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filterPrivacy="1" codeName="ThisWorkbook"/>
  <xr:revisionPtr revIDLastSave="0" documentId="13_ncr:1_{FB0ED11D-2EC5-4A07-B6F5-934BA7B8E6B7}" xr6:coauthVersionLast="47" xr6:coauthVersionMax="47" xr10:uidLastSave="{00000000-0000-0000-0000-000000000000}"/>
  <bookViews>
    <workbookView xWindow="-96" yWindow="0" windowWidth="20676" windowHeight="16656" activeTab="3" xr2:uid="{00000000-000D-0000-FFFF-FFFF00000000}"/>
  </bookViews>
  <sheets>
    <sheet name="Domestic" sheetId="7" r:id="rId1"/>
    <sheet name="Renovation Costs" sheetId="2" r:id="rId2"/>
    <sheet name="Industry" sheetId="6" r:id="rId3"/>
    <sheet name="Power&amp;Heat" sheetId="4" r:id="rId4"/>
    <sheet name="New Fuels" sheetId="10" r:id="rId5"/>
  </sheets>
  <definedNames>
    <definedName name="_xlnm._FilterDatabase" localSheetId="0" hidden="1">Domestic!$A$1:$I$69</definedName>
    <definedName name="_xlnm._FilterDatabase" localSheetId="3" hidden="1">'Power&amp;Heat'!$AB$4:$AC$85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74" i="4" l="1"/>
  <c r="AB74" i="4"/>
  <c r="AC74" i="4"/>
  <c r="AD74" i="4"/>
  <c r="AE74" i="4"/>
  <c r="AF74" i="4"/>
  <c r="AG74" i="4"/>
  <c r="AH74" i="4"/>
  <c r="AA69" i="4"/>
  <c r="AB69" i="4"/>
  <c r="AC69" i="4"/>
  <c r="AD69" i="4"/>
  <c r="AE69" i="4"/>
  <c r="AF69" i="4"/>
  <c r="AG69" i="4"/>
  <c r="AH69" i="4"/>
  <c r="AA62" i="4"/>
  <c r="AB62" i="4"/>
  <c r="AC62" i="4"/>
  <c r="AD62" i="4"/>
  <c r="AE62" i="4"/>
  <c r="AF62" i="4"/>
  <c r="AG62" i="4"/>
  <c r="AH62" i="4"/>
  <c r="AA57" i="4"/>
  <c r="AB57" i="4"/>
  <c r="AC57" i="4"/>
  <c r="AD57" i="4"/>
  <c r="AE57" i="4"/>
  <c r="AF57" i="4"/>
  <c r="AG57" i="4"/>
  <c r="AH57" i="4"/>
  <c r="AA48" i="4"/>
  <c r="AB48" i="4"/>
  <c r="AC48" i="4"/>
  <c r="AD48" i="4"/>
  <c r="AE48" i="4"/>
  <c r="AF48" i="4"/>
  <c r="AG48" i="4"/>
  <c r="AH48" i="4"/>
  <c r="AA39" i="4"/>
  <c r="AB39" i="4"/>
  <c r="AC39" i="4"/>
  <c r="AD39" i="4"/>
  <c r="AE39" i="4"/>
  <c r="AF39" i="4"/>
  <c r="AG39" i="4"/>
  <c r="AH39" i="4"/>
  <c r="AA27" i="4"/>
  <c r="AB27" i="4"/>
  <c r="AC27" i="4"/>
  <c r="AD27" i="4"/>
  <c r="AE27" i="4"/>
  <c r="AF27" i="4"/>
  <c r="AG27" i="4"/>
  <c r="AH27" i="4"/>
  <c r="AA6" i="4"/>
  <c r="AB6" i="4"/>
  <c r="AC6" i="4"/>
  <c r="AD6" i="4"/>
  <c r="AA7" i="4"/>
  <c r="AB7" i="4"/>
  <c r="AC7" i="4"/>
  <c r="AD7" i="4"/>
  <c r="AA8" i="4"/>
  <c r="AB8" i="4"/>
  <c r="AC8" i="4"/>
  <c r="AD8" i="4"/>
  <c r="AA9" i="4"/>
  <c r="AB9" i="4"/>
  <c r="AC9" i="4"/>
  <c r="AD9" i="4"/>
  <c r="AA10" i="4"/>
  <c r="AB10" i="4"/>
  <c r="AC10" i="4"/>
  <c r="AD10" i="4"/>
  <c r="AA11" i="4"/>
  <c r="AB11" i="4"/>
  <c r="AC11" i="4"/>
  <c r="AD11" i="4"/>
  <c r="AA12" i="4"/>
  <c r="AB12" i="4"/>
  <c r="AC12" i="4"/>
  <c r="AD12" i="4"/>
  <c r="AA13" i="4"/>
  <c r="AB13" i="4"/>
  <c r="AC13" i="4"/>
  <c r="AD13" i="4"/>
  <c r="AA14" i="4"/>
  <c r="AB14" i="4"/>
  <c r="AC14" i="4"/>
  <c r="AD14" i="4"/>
  <c r="AA15" i="4"/>
  <c r="AB15" i="4"/>
  <c r="AC15" i="4"/>
  <c r="AD15" i="4"/>
  <c r="AA16" i="4"/>
  <c r="AB16" i="4"/>
  <c r="AC16" i="4"/>
  <c r="AD16" i="4"/>
  <c r="AA17" i="4"/>
  <c r="AB17" i="4"/>
  <c r="AC17" i="4"/>
  <c r="AD17" i="4"/>
  <c r="AA18" i="4"/>
  <c r="AB18" i="4"/>
  <c r="AC18" i="4"/>
  <c r="AD18" i="4"/>
  <c r="AA19" i="4"/>
  <c r="AB19" i="4"/>
  <c r="AC19" i="4"/>
  <c r="AD19" i="4"/>
  <c r="AA20" i="4"/>
  <c r="AB20" i="4"/>
  <c r="AC20" i="4"/>
  <c r="AD20" i="4"/>
  <c r="AA21" i="4"/>
  <c r="AB21" i="4"/>
  <c r="AC21" i="4"/>
  <c r="AD21" i="4"/>
  <c r="AA22" i="4"/>
  <c r="AB22" i="4"/>
  <c r="AC22" i="4"/>
  <c r="AD22" i="4"/>
  <c r="AA23" i="4"/>
  <c r="AB23" i="4"/>
  <c r="AC23" i="4"/>
  <c r="AD23" i="4"/>
  <c r="AA24" i="4"/>
  <c r="AB24" i="4"/>
  <c r="AC24" i="4"/>
  <c r="AD24" i="4"/>
  <c r="AA25" i="4"/>
  <c r="AB25" i="4"/>
  <c r="AC25" i="4"/>
  <c r="AD25" i="4"/>
  <c r="AA26" i="4"/>
  <c r="AB26" i="4"/>
  <c r="AC26" i="4"/>
  <c r="AD26" i="4"/>
  <c r="AA28" i="4"/>
  <c r="AB28" i="4"/>
  <c r="AC28" i="4"/>
  <c r="AD28" i="4"/>
  <c r="AA29" i="4"/>
  <c r="AB29" i="4"/>
  <c r="AC29" i="4"/>
  <c r="AD29" i="4"/>
  <c r="AA30" i="4"/>
  <c r="AB30" i="4"/>
  <c r="AC30" i="4"/>
  <c r="AD30" i="4"/>
  <c r="AA31" i="4"/>
  <c r="AB31" i="4"/>
  <c r="AC31" i="4"/>
  <c r="AD31" i="4"/>
  <c r="AA32" i="4"/>
  <c r="AB32" i="4"/>
  <c r="AC32" i="4"/>
  <c r="AD32" i="4"/>
  <c r="AA33" i="4"/>
  <c r="AB33" i="4"/>
  <c r="AC33" i="4"/>
  <c r="AD33" i="4"/>
  <c r="AA34" i="4"/>
  <c r="AB34" i="4"/>
  <c r="AC34" i="4"/>
  <c r="AD34" i="4"/>
  <c r="AA35" i="4"/>
  <c r="AB35" i="4"/>
  <c r="AC35" i="4"/>
  <c r="AD35" i="4"/>
  <c r="AA36" i="4"/>
  <c r="AB36" i="4"/>
  <c r="AC36" i="4"/>
  <c r="AD36" i="4"/>
  <c r="AA37" i="4"/>
  <c r="AB37" i="4"/>
  <c r="AC37" i="4"/>
  <c r="AD37" i="4"/>
  <c r="AA38" i="4"/>
  <c r="AB38" i="4"/>
  <c r="AC38" i="4"/>
  <c r="AD38" i="4"/>
  <c r="AA40" i="4"/>
  <c r="AB40" i="4"/>
  <c r="AC40" i="4"/>
  <c r="AD40" i="4"/>
  <c r="AA41" i="4"/>
  <c r="AB41" i="4"/>
  <c r="AC41" i="4"/>
  <c r="AD41" i="4"/>
  <c r="AA42" i="4"/>
  <c r="AB42" i="4"/>
  <c r="AC42" i="4"/>
  <c r="AD42" i="4"/>
  <c r="AA43" i="4"/>
  <c r="AB43" i="4"/>
  <c r="AC43" i="4"/>
  <c r="AD43" i="4"/>
  <c r="AA44" i="4"/>
  <c r="AB44" i="4"/>
  <c r="AC44" i="4"/>
  <c r="AD44" i="4"/>
  <c r="AA45" i="4"/>
  <c r="AB45" i="4"/>
  <c r="AC45" i="4"/>
  <c r="AD45" i="4"/>
  <c r="AA46" i="4"/>
  <c r="AB46" i="4"/>
  <c r="AC46" i="4"/>
  <c r="AD46" i="4"/>
  <c r="AA47" i="4"/>
  <c r="AB47" i="4"/>
  <c r="AC47" i="4"/>
  <c r="AD47" i="4"/>
  <c r="AA49" i="4"/>
  <c r="AB49" i="4"/>
  <c r="AC49" i="4"/>
  <c r="AD49" i="4"/>
  <c r="AA50" i="4"/>
  <c r="AB50" i="4"/>
  <c r="AC50" i="4"/>
  <c r="AD50" i="4"/>
  <c r="AA51" i="4"/>
  <c r="AB51" i="4"/>
  <c r="AC51" i="4"/>
  <c r="AD51" i="4"/>
  <c r="AA52" i="4"/>
  <c r="AB52" i="4"/>
  <c r="AC52" i="4"/>
  <c r="AD52" i="4"/>
  <c r="AA53" i="4"/>
  <c r="AB53" i="4"/>
  <c r="AC53" i="4"/>
  <c r="AD53" i="4"/>
  <c r="AA54" i="4"/>
  <c r="AB54" i="4"/>
  <c r="AC54" i="4"/>
  <c r="AD54" i="4"/>
  <c r="AA55" i="4"/>
  <c r="AB55" i="4"/>
  <c r="AC55" i="4"/>
  <c r="AD55" i="4"/>
  <c r="AA56" i="4"/>
  <c r="AB56" i="4"/>
  <c r="AC56" i="4"/>
  <c r="AD56" i="4"/>
  <c r="AA58" i="4"/>
  <c r="AB58" i="4"/>
  <c r="AC58" i="4"/>
  <c r="AD58" i="4"/>
  <c r="AA59" i="4"/>
  <c r="AB59" i="4"/>
  <c r="AC59" i="4"/>
  <c r="AD59" i="4"/>
  <c r="AA60" i="4"/>
  <c r="AB60" i="4"/>
  <c r="AC60" i="4"/>
  <c r="AD60" i="4"/>
  <c r="AA61" i="4"/>
  <c r="AB61" i="4"/>
  <c r="AC61" i="4"/>
  <c r="AD61" i="4"/>
  <c r="AA63" i="4"/>
  <c r="AB63" i="4"/>
  <c r="AC63" i="4"/>
  <c r="AD63" i="4"/>
  <c r="AA64" i="4"/>
  <c r="AB64" i="4"/>
  <c r="AC64" i="4"/>
  <c r="AD64" i="4"/>
  <c r="AA65" i="4"/>
  <c r="AB65" i="4"/>
  <c r="AC65" i="4"/>
  <c r="AD65" i="4"/>
  <c r="AA66" i="4"/>
  <c r="AB66" i="4"/>
  <c r="AC66" i="4"/>
  <c r="AD66" i="4"/>
  <c r="AA67" i="4"/>
  <c r="AB67" i="4"/>
  <c r="AC67" i="4"/>
  <c r="AD67" i="4"/>
  <c r="AA68" i="4"/>
  <c r="AB68" i="4"/>
  <c r="AC68" i="4"/>
  <c r="AD68" i="4"/>
  <c r="AA70" i="4"/>
  <c r="AB70" i="4"/>
  <c r="AC70" i="4"/>
  <c r="AD70" i="4"/>
  <c r="AA71" i="4"/>
  <c r="AB71" i="4"/>
  <c r="AC71" i="4"/>
  <c r="AD71" i="4"/>
  <c r="AA72" i="4"/>
  <c r="AB72" i="4"/>
  <c r="AC72" i="4"/>
  <c r="AD72" i="4"/>
  <c r="AA73" i="4"/>
  <c r="AB73" i="4"/>
  <c r="AC73" i="4"/>
  <c r="AD73" i="4"/>
  <c r="AA75" i="4"/>
  <c r="AB75" i="4"/>
  <c r="AC75" i="4"/>
  <c r="AD75" i="4"/>
  <c r="AA76" i="4"/>
  <c r="AB76" i="4"/>
  <c r="AC76" i="4"/>
  <c r="AD76" i="4"/>
  <c r="AA77" i="4"/>
  <c r="AB77" i="4"/>
  <c r="AC77" i="4"/>
  <c r="AD77" i="4"/>
  <c r="AA78" i="4"/>
  <c r="AB78" i="4"/>
  <c r="AC78" i="4"/>
  <c r="AD78" i="4"/>
  <c r="AA79" i="4"/>
  <c r="AB79" i="4"/>
  <c r="AC79" i="4"/>
  <c r="AD79" i="4"/>
  <c r="AA80" i="4"/>
  <c r="AB80" i="4"/>
  <c r="AC80" i="4"/>
  <c r="AD80" i="4"/>
  <c r="AA81" i="4"/>
  <c r="AB81" i="4"/>
  <c r="AC81" i="4"/>
  <c r="AD81" i="4"/>
  <c r="AA82" i="4"/>
  <c r="AB82" i="4"/>
  <c r="AC82" i="4"/>
  <c r="AD82" i="4"/>
  <c r="AA83" i="4"/>
  <c r="AB83" i="4"/>
  <c r="AC83" i="4"/>
  <c r="AD83" i="4"/>
  <c r="AA84" i="4"/>
  <c r="AB84" i="4"/>
  <c r="AC84" i="4"/>
  <c r="AD84" i="4"/>
  <c r="AA85" i="4"/>
  <c r="AB85" i="4"/>
  <c r="AC85" i="4"/>
  <c r="AD85" i="4"/>
  <c r="AA86" i="4"/>
  <c r="AB86" i="4"/>
  <c r="AC86" i="4"/>
  <c r="AD86" i="4"/>
  <c r="AA87" i="4"/>
  <c r="AB87" i="4"/>
  <c r="AC87" i="4"/>
  <c r="AD87" i="4"/>
  <c r="AE6" i="4"/>
  <c r="AF6" i="4"/>
  <c r="AG6" i="4"/>
  <c r="AH6" i="4"/>
  <c r="AE7" i="4"/>
  <c r="AF7" i="4"/>
  <c r="AG7" i="4"/>
  <c r="AH7" i="4"/>
  <c r="AE8" i="4"/>
  <c r="AF8" i="4"/>
  <c r="AG8" i="4"/>
  <c r="AH8" i="4"/>
  <c r="AE9" i="4"/>
  <c r="AF9" i="4"/>
  <c r="AG9" i="4"/>
  <c r="AH9" i="4"/>
  <c r="AE10" i="4"/>
  <c r="AF10" i="4"/>
  <c r="AG10" i="4"/>
  <c r="AH10" i="4"/>
  <c r="AE11" i="4"/>
  <c r="AF11" i="4"/>
  <c r="AG11" i="4"/>
  <c r="AH11" i="4"/>
  <c r="AE12" i="4"/>
  <c r="AF12" i="4"/>
  <c r="AG12" i="4"/>
  <c r="AH12" i="4"/>
  <c r="AE13" i="4"/>
  <c r="AF13" i="4"/>
  <c r="AG13" i="4"/>
  <c r="AH13" i="4"/>
  <c r="AE14" i="4"/>
  <c r="AF14" i="4"/>
  <c r="AG14" i="4"/>
  <c r="AH14" i="4"/>
  <c r="AE15" i="4"/>
  <c r="AF15" i="4"/>
  <c r="AG15" i="4"/>
  <c r="AH15" i="4"/>
  <c r="AE16" i="4"/>
  <c r="AF16" i="4"/>
  <c r="AG16" i="4"/>
  <c r="AH16" i="4"/>
  <c r="AE17" i="4"/>
  <c r="AF17" i="4"/>
  <c r="AG17" i="4"/>
  <c r="AH17" i="4"/>
  <c r="AE18" i="4"/>
  <c r="AF18" i="4"/>
  <c r="AG18" i="4"/>
  <c r="AH18" i="4"/>
  <c r="AE19" i="4"/>
  <c r="AF19" i="4"/>
  <c r="AG19" i="4"/>
  <c r="AH19" i="4"/>
  <c r="AE20" i="4"/>
  <c r="AF20" i="4"/>
  <c r="AG20" i="4"/>
  <c r="AH20" i="4"/>
  <c r="AE21" i="4"/>
  <c r="AF21" i="4"/>
  <c r="AG21" i="4"/>
  <c r="AH21" i="4"/>
  <c r="AE22" i="4"/>
  <c r="AF22" i="4"/>
  <c r="AG22" i="4"/>
  <c r="AH22" i="4"/>
  <c r="AE23" i="4"/>
  <c r="AF23" i="4"/>
  <c r="AG23" i="4"/>
  <c r="AH23" i="4"/>
  <c r="AE24" i="4"/>
  <c r="AF24" i="4"/>
  <c r="AG24" i="4"/>
  <c r="AH24" i="4"/>
  <c r="AE25" i="4"/>
  <c r="AF25" i="4"/>
  <c r="AG25" i="4"/>
  <c r="AH25" i="4"/>
  <c r="AE26" i="4"/>
  <c r="AF26" i="4"/>
  <c r="AG26" i="4"/>
  <c r="AH26" i="4"/>
  <c r="AE28" i="4"/>
  <c r="AF28" i="4"/>
  <c r="AG28" i="4"/>
  <c r="AH28" i="4"/>
  <c r="AE29" i="4"/>
  <c r="AF29" i="4"/>
  <c r="AG29" i="4"/>
  <c r="AH29" i="4"/>
  <c r="AE30" i="4"/>
  <c r="AF30" i="4"/>
  <c r="AG30" i="4"/>
  <c r="AH30" i="4"/>
  <c r="AE31" i="4"/>
  <c r="AF31" i="4"/>
  <c r="AG31" i="4"/>
  <c r="AH31" i="4"/>
  <c r="AE32" i="4"/>
  <c r="AF32" i="4"/>
  <c r="AG32" i="4"/>
  <c r="AH32" i="4"/>
  <c r="AE33" i="4"/>
  <c r="AF33" i="4"/>
  <c r="AG33" i="4"/>
  <c r="AH33" i="4"/>
  <c r="AE34" i="4"/>
  <c r="AF34" i="4"/>
  <c r="AG34" i="4"/>
  <c r="AH34" i="4"/>
  <c r="AE35" i="4"/>
  <c r="AF35" i="4"/>
  <c r="AG35" i="4"/>
  <c r="AH35" i="4"/>
  <c r="AE36" i="4"/>
  <c r="AF36" i="4"/>
  <c r="AG36" i="4"/>
  <c r="AH36" i="4"/>
  <c r="AE37" i="4"/>
  <c r="AF37" i="4"/>
  <c r="AG37" i="4"/>
  <c r="AH37" i="4"/>
  <c r="AE38" i="4"/>
  <c r="AF38" i="4"/>
  <c r="AG38" i="4"/>
  <c r="AH38" i="4"/>
  <c r="AE40" i="4"/>
  <c r="AF40" i="4"/>
  <c r="AG40" i="4"/>
  <c r="AH40" i="4"/>
  <c r="AE41" i="4"/>
  <c r="AF41" i="4"/>
  <c r="AG41" i="4"/>
  <c r="AH41" i="4"/>
  <c r="AE42" i="4"/>
  <c r="AF42" i="4"/>
  <c r="AG42" i="4"/>
  <c r="AH42" i="4"/>
  <c r="AE43" i="4"/>
  <c r="AF43" i="4"/>
  <c r="AG43" i="4"/>
  <c r="AH43" i="4"/>
  <c r="AE44" i="4"/>
  <c r="AF44" i="4"/>
  <c r="AG44" i="4"/>
  <c r="AH44" i="4"/>
  <c r="AE45" i="4"/>
  <c r="AF45" i="4"/>
  <c r="AG45" i="4"/>
  <c r="AH45" i="4"/>
  <c r="AE46" i="4"/>
  <c r="AF46" i="4"/>
  <c r="AG46" i="4"/>
  <c r="AH46" i="4"/>
  <c r="AE47" i="4"/>
  <c r="AF47" i="4"/>
  <c r="AG47" i="4"/>
  <c r="AH47" i="4"/>
  <c r="AE49" i="4"/>
  <c r="AF49" i="4"/>
  <c r="AG49" i="4"/>
  <c r="AH49" i="4"/>
  <c r="AE50" i="4"/>
  <c r="AF50" i="4"/>
  <c r="AG50" i="4"/>
  <c r="AH50" i="4"/>
  <c r="AE51" i="4"/>
  <c r="AF51" i="4"/>
  <c r="AG51" i="4"/>
  <c r="AH51" i="4"/>
  <c r="AE52" i="4"/>
  <c r="AF52" i="4"/>
  <c r="AG52" i="4"/>
  <c r="AH52" i="4"/>
  <c r="AE53" i="4"/>
  <c r="AF53" i="4"/>
  <c r="AG53" i="4"/>
  <c r="AH53" i="4"/>
  <c r="AE54" i="4"/>
  <c r="AF54" i="4"/>
  <c r="AG54" i="4"/>
  <c r="AH54" i="4"/>
  <c r="AE55" i="4"/>
  <c r="AF55" i="4"/>
  <c r="AG55" i="4"/>
  <c r="AH55" i="4"/>
  <c r="AE56" i="4"/>
  <c r="AF56" i="4"/>
  <c r="AG56" i="4"/>
  <c r="AH56" i="4"/>
  <c r="AE58" i="4"/>
  <c r="AF58" i="4"/>
  <c r="AG58" i="4"/>
  <c r="AH58" i="4"/>
  <c r="AE59" i="4"/>
  <c r="AF59" i="4"/>
  <c r="AG59" i="4"/>
  <c r="AH59" i="4"/>
  <c r="AE60" i="4"/>
  <c r="AF60" i="4"/>
  <c r="AG60" i="4"/>
  <c r="AH60" i="4"/>
  <c r="AE61" i="4"/>
  <c r="AF61" i="4"/>
  <c r="AG61" i="4"/>
  <c r="AH61" i="4"/>
  <c r="AE63" i="4"/>
  <c r="AF63" i="4"/>
  <c r="AG63" i="4"/>
  <c r="AH63" i="4"/>
  <c r="AE64" i="4"/>
  <c r="AF64" i="4"/>
  <c r="AG64" i="4"/>
  <c r="AH64" i="4"/>
  <c r="AE65" i="4"/>
  <c r="AF65" i="4"/>
  <c r="AG65" i="4"/>
  <c r="AH65" i="4"/>
  <c r="AE66" i="4"/>
  <c r="AF66" i="4"/>
  <c r="AG66" i="4"/>
  <c r="AH66" i="4"/>
  <c r="AE67" i="4"/>
  <c r="AF67" i="4"/>
  <c r="AG67" i="4"/>
  <c r="AH67" i="4"/>
  <c r="AE68" i="4"/>
  <c r="AF68" i="4"/>
  <c r="AG68" i="4"/>
  <c r="AH68" i="4"/>
  <c r="AE70" i="4"/>
  <c r="AF70" i="4"/>
  <c r="AG70" i="4"/>
  <c r="AH70" i="4"/>
  <c r="AE71" i="4"/>
  <c r="AF71" i="4"/>
  <c r="AG71" i="4"/>
  <c r="AH71" i="4"/>
  <c r="AE72" i="4"/>
  <c r="AF72" i="4"/>
  <c r="AG72" i="4"/>
  <c r="AH72" i="4"/>
  <c r="AE73" i="4"/>
  <c r="AF73" i="4"/>
  <c r="AG73" i="4"/>
  <c r="AH73" i="4"/>
  <c r="AE75" i="4"/>
  <c r="AF75" i="4"/>
  <c r="AG75" i="4"/>
  <c r="AH75" i="4"/>
  <c r="AE76" i="4"/>
  <c r="AF76" i="4"/>
  <c r="AG76" i="4"/>
  <c r="AH76" i="4"/>
  <c r="AE77" i="4"/>
  <c r="AF77" i="4"/>
  <c r="AG77" i="4"/>
  <c r="AH77" i="4"/>
  <c r="AE78" i="4"/>
  <c r="AF78" i="4"/>
  <c r="AG78" i="4"/>
  <c r="AH78" i="4"/>
  <c r="AE79" i="4"/>
  <c r="AF79" i="4"/>
  <c r="AG79" i="4"/>
  <c r="AH79" i="4"/>
  <c r="AE80" i="4"/>
  <c r="AF80" i="4"/>
  <c r="AG80" i="4"/>
  <c r="AH80" i="4"/>
  <c r="AE81" i="4"/>
  <c r="AF81" i="4"/>
  <c r="AG81" i="4"/>
  <c r="AH81" i="4"/>
  <c r="AE82" i="4"/>
  <c r="AF82" i="4"/>
  <c r="AG82" i="4"/>
  <c r="AH82" i="4"/>
  <c r="AE83" i="4"/>
  <c r="AF83" i="4"/>
  <c r="AG83" i="4"/>
  <c r="AH83" i="4"/>
  <c r="AE84" i="4"/>
  <c r="AF84" i="4"/>
  <c r="AG84" i="4"/>
  <c r="AH84" i="4"/>
  <c r="AE85" i="4"/>
  <c r="AF85" i="4"/>
  <c r="AG85" i="4"/>
  <c r="AH85" i="4"/>
  <c r="AE86" i="4"/>
  <c r="AF86" i="4"/>
  <c r="AG86" i="4"/>
  <c r="AH86" i="4"/>
  <c r="AE87" i="4"/>
  <c r="AF87" i="4"/>
  <c r="AG87" i="4"/>
  <c r="AH87" i="4"/>
  <c r="AF5" i="4"/>
  <c r="AG5" i="4"/>
  <c r="AH5" i="4"/>
  <c r="AE5" i="4"/>
  <c r="AA5" i="4"/>
  <c r="AB5" i="4"/>
  <c r="AC5" i="4"/>
  <c r="AD5" i="4"/>
  <c r="X27" i="4"/>
  <c r="Y27" i="4"/>
  <c r="Z27" i="4"/>
  <c r="W27" i="4"/>
  <c r="W5" i="4"/>
  <c r="X5" i="4"/>
  <c r="Y5" i="4"/>
  <c r="Z5" i="4"/>
  <c r="W6" i="4"/>
  <c r="X6" i="4"/>
  <c r="Y6" i="4"/>
  <c r="Z6" i="4"/>
  <c r="W7" i="4"/>
  <c r="X7" i="4"/>
  <c r="Y7" i="4"/>
  <c r="Z7" i="4"/>
  <c r="W8" i="4"/>
  <c r="X8" i="4"/>
  <c r="Y8" i="4"/>
  <c r="Z8" i="4"/>
  <c r="W9" i="4"/>
  <c r="X9" i="4"/>
  <c r="Y9" i="4"/>
  <c r="Z9" i="4"/>
  <c r="W10" i="4"/>
  <c r="X10" i="4"/>
  <c r="Y10" i="4"/>
  <c r="Z10" i="4"/>
  <c r="W11" i="4"/>
  <c r="X11" i="4"/>
  <c r="Y11" i="4"/>
  <c r="Z11" i="4"/>
  <c r="W12" i="4"/>
  <c r="X12" i="4"/>
  <c r="Y12" i="4"/>
  <c r="Z12" i="4"/>
  <c r="W13" i="4"/>
  <c r="X13" i="4"/>
  <c r="Y13" i="4"/>
  <c r="Z13" i="4"/>
  <c r="W14" i="4"/>
  <c r="X14" i="4"/>
  <c r="Y14" i="4"/>
  <c r="Z14" i="4"/>
  <c r="W15" i="4"/>
  <c r="X15" i="4"/>
  <c r="Y15" i="4"/>
  <c r="Z15" i="4"/>
  <c r="W16" i="4"/>
  <c r="X16" i="4"/>
  <c r="Y16" i="4"/>
  <c r="Z16" i="4"/>
  <c r="W17" i="4"/>
  <c r="X17" i="4"/>
  <c r="Y17" i="4"/>
  <c r="Z17" i="4"/>
  <c r="W18" i="4"/>
  <c r="X18" i="4"/>
  <c r="Y18" i="4"/>
  <c r="Z18" i="4"/>
  <c r="W19" i="4"/>
  <c r="X19" i="4"/>
  <c r="Y19" i="4"/>
  <c r="Z19" i="4"/>
  <c r="W20" i="4"/>
  <c r="X20" i="4"/>
  <c r="Y20" i="4"/>
  <c r="Z20" i="4"/>
  <c r="W21" i="4"/>
  <c r="X21" i="4"/>
  <c r="Y21" i="4"/>
  <c r="Z21" i="4"/>
  <c r="W22" i="4"/>
  <c r="X22" i="4"/>
  <c r="Y22" i="4"/>
  <c r="Z22" i="4"/>
  <c r="W23" i="4"/>
  <c r="X23" i="4"/>
  <c r="Y23" i="4"/>
  <c r="Z23" i="4"/>
  <c r="W24" i="4"/>
  <c r="X24" i="4"/>
  <c r="Y24" i="4"/>
  <c r="Z24" i="4"/>
  <c r="W25" i="4"/>
  <c r="X25" i="4"/>
  <c r="Y25" i="4"/>
  <c r="Z25" i="4"/>
  <c r="Z74" i="4"/>
  <c r="W28" i="4"/>
  <c r="X28" i="4"/>
  <c r="Y28" i="4"/>
  <c r="Z28" i="4"/>
  <c r="W29" i="4"/>
  <c r="X29" i="4"/>
  <c r="Y29" i="4"/>
  <c r="Z29" i="4"/>
  <c r="W30" i="4"/>
  <c r="X30" i="4"/>
  <c r="Y30" i="4"/>
  <c r="Z30" i="4"/>
  <c r="W31" i="4"/>
  <c r="X31" i="4"/>
  <c r="Y31" i="4"/>
  <c r="Z31" i="4"/>
  <c r="W32" i="4"/>
  <c r="X32" i="4"/>
  <c r="Y32" i="4"/>
  <c r="Z32" i="4"/>
  <c r="W33" i="4"/>
  <c r="X33" i="4"/>
  <c r="Y33" i="4"/>
  <c r="Z33" i="4"/>
  <c r="W34" i="4"/>
  <c r="X34" i="4"/>
  <c r="Y34" i="4"/>
  <c r="Z34" i="4"/>
  <c r="W35" i="4"/>
  <c r="X35" i="4"/>
  <c r="Y35" i="4"/>
  <c r="Z35" i="4"/>
  <c r="W36" i="4"/>
  <c r="X36" i="4"/>
  <c r="Y36" i="4"/>
  <c r="Z36" i="4"/>
  <c r="W37" i="4"/>
  <c r="X37" i="4"/>
  <c r="Y37" i="4"/>
  <c r="Z37" i="4"/>
  <c r="W38" i="4"/>
  <c r="X38" i="4"/>
  <c r="Y38" i="4"/>
  <c r="Z38" i="4"/>
  <c r="W40" i="4"/>
  <c r="X40" i="4"/>
  <c r="Y40" i="4"/>
  <c r="Z40" i="4"/>
  <c r="W41" i="4"/>
  <c r="X41" i="4"/>
  <c r="Y41" i="4"/>
  <c r="Z41" i="4"/>
  <c r="W42" i="4"/>
  <c r="X42" i="4"/>
  <c r="Y42" i="4"/>
  <c r="Z42" i="4"/>
  <c r="W43" i="4"/>
  <c r="X43" i="4"/>
  <c r="Y43" i="4"/>
  <c r="Z43" i="4"/>
  <c r="W44" i="4"/>
  <c r="X44" i="4"/>
  <c r="Y44" i="4"/>
  <c r="Z44" i="4"/>
  <c r="W45" i="4"/>
  <c r="X45" i="4"/>
  <c r="Y45" i="4"/>
  <c r="Z45" i="4"/>
  <c r="W46" i="4"/>
  <c r="X46" i="4"/>
  <c r="Y46" i="4"/>
  <c r="Z46" i="4"/>
  <c r="W47" i="4"/>
  <c r="X47" i="4"/>
  <c r="Y47" i="4"/>
  <c r="Z47" i="4"/>
  <c r="W49" i="4"/>
  <c r="W57" i="4" s="1"/>
  <c r="X49" i="4"/>
  <c r="Y49" i="4"/>
  <c r="Z49" i="4"/>
  <c r="W50" i="4"/>
  <c r="X50" i="4"/>
  <c r="Y50" i="4"/>
  <c r="Z50" i="4"/>
  <c r="W51" i="4"/>
  <c r="X51" i="4"/>
  <c r="Y51" i="4"/>
  <c r="Z51" i="4"/>
  <c r="W52" i="4"/>
  <c r="X52" i="4"/>
  <c r="Y52" i="4"/>
  <c r="Z52" i="4"/>
  <c r="W53" i="4"/>
  <c r="X53" i="4"/>
  <c r="Y53" i="4"/>
  <c r="Z53" i="4"/>
  <c r="W54" i="4"/>
  <c r="X54" i="4"/>
  <c r="Y54" i="4"/>
  <c r="Z54" i="4"/>
  <c r="W55" i="4"/>
  <c r="X55" i="4"/>
  <c r="Y55" i="4"/>
  <c r="Z55" i="4"/>
  <c r="W56" i="4"/>
  <c r="X56" i="4"/>
  <c r="Y56" i="4"/>
  <c r="Z56" i="4"/>
  <c r="W58" i="4"/>
  <c r="X58" i="4"/>
  <c r="Y58" i="4"/>
  <c r="Z58" i="4"/>
  <c r="W59" i="4"/>
  <c r="X59" i="4"/>
  <c r="Y59" i="4"/>
  <c r="Z59" i="4"/>
  <c r="W60" i="4"/>
  <c r="X60" i="4"/>
  <c r="Y60" i="4"/>
  <c r="Z60" i="4"/>
  <c r="W61" i="4"/>
  <c r="X61" i="4"/>
  <c r="Y61" i="4"/>
  <c r="Z61" i="4"/>
  <c r="W63" i="4"/>
  <c r="X63" i="4"/>
  <c r="Y63" i="4"/>
  <c r="Z63" i="4"/>
  <c r="W64" i="4"/>
  <c r="X64" i="4"/>
  <c r="Y64" i="4"/>
  <c r="Z64" i="4"/>
  <c r="W65" i="4"/>
  <c r="X65" i="4"/>
  <c r="Y65" i="4"/>
  <c r="Z65" i="4"/>
  <c r="W66" i="4"/>
  <c r="X66" i="4"/>
  <c r="Y66" i="4"/>
  <c r="Z66" i="4"/>
  <c r="W67" i="4"/>
  <c r="W69" i="4" s="1"/>
  <c r="X67" i="4"/>
  <c r="X69" i="4" s="1"/>
  <c r="Y67" i="4"/>
  <c r="Z67" i="4"/>
  <c r="W68" i="4"/>
  <c r="X68" i="4"/>
  <c r="Y68" i="4"/>
  <c r="Y69" i="4" s="1"/>
  <c r="Z68" i="4"/>
  <c r="Z69" i="4" s="1"/>
  <c r="W70" i="4"/>
  <c r="X70" i="4"/>
  <c r="Y70" i="4"/>
  <c r="Z70" i="4"/>
  <c r="W71" i="4"/>
  <c r="X71" i="4"/>
  <c r="Y71" i="4"/>
  <c r="Z71" i="4"/>
  <c r="W72" i="4"/>
  <c r="X72" i="4"/>
  <c r="Y72" i="4"/>
  <c r="Z72" i="4"/>
  <c r="W73" i="4"/>
  <c r="W74" i="4" s="1"/>
  <c r="X73" i="4"/>
  <c r="X74" i="4" s="1"/>
  <c r="Y73" i="4"/>
  <c r="Y74" i="4" s="1"/>
  <c r="Z73" i="4"/>
  <c r="W75" i="4"/>
  <c r="X75" i="4"/>
  <c r="Y75" i="4"/>
  <c r="Z75" i="4"/>
  <c r="W76" i="4"/>
  <c r="X76" i="4"/>
  <c r="Y76" i="4"/>
  <c r="Z76" i="4"/>
  <c r="W77" i="4"/>
  <c r="X77" i="4"/>
  <c r="Y77" i="4"/>
  <c r="Z77" i="4"/>
  <c r="W78" i="4"/>
  <c r="X78" i="4"/>
  <c r="Y78" i="4"/>
  <c r="Z78" i="4"/>
  <c r="W79" i="4"/>
  <c r="X79" i="4"/>
  <c r="Y79" i="4"/>
  <c r="Z79" i="4"/>
  <c r="W80" i="4"/>
  <c r="X80" i="4"/>
  <c r="Y80" i="4"/>
  <c r="Z80" i="4"/>
  <c r="W81" i="4"/>
  <c r="X81" i="4"/>
  <c r="Y81" i="4"/>
  <c r="Z81" i="4"/>
  <c r="W82" i="4"/>
  <c r="X82" i="4"/>
  <c r="Y82" i="4"/>
  <c r="Z82" i="4"/>
  <c r="W83" i="4"/>
  <c r="X83" i="4"/>
  <c r="Y83" i="4"/>
  <c r="Z83" i="4"/>
  <c r="W84" i="4"/>
  <c r="X84" i="4"/>
  <c r="Y84" i="4"/>
  <c r="Z84" i="4"/>
  <c r="W85" i="4"/>
  <c r="X85" i="4"/>
  <c r="Y85" i="4"/>
  <c r="Z85" i="4"/>
  <c r="W86" i="4"/>
  <c r="X86" i="4"/>
  <c r="Y86" i="4"/>
  <c r="Z86" i="4"/>
  <c r="W87" i="4"/>
  <c r="X87" i="4"/>
  <c r="Y87" i="4"/>
  <c r="Z87" i="4"/>
  <c r="X26" i="4"/>
  <c r="Y26" i="4"/>
  <c r="Z26" i="4"/>
  <c r="W26" i="4"/>
  <c r="R75" i="4"/>
  <c r="S75" i="4"/>
  <c r="T75" i="4"/>
  <c r="U75" i="4"/>
  <c r="R76" i="4"/>
  <c r="S76" i="4"/>
  <c r="T76" i="4"/>
  <c r="U76" i="4"/>
  <c r="R77" i="4"/>
  <c r="S77" i="4"/>
  <c r="T77" i="4"/>
  <c r="U77" i="4"/>
  <c r="R78" i="4"/>
  <c r="S78" i="4"/>
  <c r="T78" i="4"/>
  <c r="U78" i="4"/>
  <c r="R79" i="4"/>
  <c r="S79" i="4"/>
  <c r="T79" i="4"/>
  <c r="U79" i="4"/>
  <c r="R80" i="4"/>
  <c r="S80" i="4"/>
  <c r="T80" i="4"/>
  <c r="U80" i="4"/>
  <c r="R81" i="4"/>
  <c r="S81" i="4"/>
  <c r="T81" i="4"/>
  <c r="U81" i="4"/>
  <c r="R71" i="4"/>
  <c r="S71" i="4"/>
  <c r="T71" i="4"/>
  <c r="U71" i="4"/>
  <c r="R72" i="4"/>
  <c r="S72" i="4"/>
  <c r="T72" i="4"/>
  <c r="U72" i="4"/>
  <c r="S89" i="4"/>
  <c r="T89" i="4"/>
  <c r="U89" i="4"/>
  <c r="R89" i="4"/>
  <c r="S73" i="4"/>
  <c r="T73" i="4"/>
  <c r="U73" i="4"/>
  <c r="R73" i="4"/>
  <c r="Z57" i="4" l="1"/>
  <c r="Y62" i="4"/>
  <c r="X62" i="4"/>
  <c r="W62" i="4"/>
  <c r="Z48" i="4"/>
  <c r="Y48" i="4"/>
  <c r="X57" i="4"/>
  <c r="X48" i="4"/>
  <c r="W48" i="4"/>
  <c r="Z62" i="4"/>
  <c r="Y57" i="4"/>
  <c r="Z39" i="4"/>
  <c r="W39" i="4"/>
  <c r="Y39" i="4"/>
  <c r="X39" i="4"/>
</calcChain>
</file>

<file path=xl/sharedStrings.xml><?xml version="1.0" encoding="utf-8"?>
<sst xmlns="http://schemas.openxmlformats.org/spreadsheetml/2006/main" count="466" uniqueCount="322">
  <si>
    <t>Ultimate</t>
  </si>
  <si>
    <t>%</t>
  </si>
  <si>
    <t>Regions</t>
  </si>
  <si>
    <t>Type of renovation measure (building envelope refurbishment)</t>
  </si>
  <si>
    <t>Energy savings (%)</t>
  </si>
  <si>
    <t>Investment Costs (Euro/Household)</t>
  </si>
  <si>
    <t>Centre/West</t>
  </si>
  <si>
    <t>Light renovation (light windows)</t>
  </si>
  <si>
    <t>Light renovation (med. windows)</t>
  </si>
  <si>
    <t>Light renovation (med. windows,light wall)</t>
  </si>
  <si>
    <t>Light renovation (med. windows, light wall/roof)</t>
  </si>
  <si>
    <t>Medium renovation (med. windows, med.wall/roof/basement)</t>
  </si>
  <si>
    <t>Medium renovation (deep windows, med.wall/roof/basement)</t>
  </si>
  <si>
    <t>Deep renovation (deep. windows, med.wall/roof/basement)</t>
  </si>
  <si>
    <t>Deep renovation (deep. windows, deep wall/roof/basement)</t>
  </si>
  <si>
    <t>North</t>
  </si>
  <si>
    <t>South</t>
  </si>
  <si>
    <t>East</t>
  </si>
  <si>
    <t>Variable non fuel cost</t>
  </si>
  <si>
    <t>ratio</t>
  </si>
  <si>
    <t>Years</t>
  </si>
  <si>
    <t>Gas turbine with heat recovery</t>
  </si>
  <si>
    <t>Gas combined cycle CCS post combustion</t>
  </si>
  <si>
    <t>Gas combined cycle CCS oxyfuel</t>
  </si>
  <si>
    <t>MBW incinerator CHP</t>
  </si>
  <si>
    <t>Nuclear III gen. (incl. economies of scale)</t>
  </si>
  <si>
    <t>Nuclear III gen. (no economies of scale)</t>
  </si>
  <si>
    <t>Tidal and waves</t>
  </si>
  <si>
    <t>Lakes</t>
  </si>
  <si>
    <t>MBW incinerator district heating</t>
  </si>
  <si>
    <t>Investment cost per unit of capacity (EUR/kW-output)</t>
  </si>
  <si>
    <t>Hydrogen from low temperature water electrolysis PEM de-centralised at a refuelling station  (per 1 kW or 1 MWh H2 HHV)</t>
  </si>
  <si>
    <t>Hydrogen from low temperature water electrolysis Alkaline de-centralised at a refuelling station  (per 1 kW or 1 MWh H2 HHV)</t>
  </si>
  <si>
    <t>Hydrogen from high temperature water electrolysis SOEC centralised  (per 1 kW or 1 MWh H2 HHV)</t>
  </si>
  <si>
    <t>Hydrogen from high temperature water electrolysis SOEC de-centralised at a refuelling station  (per 1 kW or 1 MWh H2 HHV)</t>
  </si>
  <si>
    <t>Methanation  (per 1 kW or 1 MWh CH4 HHV)</t>
  </si>
  <si>
    <t>Gas Liquefaction plant  (per 1 kW or 1 MWh gas HHV)</t>
  </si>
  <si>
    <t>Regasification Plant including LNG storage  (per 1 kW or 1 MWh gas HHV)</t>
  </si>
  <si>
    <t>Power to liquid via the methanol route  (per 1 kW or 1 MWh CH4 HHV)</t>
  </si>
  <si>
    <t>Power to liquid via the Fischer Tropsch route  (per 1 kW or 1 MWh CH4 HHV)</t>
  </si>
  <si>
    <t>Power to liquid via High temperature co-electrolysis and Fischer Tropsch  (per 1 kW or 1 MWh CH4 HHV)</t>
  </si>
  <si>
    <t>Variable Cost EUR/MWh</t>
  </si>
  <si>
    <t>NGS Transmission Network  (per MWh )  (per MWh )</t>
  </si>
  <si>
    <t>NGS Distribution Network  (per MWh)</t>
  </si>
  <si>
    <t>Investment cost per unit of capacity (EUR/ton CO2 per year)</t>
  </si>
  <si>
    <t>Variable Cost EUR/kWh</t>
  </si>
  <si>
    <t>Variable, fuel and emissions cost per unit of stored energy (EUR/MWh)</t>
  </si>
  <si>
    <t>Underground Hydrogen Storage  (per 1 kW or 1 MWh H2)</t>
  </si>
  <si>
    <t>Pressurised tanks -  Hydrogen storage  (per 1 kW or 1 MWh H2)</t>
  </si>
  <si>
    <t>Liquid Hydrogen Storage - Cryogenic Storage  (per 1 kW or 1 MWh H2)</t>
  </si>
  <si>
    <t>Metal Hydrides - Hydrogen Storage  (per 1 kW or 1 MWh H2)</t>
  </si>
  <si>
    <t>Thermal Storage Technology  (per 1 kW or 1 MWh Heat)</t>
  </si>
  <si>
    <t>LNG Storage Gas  (per 1 kW or 1 MWh Gas)</t>
  </si>
  <si>
    <t>Underground NGS Storage  (per 1 kW or 1 MWh Gas)</t>
  </si>
  <si>
    <t>EUR/tCO2 liquefaction cost</t>
  </si>
  <si>
    <t>Liquid CO2 storage tank</t>
  </si>
  <si>
    <t>Notes</t>
  </si>
  <si>
    <t>EUR/kW</t>
  </si>
  <si>
    <t>EUR/MWh</t>
  </si>
  <si>
    <t>Investment Costs (Euro/square meter)</t>
  </si>
  <si>
    <t>a) Investment costs are the energy related expenditures needed to implement the indicated deepness level of building renovation, excluding usual renovation expenditures needed for other purposes (structure, finishing materials, decoration etc.)
b) The energy savings rate refer to a typical building as in the current stock of existing buildings (not savings in new constructions, which follow the buildings codes' insulation standards)
c) The data in the table are a summary of the data in the model which are more detailed and include several house types, house ages and geographical categories</t>
  </si>
  <si>
    <t>Self Consumption of electricity</t>
  </si>
  <si>
    <t>Overnight Investment Costs in a greenfield site, 
excluding financial costs during construction time</t>
  </si>
  <si>
    <t>Fixed Operation and Maintenance costs, annually</t>
  </si>
  <si>
    <t>Electrical Efficiency (net) 
in optimal load operation</t>
  </si>
  <si>
    <r>
      <t xml:space="preserve">Investment cost EUR/kW
</t>
    </r>
    <r>
      <rPr>
        <sz val="9"/>
        <rFont val="Calibri"/>
        <family val="2"/>
        <scheme val="minor"/>
      </rPr>
      <t xml:space="preserve"> - the figures include learning by doing
 - kW measures plant's capacity in energy terms for the ordinary technology
 - the ratio kW per ton of output product (not shown in the table) differs by sector and by process type</t>
    </r>
  </si>
  <si>
    <r>
      <t xml:space="preserve">Energy Efficiency Index (equal to 1 in 2015)
</t>
    </r>
    <r>
      <rPr>
        <sz val="9"/>
        <rFont val="Calibri"/>
        <family val="2"/>
        <scheme val="minor"/>
      </rPr>
      <t xml:space="preserve"> - includes learning by doing
 - measured as useful output per energy input
 - the useful output is measured in physical units or a physical production proxy
 - an increase implies higher efficiency</t>
    </r>
  </si>
  <si>
    <t>Current</t>
  </si>
  <si>
    <t>Technology</t>
  </si>
  <si>
    <t>From</t>
  </si>
  <si>
    <t>To</t>
  </si>
  <si>
    <t>Horizontal processes</t>
  </si>
  <si>
    <t>Motors large scale</t>
  </si>
  <si>
    <t>Motors midsize</t>
  </si>
  <si>
    <t>Motors small</t>
  </si>
  <si>
    <t>Cooling refrigeration</t>
  </si>
  <si>
    <t>Lighting</t>
  </si>
  <si>
    <t>Heating (low temperature)</t>
  </si>
  <si>
    <t>Integrated steelworks</t>
  </si>
  <si>
    <t>Sintering</t>
  </si>
  <si>
    <t>Process Furnace</t>
  </si>
  <si>
    <t>Casting and Rolling</t>
  </si>
  <si>
    <t>Scrap processing - electric arc</t>
  </si>
  <si>
    <t>Smelters</t>
  </si>
  <si>
    <t>Electric Arc</t>
  </si>
  <si>
    <t>Alumina</t>
  </si>
  <si>
    <t>Digestion</t>
  </si>
  <si>
    <t>Cyclones</t>
  </si>
  <si>
    <t>Precipitation</t>
  </si>
  <si>
    <t>Calcination</t>
  </si>
  <si>
    <t>Alumina refining</t>
  </si>
  <si>
    <t>Smelting</t>
  </si>
  <si>
    <t>Pyrometallurgy</t>
  </si>
  <si>
    <t>Fire refining</t>
  </si>
  <si>
    <t>Electrorefining</t>
  </si>
  <si>
    <t>Srap processing</t>
  </si>
  <si>
    <t>Ferro-alloys</t>
  </si>
  <si>
    <t>Fertilizers</t>
  </si>
  <si>
    <t>Steam</t>
  </si>
  <si>
    <t>Petrochemicals</t>
  </si>
  <si>
    <t>Inorganic and basic chemicals</t>
  </si>
  <si>
    <t>Pulp</t>
  </si>
  <si>
    <t>Pulping</t>
  </si>
  <si>
    <t>Refining bleaching</t>
  </si>
  <si>
    <t>Papermaking</t>
  </si>
  <si>
    <t>Paper making</t>
  </si>
  <si>
    <t>Cement</t>
  </si>
  <si>
    <t>Milling</t>
  </si>
  <si>
    <t>Cement Kiln</t>
  </si>
  <si>
    <t>Grinding</t>
  </si>
  <si>
    <t>Basic Glass</t>
  </si>
  <si>
    <t>Batch</t>
  </si>
  <si>
    <t>Forehearth</t>
  </si>
  <si>
    <t>Annealing</t>
  </si>
  <si>
    <t>Ceramics</t>
  </si>
  <si>
    <t>Firing</t>
  </si>
  <si>
    <t>Treatment</t>
  </si>
  <si>
    <t>Other non metallic minerals</t>
  </si>
  <si>
    <t>Drying</t>
  </si>
  <si>
    <t>Kiln</t>
  </si>
  <si>
    <t>Food drink and tobacco</t>
  </si>
  <si>
    <t>Refrigeration</t>
  </si>
  <si>
    <t>Textiles and leather</t>
  </si>
  <si>
    <t>Machinery</t>
  </si>
  <si>
    <t>Steam processing</t>
  </si>
  <si>
    <t>Finishing</t>
  </si>
  <si>
    <t>Engineering and equipment industry</t>
  </si>
  <si>
    <t>Foundries</t>
  </si>
  <si>
    <t>Other industries</t>
  </si>
  <si>
    <t>Fire heaters</t>
  </si>
  <si>
    <t>Purchasing cost</t>
  </si>
  <si>
    <t>Efficiency</t>
  </si>
  <si>
    <t>kWh/appliance</t>
  </si>
  <si>
    <t>Dryers</t>
  </si>
  <si>
    <t>Dishwashers</t>
  </si>
  <si>
    <t>Refrigerators and freezers</t>
  </si>
  <si>
    <t>Washing machines</t>
  </si>
  <si>
    <t>kWh/Household</t>
  </si>
  <si>
    <t>in EUR/kW</t>
  </si>
  <si>
    <t>Cooking</t>
  </si>
  <si>
    <t>Cooker, oven and hobs (electric)</t>
  </si>
  <si>
    <t>Cooker, oven and hobs (gas)</t>
  </si>
  <si>
    <t>in South Countries</t>
  </si>
  <si>
    <t>in Middle South countries</t>
  </si>
  <si>
    <t>in Middle North countries</t>
  </si>
  <si>
    <t>in North countries</t>
  </si>
  <si>
    <t>Gas individual (autonomous heater)</t>
  </si>
  <si>
    <t>District heating</t>
  </si>
  <si>
    <t>Water heating boiler (diesel)</t>
  </si>
  <si>
    <t>Water heating boiler (electricity)</t>
  </si>
  <si>
    <t>Water heating boiler (natural gas)</t>
  </si>
  <si>
    <t>Solar collector</t>
  </si>
  <si>
    <t>Water heating heat pump</t>
  </si>
  <si>
    <t>Water heating combined with district heating</t>
  </si>
  <si>
    <t>Air Conditioning</t>
  </si>
  <si>
    <t>Office lighting</t>
  </si>
  <si>
    <t>a) The model has a more detailed representation of the technology possibilities than shown in the table. For every item, the model considers a range of seven technology categories, ordered from an ordinary up to an advanced and a future category. The technical and economic characteristics of eaxh technology category change over time as a result of learning by doing and economies of scale in industrial production. Not all technology categories are considered as fully mature from a user's perspective, but in general the users' acceptance of advanced technology categories increases over time. Policy assumptions may drive acceleration of learning-by-doing and users' acceptance in the context of a scenario. An advanced technology category is more efficient than an ordinary one and in general more expensive to purchase at a given point in time. However, depending on the learning potential of a technology it is possible that an advanced technology becomes cheaper than ordinary technology in the long-term and still more efficient. For currently mature technologies this is generally unlikely to happen.  
In the table above, which shows a summary of the model's data, there is matching between purchasing costs and efficiency rates over time.
b) The first column of the data refers to an estimation of current costs and efficiencies. The second column refers to a technology category which is the most cost-efficient in the medium term, as the more efficient technologies are not yet fully mature. The third column refers to the ultimate possibilities of the most advanced technology, as included in the model's dataset.
c) Purchasing Costs are total acquisition costs, where for geothermal heat pumps also the drilling costs are included.
d) The efficiencies indicated are nominal efficiencies and not seasonal energy efficiencies.
e) Back-up systems are considered in the model, and where applicable are part of the purchasing costs and reflected in the average efficiency rates. This explains the difference of heat pump efficiencies across regios in Europe.
f) The efficiency rates for cogeneration (CHP) systems refers to bothe electricity and heat outputs.
g) In case of combined space and water heaters, the purchasing costs for water heating apply to the additional purchasing costs to cover water heating.</t>
  </si>
  <si>
    <t>Wind onshore - low resource area, high hub height</t>
  </si>
  <si>
    <t>Wind onshore - medium resource area, medium height</t>
  </si>
  <si>
    <t>Wind onshore - high resource area, medium height</t>
  </si>
  <si>
    <t>Wind onshore - very high resource area, low hub height</t>
  </si>
  <si>
    <t>* The costs refer to the boilers only: costs related to further modifications namely chimneys for condensing boilers are considered in the model, but not included in this representation</t>
  </si>
  <si>
    <t>CHP ICE**</t>
  </si>
  <si>
    <t xml:space="preserve">** CHP efficiency reported is thermal efficiency only </t>
  </si>
  <si>
    <t>Refurbishment of existing nuclear reactors</t>
  </si>
  <si>
    <t>850-1500</t>
  </si>
  <si>
    <t>Notes:</t>
  </si>
  <si>
    <t>a) All cost figures are presented in EUR'15.
b) The model has a more detailed representation of the technology possibilities than shown in the table. For every item, the model considers a range of seven technology categories, ordered from an ordinary up to an advanced and a future category. The technical and economic characteristics of eaxh technology category change over time as a result of learning by doing and economies of scale in industrial production. Not all technology categories are considered as fully mature from a user's perspective, but in general the users' acceptance of advanced technology categories increases over time. Policy assumptions may drive acceleration of learning-by-doing and users' acceptance in the context of a scenario. An advanced technology category is more efficient than an ordinary one and in general more expensive to purchase at a given point in time. However, depending on the learning potential of a technology it is possible that an advanced technology becomes cheaper than ordinary technology in the long-term and still more efficient. For currently mature technologies this is generally unlikely to happen.  
In the table above, which shows a summary of the model's data, there is matching between purchasing costs and efficiency rates over time.
c) The first column of the data refers to an estimation of current costs and efficiencies. The second column refers to a technology category which is the most cost-efficient in the medium term, as the more efficient technologies are not yet fully mature. The third column refers to the ultimate possibilities of the most advanced technology, as included in the model's dataset.</t>
  </si>
  <si>
    <t> Conversion technologies</t>
  </si>
  <si>
    <t>Heatrate
(input over output ratio)</t>
  </si>
  <si>
    <t>Feedstock input requirements (input over output ratio)</t>
  </si>
  <si>
    <t>2015
Heat</t>
  </si>
  <si>
    <t>2015
Electricity</t>
  </si>
  <si>
    <t>2030
Heat</t>
  </si>
  <si>
    <t>2030
Electricity</t>
  </si>
  <si>
    <t>Ultimate
Heat</t>
  </si>
  <si>
    <t>Ultimate
Electricity</t>
  </si>
  <si>
    <r>
      <t>H</t>
    </r>
    <r>
      <rPr>
        <b/>
        <vertAlign val="subscript"/>
        <sz val="10"/>
        <color theme="1"/>
        <rFont val="Calibri"/>
        <family val="2"/>
        <scheme val="minor"/>
      </rPr>
      <t>2</t>
    </r>
    <r>
      <rPr>
        <b/>
        <sz val="10"/>
        <color theme="1"/>
        <rFont val="Calibri"/>
        <family val="2"/>
        <scheme val="minor"/>
      </rPr>
      <t xml:space="preserve"> (1MWh H</t>
    </r>
    <r>
      <rPr>
        <b/>
        <vertAlign val="subscript"/>
        <sz val="10"/>
        <color theme="1"/>
        <rFont val="Calibri"/>
        <family val="2"/>
        <scheme val="minor"/>
      </rPr>
      <t>2</t>
    </r>
    <r>
      <rPr>
        <b/>
        <sz val="10"/>
        <color theme="1"/>
        <rFont val="Calibri"/>
        <family val="2"/>
        <scheme val="minor"/>
      </rPr>
      <t>/ 1MWh output)</t>
    </r>
  </si>
  <si>
    <r>
      <t>CO</t>
    </r>
    <r>
      <rPr>
        <b/>
        <vertAlign val="subscript"/>
        <sz val="10"/>
        <color theme="1"/>
        <rFont val="Calibri"/>
        <family val="2"/>
        <scheme val="minor"/>
      </rPr>
      <t>2</t>
    </r>
    <r>
      <rPr>
        <b/>
        <sz val="10"/>
        <color theme="1"/>
        <rFont val="Calibri"/>
        <family val="2"/>
        <scheme val="minor"/>
      </rPr>
      <t xml:space="preserve"> (t CO</t>
    </r>
    <r>
      <rPr>
        <b/>
        <vertAlign val="subscript"/>
        <sz val="10"/>
        <color theme="1"/>
        <rFont val="Calibri"/>
        <family val="2"/>
        <scheme val="minor"/>
      </rPr>
      <t>2</t>
    </r>
    <r>
      <rPr>
        <b/>
        <sz val="10"/>
        <color theme="1"/>
        <rFont val="Calibri"/>
        <family val="2"/>
        <scheme val="minor"/>
      </rPr>
      <t>/ 1MWh output)</t>
    </r>
  </si>
  <si>
    <t>Hydrogen from natural gas steam reforming centralised - Large scale  (per 1 kW or 1 MWh H2 HHV)</t>
  </si>
  <si>
    <t>Hydrogen from natural gas steam reforming centralised - Large scale with CCU  (per 1 kW or 1 MWh H2 HHV)</t>
  </si>
  <si>
    <t>Hydrogen from natural gas steam reforming de-centralised - Medium scale  (per 1 kW or 1 MWh H2 HHV)</t>
  </si>
  <si>
    <t>Hydrogen from low temperature water electrolysis PEM centralised - Large scale  (per 1 kW or 1 MWh H2 HHV)</t>
  </si>
  <si>
    <t>Hydrogen from low temperature water electrolysis - Alkaline centralised, large scale  (per 1 kW or 1 MWh H2 HHV)</t>
  </si>
  <si>
    <t> Distribution technologies</t>
  </si>
  <si>
    <t>Storage technologies</t>
  </si>
  <si>
    <t>Efficiency (%)</t>
  </si>
  <si>
    <t>Pumping  (per 1 kW)</t>
  </si>
  <si>
    <r>
      <t>a) All cost figures are presented in EUR'15.
b) Costs of installation, land cost and grid connection is included in the investment costs of Large Scale Batteries.
c) Costs of the technology "Methanation" refer only to plants that comprise the second stage (inputs: Hydrogen and CO</t>
    </r>
    <r>
      <rPr>
        <vertAlign val="subscript"/>
        <sz val="9"/>
        <color theme="1"/>
        <rFont val="Calibri"/>
        <family val="2"/>
        <scheme val="minor"/>
      </rPr>
      <t>2</t>
    </r>
    <r>
      <rPr>
        <sz val="9"/>
        <color theme="1"/>
        <rFont val="Calibri"/>
        <family val="2"/>
        <scheme val="minor"/>
      </rPr>
      <t xml:space="preserve"> , output : CH</t>
    </r>
    <r>
      <rPr>
        <vertAlign val="subscript"/>
        <sz val="9"/>
        <color theme="1"/>
        <rFont val="Calibri"/>
        <family val="2"/>
        <scheme val="minor"/>
      </rPr>
      <t>4</t>
    </r>
    <r>
      <rPr>
        <sz val="9"/>
        <color theme="1"/>
        <rFont val="Calibri"/>
        <family val="2"/>
        <scheme val="minor"/>
      </rPr>
      <t>) of a Power- to-Gas pathway. Similar for the "Power-to-Liquids" costs. The costs for capturing CO2 or producting hydrogen are not included.</t>
    </r>
  </si>
  <si>
    <t>Residential</t>
  </si>
  <si>
    <t>in EUR/appliance</t>
  </si>
  <si>
    <t>Space heating</t>
  </si>
  <si>
    <t>Services</t>
  </si>
  <si>
    <t>Electric appliances</t>
  </si>
  <si>
    <t>Air conditioning</t>
  </si>
  <si>
    <t>Industrial boilers coal</t>
  </si>
  <si>
    <t>Industrial boilers lignite</t>
  </si>
  <si>
    <t>Industrial boilers gas</t>
  </si>
  <si>
    <t>Industrial boilers fuel oil</t>
  </si>
  <si>
    <t>Industrial boilers biomass</t>
  </si>
  <si>
    <t>District heating boilers gas</t>
  </si>
  <si>
    <t>District heating boilers fuel oil</t>
  </si>
  <si>
    <t>District heating boilers biomass</t>
  </si>
  <si>
    <t>District heating boilers coal</t>
  </si>
  <si>
    <t>District heating boilers lignite</t>
  </si>
  <si>
    <t>District heating electricity</t>
  </si>
  <si>
    <t>District heating geothermal</t>
  </si>
  <si>
    <t>District heating heat pump</t>
  </si>
  <si>
    <t>District heating solar</t>
  </si>
  <si>
    <t>Run of river</t>
  </si>
  <si>
    <t>Geothermal high enthalpy</t>
  </si>
  <si>
    <t>Geothermal medium enthalpy</t>
  </si>
  <si>
    <t>Boilers electricity</t>
  </si>
  <si>
    <t>Solar thermal with 8 hours storage</t>
  </si>
  <si>
    <t>Solar PV - residential - low resource area</t>
  </si>
  <si>
    <t>Solar PV - residential - medium resource area</t>
  </si>
  <si>
    <t>Solar PV - residential - high resource area</t>
  </si>
  <si>
    <t>Solar PV - residential - very high resource area</t>
  </si>
  <si>
    <t>Solar PV - commercial and industrial - low resource area</t>
  </si>
  <si>
    <t>Solar PV - commercial and industrial - medium resource area</t>
  </si>
  <si>
    <t>Solar PV - commercial and industrial - high resource area</t>
  </si>
  <si>
    <t>Solar PV - commercial and industrial - very high resource area</t>
  </si>
  <si>
    <t>Solar PV - utility-scale - low resource area</t>
  </si>
  <si>
    <t>Solar PV - utility-scale - medium resource area</t>
  </si>
  <si>
    <t>Solar PV - utility-scale - high resource area</t>
  </si>
  <si>
    <t>Solar PV - utility-scale - very high resource area</t>
  </si>
  <si>
    <t>Steam turbine coal conventional</t>
  </si>
  <si>
    <t>Steam turbine lignite conventional</t>
  </si>
  <si>
    <t>Steam turbine coal supercritical</t>
  </si>
  <si>
    <t>Steam turbine lignite supercritical</t>
  </si>
  <si>
    <t>Fluidized bed combustion coal</t>
  </si>
  <si>
    <t>Fluidized bed combustion lignite</t>
  </si>
  <si>
    <t>Integrated gasification combined cycle coal</t>
  </si>
  <si>
    <t>Gas turbine combined cycle gas conventional</t>
  </si>
  <si>
    <t>Gas turbine combined cycle gas advanced</t>
  </si>
  <si>
    <t>Very small scale gas plant</t>
  </si>
  <si>
    <t>Pulverised lignite supercritical CCS post combustion</t>
  </si>
  <si>
    <t>Integrated gasification coal CCS pre combustion</t>
  </si>
  <si>
    <t>Integrated gasification lignitel CCS pre combustion</t>
  </si>
  <si>
    <t>Pulverised coal supercritical CCS oxyfuel</t>
  </si>
  <si>
    <t>Pulverised lignite supercritical CCS oxyfuel</t>
  </si>
  <si>
    <t>Steam turbine biomass solid conventional</t>
  </si>
  <si>
    <t>Steam turbine biomass solid conventional w. CCS</t>
  </si>
  <si>
    <t>Biogas plant with heat recovery</t>
  </si>
  <si>
    <t>Small waste burning plant</t>
  </si>
  <si>
    <t>Biomass gasification CC</t>
  </si>
  <si>
    <t>Fuel cell gas (large scale)</t>
  </si>
  <si>
    <t>Fuel cell gas (small scale)</t>
  </si>
  <si>
    <t>Wood stoves or boiler pellets</t>
  </si>
  <si>
    <t>Heat pump air</t>
  </si>
  <si>
    <t>Heat pump water</t>
  </si>
  <si>
    <t>Heat pump ground</t>
  </si>
  <si>
    <t>Heat pump gas</t>
  </si>
  <si>
    <t>Electric resistance (e.g. convectors)</t>
  </si>
  <si>
    <t>Solar thermal (inc. water tank storage)</t>
  </si>
  <si>
    <t>Electric air conditioning</t>
  </si>
  <si>
    <t>Electric air conditioning central</t>
  </si>
  <si>
    <t>Boilers gas (non-condensing)</t>
  </si>
  <si>
    <t>Boilers oil (non-condensing)</t>
  </si>
  <si>
    <t>Boilers oil condensing*</t>
  </si>
  <si>
    <t>Boilers gas condensing*</t>
  </si>
  <si>
    <t>CHP fuel cell**</t>
  </si>
  <si>
    <t>Water heating</t>
  </si>
  <si>
    <t>in South countries</t>
  </si>
  <si>
    <t>Air conditioning (electricity)</t>
  </si>
  <si>
    <t>Air conditioning (natural gas)</t>
  </si>
  <si>
    <t>Air conditioning (heat)</t>
  </si>
  <si>
    <t>Large scale gas boilers (non-condensing)</t>
  </si>
  <si>
    <t>Large scale gas boilers condensing</t>
  </si>
  <si>
    <t>Air ventilation</t>
  </si>
  <si>
    <t>Blast furnace</t>
  </si>
  <si>
    <t>Process furnace</t>
  </si>
  <si>
    <t>Casting and rolling</t>
  </si>
  <si>
    <t>Melting refining</t>
  </si>
  <si>
    <t>Electric processes</t>
  </si>
  <si>
    <t>Thermal processes</t>
  </si>
  <si>
    <t>High-enthlapy heat</t>
  </si>
  <si>
    <t>Drying and separation</t>
  </si>
  <si>
    <t>Prehating drying</t>
  </si>
  <si>
    <t>Melting glass</t>
  </si>
  <si>
    <t>Milling calcinating</t>
  </si>
  <si>
    <t>Direct heat</t>
  </si>
  <si>
    <t>Drying wood, rubber, plastics</t>
  </si>
  <si>
    <t>Primary aluminium</t>
  </si>
  <si>
    <t>Primary copper</t>
  </si>
  <si>
    <t>Secondary aluminium</t>
  </si>
  <si>
    <r>
      <t>CH</t>
    </r>
    <r>
      <rPr>
        <vertAlign val="subscript"/>
        <sz val="10"/>
        <color rgb="FF000000"/>
        <rFont val="Calibri"/>
        <family val="2"/>
        <scheme val="minor"/>
      </rPr>
      <t>4</t>
    </r>
    <r>
      <rPr>
        <sz val="10"/>
        <color rgb="FF000000"/>
        <rFont val="Calibri"/>
        <family val="2"/>
        <scheme val="minor"/>
      </rPr>
      <t xml:space="preserve"> Liquefaction plant  (per 1 kW or 1 MWh gas HHV)</t>
    </r>
  </si>
  <si>
    <r>
      <t>Capture CO</t>
    </r>
    <r>
      <rPr>
        <vertAlign val="subscript"/>
        <sz val="10"/>
        <color rgb="FF000000"/>
        <rFont val="Calibri"/>
        <family val="2"/>
        <scheme val="minor"/>
      </rPr>
      <t>2</t>
    </r>
    <r>
      <rPr>
        <sz val="10"/>
        <color rgb="FF000000"/>
        <rFont val="Calibri"/>
        <family val="2"/>
        <scheme val="minor"/>
      </rPr>
      <t xml:space="preserve"> from air (Absorption technology)  (per 1 tCO2)</t>
    </r>
  </si>
  <si>
    <r>
      <t>Capture CO</t>
    </r>
    <r>
      <rPr>
        <vertAlign val="subscript"/>
        <sz val="10"/>
        <color rgb="FF000000"/>
        <rFont val="Calibri"/>
        <family val="2"/>
        <scheme val="minor"/>
      </rPr>
      <t>2</t>
    </r>
    <r>
      <rPr>
        <sz val="10"/>
        <color rgb="FF000000"/>
        <rFont val="Calibri"/>
        <family val="2"/>
        <scheme val="minor"/>
      </rPr>
      <t xml:space="preserve"> from air (Adsorption technology)  (per 1 tCO2)</t>
    </r>
  </si>
  <si>
    <r>
      <t>CO</t>
    </r>
    <r>
      <rPr>
        <vertAlign val="subscript"/>
        <sz val="10"/>
        <color rgb="FF000000"/>
        <rFont val="Calibri"/>
        <family val="2"/>
        <scheme val="minor"/>
      </rPr>
      <t>2</t>
    </r>
    <r>
      <rPr>
        <sz val="10"/>
        <color rgb="FF000000"/>
        <rFont val="Calibri"/>
        <family val="2"/>
        <scheme val="minor"/>
      </rPr>
      <t xml:space="preserve"> Liquefaction plant  (per 1 ton CO2)</t>
    </r>
  </si>
  <si>
    <r>
      <t>H</t>
    </r>
    <r>
      <rPr>
        <vertAlign val="subscript"/>
        <sz val="10"/>
        <color rgb="FF000000"/>
        <rFont val="Calibri"/>
        <family val="2"/>
        <scheme val="minor"/>
      </rPr>
      <t>2</t>
    </r>
    <r>
      <rPr>
        <sz val="10"/>
        <color rgb="FF000000"/>
        <rFont val="Calibri"/>
        <family val="2"/>
        <scheme val="minor"/>
      </rPr>
      <t xml:space="preserve"> pipeline 60bar  (per  MWh H2 HHV)</t>
    </r>
  </si>
  <si>
    <r>
      <t>H</t>
    </r>
    <r>
      <rPr>
        <vertAlign val="subscript"/>
        <sz val="10"/>
        <color rgb="FF000000"/>
        <rFont val="Calibri"/>
        <family val="2"/>
        <scheme val="minor"/>
      </rPr>
      <t>2</t>
    </r>
    <r>
      <rPr>
        <sz val="10"/>
        <color rgb="FF000000"/>
        <rFont val="Calibri"/>
        <family val="2"/>
        <scheme val="minor"/>
      </rPr>
      <t xml:space="preserve"> pipeline 10 bar  (per MWh H2 HHV)</t>
    </r>
  </si>
  <si>
    <r>
      <t>CO</t>
    </r>
    <r>
      <rPr>
        <vertAlign val="subscript"/>
        <sz val="10"/>
        <color theme="1"/>
        <rFont val="Calibri"/>
        <family val="2"/>
        <scheme val="minor"/>
      </rPr>
      <t>2</t>
    </r>
    <r>
      <rPr>
        <sz val="10"/>
        <color theme="1"/>
        <rFont val="Calibri"/>
        <family val="2"/>
        <scheme val="minor"/>
      </rPr>
      <t xml:space="preserve"> Transmission network (per tCO2)</t>
    </r>
  </si>
  <si>
    <r>
      <t>Road transport of liquid H</t>
    </r>
    <r>
      <rPr>
        <vertAlign val="subscript"/>
        <sz val="10"/>
        <color rgb="FF000000"/>
        <rFont val="Calibri"/>
        <family val="2"/>
        <scheme val="minor"/>
      </rPr>
      <t>2</t>
    </r>
  </si>
  <si>
    <r>
      <t>Road transport of gaseous H</t>
    </r>
    <r>
      <rPr>
        <vertAlign val="subscript"/>
        <sz val="10"/>
        <color rgb="FF000000"/>
        <rFont val="Calibri"/>
        <family val="2"/>
        <scheme val="minor"/>
      </rPr>
      <t>2</t>
    </r>
  </si>
  <si>
    <t>Fixed O&amp;M costs
(EUR/kW-output)</t>
  </si>
  <si>
    <t>Fixed O&amp;M cost per unit of capacity
(EUR/kW-output)</t>
  </si>
  <si>
    <t>Fixed O&amp;M cost per unit of capacity
(EUR/ton CO2 per year)</t>
  </si>
  <si>
    <t>Fixed O&amp;M costs
(EUR/kW)</t>
  </si>
  <si>
    <r>
      <t>Fixed O&amp;M costs per ton CO</t>
    </r>
    <r>
      <rPr>
        <b/>
        <vertAlign val="subscript"/>
        <sz val="10"/>
        <color theme="1"/>
        <rFont val="Calibri"/>
        <family val="2"/>
        <scheme val="minor"/>
      </rPr>
      <t>2</t>
    </r>
    <r>
      <rPr>
        <b/>
        <sz val="10"/>
        <color theme="1"/>
        <rFont val="Calibri"/>
        <family val="2"/>
        <scheme val="minor"/>
      </rPr>
      <t xml:space="preserve">
(EUR/tCO</t>
    </r>
    <r>
      <rPr>
        <b/>
        <vertAlign val="subscript"/>
        <sz val="10"/>
        <color theme="1"/>
        <rFont val="Calibri"/>
        <family val="2"/>
        <scheme val="minor"/>
      </rPr>
      <t>2</t>
    </r>
    <r>
      <rPr>
        <b/>
        <sz val="10"/>
        <color theme="1"/>
        <rFont val="Calibri"/>
        <family val="2"/>
        <scheme val="minor"/>
      </rPr>
      <t>)</t>
    </r>
  </si>
  <si>
    <t>Investment cost per unit of energy stored (EUR/MWh)</t>
  </si>
  <si>
    <t>Investment cost per ton CO2 stored (EUR/tCO2)</t>
  </si>
  <si>
    <t>Small-scale batteries  (per 1 MWh electricity)</t>
  </si>
  <si>
    <t>Large-scale batteries  (per 1 MWh electricity)</t>
  </si>
  <si>
    <t>Flywheel  (per1 MWh electricity)</t>
  </si>
  <si>
    <t>Compressed Air Energy Storage  (per 1 kW)</t>
  </si>
  <si>
    <t>Wind-offshore - deep waters, near-shore, high resource area</t>
  </si>
  <si>
    <t>Wind-offshore - deep waters, distant from shore, high resource area</t>
  </si>
  <si>
    <t>Wind-offshore - deep waters, distant from shore, low resource area</t>
  </si>
  <si>
    <t>Wind-offshore - deep waters, near-shore, low resource area</t>
  </si>
  <si>
    <t>Wind-offshore - shallow waters, distant from shore, high resource area</t>
  </si>
  <si>
    <t>Wind-offshore - shallow waters, distant from shore, low resource area</t>
  </si>
  <si>
    <t>Wind-offshore - shallow waters, near-shore, high resource area</t>
  </si>
  <si>
    <t>Wind-offshore - shallow waters, near-shore, low resource area</t>
  </si>
  <si>
    <t>Technical lifetime</t>
  </si>
  <si>
    <t>Biomass fired organic rankine cycle</t>
  </si>
  <si>
    <t xml:space="preserve">© E3-Modelling </t>
  </si>
  <si>
    <t>© E3Modelling</t>
  </si>
  <si>
    <t>H2</t>
  </si>
  <si>
    <t>https://www.sciencedirect.com/science/article/pii/S0960148124000983</t>
  </si>
  <si>
    <t>M€/MW</t>
  </si>
  <si>
    <t>M€/MWh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</si>
</sst>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0.000"/>
  </numFmts>
  <fonts count="25" x14ac:knownFonts="1">
    <font>
      <sz val="11"/>
      <color theme="1"/>
      <name val="Calibri"/>
      <family val="2"/>
      <scheme val="minor"/>
    </font>
    <font>
      <sz val="11"/>
      <color theme="1"/>
      <name val="Calibri"/>
      <family val="2"/>
      <scheme val="minor"/>
    </font>
    <font>
      <b/>
      <sz val="11"/>
      <color theme="0"/>
      <name val="Calibri"/>
      <family val="2"/>
      <scheme val="minor"/>
    </font>
    <font>
      <sz val="10"/>
      <name val="Calibri"/>
      <family val="2"/>
      <scheme val="minor"/>
    </font>
    <font>
      <sz val="10"/>
      <color theme="1"/>
      <name val="Calibri"/>
      <family val="2"/>
      <scheme val="minor"/>
    </font>
    <font>
      <b/>
      <sz val="10"/>
      <color theme="0"/>
      <name val="Calibri"/>
      <family val="2"/>
      <scheme val="minor"/>
    </font>
    <font>
      <b/>
      <sz val="10"/>
      <name val="Calibri"/>
      <family val="2"/>
      <scheme val="minor"/>
    </font>
    <font>
      <sz val="9"/>
      <name val="Calibri"/>
      <family val="2"/>
      <scheme val="minor"/>
    </font>
    <font>
      <sz val="9"/>
      <color theme="1"/>
      <name val="Calibri"/>
      <family val="2"/>
      <scheme val="minor"/>
    </font>
    <font>
      <b/>
      <sz val="9"/>
      <name val="Calibri"/>
      <family val="2"/>
      <scheme val="minor"/>
    </font>
    <font>
      <b/>
      <sz val="9"/>
      <color theme="0"/>
      <name val="Calibri"/>
      <family val="2"/>
      <scheme val="minor"/>
    </font>
    <font>
      <sz val="11"/>
      <name val="Calibri"/>
      <family val="2"/>
      <scheme val="minor"/>
    </font>
    <font>
      <sz val="10"/>
      <color rgb="FFFF0000"/>
      <name val="Calibri"/>
      <family val="2"/>
      <scheme val="minor"/>
    </font>
    <font>
      <b/>
      <sz val="10"/>
      <color theme="1"/>
      <name val="Calibri"/>
      <family val="2"/>
      <scheme val="minor"/>
    </font>
    <font>
      <u/>
      <sz val="9"/>
      <name val="Calibri"/>
      <family val="2"/>
      <scheme val="minor"/>
    </font>
    <font>
      <b/>
      <vertAlign val="subscript"/>
      <sz val="10"/>
      <color theme="1"/>
      <name val="Calibri"/>
      <family val="2"/>
      <scheme val="minor"/>
    </font>
    <font>
      <b/>
      <sz val="10"/>
      <color rgb="FF000000"/>
      <name val="Calibri"/>
      <family val="2"/>
      <scheme val="minor"/>
    </font>
    <font>
      <sz val="10"/>
      <color rgb="FF000000"/>
      <name val="Calibri"/>
      <family val="2"/>
      <scheme val="minor"/>
    </font>
    <font>
      <u/>
      <sz val="9"/>
      <color theme="1"/>
      <name val="Calibri"/>
      <family val="2"/>
      <scheme val="minor"/>
    </font>
    <font>
      <vertAlign val="subscript"/>
      <sz val="9"/>
      <color theme="1"/>
      <name val="Calibri"/>
      <family val="2"/>
      <scheme val="minor"/>
    </font>
    <font>
      <sz val="11"/>
      <color theme="0"/>
      <name val="Calibri"/>
      <family val="2"/>
      <scheme val="minor"/>
    </font>
    <font>
      <b/>
      <sz val="9"/>
      <color theme="0"/>
      <name val="Calibri"/>
      <family val="2"/>
    </font>
    <font>
      <vertAlign val="subscript"/>
      <sz val="10"/>
      <color rgb="FF000000"/>
      <name val="Calibri"/>
      <family val="2"/>
      <scheme val="minor"/>
    </font>
    <font>
      <vertAlign val="subscript"/>
      <sz val="10"/>
      <color theme="1"/>
      <name val="Calibri"/>
      <family val="2"/>
      <scheme val="minor"/>
    </font>
    <font>
      <b/>
      <sz val="11"/>
      <color theme="1"/>
      <name val="Calibri"/>
      <family val="2"/>
      <scheme val="minor"/>
    </font>
  </fonts>
  <fills count="37">
    <fill>
      <patternFill patternType="none"/>
    </fill>
    <fill>
      <patternFill patternType="gray125"/>
    </fill>
    <fill>
      <patternFill patternType="solid">
        <fgColor rgb="FFA5A5A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7" tint="0.59999389629810485"/>
        <bgColor indexed="64"/>
      </patternFill>
    </fill>
    <fill>
      <patternFill patternType="solid">
        <fgColor rgb="FFDDEBF7"/>
        <bgColor indexed="64"/>
      </patternFill>
    </fill>
    <fill>
      <patternFill patternType="solid">
        <fgColor rgb="FFBDD7EE"/>
        <bgColor indexed="64"/>
      </patternFill>
    </fill>
    <fill>
      <patternFill patternType="solid">
        <fgColor rgb="FFFCE4D6"/>
        <bgColor indexed="64"/>
      </patternFill>
    </fill>
    <fill>
      <patternFill patternType="solid">
        <fgColor rgb="FFF8CBAD"/>
        <bgColor indexed="64"/>
      </patternFill>
    </fill>
    <fill>
      <patternFill patternType="solid">
        <fgColor rgb="FFE2EFDA"/>
        <bgColor indexed="64"/>
      </patternFill>
    </fill>
    <fill>
      <patternFill patternType="solid">
        <fgColor rgb="FFC6E0B4"/>
        <bgColor indexed="64"/>
      </patternFill>
    </fill>
    <fill>
      <patternFill patternType="solid">
        <fgColor rgb="FFEDEDED"/>
        <bgColor indexed="64"/>
      </patternFill>
    </fill>
    <fill>
      <patternFill patternType="solid">
        <fgColor rgb="FFDBDBDB"/>
        <bgColor indexed="64"/>
      </patternFill>
    </fill>
    <fill>
      <patternFill patternType="solid">
        <fgColor rgb="FFFFF2CC"/>
        <bgColor indexed="64"/>
      </patternFill>
    </fill>
    <fill>
      <patternFill patternType="solid">
        <fgColor rgb="FFFFE699"/>
        <bgColor indexed="64"/>
      </patternFill>
    </fill>
    <fill>
      <patternFill patternType="solid">
        <fgColor theme="9" tint="0.79998168889431442"/>
        <bgColor indexed="64"/>
      </patternFill>
    </fill>
    <fill>
      <patternFill patternType="solid">
        <fgColor theme="5"/>
        <bgColor indexed="64"/>
      </patternFill>
    </fill>
    <fill>
      <patternFill patternType="solid">
        <fgColor theme="9"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8"/>
      </patternFill>
    </fill>
    <fill>
      <patternFill patternType="solid">
        <fgColor theme="8" tint="-0.249977111117893"/>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249977111117893"/>
        <bgColor indexed="64"/>
      </patternFill>
    </fill>
  </fills>
  <borders count="46">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double">
        <color rgb="FF3F3F3F"/>
      </left>
      <right style="double">
        <color rgb="FF3F3F3F"/>
      </right>
      <top/>
      <bottom style="double">
        <color rgb="FF3F3F3F"/>
      </bottom>
      <diagonal/>
    </border>
    <border>
      <left/>
      <right style="thin">
        <color indexed="64"/>
      </right>
      <top style="double">
        <color rgb="FF3F3F3F"/>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hair">
        <color indexed="64"/>
      </bottom>
      <diagonal/>
    </border>
    <border>
      <left style="thin">
        <color theme="1" tint="0.499984740745262"/>
      </left>
      <right/>
      <top style="thin">
        <color indexed="64"/>
      </top>
      <bottom style="thin">
        <color indexed="64"/>
      </bottom>
      <diagonal/>
    </border>
    <border>
      <left/>
      <right style="thin">
        <color theme="1" tint="0.499984740745262"/>
      </right>
      <top style="thin">
        <color indexed="64"/>
      </top>
      <bottom style="thin">
        <color indexed="64"/>
      </bottom>
      <diagonal/>
    </border>
    <border>
      <left style="thin">
        <color theme="1" tint="0.499984740745262"/>
      </left>
      <right/>
      <top/>
      <bottom/>
      <diagonal/>
    </border>
    <border>
      <left/>
      <right style="thin">
        <color theme="1" tint="0.499984740745262"/>
      </right>
      <top/>
      <bottom/>
      <diagonal/>
    </border>
    <border>
      <left style="thin">
        <color theme="0" tint="-0.24994659260841701"/>
      </left>
      <right/>
      <top/>
      <bottom/>
      <diagonal/>
    </border>
    <border>
      <left/>
      <right style="thin">
        <color theme="0" tint="-0.24994659260841701"/>
      </right>
      <top/>
      <bottom/>
      <diagonal/>
    </border>
    <border>
      <left style="thin">
        <color theme="1" tint="0.499984740745262"/>
      </left>
      <right/>
      <top style="thin">
        <color indexed="64"/>
      </top>
      <bottom/>
      <diagonal/>
    </border>
    <border>
      <left/>
      <right style="thin">
        <color theme="1" tint="0.499984740745262"/>
      </right>
      <top style="thin">
        <color indexed="64"/>
      </top>
      <bottom/>
      <diagonal/>
    </border>
    <border>
      <left style="thin">
        <color theme="0" tint="-0.24994659260841701"/>
      </left>
      <right/>
      <top style="thin">
        <color indexed="64"/>
      </top>
      <bottom/>
      <diagonal/>
    </border>
    <border>
      <left/>
      <right style="thin">
        <color theme="0" tint="-0.24994659260841701"/>
      </right>
      <top style="thin">
        <color indexed="64"/>
      </top>
      <bottom/>
      <diagonal/>
    </border>
    <border>
      <left style="thin">
        <color theme="1" tint="0.499984740745262"/>
      </left>
      <right/>
      <top/>
      <bottom style="thin">
        <color indexed="64"/>
      </bottom>
      <diagonal/>
    </border>
    <border>
      <left/>
      <right style="thin">
        <color theme="1" tint="0.499984740745262"/>
      </right>
      <top/>
      <bottom style="thin">
        <color indexed="64"/>
      </bottom>
      <diagonal/>
    </border>
    <border>
      <left style="thin">
        <color theme="0" tint="-0.24994659260841701"/>
      </left>
      <right/>
      <top/>
      <bottom style="thin">
        <color indexed="64"/>
      </bottom>
      <diagonal/>
    </border>
    <border>
      <left/>
      <right style="thin">
        <color theme="0" tint="-0.24994659260841701"/>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12">
    <xf numFmtId="0" fontId="0" fillId="0" borderId="0"/>
    <xf numFmtId="0" fontId="2" fillId="2" borderId="1" applyNumberForma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20" fillId="29" borderId="0" applyNumberFormat="0" applyBorder="0" applyAlignment="0" applyProtection="0"/>
    <xf numFmtId="164" fontId="1" fillId="0" borderId="0" applyFont="0" applyFill="0" applyBorder="0" applyAlignment="0" applyProtection="0"/>
  </cellStyleXfs>
  <cellXfs count="541">
    <xf numFmtId="0" fontId="0" fillId="0" borderId="0" xfId="0"/>
    <xf numFmtId="0" fontId="3" fillId="0" borderId="0" xfId="0" applyFont="1"/>
    <xf numFmtId="0" fontId="4" fillId="0" borderId="0" xfId="0" applyFont="1"/>
    <xf numFmtId="0" fontId="5" fillId="2" borderId="1" xfId="1" applyFont="1" applyAlignment="1">
      <alignment horizontal="center" vertical="center" wrapText="1"/>
    </xf>
    <xf numFmtId="0" fontId="3" fillId="8" borderId="16" xfId="7" applyFont="1" applyBorder="1"/>
    <xf numFmtId="9" fontId="3" fillId="8" borderId="0" xfId="7" applyNumberFormat="1" applyFont="1" applyBorder="1" applyAlignment="1">
      <alignment horizontal="center"/>
    </xf>
    <xf numFmtId="1" fontId="3" fillId="8" borderId="16" xfId="7" applyNumberFormat="1" applyFont="1" applyBorder="1" applyAlignment="1">
      <alignment horizontal="center"/>
    </xf>
    <xf numFmtId="0" fontId="3" fillId="7" borderId="18" xfId="6" applyFont="1" applyBorder="1"/>
    <xf numFmtId="9" fontId="3" fillId="7" borderId="0" xfId="6" applyNumberFormat="1" applyFont="1" applyBorder="1" applyAlignment="1">
      <alignment horizontal="center"/>
    </xf>
    <xf numFmtId="1" fontId="3" fillId="7" borderId="18" xfId="6" applyNumberFormat="1" applyFont="1" applyBorder="1" applyAlignment="1">
      <alignment horizontal="center"/>
    </xf>
    <xf numFmtId="0" fontId="3" fillId="8" borderId="18" xfId="7" applyFont="1" applyBorder="1"/>
    <xf numFmtId="1" fontId="3" fillId="8" borderId="18" xfId="7" applyNumberFormat="1" applyFont="1" applyBorder="1" applyAlignment="1">
      <alignment horizontal="center"/>
    </xf>
    <xf numFmtId="0" fontId="3" fillId="7" borderId="6" xfId="6" applyFont="1" applyBorder="1"/>
    <xf numFmtId="9" fontId="3" fillId="7" borderId="13" xfId="6" applyNumberFormat="1" applyFont="1" applyBorder="1" applyAlignment="1">
      <alignment horizontal="center"/>
    </xf>
    <xf numFmtId="1" fontId="3" fillId="7" borderId="6" xfId="6" applyNumberFormat="1" applyFont="1" applyBorder="1" applyAlignment="1">
      <alignment horizontal="center"/>
    </xf>
    <xf numFmtId="0" fontId="3" fillId="4" borderId="18" xfId="3" applyFont="1" applyBorder="1"/>
    <xf numFmtId="9" fontId="3" fillId="4" borderId="0" xfId="3" applyNumberFormat="1" applyFont="1" applyBorder="1" applyAlignment="1">
      <alignment horizontal="center"/>
    </xf>
    <xf numFmtId="1" fontId="3" fillId="4" borderId="18" xfId="3" applyNumberFormat="1" applyFont="1" applyBorder="1" applyAlignment="1">
      <alignment horizontal="center"/>
    </xf>
    <xf numFmtId="0" fontId="3" fillId="3" borderId="18" xfId="2" applyFont="1" applyBorder="1"/>
    <xf numFmtId="9" fontId="3" fillId="3" borderId="0" xfId="2" applyNumberFormat="1" applyFont="1" applyBorder="1" applyAlignment="1">
      <alignment horizontal="center"/>
    </xf>
    <xf numFmtId="1" fontId="3" fillId="3" borderId="18" xfId="2" applyNumberFormat="1" applyFont="1" applyBorder="1" applyAlignment="1">
      <alignment horizontal="center"/>
    </xf>
    <xf numFmtId="0" fontId="3" fillId="3" borderId="6" xfId="2" applyFont="1" applyBorder="1"/>
    <xf numFmtId="9" fontId="3" fillId="3" borderId="13" xfId="2" applyNumberFormat="1" applyFont="1" applyBorder="1" applyAlignment="1">
      <alignment horizontal="center"/>
    </xf>
    <xf numFmtId="1" fontId="3" fillId="3" borderId="6" xfId="2" applyNumberFormat="1" applyFont="1" applyBorder="1" applyAlignment="1">
      <alignment horizontal="center"/>
    </xf>
    <xf numFmtId="0" fontId="3" fillId="5" borderId="18" xfId="4" applyFont="1" applyBorder="1"/>
    <xf numFmtId="9" fontId="3" fillId="5" borderId="0" xfId="4" applyNumberFormat="1" applyFont="1" applyBorder="1" applyAlignment="1">
      <alignment horizontal="center"/>
    </xf>
    <xf numFmtId="1" fontId="3" fillId="5" borderId="18" xfId="4" applyNumberFormat="1" applyFont="1" applyBorder="1" applyAlignment="1">
      <alignment horizontal="center"/>
    </xf>
    <xf numFmtId="0" fontId="3" fillId="6" borderId="18" xfId="5" applyFont="1" applyBorder="1"/>
    <xf numFmtId="9" fontId="3" fillId="6" borderId="0" xfId="5" applyNumberFormat="1" applyFont="1" applyBorder="1" applyAlignment="1">
      <alignment horizontal="center"/>
    </xf>
    <xf numFmtId="1" fontId="3" fillId="6" borderId="18" xfId="5" applyNumberFormat="1" applyFont="1" applyBorder="1" applyAlignment="1">
      <alignment horizontal="center"/>
    </xf>
    <xf numFmtId="0" fontId="3" fillId="6" borderId="6" xfId="5" applyFont="1" applyBorder="1"/>
    <xf numFmtId="9" fontId="3" fillId="6" borderId="13" xfId="5" applyNumberFormat="1" applyFont="1" applyBorder="1" applyAlignment="1">
      <alignment horizontal="center"/>
    </xf>
    <xf numFmtId="1" fontId="3" fillId="6" borderId="6" xfId="5" applyNumberFormat="1" applyFont="1" applyBorder="1" applyAlignment="1">
      <alignment horizontal="center"/>
    </xf>
    <xf numFmtId="0" fontId="3" fillId="10" borderId="18" xfId="9" applyFont="1" applyBorder="1"/>
    <xf numFmtId="9" fontId="3" fillId="10" borderId="0" xfId="9" applyNumberFormat="1" applyFont="1" applyBorder="1" applyAlignment="1">
      <alignment horizontal="center"/>
    </xf>
    <xf numFmtId="1" fontId="3" fillId="10" borderId="18" xfId="9" applyNumberFormat="1" applyFont="1" applyBorder="1" applyAlignment="1">
      <alignment horizontal="center"/>
    </xf>
    <xf numFmtId="0" fontId="3" fillId="9" borderId="18" xfId="8" applyFont="1" applyBorder="1"/>
    <xf numFmtId="9" fontId="3" fillId="9" borderId="0" xfId="8" applyNumberFormat="1" applyFont="1" applyBorder="1" applyAlignment="1">
      <alignment horizontal="center"/>
    </xf>
    <xf numFmtId="1" fontId="3" fillId="9" borderId="18" xfId="8" applyNumberFormat="1" applyFont="1" applyBorder="1" applyAlignment="1">
      <alignment horizontal="center"/>
    </xf>
    <xf numFmtId="0" fontId="3" fillId="9" borderId="6" xfId="8" applyFont="1" applyBorder="1"/>
    <xf numFmtId="9" fontId="3" fillId="9" borderId="13" xfId="8" applyNumberFormat="1" applyFont="1" applyBorder="1" applyAlignment="1">
      <alignment horizontal="center"/>
    </xf>
    <xf numFmtId="1" fontId="3" fillId="9" borderId="6" xfId="8" applyNumberFormat="1" applyFont="1" applyBorder="1" applyAlignment="1">
      <alignment horizontal="center"/>
    </xf>
    <xf numFmtId="0" fontId="7" fillId="0" borderId="0" xfId="0" applyFont="1"/>
    <xf numFmtId="0" fontId="5" fillId="2" borderId="14" xfId="1" applyFont="1" applyBorder="1" applyAlignment="1">
      <alignment horizontal="center" vertical="center"/>
    </xf>
    <xf numFmtId="0" fontId="7" fillId="0" borderId="0" xfId="0" applyFont="1" applyAlignment="1">
      <alignment horizontal="center"/>
    </xf>
    <xf numFmtId="0" fontId="7" fillId="0" borderId="0" xfId="0" applyFont="1" applyAlignment="1">
      <alignment horizontal="left" vertical="top" wrapText="1"/>
    </xf>
    <xf numFmtId="0" fontId="3" fillId="0" borderId="8" xfId="0" applyFont="1" applyBorder="1" applyAlignment="1">
      <alignment vertical="center"/>
    </xf>
    <xf numFmtId="1" fontId="3" fillId="0" borderId="7" xfId="0" applyNumberFormat="1" applyFont="1" applyBorder="1"/>
    <xf numFmtId="1" fontId="3" fillId="0" borderId="9" xfId="0" applyNumberFormat="1" applyFont="1" applyBorder="1"/>
    <xf numFmtId="166" fontId="3" fillId="0" borderId="19" xfId="0" applyNumberFormat="1" applyFont="1" applyBorder="1"/>
    <xf numFmtId="166" fontId="3" fillId="0" borderId="7" xfId="0" applyNumberFormat="1" applyFont="1" applyBorder="1"/>
    <xf numFmtId="166" fontId="3" fillId="0" borderId="4" xfId="0" applyNumberFormat="1" applyFont="1" applyBorder="1"/>
    <xf numFmtId="166" fontId="3" fillId="0" borderId="5" xfId="0" applyNumberFormat="1" applyFont="1" applyBorder="1"/>
    <xf numFmtId="0" fontId="3" fillId="0" borderId="3" xfId="0" applyFont="1" applyBorder="1" applyAlignment="1">
      <alignment vertical="center"/>
    </xf>
    <xf numFmtId="0" fontId="3" fillId="0" borderId="7" xfId="0" applyFont="1" applyBorder="1"/>
    <xf numFmtId="2" fontId="3" fillId="0" borderId="9" xfId="0" applyNumberFormat="1" applyFont="1" applyBorder="1"/>
    <xf numFmtId="2" fontId="3" fillId="0" borderId="19" xfId="0" applyNumberFormat="1" applyFont="1" applyBorder="1"/>
    <xf numFmtId="0" fontId="3" fillId="0" borderId="5" xfId="0" applyFont="1" applyBorder="1"/>
    <xf numFmtId="1" fontId="3" fillId="0" borderId="10" xfId="0" applyNumberFormat="1" applyFont="1" applyBorder="1"/>
    <xf numFmtId="0" fontId="3" fillId="0" borderId="4" xfId="0" applyFont="1" applyBorder="1"/>
    <xf numFmtId="1" fontId="3" fillId="0" borderId="4" xfId="0" applyNumberFormat="1" applyFont="1" applyBorder="1"/>
    <xf numFmtId="0" fontId="3" fillId="0" borderId="8" xfId="0" applyFont="1" applyBorder="1" applyAlignment="1">
      <alignment horizontal="left" vertical="center" indent="1"/>
    </xf>
    <xf numFmtId="1" fontId="3" fillId="0" borderId="5" xfId="0" applyNumberFormat="1" applyFont="1" applyBorder="1"/>
    <xf numFmtId="166" fontId="3" fillId="0" borderId="10" xfId="0" applyNumberFormat="1" applyFont="1" applyBorder="1"/>
    <xf numFmtId="0" fontId="0" fillId="0" borderId="3" xfId="0" applyBorder="1" applyAlignment="1">
      <alignment vertical="center"/>
    </xf>
    <xf numFmtId="2" fontId="3" fillId="0" borderId="4" xfId="0" applyNumberFormat="1" applyFont="1" applyBorder="1"/>
    <xf numFmtId="2" fontId="3" fillId="0" borderId="5" xfId="0" applyNumberFormat="1" applyFont="1" applyBorder="1"/>
    <xf numFmtId="2" fontId="3" fillId="0" borderId="7" xfId="0" applyNumberFormat="1" applyFont="1" applyBorder="1"/>
    <xf numFmtId="2" fontId="3" fillId="0" borderId="3" xfId="0" applyNumberFormat="1" applyFont="1" applyBorder="1"/>
    <xf numFmtId="2" fontId="3" fillId="0" borderId="10" xfId="0" applyNumberFormat="1" applyFont="1" applyBorder="1"/>
    <xf numFmtId="0" fontId="12" fillId="0" borderId="0" xfId="0" applyFont="1"/>
    <xf numFmtId="1" fontId="3" fillId="0" borderId="3" xfId="0" applyNumberFormat="1" applyFont="1" applyBorder="1"/>
    <xf numFmtId="0" fontId="0" fillId="0" borderId="16" xfId="0" applyBorder="1"/>
    <xf numFmtId="0" fontId="13" fillId="0" borderId="7" xfId="0" applyFont="1" applyBorder="1"/>
    <xf numFmtId="0" fontId="6" fillId="0" borderId="3"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right"/>
    </xf>
    <xf numFmtId="0" fontId="6" fillId="0" borderId="7" xfId="0" applyFont="1" applyBorder="1" applyAlignment="1">
      <alignment horizontal="right"/>
    </xf>
    <xf numFmtId="0" fontId="5" fillId="24" borderId="7" xfId="0" applyFont="1" applyFill="1" applyBorder="1"/>
    <xf numFmtId="0" fontId="5" fillId="24" borderId="3" xfId="0" applyFont="1" applyFill="1" applyBorder="1"/>
    <xf numFmtId="0" fontId="5" fillId="24" borderId="4" xfId="0" applyFont="1" applyFill="1" applyBorder="1"/>
    <xf numFmtId="0" fontId="5" fillId="24" borderId="5" xfId="0" applyFont="1" applyFill="1" applyBorder="1"/>
    <xf numFmtId="0" fontId="4" fillId="0" borderId="7" xfId="0" applyFont="1" applyBorder="1" applyAlignment="1">
      <alignment vertical="center"/>
    </xf>
    <xf numFmtId="0" fontId="14" fillId="0" borderId="0" xfId="0" applyFont="1"/>
    <xf numFmtId="0" fontId="13" fillId="25" borderId="0" xfId="0" applyFont="1" applyFill="1" applyAlignment="1">
      <alignment horizontal="right" vertical="center"/>
    </xf>
    <xf numFmtId="0" fontId="13" fillId="25" borderId="22" xfId="0" applyFont="1" applyFill="1" applyBorder="1" applyAlignment="1">
      <alignment horizontal="right" vertical="center"/>
    </xf>
    <xf numFmtId="0" fontId="13" fillId="25" borderId="23" xfId="0" applyFont="1" applyFill="1" applyBorder="1" applyAlignment="1">
      <alignment horizontal="right" vertical="center"/>
    </xf>
    <xf numFmtId="0" fontId="13" fillId="25" borderId="0" xfId="0" applyFont="1" applyFill="1" applyAlignment="1">
      <alignment horizontal="center" vertical="center" wrapText="1"/>
    </xf>
    <xf numFmtId="0" fontId="13" fillId="25" borderId="24" xfId="0" applyFont="1" applyFill="1" applyBorder="1" applyAlignment="1">
      <alignment horizontal="center" vertical="center" wrapText="1"/>
    </xf>
    <xf numFmtId="0" fontId="13" fillId="25" borderId="25" xfId="0" applyFont="1" applyFill="1" applyBorder="1" applyAlignment="1">
      <alignment horizontal="center" vertical="center" wrapText="1"/>
    </xf>
    <xf numFmtId="0" fontId="13" fillId="25" borderId="22" xfId="6" applyFont="1" applyFill="1" applyBorder="1" applyAlignment="1">
      <alignment horizontal="center" vertical="center" wrapText="1"/>
    </xf>
    <xf numFmtId="0" fontId="13" fillId="25" borderId="17" xfId="6" applyFont="1" applyFill="1" applyBorder="1" applyAlignment="1">
      <alignment horizontal="center" vertical="center" wrapText="1"/>
    </xf>
    <xf numFmtId="0" fontId="17" fillId="12" borderId="0" xfId="0" applyFont="1" applyFill="1" applyAlignment="1">
      <alignment vertical="center"/>
    </xf>
    <xf numFmtId="165" fontId="17" fillId="12" borderId="22" xfId="0" applyNumberFormat="1" applyFont="1" applyFill="1" applyBorder="1" applyAlignment="1">
      <alignment vertical="center"/>
    </xf>
    <xf numFmtId="165" fontId="17" fillId="12" borderId="0" xfId="0" applyNumberFormat="1" applyFont="1" applyFill="1" applyAlignment="1">
      <alignment vertical="center"/>
    </xf>
    <xf numFmtId="165" fontId="17" fillId="12" borderId="23" xfId="0" applyNumberFormat="1" applyFont="1" applyFill="1" applyBorder="1" applyAlignment="1">
      <alignment vertical="center"/>
    </xf>
    <xf numFmtId="2" fontId="17" fillId="12" borderId="0" xfId="0" applyNumberFormat="1" applyFont="1" applyFill="1" applyAlignment="1">
      <alignment vertical="center"/>
    </xf>
    <xf numFmtId="2" fontId="17" fillId="12" borderId="24" xfId="0" applyNumberFormat="1" applyFont="1" applyFill="1" applyBorder="1" applyAlignment="1">
      <alignment vertical="center"/>
    </xf>
    <xf numFmtId="2" fontId="17" fillId="12" borderId="25" xfId="0" applyNumberFormat="1" applyFont="1" applyFill="1" applyBorder="1" applyAlignment="1">
      <alignment vertical="center"/>
    </xf>
    <xf numFmtId="2" fontId="17" fillId="12" borderId="22" xfId="0" applyNumberFormat="1" applyFont="1" applyFill="1" applyBorder="1" applyAlignment="1">
      <alignment vertical="center"/>
    </xf>
    <xf numFmtId="2" fontId="17" fillId="12" borderId="17" xfId="0" applyNumberFormat="1" applyFont="1" applyFill="1" applyBorder="1" applyAlignment="1">
      <alignment vertical="center"/>
    </xf>
    <xf numFmtId="0" fontId="17" fillId="13" borderId="0" xfId="0" applyFont="1" applyFill="1" applyAlignment="1">
      <alignment vertical="center"/>
    </xf>
    <xf numFmtId="165" fontId="17" fillId="13" borderId="22" xfId="0" applyNumberFormat="1" applyFont="1" applyFill="1" applyBorder="1" applyAlignment="1">
      <alignment vertical="center"/>
    </xf>
    <xf numFmtId="165" fontId="17" fillId="13" borderId="0" xfId="0" applyNumberFormat="1" applyFont="1" applyFill="1" applyAlignment="1">
      <alignment vertical="center"/>
    </xf>
    <xf numFmtId="165" fontId="17" fillId="13" borderId="23" xfId="0" applyNumberFormat="1" applyFont="1" applyFill="1" applyBorder="1" applyAlignment="1">
      <alignment vertical="center"/>
    </xf>
    <xf numFmtId="2" fontId="17" fillId="13" borderId="0" xfId="0" applyNumberFormat="1" applyFont="1" applyFill="1" applyAlignment="1">
      <alignment vertical="center"/>
    </xf>
    <xf numFmtId="2" fontId="17" fillId="13" borderId="24" xfId="0" applyNumberFormat="1" applyFont="1" applyFill="1" applyBorder="1" applyAlignment="1">
      <alignment vertical="center"/>
    </xf>
    <xf numFmtId="2" fontId="17" fillId="13" borderId="25" xfId="0" applyNumberFormat="1" applyFont="1" applyFill="1" applyBorder="1" applyAlignment="1">
      <alignment vertical="center"/>
    </xf>
    <xf numFmtId="2" fontId="17" fillId="13" borderId="22" xfId="0" applyNumberFormat="1" applyFont="1" applyFill="1" applyBorder="1" applyAlignment="1">
      <alignment vertical="center"/>
    </xf>
    <xf numFmtId="2" fontId="17" fillId="13" borderId="17" xfId="0" applyNumberFormat="1" applyFont="1" applyFill="1" applyBorder="1" applyAlignment="1">
      <alignment vertical="center"/>
    </xf>
    <xf numFmtId="1" fontId="17" fillId="12" borderId="0" xfId="0" applyNumberFormat="1" applyFont="1" applyFill="1" applyAlignment="1">
      <alignment vertical="center"/>
    </xf>
    <xf numFmtId="0" fontId="3" fillId="26" borderId="0" xfId="0" applyFont="1" applyFill="1" applyAlignment="1">
      <alignment vertical="center"/>
    </xf>
    <xf numFmtId="165" fontId="3" fillId="26" borderId="22" xfId="0" applyNumberFormat="1" applyFont="1" applyFill="1" applyBorder="1" applyAlignment="1">
      <alignment vertical="center"/>
    </xf>
    <xf numFmtId="165" fontId="3" fillId="26" borderId="0" xfId="0" applyNumberFormat="1" applyFont="1" applyFill="1" applyAlignment="1">
      <alignment vertical="center"/>
    </xf>
    <xf numFmtId="165" fontId="3" fillId="26" borderId="23" xfId="0" applyNumberFormat="1" applyFont="1" applyFill="1" applyBorder="1" applyAlignment="1">
      <alignment vertical="center"/>
    </xf>
    <xf numFmtId="167" fontId="3" fillId="26" borderId="22" xfId="0" applyNumberFormat="1" applyFont="1" applyFill="1" applyBorder="1" applyAlignment="1">
      <alignment vertical="center"/>
    </xf>
    <xf numFmtId="167" fontId="3" fillId="26" borderId="0" xfId="0" applyNumberFormat="1" applyFont="1" applyFill="1" applyAlignment="1">
      <alignment vertical="center"/>
    </xf>
    <xf numFmtId="167" fontId="3" fillId="26" borderId="24" xfId="0" applyNumberFormat="1" applyFont="1" applyFill="1" applyBorder="1" applyAlignment="1">
      <alignment vertical="center"/>
    </xf>
    <xf numFmtId="167" fontId="3" fillId="26" borderId="25" xfId="0" applyNumberFormat="1" applyFont="1" applyFill="1" applyBorder="1" applyAlignment="1">
      <alignment vertical="center"/>
    </xf>
    <xf numFmtId="167" fontId="3" fillId="26" borderId="17" xfId="0" applyNumberFormat="1" applyFont="1" applyFill="1" applyBorder="1" applyAlignment="1">
      <alignment vertical="center"/>
    </xf>
    <xf numFmtId="0" fontId="17" fillId="15" borderId="0" xfId="0" applyFont="1" applyFill="1" applyAlignment="1">
      <alignment vertical="center"/>
    </xf>
    <xf numFmtId="165" fontId="17" fillId="15" borderId="22" xfId="0" applyNumberFormat="1" applyFont="1" applyFill="1" applyBorder="1" applyAlignment="1">
      <alignment vertical="center"/>
    </xf>
    <xf numFmtId="165" fontId="17" fillId="15" borderId="0" xfId="0" applyNumberFormat="1" applyFont="1" applyFill="1" applyAlignment="1">
      <alignment vertical="center"/>
    </xf>
    <xf numFmtId="165" fontId="17" fillId="15" borderId="23" xfId="0" applyNumberFormat="1" applyFont="1" applyFill="1" applyBorder="1" applyAlignment="1">
      <alignment vertical="center"/>
    </xf>
    <xf numFmtId="167" fontId="17" fillId="15" borderId="22" xfId="0" applyNumberFormat="1" applyFont="1" applyFill="1" applyBorder="1" applyAlignment="1">
      <alignment vertical="center"/>
    </xf>
    <xf numFmtId="167" fontId="17" fillId="15" borderId="0" xfId="0" applyNumberFormat="1" applyFont="1" applyFill="1" applyAlignment="1">
      <alignment vertical="center"/>
    </xf>
    <xf numFmtId="167" fontId="17" fillId="15" borderId="24" xfId="0" applyNumberFormat="1" applyFont="1" applyFill="1" applyBorder="1" applyAlignment="1">
      <alignment vertical="center"/>
    </xf>
    <xf numFmtId="167" fontId="17" fillId="15" borderId="25" xfId="0" applyNumberFormat="1" applyFont="1" applyFill="1" applyBorder="1" applyAlignment="1">
      <alignment vertical="center"/>
    </xf>
    <xf numFmtId="167" fontId="17" fillId="15" borderId="17" xfId="0" applyNumberFormat="1" applyFont="1" applyFill="1" applyBorder="1" applyAlignment="1">
      <alignment vertical="center"/>
    </xf>
    <xf numFmtId="0" fontId="17" fillId="14" borderId="0" xfId="0" applyFont="1" applyFill="1" applyAlignment="1">
      <alignment vertical="center"/>
    </xf>
    <xf numFmtId="165" fontId="17" fillId="14" borderId="22" xfId="0" applyNumberFormat="1" applyFont="1" applyFill="1" applyBorder="1" applyAlignment="1">
      <alignment vertical="center"/>
    </xf>
    <xf numFmtId="165" fontId="17" fillId="14" borderId="0" xfId="0" applyNumberFormat="1" applyFont="1" applyFill="1" applyAlignment="1">
      <alignment vertical="center"/>
    </xf>
    <xf numFmtId="165" fontId="17" fillId="14" borderId="23" xfId="0" applyNumberFormat="1" applyFont="1" applyFill="1" applyBorder="1" applyAlignment="1">
      <alignment vertical="center"/>
    </xf>
    <xf numFmtId="167" fontId="17" fillId="14" borderId="22" xfId="0" applyNumberFormat="1" applyFont="1" applyFill="1" applyBorder="1" applyAlignment="1">
      <alignment vertical="center"/>
    </xf>
    <xf numFmtId="167" fontId="17" fillId="14" borderId="0" xfId="0" applyNumberFormat="1" applyFont="1" applyFill="1" applyAlignment="1">
      <alignment vertical="center"/>
    </xf>
    <xf numFmtId="167" fontId="17" fillId="14" borderId="24" xfId="0" applyNumberFormat="1" applyFont="1" applyFill="1" applyBorder="1" applyAlignment="1">
      <alignment vertical="center"/>
    </xf>
    <xf numFmtId="167" fontId="17" fillId="14" borderId="25" xfId="0" applyNumberFormat="1" applyFont="1" applyFill="1" applyBorder="1" applyAlignment="1">
      <alignment vertical="center"/>
    </xf>
    <xf numFmtId="167" fontId="17" fillId="14" borderId="17" xfId="0" applyNumberFormat="1" applyFont="1" applyFill="1" applyBorder="1" applyAlignment="1">
      <alignment vertical="center"/>
    </xf>
    <xf numFmtId="0" fontId="17" fillId="22" borderId="9" xfId="0" applyFont="1" applyFill="1" applyBorder="1" applyAlignment="1">
      <alignment vertical="center"/>
    </xf>
    <xf numFmtId="165" fontId="17" fillId="22" borderId="26" xfId="0" applyNumberFormat="1" applyFont="1" applyFill="1" applyBorder="1" applyAlignment="1">
      <alignment vertical="center"/>
    </xf>
    <xf numFmtId="165" fontId="17" fillId="22" borderId="9" xfId="0" applyNumberFormat="1" applyFont="1" applyFill="1" applyBorder="1" applyAlignment="1">
      <alignment vertical="center"/>
    </xf>
    <xf numFmtId="165" fontId="17" fillId="22" borderId="27" xfId="0" applyNumberFormat="1" applyFont="1" applyFill="1" applyBorder="1" applyAlignment="1">
      <alignment vertical="center"/>
    </xf>
    <xf numFmtId="167" fontId="3" fillId="22" borderId="26" xfId="0" applyNumberFormat="1" applyFont="1" applyFill="1" applyBorder="1" applyAlignment="1">
      <alignment vertical="center"/>
    </xf>
    <xf numFmtId="167" fontId="3" fillId="22" borderId="9" xfId="0" applyNumberFormat="1" applyFont="1" applyFill="1" applyBorder="1" applyAlignment="1">
      <alignment vertical="center"/>
    </xf>
    <xf numFmtId="167" fontId="3" fillId="22" borderId="28" xfId="0" applyNumberFormat="1" applyFont="1" applyFill="1" applyBorder="1" applyAlignment="1">
      <alignment vertical="center"/>
    </xf>
    <xf numFmtId="167" fontId="3" fillId="22" borderId="29" xfId="0" applyNumberFormat="1" applyFont="1" applyFill="1" applyBorder="1" applyAlignment="1">
      <alignment vertical="center"/>
    </xf>
    <xf numFmtId="167" fontId="3" fillId="22" borderId="10" xfId="0" applyNumberFormat="1" applyFont="1" applyFill="1" applyBorder="1" applyAlignment="1">
      <alignment vertical="center"/>
    </xf>
    <xf numFmtId="0" fontId="17" fillId="17" borderId="0" xfId="0" applyFont="1" applyFill="1" applyAlignment="1">
      <alignment vertical="center"/>
    </xf>
    <xf numFmtId="0" fontId="17" fillId="27" borderId="0" xfId="0" applyFont="1" applyFill="1" applyAlignment="1">
      <alignment vertical="center"/>
    </xf>
    <xf numFmtId="165" fontId="17" fillId="27" borderId="22" xfId="0" applyNumberFormat="1" applyFont="1" applyFill="1" applyBorder="1" applyAlignment="1">
      <alignment vertical="center"/>
    </xf>
    <xf numFmtId="165" fontId="17" fillId="27" borderId="0" xfId="0" applyNumberFormat="1" applyFont="1" applyFill="1" applyAlignment="1">
      <alignment vertical="center"/>
    </xf>
    <xf numFmtId="165" fontId="17" fillId="27" borderId="23" xfId="0" applyNumberFormat="1" applyFont="1" applyFill="1" applyBorder="1" applyAlignment="1">
      <alignment vertical="center"/>
    </xf>
    <xf numFmtId="167" fontId="3" fillId="27" borderId="22" xfId="0" applyNumberFormat="1" applyFont="1" applyFill="1" applyBorder="1" applyAlignment="1">
      <alignment vertical="center"/>
    </xf>
    <xf numFmtId="167" fontId="3" fillId="27" borderId="0" xfId="0" applyNumberFormat="1" applyFont="1" applyFill="1" applyAlignment="1">
      <alignment vertical="center"/>
    </xf>
    <xf numFmtId="167" fontId="3" fillId="27" borderId="24" xfId="0" applyNumberFormat="1" applyFont="1" applyFill="1" applyBorder="1" applyAlignment="1">
      <alignment vertical="center"/>
    </xf>
    <xf numFmtId="167" fontId="3" fillId="27" borderId="25" xfId="0" applyNumberFormat="1" applyFont="1" applyFill="1" applyBorder="1" applyAlignment="1">
      <alignment vertical="center"/>
    </xf>
    <xf numFmtId="167" fontId="3" fillId="27" borderId="17" xfId="0" applyNumberFormat="1" applyFont="1" applyFill="1" applyBorder="1" applyAlignment="1">
      <alignment vertical="center"/>
    </xf>
    <xf numFmtId="0" fontId="17" fillId="22" borderId="13" xfId="0" applyFont="1" applyFill="1" applyBorder="1" applyAlignment="1">
      <alignment vertical="center"/>
    </xf>
    <xf numFmtId="165" fontId="17" fillId="22" borderId="30" xfId="0" applyNumberFormat="1" applyFont="1" applyFill="1" applyBorder="1" applyAlignment="1">
      <alignment vertical="center"/>
    </xf>
    <xf numFmtId="165" fontId="17" fillId="22" borderId="13" xfId="0" applyNumberFormat="1" applyFont="1" applyFill="1" applyBorder="1" applyAlignment="1">
      <alignment vertical="center"/>
    </xf>
    <xf numFmtId="165" fontId="17" fillId="22" borderId="31" xfId="0" applyNumberFormat="1" applyFont="1" applyFill="1" applyBorder="1" applyAlignment="1">
      <alignment vertical="center"/>
    </xf>
    <xf numFmtId="167" fontId="3" fillId="22" borderId="30" xfId="0" applyNumberFormat="1" applyFont="1" applyFill="1" applyBorder="1" applyAlignment="1">
      <alignment vertical="center"/>
    </xf>
    <xf numFmtId="167" fontId="3" fillId="22" borderId="13" xfId="0" applyNumberFormat="1" applyFont="1" applyFill="1" applyBorder="1" applyAlignment="1">
      <alignment vertical="center"/>
    </xf>
    <xf numFmtId="167" fontId="3" fillId="22" borderId="32" xfId="0" applyNumberFormat="1" applyFont="1" applyFill="1" applyBorder="1" applyAlignment="1">
      <alignment vertical="center"/>
    </xf>
    <xf numFmtId="167" fontId="3" fillId="22" borderId="33" xfId="0" applyNumberFormat="1" applyFont="1" applyFill="1" applyBorder="1" applyAlignment="1">
      <alignment vertical="center"/>
    </xf>
    <xf numFmtId="167" fontId="3" fillId="22" borderId="11" xfId="0" applyNumberFormat="1" applyFont="1" applyFill="1" applyBorder="1" applyAlignment="1">
      <alignment vertical="center"/>
    </xf>
    <xf numFmtId="1" fontId="17" fillId="18" borderId="0" xfId="0" applyNumberFormat="1" applyFont="1" applyFill="1" applyAlignment="1">
      <alignment vertical="center"/>
    </xf>
    <xf numFmtId="165" fontId="17" fillId="18" borderId="22" xfId="0" applyNumberFormat="1" applyFont="1" applyFill="1" applyBorder="1" applyAlignment="1">
      <alignment vertical="center"/>
    </xf>
    <xf numFmtId="165" fontId="17" fillId="18" borderId="0" xfId="0" applyNumberFormat="1" applyFont="1" applyFill="1" applyAlignment="1">
      <alignment vertical="center"/>
    </xf>
    <xf numFmtId="165" fontId="17" fillId="18" borderId="23" xfId="0" applyNumberFormat="1" applyFont="1" applyFill="1" applyBorder="1" applyAlignment="1">
      <alignment vertical="center"/>
    </xf>
    <xf numFmtId="167" fontId="17" fillId="18" borderId="22" xfId="0" applyNumberFormat="1" applyFont="1" applyFill="1" applyBorder="1" applyAlignment="1">
      <alignment vertical="center"/>
    </xf>
    <xf numFmtId="167" fontId="17" fillId="18" borderId="0" xfId="0" applyNumberFormat="1" applyFont="1" applyFill="1" applyAlignment="1">
      <alignment vertical="center"/>
    </xf>
    <xf numFmtId="167" fontId="17" fillId="18" borderId="24" xfId="0" applyNumberFormat="1" applyFont="1" applyFill="1" applyBorder="1" applyAlignment="1">
      <alignment vertical="center"/>
    </xf>
    <xf numFmtId="167" fontId="17" fillId="18" borderId="25" xfId="0" applyNumberFormat="1" applyFont="1" applyFill="1" applyBorder="1" applyAlignment="1">
      <alignment vertical="center"/>
    </xf>
    <xf numFmtId="167" fontId="17" fillId="18" borderId="17" xfId="0" applyNumberFormat="1" applyFont="1" applyFill="1" applyBorder="1" applyAlignment="1">
      <alignment vertical="center"/>
    </xf>
    <xf numFmtId="1" fontId="17" fillId="19" borderId="0" xfId="0" applyNumberFormat="1" applyFont="1" applyFill="1" applyAlignment="1">
      <alignment vertical="center"/>
    </xf>
    <xf numFmtId="165" fontId="17" fillId="19" borderId="22" xfId="0" applyNumberFormat="1" applyFont="1" applyFill="1" applyBorder="1" applyAlignment="1">
      <alignment vertical="center"/>
    </xf>
    <xf numFmtId="165" fontId="17" fillId="19" borderId="0" xfId="0" applyNumberFormat="1" applyFont="1" applyFill="1" applyAlignment="1">
      <alignment vertical="center"/>
    </xf>
    <xf numFmtId="165" fontId="17" fillId="19" borderId="23" xfId="0" applyNumberFormat="1" applyFont="1" applyFill="1" applyBorder="1" applyAlignment="1">
      <alignment vertical="center"/>
    </xf>
    <xf numFmtId="167" fontId="17" fillId="19" borderId="22" xfId="0" applyNumberFormat="1" applyFont="1" applyFill="1" applyBorder="1" applyAlignment="1">
      <alignment vertical="center"/>
    </xf>
    <xf numFmtId="167" fontId="17" fillId="19" borderId="0" xfId="0" applyNumberFormat="1" applyFont="1" applyFill="1" applyAlignment="1">
      <alignment vertical="center"/>
    </xf>
    <xf numFmtId="167" fontId="17" fillId="19" borderId="24" xfId="0" applyNumberFormat="1" applyFont="1" applyFill="1" applyBorder="1" applyAlignment="1">
      <alignment vertical="center"/>
    </xf>
    <xf numFmtId="167" fontId="17" fillId="19" borderId="25" xfId="0" applyNumberFormat="1" applyFont="1" applyFill="1" applyBorder="1" applyAlignment="1">
      <alignment vertical="center"/>
    </xf>
    <xf numFmtId="167" fontId="17" fillId="19" borderId="17" xfId="0" applyNumberFormat="1" applyFont="1" applyFill="1" applyBorder="1" applyAlignment="1">
      <alignment vertical="center"/>
    </xf>
    <xf numFmtId="0" fontId="17" fillId="18" borderId="13" xfId="0" applyFont="1" applyFill="1" applyBorder="1" applyAlignment="1">
      <alignment vertical="center"/>
    </xf>
    <xf numFmtId="165" fontId="17" fillId="18" borderId="30" xfId="0" applyNumberFormat="1" applyFont="1" applyFill="1" applyBorder="1" applyAlignment="1">
      <alignment vertical="center"/>
    </xf>
    <xf numFmtId="165" fontId="17" fillId="18" borderId="13" xfId="0" applyNumberFormat="1" applyFont="1" applyFill="1" applyBorder="1" applyAlignment="1">
      <alignment vertical="center"/>
    </xf>
    <xf numFmtId="165" fontId="17" fillId="18" borderId="31" xfId="0" applyNumberFormat="1" applyFont="1" applyFill="1" applyBorder="1" applyAlignment="1">
      <alignment vertical="center"/>
    </xf>
    <xf numFmtId="167" fontId="17" fillId="18" borderId="30" xfId="0" applyNumberFormat="1" applyFont="1" applyFill="1" applyBorder="1" applyAlignment="1">
      <alignment vertical="center"/>
    </xf>
    <xf numFmtId="167" fontId="17" fillId="18" borderId="13" xfId="0" applyNumberFormat="1" applyFont="1" applyFill="1" applyBorder="1" applyAlignment="1">
      <alignment vertical="center"/>
    </xf>
    <xf numFmtId="167" fontId="17" fillId="18" borderId="32" xfId="0" applyNumberFormat="1" applyFont="1" applyFill="1" applyBorder="1" applyAlignment="1">
      <alignment vertical="center"/>
    </xf>
    <xf numFmtId="167" fontId="17" fillId="18" borderId="33" xfId="0" applyNumberFormat="1" applyFont="1" applyFill="1" applyBorder="1" applyAlignment="1">
      <alignment vertical="center"/>
    </xf>
    <xf numFmtId="167" fontId="17" fillId="18" borderId="11" xfId="0" applyNumberFormat="1" applyFont="1" applyFill="1" applyBorder="1" applyAlignment="1">
      <alignment vertical="center"/>
    </xf>
    <xf numFmtId="0" fontId="17" fillId="14" borderId="13" xfId="0" applyFont="1" applyFill="1" applyBorder="1" applyAlignment="1">
      <alignment vertical="center"/>
    </xf>
    <xf numFmtId="0" fontId="16" fillId="28" borderId="0" xfId="0" applyFont="1" applyFill="1" applyAlignment="1">
      <alignment horizontal="left" vertical="center" wrapText="1"/>
    </xf>
    <xf numFmtId="0" fontId="17" fillId="28" borderId="0" xfId="0" applyFont="1" applyFill="1" applyAlignment="1">
      <alignment vertical="center"/>
    </xf>
    <xf numFmtId="167" fontId="17" fillId="28" borderId="0" xfId="0" applyNumberFormat="1" applyFont="1" applyFill="1" applyAlignment="1">
      <alignment vertical="center"/>
    </xf>
    <xf numFmtId="0" fontId="13" fillId="25" borderId="17" xfId="0" applyFont="1" applyFill="1" applyBorder="1" applyAlignment="1">
      <alignment horizontal="right" vertical="center"/>
    </xf>
    <xf numFmtId="165" fontId="17" fillId="12" borderId="17" xfId="0" applyNumberFormat="1" applyFont="1" applyFill="1" applyBorder="1" applyAlignment="1">
      <alignment vertical="center"/>
    </xf>
    <xf numFmtId="165" fontId="17" fillId="14" borderId="30" xfId="0" applyNumberFormat="1" applyFont="1" applyFill="1" applyBorder="1" applyAlignment="1">
      <alignment vertical="center"/>
    </xf>
    <xf numFmtId="165" fontId="17" fillId="14" borderId="13" xfId="0" applyNumberFormat="1" applyFont="1" applyFill="1" applyBorder="1" applyAlignment="1">
      <alignment vertical="center"/>
    </xf>
    <xf numFmtId="165" fontId="17" fillId="14" borderId="31" xfId="0" applyNumberFormat="1" applyFont="1" applyFill="1" applyBorder="1" applyAlignment="1">
      <alignment vertical="center"/>
    </xf>
    <xf numFmtId="165" fontId="17" fillId="14" borderId="11" xfId="0" applyNumberFormat="1" applyFont="1" applyFill="1" applyBorder="1" applyAlignment="1">
      <alignment vertical="center"/>
    </xf>
    <xf numFmtId="0" fontId="17" fillId="20" borderId="0" xfId="0" applyFont="1" applyFill="1" applyAlignment="1">
      <alignment vertical="center"/>
    </xf>
    <xf numFmtId="165" fontId="17" fillId="20" borderId="22" xfId="0" applyNumberFormat="1" applyFont="1" applyFill="1" applyBorder="1" applyAlignment="1">
      <alignment vertical="center"/>
    </xf>
    <xf numFmtId="165" fontId="17" fillId="20" borderId="0" xfId="0" applyNumberFormat="1" applyFont="1" applyFill="1" applyAlignment="1">
      <alignment vertical="center"/>
    </xf>
    <xf numFmtId="165" fontId="17" fillId="20" borderId="23" xfId="0" applyNumberFormat="1" applyFont="1" applyFill="1" applyBorder="1" applyAlignment="1">
      <alignment vertical="center"/>
    </xf>
    <xf numFmtId="165" fontId="17" fillId="20" borderId="17" xfId="0" applyNumberFormat="1" applyFont="1" applyFill="1" applyBorder="1" applyAlignment="1">
      <alignment vertical="center"/>
    </xf>
    <xf numFmtId="0" fontId="17" fillId="16" borderId="0" xfId="0" applyFont="1" applyFill="1" applyAlignment="1">
      <alignment vertical="center"/>
    </xf>
    <xf numFmtId="165" fontId="17" fillId="16" borderId="22" xfId="0" applyNumberFormat="1" applyFont="1" applyFill="1" applyBorder="1" applyAlignment="1">
      <alignment vertical="center"/>
    </xf>
    <xf numFmtId="165" fontId="17" fillId="16" borderId="0" xfId="0" applyNumberFormat="1" applyFont="1" applyFill="1" applyAlignment="1">
      <alignment vertical="center"/>
    </xf>
    <xf numFmtId="165" fontId="17" fillId="16" borderId="23" xfId="0" applyNumberFormat="1" applyFont="1" applyFill="1" applyBorder="1" applyAlignment="1">
      <alignment vertical="center"/>
    </xf>
    <xf numFmtId="165" fontId="17" fillId="16" borderId="17" xfId="0" applyNumberFormat="1" applyFont="1" applyFill="1" applyBorder="1" applyAlignment="1">
      <alignment vertical="center"/>
    </xf>
    <xf numFmtId="0" fontId="4" fillId="25" borderId="2" xfId="0" applyFont="1" applyFill="1" applyBorder="1"/>
    <xf numFmtId="0" fontId="4" fillId="22" borderId="0" xfId="0" applyFont="1" applyFill="1" applyAlignment="1">
      <alignment vertical="center"/>
    </xf>
    <xf numFmtId="165" fontId="4" fillId="22" borderId="22" xfId="0" applyNumberFormat="1" applyFont="1" applyFill="1" applyBorder="1" applyAlignment="1">
      <alignment vertical="center"/>
    </xf>
    <xf numFmtId="165" fontId="4" fillId="22" borderId="0" xfId="0" applyNumberFormat="1" applyFont="1" applyFill="1" applyAlignment="1">
      <alignment vertical="center"/>
    </xf>
    <xf numFmtId="165" fontId="4" fillId="22" borderId="23" xfId="0" applyNumberFormat="1" applyFont="1" applyFill="1" applyBorder="1" applyAlignment="1">
      <alignment vertical="center"/>
    </xf>
    <xf numFmtId="165" fontId="4" fillId="22" borderId="17" xfId="0" applyNumberFormat="1" applyFont="1" applyFill="1" applyBorder="1" applyAlignment="1">
      <alignment vertical="center"/>
    </xf>
    <xf numFmtId="0" fontId="13" fillId="25" borderId="2" xfId="0" applyFont="1" applyFill="1" applyBorder="1" applyAlignment="1">
      <alignment horizontal="left" vertical="center"/>
    </xf>
    <xf numFmtId="0" fontId="17" fillId="12" borderId="17" xfId="0" applyFont="1" applyFill="1" applyBorder="1" applyAlignment="1">
      <alignment vertical="center"/>
    </xf>
    <xf numFmtId="0" fontId="17" fillId="20" borderId="13" xfId="0" applyFont="1" applyFill="1" applyBorder="1" applyAlignment="1">
      <alignment vertical="center"/>
    </xf>
    <xf numFmtId="165" fontId="17" fillId="20" borderId="30" xfId="0" applyNumberFormat="1" applyFont="1" applyFill="1" applyBorder="1" applyAlignment="1">
      <alignment vertical="center"/>
    </xf>
    <xf numFmtId="165" fontId="17" fillId="20" borderId="13" xfId="0" applyNumberFormat="1" applyFont="1" applyFill="1" applyBorder="1" applyAlignment="1">
      <alignment vertical="center"/>
    </xf>
    <xf numFmtId="165" fontId="17" fillId="20" borderId="31" xfId="0" applyNumberFormat="1" applyFont="1" applyFill="1" applyBorder="1" applyAlignment="1">
      <alignment vertical="center"/>
    </xf>
    <xf numFmtId="0" fontId="17" fillId="20" borderId="11" xfId="0" applyFont="1" applyFill="1" applyBorder="1" applyAlignment="1">
      <alignment vertical="center"/>
    </xf>
    <xf numFmtId="1" fontId="3" fillId="20" borderId="22" xfId="0" applyNumberFormat="1" applyFont="1" applyFill="1" applyBorder="1" applyAlignment="1">
      <alignment vertical="center"/>
    </xf>
    <xf numFmtId="1" fontId="3" fillId="20" borderId="0" xfId="0" applyNumberFormat="1" applyFont="1" applyFill="1" applyAlignment="1">
      <alignment vertical="center"/>
    </xf>
    <xf numFmtId="1" fontId="3" fillId="20" borderId="17" xfId="0" applyNumberFormat="1" applyFont="1" applyFill="1" applyBorder="1" applyAlignment="1">
      <alignment vertical="center"/>
    </xf>
    <xf numFmtId="1" fontId="3" fillId="21" borderId="22" xfId="0" applyNumberFormat="1" applyFont="1" applyFill="1" applyBorder="1" applyAlignment="1">
      <alignment vertical="center"/>
    </xf>
    <xf numFmtId="1" fontId="3" fillId="21" borderId="0" xfId="0" applyNumberFormat="1" applyFont="1" applyFill="1" applyAlignment="1">
      <alignment vertical="center"/>
    </xf>
    <xf numFmtId="1" fontId="3" fillId="21" borderId="17" xfId="0" applyNumberFormat="1" applyFont="1" applyFill="1" applyBorder="1" applyAlignment="1">
      <alignment vertical="center"/>
    </xf>
    <xf numFmtId="1" fontId="3" fillId="20" borderId="30" xfId="0" applyNumberFormat="1" applyFont="1" applyFill="1" applyBorder="1" applyAlignment="1">
      <alignment vertical="center"/>
    </xf>
    <xf numFmtId="1" fontId="3" fillId="20" borderId="13" xfId="0" applyNumberFormat="1" applyFont="1" applyFill="1" applyBorder="1" applyAlignment="1">
      <alignment vertical="center"/>
    </xf>
    <xf numFmtId="1" fontId="3" fillId="20" borderId="11" xfId="0" applyNumberFormat="1" applyFont="1" applyFill="1" applyBorder="1" applyAlignment="1">
      <alignment vertical="center"/>
    </xf>
    <xf numFmtId="1" fontId="3" fillId="12" borderId="22" xfId="0" applyNumberFormat="1" applyFont="1" applyFill="1" applyBorder="1" applyAlignment="1">
      <alignment vertical="center"/>
    </xf>
    <xf numFmtId="1" fontId="3" fillId="12" borderId="0" xfId="0" applyNumberFormat="1" applyFont="1" applyFill="1" applyAlignment="1">
      <alignment vertical="center"/>
    </xf>
    <xf numFmtId="1" fontId="3" fillId="12" borderId="17" xfId="0" applyNumberFormat="1" applyFont="1" applyFill="1" applyBorder="1" applyAlignment="1">
      <alignment vertical="center"/>
    </xf>
    <xf numFmtId="1" fontId="17" fillId="13" borderId="0" xfId="0" applyNumberFormat="1" applyFont="1" applyFill="1" applyAlignment="1">
      <alignment vertical="center"/>
    </xf>
    <xf numFmtId="1" fontId="3" fillId="13" borderId="22" xfId="0" applyNumberFormat="1" applyFont="1" applyFill="1" applyBorder="1" applyAlignment="1">
      <alignment vertical="center"/>
    </xf>
    <xf numFmtId="1" fontId="3" fillId="13" borderId="0" xfId="0" applyNumberFormat="1" applyFont="1" applyFill="1" applyAlignment="1">
      <alignment vertical="center"/>
    </xf>
    <xf numFmtId="1" fontId="3" fillId="13" borderId="17" xfId="0" applyNumberFormat="1" applyFont="1" applyFill="1" applyBorder="1" applyAlignment="1">
      <alignment vertical="center"/>
    </xf>
    <xf numFmtId="1" fontId="17" fillId="13" borderId="13" xfId="0" applyNumberFormat="1" applyFont="1" applyFill="1" applyBorder="1" applyAlignment="1">
      <alignment vertical="center"/>
    </xf>
    <xf numFmtId="165" fontId="17" fillId="13" borderId="30" xfId="0" applyNumberFormat="1" applyFont="1" applyFill="1" applyBorder="1" applyAlignment="1">
      <alignment vertical="center"/>
    </xf>
    <xf numFmtId="165" fontId="17" fillId="13" borderId="13" xfId="0" applyNumberFormat="1" applyFont="1" applyFill="1" applyBorder="1" applyAlignment="1">
      <alignment vertical="center"/>
    </xf>
    <xf numFmtId="165" fontId="17" fillId="13" borderId="31" xfId="0" applyNumberFormat="1" applyFont="1" applyFill="1" applyBorder="1" applyAlignment="1">
      <alignment vertical="center"/>
    </xf>
    <xf numFmtId="1" fontId="3" fillId="13" borderId="30" xfId="0" applyNumberFormat="1" applyFont="1" applyFill="1" applyBorder="1" applyAlignment="1">
      <alignment vertical="center"/>
    </xf>
    <xf numFmtId="1" fontId="3" fillId="13" borderId="13" xfId="0" applyNumberFormat="1" applyFont="1" applyFill="1" applyBorder="1" applyAlignment="1">
      <alignment vertical="center"/>
    </xf>
    <xf numFmtId="1" fontId="3" fillId="13" borderId="11" xfId="0" applyNumberFormat="1" applyFont="1" applyFill="1" applyBorder="1" applyAlignment="1">
      <alignment vertical="center"/>
    </xf>
    <xf numFmtId="1" fontId="17" fillId="16" borderId="4" xfId="0" applyNumberFormat="1" applyFont="1" applyFill="1" applyBorder="1" applyAlignment="1">
      <alignment vertical="center"/>
    </xf>
    <xf numFmtId="165" fontId="17" fillId="16" borderId="20" xfId="0" applyNumberFormat="1" applyFont="1" applyFill="1" applyBorder="1" applyAlignment="1">
      <alignment vertical="center"/>
    </xf>
    <xf numFmtId="165" fontId="17" fillId="16" borderId="4" xfId="0" applyNumberFormat="1" applyFont="1" applyFill="1" applyBorder="1" applyAlignment="1">
      <alignment vertical="center"/>
    </xf>
    <xf numFmtId="165" fontId="17" fillId="16" borderId="21" xfId="0" applyNumberFormat="1" applyFont="1" applyFill="1" applyBorder="1" applyAlignment="1">
      <alignment vertical="center"/>
    </xf>
    <xf numFmtId="1" fontId="3" fillId="16" borderId="20" xfId="0" applyNumberFormat="1" applyFont="1" applyFill="1" applyBorder="1" applyAlignment="1">
      <alignment vertical="center"/>
    </xf>
    <xf numFmtId="1" fontId="3" fillId="16" borderId="4" xfId="0" applyNumberFormat="1" applyFont="1" applyFill="1" applyBorder="1" applyAlignment="1">
      <alignment vertical="center"/>
    </xf>
    <xf numFmtId="1" fontId="3" fillId="16" borderId="5" xfId="0" applyNumberFormat="1" applyFont="1" applyFill="1" applyBorder="1" applyAlignment="1">
      <alignment vertical="center"/>
    </xf>
    <xf numFmtId="1" fontId="17" fillId="14" borderId="0" xfId="0" applyNumberFormat="1" applyFont="1" applyFill="1" applyAlignment="1">
      <alignment vertical="center"/>
    </xf>
    <xf numFmtId="1" fontId="3" fillId="14" borderId="22" xfId="0" applyNumberFormat="1" applyFont="1" applyFill="1" applyBorder="1" applyAlignment="1">
      <alignment vertical="center"/>
    </xf>
    <xf numFmtId="1" fontId="3" fillId="14" borderId="0" xfId="0" applyNumberFormat="1" applyFont="1" applyFill="1" applyAlignment="1">
      <alignment vertical="center"/>
    </xf>
    <xf numFmtId="1" fontId="3" fillId="14" borderId="17" xfId="0" applyNumberFormat="1" applyFont="1" applyFill="1" applyBorder="1" applyAlignment="1">
      <alignment vertical="center"/>
    </xf>
    <xf numFmtId="1" fontId="17" fillId="15" borderId="0" xfId="0" applyNumberFormat="1" applyFont="1" applyFill="1" applyAlignment="1">
      <alignment vertical="center"/>
    </xf>
    <xf numFmtId="1" fontId="3" fillId="15" borderId="22" xfId="0" applyNumberFormat="1" applyFont="1" applyFill="1" applyBorder="1" applyAlignment="1">
      <alignment vertical="center"/>
    </xf>
    <xf numFmtId="1" fontId="3" fillId="15" borderId="0" xfId="0" applyNumberFormat="1" applyFont="1" applyFill="1" applyAlignment="1">
      <alignment vertical="center"/>
    </xf>
    <xf numFmtId="1" fontId="3" fillId="15" borderId="17" xfId="0" applyNumberFormat="1" applyFont="1" applyFill="1" applyBorder="1" applyAlignment="1">
      <alignment vertical="center"/>
    </xf>
    <xf numFmtId="1" fontId="17" fillId="18" borderId="13" xfId="0" applyNumberFormat="1" applyFont="1" applyFill="1" applyBorder="1" applyAlignment="1">
      <alignment horizontal="right" vertical="center"/>
    </xf>
    <xf numFmtId="165" fontId="17" fillId="18" borderId="30" xfId="0" applyNumberFormat="1" applyFont="1" applyFill="1" applyBorder="1" applyAlignment="1">
      <alignment horizontal="right" vertical="center"/>
    </xf>
    <xf numFmtId="165" fontId="17" fillId="18" borderId="13" xfId="0" applyNumberFormat="1" applyFont="1" applyFill="1" applyBorder="1" applyAlignment="1">
      <alignment horizontal="right" vertical="center"/>
    </xf>
    <xf numFmtId="165" fontId="17" fillId="18" borderId="31" xfId="0" applyNumberFormat="1" applyFont="1" applyFill="1" applyBorder="1" applyAlignment="1">
      <alignment horizontal="right" vertical="center"/>
    </xf>
    <xf numFmtId="2" fontId="17" fillId="18" borderId="13" xfId="0" applyNumberFormat="1" applyFont="1" applyFill="1" applyBorder="1" applyAlignment="1">
      <alignment horizontal="right" vertical="center"/>
    </xf>
    <xf numFmtId="1" fontId="17" fillId="18" borderId="30" xfId="0" applyNumberFormat="1" applyFont="1" applyFill="1" applyBorder="1" applyAlignment="1">
      <alignment horizontal="right" vertical="center"/>
    </xf>
    <xf numFmtId="1" fontId="17" fillId="18" borderId="11" xfId="0" applyNumberFormat="1" applyFont="1" applyFill="1" applyBorder="1" applyAlignment="1">
      <alignment horizontal="right" vertical="center"/>
    </xf>
    <xf numFmtId="0" fontId="18" fillId="0" borderId="0" xfId="0" applyFont="1"/>
    <xf numFmtId="0" fontId="8" fillId="0" borderId="0" xfId="0" applyFont="1"/>
    <xf numFmtId="0" fontId="0" fillId="0" borderId="0" xfId="0" applyAlignment="1">
      <alignment horizontal="left"/>
    </xf>
    <xf numFmtId="9" fontId="0" fillId="0" borderId="0" xfId="0" applyNumberFormat="1"/>
    <xf numFmtId="165" fontId="3" fillId="20" borderId="22" xfId="0" applyNumberFormat="1" applyFont="1" applyFill="1" applyBorder="1" applyAlignment="1">
      <alignment vertical="center"/>
    </xf>
    <xf numFmtId="165" fontId="3" fillId="20" borderId="0" xfId="0" applyNumberFormat="1" applyFont="1" applyFill="1" applyAlignment="1">
      <alignment vertical="center"/>
    </xf>
    <xf numFmtId="165" fontId="3" fillId="20" borderId="23" xfId="0" applyNumberFormat="1" applyFont="1" applyFill="1" applyBorder="1" applyAlignment="1">
      <alignment vertical="center"/>
    </xf>
    <xf numFmtId="165" fontId="3" fillId="21" borderId="22" xfId="0" applyNumberFormat="1" applyFont="1" applyFill="1" applyBorder="1" applyAlignment="1">
      <alignment vertical="center"/>
    </xf>
    <xf numFmtId="165" fontId="3" fillId="21" borderId="0" xfId="0" applyNumberFormat="1" applyFont="1" applyFill="1" applyAlignment="1">
      <alignment vertical="center"/>
    </xf>
    <xf numFmtId="165" fontId="3" fillId="21" borderId="23" xfId="0" applyNumberFormat="1" applyFont="1" applyFill="1" applyBorder="1" applyAlignment="1">
      <alignment vertical="center"/>
    </xf>
    <xf numFmtId="165" fontId="3" fillId="20" borderId="30" xfId="0" applyNumberFormat="1" applyFont="1" applyFill="1" applyBorder="1" applyAlignment="1">
      <alignment vertical="center"/>
    </xf>
    <xf numFmtId="165" fontId="3" fillId="20" borderId="13" xfId="0" applyNumberFormat="1" applyFont="1" applyFill="1" applyBorder="1" applyAlignment="1">
      <alignment vertical="center"/>
    </xf>
    <xf numFmtId="165" fontId="3" fillId="20" borderId="31" xfId="0" applyNumberFormat="1" applyFont="1" applyFill="1" applyBorder="1" applyAlignment="1">
      <alignment vertical="center"/>
    </xf>
    <xf numFmtId="165" fontId="3" fillId="12" borderId="22" xfId="0" applyNumberFormat="1" applyFont="1" applyFill="1" applyBorder="1" applyAlignment="1">
      <alignment vertical="center"/>
    </xf>
    <xf numFmtId="165" fontId="3" fillId="12" borderId="0" xfId="0" applyNumberFormat="1" applyFont="1" applyFill="1" applyAlignment="1">
      <alignment vertical="center"/>
    </xf>
    <xf numFmtId="165" fontId="3" fillId="12" borderId="23" xfId="0" applyNumberFormat="1" applyFont="1" applyFill="1" applyBorder="1" applyAlignment="1">
      <alignment vertical="center"/>
    </xf>
    <xf numFmtId="0" fontId="21" fillId="28" borderId="2" xfId="0" applyFont="1" applyFill="1" applyBorder="1" applyAlignment="1">
      <alignment horizontal="left" vertical="top"/>
    </xf>
    <xf numFmtId="0" fontId="21" fillId="28" borderId="0" xfId="0" applyFont="1" applyFill="1" applyAlignment="1">
      <alignment horizontal="left" vertical="top"/>
    </xf>
    <xf numFmtId="0" fontId="3" fillId="0" borderId="0" xfId="0" applyFont="1" applyAlignment="1">
      <alignment horizontal="center"/>
    </xf>
    <xf numFmtId="0" fontId="6" fillId="0" borderId="12" xfId="0" applyFont="1" applyBorder="1"/>
    <xf numFmtId="1" fontId="6" fillId="0" borderId="3" xfId="0" applyNumberFormat="1" applyFont="1" applyBorder="1" applyAlignment="1">
      <alignment horizontal="center"/>
    </xf>
    <xf numFmtId="0" fontId="6" fillId="0" borderId="4" xfId="0" applyFont="1" applyBorder="1"/>
    <xf numFmtId="1" fontId="6" fillId="0" borderId="5" xfId="0" applyNumberFormat="1" applyFont="1" applyBorder="1" applyAlignment="1">
      <alignment horizontal="right"/>
    </xf>
    <xf numFmtId="0" fontId="6" fillId="31" borderId="3" xfId="0" applyFont="1" applyFill="1" applyBorder="1"/>
    <xf numFmtId="166" fontId="3" fillId="0" borderId="19" xfId="11" applyNumberFormat="1" applyFont="1" applyBorder="1"/>
    <xf numFmtId="166" fontId="3" fillId="0" borderId="7" xfId="11" applyNumberFormat="1" applyFont="1" applyFill="1" applyBorder="1"/>
    <xf numFmtId="166" fontId="3" fillId="0" borderId="4" xfId="11" applyNumberFormat="1" applyFont="1" applyFill="1" applyBorder="1"/>
    <xf numFmtId="166" fontId="3" fillId="0" borderId="5" xfId="11" applyNumberFormat="1" applyFont="1" applyFill="1" applyBorder="1"/>
    <xf numFmtId="166" fontId="3" fillId="0" borderId="0" xfId="11" applyNumberFormat="1" applyFont="1"/>
    <xf numFmtId="0" fontId="3" fillId="0" borderId="34" xfId="0" applyFont="1" applyBorder="1" applyAlignment="1">
      <alignment vertical="center"/>
    </xf>
    <xf numFmtId="1" fontId="3" fillId="32" borderId="9" xfId="0" applyNumberFormat="1" applyFont="1" applyFill="1" applyBorder="1"/>
    <xf numFmtId="166" fontId="3" fillId="32" borderId="9" xfId="11" applyNumberFormat="1" applyFont="1" applyFill="1" applyBorder="1"/>
    <xf numFmtId="166" fontId="3" fillId="32" borderId="10" xfId="11" applyNumberFormat="1" applyFont="1" applyFill="1" applyBorder="1"/>
    <xf numFmtId="0" fontId="3" fillId="0" borderId="35" xfId="0" applyFont="1" applyBorder="1" applyAlignment="1">
      <alignment horizontal="left" vertical="center" indent="1"/>
    </xf>
    <xf numFmtId="164" fontId="3" fillId="0" borderId="36" xfId="11" applyFont="1" applyFill="1" applyBorder="1"/>
    <xf numFmtId="164" fontId="3" fillId="0" borderId="37" xfId="11" applyFont="1" applyFill="1" applyBorder="1"/>
    <xf numFmtId="164" fontId="3" fillId="0" borderId="38" xfId="11" applyFont="1" applyFill="1" applyBorder="1"/>
    <xf numFmtId="164" fontId="3" fillId="0" borderId="39" xfId="11" applyFont="1" applyFill="1" applyBorder="1"/>
    <xf numFmtId="164" fontId="3" fillId="0" borderId="40" xfId="11" applyFont="1" applyFill="1" applyBorder="1"/>
    <xf numFmtId="164" fontId="3" fillId="0" borderId="41" xfId="11" applyFont="1" applyFill="1" applyBorder="1"/>
    <xf numFmtId="0" fontId="3" fillId="0" borderId="42" xfId="0" applyFont="1" applyBorder="1" applyAlignment="1">
      <alignment horizontal="left" vertical="center" indent="1"/>
    </xf>
    <xf numFmtId="164" fontId="3" fillId="0" borderId="43" xfId="11" applyFont="1" applyFill="1" applyBorder="1"/>
    <xf numFmtId="164" fontId="3" fillId="0" borderId="44" xfId="11" applyFont="1" applyFill="1" applyBorder="1"/>
    <xf numFmtId="164" fontId="3" fillId="0" borderId="45" xfId="11" applyFont="1" applyFill="1" applyBorder="1"/>
    <xf numFmtId="0" fontId="6" fillId="33" borderId="3" xfId="0" applyFont="1" applyFill="1" applyBorder="1"/>
    <xf numFmtId="0" fontId="2" fillId="0" borderId="16" xfId="10" applyFont="1" applyFill="1" applyBorder="1"/>
    <xf numFmtId="0" fontId="2" fillId="0" borderId="18" xfId="10" applyFont="1" applyFill="1" applyBorder="1"/>
    <xf numFmtId="0" fontId="10" fillId="30" borderId="4" xfId="0" applyFont="1" applyFill="1" applyBorder="1"/>
    <xf numFmtId="0" fontId="10" fillId="30" borderId="5" xfId="0" applyFont="1" applyFill="1" applyBorder="1"/>
    <xf numFmtId="0" fontId="10" fillId="30" borderId="3" xfId="0" applyFont="1" applyFill="1" applyBorder="1"/>
    <xf numFmtId="0" fontId="10" fillId="30" borderId="7" xfId="0" applyFont="1" applyFill="1" applyBorder="1" applyAlignment="1">
      <alignment horizontal="center"/>
    </xf>
    <xf numFmtId="0" fontId="10" fillId="30" borderId="7" xfId="10" applyFont="1" applyFill="1" applyBorder="1" applyAlignment="1">
      <alignment horizontal="center" wrapText="1"/>
    </xf>
    <xf numFmtId="0" fontId="10" fillId="23" borderId="13" xfId="0" applyFont="1" applyFill="1" applyBorder="1"/>
    <xf numFmtId="0" fontId="9" fillId="0" borderId="6" xfId="0" applyFont="1" applyBorder="1"/>
    <xf numFmtId="0" fontId="7" fillId="34" borderId="18" xfId="0" applyFont="1" applyFill="1" applyBorder="1"/>
    <xf numFmtId="1" fontId="7" fillId="34" borderId="8" xfId="0" applyNumberFormat="1" applyFont="1" applyFill="1" applyBorder="1"/>
    <xf numFmtId="1" fontId="7" fillId="34" borderId="9" xfId="0" applyNumberFormat="1" applyFont="1" applyFill="1" applyBorder="1"/>
    <xf numFmtId="1" fontId="7" fillId="34" borderId="10" xfId="0" applyNumberFormat="1" applyFont="1" applyFill="1" applyBorder="1"/>
    <xf numFmtId="2" fontId="7" fillId="34" borderId="8" xfId="0" applyNumberFormat="1" applyFont="1" applyFill="1" applyBorder="1"/>
    <xf numFmtId="2" fontId="7" fillId="34" borderId="9" xfId="0" applyNumberFormat="1" applyFont="1" applyFill="1" applyBorder="1"/>
    <xf numFmtId="2" fontId="7" fillId="34" borderId="10" xfId="0" applyNumberFormat="1" applyFont="1" applyFill="1" applyBorder="1"/>
    <xf numFmtId="1" fontId="7" fillId="34" borderId="16" xfId="0" applyNumberFormat="1" applyFont="1" applyFill="1" applyBorder="1" applyAlignment="1">
      <alignment horizontal="center"/>
    </xf>
    <xf numFmtId="1" fontId="7" fillId="34" borderId="2" xfId="0" applyNumberFormat="1" applyFont="1" applyFill="1" applyBorder="1"/>
    <xf numFmtId="1" fontId="7" fillId="34" borderId="0" xfId="0" applyNumberFormat="1" applyFont="1" applyFill="1"/>
    <xf numFmtId="1" fontId="7" fillId="34" borderId="17" xfId="0" applyNumberFormat="1" applyFont="1" applyFill="1" applyBorder="1"/>
    <xf numFmtId="2" fontId="7" fillId="34" borderId="2" xfId="0" applyNumberFormat="1" applyFont="1" applyFill="1" applyBorder="1"/>
    <xf numFmtId="2" fontId="7" fillId="34" borderId="0" xfId="0" applyNumberFormat="1" applyFont="1" applyFill="1"/>
    <xf numFmtId="2" fontId="7" fillId="34" borderId="17" xfId="0" applyNumberFormat="1" applyFont="1" applyFill="1" applyBorder="1"/>
    <xf numFmtId="1" fontId="7" fillId="34" borderId="18" xfId="0" applyNumberFormat="1" applyFont="1" applyFill="1" applyBorder="1" applyAlignment="1">
      <alignment horizontal="center"/>
    </xf>
    <xf numFmtId="0" fontId="7" fillId="34" borderId="6" xfId="0" applyFont="1" applyFill="1" applyBorder="1"/>
    <xf numFmtId="1" fontId="7" fillId="34" borderId="12" xfId="0" applyNumberFormat="1" applyFont="1" applyFill="1" applyBorder="1"/>
    <xf numFmtId="1" fontId="7" fillId="34" borderId="13" xfId="0" applyNumberFormat="1" applyFont="1" applyFill="1" applyBorder="1"/>
    <xf numFmtId="1" fontId="7" fillId="34" borderId="11" xfId="0" applyNumberFormat="1" applyFont="1" applyFill="1" applyBorder="1"/>
    <xf numFmtId="2" fontId="7" fillId="34" borderId="12" xfId="0" applyNumberFormat="1" applyFont="1" applyFill="1" applyBorder="1"/>
    <xf numFmtId="2" fontId="7" fillId="34" borderId="13" xfId="0" applyNumberFormat="1" applyFont="1" applyFill="1" applyBorder="1"/>
    <xf numFmtId="2" fontId="7" fillId="34" borderId="11" xfId="0" applyNumberFormat="1" applyFont="1" applyFill="1" applyBorder="1"/>
    <xf numFmtId="1" fontId="7" fillId="34" borderId="6" xfId="0" applyNumberFormat="1" applyFont="1" applyFill="1" applyBorder="1" applyAlignment="1">
      <alignment horizontal="center"/>
    </xf>
    <xf numFmtId="165" fontId="7" fillId="34" borderId="2" xfId="0" applyNumberFormat="1" applyFont="1" applyFill="1" applyBorder="1"/>
    <xf numFmtId="165" fontId="7" fillId="34" borderId="0" xfId="0" applyNumberFormat="1" applyFont="1" applyFill="1"/>
    <xf numFmtId="165" fontId="7" fillId="34" borderId="17" xfId="0" applyNumberFormat="1" applyFont="1" applyFill="1" applyBorder="1"/>
    <xf numFmtId="0" fontId="7" fillId="34" borderId="18" xfId="0" applyFont="1" applyFill="1" applyBorder="1" applyAlignment="1">
      <alignment horizontal="center"/>
    </xf>
    <xf numFmtId="0" fontId="7" fillId="34" borderId="16" xfId="0" applyFont="1" applyFill="1" applyBorder="1"/>
    <xf numFmtId="165" fontId="7" fillId="34" borderId="8" xfId="0" applyNumberFormat="1" applyFont="1" applyFill="1" applyBorder="1"/>
    <xf numFmtId="165" fontId="7" fillId="34" borderId="9" xfId="0" applyNumberFormat="1" applyFont="1" applyFill="1" applyBorder="1"/>
    <xf numFmtId="165" fontId="7" fillId="34" borderId="10" xfId="0" applyNumberFormat="1" applyFont="1" applyFill="1" applyBorder="1"/>
    <xf numFmtId="0" fontId="7" fillId="34" borderId="2" xfId="0" applyFont="1" applyFill="1" applyBorder="1"/>
    <xf numFmtId="165" fontId="7" fillId="34" borderId="13" xfId="0" applyNumberFormat="1" applyFont="1" applyFill="1" applyBorder="1"/>
    <xf numFmtId="165" fontId="7" fillId="34" borderId="11" xfId="0" applyNumberFormat="1" applyFont="1" applyFill="1" applyBorder="1"/>
    <xf numFmtId="0" fontId="7" fillId="34" borderId="6" xfId="0" applyFont="1" applyFill="1" applyBorder="1" applyAlignment="1">
      <alignment horizontal="center"/>
    </xf>
    <xf numFmtId="1" fontId="7" fillId="34" borderId="3" xfId="0" applyNumberFormat="1" applyFont="1" applyFill="1" applyBorder="1"/>
    <xf numFmtId="1" fontId="7" fillId="34" borderId="4" xfId="0" applyNumberFormat="1" applyFont="1" applyFill="1" applyBorder="1"/>
    <xf numFmtId="1" fontId="7" fillId="34" borderId="5" xfId="0" applyNumberFormat="1" applyFont="1" applyFill="1" applyBorder="1"/>
    <xf numFmtId="2" fontId="7" fillId="34" borderId="3" xfId="0" applyNumberFormat="1" applyFont="1" applyFill="1" applyBorder="1"/>
    <xf numFmtId="2" fontId="7" fillId="34" borderId="4" xfId="0" applyNumberFormat="1" applyFont="1" applyFill="1" applyBorder="1"/>
    <xf numFmtId="2" fontId="7" fillId="34" borderId="5" xfId="0" applyNumberFormat="1" applyFont="1" applyFill="1" applyBorder="1"/>
    <xf numFmtId="1" fontId="7" fillId="34" borderId="7" xfId="0" applyNumberFormat="1" applyFont="1" applyFill="1" applyBorder="1" applyAlignment="1">
      <alignment horizontal="center"/>
    </xf>
    <xf numFmtId="0" fontId="7" fillId="35" borderId="18" xfId="0" applyFont="1" applyFill="1" applyBorder="1"/>
    <xf numFmtId="1" fontId="7" fillId="35" borderId="8" xfId="0" applyNumberFormat="1" applyFont="1" applyFill="1" applyBorder="1"/>
    <xf numFmtId="1" fontId="7" fillId="35" borderId="9" xfId="0" applyNumberFormat="1" applyFont="1" applyFill="1" applyBorder="1"/>
    <xf numFmtId="1" fontId="7" fillId="35" borderId="10" xfId="0" applyNumberFormat="1" applyFont="1" applyFill="1" applyBorder="1"/>
    <xf numFmtId="2" fontId="7" fillId="35" borderId="8" xfId="0" applyNumberFormat="1" applyFont="1" applyFill="1" applyBorder="1"/>
    <xf numFmtId="2" fontId="7" fillId="35" borderId="9" xfId="0" applyNumberFormat="1" applyFont="1" applyFill="1" applyBorder="1"/>
    <xf numFmtId="2" fontId="7" fillId="35" borderId="10" xfId="0" applyNumberFormat="1" applyFont="1" applyFill="1" applyBorder="1"/>
    <xf numFmtId="1" fontId="7" fillId="35" borderId="16" xfId="0" applyNumberFormat="1" applyFont="1" applyFill="1" applyBorder="1" applyAlignment="1">
      <alignment horizontal="center"/>
    </xf>
    <xf numFmtId="0" fontId="7" fillId="35" borderId="16" xfId="0" applyFont="1" applyFill="1" applyBorder="1"/>
    <xf numFmtId="1" fontId="7" fillId="35" borderId="2" xfId="0" applyNumberFormat="1" applyFont="1" applyFill="1" applyBorder="1"/>
    <xf numFmtId="1" fontId="7" fillId="35" borderId="0" xfId="0" applyNumberFormat="1" applyFont="1" applyFill="1"/>
    <xf numFmtId="1" fontId="7" fillId="35" borderId="17" xfId="0" applyNumberFormat="1" applyFont="1" applyFill="1" applyBorder="1"/>
    <xf numFmtId="2" fontId="7" fillId="35" borderId="2" xfId="0" applyNumberFormat="1" applyFont="1" applyFill="1" applyBorder="1"/>
    <xf numFmtId="2" fontId="7" fillId="35" borderId="0" xfId="0" applyNumberFormat="1" applyFont="1" applyFill="1"/>
    <xf numFmtId="2" fontId="7" fillId="35" borderId="17" xfId="0" applyNumberFormat="1" applyFont="1" applyFill="1" applyBorder="1"/>
    <xf numFmtId="1" fontId="7" fillId="35" borderId="18" xfId="0" applyNumberFormat="1" applyFont="1" applyFill="1" applyBorder="1" applyAlignment="1">
      <alignment horizontal="center"/>
    </xf>
    <xf numFmtId="0" fontId="8" fillId="35" borderId="6" xfId="0" applyFont="1" applyFill="1" applyBorder="1"/>
    <xf numFmtId="165" fontId="7" fillId="35" borderId="2" xfId="0" applyNumberFormat="1" applyFont="1" applyFill="1" applyBorder="1"/>
    <xf numFmtId="165" fontId="7" fillId="35" borderId="0" xfId="0" applyNumberFormat="1" applyFont="1" applyFill="1"/>
    <xf numFmtId="165" fontId="7" fillId="35" borderId="17" xfId="0" applyNumberFormat="1" applyFont="1" applyFill="1" applyBorder="1"/>
    <xf numFmtId="0" fontId="7" fillId="35" borderId="6" xfId="0" applyFont="1" applyFill="1" applyBorder="1"/>
    <xf numFmtId="0" fontId="7" fillId="35" borderId="18" xfId="0" applyFont="1" applyFill="1" applyBorder="1" applyAlignment="1">
      <alignment horizontal="center"/>
    </xf>
    <xf numFmtId="1" fontId="7" fillId="35" borderId="12" xfId="0" applyNumberFormat="1" applyFont="1" applyFill="1" applyBorder="1"/>
    <xf numFmtId="1" fontId="7" fillId="35" borderId="13" xfId="0" applyNumberFormat="1" applyFont="1" applyFill="1" applyBorder="1"/>
    <xf numFmtId="1" fontId="7" fillId="35" borderId="11" xfId="0" applyNumberFormat="1" applyFont="1" applyFill="1" applyBorder="1"/>
    <xf numFmtId="165" fontId="7" fillId="35" borderId="13" xfId="0" applyNumberFormat="1" applyFont="1" applyFill="1" applyBorder="1"/>
    <xf numFmtId="165" fontId="7" fillId="35" borderId="11" xfId="0" applyNumberFormat="1" applyFont="1" applyFill="1" applyBorder="1"/>
    <xf numFmtId="2" fontId="7" fillId="35" borderId="12" xfId="0" applyNumberFormat="1" applyFont="1" applyFill="1" applyBorder="1"/>
    <xf numFmtId="2" fontId="7" fillId="35" borderId="13" xfId="0" applyNumberFormat="1" applyFont="1" applyFill="1" applyBorder="1"/>
    <xf numFmtId="2" fontId="7" fillId="35" borderId="11" xfId="0" applyNumberFormat="1" applyFont="1" applyFill="1" applyBorder="1"/>
    <xf numFmtId="0" fontId="7" fillId="35" borderId="6" xfId="0" applyFont="1" applyFill="1" applyBorder="1" applyAlignment="1">
      <alignment horizontal="center"/>
    </xf>
    <xf numFmtId="0" fontId="7" fillId="35" borderId="7" xfId="0" applyFont="1" applyFill="1" applyBorder="1"/>
    <xf numFmtId="1" fontId="7" fillId="35" borderId="6" xfId="0" applyNumberFormat="1" applyFont="1" applyFill="1" applyBorder="1" applyAlignment="1">
      <alignment horizontal="center"/>
    </xf>
    <xf numFmtId="1" fontId="3" fillId="36" borderId="9" xfId="0" applyNumberFormat="1" applyFont="1" applyFill="1" applyBorder="1"/>
    <xf numFmtId="1" fontId="3" fillId="36" borderId="2" xfId="0" applyNumberFormat="1" applyFont="1" applyFill="1" applyBorder="1"/>
    <xf numFmtId="1" fontId="3" fillId="36" borderId="0" xfId="0" applyNumberFormat="1" applyFont="1" applyFill="1"/>
    <xf numFmtId="1" fontId="3" fillId="36" borderId="17" xfId="0" applyNumberFormat="1" applyFont="1" applyFill="1" applyBorder="1"/>
    <xf numFmtId="1" fontId="3" fillId="36" borderId="12" xfId="0" applyNumberFormat="1" applyFont="1" applyFill="1" applyBorder="1"/>
    <xf numFmtId="1" fontId="3" fillId="36" borderId="13" xfId="0" applyNumberFormat="1" applyFont="1" applyFill="1" applyBorder="1"/>
    <xf numFmtId="1" fontId="3" fillId="36" borderId="11" xfId="0" applyNumberFormat="1" applyFont="1" applyFill="1" applyBorder="1"/>
    <xf numFmtId="1" fontId="3" fillId="36" borderId="4" xfId="0" applyNumberFormat="1" applyFont="1" applyFill="1" applyBorder="1"/>
    <xf numFmtId="2" fontId="3" fillId="36" borderId="9" xfId="0" applyNumberFormat="1" applyFont="1" applyFill="1" applyBorder="1"/>
    <xf numFmtId="165" fontId="7" fillId="34" borderId="12" xfId="0" applyNumberFormat="1" applyFont="1" applyFill="1" applyBorder="1"/>
    <xf numFmtId="165" fontId="7" fillId="35" borderId="8" xfId="0" applyNumberFormat="1" applyFont="1" applyFill="1" applyBorder="1"/>
    <xf numFmtId="165" fontId="7" fillId="35" borderId="9" xfId="0" applyNumberFormat="1" applyFont="1" applyFill="1" applyBorder="1"/>
    <xf numFmtId="165" fontId="7" fillId="35" borderId="10" xfId="0" applyNumberFormat="1" applyFont="1" applyFill="1" applyBorder="1"/>
    <xf numFmtId="165" fontId="3" fillId="36" borderId="9" xfId="0" applyNumberFormat="1" applyFont="1" applyFill="1" applyBorder="1"/>
    <xf numFmtId="165" fontId="7" fillId="34" borderId="3" xfId="0" applyNumberFormat="1" applyFont="1" applyFill="1" applyBorder="1"/>
    <xf numFmtId="165" fontId="7" fillId="34" borderId="4" xfId="0" applyNumberFormat="1" applyFont="1" applyFill="1" applyBorder="1"/>
    <xf numFmtId="165" fontId="7" fillId="34" borderId="5" xfId="0" applyNumberFormat="1" applyFont="1" applyFill="1" applyBorder="1"/>
    <xf numFmtId="165" fontId="7" fillId="35" borderId="12" xfId="0" applyNumberFormat="1" applyFont="1" applyFill="1" applyBorder="1"/>
    <xf numFmtId="0" fontId="6" fillId="0" borderId="3" xfId="0" applyFont="1" applyBorder="1"/>
    <xf numFmtId="0" fontId="6" fillId="0" borderId="0" xfId="0" applyFont="1"/>
    <xf numFmtId="0" fontId="6" fillId="0" borderId="6" xfId="0" applyFont="1" applyBorder="1" applyAlignment="1">
      <alignment horizontal="center"/>
    </xf>
    <xf numFmtId="0" fontId="6" fillId="0" borderId="7" xfId="0" applyFont="1" applyBorder="1"/>
    <xf numFmtId="0" fontId="6" fillId="0" borderId="12" xfId="0" applyFont="1" applyBorder="1" applyAlignment="1">
      <alignment horizontal="right"/>
    </xf>
    <xf numFmtId="1" fontId="6" fillId="0" borderId="5" xfId="0" applyNumberFormat="1" applyFont="1" applyBorder="1" applyAlignment="1">
      <alignment horizontal="center"/>
    </xf>
    <xf numFmtId="0" fontId="6" fillId="0" borderId="2" xfId="0" applyFont="1" applyBorder="1" applyAlignment="1">
      <alignment horizontal="right"/>
    </xf>
    <xf numFmtId="0" fontId="17" fillId="12" borderId="2" xfId="0" applyFont="1" applyFill="1" applyBorder="1" applyAlignment="1">
      <alignment horizontal="left" vertical="center"/>
    </xf>
    <xf numFmtId="0" fontId="17" fillId="13" borderId="2" xfId="0" applyFont="1" applyFill="1" applyBorder="1" applyAlignment="1">
      <alignment horizontal="left" vertical="center"/>
    </xf>
    <xf numFmtId="0" fontId="3" fillId="26" borderId="2" xfId="0" applyFont="1" applyFill="1" applyBorder="1" applyAlignment="1">
      <alignment horizontal="left" vertical="center"/>
    </xf>
    <xf numFmtId="0" fontId="17" fillId="15" borderId="2" xfId="0" applyFont="1" applyFill="1" applyBorder="1" applyAlignment="1">
      <alignment horizontal="left" vertical="center" wrapText="1"/>
    </xf>
    <xf numFmtId="0" fontId="17" fillId="14" borderId="2" xfId="0" applyFont="1" applyFill="1" applyBorder="1" applyAlignment="1">
      <alignment horizontal="left" vertical="center" wrapText="1"/>
    </xf>
    <xf numFmtId="0" fontId="17" fillId="22" borderId="8" xfId="0" applyFont="1" applyFill="1" applyBorder="1" applyAlignment="1">
      <alignment horizontal="left" vertical="center" wrapText="1"/>
    </xf>
    <xf numFmtId="0" fontId="17" fillId="17" borderId="2" xfId="0" applyFont="1" applyFill="1" applyBorder="1" applyAlignment="1">
      <alignment horizontal="left" vertical="center" wrapText="1"/>
    </xf>
    <xf numFmtId="0" fontId="17" fillId="22" borderId="12" xfId="0" applyFont="1" applyFill="1" applyBorder="1" applyAlignment="1">
      <alignment horizontal="left" vertical="center" wrapText="1"/>
    </xf>
    <xf numFmtId="0" fontId="17" fillId="18" borderId="2" xfId="0" applyFont="1" applyFill="1" applyBorder="1" applyAlignment="1">
      <alignment horizontal="left" vertical="center" wrapText="1"/>
    </xf>
    <xf numFmtId="0" fontId="17" fillId="19" borderId="2" xfId="0" applyFont="1" applyFill="1" applyBorder="1" applyAlignment="1">
      <alignment horizontal="left" vertical="center" wrapText="1"/>
    </xf>
    <xf numFmtId="0" fontId="17" fillId="18" borderId="12" xfId="0" applyFont="1" applyFill="1" applyBorder="1" applyAlignment="1">
      <alignment horizontal="left" vertical="center" wrapText="1"/>
    </xf>
    <xf numFmtId="0" fontId="17" fillId="12" borderId="2" xfId="0" applyFont="1" applyFill="1" applyBorder="1" applyAlignment="1">
      <alignment horizontal="left" vertical="center" wrapText="1"/>
    </xf>
    <xf numFmtId="0" fontId="17" fillId="13" borderId="2" xfId="0" applyFont="1" applyFill="1" applyBorder="1" applyAlignment="1">
      <alignment horizontal="left" vertical="center" wrapText="1"/>
    </xf>
    <xf numFmtId="0" fontId="17" fillId="13" borderId="12" xfId="0" applyFont="1" applyFill="1" applyBorder="1" applyAlignment="1">
      <alignment horizontal="left" vertical="center" wrapText="1"/>
    </xf>
    <xf numFmtId="0" fontId="17" fillId="14" borderId="12" xfId="0" applyFont="1" applyFill="1" applyBorder="1" applyAlignment="1">
      <alignment horizontal="left" vertical="center" wrapText="1"/>
    </xf>
    <xf numFmtId="0" fontId="17" fillId="20" borderId="2" xfId="0" applyFont="1" applyFill="1" applyBorder="1" applyAlignment="1">
      <alignment horizontal="left" vertical="center" wrapText="1"/>
    </xf>
    <xf numFmtId="0" fontId="17" fillId="21" borderId="2" xfId="0" applyFont="1" applyFill="1" applyBorder="1" applyAlignment="1">
      <alignment horizontal="left" vertical="center" wrapText="1"/>
    </xf>
    <xf numFmtId="0" fontId="17" fillId="20" borderId="12" xfId="0" applyFont="1" applyFill="1" applyBorder="1" applyAlignment="1">
      <alignment horizontal="left" vertical="center" wrapText="1"/>
    </xf>
    <xf numFmtId="0" fontId="17" fillId="16" borderId="3" xfId="0" applyFont="1" applyFill="1" applyBorder="1" applyAlignment="1">
      <alignment horizontal="left" vertical="center" wrapText="1"/>
    </xf>
    <xf numFmtId="0" fontId="17" fillId="16" borderId="12" xfId="0" applyFont="1" applyFill="1" applyBorder="1" applyAlignment="1">
      <alignment horizontal="left" vertical="center" wrapText="1"/>
    </xf>
    <xf numFmtId="0" fontId="4" fillId="22" borderId="12" xfId="0" applyFont="1" applyFill="1" applyBorder="1" applyAlignment="1">
      <alignment horizontal="left" vertical="center" wrapText="1"/>
    </xf>
    <xf numFmtId="0" fontId="17" fillId="18" borderId="12" xfId="0" applyFont="1" applyFill="1" applyBorder="1" applyAlignment="1">
      <alignment horizontal="left" vertical="center"/>
    </xf>
    <xf numFmtId="0" fontId="12" fillId="20" borderId="2" xfId="0" applyFont="1" applyFill="1" applyBorder="1" applyAlignment="1">
      <alignment horizontal="left" vertical="center" wrapText="1"/>
    </xf>
    <xf numFmtId="0" fontId="12" fillId="21" borderId="2" xfId="0" applyFont="1" applyFill="1" applyBorder="1" applyAlignment="1">
      <alignment horizontal="left" vertical="center" wrapText="1"/>
    </xf>
    <xf numFmtId="1" fontId="3" fillId="11" borderId="0" xfId="0" applyNumberFormat="1" applyFont="1" applyFill="1" applyAlignment="1">
      <alignment vertical="center"/>
    </xf>
    <xf numFmtId="1" fontId="3" fillId="36" borderId="5" xfId="0" applyNumberFormat="1" applyFont="1" applyFill="1" applyBorder="1"/>
    <xf numFmtId="165" fontId="3" fillId="36" borderId="5" xfId="0" applyNumberFormat="1" applyFont="1" applyFill="1" applyBorder="1"/>
    <xf numFmtId="2" fontId="3" fillId="36" borderId="5" xfId="0" applyNumberFormat="1" applyFont="1" applyFill="1" applyBorder="1"/>
    <xf numFmtId="167" fontId="3" fillId="36" borderId="2" xfId="0" applyNumberFormat="1" applyFont="1" applyFill="1" applyBorder="1"/>
    <xf numFmtId="0" fontId="21" fillId="23" borderId="2" xfId="0" applyFont="1" applyFill="1" applyBorder="1" applyAlignment="1">
      <alignment horizontal="left" vertical="center"/>
    </xf>
    <xf numFmtId="0" fontId="21" fillId="23" borderId="0" xfId="0" applyFont="1" applyFill="1" applyAlignment="1">
      <alignment horizontal="left" vertical="center"/>
    </xf>
    <xf numFmtId="0" fontId="5" fillId="30" borderId="2" xfId="0" applyFont="1" applyFill="1" applyBorder="1" applyAlignment="1">
      <alignment horizontal="center"/>
    </xf>
    <xf numFmtId="0" fontId="5" fillId="30" borderId="13" xfId="0" applyFont="1" applyFill="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6" fillId="0" borderId="3" xfId="0" applyFont="1" applyBorder="1" applyAlignment="1">
      <alignment horizontal="center"/>
    </xf>
    <xf numFmtId="0" fontId="7" fillId="0" borderId="0" xfId="0" applyFont="1" applyAlignment="1">
      <alignment horizontal="left" vertical="top" wrapText="1"/>
    </xf>
    <xf numFmtId="0" fontId="5" fillId="24" borderId="2" xfId="0" applyFont="1" applyFill="1" applyBorder="1" applyAlignment="1">
      <alignment horizontal="center"/>
    </xf>
    <xf numFmtId="0" fontId="5" fillId="24" borderId="13" xfId="0" applyFont="1" applyFill="1" applyBorder="1" applyAlignment="1">
      <alignment horizontal="center"/>
    </xf>
    <xf numFmtId="0" fontId="6" fillId="31" borderId="3" xfId="0" applyFont="1" applyFill="1" applyBorder="1" applyAlignment="1">
      <alignment horizontal="center"/>
    </xf>
    <xf numFmtId="0" fontId="6" fillId="31" borderId="4" xfId="0" applyFont="1" applyFill="1" applyBorder="1" applyAlignment="1">
      <alignment horizontal="center"/>
    </xf>
    <xf numFmtId="0" fontId="6" fillId="31" borderId="5"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6" xfId="0" applyFont="1" applyBorder="1" applyAlignment="1">
      <alignment horizontal="center" vertical="center"/>
    </xf>
    <xf numFmtId="0" fontId="6" fillId="0" borderId="6" xfId="0" applyFont="1" applyBorder="1" applyAlignment="1">
      <alignment horizontal="center" vertical="center"/>
    </xf>
    <xf numFmtId="0" fontId="6" fillId="33" borderId="3" xfId="0" applyFont="1" applyFill="1" applyBorder="1" applyAlignment="1">
      <alignment horizontal="center"/>
    </xf>
    <xf numFmtId="0" fontId="6" fillId="33" borderId="4" xfId="0" applyFont="1" applyFill="1" applyBorder="1" applyAlignment="1">
      <alignment horizontal="center"/>
    </xf>
    <xf numFmtId="0" fontId="6" fillId="33" borderId="5" xfId="0" applyFont="1" applyFill="1" applyBorder="1" applyAlignment="1">
      <alignment horizontal="center"/>
    </xf>
    <xf numFmtId="2" fontId="6" fillId="33" borderId="3" xfId="0" applyNumberFormat="1" applyFont="1" applyFill="1" applyBorder="1" applyAlignment="1">
      <alignment horizontal="center"/>
    </xf>
    <xf numFmtId="2" fontId="6" fillId="33" borderId="4" xfId="0" applyNumberFormat="1" applyFont="1" applyFill="1" applyBorder="1" applyAlignment="1">
      <alignment horizontal="center"/>
    </xf>
    <xf numFmtId="2" fontId="6" fillId="33" borderId="5" xfId="0" applyNumberFormat="1" applyFont="1" applyFill="1" applyBorder="1" applyAlignment="1">
      <alignment horizontal="center"/>
    </xf>
    <xf numFmtId="1" fontId="3" fillId="0" borderId="16" xfId="0" applyNumberFormat="1" applyFont="1" applyBorder="1" applyAlignment="1">
      <alignment horizontal="center" vertical="center"/>
    </xf>
    <xf numFmtId="1" fontId="3" fillId="0" borderId="18" xfId="0" applyNumberFormat="1" applyFont="1" applyBorder="1" applyAlignment="1">
      <alignment horizontal="center" vertical="center"/>
    </xf>
    <xf numFmtId="1" fontId="3" fillId="0" borderId="6" xfId="0" applyNumberFormat="1" applyFont="1" applyBorder="1" applyAlignment="1">
      <alignment horizontal="center" vertical="center"/>
    </xf>
    <xf numFmtId="1" fontId="3" fillId="0" borderId="8" xfId="0" applyNumberFormat="1" applyFont="1" applyBorder="1" applyAlignment="1">
      <alignment horizontal="center" vertical="center"/>
    </xf>
    <xf numFmtId="1" fontId="3" fillId="0" borderId="2" xfId="0" applyNumberFormat="1" applyFont="1" applyBorder="1" applyAlignment="1">
      <alignment horizontal="center" vertical="center"/>
    </xf>
    <xf numFmtId="1" fontId="3" fillId="0" borderId="12" xfId="0" applyNumberFormat="1" applyFont="1" applyBorder="1" applyAlignment="1">
      <alignment horizontal="center" vertical="center"/>
    </xf>
    <xf numFmtId="1" fontId="3" fillId="0" borderId="9" xfId="0" applyNumberFormat="1" applyFont="1" applyBorder="1" applyAlignment="1">
      <alignment horizontal="center" vertical="center"/>
    </xf>
    <xf numFmtId="1" fontId="3" fillId="0" borderId="0" xfId="0" applyNumberFormat="1" applyFont="1" applyAlignment="1">
      <alignment horizontal="center" vertical="center"/>
    </xf>
    <xf numFmtId="1" fontId="3" fillId="0" borderId="13" xfId="0" applyNumberFormat="1" applyFont="1" applyBorder="1" applyAlignment="1">
      <alignment horizontal="center" vertical="center"/>
    </xf>
    <xf numFmtId="1" fontId="3" fillId="0" borderId="10" xfId="0" applyNumberFormat="1" applyFont="1" applyBorder="1" applyAlignment="1">
      <alignment horizontal="center" vertical="center"/>
    </xf>
    <xf numFmtId="1" fontId="3" fillId="0" borderId="17" xfId="0" applyNumberFormat="1" applyFont="1" applyBorder="1" applyAlignment="1">
      <alignment horizontal="center" vertical="center"/>
    </xf>
    <xf numFmtId="1" fontId="3" fillId="0" borderId="11" xfId="0" applyNumberFormat="1" applyFont="1" applyBorder="1" applyAlignment="1">
      <alignment horizontal="center" vertical="center"/>
    </xf>
    <xf numFmtId="1" fontId="3" fillId="0" borderId="9" xfId="0" applyNumberFormat="1" applyFont="1" applyBorder="1" applyAlignment="1">
      <alignment horizontal="right" vertical="center"/>
    </xf>
    <xf numFmtId="1" fontId="3" fillId="0" borderId="0" xfId="0" applyNumberFormat="1" applyFont="1" applyAlignment="1">
      <alignment horizontal="right" vertical="center"/>
    </xf>
    <xf numFmtId="1" fontId="3" fillId="0" borderId="13" xfId="0" applyNumberFormat="1" applyFont="1" applyBorder="1" applyAlignment="1">
      <alignment horizontal="right" vertical="center"/>
    </xf>
    <xf numFmtId="1" fontId="3" fillId="0" borderId="8" xfId="0" applyNumberFormat="1" applyFont="1" applyBorder="1" applyAlignment="1">
      <alignment horizontal="right" vertical="center"/>
    </xf>
    <xf numFmtId="0" fontId="0" fillId="0" borderId="2" xfId="0" applyBorder="1" applyAlignment="1">
      <alignment horizontal="right" vertical="center"/>
    </xf>
    <xf numFmtId="0" fontId="0" fillId="0" borderId="12" xfId="0" applyBorder="1" applyAlignment="1">
      <alignment horizontal="right" vertical="center"/>
    </xf>
    <xf numFmtId="0" fontId="0" fillId="0" borderId="0" xfId="0" applyAlignment="1">
      <alignment horizontal="right" vertical="center"/>
    </xf>
    <xf numFmtId="0" fontId="0" fillId="0" borderId="13" xfId="0" applyBorder="1" applyAlignment="1">
      <alignment horizontal="right" vertical="center"/>
    </xf>
    <xf numFmtId="1" fontId="3" fillId="0" borderId="10" xfId="0" applyNumberFormat="1" applyFont="1" applyBorder="1" applyAlignment="1">
      <alignment horizontal="right" vertical="center"/>
    </xf>
    <xf numFmtId="0" fontId="0" fillId="0" borderId="17" xfId="0" applyBorder="1" applyAlignment="1">
      <alignment horizontal="right" vertical="center"/>
    </xf>
    <xf numFmtId="0" fontId="0" fillId="0" borderId="11" xfId="0" applyBorder="1" applyAlignment="1">
      <alignment horizontal="right" vertical="center"/>
    </xf>
    <xf numFmtId="0" fontId="6" fillId="7" borderId="15" xfId="6" applyFont="1" applyBorder="1" applyAlignment="1">
      <alignment horizontal="center" vertical="center"/>
    </xf>
    <xf numFmtId="0" fontId="6" fillId="7" borderId="17" xfId="6" applyFont="1" applyBorder="1" applyAlignment="1">
      <alignment horizontal="center" vertical="center"/>
    </xf>
    <xf numFmtId="0" fontId="6" fillId="7" borderId="11" xfId="6" applyFont="1" applyBorder="1" applyAlignment="1">
      <alignment horizontal="center" vertical="center"/>
    </xf>
    <xf numFmtId="0" fontId="6" fillId="3" borderId="10" xfId="2" applyFont="1" applyBorder="1" applyAlignment="1">
      <alignment horizontal="center" vertical="center"/>
    </xf>
    <xf numFmtId="0" fontId="6" fillId="3" borderId="17" xfId="2" applyFont="1" applyBorder="1" applyAlignment="1">
      <alignment horizontal="center" vertical="center"/>
    </xf>
    <xf numFmtId="0" fontId="6" fillId="3" borderId="11" xfId="2" applyFont="1" applyBorder="1" applyAlignment="1">
      <alignment horizontal="center" vertical="center"/>
    </xf>
    <xf numFmtId="0" fontId="6" fillId="6" borderId="10" xfId="5" applyFont="1" applyBorder="1" applyAlignment="1">
      <alignment horizontal="center" vertical="center"/>
    </xf>
    <xf numFmtId="0" fontId="6" fillId="6" borderId="17" xfId="5" applyFont="1" applyBorder="1" applyAlignment="1">
      <alignment horizontal="center" vertical="center"/>
    </xf>
    <xf numFmtId="0" fontId="6" fillId="6" borderId="11" xfId="5" applyFont="1" applyBorder="1" applyAlignment="1">
      <alignment horizontal="center" vertical="center"/>
    </xf>
    <xf numFmtId="0" fontId="6" fillId="9" borderId="10" xfId="8" applyFont="1" applyBorder="1" applyAlignment="1">
      <alignment horizontal="center" vertical="center"/>
    </xf>
    <xf numFmtId="0" fontId="6" fillId="9" borderId="17" xfId="8" applyFont="1" applyBorder="1" applyAlignment="1">
      <alignment horizontal="center" vertical="center"/>
    </xf>
    <xf numFmtId="0" fontId="6" fillId="9" borderId="11" xfId="8" applyFont="1" applyBorder="1" applyAlignment="1">
      <alignment horizontal="center" vertical="center"/>
    </xf>
    <xf numFmtId="0" fontId="10" fillId="23" borderId="13" xfId="0" applyFont="1" applyFill="1" applyBorder="1" applyAlignment="1">
      <alignment horizontal="left"/>
    </xf>
    <xf numFmtId="0" fontId="13" fillId="0" borderId="17" xfId="0" applyFont="1" applyBorder="1" applyAlignment="1">
      <alignment horizontal="left"/>
    </xf>
    <xf numFmtId="0" fontId="13" fillId="0" borderId="11" xfId="0" applyFont="1" applyBorder="1" applyAlignment="1">
      <alignment horizontal="left"/>
    </xf>
    <xf numFmtId="0" fontId="13" fillId="0" borderId="16" xfId="0" applyFont="1" applyBorder="1" applyAlignment="1">
      <alignment horizontal="center" vertical="center"/>
    </xf>
    <xf numFmtId="0" fontId="13" fillId="0" borderId="6" xfId="0" applyFont="1" applyBorder="1" applyAlignment="1">
      <alignment horizontal="center" vertical="center"/>
    </xf>
    <xf numFmtId="0" fontId="7" fillId="0" borderId="0" xfId="0" applyFont="1" applyAlignment="1">
      <alignment horizontal="left" vertical="top" wrapText="1" indent="1"/>
    </xf>
    <xf numFmtId="0" fontId="11" fillId="0" borderId="7" xfId="0" applyFont="1" applyBorder="1" applyAlignment="1">
      <alignment horizontal="left" vertical="top" wrapText="1"/>
    </xf>
    <xf numFmtId="0" fontId="13" fillId="0" borderId="7" xfId="0" applyFont="1" applyBorder="1" applyAlignment="1">
      <alignment horizontal="center"/>
    </xf>
    <xf numFmtId="0" fontId="13" fillId="0" borderId="3" xfId="0" applyFont="1" applyBorder="1" applyAlignment="1">
      <alignment horizontal="center"/>
    </xf>
    <xf numFmtId="1" fontId="7" fillId="35" borderId="3" xfId="0" applyNumberFormat="1" applyFont="1" applyFill="1" applyBorder="1" applyAlignment="1">
      <alignment horizontal="center"/>
    </xf>
    <xf numFmtId="1" fontId="7" fillId="35" borderId="4" xfId="0" applyNumberFormat="1" applyFont="1" applyFill="1" applyBorder="1" applyAlignment="1">
      <alignment horizontal="center"/>
    </xf>
    <xf numFmtId="1" fontId="7" fillId="35" borderId="5" xfId="0" applyNumberFormat="1" applyFont="1" applyFill="1" applyBorder="1" applyAlignment="1">
      <alignment horizontal="center"/>
    </xf>
    <xf numFmtId="0" fontId="10" fillId="30" borderId="5" xfId="10" applyFont="1" applyFill="1" applyBorder="1" applyAlignment="1">
      <alignment horizontal="center"/>
    </xf>
    <xf numFmtId="0" fontId="10" fillId="30" borderId="7" xfId="10" applyFont="1" applyFill="1" applyBorder="1" applyAlignment="1">
      <alignment horizontal="center"/>
    </xf>
    <xf numFmtId="0" fontId="10" fillId="30" borderId="5" xfId="10" applyFont="1" applyFill="1" applyBorder="1" applyAlignment="1">
      <alignment horizontal="center" wrapText="1"/>
    </xf>
    <xf numFmtId="0" fontId="10" fillId="30" borderId="7" xfId="10" applyFont="1" applyFill="1" applyBorder="1" applyAlignment="1">
      <alignment horizontal="center" wrapText="1"/>
    </xf>
    <xf numFmtId="0" fontId="13" fillId="25" borderId="8" xfId="0" applyFont="1" applyFill="1" applyBorder="1" applyAlignment="1">
      <alignment horizontal="center" vertical="center"/>
    </xf>
    <xf numFmtId="0" fontId="13" fillId="25" borderId="2" xfId="0" applyFont="1" applyFill="1" applyBorder="1" applyAlignment="1">
      <alignment horizontal="center" vertical="center"/>
    </xf>
    <xf numFmtId="0" fontId="13" fillId="25" borderId="4" xfId="0" applyFont="1" applyFill="1" applyBorder="1" applyAlignment="1">
      <alignment horizontal="center" vertical="center" wrapText="1"/>
    </xf>
    <xf numFmtId="0" fontId="13" fillId="25" borderId="20" xfId="0" applyFont="1" applyFill="1" applyBorder="1" applyAlignment="1">
      <alignment horizontal="center" vertical="center" wrapText="1"/>
    </xf>
    <xf numFmtId="0" fontId="13" fillId="25" borderId="21" xfId="0" applyFont="1" applyFill="1" applyBorder="1" applyAlignment="1">
      <alignment horizontal="center" vertical="center" wrapText="1"/>
    </xf>
    <xf numFmtId="0" fontId="13" fillId="25" borderId="5" xfId="0" applyFont="1" applyFill="1" applyBorder="1" applyAlignment="1">
      <alignment horizontal="center" vertical="center" wrapText="1"/>
    </xf>
    <xf numFmtId="0" fontId="8" fillId="0" borderId="0" xfId="0" applyFont="1" applyAlignment="1">
      <alignment horizontal="left" vertical="top" wrapText="1" indent="1"/>
    </xf>
    <xf numFmtId="0" fontId="13" fillId="25" borderId="13" xfId="0" applyFont="1" applyFill="1" applyBorder="1" applyAlignment="1">
      <alignment horizontal="center" vertical="center" wrapText="1"/>
    </xf>
    <xf numFmtId="0" fontId="13" fillId="25" borderId="30" xfId="0" applyFont="1" applyFill="1" applyBorder="1" applyAlignment="1">
      <alignment horizontal="center" vertical="center" wrapText="1"/>
    </xf>
    <xf numFmtId="0" fontId="13" fillId="25" borderId="31" xfId="0" applyFont="1" applyFill="1" applyBorder="1" applyAlignment="1">
      <alignment horizontal="center" vertical="center" wrapText="1"/>
    </xf>
    <xf numFmtId="0" fontId="13" fillId="25" borderId="11" xfId="0" applyFont="1" applyFill="1" applyBorder="1" applyAlignment="1">
      <alignment horizontal="center" vertical="center" wrapText="1"/>
    </xf>
    <xf numFmtId="1" fontId="3" fillId="36" borderId="0" xfId="0" applyNumberFormat="1" applyFont="1" applyFill="1" applyBorder="1"/>
    <xf numFmtId="0" fontId="24" fillId="0" borderId="0" xfId="0" applyFont="1"/>
  </cellXfs>
  <cellStyles count="12">
    <cellStyle name="20% - Accent1" xfId="2" builtinId="30"/>
    <cellStyle name="20% - Accent2" xfId="4" builtinId="34"/>
    <cellStyle name="20% - Accent3" xfId="6" builtinId="38"/>
    <cellStyle name="20% - Accent6" xfId="8" builtinId="50"/>
    <cellStyle name="40% - Accent1" xfId="3" builtinId="31"/>
    <cellStyle name="40% - Accent2" xfId="5" builtinId="35"/>
    <cellStyle name="40% - Accent3" xfId="7" builtinId="39"/>
    <cellStyle name="40% - Accent6" xfId="9" builtinId="51"/>
    <cellStyle name="Accent5" xfId="10" builtinId="45"/>
    <cellStyle name="Check Cell" xfId="1" builtinId="23"/>
    <cellStyle name="Comma 2" xfId="11" xr:uid="{00000000-0005-0000-0000-00000A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79998168889431442"/>
  </sheetPr>
  <dimension ref="A1:S74"/>
  <sheetViews>
    <sheetView showGridLines="0" zoomScaleNormal="100" workbookViewId="0">
      <pane xSplit="1" ySplit="6" topLeftCell="B7" activePane="bottomRight" state="frozen"/>
      <selection pane="topRight" activeCell="B1" sqref="B1"/>
      <selection pane="bottomLeft" activeCell="A7" sqref="A7"/>
      <selection pane="bottomRight" activeCell="A2" sqref="A2"/>
    </sheetView>
  </sheetViews>
  <sheetFormatPr defaultColWidth="9" defaultRowHeight="14.4" x14ac:dyDescent="0.3"/>
  <cols>
    <col min="1" max="1" width="35" style="1" customWidth="1"/>
    <col min="2" max="2" width="7.77734375" style="1" bestFit="1" customWidth="1"/>
    <col min="3" max="3" width="6" style="1" bestFit="1" customWidth="1"/>
    <col min="4" max="4" width="5.21875" style="1" bestFit="1" customWidth="1"/>
    <col min="5" max="5" width="6" style="1" bestFit="1" customWidth="1"/>
    <col min="6" max="8" width="5" style="1" bestFit="1" customWidth="1"/>
    <col min="9" max="10" width="7.77734375" style="1" bestFit="1" customWidth="1"/>
    <col min="11" max="11" width="6.77734375" style="1" bestFit="1" customWidth="1"/>
    <col min="12" max="12" width="6.5546875" style="1" bestFit="1" customWidth="1"/>
    <col min="13" max="13" width="7.77734375" style="1" bestFit="1" customWidth="1"/>
    <col min="14" max="14" width="6.77734375" style="1" bestFit="1" customWidth="1"/>
    <col min="15" max="15" width="6" style="1" bestFit="1" customWidth="1"/>
    <col min="16" max="16" width="9.5546875" customWidth="1"/>
    <col min="17" max="17" width="34.21875" bestFit="1" customWidth="1"/>
    <col min="20" max="16384" width="9" style="1"/>
  </cols>
  <sheetData>
    <row r="1" spans="1:16" x14ac:dyDescent="0.3">
      <c r="A1" s="454" t="s">
        <v>317</v>
      </c>
      <c r="B1" s="455"/>
      <c r="C1" s="455"/>
      <c r="D1" s="455"/>
      <c r="E1" s="455"/>
      <c r="F1" s="455"/>
      <c r="G1" s="455"/>
      <c r="H1" s="455"/>
      <c r="I1" s="455"/>
      <c r="J1" s="455"/>
      <c r="K1" s="455"/>
      <c r="L1" s="455"/>
      <c r="M1" s="455"/>
      <c r="N1" s="455"/>
      <c r="O1" s="455"/>
      <c r="P1" s="1"/>
    </row>
    <row r="2" spans="1:16" x14ac:dyDescent="0.3">
      <c r="A2" s="287"/>
      <c r="B2" s="288"/>
      <c r="C2" s="288"/>
      <c r="D2" s="288"/>
      <c r="E2" s="288"/>
      <c r="F2" s="288"/>
      <c r="G2" s="288"/>
      <c r="H2" s="288"/>
      <c r="I2" s="288"/>
      <c r="J2" s="288"/>
      <c r="K2" s="288"/>
      <c r="L2" s="288"/>
      <c r="M2" s="288"/>
      <c r="N2" s="288"/>
      <c r="O2" s="288"/>
      <c r="P2" s="1"/>
    </row>
    <row r="3" spans="1:16" x14ac:dyDescent="0.3">
      <c r="A3" s="456" t="s">
        <v>189</v>
      </c>
      <c r="B3" s="457"/>
      <c r="C3" s="457"/>
      <c r="D3" s="457"/>
      <c r="E3" s="457"/>
      <c r="F3" s="457"/>
      <c r="G3" s="457"/>
      <c r="H3" s="457"/>
      <c r="I3" s="457"/>
      <c r="J3" s="457"/>
      <c r="K3" s="457"/>
      <c r="L3" s="457"/>
      <c r="M3" s="457"/>
      <c r="N3" s="457"/>
      <c r="O3" s="457"/>
      <c r="P3" s="1"/>
    </row>
    <row r="4" spans="1:16" x14ac:dyDescent="0.3">
      <c r="B4" s="458" t="s">
        <v>130</v>
      </c>
      <c r="C4" s="458"/>
      <c r="D4" s="458"/>
      <c r="E4" s="458"/>
      <c r="F4" s="458"/>
      <c r="G4" s="458"/>
      <c r="H4" s="459"/>
      <c r="I4" s="460" t="s">
        <v>131</v>
      </c>
      <c r="J4" s="458"/>
      <c r="K4" s="458"/>
      <c r="L4" s="458"/>
      <c r="M4" s="458"/>
      <c r="N4" s="458"/>
      <c r="O4" s="459"/>
      <c r="P4" s="1"/>
    </row>
    <row r="5" spans="1:16" x14ac:dyDescent="0.3">
      <c r="A5" s="289"/>
      <c r="B5" s="467" t="s">
        <v>67</v>
      </c>
      <c r="C5" s="460">
        <v>2030</v>
      </c>
      <c r="D5" s="458"/>
      <c r="E5" s="459"/>
      <c r="F5" s="460" t="s">
        <v>0</v>
      </c>
      <c r="G5" s="458"/>
      <c r="H5" s="459"/>
      <c r="I5" s="469" t="s">
        <v>67</v>
      </c>
      <c r="J5" s="460">
        <v>2030</v>
      </c>
      <c r="K5" s="458"/>
      <c r="L5" s="459"/>
      <c r="M5" s="460" t="s">
        <v>0</v>
      </c>
      <c r="N5" s="458"/>
      <c r="O5" s="459"/>
      <c r="P5" s="1"/>
    </row>
    <row r="6" spans="1:16" x14ac:dyDescent="0.3">
      <c r="A6" s="290" t="s">
        <v>68</v>
      </c>
      <c r="B6" s="468"/>
      <c r="C6" s="291" t="s">
        <v>69</v>
      </c>
      <c r="D6" s="292"/>
      <c r="E6" s="293" t="s">
        <v>70</v>
      </c>
      <c r="F6" s="291" t="s">
        <v>69</v>
      </c>
      <c r="G6" s="292"/>
      <c r="H6" s="293" t="s">
        <v>70</v>
      </c>
      <c r="I6" s="470"/>
      <c r="J6" s="291" t="s">
        <v>69</v>
      </c>
      <c r="K6" s="292"/>
      <c r="L6" s="293" t="s">
        <v>70</v>
      </c>
      <c r="M6" s="291" t="s">
        <v>69</v>
      </c>
      <c r="N6" s="292"/>
      <c r="O6" s="293" t="s">
        <v>70</v>
      </c>
      <c r="P6" s="1"/>
    </row>
    <row r="7" spans="1:16" x14ac:dyDescent="0.3">
      <c r="A7" s="294" t="s">
        <v>193</v>
      </c>
      <c r="B7" s="464"/>
      <c r="C7" s="465"/>
      <c r="D7" s="465"/>
      <c r="E7" s="465"/>
      <c r="F7" s="465"/>
      <c r="G7" s="465"/>
      <c r="H7" s="466"/>
      <c r="I7" s="464"/>
      <c r="J7" s="465"/>
      <c r="K7" s="465"/>
      <c r="L7" s="465"/>
      <c r="M7" s="465"/>
      <c r="N7" s="465"/>
      <c r="O7" s="466"/>
      <c r="P7" s="1"/>
    </row>
    <row r="8" spans="1:16" x14ac:dyDescent="0.3">
      <c r="A8" s="46" t="s">
        <v>133</v>
      </c>
      <c r="B8" s="47">
        <v>553.74676338809297</v>
      </c>
      <c r="C8" s="48">
        <v>495.33816407290061</v>
      </c>
      <c r="D8" s="48">
        <v>684.53550567704769</v>
      </c>
      <c r="E8" s="295">
        <v>802.61163378996969</v>
      </c>
      <c r="F8" s="48">
        <v>386.86505105897191</v>
      </c>
      <c r="G8" s="48">
        <v>679.77798391259216</v>
      </c>
      <c r="H8" s="48">
        <v>790.75037811819686</v>
      </c>
      <c r="I8" s="296">
        <v>316.07116911688223</v>
      </c>
      <c r="J8" s="48">
        <v>279.60141883416503</v>
      </c>
      <c r="K8" s="48">
        <v>226.11245175284651</v>
      </c>
      <c r="L8" s="295">
        <v>213.5</v>
      </c>
      <c r="M8" s="297">
        <v>272.30746877762158</v>
      </c>
      <c r="N8" s="297">
        <v>175.4</v>
      </c>
      <c r="O8" s="298">
        <v>143.66871323494644</v>
      </c>
      <c r="P8" s="1"/>
    </row>
    <row r="9" spans="1:16" x14ac:dyDescent="0.3">
      <c r="A9" s="46" t="s">
        <v>134</v>
      </c>
      <c r="B9" s="47">
        <v>489</v>
      </c>
      <c r="C9" s="48">
        <v>470.46402978332208</v>
      </c>
      <c r="D9" s="48">
        <v>542.59440000000006</v>
      </c>
      <c r="E9" s="295">
        <v>764.75296799999978</v>
      </c>
      <c r="F9" s="48">
        <v>436.04008509528597</v>
      </c>
      <c r="G9" s="48">
        <v>538.82336892000001</v>
      </c>
      <c r="H9" s="48">
        <v>753.45119999999986</v>
      </c>
      <c r="I9" s="296">
        <v>249.32479624683927</v>
      </c>
      <c r="J9" s="48">
        <v>234.78084979910693</v>
      </c>
      <c r="K9" s="48">
        <v>214.41932477228173</v>
      </c>
      <c r="L9" s="295">
        <v>185</v>
      </c>
      <c r="M9" s="297">
        <v>231.87286050956001</v>
      </c>
      <c r="N9" s="297">
        <v>199.87537832454944</v>
      </c>
      <c r="O9" s="298">
        <v>132.97322466498099</v>
      </c>
      <c r="P9" s="1"/>
    </row>
    <row r="10" spans="1:16" x14ac:dyDescent="0.3">
      <c r="A10" s="46" t="s">
        <v>135</v>
      </c>
      <c r="B10" s="47">
        <v>573.75</v>
      </c>
      <c r="C10" s="48">
        <v>546.65822146779669</v>
      </c>
      <c r="D10" s="48">
        <v>732.66666666666663</v>
      </c>
      <c r="E10" s="295">
        <v>866.67498216249965</v>
      </c>
      <c r="F10" s="48">
        <v>496.34491847941933</v>
      </c>
      <c r="G10" s="48">
        <v>727.57463333333328</v>
      </c>
      <c r="H10" s="48">
        <v>853.86697749999973</v>
      </c>
      <c r="I10" s="296">
        <v>218.6638114606707</v>
      </c>
      <c r="J10" s="48">
        <v>215.4</v>
      </c>
      <c r="K10" s="48">
        <v>171</v>
      </c>
      <c r="L10" s="295">
        <v>152</v>
      </c>
      <c r="M10" s="299">
        <v>210.45</v>
      </c>
      <c r="N10" s="297">
        <v>115</v>
      </c>
      <c r="O10" s="298">
        <v>72.051869639148492</v>
      </c>
      <c r="P10" s="1"/>
    </row>
    <row r="11" spans="1:16" x14ac:dyDescent="0.3">
      <c r="A11" s="46" t="s">
        <v>136</v>
      </c>
      <c r="B11" s="47">
        <v>584.601315871255</v>
      </c>
      <c r="C11" s="48">
        <v>538.75182657659184</v>
      </c>
      <c r="D11" s="48">
        <v>603.93213271606453</v>
      </c>
      <c r="E11" s="295">
        <v>795.11624971649383</v>
      </c>
      <c r="F11" s="48">
        <v>453.60277502936003</v>
      </c>
      <c r="G11" s="48">
        <v>538</v>
      </c>
      <c r="H11" s="48">
        <v>783.36576326748173</v>
      </c>
      <c r="I11" s="296">
        <v>211.87260834959164</v>
      </c>
      <c r="J11" s="48">
        <v>197.96591204865317</v>
      </c>
      <c r="K11" s="48">
        <v>175.87880615892738</v>
      </c>
      <c r="L11" s="295">
        <v>144.25</v>
      </c>
      <c r="M11" s="297">
        <v>195.18457278846546</v>
      </c>
      <c r="N11" s="297">
        <v>155.42778218695906</v>
      </c>
      <c r="O11" s="298">
        <v>84.462729004229104</v>
      </c>
      <c r="P11" s="1"/>
    </row>
    <row r="12" spans="1:16" x14ac:dyDescent="0.3">
      <c r="A12" s="294" t="s">
        <v>76</v>
      </c>
      <c r="B12" s="464" t="s">
        <v>190</v>
      </c>
      <c r="C12" s="465"/>
      <c r="D12" s="465"/>
      <c r="E12" s="465"/>
      <c r="F12" s="465"/>
      <c r="G12" s="465"/>
      <c r="H12" s="466"/>
      <c r="I12" s="464" t="s">
        <v>137</v>
      </c>
      <c r="J12" s="465"/>
      <c r="K12" s="465"/>
      <c r="L12" s="465"/>
      <c r="M12" s="465"/>
      <c r="N12" s="465"/>
      <c r="O12" s="466"/>
      <c r="P12" s="1"/>
    </row>
    <row r="13" spans="1:16" x14ac:dyDescent="0.3">
      <c r="A13" s="53" t="s">
        <v>76</v>
      </c>
      <c r="B13" s="47">
        <v>4.5</v>
      </c>
      <c r="C13" s="48">
        <v>3.5012586309862614</v>
      </c>
      <c r="D13" s="48">
        <v>5.9786250037715636</v>
      </c>
      <c r="E13" s="49">
        <v>11.05</v>
      </c>
      <c r="F13" s="48">
        <v>1.6464532313893177</v>
      </c>
      <c r="G13" s="48">
        <v>5.24</v>
      </c>
      <c r="H13" s="48">
        <v>10.712250036905628</v>
      </c>
      <c r="I13" s="50">
        <v>43.498273599006957</v>
      </c>
      <c r="J13" s="48">
        <v>37.859608502839393</v>
      </c>
      <c r="K13" s="48">
        <v>30.561564821228224</v>
      </c>
      <c r="L13" s="49">
        <v>25.42</v>
      </c>
      <c r="M13" s="51">
        <v>36.731875483605876</v>
      </c>
      <c r="N13" s="51">
        <v>26.413118357619226</v>
      </c>
      <c r="O13" s="52">
        <v>13.919447551682225</v>
      </c>
      <c r="P13" s="1"/>
    </row>
    <row r="14" spans="1:16" x14ac:dyDescent="0.3">
      <c r="A14" s="294" t="s">
        <v>139</v>
      </c>
      <c r="B14" s="464" t="s">
        <v>138</v>
      </c>
      <c r="C14" s="465"/>
      <c r="D14" s="465"/>
      <c r="E14" s="465"/>
      <c r="F14" s="465"/>
      <c r="G14" s="465"/>
      <c r="H14" s="466"/>
      <c r="I14" s="464" t="s">
        <v>1</v>
      </c>
      <c r="J14" s="465"/>
      <c r="K14" s="465"/>
      <c r="L14" s="465"/>
      <c r="M14" s="465"/>
      <c r="N14" s="465"/>
      <c r="O14" s="466"/>
      <c r="P14" s="1"/>
    </row>
    <row r="15" spans="1:16" x14ac:dyDescent="0.3">
      <c r="A15" s="46" t="s">
        <v>140</v>
      </c>
      <c r="B15" s="47">
        <v>182.50000000000009</v>
      </c>
      <c r="C15" s="48">
        <v>171.22025974664405</v>
      </c>
      <c r="D15" s="48">
        <v>187</v>
      </c>
      <c r="E15" s="49">
        <v>260</v>
      </c>
      <c r="F15" s="48">
        <v>150.27217070469709</v>
      </c>
      <c r="G15" s="48">
        <v>180</v>
      </c>
      <c r="H15" s="48">
        <v>231.07449494949509</v>
      </c>
      <c r="I15" s="54">
        <v>0.79</v>
      </c>
      <c r="J15" s="55">
        <v>0.79790000000000005</v>
      </c>
      <c r="K15" s="55">
        <v>0.82</v>
      </c>
      <c r="L15" s="56">
        <v>0.87</v>
      </c>
      <c r="M15" s="65">
        <v>0.79947999999999997</v>
      </c>
      <c r="N15" s="65">
        <v>0.87</v>
      </c>
      <c r="O15" s="66">
        <v>0.92983000000000005</v>
      </c>
      <c r="P15" s="1"/>
    </row>
    <row r="16" spans="1:16" x14ac:dyDescent="0.3">
      <c r="A16" s="46" t="s">
        <v>141</v>
      </c>
      <c r="B16" s="47">
        <v>190.5</v>
      </c>
      <c r="C16" s="48">
        <v>178.72580537937355</v>
      </c>
      <c r="D16" s="48">
        <v>195.19726027397252</v>
      </c>
      <c r="E16" s="52">
        <v>258</v>
      </c>
      <c r="F16" s="48">
        <v>156.85944394106733</v>
      </c>
      <c r="G16" s="48">
        <v>187.89041095890406</v>
      </c>
      <c r="H16" s="48">
        <v>240.03526526886213</v>
      </c>
      <c r="I16" s="54">
        <v>0.42</v>
      </c>
      <c r="J16" s="55">
        <v>0.42419999999999997</v>
      </c>
      <c r="K16" s="55">
        <v>0.43594936708860749</v>
      </c>
      <c r="L16" s="56">
        <v>0.45</v>
      </c>
      <c r="M16" s="65">
        <v>0.42799999999999999</v>
      </c>
      <c r="N16" s="65">
        <v>0.45500000000000002</v>
      </c>
      <c r="O16" s="66">
        <v>0.46566844919786099</v>
      </c>
      <c r="P16" s="1"/>
    </row>
    <row r="17" spans="1:16" x14ac:dyDescent="0.3">
      <c r="A17" s="294" t="s">
        <v>191</v>
      </c>
      <c r="B17" s="464" t="s">
        <v>138</v>
      </c>
      <c r="C17" s="465"/>
      <c r="D17" s="465"/>
      <c r="E17" s="465"/>
      <c r="F17" s="465"/>
      <c r="G17" s="465"/>
      <c r="H17" s="466"/>
      <c r="I17" s="464" t="s">
        <v>1</v>
      </c>
      <c r="J17" s="465"/>
      <c r="K17" s="465"/>
      <c r="L17" s="465"/>
      <c r="M17" s="465"/>
      <c r="N17" s="465"/>
      <c r="O17" s="466"/>
      <c r="P17" s="1"/>
    </row>
    <row r="18" spans="1:16" x14ac:dyDescent="0.3">
      <c r="A18" s="46" t="s">
        <v>257</v>
      </c>
      <c r="B18" s="47">
        <v>157</v>
      </c>
      <c r="C18" s="48">
        <v>153.69397072748308</v>
      </c>
      <c r="D18" s="48">
        <v>180.2546349222132</v>
      </c>
      <c r="E18" s="49">
        <v>219.99422853832601</v>
      </c>
      <c r="F18" s="48">
        <v>147.55420207852313</v>
      </c>
      <c r="G18" s="48">
        <v>179.00186520950382</v>
      </c>
      <c r="H18" s="48">
        <v>216.74308230376948</v>
      </c>
      <c r="I18" s="67">
        <v>0.86580000000000013</v>
      </c>
      <c r="J18" s="65">
        <v>0.98790000000000011</v>
      </c>
      <c r="K18" s="65">
        <v>0.98790000000000011</v>
      </c>
      <c r="L18" s="66">
        <v>0.98790000000000011</v>
      </c>
      <c r="M18" s="65">
        <v>0.98790000000000011</v>
      </c>
      <c r="N18" s="65">
        <v>0.98790000000000011</v>
      </c>
      <c r="O18" s="66">
        <v>0.98790000000000011</v>
      </c>
      <c r="P18" s="1"/>
    </row>
    <row r="19" spans="1:16" x14ac:dyDescent="0.3">
      <c r="A19" s="46" t="s">
        <v>260</v>
      </c>
      <c r="B19" s="47">
        <v>177</v>
      </c>
      <c r="C19" s="48">
        <v>190.89378529846624</v>
      </c>
      <c r="D19" s="48">
        <v>223.88314528555145</v>
      </c>
      <c r="E19" s="58">
        <v>273.24123926734762</v>
      </c>
      <c r="F19" s="48">
        <v>170.79153802536734</v>
      </c>
      <c r="G19" s="48">
        <v>210</v>
      </c>
      <c r="H19" s="48">
        <v>236.89880842883338</v>
      </c>
      <c r="I19" s="67">
        <v>1.0323</v>
      </c>
      <c r="J19" s="65">
        <v>1.0767000000000002</v>
      </c>
      <c r="K19" s="65">
        <v>1.0767000000000002</v>
      </c>
      <c r="L19" s="66">
        <v>1.0767000000000002</v>
      </c>
      <c r="M19" s="65">
        <v>1.0767000000000002</v>
      </c>
      <c r="N19" s="65">
        <v>1.0767000000000002</v>
      </c>
      <c r="O19" s="66">
        <v>1.0767000000000002</v>
      </c>
      <c r="P19" s="1"/>
    </row>
    <row r="20" spans="1:16" x14ac:dyDescent="0.3">
      <c r="A20" s="46" t="s">
        <v>258</v>
      </c>
      <c r="B20" s="47">
        <v>161.52884615384613</v>
      </c>
      <c r="C20" s="48">
        <v>158.12745065231428</v>
      </c>
      <c r="D20" s="48">
        <v>185.45428785266165</v>
      </c>
      <c r="E20" s="58">
        <v>226.34021590000847</v>
      </c>
      <c r="F20" s="48">
        <v>152.76019285569538</v>
      </c>
      <c r="G20" s="48">
        <v>173.95414201183428</v>
      </c>
      <c r="H20" s="48">
        <v>222.99528660099355</v>
      </c>
      <c r="I20" s="67">
        <v>0.94340000000000002</v>
      </c>
      <c r="J20" s="65">
        <v>0.94340000000000002</v>
      </c>
      <c r="K20" s="65">
        <v>0.94340000000000002</v>
      </c>
      <c r="L20" s="66">
        <v>0.94340000000000002</v>
      </c>
      <c r="M20" s="65">
        <v>0.94340000000000002</v>
      </c>
      <c r="N20" s="65">
        <v>0.94340000000000002</v>
      </c>
      <c r="O20" s="66">
        <v>0.94340000000000002</v>
      </c>
      <c r="P20" s="1"/>
    </row>
    <row r="21" spans="1:16" ht="12.75" customHeight="1" x14ac:dyDescent="0.3">
      <c r="A21" s="46" t="s">
        <v>259</v>
      </c>
      <c r="B21" s="47">
        <v>200.62499999999997</v>
      </c>
      <c r="C21" s="48">
        <v>196.4003367974604</v>
      </c>
      <c r="D21" s="48">
        <v>230.34131293801923</v>
      </c>
      <c r="E21" s="58">
        <v>281.1231980923672</v>
      </c>
      <c r="F21" s="48">
        <v>176.44345126106163</v>
      </c>
      <c r="G21" s="48">
        <v>216.05769230769226</v>
      </c>
      <c r="H21" s="48">
        <v>243.73242790274199</v>
      </c>
      <c r="I21" s="67">
        <v>0.98580000000000001</v>
      </c>
      <c r="J21" s="65">
        <v>1.0176000000000001</v>
      </c>
      <c r="K21" s="65">
        <v>1.0176000000000001</v>
      </c>
      <c r="L21" s="66">
        <v>1.0176000000000001</v>
      </c>
      <c r="M21" s="65">
        <v>1.0176000000000001</v>
      </c>
      <c r="N21" s="65">
        <v>1.0176000000000001</v>
      </c>
      <c r="O21" s="66">
        <v>1.0176000000000001</v>
      </c>
      <c r="P21" s="1"/>
    </row>
    <row r="22" spans="1:16" ht="12.75" customHeight="1" x14ac:dyDescent="0.3">
      <c r="A22" s="46" t="s">
        <v>248</v>
      </c>
      <c r="B22" s="47">
        <v>410</v>
      </c>
      <c r="C22" s="48">
        <v>401.3664203711341</v>
      </c>
      <c r="D22" s="48">
        <v>470.72866444654403</v>
      </c>
      <c r="E22" s="58">
        <v>610</v>
      </c>
      <c r="F22" s="48">
        <v>373.46336424368275</v>
      </c>
      <c r="G22" s="48">
        <v>441.53846153846149</v>
      </c>
      <c r="H22" s="48">
        <v>590</v>
      </c>
      <c r="I22" s="67">
        <v>0.72</v>
      </c>
      <c r="J22" s="65">
        <v>0.73766867964059801</v>
      </c>
      <c r="K22" s="65">
        <v>0.77208496722682796</v>
      </c>
      <c r="L22" s="66">
        <v>0.79301947715886789</v>
      </c>
      <c r="M22" s="65">
        <v>0.74120241556871758</v>
      </c>
      <c r="N22" s="65">
        <v>0.78500000000000003</v>
      </c>
      <c r="O22" s="66">
        <v>0.81</v>
      </c>
      <c r="P22" s="70"/>
    </row>
    <row r="23" spans="1:16" ht="12.75" customHeight="1" x14ac:dyDescent="0.3">
      <c r="A23" s="300" t="s">
        <v>249</v>
      </c>
      <c r="B23" s="489">
        <v>784</v>
      </c>
      <c r="C23" s="492">
        <v>603</v>
      </c>
      <c r="D23" s="489">
        <v>835</v>
      </c>
      <c r="E23" s="497">
        <v>1080</v>
      </c>
      <c r="F23" s="492">
        <v>267</v>
      </c>
      <c r="G23" s="489">
        <v>673</v>
      </c>
      <c r="H23" s="497">
        <v>1030</v>
      </c>
      <c r="I23" s="301"/>
      <c r="J23" s="301"/>
      <c r="K23" s="301"/>
      <c r="L23" s="302"/>
      <c r="M23" s="302"/>
      <c r="N23" s="302"/>
      <c r="O23" s="303"/>
      <c r="P23" s="1"/>
    </row>
    <row r="24" spans="1:16" ht="12.75" customHeight="1" x14ac:dyDescent="0.3">
      <c r="A24" s="304" t="s">
        <v>142</v>
      </c>
      <c r="B24" s="490"/>
      <c r="C24" s="493"/>
      <c r="D24" s="495"/>
      <c r="E24" s="498"/>
      <c r="F24" s="493"/>
      <c r="G24" s="495"/>
      <c r="H24" s="498"/>
      <c r="I24" s="305">
        <v>2.6526903390105896</v>
      </c>
      <c r="J24" s="305">
        <v>2.8567434420114037</v>
      </c>
      <c r="K24" s="306">
        <v>3.2934170824331472</v>
      </c>
      <c r="L24" s="306">
        <v>3.5841927542093086</v>
      </c>
      <c r="M24" s="305">
        <v>2.8771487523114856</v>
      </c>
      <c r="N24" s="306">
        <v>4.1871696735767152</v>
      </c>
      <c r="O24" s="307">
        <v>4.89727447201955</v>
      </c>
      <c r="P24" s="1"/>
    </row>
    <row r="25" spans="1:16" ht="12.75" customHeight="1" x14ac:dyDescent="0.3">
      <c r="A25" s="304" t="s">
        <v>143</v>
      </c>
      <c r="B25" s="490"/>
      <c r="C25" s="493"/>
      <c r="D25" s="495"/>
      <c r="E25" s="498"/>
      <c r="F25" s="493"/>
      <c r="G25" s="495"/>
      <c r="H25" s="498"/>
      <c r="I25" s="308">
        <v>2.3779694578808535</v>
      </c>
      <c r="J25" s="308">
        <v>2.56089018541015</v>
      </c>
      <c r="K25" s="309">
        <v>2.9523405423228444</v>
      </c>
      <c r="L25" s="309">
        <v>3.2130025790520924</v>
      </c>
      <c r="M25" s="308">
        <v>2.5791822581630801</v>
      </c>
      <c r="N25" s="309">
        <v>3.7535333289011628</v>
      </c>
      <c r="O25" s="310">
        <v>4.3900974607031147</v>
      </c>
      <c r="P25" s="1"/>
    </row>
    <row r="26" spans="1:16" ht="12.75" customHeight="1" x14ac:dyDescent="0.3">
      <c r="A26" s="304" t="s">
        <v>144</v>
      </c>
      <c r="B26" s="490"/>
      <c r="C26" s="493"/>
      <c r="D26" s="495"/>
      <c r="E26" s="498"/>
      <c r="F26" s="493"/>
      <c r="G26" s="495"/>
      <c r="H26" s="498"/>
      <c r="I26" s="308">
        <v>2.1666666666666665</v>
      </c>
      <c r="J26" s="308">
        <v>2.333333333333333</v>
      </c>
      <c r="K26" s="309">
        <v>2.69</v>
      </c>
      <c r="L26" s="309">
        <v>2.9275000000000002</v>
      </c>
      <c r="M26" s="308">
        <v>2.35</v>
      </c>
      <c r="N26" s="309">
        <v>3.42</v>
      </c>
      <c r="O26" s="310">
        <v>4</v>
      </c>
      <c r="P26" s="1"/>
    </row>
    <row r="27" spans="1:16" ht="12.75" customHeight="1" x14ac:dyDescent="0.3">
      <c r="A27" s="311" t="s">
        <v>145</v>
      </c>
      <c r="B27" s="491"/>
      <c r="C27" s="494"/>
      <c r="D27" s="496"/>
      <c r="E27" s="499"/>
      <c r="F27" s="494"/>
      <c r="G27" s="496"/>
      <c r="H27" s="499"/>
      <c r="I27" s="312">
        <v>1.9768086876483704</v>
      </c>
      <c r="J27" s="312">
        <v>2.1288708943905528</v>
      </c>
      <c r="K27" s="313">
        <v>2.4542840168188231</v>
      </c>
      <c r="L27" s="313">
        <v>2.6709726614264331</v>
      </c>
      <c r="M27" s="312">
        <v>2.1440771150647713</v>
      </c>
      <c r="N27" s="313">
        <v>3.1203164823495819</v>
      </c>
      <c r="O27" s="314">
        <v>3.6494929618123764</v>
      </c>
      <c r="P27" s="1"/>
    </row>
    <row r="28" spans="1:16" x14ac:dyDescent="0.3">
      <c r="A28" s="46" t="s">
        <v>250</v>
      </c>
      <c r="B28" s="47">
        <v>1036</v>
      </c>
      <c r="C28" s="48">
        <v>846.73567058506922</v>
      </c>
      <c r="D28" s="48">
        <v>1103.778606965174</v>
      </c>
      <c r="E28" s="58">
        <v>1427.6417910447763</v>
      </c>
      <c r="F28" s="48">
        <v>486.91999999999996</v>
      </c>
      <c r="G28" s="48">
        <v>959.70839999999976</v>
      </c>
      <c r="H28" s="48">
        <v>1286.989329230769</v>
      </c>
      <c r="I28" s="67">
        <v>3.3</v>
      </c>
      <c r="J28" s="65">
        <v>3.5538461538461537</v>
      </c>
      <c r="K28" s="65">
        <v>4.0970769230769237</v>
      </c>
      <c r="L28" s="66">
        <v>4.5199999999999996</v>
      </c>
      <c r="M28" s="65">
        <v>3.5792307692307697</v>
      </c>
      <c r="N28" s="65">
        <v>4.9800000000000004</v>
      </c>
      <c r="O28" s="66">
        <v>5.7290557761904788</v>
      </c>
      <c r="P28" s="1"/>
    </row>
    <row r="29" spans="1:16" x14ac:dyDescent="0.3">
      <c r="A29" s="46" t="s">
        <v>251</v>
      </c>
      <c r="B29" s="47">
        <v>1695</v>
      </c>
      <c r="C29" s="48">
        <v>1385.0370686446954</v>
      </c>
      <c r="D29" s="48">
        <v>1805.4917719096827</v>
      </c>
      <c r="E29" s="58">
        <v>2335.24684270953</v>
      </c>
      <c r="F29" s="48">
        <v>1203.45</v>
      </c>
      <c r="G29" s="48">
        <v>1569.8307692307692</v>
      </c>
      <c r="H29" s="48">
        <v>1773.546925125635</v>
      </c>
      <c r="I29" s="67">
        <v>3.6</v>
      </c>
      <c r="J29" s="65">
        <v>3.8769230769230769</v>
      </c>
      <c r="K29" s="65">
        <v>4.4695384615384626</v>
      </c>
      <c r="L29" s="66">
        <v>4.9309090909090907</v>
      </c>
      <c r="M29" s="65">
        <v>3.904615384615385</v>
      </c>
      <c r="N29" s="65">
        <v>5.4327272727272735</v>
      </c>
      <c r="O29" s="66">
        <v>5.9373850771428591</v>
      </c>
      <c r="P29" s="1"/>
    </row>
    <row r="30" spans="1:16" x14ac:dyDescent="0.3">
      <c r="A30" s="46" t="s">
        <v>252</v>
      </c>
      <c r="B30" s="47">
        <v>1175.8499999999997</v>
      </c>
      <c r="C30" s="48">
        <v>904.22864999999979</v>
      </c>
      <c r="D30" s="48">
        <v>1194.05</v>
      </c>
      <c r="E30" s="58">
        <v>1512</v>
      </c>
      <c r="F30" s="48">
        <v>399.78899999999993</v>
      </c>
      <c r="G30" s="48">
        <v>941.49999999999989</v>
      </c>
      <c r="H30" s="48">
        <v>1338.7237499999999</v>
      </c>
      <c r="I30" s="67">
        <v>1.3</v>
      </c>
      <c r="J30" s="65">
        <v>1.4</v>
      </c>
      <c r="K30" s="65">
        <v>1.6140000000000003</v>
      </c>
      <c r="L30" s="66">
        <v>1.7806060606060605</v>
      </c>
      <c r="M30" s="65">
        <v>1.4100000000000001</v>
      </c>
      <c r="N30" s="65">
        <v>1.9618181818181821</v>
      </c>
      <c r="O30" s="66">
        <v>2.1440557223015881</v>
      </c>
      <c r="P30" s="1"/>
    </row>
    <row r="31" spans="1:16" x14ac:dyDescent="0.3">
      <c r="A31" s="46" t="s">
        <v>253</v>
      </c>
      <c r="B31" s="47">
        <v>60</v>
      </c>
      <c r="C31" s="48">
        <v>60.168015346810236</v>
      </c>
      <c r="D31" s="48">
        <v>75.607443047202423</v>
      </c>
      <c r="E31" s="58">
        <v>79.820676305999996</v>
      </c>
      <c r="F31" s="48">
        <v>60.480043848029261</v>
      </c>
      <c r="G31" s="48">
        <v>69</v>
      </c>
      <c r="H31" s="48">
        <v>78.641060400000001</v>
      </c>
      <c r="I31" s="67">
        <v>0.99</v>
      </c>
      <c r="J31" s="65">
        <v>0.99249999999999994</v>
      </c>
      <c r="K31" s="65">
        <v>0.99249999999999994</v>
      </c>
      <c r="L31" s="66">
        <v>0.99249999999999994</v>
      </c>
      <c r="M31" s="65">
        <v>0.99299999999999999</v>
      </c>
      <c r="N31" s="65">
        <v>0.99299999999999999</v>
      </c>
      <c r="O31" s="66">
        <v>0.99299999999999999</v>
      </c>
      <c r="P31" s="1"/>
    </row>
    <row r="32" spans="1:16" x14ac:dyDescent="0.3">
      <c r="A32" s="46" t="s">
        <v>146</v>
      </c>
      <c r="B32" s="47">
        <v>134</v>
      </c>
      <c r="C32" s="48">
        <v>133.38345999350824</v>
      </c>
      <c r="D32" s="48">
        <v>168.29251382054542</v>
      </c>
      <c r="E32" s="58">
        <v>221.15856696226879</v>
      </c>
      <c r="F32" s="48">
        <v>132.23845712430924</v>
      </c>
      <c r="G32" s="48">
        <v>161</v>
      </c>
      <c r="H32" s="48">
        <v>217.89021375592986</v>
      </c>
      <c r="I32" s="67">
        <v>0.82442990892595702</v>
      </c>
      <c r="J32" s="65">
        <v>0.87254104141950006</v>
      </c>
      <c r="K32" s="65">
        <v>0.90800000000000003</v>
      </c>
      <c r="L32" s="66">
        <v>0.93438810741687939</v>
      </c>
      <c r="M32" s="65">
        <v>0.88216326791820865</v>
      </c>
      <c r="N32" s="65">
        <v>0.95</v>
      </c>
      <c r="O32" s="66">
        <v>1.0266666666666699</v>
      </c>
      <c r="P32" s="1"/>
    </row>
    <row r="33" spans="1:16" x14ac:dyDescent="0.3">
      <c r="A33" s="46" t="s">
        <v>254</v>
      </c>
      <c r="B33" s="47">
        <v>1250</v>
      </c>
      <c r="C33" s="48">
        <v>1158</v>
      </c>
      <c r="D33" s="48">
        <v>1382.5757575757577</v>
      </c>
      <c r="E33" s="58">
        <v>1635</v>
      </c>
      <c r="F33" s="71">
        <v>859.5</v>
      </c>
      <c r="G33" s="60">
        <v>1080</v>
      </c>
      <c r="H33" s="62">
        <v>1211.9318181818182</v>
      </c>
      <c r="I33" s="67">
        <v>0.57999999999999996</v>
      </c>
      <c r="J33" s="65">
        <v>0.59450000000000003</v>
      </c>
      <c r="K33" s="65">
        <v>0.61265400000000003</v>
      </c>
      <c r="L33" s="66">
        <v>0.624</v>
      </c>
      <c r="M33" s="65">
        <v>0.59739999999999993</v>
      </c>
      <c r="N33" s="65">
        <v>0.63</v>
      </c>
      <c r="O33" s="66">
        <v>0.64608810000000005</v>
      </c>
      <c r="P33" s="1"/>
    </row>
    <row r="34" spans="1:16" x14ac:dyDescent="0.3">
      <c r="A34" s="46" t="s">
        <v>162</v>
      </c>
      <c r="B34" s="47">
        <v>2800</v>
      </c>
      <c r="C34" s="48">
        <v>2345</v>
      </c>
      <c r="D34" s="48">
        <v>2840</v>
      </c>
      <c r="E34" s="58">
        <v>3145</v>
      </c>
      <c r="F34" s="48">
        <v>1945</v>
      </c>
      <c r="G34" s="48">
        <v>2450</v>
      </c>
      <c r="H34" s="48">
        <v>2975</v>
      </c>
      <c r="I34" s="67">
        <v>0.65</v>
      </c>
      <c r="J34" s="65">
        <v>0.66</v>
      </c>
      <c r="K34" s="65">
        <v>0.68200000000000005</v>
      </c>
      <c r="L34" s="66">
        <v>0.69199999999999995</v>
      </c>
      <c r="M34" s="65">
        <v>0.66200000000000003</v>
      </c>
      <c r="N34" s="65">
        <v>0.69599999999999995</v>
      </c>
      <c r="O34" s="66">
        <v>0.71</v>
      </c>
      <c r="P34" s="1"/>
    </row>
    <row r="35" spans="1:16" x14ac:dyDescent="0.3">
      <c r="A35" s="46" t="s">
        <v>261</v>
      </c>
      <c r="B35" s="47">
        <v>10000</v>
      </c>
      <c r="C35" s="48">
        <v>8456</v>
      </c>
      <c r="D35" s="48">
        <v>9945</v>
      </c>
      <c r="E35" s="58">
        <v>11467</v>
      </c>
      <c r="F35" s="48">
        <v>3502</v>
      </c>
      <c r="G35" s="48">
        <v>4576</v>
      </c>
      <c r="H35" s="48">
        <v>5600</v>
      </c>
      <c r="I35" s="67">
        <v>0.65</v>
      </c>
      <c r="J35" s="65">
        <v>0.68500000000000005</v>
      </c>
      <c r="K35" s="65">
        <v>0.70799999999999996</v>
      </c>
      <c r="L35" s="66">
        <v>0.72900000000000009</v>
      </c>
      <c r="M35" s="65">
        <v>0.70499999999999996</v>
      </c>
      <c r="N35" s="65">
        <v>0.73399999999999999</v>
      </c>
      <c r="O35" s="66">
        <v>0.75</v>
      </c>
      <c r="P35" s="1"/>
    </row>
    <row r="36" spans="1:16" x14ac:dyDescent="0.3">
      <c r="A36" s="46" t="s">
        <v>147</v>
      </c>
      <c r="B36" s="47">
        <v>91.388258019309873</v>
      </c>
      <c r="C36" s="48">
        <v>88.303426133864662</v>
      </c>
      <c r="D36" s="48">
        <v>106.88</v>
      </c>
      <c r="E36" s="62">
        <v>133.2488033364701</v>
      </c>
      <c r="F36" s="48">
        <v>82.57445263232357</v>
      </c>
      <c r="G36" s="48">
        <v>100.05</v>
      </c>
      <c r="H36" s="48">
        <v>131.27960919849272</v>
      </c>
      <c r="I36" s="67">
        <v>0.72320888520081605</v>
      </c>
      <c r="J36" s="65">
        <v>0.73199999999999998</v>
      </c>
      <c r="K36" s="65">
        <v>0.74299999999999999</v>
      </c>
      <c r="L36" s="66">
        <v>0.754</v>
      </c>
      <c r="M36" s="65">
        <v>0.73928355408032642</v>
      </c>
      <c r="N36" s="65">
        <v>0.7569999999999999</v>
      </c>
      <c r="O36" s="66">
        <v>0.78</v>
      </c>
      <c r="P36" s="1"/>
    </row>
    <row r="37" spans="1:16" x14ac:dyDescent="0.3">
      <c r="A37" s="294" t="s">
        <v>262</v>
      </c>
      <c r="B37" s="464" t="s">
        <v>138</v>
      </c>
      <c r="C37" s="465"/>
      <c r="D37" s="465"/>
      <c r="E37" s="465"/>
      <c r="F37" s="465"/>
      <c r="G37" s="465"/>
      <c r="H37" s="466"/>
      <c r="I37" s="464" t="s">
        <v>1</v>
      </c>
      <c r="J37" s="465"/>
      <c r="K37" s="465"/>
      <c r="L37" s="465"/>
      <c r="M37" s="465"/>
      <c r="N37" s="465"/>
      <c r="O37" s="466"/>
      <c r="P37" s="1"/>
    </row>
    <row r="38" spans="1:16" x14ac:dyDescent="0.3">
      <c r="A38" s="46" t="s">
        <v>148</v>
      </c>
      <c r="B38" s="47">
        <v>341.66666666666669</v>
      </c>
      <c r="C38" s="48">
        <v>334.47201697594511</v>
      </c>
      <c r="D38" s="48">
        <v>392.27388703878677</v>
      </c>
      <c r="E38" s="58">
        <v>478.75601751971163</v>
      </c>
      <c r="F38" s="48">
        <v>323.11916499825645</v>
      </c>
      <c r="G38" s="48">
        <v>390</v>
      </c>
      <c r="H38" s="48">
        <v>491.66666666666669</v>
      </c>
      <c r="I38" s="67">
        <v>0.7</v>
      </c>
      <c r="J38" s="65">
        <v>0.71717788298391472</v>
      </c>
      <c r="K38" s="65">
        <v>0.75063816258163818</v>
      </c>
      <c r="L38" s="66">
        <v>0.77099115834889931</v>
      </c>
      <c r="M38" s="65">
        <v>0.72061345958069767</v>
      </c>
      <c r="N38" s="65">
        <v>0.77</v>
      </c>
      <c r="O38" s="66">
        <v>0.8</v>
      </c>
      <c r="P38" s="1"/>
    </row>
    <row r="39" spans="1:16" x14ac:dyDescent="0.3">
      <c r="A39" s="46" t="s">
        <v>149</v>
      </c>
      <c r="B39" s="47">
        <v>110</v>
      </c>
      <c r="C39" s="48">
        <v>109</v>
      </c>
      <c r="D39" s="48">
        <v>122</v>
      </c>
      <c r="E39" s="58">
        <v>149</v>
      </c>
      <c r="F39" s="48">
        <v>91.517418210210877</v>
      </c>
      <c r="G39" s="48">
        <v>110</v>
      </c>
      <c r="H39" s="48">
        <v>139.76174850000004</v>
      </c>
      <c r="I39" s="67">
        <v>0.9</v>
      </c>
      <c r="J39" s="65">
        <v>0.90500000000000003</v>
      </c>
      <c r="K39" s="65">
        <v>0.93</v>
      </c>
      <c r="L39" s="66">
        <v>0.94888810741687935</v>
      </c>
      <c r="M39" s="65">
        <v>0.91839130434782579</v>
      </c>
      <c r="N39" s="65">
        <v>0.95901918158567745</v>
      </c>
      <c r="O39" s="66">
        <v>0.99</v>
      </c>
      <c r="P39" s="1"/>
    </row>
    <row r="40" spans="1:16" x14ac:dyDescent="0.3">
      <c r="A40" s="46" t="s">
        <v>150</v>
      </c>
      <c r="B40" s="47">
        <v>188.4</v>
      </c>
      <c r="C40" s="48">
        <v>183.30821335503271</v>
      </c>
      <c r="D40" s="48">
        <v>224</v>
      </c>
      <c r="E40" s="58">
        <v>263.99307424599118</v>
      </c>
      <c r="F40" s="48">
        <v>173.85203815723628</v>
      </c>
      <c r="G40" s="48">
        <v>207</v>
      </c>
      <c r="H40" s="48">
        <v>260.09169876452336</v>
      </c>
      <c r="I40" s="67">
        <v>0.77341399253596699</v>
      </c>
      <c r="J40" s="65">
        <v>0.81101166044663908</v>
      </c>
      <c r="K40" s="65">
        <v>0.86364839552158024</v>
      </c>
      <c r="L40" s="66">
        <v>0.88244722947691623</v>
      </c>
      <c r="M40" s="65">
        <v>0.81853119402877361</v>
      </c>
      <c r="N40" s="65">
        <v>0.90124606343225233</v>
      </c>
      <c r="O40" s="66">
        <v>0.99</v>
      </c>
      <c r="P40" s="1"/>
    </row>
    <row r="41" spans="1:16" x14ac:dyDescent="0.3">
      <c r="A41" s="46" t="s">
        <v>151</v>
      </c>
      <c r="B41" s="47">
        <v>254</v>
      </c>
      <c r="C41" s="48">
        <v>240.3751175273552</v>
      </c>
      <c r="D41" s="48">
        <v>290.47722222222217</v>
      </c>
      <c r="E41" s="58">
        <v>342.88729999999987</v>
      </c>
      <c r="F41" s="48">
        <v>215.07176436387198</v>
      </c>
      <c r="G41" s="48">
        <v>288.4584055277777</v>
      </c>
      <c r="H41" s="48">
        <v>337.81999999999988</v>
      </c>
      <c r="I41" s="67">
        <v>0.57999999999999996</v>
      </c>
      <c r="J41" s="65">
        <v>0.59450000000000003</v>
      </c>
      <c r="K41" s="65">
        <v>0.61265400000000003</v>
      </c>
      <c r="L41" s="66">
        <v>0.625</v>
      </c>
      <c r="M41" s="65">
        <v>0.59739999999999993</v>
      </c>
      <c r="N41" s="65">
        <v>0.629</v>
      </c>
      <c r="O41" s="66">
        <v>0.64608810000000005</v>
      </c>
      <c r="P41" s="1"/>
    </row>
    <row r="42" spans="1:16" x14ac:dyDescent="0.3">
      <c r="A42" s="46" t="s">
        <v>152</v>
      </c>
      <c r="B42" s="47">
        <v>317.5</v>
      </c>
      <c r="C42" s="48">
        <v>310.80182672963031</v>
      </c>
      <c r="D42" s="48">
        <v>352</v>
      </c>
      <c r="E42" s="58">
        <v>382</v>
      </c>
      <c r="F42" s="48">
        <v>298.362362084658</v>
      </c>
      <c r="G42" s="48">
        <v>300</v>
      </c>
      <c r="H42" s="48">
        <v>319.26304075300436</v>
      </c>
      <c r="I42" s="67">
        <v>2.4</v>
      </c>
      <c r="J42" s="65">
        <v>2.5999999999999996</v>
      </c>
      <c r="K42" s="65">
        <v>2.88</v>
      </c>
      <c r="L42" s="66">
        <v>3.01</v>
      </c>
      <c r="M42" s="65">
        <v>2.6399999999999997</v>
      </c>
      <c r="N42" s="65">
        <v>3.0799999999999996</v>
      </c>
      <c r="O42" s="66">
        <v>3.6</v>
      </c>
      <c r="P42" s="1"/>
    </row>
    <row r="43" spans="1:16" x14ac:dyDescent="0.3">
      <c r="A43" s="46" t="s">
        <v>153</v>
      </c>
      <c r="B43" s="47">
        <v>85</v>
      </c>
      <c r="C43" s="48">
        <v>82.130805248444076</v>
      </c>
      <c r="D43" s="48">
        <v>94</v>
      </c>
      <c r="E43" s="58">
        <v>117.19112568888652</v>
      </c>
      <c r="F43" s="48">
        <v>68.008292086972972</v>
      </c>
      <c r="G43" s="48">
        <v>76</v>
      </c>
      <c r="H43" s="48">
        <v>92</v>
      </c>
      <c r="I43" s="67">
        <v>0.72320888520081605</v>
      </c>
      <c r="J43" s="65">
        <v>0.73199999999999998</v>
      </c>
      <c r="K43" s="65">
        <v>0.74299999999999999</v>
      </c>
      <c r="L43" s="66">
        <v>0.754</v>
      </c>
      <c r="M43" s="65">
        <v>0.73928355408032642</v>
      </c>
      <c r="N43" s="65">
        <v>0.7569999999999999</v>
      </c>
      <c r="O43" s="66">
        <v>0.78</v>
      </c>
      <c r="P43" s="1"/>
    </row>
    <row r="44" spans="1:16" x14ac:dyDescent="0.3">
      <c r="A44" s="294" t="s">
        <v>154</v>
      </c>
      <c r="B44" s="464" t="s">
        <v>138</v>
      </c>
      <c r="C44" s="465"/>
      <c r="D44" s="465"/>
      <c r="E44" s="465"/>
      <c r="F44" s="465"/>
      <c r="G44" s="465"/>
      <c r="H44" s="466"/>
      <c r="I44" s="464" t="s">
        <v>1</v>
      </c>
      <c r="J44" s="465"/>
      <c r="K44" s="465"/>
      <c r="L44" s="465"/>
      <c r="M44" s="465"/>
      <c r="N44" s="465"/>
      <c r="O44" s="466"/>
      <c r="P44" s="1"/>
    </row>
    <row r="45" spans="1:16" x14ac:dyDescent="0.3">
      <c r="A45" s="46" t="s">
        <v>255</v>
      </c>
      <c r="B45" s="47">
        <v>195</v>
      </c>
      <c r="C45" s="48">
        <v>188.85750000000002</v>
      </c>
      <c r="D45" s="48">
        <v>262</v>
      </c>
      <c r="E45" s="58">
        <v>352.86872667910461</v>
      </c>
      <c r="F45" s="48">
        <v>177.45000000000002</v>
      </c>
      <c r="G45" s="48">
        <v>250</v>
      </c>
      <c r="H45" s="48">
        <v>347.65391791044794</v>
      </c>
      <c r="I45" s="67">
        <v>2.34</v>
      </c>
      <c r="J45" s="65">
        <v>2.42</v>
      </c>
      <c r="K45" s="65">
        <v>2.93</v>
      </c>
      <c r="L45" s="66">
        <v>3.34</v>
      </c>
      <c r="M45" s="65">
        <v>2.556</v>
      </c>
      <c r="N45" s="65">
        <v>3.75</v>
      </c>
      <c r="O45" s="66">
        <v>4.32</v>
      </c>
      <c r="P45" s="1"/>
    </row>
    <row r="46" spans="1:16" x14ac:dyDescent="0.3">
      <c r="A46" s="53" t="s">
        <v>256</v>
      </c>
      <c r="B46" s="47">
        <v>434.45291952340818</v>
      </c>
      <c r="C46" s="71">
        <v>420.76765255842082</v>
      </c>
      <c r="D46" s="60">
        <v>583.72648674427148</v>
      </c>
      <c r="E46" s="62">
        <v>786.17871032945925</v>
      </c>
      <c r="F46" s="60">
        <v>395.35215676630145</v>
      </c>
      <c r="G46" s="60">
        <v>556.99092246590794</v>
      </c>
      <c r="H46" s="60">
        <v>774.56030574330953</v>
      </c>
      <c r="I46" s="68">
        <v>2.5</v>
      </c>
      <c r="J46" s="65">
        <v>2.5854700854700856</v>
      </c>
      <c r="K46" s="65">
        <v>3.1303418803418808</v>
      </c>
      <c r="L46" s="66">
        <v>3.5683760683760686</v>
      </c>
      <c r="M46" s="65">
        <v>2.7307692307692308</v>
      </c>
      <c r="N46" s="65">
        <v>3.67</v>
      </c>
      <c r="O46" s="66">
        <v>4.3401937698412718</v>
      </c>
      <c r="P46" s="1"/>
    </row>
    <row r="47" spans="1:16" ht="8.25" customHeight="1" x14ac:dyDescent="0.3">
      <c r="A47"/>
      <c r="B47"/>
      <c r="C47"/>
      <c r="D47"/>
      <c r="E47"/>
      <c r="F47"/>
      <c r="G47"/>
      <c r="H47"/>
      <c r="I47"/>
      <c r="J47"/>
      <c r="K47"/>
      <c r="L47"/>
      <c r="M47"/>
      <c r="N47"/>
      <c r="O47"/>
    </row>
    <row r="48" spans="1:16" ht="10.5" customHeight="1" x14ac:dyDescent="0.3">
      <c r="A48"/>
      <c r="B48"/>
      <c r="C48"/>
      <c r="D48"/>
      <c r="E48"/>
      <c r="F48"/>
      <c r="G48"/>
      <c r="H48"/>
      <c r="I48"/>
      <c r="J48"/>
      <c r="K48"/>
      <c r="L48"/>
      <c r="M48"/>
      <c r="N48"/>
      <c r="O48"/>
    </row>
    <row r="49" spans="1:16" x14ac:dyDescent="0.3">
      <c r="A49" s="462" t="s">
        <v>192</v>
      </c>
      <c r="B49" s="463"/>
      <c r="C49" s="463"/>
      <c r="D49" s="463"/>
      <c r="E49" s="463"/>
      <c r="F49" s="463"/>
      <c r="G49" s="463"/>
      <c r="H49" s="463"/>
      <c r="I49" s="463"/>
      <c r="J49" s="463"/>
      <c r="K49" s="463"/>
      <c r="L49" s="463"/>
      <c r="M49" s="463"/>
      <c r="N49" s="463"/>
      <c r="O49" s="463"/>
      <c r="P49" s="1"/>
    </row>
    <row r="50" spans="1:16" x14ac:dyDescent="0.3">
      <c r="A50" s="418"/>
      <c r="B50" s="460" t="s">
        <v>130</v>
      </c>
      <c r="C50" s="458"/>
      <c r="D50" s="458"/>
      <c r="E50" s="458"/>
      <c r="F50" s="458"/>
      <c r="G50" s="458"/>
      <c r="H50" s="459"/>
      <c r="I50" s="460" t="s">
        <v>131</v>
      </c>
      <c r="J50" s="458"/>
      <c r="K50" s="458"/>
      <c r="L50" s="458"/>
      <c r="M50" s="458"/>
      <c r="N50" s="458"/>
      <c r="O50" s="459"/>
      <c r="P50" s="1"/>
    </row>
    <row r="51" spans="1:16" x14ac:dyDescent="0.3">
      <c r="A51" s="419"/>
      <c r="B51" s="420" t="s">
        <v>67</v>
      </c>
      <c r="C51" s="460">
        <v>2030</v>
      </c>
      <c r="D51" s="458"/>
      <c r="E51" s="459"/>
      <c r="F51" s="460" t="s">
        <v>0</v>
      </c>
      <c r="G51" s="458"/>
      <c r="H51" s="459"/>
      <c r="I51" s="420" t="s">
        <v>67</v>
      </c>
      <c r="J51" s="460">
        <v>2030</v>
      </c>
      <c r="K51" s="458"/>
      <c r="L51" s="459"/>
      <c r="M51" s="460" t="s">
        <v>0</v>
      </c>
      <c r="N51" s="458"/>
      <c r="O51" s="459"/>
      <c r="P51" s="1"/>
    </row>
    <row r="52" spans="1:16" x14ac:dyDescent="0.3">
      <c r="A52" s="421" t="s">
        <v>68</v>
      </c>
      <c r="B52" s="422"/>
      <c r="C52" s="291" t="s">
        <v>69</v>
      </c>
      <c r="D52" s="292"/>
      <c r="E52" s="423" t="s">
        <v>70</v>
      </c>
      <c r="F52" s="291" t="s">
        <v>69</v>
      </c>
      <c r="G52" s="292"/>
      <c r="H52" s="423" t="s">
        <v>70</v>
      </c>
      <c r="I52" s="424"/>
      <c r="J52" s="291" t="s">
        <v>69</v>
      </c>
      <c r="K52" s="292"/>
      <c r="L52" s="423" t="s">
        <v>70</v>
      </c>
      <c r="M52" s="291" t="s">
        <v>69</v>
      </c>
      <c r="N52" s="292"/>
      <c r="O52" s="423" t="s">
        <v>70</v>
      </c>
      <c r="P52" s="1"/>
    </row>
    <row r="53" spans="1:16" x14ac:dyDescent="0.3">
      <c r="A53" s="315" t="s">
        <v>193</v>
      </c>
      <c r="B53" s="471" t="s">
        <v>57</v>
      </c>
      <c r="C53" s="472"/>
      <c r="D53" s="472"/>
      <c r="E53" s="472"/>
      <c r="F53" s="472"/>
      <c r="G53" s="472"/>
      <c r="H53" s="473"/>
      <c r="I53" s="474" t="s">
        <v>132</v>
      </c>
      <c r="J53" s="475"/>
      <c r="K53" s="475"/>
      <c r="L53" s="475"/>
      <c r="M53" s="475"/>
      <c r="N53" s="475"/>
      <c r="O53" s="476"/>
      <c r="P53" s="1"/>
    </row>
    <row r="54" spans="1:16" x14ac:dyDescent="0.3">
      <c r="A54" s="46" t="s">
        <v>155</v>
      </c>
      <c r="B54" s="47">
        <v>9</v>
      </c>
      <c r="C54" s="48">
        <v>8.4499999999999993</v>
      </c>
      <c r="D54" s="48">
        <v>12.4</v>
      </c>
      <c r="E54" s="62">
        <v>22.712350578248127</v>
      </c>
      <c r="F54" s="48">
        <v>3.7035096934447069</v>
      </c>
      <c r="G54" s="48">
        <v>12.31382</v>
      </c>
      <c r="H54" s="48">
        <v>22.376700077091755</v>
      </c>
      <c r="I54" s="54">
        <v>16.971758702592005</v>
      </c>
      <c r="J54" s="59">
        <v>16.474597046238124</v>
      </c>
      <c r="K54" s="59">
        <v>14.98</v>
      </c>
      <c r="L54" s="57">
        <v>11.79</v>
      </c>
      <c r="M54" s="59">
        <v>16.375164714967344</v>
      </c>
      <c r="N54" s="59">
        <v>10.98</v>
      </c>
      <c r="O54" s="57">
        <v>5.5872375794043414</v>
      </c>
      <c r="P54" s="1"/>
    </row>
    <row r="55" spans="1:16" x14ac:dyDescent="0.3">
      <c r="A55" s="315" t="s">
        <v>191</v>
      </c>
      <c r="B55" s="471" t="s">
        <v>138</v>
      </c>
      <c r="C55" s="472"/>
      <c r="D55" s="472"/>
      <c r="E55" s="472"/>
      <c r="F55" s="472"/>
      <c r="G55" s="472"/>
      <c r="H55" s="473"/>
      <c r="I55" s="471" t="s">
        <v>1</v>
      </c>
      <c r="J55" s="472"/>
      <c r="K55" s="472"/>
      <c r="L55" s="472"/>
      <c r="M55" s="472"/>
      <c r="N55" s="472"/>
      <c r="O55" s="473"/>
      <c r="P55" s="1"/>
    </row>
    <row r="56" spans="1:16" x14ac:dyDescent="0.3">
      <c r="A56" s="46" t="s">
        <v>267</v>
      </c>
      <c r="B56" s="47">
        <v>117.75</v>
      </c>
      <c r="C56" s="48">
        <v>115.27047804561231</v>
      </c>
      <c r="D56" s="48">
        <v>135.1909761916599</v>
      </c>
      <c r="E56" s="58">
        <v>164.9956714037445</v>
      </c>
      <c r="F56" s="48">
        <v>104.89601489096674</v>
      </c>
      <c r="G56" s="48">
        <v>127.25210162794755</v>
      </c>
      <c r="H56" s="48">
        <v>162.55731172782711</v>
      </c>
      <c r="I56" s="67">
        <v>1.0300800000000001</v>
      </c>
      <c r="J56" s="65">
        <v>1.0300800000000001</v>
      </c>
      <c r="K56" s="65">
        <v>1.0300800000000001</v>
      </c>
      <c r="L56" s="66">
        <v>1.0300800000000001</v>
      </c>
      <c r="M56" s="65">
        <v>1.0300800000000001</v>
      </c>
      <c r="N56" s="65">
        <v>1.0300800000000001</v>
      </c>
      <c r="O56" s="66">
        <v>1.0300800000000001</v>
      </c>
      <c r="P56" s="1"/>
    </row>
    <row r="57" spans="1:16" x14ac:dyDescent="0.3">
      <c r="A57" s="46" t="s">
        <v>268</v>
      </c>
      <c r="B57" s="47">
        <v>156</v>
      </c>
      <c r="C57" s="48">
        <v>152.71502823877299</v>
      </c>
      <c r="D57" s="48">
        <v>179.10651622844114</v>
      </c>
      <c r="E57" s="58">
        <v>218.59299141387808</v>
      </c>
      <c r="F57" s="48">
        <v>135.58431270578799</v>
      </c>
      <c r="G57" s="48">
        <v>166.71028317565992</v>
      </c>
      <c r="H57" s="48">
        <v>204.59442546126519</v>
      </c>
      <c r="I57" s="67">
        <v>1.0734999999999999</v>
      </c>
      <c r="J57" s="65">
        <v>1.0734999999999999</v>
      </c>
      <c r="K57" s="65">
        <v>1.0734999999999999</v>
      </c>
      <c r="L57" s="66">
        <v>1.0734999999999999</v>
      </c>
      <c r="M57" s="65">
        <v>1.0734999999999999</v>
      </c>
      <c r="N57" s="65">
        <v>1.0734999999999999</v>
      </c>
      <c r="O57" s="66">
        <v>1.0734999999999999</v>
      </c>
      <c r="P57" s="1"/>
    </row>
    <row r="58" spans="1:16" ht="15" customHeight="1" x14ac:dyDescent="0.3">
      <c r="A58" s="46" t="s">
        <v>249</v>
      </c>
      <c r="B58" s="477">
        <v>548.72999999999979</v>
      </c>
      <c r="C58" s="480">
        <v>421.97336999999987</v>
      </c>
      <c r="D58" s="483">
        <v>584.5</v>
      </c>
      <c r="E58" s="486">
        <v>756</v>
      </c>
      <c r="F58" s="480">
        <v>186.56819999999993</v>
      </c>
      <c r="G58" s="483">
        <v>470.74999999999989</v>
      </c>
      <c r="H58" s="486">
        <v>669.36187499999994</v>
      </c>
      <c r="I58" s="301"/>
      <c r="J58" s="301"/>
      <c r="K58" s="301"/>
      <c r="L58" s="302"/>
      <c r="M58" s="302"/>
      <c r="N58" s="302"/>
      <c r="O58" s="303"/>
      <c r="P58" s="1"/>
    </row>
    <row r="59" spans="1:16" ht="15" customHeight="1" x14ac:dyDescent="0.3">
      <c r="A59" s="61" t="s">
        <v>263</v>
      </c>
      <c r="B59" s="478"/>
      <c r="C59" s="481"/>
      <c r="D59" s="484"/>
      <c r="E59" s="487"/>
      <c r="F59" s="481"/>
      <c r="G59" s="484"/>
      <c r="H59" s="487"/>
      <c r="I59" s="67">
        <v>2.6526903390105896</v>
      </c>
      <c r="J59" s="65">
        <v>2.8567434420114037</v>
      </c>
      <c r="K59" s="65">
        <v>3.2934170824331472</v>
      </c>
      <c r="L59" s="66">
        <v>3.5841927542093086</v>
      </c>
      <c r="M59" s="65">
        <v>2.8771487523114856</v>
      </c>
      <c r="N59" s="65">
        <v>4.1871696735767152</v>
      </c>
      <c r="O59" s="66">
        <v>4.89727447201955</v>
      </c>
      <c r="P59" s="1"/>
    </row>
    <row r="60" spans="1:16" ht="15" customHeight="1" x14ac:dyDescent="0.3">
      <c r="A60" s="61" t="s">
        <v>143</v>
      </c>
      <c r="B60" s="478"/>
      <c r="C60" s="481"/>
      <c r="D60" s="484"/>
      <c r="E60" s="487"/>
      <c r="F60" s="481"/>
      <c r="G60" s="484"/>
      <c r="H60" s="487"/>
      <c r="I60" s="67">
        <v>2.3779694578808535</v>
      </c>
      <c r="J60" s="65">
        <v>2.56089018541015</v>
      </c>
      <c r="K60" s="65">
        <v>2.9523405423228444</v>
      </c>
      <c r="L60" s="66">
        <v>3.2130025790520924</v>
      </c>
      <c r="M60" s="65">
        <v>2.5791822581630801</v>
      </c>
      <c r="N60" s="65">
        <v>3.7535333289011628</v>
      </c>
      <c r="O60" s="66">
        <v>4.3900974607031147</v>
      </c>
      <c r="P60" s="1"/>
    </row>
    <row r="61" spans="1:16" ht="15" customHeight="1" x14ac:dyDescent="0.3">
      <c r="A61" s="61" t="s">
        <v>144</v>
      </c>
      <c r="B61" s="478"/>
      <c r="C61" s="481"/>
      <c r="D61" s="484"/>
      <c r="E61" s="487"/>
      <c r="F61" s="481"/>
      <c r="G61" s="484"/>
      <c r="H61" s="487"/>
      <c r="I61" s="67">
        <v>2.1666666666666665</v>
      </c>
      <c r="J61" s="65">
        <v>2.333333333333333</v>
      </c>
      <c r="K61" s="65">
        <v>2.69</v>
      </c>
      <c r="L61" s="66">
        <v>2.9275000000000002</v>
      </c>
      <c r="M61" s="65">
        <v>2.35</v>
      </c>
      <c r="N61" s="65">
        <v>3.42</v>
      </c>
      <c r="O61" s="66">
        <v>4</v>
      </c>
      <c r="P61" s="1"/>
    </row>
    <row r="62" spans="1:16" ht="15" customHeight="1" x14ac:dyDescent="0.3">
      <c r="A62" s="61" t="s">
        <v>145</v>
      </c>
      <c r="B62" s="479"/>
      <c r="C62" s="482"/>
      <c r="D62" s="485"/>
      <c r="E62" s="488"/>
      <c r="F62" s="482"/>
      <c r="G62" s="485"/>
      <c r="H62" s="488"/>
      <c r="I62" s="67">
        <v>1.9768086876483704</v>
      </c>
      <c r="J62" s="65">
        <v>2.1288708943905528</v>
      </c>
      <c r="K62" s="65">
        <v>2.4542840168188231</v>
      </c>
      <c r="L62" s="66">
        <v>2.6709726614264331</v>
      </c>
      <c r="M62" s="65">
        <v>2.1440771150647713</v>
      </c>
      <c r="N62" s="65">
        <v>3.1203164823495819</v>
      </c>
      <c r="O62" s="66">
        <v>3.6494929618123764</v>
      </c>
      <c r="P62" s="1"/>
    </row>
    <row r="63" spans="1:16" x14ac:dyDescent="0.3">
      <c r="A63" s="46" t="s">
        <v>250</v>
      </c>
      <c r="B63" s="47">
        <v>725.19999999999993</v>
      </c>
      <c r="C63" s="48">
        <v>592.71496940954842</v>
      </c>
      <c r="D63" s="48">
        <v>772.64502487562174</v>
      </c>
      <c r="E63" s="58">
        <v>999.34925373134331</v>
      </c>
      <c r="F63" s="48">
        <v>340.84399999999994</v>
      </c>
      <c r="G63" s="48">
        <v>671.79587999999978</v>
      </c>
      <c r="H63" s="48">
        <v>836.54306400000007</v>
      </c>
      <c r="I63" s="67">
        <v>3.3</v>
      </c>
      <c r="J63" s="65">
        <v>3.5538461538461537</v>
      </c>
      <c r="K63" s="65">
        <v>4.0970769230769237</v>
      </c>
      <c r="L63" s="66">
        <v>4.5199999999999996</v>
      </c>
      <c r="M63" s="65">
        <v>3.5792307692307697</v>
      </c>
      <c r="N63" s="65">
        <v>4.9800000000000004</v>
      </c>
      <c r="O63" s="66">
        <v>5.7290557761904788</v>
      </c>
      <c r="P63" s="1"/>
    </row>
    <row r="64" spans="1:16" x14ac:dyDescent="0.3">
      <c r="A64" s="46" t="s">
        <v>251</v>
      </c>
      <c r="B64" s="47">
        <v>1186.5</v>
      </c>
      <c r="C64" s="48">
        <v>969.52594805128672</v>
      </c>
      <c r="D64" s="48">
        <v>1263.8442403367778</v>
      </c>
      <c r="E64" s="58">
        <v>1634.672789896671</v>
      </c>
      <c r="F64" s="48">
        <v>842.41499999999996</v>
      </c>
      <c r="G64" s="48">
        <v>1098.8815384615384</v>
      </c>
      <c r="H64" s="48">
        <v>1152.8055013316625</v>
      </c>
      <c r="I64" s="67">
        <v>3.6</v>
      </c>
      <c r="J64" s="65">
        <v>3.8769230769230769</v>
      </c>
      <c r="K64" s="65">
        <v>4.4695384615384626</v>
      </c>
      <c r="L64" s="66">
        <v>4.9309090909090907</v>
      </c>
      <c r="M64" s="65">
        <v>3.904615384615385</v>
      </c>
      <c r="N64" s="65">
        <v>5.4327272727272735</v>
      </c>
      <c r="O64" s="66">
        <v>5.9373850771428591</v>
      </c>
      <c r="P64" s="1"/>
    </row>
    <row r="65" spans="1:16" x14ac:dyDescent="0.3">
      <c r="A65" s="46" t="s">
        <v>147</v>
      </c>
      <c r="B65" s="47">
        <v>73.110606415447904</v>
      </c>
      <c r="C65" s="48">
        <v>59.740943950730397</v>
      </c>
      <c r="D65" s="48">
        <v>77.876459187267528</v>
      </c>
      <c r="E65" s="62">
        <v>100.72643823023826</v>
      </c>
      <c r="F65" s="48">
        <v>72.37950035129343</v>
      </c>
      <c r="G65" s="48">
        <v>92.314655974608826</v>
      </c>
      <c r="H65" s="48">
        <v>105.02368735879418</v>
      </c>
      <c r="I65" s="67">
        <v>0.72320888520081605</v>
      </c>
      <c r="J65" s="65">
        <v>0.73199999999999998</v>
      </c>
      <c r="K65" s="65">
        <v>0.74299999999999999</v>
      </c>
      <c r="L65" s="66">
        <v>0.754</v>
      </c>
      <c r="M65" s="65">
        <v>0.73928355408032642</v>
      </c>
      <c r="N65" s="65">
        <v>0.7569999999999999</v>
      </c>
      <c r="O65" s="66">
        <v>0.78</v>
      </c>
      <c r="P65" s="1"/>
    </row>
    <row r="66" spans="1:16" x14ac:dyDescent="0.3">
      <c r="A66" s="315" t="s">
        <v>194</v>
      </c>
      <c r="B66" s="471" t="s">
        <v>138</v>
      </c>
      <c r="C66" s="472"/>
      <c r="D66" s="472"/>
      <c r="E66" s="472"/>
      <c r="F66" s="472"/>
      <c r="G66" s="472"/>
      <c r="H66" s="473"/>
      <c r="I66" s="471" t="s">
        <v>1</v>
      </c>
      <c r="J66" s="472"/>
      <c r="K66" s="472"/>
      <c r="L66" s="472"/>
      <c r="M66" s="472"/>
      <c r="N66" s="472"/>
      <c r="O66" s="473"/>
      <c r="P66" s="1"/>
    </row>
    <row r="67" spans="1:16" x14ac:dyDescent="0.3">
      <c r="A67" s="46" t="s">
        <v>264</v>
      </c>
      <c r="B67" s="47">
        <v>136.5</v>
      </c>
      <c r="C67" s="48">
        <v>125.51175000000001</v>
      </c>
      <c r="D67" s="48">
        <v>176.91663888888897</v>
      </c>
      <c r="E67" s="49">
        <v>229.36467234141801</v>
      </c>
      <c r="F67" s="48">
        <v>105.105</v>
      </c>
      <c r="G67" s="48">
        <v>160</v>
      </c>
      <c r="H67" s="48">
        <v>225.97504664179118</v>
      </c>
      <c r="I67" s="67">
        <v>2.7453024909845536</v>
      </c>
      <c r="J67" s="65">
        <v>2.9049093100084065</v>
      </c>
      <c r="K67" s="65">
        <v>3.356374807987712</v>
      </c>
      <c r="L67" s="66">
        <v>3.7211981566820276</v>
      </c>
      <c r="M67" s="65">
        <v>2.9368306738131773</v>
      </c>
      <c r="N67" s="65">
        <v>4.0860215053763422</v>
      </c>
      <c r="O67" s="66">
        <v>5.2777777777777803</v>
      </c>
      <c r="P67" s="1"/>
    </row>
    <row r="68" spans="1:16" x14ac:dyDescent="0.3">
      <c r="A68" s="46" t="s">
        <v>265</v>
      </c>
      <c r="B68" s="47">
        <v>577.5</v>
      </c>
      <c r="C68" s="48">
        <v>501.14</v>
      </c>
      <c r="D68" s="48">
        <v>524</v>
      </c>
      <c r="E68" s="63">
        <v>574.49</v>
      </c>
      <c r="F68" s="48">
        <v>334.87</v>
      </c>
      <c r="G68" s="48">
        <v>351.12</v>
      </c>
      <c r="H68" s="48">
        <v>387.50399999999979</v>
      </c>
      <c r="I68" s="67">
        <v>1.3</v>
      </c>
      <c r="J68" s="55">
        <v>1.3149999999999999</v>
      </c>
      <c r="K68" s="55">
        <v>1.4824553646498577</v>
      </c>
      <c r="L68" s="66">
        <v>1.5980626248400593</v>
      </c>
      <c r="M68" s="55">
        <v>1.353981733898618</v>
      </c>
      <c r="N68" s="55">
        <v>1.7136698850302605</v>
      </c>
      <c r="O68" s="69">
        <v>2.1440557223015881</v>
      </c>
      <c r="P68" s="1"/>
    </row>
    <row r="69" spans="1:16" ht="15" customHeight="1" x14ac:dyDescent="0.3">
      <c r="A69" s="64" t="s">
        <v>266</v>
      </c>
      <c r="B69" s="47">
        <v>154.97178061351693</v>
      </c>
      <c r="C69" s="60">
        <v>149</v>
      </c>
      <c r="D69" s="60">
        <v>163.44999999999999</v>
      </c>
      <c r="E69" s="62">
        <v>186.75</v>
      </c>
      <c r="F69" s="60">
        <v>144.12375597057076</v>
      </c>
      <c r="G69" s="60">
        <v>151</v>
      </c>
      <c r="H69" s="60">
        <v>153.63241020871368</v>
      </c>
      <c r="I69" s="67">
        <v>0.71134074574423733</v>
      </c>
      <c r="J69" s="65">
        <v>0.71499999999999997</v>
      </c>
      <c r="K69" s="65">
        <v>0.72499999999999998</v>
      </c>
      <c r="L69" s="66">
        <v>0.74099999999999999</v>
      </c>
      <c r="M69" s="65">
        <v>0.72499999999999998</v>
      </c>
      <c r="N69" s="65">
        <v>0.745</v>
      </c>
      <c r="O69" s="66">
        <v>0.76719989623252371</v>
      </c>
      <c r="P69" s="1"/>
    </row>
    <row r="71" spans="1:16" x14ac:dyDescent="0.3">
      <c r="A71" s="1" t="s">
        <v>56</v>
      </c>
    </row>
    <row r="72" spans="1:16" ht="294.75" customHeight="1" x14ac:dyDescent="0.3">
      <c r="A72" s="461" t="s">
        <v>156</v>
      </c>
      <c r="B72" s="461"/>
      <c r="C72" s="461"/>
      <c r="D72" s="461"/>
      <c r="E72" s="461"/>
      <c r="F72" s="461"/>
      <c r="G72" s="461"/>
      <c r="H72" s="461"/>
      <c r="I72" s="461"/>
      <c r="J72" s="45"/>
    </row>
    <row r="73" spans="1:16" x14ac:dyDescent="0.3">
      <c r="A73" s="42" t="s">
        <v>161</v>
      </c>
    </row>
    <row r="74" spans="1:16" x14ac:dyDescent="0.3">
      <c r="A74" s="42" t="s">
        <v>163</v>
      </c>
    </row>
  </sheetData>
  <mergeCells count="50">
    <mergeCell ref="I14:O14"/>
    <mergeCell ref="B23:B27"/>
    <mergeCell ref="C23:C27"/>
    <mergeCell ref="D23:D27"/>
    <mergeCell ref="E23:E27"/>
    <mergeCell ref="F23:F27"/>
    <mergeCell ref="G23:G27"/>
    <mergeCell ref="H23:H27"/>
    <mergeCell ref="B14:H14"/>
    <mergeCell ref="B66:H66"/>
    <mergeCell ref="I66:O66"/>
    <mergeCell ref="B53:H53"/>
    <mergeCell ref="I53:O53"/>
    <mergeCell ref="B55:H55"/>
    <mergeCell ref="I55:O55"/>
    <mergeCell ref="B58:B62"/>
    <mergeCell ref="C58:C62"/>
    <mergeCell ref="D58:D62"/>
    <mergeCell ref="E58:E62"/>
    <mergeCell ref="F58:F62"/>
    <mergeCell ref="G58:G62"/>
    <mergeCell ref="H58:H62"/>
    <mergeCell ref="I37:O37"/>
    <mergeCell ref="B44:H44"/>
    <mergeCell ref="I44:O44"/>
    <mergeCell ref="B17:H17"/>
    <mergeCell ref="I17:O17"/>
    <mergeCell ref="B37:H37"/>
    <mergeCell ref="F5:H5"/>
    <mergeCell ref="I5:I6"/>
    <mergeCell ref="J5:L5"/>
    <mergeCell ref="M5:O5"/>
    <mergeCell ref="B7:H7"/>
    <mergeCell ref="I7:O7"/>
    <mergeCell ref="A1:O1"/>
    <mergeCell ref="A3:O3"/>
    <mergeCell ref="B4:H4"/>
    <mergeCell ref="I4:O4"/>
    <mergeCell ref="A72:I72"/>
    <mergeCell ref="I50:O50"/>
    <mergeCell ref="C51:E51"/>
    <mergeCell ref="F51:H51"/>
    <mergeCell ref="J51:L51"/>
    <mergeCell ref="M51:O51"/>
    <mergeCell ref="A49:O49"/>
    <mergeCell ref="B50:H50"/>
    <mergeCell ref="B12:H12"/>
    <mergeCell ref="I12:O12"/>
    <mergeCell ref="B5:B6"/>
    <mergeCell ref="C5:E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sheetPr>
  <dimension ref="A1:N44"/>
  <sheetViews>
    <sheetView showGridLines="0" zoomScaleNormal="100" workbookViewId="0">
      <selection activeCell="A2" sqref="A2"/>
    </sheetView>
  </sheetViews>
  <sheetFormatPr defaultColWidth="9" defaultRowHeight="13.8" x14ac:dyDescent="0.3"/>
  <cols>
    <col min="1" max="1" width="13.77734375" style="2" customWidth="1"/>
    <col min="2" max="2" width="58.77734375" style="2" bestFit="1" customWidth="1"/>
    <col min="3" max="3" width="11.77734375" style="2" customWidth="1"/>
    <col min="4" max="4" width="18" style="2" customWidth="1"/>
    <col min="5" max="5" width="19" style="2" customWidth="1"/>
    <col min="6" max="16384" width="9" style="2"/>
  </cols>
  <sheetData>
    <row r="1" spans="1:14" ht="15" customHeight="1" x14ac:dyDescent="0.3">
      <c r="A1" s="454" t="s">
        <v>316</v>
      </c>
      <c r="B1" s="455"/>
      <c r="C1" s="455"/>
      <c r="D1" s="455"/>
      <c r="E1" s="455"/>
    </row>
    <row r="2" spans="1:14" ht="14.4" thickBot="1" x14ac:dyDescent="0.35"/>
    <row r="3" spans="1:14" ht="37.200000000000003" customHeight="1" thickTop="1" thickBot="1" x14ac:dyDescent="0.35">
      <c r="A3" s="43" t="s">
        <v>2</v>
      </c>
      <c r="B3" s="43" t="s">
        <v>3</v>
      </c>
      <c r="C3" s="3" t="s">
        <v>4</v>
      </c>
      <c r="D3" s="3" t="s">
        <v>5</v>
      </c>
      <c r="E3" s="3" t="s">
        <v>59</v>
      </c>
    </row>
    <row r="4" spans="1:14" ht="14.4" thickTop="1" x14ac:dyDescent="0.3">
      <c r="A4" s="500" t="s">
        <v>6</v>
      </c>
      <c r="B4" s="4" t="s">
        <v>7</v>
      </c>
      <c r="C4" s="5">
        <v>0.11848684528353189</v>
      </c>
      <c r="D4" s="6">
        <v>5564.8784190980132</v>
      </c>
      <c r="E4" s="6">
        <v>77.420017705952247</v>
      </c>
      <c r="F4" s="1"/>
      <c r="G4" s="1"/>
      <c r="H4" s="1"/>
      <c r="I4" s="1"/>
      <c r="J4" s="1"/>
      <c r="K4" s="1"/>
      <c r="L4" s="1"/>
      <c r="M4" s="1"/>
      <c r="N4" s="1"/>
    </row>
    <row r="5" spans="1:14" x14ac:dyDescent="0.3">
      <c r="A5" s="501"/>
      <c r="B5" s="7" t="s">
        <v>8</v>
      </c>
      <c r="C5" s="8">
        <v>0.15814444634131083</v>
      </c>
      <c r="D5" s="9">
        <v>6114.9322548167047</v>
      </c>
      <c r="E5" s="9">
        <v>85.072507930072987</v>
      </c>
      <c r="F5" s="1"/>
      <c r="G5" s="1"/>
      <c r="H5" s="1"/>
      <c r="I5" s="1"/>
      <c r="J5" s="1"/>
      <c r="K5" s="1"/>
      <c r="L5" s="1"/>
      <c r="M5" s="1"/>
      <c r="N5" s="1"/>
    </row>
    <row r="6" spans="1:14" x14ac:dyDescent="0.3">
      <c r="A6" s="501"/>
      <c r="B6" s="10" t="s">
        <v>9</v>
      </c>
      <c r="C6" s="5">
        <v>0.43830940793500217</v>
      </c>
      <c r="D6" s="11">
        <v>10448.71042377205</v>
      </c>
      <c r="E6" s="11">
        <v>145.3651427920895</v>
      </c>
      <c r="F6" s="1"/>
      <c r="G6" s="1"/>
      <c r="H6" s="1"/>
      <c r="I6" s="1"/>
      <c r="J6" s="1"/>
      <c r="K6" s="1"/>
      <c r="L6" s="1"/>
      <c r="M6" s="1"/>
      <c r="N6" s="1"/>
    </row>
    <row r="7" spans="1:14" x14ac:dyDescent="0.3">
      <c r="A7" s="501"/>
      <c r="B7" s="7" t="s">
        <v>10</v>
      </c>
      <c r="C7" s="8">
        <v>0.61408734162380019</v>
      </c>
      <c r="D7" s="9">
        <v>13757.23043008421</v>
      </c>
      <c r="E7" s="9">
        <v>191.39412279462155</v>
      </c>
      <c r="F7" s="1"/>
      <c r="G7" s="1"/>
      <c r="H7" s="1"/>
      <c r="I7" s="1"/>
      <c r="J7" s="1"/>
      <c r="K7" s="1"/>
      <c r="L7" s="1"/>
      <c r="M7" s="1"/>
      <c r="N7" s="1"/>
    </row>
    <row r="8" spans="1:14" x14ac:dyDescent="0.3">
      <c r="A8" s="501"/>
      <c r="B8" s="10" t="s">
        <v>11</v>
      </c>
      <c r="C8" s="5">
        <v>0.68692323671514266</v>
      </c>
      <c r="D8" s="11">
        <v>16505.208378348267</v>
      </c>
      <c r="E8" s="11">
        <v>229.62469773046229</v>
      </c>
      <c r="F8" s="1"/>
      <c r="G8" s="1"/>
      <c r="H8" s="1"/>
      <c r="I8" s="1"/>
      <c r="J8" s="1"/>
      <c r="K8" s="1"/>
      <c r="L8" s="1"/>
      <c r="M8" s="1"/>
      <c r="N8" s="1"/>
    </row>
    <row r="9" spans="1:14" x14ac:dyDescent="0.3">
      <c r="A9" s="501"/>
      <c r="B9" s="7" t="s">
        <v>12</v>
      </c>
      <c r="C9" s="8">
        <v>0.72780349600820649</v>
      </c>
      <c r="D9" s="9">
        <v>18678.756952790405</v>
      </c>
      <c r="E9" s="9">
        <v>259.86366369610738</v>
      </c>
      <c r="F9" s="1"/>
      <c r="G9" s="1"/>
      <c r="H9" s="1"/>
      <c r="I9" s="1"/>
      <c r="J9" s="1"/>
      <c r="K9" s="1"/>
      <c r="L9" s="1"/>
      <c r="M9" s="1"/>
      <c r="N9" s="1"/>
    </row>
    <row r="10" spans="1:14" x14ac:dyDescent="0.3">
      <c r="A10" s="501"/>
      <c r="B10" s="10" t="s">
        <v>13</v>
      </c>
      <c r="C10" s="5">
        <v>0.75852643042980272</v>
      </c>
      <c r="D10" s="11">
        <v>21204.346751256551</v>
      </c>
      <c r="E10" s="11">
        <v>295.00031757953832</v>
      </c>
      <c r="F10" s="1"/>
      <c r="G10" s="1"/>
      <c r="H10" s="1"/>
      <c r="I10" s="1"/>
      <c r="J10" s="1"/>
      <c r="K10" s="1"/>
      <c r="L10" s="1"/>
      <c r="M10" s="1"/>
      <c r="N10" s="1"/>
    </row>
    <row r="11" spans="1:14" x14ac:dyDescent="0.3">
      <c r="A11" s="502"/>
      <c r="B11" s="12" t="s">
        <v>14</v>
      </c>
      <c r="C11" s="13">
        <v>0.77997168652107018</v>
      </c>
      <c r="D11" s="14">
        <v>23931.842795496181</v>
      </c>
      <c r="E11" s="14">
        <v>332.9459430065487</v>
      </c>
      <c r="F11" s="1"/>
      <c r="G11" s="1"/>
      <c r="H11" s="1"/>
      <c r="I11" s="1"/>
      <c r="J11" s="1"/>
      <c r="K11" s="1"/>
      <c r="L11" s="1"/>
      <c r="M11" s="1"/>
      <c r="N11" s="1"/>
    </row>
    <row r="12" spans="1:14" x14ac:dyDescent="0.3">
      <c r="A12" s="503" t="s">
        <v>15</v>
      </c>
      <c r="B12" s="15" t="s">
        <v>7</v>
      </c>
      <c r="C12" s="16">
        <v>7.950911488437043E-2</v>
      </c>
      <c r="D12" s="17">
        <v>2797.1335955528075</v>
      </c>
      <c r="E12" s="17">
        <v>32.959261077599869</v>
      </c>
      <c r="F12" s="1"/>
      <c r="G12" s="1"/>
      <c r="H12" s="1"/>
      <c r="I12" s="1"/>
      <c r="J12" s="1"/>
      <c r="K12" s="1"/>
      <c r="L12" s="1"/>
      <c r="M12" s="1"/>
      <c r="N12" s="1"/>
    </row>
    <row r="13" spans="1:14" x14ac:dyDescent="0.3">
      <c r="A13" s="504"/>
      <c r="B13" s="18" t="s">
        <v>8</v>
      </c>
      <c r="C13" s="19">
        <v>0.22275205912692289</v>
      </c>
      <c r="D13" s="20">
        <v>6813.6532748054688</v>
      </c>
      <c r="E13" s="20">
        <v>80.28682560375654</v>
      </c>
      <c r="F13" s="1"/>
      <c r="G13" s="1"/>
      <c r="H13" s="1"/>
      <c r="I13" s="1"/>
      <c r="J13" s="1"/>
      <c r="K13" s="1"/>
      <c r="L13" s="1"/>
      <c r="M13" s="1"/>
      <c r="N13" s="1"/>
    </row>
    <row r="14" spans="1:14" x14ac:dyDescent="0.3">
      <c r="A14" s="504"/>
      <c r="B14" s="15" t="s">
        <v>9</v>
      </c>
      <c r="C14" s="16">
        <v>0.36534009438357196</v>
      </c>
      <c r="D14" s="17">
        <v>11164.099412152038</v>
      </c>
      <c r="E14" s="17">
        <v>131.54912150296377</v>
      </c>
      <c r="F14" s="1"/>
      <c r="G14" s="1"/>
      <c r="H14" s="1"/>
      <c r="I14" s="1"/>
      <c r="J14" s="1"/>
      <c r="K14" s="1"/>
      <c r="L14" s="1"/>
      <c r="M14" s="1"/>
      <c r="N14" s="1"/>
    </row>
    <row r="15" spans="1:14" x14ac:dyDescent="0.3">
      <c r="A15" s="504"/>
      <c r="B15" s="18" t="s">
        <v>10</v>
      </c>
      <c r="C15" s="19">
        <v>0.55487677586775064</v>
      </c>
      <c r="D15" s="20">
        <v>15075.544216460039</v>
      </c>
      <c r="E15" s="20">
        <v>177.63856488914223</v>
      </c>
      <c r="F15" s="1"/>
      <c r="G15" s="1"/>
      <c r="H15" s="1"/>
      <c r="I15" s="1"/>
      <c r="J15" s="1"/>
      <c r="K15" s="1"/>
      <c r="L15" s="1"/>
      <c r="M15" s="1"/>
      <c r="N15" s="1"/>
    </row>
    <row r="16" spans="1:14" x14ac:dyDescent="0.3">
      <c r="A16" s="504"/>
      <c r="B16" s="15" t="s">
        <v>11</v>
      </c>
      <c r="C16" s="16">
        <v>0.67449782126489966</v>
      </c>
      <c r="D16" s="17">
        <v>17220.566250855907</v>
      </c>
      <c r="E16" s="17">
        <v>202.91384718572681</v>
      </c>
      <c r="F16" s="1"/>
      <c r="G16" s="1"/>
      <c r="H16" s="1"/>
      <c r="I16" s="1"/>
      <c r="J16" s="1"/>
      <c r="K16" s="1"/>
      <c r="L16" s="1"/>
      <c r="M16" s="1"/>
      <c r="N16" s="1"/>
    </row>
    <row r="17" spans="1:14" x14ac:dyDescent="0.3">
      <c r="A17" s="504"/>
      <c r="B17" s="18" t="s">
        <v>12</v>
      </c>
      <c r="C17" s="19">
        <v>0.7407169466632102</v>
      </c>
      <c r="D17" s="20">
        <v>19163.916652178556</v>
      </c>
      <c r="E17" s="20">
        <v>225.81278678027732</v>
      </c>
      <c r="F17" s="1"/>
      <c r="G17" s="1"/>
      <c r="H17" s="1"/>
      <c r="I17" s="1"/>
      <c r="J17" s="1"/>
      <c r="K17" s="1"/>
      <c r="L17" s="1"/>
      <c r="M17" s="1"/>
      <c r="N17" s="1"/>
    </row>
    <row r="18" spans="1:14" x14ac:dyDescent="0.3">
      <c r="A18" s="504"/>
      <c r="B18" s="15" t="s">
        <v>13</v>
      </c>
      <c r="C18" s="16">
        <v>0.81655878665035586</v>
      </c>
      <c r="D18" s="17">
        <v>22465.154069647066</v>
      </c>
      <c r="E18" s="17">
        <v>264.71201779823031</v>
      </c>
      <c r="F18" s="1"/>
      <c r="G18" s="1"/>
      <c r="H18" s="1"/>
      <c r="I18" s="1"/>
      <c r="J18" s="1"/>
      <c r="K18" s="1"/>
      <c r="L18" s="1"/>
      <c r="M18" s="1"/>
      <c r="N18" s="1"/>
    </row>
    <row r="19" spans="1:14" x14ac:dyDescent="0.3">
      <c r="A19" s="505"/>
      <c r="B19" s="21" t="s">
        <v>14</v>
      </c>
      <c r="C19" s="22">
        <v>0.86602302555434707</v>
      </c>
      <c r="D19" s="23">
        <v>25701.853861035819</v>
      </c>
      <c r="E19" s="23">
        <v>302.85078729562059</v>
      </c>
      <c r="F19" s="1"/>
      <c r="G19" s="1"/>
      <c r="H19" s="1"/>
      <c r="I19" s="1"/>
      <c r="J19" s="1"/>
      <c r="K19" s="1"/>
      <c r="L19" s="1"/>
      <c r="M19" s="1"/>
      <c r="N19" s="1"/>
    </row>
    <row r="20" spans="1:14" x14ac:dyDescent="0.3">
      <c r="A20" s="506" t="s">
        <v>16</v>
      </c>
      <c r="B20" s="24" t="s">
        <v>7</v>
      </c>
      <c r="C20" s="25">
        <v>0.10088573631576522</v>
      </c>
      <c r="D20" s="26">
        <v>4142.4703107038304</v>
      </c>
      <c r="E20" s="26">
        <v>57.701594164797001</v>
      </c>
      <c r="F20" s="1"/>
      <c r="G20" s="1"/>
      <c r="H20" s="1"/>
      <c r="I20" s="1"/>
      <c r="J20" s="1"/>
      <c r="K20" s="1"/>
      <c r="L20" s="1"/>
      <c r="M20" s="1"/>
      <c r="N20" s="1"/>
    </row>
    <row r="21" spans="1:14" x14ac:dyDescent="0.3">
      <c r="A21" s="507"/>
      <c r="B21" s="27" t="s">
        <v>8</v>
      </c>
      <c r="C21" s="28">
        <v>0.16067248727669228</v>
      </c>
      <c r="D21" s="29">
        <v>4674.6064737843071</v>
      </c>
      <c r="E21" s="29">
        <v>65.113863322922825</v>
      </c>
      <c r="F21" s="1"/>
      <c r="G21" s="1"/>
      <c r="H21" s="1"/>
      <c r="I21" s="1"/>
      <c r="J21" s="1"/>
      <c r="K21" s="1"/>
      <c r="L21" s="1"/>
      <c r="M21" s="1"/>
      <c r="N21" s="1"/>
    </row>
    <row r="22" spans="1:14" x14ac:dyDescent="0.3">
      <c r="A22" s="507"/>
      <c r="B22" s="24" t="s">
        <v>9</v>
      </c>
      <c r="C22" s="25">
        <v>0.36428719081175193</v>
      </c>
      <c r="D22" s="26">
        <v>7225.6656040999342</v>
      </c>
      <c r="E22" s="26">
        <v>100.64825888576323</v>
      </c>
      <c r="F22" s="1"/>
      <c r="G22" s="1"/>
      <c r="H22" s="1"/>
      <c r="I22" s="1"/>
      <c r="J22" s="1"/>
      <c r="K22" s="1"/>
      <c r="L22" s="1"/>
      <c r="M22" s="1"/>
      <c r="N22" s="1"/>
    </row>
    <row r="23" spans="1:14" x14ac:dyDescent="0.3">
      <c r="A23" s="507"/>
      <c r="B23" s="27" t="s">
        <v>10</v>
      </c>
      <c r="C23" s="28">
        <v>0.48700380385217024</v>
      </c>
      <c r="D23" s="29">
        <v>10368.219382758423</v>
      </c>
      <c r="E23" s="29">
        <v>144.42174407131967</v>
      </c>
      <c r="F23" s="1"/>
      <c r="G23" s="1"/>
      <c r="H23" s="1"/>
      <c r="I23" s="1"/>
      <c r="J23" s="1"/>
      <c r="K23" s="1"/>
      <c r="L23" s="1"/>
      <c r="M23" s="1"/>
      <c r="N23" s="1"/>
    </row>
    <row r="24" spans="1:14" x14ac:dyDescent="0.3">
      <c r="A24" s="507"/>
      <c r="B24" s="24" t="s">
        <v>11</v>
      </c>
      <c r="C24" s="25">
        <v>0.56459784777339672</v>
      </c>
      <c r="D24" s="26">
        <v>13128.204661569962</v>
      </c>
      <c r="E24" s="26">
        <v>182.86632870655365</v>
      </c>
      <c r="F24" s="1"/>
      <c r="G24" s="1"/>
      <c r="H24" s="1"/>
      <c r="I24" s="1"/>
      <c r="J24" s="1"/>
      <c r="K24" s="1"/>
      <c r="L24" s="1"/>
      <c r="M24" s="1"/>
      <c r="N24" s="1"/>
    </row>
    <row r="25" spans="1:14" x14ac:dyDescent="0.3">
      <c r="A25" s="507"/>
      <c r="B25" s="27" t="s">
        <v>12</v>
      </c>
      <c r="C25" s="28">
        <v>0.64664121094061888</v>
      </c>
      <c r="D25" s="29">
        <v>16168.566990041601</v>
      </c>
      <c r="E25" s="29">
        <v>225.21636142449498</v>
      </c>
      <c r="F25" s="1"/>
      <c r="G25" s="1"/>
      <c r="H25" s="1"/>
      <c r="I25" s="1"/>
      <c r="J25" s="1"/>
      <c r="K25" s="1"/>
      <c r="L25" s="1"/>
      <c r="M25" s="1"/>
      <c r="N25" s="1"/>
    </row>
    <row r="26" spans="1:14" x14ac:dyDescent="0.3">
      <c r="A26" s="507"/>
      <c r="B26" s="24" t="s">
        <v>13</v>
      </c>
      <c r="C26" s="25">
        <v>0.68760381481199639</v>
      </c>
      <c r="D26" s="26">
        <v>17740.903398650222</v>
      </c>
      <c r="E26" s="26">
        <v>247.11786234910971</v>
      </c>
      <c r="F26" s="1"/>
      <c r="G26" s="1"/>
      <c r="H26" s="1"/>
      <c r="I26" s="1"/>
      <c r="J26" s="1"/>
      <c r="K26" s="1"/>
      <c r="L26" s="1"/>
      <c r="M26" s="1"/>
      <c r="N26" s="1"/>
    </row>
    <row r="27" spans="1:14" x14ac:dyDescent="0.3">
      <c r="A27" s="508"/>
      <c r="B27" s="30" t="s">
        <v>14</v>
      </c>
      <c r="C27" s="31">
        <v>0.7534684262578687</v>
      </c>
      <c r="D27" s="32">
        <v>20602.949747509199</v>
      </c>
      <c r="E27" s="32">
        <v>286.98408335158217</v>
      </c>
      <c r="F27" s="1"/>
      <c r="G27" s="1"/>
      <c r="H27" s="1"/>
      <c r="I27" s="1"/>
      <c r="J27" s="1"/>
      <c r="K27" s="1"/>
      <c r="L27" s="1"/>
      <c r="M27" s="1"/>
      <c r="N27" s="1"/>
    </row>
    <row r="28" spans="1:14" x14ac:dyDescent="0.3">
      <c r="A28" s="509" t="s">
        <v>17</v>
      </c>
      <c r="B28" s="33" t="s">
        <v>7</v>
      </c>
      <c r="C28" s="34">
        <v>7.769390346325003E-2</v>
      </c>
      <c r="D28" s="35">
        <v>2832.2810543252449</v>
      </c>
      <c r="E28" s="35">
        <v>41.487553555860721</v>
      </c>
      <c r="F28" s="1"/>
      <c r="G28" s="1"/>
      <c r="H28" s="1"/>
      <c r="I28" s="1"/>
      <c r="J28" s="1"/>
      <c r="K28" s="1"/>
      <c r="L28" s="1"/>
      <c r="M28" s="1"/>
      <c r="N28" s="1"/>
    </row>
    <row r="29" spans="1:14" x14ac:dyDescent="0.3">
      <c r="A29" s="510"/>
      <c r="B29" s="36" t="s">
        <v>8</v>
      </c>
      <c r="C29" s="37">
        <v>0.12859663132819321</v>
      </c>
      <c r="D29" s="38">
        <v>3419.9031745212169</v>
      </c>
      <c r="E29" s="38">
        <v>50.095104753863843</v>
      </c>
      <c r="F29" s="1"/>
      <c r="G29" s="1"/>
      <c r="H29" s="1"/>
      <c r="I29" s="1"/>
      <c r="J29" s="1"/>
      <c r="K29" s="1"/>
      <c r="L29" s="1"/>
      <c r="M29" s="1"/>
      <c r="N29" s="1"/>
    </row>
    <row r="30" spans="1:14" x14ac:dyDescent="0.3">
      <c r="A30" s="510"/>
      <c r="B30" s="33" t="s">
        <v>9</v>
      </c>
      <c r="C30" s="34">
        <v>0.34155687003127033</v>
      </c>
      <c r="D30" s="35">
        <v>5620.1567529426584</v>
      </c>
      <c r="E30" s="35">
        <v>82.324652747285285</v>
      </c>
      <c r="F30" s="1"/>
      <c r="G30" s="1"/>
      <c r="H30" s="1"/>
      <c r="I30" s="1"/>
      <c r="J30" s="1"/>
      <c r="K30" s="1"/>
      <c r="L30" s="1"/>
      <c r="M30" s="1"/>
      <c r="N30" s="1"/>
    </row>
    <row r="31" spans="1:14" x14ac:dyDescent="0.3">
      <c r="A31" s="510"/>
      <c r="B31" s="36" t="s">
        <v>10</v>
      </c>
      <c r="C31" s="37">
        <v>0.47683033095170213</v>
      </c>
      <c r="D31" s="38">
        <v>7154.8405592314975</v>
      </c>
      <c r="E31" s="38">
        <v>104.8048640622916</v>
      </c>
      <c r="F31" s="1"/>
      <c r="G31" s="1"/>
      <c r="H31" s="1"/>
      <c r="I31" s="1"/>
      <c r="J31" s="1"/>
      <c r="K31" s="1"/>
      <c r="L31" s="1"/>
      <c r="M31" s="1"/>
      <c r="N31" s="1"/>
    </row>
    <row r="32" spans="1:14" x14ac:dyDescent="0.3">
      <c r="A32" s="510"/>
      <c r="B32" s="33" t="s">
        <v>11</v>
      </c>
      <c r="C32" s="34">
        <v>0.55537755327660532</v>
      </c>
      <c r="D32" s="35">
        <v>8563.1639712239812</v>
      </c>
      <c r="E32" s="35">
        <v>125.43413490735269</v>
      </c>
      <c r="F32" s="1"/>
      <c r="G32" s="1"/>
      <c r="H32" s="1"/>
      <c r="I32" s="1"/>
      <c r="J32" s="1"/>
      <c r="K32" s="1"/>
      <c r="L32" s="1"/>
      <c r="M32" s="1"/>
      <c r="N32" s="1"/>
    </row>
    <row r="33" spans="1:14" x14ac:dyDescent="0.3">
      <c r="A33" s="510"/>
      <c r="B33" s="36" t="s">
        <v>12</v>
      </c>
      <c r="C33" s="37">
        <v>0.61939370858022769</v>
      </c>
      <c r="D33" s="38">
        <v>10095.50576658401</v>
      </c>
      <c r="E33" s="38">
        <v>147.88004019764827</v>
      </c>
      <c r="F33" s="1"/>
      <c r="G33" s="1"/>
      <c r="H33" s="1"/>
      <c r="I33" s="1"/>
      <c r="J33" s="1"/>
      <c r="K33" s="1"/>
      <c r="L33" s="1"/>
      <c r="M33" s="1"/>
      <c r="N33" s="1"/>
    </row>
    <row r="34" spans="1:14" x14ac:dyDescent="0.3">
      <c r="A34" s="510"/>
      <c r="B34" s="33" t="s">
        <v>13</v>
      </c>
      <c r="C34" s="34">
        <v>0.65410224184191645</v>
      </c>
      <c r="D34" s="35">
        <v>11332.207618391012</v>
      </c>
      <c r="E34" s="35">
        <v>165.99538020994044</v>
      </c>
      <c r="F34" s="1"/>
      <c r="G34" s="1"/>
      <c r="H34" s="1"/>
      <c r="I34" s="1"/>
      <c r="J34" s="1"/>
      <c r="K34" s="1"/>
      <c r="L34" s="1"/>
      <c r="M34" s="1"/>
      <c r="N34" s="1"/>
    </row>
    <row r="35" spans="1:14" x14ac:dyDescent="0.3">
      <c r="A35" s="511"/>
      <c r="B35" s="39" t="s">
        <v>14</v>
      </c>
      <c r="C35" s="40">
        <v>0.68577369836448221</v>
      </c>
      <c r="D35" s="41">
        <v>13232.607432032619</v>
      </c>
      <c r="E35" s="41">
        <v>193.83263842469313</v>
      </c>
      <c r="F35" s="1"/>
      <c r="G35" s="1"/>
      <c r="H35" s="1"/>
      <c r="I35" s="1"/>
      <c r="J35" s="1"/>
      <c r="K35" s="1"/>
      <c r="L35" s="1"/>
      <c r="M35" s="1"/>
      <c r="N35" s="1"/>
    </row>
    <row r="36" spans="1:14" x14ac:dyDescent="0.3">
      <c r="A36" s="1"/>
      <c r="B36" s="1"/>
      <c r="C36" s="1"/>
      <c r="D36" s="1"/>
      <c r="E36" s="1"/>
      <c r="F36" s="1"/>
      <c r="G36" s="1"/>
      <c r="H36" s="1"/>
      <c r="I36" s="1"/>
      <c r="J36" s="1"/>
      <c r="K36" s="1"/>
      <c r="L36" s="1"/>
      <c r="M36" s="1"/>
      <c r="N36" s="1"/>
    </row>
    <row r="37" spans="1:14" x14ac:dyDescent="0.3">
      <c r="A37" s="1" t="s">
        <v>56</v>
      </c>
      <c r="B37" s="1"/>
      <c r="C37" s="1"/>
      <c r="D37" s="1"/>
      <c r="E37" s="1"/>
      <c r="F37" s="1"/>
      <c r="G37" s="1"/>
      <c r="H37" s="1"/>
      <c r="I37" s="1"/>
      <c r="J37" s="1"/>
      <c r="K37" s="1"/>
      <c r="L37" s="1"/>
      <c r="M37" s="1"/>
      <c r="N37" s="1"/>
    </row>
    <row r="38" spans="1:14" ht="91.2" customHeight="1" x14ac:dyDescent="0.3">
      <c r="A38" s="461" t="s">
        <v>60</v>
      </c>
      <c r="B38" s="461"/>
      <c r="C38" s="461"/>
      <c r="D38" s="461"/>
      <c r="E38" s="461"/>
      <c r="F38" s="1"/>
      <c r="G38" s="1"/>
      <c r="H38" s="1"/>
      <c r="I38" s="1"/>
      <c r="J38" s="1"/>
      <c r="K38" s="1"/>
      <c r="L38" s="1"/>
      <c r="M38" s="1"/>
      <c r="N38" s="1"/>
    </row>
    <row r="39" spans="1:14" x14ac:dyDescent="0.3">
      <c r="A39" s="1"/>
      <c r="B39" s="1"/>
      <c r="C39" s="1"/>
      <c r="D39" s="1"/>
      <c r="E39" s="1"/>
      <c r="F39" s="1"/>
      <c r="G39" s="1"/>
      <c r="H39" s="1"/>
      <c r="I39" s="1"/>
      <c r="J39" s="1"/>
      <c r="K39" s="1"/>
      <c r="L39" s="1"/>
      <c r="M39" s="1"/>
      <c r="N39" s="1"/>
    </row>
    <row r="40" spans="1:14" x14ac:dyDescent="0.3">
      <c r="A40" s="1"/>
      <c r="B40" s="1"/>
      <c r="C40" s="1"/>
      <c r="D40" s="1"/>
      <c r="E40" s="1"/>
      <c r="F40" s="1"/>
      <c r="G40" s="1"/>
      <c r="H40" s="1"/>
      <c r="I40" s="1"/>
      <c r="J40" s="1"/>
      <c r="K40" s="1"/>
      <c r="L40" s="1"/>
      <c r="M40" s="1"/>
      <c r="N40" s="1"/>
    </row>
    <row r="41" spans="1:14" x14ac:dyDescent="0.3">
      <c r="A41" s="1"/>
      <c r="B41" s="1"/>
      <c r="C41" s="1"/>
      <c r="D41" s="1"/>
      <c r="E41" s="1"/>
      <c r="F41" s="1"/>
      <c r="G41" s="1"/>
      <c r="H41" s="1"/>
      <c r="I41" s="1"/>
      <c r="J41" s="1"/>
      <c r="K41" s="1"/>
      <c r="L41" s="1"/>
      <c r="M41" s="1"/>
      <c r="N41" s="1"/>
    </row>
    <row r="42" spans="1:14" x14ac:dyDescent="0.3">
      <c r="A42" s="1"/>
      <c r="B42" s="1"/>
      <c r="C42" s="1"/>
      <c r="D42" s="1"/>
      <c r="E42" s="1"/>
      <c r="F42" s="1"/>
      <c r="G42" s="1"/>
      <c r="H42" s="1"/>
      <c r="I42" s="1"/>
      <c r="J42" s="1"/>
      <c r="K42" s="1"/>
      <c r="L42" s="1"/>
      <c r="M42" s="1"/>
      <c r="N42" s="1"/>
    </row>
    <row r="43" spans="1:14" x14ac:dyDescent="0.3">
      <c r="A43" s="1"/>
      <c r="B43" s="1"/>
      <c r="C43" s="1"/>
      <c r="D43" s="1"/>
      <c r="E43" s="1"/>
      <c r="F43" s="1"/>
      <c r="G43" s="1"/>
      <c r="H43" s="1"/>
      <c r="I43" s="1"/>
      <c r="J43" s="1"/>
      <c r="K43" s="1"/>
      <c r="L43" s="1"/>
      <c r="M43" s="1"/>
      <c r="N43" s="1"/>
    </row>
    <row r="44" spans="1:14" x14ac:dyDescent="0.3">
      <c r="A44" s="1"/>
      <c r="B44" s="1"/>
      <c r="C44" s="1"/>
      <c r="D44" s="1"/>
      <c r="E44" s="1"/>
      <c r="F44" s="1"/>
      <c r="G44" s="1"/>
      <c r="H44" s="1"/>
      <c r="I44" s="1"/>
      <c r="J44" s="1"/>
      <c r="K44" s="1"/>
      <c r="L44" s="1"/>
      <c r="M44" s="1"/>
      <c r="N44" s="1"/>
    </row>
  </sheetData>
  <mergeCells count="6">
    <mergeCell ref="A1:E1"/>
    <mergeCell ref="A38:E38"/>
    <mergeCell ref="A4:A11"/>
    <mergeCell ref="A12:A19"/>
    <mergeCell ref="A20:A27"/>
    <mergeCell ref="A28:A35"/>
  </mergeCells>
  <pageMargins left="0.7" right="0.7" top="0.75" bottom="0.75" header="0.3" footer="0.3"/>
  <pageSetup paperSize="9" orientation="portrait" r:id="rId1"/>
  <headerFooter>
    <oddHeader>&amp;C&amp;G</oddHeader>
    <oddFooter>&amp;C&amp;G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tint="0.79998168889431442"/>
  </sheetPr>
  <dimension ref="A1:O118"/>
  <sheetViews>
    <sheetView showGridLines="0" topLeftCell="A83" workbookViewId="0">
      <selection activeCell="C31" sqref="C31"/>
    </sheetView>
  </sheetViews>
  <sheetFormatPr defaultRowHeight="14.4" x14ac:dyDescent="0.3"/>
  <cols>
    <col min="1" max="1" width="56.5546875" bestFit="1" customWidth="1"/>
  </cols>
  <sheetData>
    <row r="1" spans="1:15" x14ac:dyDescent="0.3">
      <c r="A1" s="512" t="s">
        <v>316</v>
      </c>
      <c r="B1" s="512"/>
      <c r="C1" s="512"/>
      <c r="D1" s="512"/>
      <c r="E1" s="512"/>
      <c r="F1" s="512"/>
      <c r="G1" s="512"/>
      <c r="H1" s="512"/>
      <c r="I1" s="512"/>
      <c r="J1" s="512"/>
      <c r="K1" s="512"/>
      <c r="L1" s="512"/>
      <c r="M1" s="512"/>
      <c r="N1" s="512"/>
      <c r="O1" s="512"/>
    </row>
    <row r="2" spans="1:15" ht="77.25" customHeight="1" x14ac:dyDescent="0.3">
      <c r="A2" s="72"/>
      <c r="B2" s="518" t="s">
        <v>65</v>
      </c>
      <c r="C2" s="518"/>
      <c r="D2" s="518"/>
      <c r="E2" s="518"/>
      <c r="F2" s="518"/>
      <c r="G2" s="518"/>
      <c r="H2" s="518"/>
      <c r="I2" s="518" t="s">
        <v>66</v>
      </c>
      <c r="J2" s="518"/>
      <c r="K2" s="518"/>
      <c r="L2" s="518"/>
      <c r="M2" s="518"/>
      <c r="N2" s="518"/>
      <c r="O2" s="518"/>
    </row>
    <row r="3" spans="1:15" x14ac:dyDescent="0.3">
      <c r="A3" s="513" t="s">
        <v>68</v>
      </c>
      <c r="B3" s="515" t="s">
        <v>67</v>
      </c>
      <c r="C3" s="519">
        <v>2030</v>
      </c>
      <c r="D3" s="519"/>
      <c r="E3" s="519"/>
      <c r="F3" s="519" t="s">
        <v>0</v>
      </c>
      <c r="G3" s="519"/>
      <c r="H3" s="520"/>
      <c r="I3" s="73" t="s">
        <v>67</v>
      </c>
      <c r="J3" s="519">
        <v>2030</v>
      </c>
      <c r="K3" s="519"/>
      <c r="L3" s="519"/>
      <c r="M3" s="519" t="s">
        <v>0</v>
      </c>
      <c r="N3" s="519"/>
      <c r="O3" s="519"/>
    </row>
    <row r="4" spans="1:15" x14ac:dyDescent="0.3">
      <c r="A4" s="514"/>
      <c r="B4" s="516"/>
      <c r="C4" s="74" t="s">
        <v>69</v>
      </c>
      <c r="D4" s="75"/>
      <c r="E4" s="76" t="s">
        <v>70</v>
      </c>
      <c r="F4" s="74" t="s">
        <v>69</v>
      </c>
      <c r="G4" s="75"/>
      <c r="H4" s="76" t="s">
        <v>70</v>
      </c>
      <c r="I4" s="77"/>
      <c r="J4" s="74" t="s">
        <v>69</v>
      </c>
      <c r="K4" s="75"/>
      <c r="L4" s="76" t="s">
        <v>70</v>
      </c>
      <c r="M4" s="74" t="s">
        <v>69</v>
      </c>
      <c r="N4" s="75"/>
      <c r="O4" s="76" t="s">
        <v>70</v>
      </c>
    </row>
    <row r="5" spans="1:15" x14ac:dyDescent="0.3">
      <c r="A5" s="78" t="s">
        <v>71</v>
      </c>
      <c r="B5" s="79"/>
      <c r="C5" s="80"/>
      <c r="D5" s="80"/>
      <c r="E5" s="80"/>
      <c r="F5" s="80"/>
      <c r="G5" s="80"/>
      <c r="H5" s="80"/>
      <c r="I5" s="80"/>
      <c r="J5" s="80"/>
      <c r="K5" s="80"/>
      <c r="L5" s="80"/>
      <c r="M5" s="80"/>
      <c r="N5" s="80"/>
      <c r="O5" s="81"/>
    </row>
    <row r="6" spans="1:15" x14ac:dyDescent="0.3">
      <c r="A6" s="82" t="s">
        <v>72</v>
      </c>
      <c r="B6" s="47">
        <v>91.353387272534491</v>
      </c>
      <c r="C6" s="71">
        <v>82.309401932553584</v>
      </c>
      <c r="D6" s="60">
        <v>105</v>
      </c>
      <c r="E6" s="62">
        <v>245</v>
      </c>
      <c r="F6" s="71">
        <v>73.001596932547002</v>
      </c>
      <c r="G6" s="60">
        <v>80</v>
      </c>
      <c r="H6" s="62">
        <v>191</v>
      </c>
      <c r="I6" s="67">
        <v>1</v>
      </c>
      <c r="J6" s="65">
        <v>1.0049999999999999</v>
      </c>
      <c r="K6" s="65">
        <v>1.07</v>
      </c>
      <c r="L6" s="65">
        <v>1.1339999999999999</v>
      </c>
      <c r="M6" s="68">
        <v>1.0115195597003701</v>
      </c>
      <c r="N6" s="65">
        <v>1.145</v>
      </c>
      <c r="O6" s="66">
        <v>1.22</v>
      </c>
    </row>
    <row r="7" spans="1:15" x14ac:dyDescent="0.3">
      <c r="A7" s="82" t="s">
        <v>73</v>
      </c>
      <c r="B7" s="47">
        <v>113.57154817900421</v>
      </c>
      <c r="C7" s="71">
        <v>102.3279649092828</v>
      </c>
      <c r="D7" s="60">
        <v>232.2</v>
      </c>
      <c r="E7" s="62">
        <v>587.9</v>
      </c>
      <c r="F7" s="71">
        <v>90.756398100869077</v>
      </c>
      <c r="G7" s="60">
        <v>178.5</v>
      </c>
      <c r="H7" s="62">
        <v>330</v>
      </c>
      <c r="I7" s="67">
        <v>1</v>
      </c>
      <c r="J7" s="65">
        <v>1.0196438321196037</v>
      </c>
      <c r="K7" s="65">
        <v>1.06</v>
      </c>
      <c r="L7" s="65">
        <v>1.125</v>
      </c>
      <c r="M7" s="68">
        <v>1.0333945146033263</v>
      </c>
      <c r="N7" s="65">
        <v>1.1499999999999999</v>
      </c>
      <c r="O7" s="66">
        <v>1.21</v>
      </c>
    </row>
    <row r="8" spans="1:15" x14ac:dyDescent="0.3">
      <c r="A8" s="82" t="s">
        <v>74</v>
      </c>
      <c r="B8" s="47">
        <v>142.66784157857109</v>
      </c>
      <c r="C8" s="71">
        <v>128.54372526229255</v>
      </c>
      <c r="D8" s="60">
        <v>362.4</v>
      </c>
      <c r="E8" s="62">
        <v>987.5</v>
      </c>
      <c r="F8" s="71">
        <v>114.0075981537971</v>
      </c>
      <c r="G8" s="60">
        <v>234.7</v>
      </c>
      <c r="H8" s="62">
        <v>375</v>
      </c>
      <c r="I8" s="67">
        <v>1</v>
      </c>
      <c r="J8" s="65">
        <v>1.0302549813526605</v>
      </c>
      <c r="K8" s="65">
        <v>1.07</v>
      </c>
      <c r="L8" s="65">
        <v>1.1140000000000001</v>
      </c>
      <c r="M8" s="68">
        <v>1.0514334682995228</v>
      </c>
      <c r="N8" s="65">
        <v>1.1499999999999999</v>
      </c>
      <c r="O8" s="66">
        <v>1.2</v>
      </c>
    </row>
    <row r="9" spans="1:15" x14ac:dyDescent="0.3">
      <c r="A9" s="82" t="s">
        <v>75</v>
      </c>
      <c r="B9" s="47">
        <v>154.86177480443172</v>
      </c>
      <c r="C9" s="71">
        <v>139.37559732398856</v>
      </c>
      <c r="D9" s="60">
        <v>319.89136472625631</v>
      </c>
      <c r="E9" s="62">
        <v>509.9609866612027</v>
      </c>
      <c r="F9" s="71">
        <v>123.88941984354538</v>
      </c>
      <c r="G9" s="60">
        <v>293.82852151964073</v>
      </c>
      <c r="H9" s="62">
        <v>444.50407776235159</v>
      </c>
      <c r="I9" s="67">
        <v>1</v>
      </c>
      <c r="J9" s="65">
        <v>1.0500099999999999</v>
      </c>
      <c r="K9" s="65">
        <v>1.1250100000000001</v>
      </c>
      <c r="L9" s="65">
        <v>1.1499999999999999</v>
      </c>
      <c r="M9" s="68">
        <v>1.0850169999999999</v>
      </c>
      <c r="N9" s="65">
        <v>1.27</v>
      </c>
      <c r="O9" s="66">
        <v>1.34</v>
      </c>
    </row>
    <row r="10" spans="1:15" x14ac:dyDescent="0.3">
      <c r="A10" s="82" t="s">
        <v>76</v>
      </c>
      <c r="B10" s="47">
        <v>220</v>
      </c>
      <c r="C10" s="71">
        <v>200.64000000000001</v>
      </c>
      <c r="D10" s="60">
        <v>454</v>
      </c>
      <c r="E10" s="62">
        <v>545</v>
      </c>
      <c r="F10" s="71">
        <v>120</v>
      </c>
      <c r="G10" s="60">
        <v>128</v>
      </c>
      <c r="H10" s="62">
        <v>145</v>
      </c>
      <c r="I10" s="67">
        <v>1</v>
      </c>
      <c r="J10" s="65">
        <v>1.155</v>
      </c>
      <c r="K10" s="65">
        <v>1.3</v>
      </c>
      <c r="L10" s="65">
        <v>1.34</v>
      </c>
      <c r="M10" s="68">
        <v>1.2634999999999998</v>
      </c>
      <c r="N10" s="65">
        <v>1.385</v>
      </c>
      <c r="O10" s="66">
        <v>1.49</v>
      </c>
    </row>
    <row r="11" spans="1:15" x14ac:dyDescent="0.3">
      <c r="A11" s="82" t="s">
        <v>269</v>
      </c>
      <c r="B11" s="47">
        <v>214.5</v>
      </c>
      <c r="C11" s="71">
        <v>193.05</v>
      </c>
      <c r="D11" s="60">
        <v>254</v>
      </c>
      <c r="E11" s="62">
        <v>350</v>
      </c>
      <c r="F11" s="71">
        <v>171.60000000000002</v>
      </c>
      <c r="G11" s="60">
        <v>198</v>
      </c>
      <c r="H11" s="62">
        <v>278.58600000000001</v>
      </c>
      <c r="I11" s="67">
        <v>1</v>
      </c>
      <c r="J11" s="65">
        <v>1.088109756097561</v>
      </c>
      <c r="K11" s="65">
        <v>1.264329268292683</v>
      </c>
      <c r="L11" s="65">
        <v>1.352439024390244</v>
      </c>
      <c r="M11" s="68">
        <v>1.1497865853658535</v>
      </c>
      <c r="N11" s="65">
        <v>1.4442682926829269</v>
      </c>
      <c r="O11" s="66">
        <v>1.6585365853658538</v>
      </c>
    </row>
    <row r="12" spans="1:15" x14ac:dyDescent="0.3">
      <c r="A12" s="82" t="s">
        <v>77</v>
      </c>
      <c r="B12" s="47">
        <v>134.92333333333332</v>
      </c>
      <c r="C12" s="71">
        <v>121.43099999999998</v>
      </c>
      <c r="D12" s="60">
        <v>278.23</v>
      </c>
      <c r="E12" s="62">
        <v>578.16999999999996</v>
      </c>
      <c r="F12" s="71">
        <v>118.02</v>
      </c>
      <c r="G12" s="60">
        <v>194.04</v>
      </c>
      <c r="H12" s="62">
        <v>440.10762180442902</v>
      </c>
      <c r="I12" s="67">
        <v>1</v>
      </c>
      <c r="J12" s="65">
        <v>1.07</v>
      </c>
      <c r="K12" s="65">
        <v>1.18</v>
      </c>
      <c r="L12" s="65">
        <v>1.3</v>
      </c>
      <c r="M12" s="68">
        <v>1.1497865853658535</v>
      </c>
      <c r="N12" s="65">
        <v>1.2900095767526967</v>
      </c>
      <c r="O12" s="66">
        <v>1.43023256813954</v>
      </c>
    </row>
    <row r="13" spans="1:15" x14ac:dyDescent="0.3">
      <c r="A13" s="78" t="s">
        <v>78</v>
      </c>
      <c r="B13" s="79"/>
      <c r="C13" s="80"/>
      <c r="D13" s="80"/>
      <c r="E13" s="80"/>
      <c r="F13" s="80"/>
      <c r="G13" s="80"/>
      <c r="H13" s="80"/>
      <c r="I13" s="80"/>
      <c r="J13" s="80"/>
      <c r="K13" s="80"/>
      <c r="L13" s="80"/>
      <c r="M13" s="80"/>
      <c r="N13" s="80"/>
      <c r="O13" s="81"/>
    </row>
    <row r="14" spans="1:15" x14ac:dyDescent="0.3">
      <c r="A14" s="82" t="s">
        <v>79</v>
      </c>
      <c r="B14" s="47">
        <v>680.56373497137497</v>
      </c>
      <c r="C14" s="71">
        <v>604.34059665458096</v>
      </c>
      <c r="D14" s="60">
        <v>999.560758024704</v>
      </c>
      <c r="E14" s="62">
        <v>1498.4883770044894</v>
      </c>
      <c r="F14" s="71">
        <v>551.80843376057442</v>
      </c>
      <c r="G14" s="60">
        <v>904.61610775811914</v>
      </c>
      <c r="H14" s="62">
        <v>1179.2475884040346</v>
      </c>
      <c r="I14" s="67">
        <v>1</v>
      </c>
      <c r="J14" s="65">
        <v>1.06</v>
      </c>
      <c r="K14" s="65">
        <v>1.1850000000000001</v>
      </c>
      <c r="L14" s="65">
        <v>1.25</v>
      </c>
      <c r="M14" s="68">
        <v>1.1020000000000001</v>
      </c>
      <c r="N14" s="65">
        <v>1.28</v>
      </c>
      <c r="O14" s="66">
        <v>1.35</v>
      </c>
    </row>
    <row r="15" spans="1:15" x14ac:dyDescent="0.3">
      <c r="A15" s="82" t="s">
        <v>270</v>
      </c>
      <c r="B15" s="47">
        <v>550.00015599999995</v>
      </c>
      <c r="C15" s="71">
        <v>494.92081266997275</v>
      </c>
      <c r="D15" s="60">
        <v>567.18170912128915</v>
      </c>
      <c r="E15" s="62">
        <v>784.5070511658937</v>
      </c>
      <c r="F15" s="71">
        <v>627.60564093271512</v>
      </c>
      <c r="G15" s="60">
        <v>730.17587534972017</v>
      </c>
      <c r="H15" s="62">
        <v>832.74610976672534</v>
      </c>
      <c r="I15" s="67">
        <v>1</v>
      </c>
      <c r="J15" s="65">
        <v>1.06</v>
      </c>
      <c r="K15" s="65">
        <v>1.1499999999999999</v>
      </c>
      <c r="L15" s="65">
        <v>1.18</v>
      </c>
      <c r="M15" s="68">
        <v>1.1020000000000001</v>
      </c>
      <c r="N15" s="65">
        <v>1.2009999999999998</v>
      </c>
      <c r="O15" s="66">
        <v>1.25</v>
      </c>
    </row>
    <row r="16" spans="1:15" x14ac:dyDescent="0.3">
      <c r="A16" s="82" t="s">
        <v>271</v>
      </c>
      <c r="B16" s="47">
        <v>378.09096387298609</v>
      </c>
      <c r="C16" s="71">
        <v>340.28186748568748</v>
      </c>
      <c r="D16" s="60">
        <v>612.40436083457621</v>
      </c>
      <c r="E16" s="62">
        <v>984.90900475635101</v>
      </c>
      <c r="F16" s="71">
        <v>302.47277109838888</v>
      </c>
      <c r="G16" s="60">
        <v>518</v>
      </c>
      <c r="H16" s="62">
        <v>727.92004901643497</v>
      </c>
      <c r="I16" s="67">
        <v>1</v>
      </c>
      <c r="J16" s="65">
        <v>1.0350000000000001</v>
      </c>
      <c r="K16" s="65">
        <v>1.1099999999999999</v>
      </c>
      <c r="L16" s="65">
        <v>1.1499999999999999</v>
      </c>
      <c r="M16" s="68">
        <v>1.0594999999999999</v>
      </c>
      <c r="N16" s="65">
        <v>1.18</v>
      </c>
      <c r="O16" s="66">
        <v>1.25</v>
      </c>
    </row>
    <row r="17" spans="1:15" x14ac:dyDescent="0.3">
      <c r="A17" s="82" t="s">
        <v>272</v>
      </c>
      <c r="B17" s="47">
        <v>983.03650606976396</v>
      </c>
      <c r="C17" s="71">
        <v>872.93641738995041</v>
      </c>
      <c r="D17" s="60">
        <v>1037.178899635368</v>
      </c>
      <c r="E17" s="62">
        <v>1238</v>
      </c>
      <c r="F17" s="71">
        <v>797.05662654305195</v>
      </c>
      <c r="G17" s="60">
        <v>902.64344624043702</v>
      </c>
      <c r="H17" s="62">
        <v>1197.1348445093693</v>
      </c>
      <c r="I17" s="67">
        <v>1</v>
      </c>
      <c r="J17" s="65">
        <v>1.0234999999999999</v>
      </c>
      <c r="K17" s="65">
        <v>1.0634999999999999</v>
      </c>
      <c r="L17" s="65">
        <v>1.08</v>
      </c>
      <c r="M17" s="68">
        <v>1.0399499999999999</v>
      </c>
      <c r="N17" s="65">
        <v>1.0920000000000001</v>
      </c>
      <c r="O17" s="66">
        <v>1.1200000000000001</v>
      </c>
    </row>
    <row r="18" spans="1:15" x14ac:dyDescent="0.3">
      <c r="A18" s="78" t="s">
        <v>82</v>
      </c>
      <c r="B18" s="79"/>
      <c r="C18" s="80"/>
      <c r="D18" s="80"/>
      <c r="E18" s="80"/>
      <c r="F18" s="80"/>
      <c r="G18" s="80"/>
      <c r="H18" s="80"/>
      <c r="I18" s="80"/>
      <c r="J18" s="80"/>
      <c r="K18" s="80"/>
      <c r="L18" s="80"/>
      <c r="M18" s="80"/>
      <c r="N18" s="80"/>
      <c r="O18" s="81"/>
    </row>
    <row r="19" spans="1:15" x14ac:dyDescent="0.3">
      <c r="A19" s="82" t="s">
        <v>83</v>
      </c>
      <c r="B19" s="47">
        <v>957.83044181156492</v>
      </c>
      <c r="C19" s="71">
        <v>863.00522807222001</v>
      </c>
      <c r="D19" s="60">
        <v>1175.5134065164902</v>
      </c>
      <c r="E19" s="62">
        <v>1376.8735892535153</v>
      </c>
      <c r="F19" s="71">
        <v>765.41389356751029</v>
      </c>
      <c r="G19" s="60">
        <v>1037.038971478976</v>
      </c>
      <c r="H19" s="62">
        <v>1374.4153516439876</v>
      </c>
      <c r="I19" s="67">
        <v>1</v>
      </c>
      <c r="J19" s="65">
        <v>1.06</v>
      </c>
      <c r="K19" s="65">
        <v>1.17</v>
      </c>
      <c r="L19" s="65">
        <v>1.22</v>
      </c>
      <c r="M19" s="68">
        <v>1.1020000000000001</v>
      </c>
      <c r="N19" s="65">
        <v>1.244</v>
      </c>
      <c r="O19" s="66">
        <v>1.3</v>
      </c>
    </row>
    <row r="20" spans="1:15" x14ac:dyDescent="0.3">
      <c r="A20" s="82" t="s">
        <v>84</v>
      </c>
      <c r="B20" s="47">
        <v>2457.5912651744097</v>
      </c>
      <c r="C20" s="71">
        <v>2211.8321386569692</v>
      </c>
      <c r="D20" s="60">
        <v>2592.3386629601082</v>
      </c>
      <c r="E20" s="62">
        <v>3114</v>
      </c>
      <c r="F20" s="71">
        <v>1966.0730121395279</v>
      </c>
      <c r="G20" s="60">
        <v>2385</v>
      </c>
      <c r="H20" s="62">
        <v>2990.022294275077</v>
      </c>
      <c r="I20" s="67">
        <v>1</v>
      </c>
      <c r="J20" s="65">
        <v>1.0350000000000001</v>
      </c>
      <c r="K20" s="65">
        <v>1.0950000000000002</v>
      </c>
      <c r="L20" s="65">
        <v>1.1200000000000001</v>
      </c>
      <c r="M20" s="68">
        <v>1.0594999999999999</v>
      </c>
      <c r="N20" s="65">
        <v>1.1320000000000001</v>
      </c>
      <c r="O20" s="66">
        <v>1.1599999999999999</v>
      </c>
    </row>
    <row r="21" spans="1:15" x14ac:dyDescent="0.3">
      <c r="A21" s="82" t="s">
        <v>80</v>
      </c>
      <c r="B21" s="47">
        <v>378.09096387298609</v>
      </c>
      <c r="C21" s="71">
        <v>335.74477591921163</v>
      </c>
      <c r="D21" s="60">
        <v>634.4604270955424</v>
      </c>
      <c r="E21" s="62">
        <v>981.4630147100886</v>
      </c>
      <c r="F21" s="71">
        <v>306.56024097809683</v>
      </c>
      <c r="G21" s="60">
        <v>514.5</v>
      </c>
      <c r="H21" s="62">
        <v>757.14473002970806</v>
      </c>
      <c r="I21" s="67">
        <v>1</v>
      </c>
      <c r="J21" s="65">
        <v>1.0350000000000001</v>
      </c>
      <c r="K21" s="65">
        <v>1.1099999999999999</v>
      </c>
      <c r="L21" s="65">
        <v>1.1499999999999999</v>
      </c>
      <c r="M21" s="68">
        <v>1.0594999999999999</v>
      </c>
      <c r="N21" s="65">
        <v>1.18</v>
      </c>
      <c r="O21" s="66">
        <v>1.25</v>
      </c>
    </row>
    <row r="22" spans="1:15" x14ac:dyDescent="0.3">
      <c r="A22" s="82" t="s">
        <v>81</v>
      </c>
      <c r="B22" s="47">
        <v>893.66955097251264</v>
      </c>
      <c r="C22" s="71">
        <v>804.30259587526143</v>
      </c>
      <c r="D22" s="60">
        <v>1004.6955621518439</v>
      </c>
      <c r="E22" s="62">
        <v>1216.0775728576873</v>
      </c>
      <c r="F22" s="71">
        <v>714.93564077801011</v>
      </c>
      <c r="G22" s="60">
        <v>883.79427589507168</v>
      </c>
      <c r="H22" s="62">
        <v>1168.495254927813</v>
      </c>
      <c r="I22" s="67">
        <v>1</v>
      </c>
      <c r="J22" s="65">
        <v>1.0225</v>
      </c>
      <c r="K22" s="65">
        <v>1.0625</v>
      </c>
      <c r="L22" s="65">
        <v>1.08</v>
      </c>
      <c r="M22" s="68">
        <v>1.0382499999999999</v>
      </c>
      <c r="N22" s="65">
        <v>1.0920000000000001</v>
      </c>
      <c r="O22" s="66">
        <v>1.1200000000000001</v>
      </c>
    </row>
    <row r="23" spans="1:15" x14ac:dyDescent="0.3">
      <c r="A23" s="78" t="s">
        <v>85</v>
      </c>
      <c r="B23" s="79"/>
      <c r="C23" s="80"/>
      <c r="D23" s="80"/>
      <c r="E23" s="80"/>
      <c r="F23" s="80"/>
      <c r="G23" s="80"/>
      <c r="H23" s="80"/>
      <c r="I23" s="80"/>
      <c r="J23" s="80"/>
      <c r="K23" s="80"/>
      <c r="L23" s="80"/>
      <c r="M23" s="80"/>
      <c r="N23" s="80"/>
      <c r="O23" s="81"/>
    </row>
    <row r="24" spans="1:15" x14ac:dyDescent="0.3">
      <c r="A24" s="82" t="s">
        <v>86</v>
      </c>
      <c r="B24" s="47">
        <v>575</v>
      </c>
      <c r="C24" s="71">
        <v>518.07500000000005</v>
      </c>
      <c r="D24" s="60">
        <v>914.94420468750002</v>
      </c>
      <c r="E24" s="62">
        <v>1258.5209374999999</v>
      </c>
      <c r="F24" s="71">
        <v>459.48945615982245</v>
      </c>
      <c r="G24" s="60">
        <v>824.10625000000005</v>
      </c>
      <c r="H24" s="62">
        <v>1081.3437369581511</v>
      </c>
      <c r="I24" s="67">
        <v>1</v>
      </c>
      <c r="J24" s="65">
        <v>1.0325</v>
      </c>
      <c r="K24" s="65">
        <v>1.0925</v>
      </c>
      <c r="L24" s="65">
        <v>1.1200000000000001</v>
      </c>
      <c r="M24" s="68">
        <v>1.0552499999999998</v>
      </c>
      <c r="N24" s="65">
        <v>1.141</v>
      </c>
      <c r="O24" s="66">
        <v>1.19</v>
      </c>
    </row>
    <row r="25" spans="1:15" x14ac:dyDescent="0.3">
      <c r="A25" s="82" t="s">
        <v>87</v>
      </c>
      <c r="B25" s="47">
        <v>280</v>
      </c>
      <c r="C25" s="71">
        <v>248.64000000000001</v>
      </c>
      <c r="D25" s="60">
        <v>926.710303125</v>
      </c>
      <c r="E25" s="62">
        <v>1681.215625</v>
      </c>
      <c r="F25" s="71">
        <v>227.02702702702706</v>
      </c>
      <c r="G25" s="60">
        <v>678.4</v>
      </c>
      <c r="H25" s="62">
        <v>1129.1139422052984</v>
      </c>
      <c r="I25" s="67">
        <v>1</v>
      </c>
      <c r="J25" s="65">
        <v>1.0350000000000001</v>
      </c>
      <c r="K25" s="65">
        <v>1.1099999999999999</v>
      </c>
      <c r="L25" s="65">
        <v>1.1499999999999999</v>
      </c>
      <c r="M25" s="68">
        <v>1.0594999999999999</v>
      </c>
      <c r="N25" s="65">
        <v>1.1709999999999998</v>
      </c>
      <c r="O25" s="66">
        <v>1.22</v>
      </c>
    </row>
    <row r="26" spans="1:15" x14ac:dyDescent="0.3">
      <c r="A26" s="82" t="s">
        <v>88</v>
      </c>
      <c r="B26" s="47">
        <v>225</v>
      </c>
      <c r="C26" s="71">
        <v>202.5</v>
      </c>
      <c r="D26" s="60">
        <v>385.52406656250002</v>
      </c>
      <c r="E26" s="62">
        <v>552.25750000000005</v>
      </c>
      <c r="F26" s="71">
        <v>180</v>
      </c>
      <c r="G26" s="60">
        <v>279.60000000000002</v>
      </c>
      <c r="H26" s="62">
        <v>451.64567688211901</v>
      </c>
      <c r="I26" s="67">
        <v>1</v>
      </c>
      <c r="J26" s="65">
        <v>1.04</v>
      </c>
      <c r="K26" s="65">
        <v>1.1000000000000001</v>
      </c>
      <c r="L26" s="65">
        <v>1.1200000000000001</v>
      </c>
      <c r="M26" s="68">
        <v>1.0680000000000001</v>
      </c>
      <c r="N26" s="65">
        <v>1.141</v>
      </c>
      <c r="O26" s="66">
        <v>1.19</v>
      </c>
    </row>
    <row r="27" spans="1:15" x14ac:dyDescent="0.3">
      <c r="A27" s="82" t="s">
        <v>89</v>
      </c>
      <c r="B27" s="47">
        <v>175</v>
      </c>
      <c r="C27" s="71">
        <v>159.6</v>
      </c>
      <c r="D27" s="60">
        <v>330.23390156250002</v>
      </c>
      <c r="E27" s="62">
        <v>449.65625</v>
      </c>
      <c r="F27" s="71">
        <v>138.15789473684211</v>
      </c>
      <c r="G27" s="60">
        <v>275.10000000000002</v>
      </c>
      <c r="H27" s="62">
        <v>390.84713384029561</v>
      </c>
      <c r="I27" s="67">
        <v>1</v>
      </c>
      <c r="J27" s="65">
        <v>1.0350000000000001</v>
      </c>
      <c r="K27" s="65">
        <v>1.0950000000000002</v>
      </c>
      <c r="L27" s="65">
        <v>1.1200000000000001</v>
      </c>
      <c r="M27" s="68">
        <v>1.0594999999999999</v>
      </c>
      <c r="N27" s="65">
        <v>1.129</v>
      </c>
      <c r="O27" s="66">
        <v>1.1499999999999999</v>
      </c>
    </row>
    <row r="28" spans="1:15" x14ac:dyDescent="0.3">
      <c r="A28" s="78" t="s">
        <v>283</v>
      </c>
      <c r="B28" s="79"/>
      <c r="C28" s="80"/>
      <c r="D28" s="80"/>
      <c r="E28" s="80"/>
      <c r="F28" s="80"/>
      <c r="G28" s="80"/>
      <c r="H28" s="80"/>
      <c r="I28" s="80"/>
      <c r="J28" s="80"/>
      <c r="K28" s="80"/>
      <c r="L28" s="80"/>
      <c r="M28" s="80"/>
      <c r="N28" s="80"/>
      <c r="O28" s="81"/>
    </row>
    <row r="29" spans="1:15" x14ac:dyDescent="0.3">
      <c r="A29" s="82" t="s">
        <v>90</v>
      </c>
      <c r="B29" s="47">
        <v>390.69399600208567</v>
      </c>
      <c r="C29" s="71">
        <v>346.93626844985209</v>
      </c>
      <c r="D29" s="60">
        <v>716.23131943502415</v>
      </c>
      <c r="E29" s="62">
        <v>1246.6108887200342</v>
      </c>
      <c r="F29" s="71">
        <v>316.7789156773668</v>
      </c>
      <c r="G29" s="60">
        <v>548.70000000000005</v>
      </c>
      <c r="H29" s="62">
        <v>859.62807216514216</v>
      </c>
      <c r="I29" s="67">
        <v>1</v>
      </c>
      <c r="J29" s="65">
        <v>1.0249999999999999</v>
      </c>
      <c r="K29" s="65">
        <v>1.085</v>
      </c>
      <c r="L29" s="65">
        <v>1.1200000000000001</v>
      </c>
      <c r="M29" s="68">
        <v>1.0425</v>
      </c>
      <c r="N29" s="65">
        <v>1.1440000000000001</v>
      </c>
      <c r="O29" s="66">
        <v>1.2</v>
      </c>
    </row>
    <row r="30" spans="1:15" x14ac:dyDescent="0.3">
      <c r="A30" s="82" t="s">
        <v>91</v>
      </c>
      <c r="B30" s="47">
        <v>534</v>
      </c>
      <c r="C30" s="71">
        <v>480.6</v>
      </c>
      <c r="D30" s="60">
        <v>1978</v>
      </c>
      <c r="E30" s="62">
        <v>3457</v>
      </c>
      <c r="F30" s="71">
        <v>427.20000000000005</v>
      </c>
      <c r="G30" s="60">
        <v>1875</v>
      </c>
      <c r="H30" s="62">
        <v>3048</v>
      </c>
      <c r="I30" s="67">
        <v>1</v>
      </c>
      <c r="J30" s="65">
        <v>1.0449999999999999</v>
      </c>
      <c r="K30" s="65">
        <v>1.1499999999999999</v>
      </c>
      <c r="L30" s="65">
        <v>1.2</v>
      </c>
      <c r="M30" s="68">
        <v>1.0765</v>
      </c>
      <c r="N30" s="65">
        <v>1.21</v>
      </c>
      <c r="O30" s="66">
        <v>1.25</v>
      </c>
    </row>
    <row r="31" spans="1:15" x14ac:dyDescent="0.3">
      <c r="A31" s="82" t="s">
        <v>272</v>
      </c>
      <c r="B31" s="47">
        <v>669.76113600357542</v>
      </c>
      <c r="C31" s="71">
        <v>602.78502240321791</v>
      </c>
      <c r="D31" s="60">
        <v>749.76468803662817</v>
      </c>
      <c r="E31" s="62">
        <v>883.43044814793325</v>
      </c>
      <c r="F31" s="71">
        <v>535.8089088028604</v>
      </c>
      <c r="G31" s="60">
        <v>659.96830248980416</v>
      </c>
      <c r="H31" s="62">
        <v>874.19803948997742</v>
      </c>
      <c r="I31" s="67">
        <v>1</v>
      </c>
      <c r="J31" s="65">
        <v>1.0225</v>
      </c>
      <c r="K31" s="65">
        <v>1.0625</v>
      </c>
      <c r="L31" s="65">
        <v>1.08</v>
      </c>
      <c r="M31" s="68">
        <v>1.0382499999999999</v>
      </c>
      <c r="N31" s="65">
        <v>1.0920000000000001</v>
      </c>
      <c r="O31" s="66">
        <v>1.1200000000000001</v>
      </c>
    </row>
    <row r="32" spans="1:15" x14ac:dyDescent="0.3">
      <c r="A32" s="78" t="s">
        <v>284</v>
      </c>
      <c r="B32" s="79"/>
      <c r="C32" s="80"/>
      <c r="D32" s="80"/>
      <c r="E32" s="80"/>
      <c r="F32" s="80"/>
      <c r="G32" s="80"/>
      <c r="H32" s="80"/>
      <c r="I32" s="80"/>
      <c r="J32" s="80"/>
      <c r="K32" s="80"/>
      <c r="L32" s="80"/>
      <c r="M32" s="80"/>
      <c r="N32" s="80"/>
      <c r="O32" s="81"/>
    </row>
    <row r="33" spans="1:15" x14ac:dyDescent="0.3">
      <c r="A33" s="82" t="s">
        <v>92</v>
      </c>
      <c r="B33" s="47">
        <v>1819.6761909279078</v>
      </c>
      <c r="C33" s="71">
        <v>1639.528248026045</v>
      </c>
      <c r="D33" s="60">
        <v>2189.02881851449</v>
      </c>
      <c r="E33" s="62">
        <v>2563.4554849583446</v>
      </c>
      <c r="F33" s="71">
        <v>1454.125258011203</v>
      </c>
      <c r="G33" s="60">
        <v>1926.0299182308627</v>
      </c>
      <c r="H33" s="62">
        <v>2562.2041038263001</v>
      </c>
      <c r="I33" s="67">
        <v>1</v>
      </c>
      <c r="J33" s="65">
        <v>1.05</v>
      </c>
      <c r="K33" s="65">
        <v>1.1299999999999999</v>
      </c>
      <c r="L33" s="65">
        <v>1.1599999999999999</v>
      </c>
      <c r="M33" s="68">
        <v>1.085</v>
      </c>
      <c r="N33" s="65">
        <v>1.1779999999999999</v>
      </c>
      <c r="O33" s="66">
        <v>1.22</v>
      </c>
    </row>
    <row r="34" spans="1:15" x14ac:dyDescent="0.3">
      <c r="A34" s="82" t="s">
        <v>93</v>
      </c>
      <c r="B34" s="47">
        <v>789.79001342357105</v>
      </c>
      <c r="C34" s="71">
        <v>710.81101208121402</v>
      </c>
      <c r="D34" s="60">
        <v>878</v>
      </c>
      <c r="E34" s="62">
        <v>1015</v>
      </c>
      <c r="F34" s="71">
        <v>631.83201073885687</v>
      </c>
      <c r="G34" s="60">
        <v>724.13981900604324</v>
      </c>
      <c r="H34" s="62">
        <v>960.33190131219192</v>
      </c>
      <c r="I34" s="67">
        <v>1</v>
      </c>
      <c r="J34" s="65">
        <v>1.0425</v>
      </c>
      <c r="K34" s="65">
        <v>1.1025</v>
      </c>
      <c r="L34" s="65">
        <v>1.1200000000000001</v>
      </c>
      <c r="M34" s="68">
        <v>1.0722499999999999</v>
      </c>
      <c r="N34" s="65">
        <v>1.1379999999999999</v>
      </c>
      <c r="O34" s="66">
        <v>1.18</v>
      </c>
    </row>
    <row r="35" spans="1:15" x14ac:dyDescent="0.3">
      <c r="A35" s="82" t="s">
        <v>94</v>
      </c>
      <c r="B35" s="47">
        <v>2177.8039519084</v>
      </c>
      <c r="C35" s="71">
        <v>1986.1572041404609</v>
      </c>
      <c r="D35" s="60">
        <v>2615.0919840618803</v>
      </c>
      <c r="E35" s="62">
        <v>3205.3796911900513</v>
      </c>
      <c r="F35" s="71">
        <v>1719.3189094013685</v>
      </c>
      <c r="G35" s="60">
        <v>2321.4976034879755</v>
      </c>
      <c r="H35" s="62">
        <v>3068.6017632411754</v>
      </c>
      <c r="I35" s="67">
        <v>1</v>
      </c>
      <c r="J35" s="65">
        <v>1.0324550000000001</v>
      </c>
      <c r="K35" s="65">
        <v>1.0924550000000002</v>
      </c>
      <c r="L35" s="65">
        <v>1.1200000000000001</v>
      </c>
      <c r="M35" s="68">
        <v>1.0551735</v>
      </c>
      <c r="N35" s="65">
        <v>1.1440000000000001</v>
      </c>
      <c r="O35" s="66">
        <v>1.2</v>
      </c>
    </row>
    <row r="36" spans="1:15" x14ac:dyDescent="0.3">
      <c r="A36" s="78" t="s">
        <v>285</v>
      </c>
      <c r="B36" s="79"/>
      <c r="C36" s="80"/>
      <c r="D36" s="80"/>
      <c r="E36" s="80"/>
      <c r="F36" s="80"/>
      <c r="G36" s="80"/>
      <c r="H36" s="80"/>
      <c r="I36" s="80"/>
      <c r="J36" s="80"/>
      <c r="K36" s="80"/>
      <c r="L36" s="80"/>
      <c r="M36" s="80"/>
      <c r="N36" s="80"/>
      <c r="O36" s="81"/>
    </row>
    <row r="37" spans="1:15" x14ac:dyDescent="0.3">
      <c r="A37" s="82" t="s">
        <v>95</v>
      </c>
      <c r="B37" s="47">
        <v>293.02049700156425</v>
      </c>
      <c r="C37" s="71">
        <v>260.20220133738906</v>
      </c>
      <c r="D37" s="60">
        <v>653.99760637490999</v>
      </c>
      <c r="E37" s="62">
        <v>1073.7407832544823</v>
      </c>
      <c r="F37" s="71">
        <v>237.58418675802511</v>
      </c>
      <c r="G37" s="60">
        <v>545</v>
      </c>
      <c r="H37" s="62">
        <v>881.19561606413299</v>
      </c>
      <c r="I37" s="67">
        <v>1</v>
      </c>
      <c r="J37" s="65">
        <v>1.03</v>
      </c>
      <c r="K37" s="65">
        <v>1.085</v>
      </c>
      <c r="L37" s="65">
        <v>1.1100000000000001</v>
      </c>
      <c r="M37" s="68">
        <v>1.0509999999999999</v>
      </c>
      <c r="N37" s="65">
        <v>1.131</v>
      </c>
      <c r="O37" s="66">
        <v>1.18</v>
      </c>
    </row>
    <row r="38" spans="1:15" x14ac:dyDescent="0.3">
      <c r="A38" s="82" t="s">
        <v>273</v>
      </c>
      <c r="B38" s="47">
        <v>567.13644580947914</v>
      </c>
      <c r="C38" s="71">
        <v>510.98993767434069</v>
      </c>
      <c r="D38" s="60">
        <v>944.62109141621193</v>
      </c>
      <c r="E38" s="62">
        <v>1401.3622102489592</v>
      </c>
      <c r="F38" s="71">
        <v>453.20559487549951</v>
      </c>
      <c r="G38" s="60">
        <v>858.62977622741289</v>
      </c>
      <c r="H38" s="62">
        <v>1147.1397004545599</v>
      </c>
      <c r="I38" s="67">
        <v>1</v>
      </c>
      <c r="J38" s="65">
        <v>1.0249999999999999</v>
      </c>
      <c r="K38" s="65">
        <v>1.085</v>
      </c>
      <c r="L38" s="65">
        <v>1.1200000000000001</v>
      </c>
      <c r="M38" s="68">
        <v>1.0425</v>
      </c>
      <c r="N38" s="65">
        <v>1.1320000000000001</v>
      </c>
      <c r="O38" s="66">
        <v>1.1599999999999999</v>
      </c>
    </row>
    <row r="39" spans="1:15" x14ac:dyDescent="0.3">
      <c r="A39" s="82" t="s">
        <v>272</v>
      </c>
      <c r="B39" s="47">
        <v>421.30135974418454</v>
      </c>
      <c r="C39" s="71">
        <v>379.17122376976607</v>
      </c>
      <c r="D39" s="60">
        <v>570.70014980189717</v>
      </c>
      <c r="E39" s="62">
        <v>834.2</v>
      </c>
      <c r="F39" s="71">
        <v>337.04108779534766</v>
      </c>
      <c r="G39" s="60">
        <v>547.9</v>
      </c>
      <c r="H39" s="62">
        <v>822.11701157288564</v>
      </c>
      <c r="I39" s="67">
        <v>1</v>
      </c>
      <c r="J39" s="65">
        <v>1.02</v>
      </c>
      <c r="K39" s="65">
        <v>1.06</v>
      </c>
      <c r="L39" s="65">
        <v>1.08</v>
      </c>
      <c r="M39" s="68">
        <v>1.034</v>
      </c>
      <c r="N39" s="65">
        <v>1.0920000000000001</v>
      </c>
      <c r="O39" s="66">
        <v>1.1200000000000001</v>
      </c>
    </row>
    <row r="40" spans="1:15" x14ac:dyDescent="0.3">
      <c r="A40" s="78" t="s">
        <v>96</v>
      </c>
      <c r="B40" s="79"/>
      <c r="C40" s="80"/>
      <c r="D40" s="80"/>
      <c r="E40" s="80"/>
      <c r="F40" s="80"/>
      <c r="G40" s="80"/>
      <c r="H40" s="80"/>
      <c r="I40" s="80"/>
      <c r="J40" s="80"/>
      <c r="K40" s="80"/>
      <c r="L40" s="80"/>
      <c r="M40" s="80"/>
      <c r="N40" s="80"/>
      <c r="O40" s="81"/>
    </row>
    <row r="41" spans="1:15" x14ac:dyDescent="0.3">
      <c r="A41" s="82" t="s">
        <v>92</v>
      </c>
      <c r="B41" s="47">
        <v>873.81022761756788</v>
      </c>
      <c r="C41" s="71">
        <v>786.42920485581112</v>
      </c>
      <c r="D41" s="60">
        <v>1187.4000000000001</v>
      </c>
      <c r="E41" s="62">
        <v>1645.3</v>
      </c>
      <c r="F41" s="71">
        <v>699.04818209405437</v>
      </c>
      <c r="G41" s="60">
        <v>985</v>
      </c>
      <c r="H41" s="62">
        <v>1531.3582828783765</v>
      </c>
      <c r="I41" s="67">
        <v>1</v>
      </c>
      <c r="J41" s="65">
        <v>1.05</v>
      </c>
      <c r="K41" s="65">
        <v>1.1299999999999999</v>
      </c>
      <c r="L41" s="65">
        <v>1.1599999999999999</v>
      </c>
      <c r="M41" s="68">
        <v>1.085</v>
      </c>
      <c r="N41" s="65">
        <v>1.1779999999999999</v>
      </c>
      <c r="O41" s="66">
        <v>1.22</v>
      </c>
    </row>
    <row r="42" spans="1:15" x14ac:dyDescent="0.3">
      <c r="A42" s="82" t="s">
        <v>93</v>
      </c>
      <c r="B42" s="47">
        <v>771.30556630089166</v>
      </c>
      <c r="C42" s="71">
        <v>703.43067646641316</v>
      </c>
      <c r="D42" s="60">
        <v>1127.4000000000001</v>
      </c>
      <c r="E42" s="62">
        <v>1547.6</v>
      </c>
      <c r="F42" s="71">
        <v>608.92544707965135</v>
      </c>
      <c r="G42" s="60">
        <v>871.5</v>
      </c>
      <c r="H42" s="62">
        <v>1368.0952680527018</v>
      </c>
      <c r="I42" s="67">
        <v>1</v>
      </c>
      <c r="J42" s="65">
        <v>1.0425</v>
      </c>
      <c r="K42" s="65">
        <v>1.1025</v>
      </c>
      <c r="L42" s="65">
        <v>1.1200000000000001</v>
      </c>
      <c r="M42" s="68">
        <v>1.0722499999999999</v>
      </c>
      <c r="N42" s="65">
        <v>1.1379999999999999</v>
      </c>
      <c r="O42" s="66">
        <v>1.18</v>
      </c>
    </row>
    <row r="43" spans="1:15" x14ac:dyDescent="0.3">
      <c r="A43" s="82" t="s">
        <v>94</v>
      </c>
      <c r="B43" s="47">
        <v>1512.3638554919444</v>
      </c>
      <c r="C43" s="71">
        <v>1361.1274699427499</v>
      </c>
      <c r="D43" s="60">
        <v>1722.4263476716005</v>
      </c>
      <c r="E43" s="62">
        <v>2299.7050546113232</v>
      </c>
      <c r="F43" s="71">
        <v>1209.8910843935555</v>
      </c>
      <c r="G43" s="60">
        <v>1525.3082831705649</v>
      </c>
      <c r="H43" s="62">
        <v>2176.4359478271431</v>
      </c>
      <c r="I43" s="67">
        <v>1</v>
      </c>
      <c r="J43" s="65">
        <v>1.0324550000000001</v>
      </c>
      <c r="K43" s="65">
        <v>1.0924550000000002</v>
      </c>
      <c r="L43" s="65">
        <v>1.1200000000000001</v>
      </c>
      <c r="M43" s="68">
        <v>1.0551735</v>
      </c>
      <c r="N43" s="65">
        <v>1.1440000000000001</v>
      </c>
      <c r="O43" s="66">
        <v>1.2</v>
      </c>
    </row>
    <row r="44" spans="1:15" x14ac:dyDescent="0.3">
      <c r="A44" s="82" t="s">
        <v>272</v>
      </c>
      <c r="B44" s="47">
        <v>655.35767071317593</v>
      </c>
      <c r="C44" s="71">
        <v>581.95761159330027</v>
      </c>
      <c r="D44" s="60">
        <v>907.77066738148858</v>
      </c>
      <c r="E44" s="62">
        <v>1203.3278512937732</v>
      </c>
      <c r="F44" s="71">
        <v>531.37108436203459</v>
      </c>
      <c r="G44" s="60">
        <v>820.03186661193342</v>
      </c>
      <c r="H44" s="62">
        <v>1042.4958318118968</v>
      </c>
      <c r="I44" s="67">
        <v>1</v>
      </c>
      <c r="J44" s="65">
        <v>1.02</v>
      </c>
      <c r="K44" s="65">
        <v>1.0649999999999999</v>
      </c>
      <c r="L44" s="65">
        <v>1.0900000000000001</v>
      </c>
      <c r="M44" s="68">
        <v>1.034</v>
      </c>
      <c r="N44" s="65">
        <v>1.099</v>
      </c>
      <c r="O44" s="66">
        <v>1.1200000000000001</v>
      </c>
    </row>
    <row r="45" spans="1:15" x14ac:dyDescent="0.3">
      <c r="A45" s="78" t="s">
        <v>97</v>
      </c>
      <c r="B45" s="79"/>
      <c r="C45" s="80"/>
      <c r="D45" s="80"/>
      <c r="E45" s="80"/>
      <c r="F45" s="80"/>
      <c r="G45" s="80"/>
      <c r="H45" s="80"/>
      <c r="I45" s="80"/>
      <c r="J45" s="80"/>
      <c r="K45" s="80"/>
      <c r="L45" s="80"/>
      <c r="M45" s="80"/>
      <c r="N45" s="80"/>
      <c r="O45" s="81"/>
    </row>
    <row r="46" spans="1:15" x14ac:dyDescent="0.3">
      <c r="A46" s="82" t="s">
        <v>274</v>
      </c>
      <c r="B46" s="47">
        <v>810.1949225849703</v>
      </c>
      <c r="C46" s="71">
        <v>729.17543032647325</v>
      </c>
      <c r="D46" s="60">
        <v>1186.8320110138782</v>
      </c>
      <c r="E46" s="62">
        <v>1557.5104289367716</v>
      </c>
      <c r="F46" s="71">
        <v>648.15593806797631</v>
      </c>
      <c r="G46" s="60">
        <v>987.4</v>
      </c>
      <c r="H46" s="62">
        <v>1308.491840131569</v>
      </c>
      <c r="I46" s="67">
        <v>1</v>
      </c>
      <c r="J46" s="65">
        <v>1.028</v>
      </c>
      <c r="K46" s="65">
        <v>1.0780000000000001</v>
      </c>
      <c r="L46" s="65">
        <v>1.1000000000000001</v>
      </c>
      <c r="M46" s="68">
        <v>1.0476000000000001</v>
      </c>
      <c r="N46" s="65">
        <v>1.115</v>
      </c>
      <c r="O46" s="66">
        <v>1.1499999999999999</v>
      </c>
    </row>
    <row r="47" spans="1:15" x14ac:dyDescent="0.3">
      <c r="A47" s="82" t="s">
        <v>98</v>
      </c>
      <c r="B47" s="47">
        <v>136.112746994275</v>
      </c>
      <c r="C47" s="71">
        <v>120.8681193309162</v>
      </c>
      <c r="D47" s="60">
        <v>446.93760840235916</v>
      </c>
      <c r="E47" s="62">
        <v>797.06434425959935</v>
      </c>
      <c r="F47" s="71">
        <v>110.36168675211489</v>
      </c>
      <c r="G47" s="60">
        <v>344.7</v>
      </c>
      <c r="H47" s="62">
        <v>675.58973652706288</v>
      </c>
      <c r="I47" s="67">
        <v>1</v>
      </c>
      <c r="J47" s="65">
        <v>1.0249999999999999</v>
      </c>
      <c r="K47" s="65">
        <v>1.0750000000000002</v>
      </c>
      <c r="L47" s="65">
        <v>1.1000000000000001</v>
      </c>
      <c r="M47" s="68">
        <v>1.0425</v>
      </c>
      <c r="N47" s="65">
        <v>1.1179999999999999</v>
      </c>
      <c r="O47" s="66">
        <v>1.1599999999999999</v>
      </c>
    </row>
    <row r="48" spans="1:15" x14ac:dyDescent="0.3">
      <c r="A48" s="82" t="s">
        <v>275</v>
      </c>
      <c r="B48" s="47">
        <v>332.72004820822781</v>
      </c>
      <c r="C48" s="71">
        <v>295.45540280890629</v>
      </c>
      <c r="D48" s="60">
        <v>874.5</v>
      </c>
      <c r="E48" s="62">
        <v>1456.9</v>
      </c>
      <c r="F48" s="71">
        <v>269.77301206072531</v>
      </c>
      <c r="G48" s="60">
        <v>751.2</v>
      </c>
      <c r="H48" s="62">
        <v>1154.0547786072216</v>
      </c>
      <c r="I48" s="67">
        <v>1</v>
      </c>
      <c r="J48" s="65">
        <v>1.0436334999999999</v>
      </c>
      <c r="K48" s="65">
        <v>1.1536335</v>
      </c>
      <c r="L48" s="65">
        <v>1.22</v>
      </c>
      <c r="M48" s="68">
        <v>1.07417695</v>
      </c>
      <c r="N48" s="65">
        <v>1.244</v>
      </c>
      <c r="O48" s="66">
        <v>1.3</v>
      </c>
    </row>
    <row r="49" spans="1:15" x14ac:dyDescent="0.3">
      <c r="A49" s="78" t="s">
        <v>99</v>
      </c>
      <c r="B49" s="79"/>
      <c r="C49" s="80"/>
      <c r="D49" s="80"/>
      <c r="E49" s="80"/>
      <c r="F49" s="80"/>
      <c r="G49" s="80"/>
      <c r="H49" s="80"/>
      <c r="I49" s="80"/>
      <c r="J49" s="80"/>
      <c r="K49" s="80"/>
      <c r="L49" s="80"/>
      <c r="M49" s="80"/>
      <c r="N49" s="80"/>
      <c r="O49" s="81"/>
    </row>
    <row r="50" spans="1:15" x14ac:dyDescent="0.3">
      <c r="A50" s="82" t="s">
        <v>274</v>
      </c>
      <c r="B50" s="47">
        <v>845.14450748079264</v>
      </c>
      <c r="C50" s="71">
        <v>760.63005673271334</v>
      </c>
      <c r="D50" s="60">
        <v>1136.7493045512051</v>
      </c>
      <c r="E50" s="62">
        <v>1587.3350400719498</v>
      </c>
      <c r="F50" s="71">
        <v>676.11560598463416</v>
      </c>
      <c r="G50" s="60">
        <v>1020.9098444717982</v>
      </c>
      <c r="H50" s="62">
        <v>1336.8916212413337</v>
      </c>
      <c r="I50" s="67">
        <v>1</v>
      </c>
      <c r="J50" s="65">
        <v>1.028</v>
      </c>
      <c r="K50" s="65">
        <v>1.0780000000000001</v>
      </c>
      <c r="L50" s="65">
        <v>1.1000000000000001</v>
      </c>
      <c r="M50" s="68">
        <v>1.0476000000000001</v>
      </c>
      <c r="N50" s="65">
        <v>1.115</v>
      </c>
      <c r="O50" s="66">
        <v>1.1499999999999999</v>
      </c>
    </row>
    <row r="51" spans="1:15" x14ac:dyDescent="0.3">
      <c r="A51" s="82" t="s">
        <v>98</v>
      </c>
      <c r="B51" s="47">
        <v>136.112746994275</v>
      </c>
      <c r="C51" s="71">
        <v>122.63758504184177</v>
      </c>
      <c r="D51" s="60">
        <v>409.72989702628701</v>
      </c>
      <c r="E51" s="62">
        <v>873.96820410224859</v>
      </c>
      <c r="F51" s="71">
        <v>108.76934277011986</v>
      </c>
      <c r="G51" s="60">
        <v>393.64547090368029</v>
      </c>
      <c r="H51" s="62">
        <v>664.36827721157852</v>
      </c>
      <c r="I51" s="67">
        <v>1</v>
      </c>
      <c r="J51" s="65">
        <v>1.0249999999999999</v>
      </c>
      <c r="K51" s="65">
        <v>1.0750000000000002</v>
      </c>
      <c r="L51" s="65">
        <v>1.1000000000000001</v>
      </c>
      <c r="M51" s="68">
        <v>1.0425</v>
      </c>
      <c r="N51" s="65">
        <v>1.1179999999999999</v>
      </c>
      <c r="O51" s="66">
        <v>1.1599999999999999</v>
      </c>
    </row>
    <row r="52" spans="1:15" x14ac:dyDescent="0.3">
      <c r="A52" s="82" t="s">
        <v>275</v>
      </c>
      <c r="B52" s="47">
        <v>423.46187953774444</v>
      </c>
      <c r="C52" s="71">
        <v>381.11569158396998</v>
      </c>
      <c r="D52" s="60">
        <v>818.4</v>
      </c>
      <c r="E52" s="62">
        <v>1497.5</v>
      </c>
      <c r="F52" s="71">
        <v>338.76950363019557</v>
      </c>
      <c r="G52" s="60">
        <v>798.4</v>
      </c>
      <c r="H52" s="62">
        <v>1406.9153872040206</v>
      </c>
      <c r="I52" s="67">
        <v>1</v>
      </c>
      <c r="J52" s="65">
        <v>1.0530085</v>
      </c>
      <c r="K52" s="65">
        <v>1.1630085000000001</v>
      </c>
      <c r="L52" s="65">
        <v>1.22</v>
      </c>
      <c r="M52" s="68">
        <v>1.09011445</v>
      </c>
      <c r="N52" s="65">
        <v>1.244</v>
      </c>
      <c r="O52" s="66">
        <v>1.3</v>
      </c>
    </row>
    <row r="53" spans="1:15" x14ac:dyDescent="0.3">
      <c r="A53" s="78" t="s">
        <v>100</v>
      </c>
      <c r="B53" s="79"/>
      <c r="C53" s="80"/>
      <c r="D53" s="80"/>
      <c r="E53" s="80"/>
      <c r="F53" s="80"/>
      <c r="G53" s="80"/>
      <c r="H53" s="80"/>
      <c r="I53" s="80"/>
      <c r="J53" s="80"/>
      <c r="K53" s="80"/>
      <c r="L53" s="80"/>
      <c r="M53" s="80"/>
      <c r="N53" s="80"/>
      <c r="O53" s="81"/>
    </row>
    <row r="54" spans="1:15" x14ac:dyDescent="0.3">
      <c r="A54" s="82" t="s">
        <v>274</v>
      </c>
      <c r="B54" s="47">
        <v>680.56373497137497</v>
      </c>
      <c r="C54" s="71">
        <v>613.18792520920886</v>
      </c>
      <c r="D54" s="60">
        <v>953.31584848176385</v>
      </c>
      <c r="E54" s="62">
        <v>1427.7439974015851</v>
      </c>
      <c r="F54" s="71">
        <v>543.84671385059937</v>
      </c>
      <c r="G54" s="60">
        <v>861.51512136322549</v>
      </c>
      <c r="H54" s="62">
        <v>1127.8135002988456</v>
      </c>
      <c r="I54" s="67">
        <v>1</v>
      </c>
      <c r="J54" s="65">
        <v>1.02</v>
      </c>
      <c r="K54" s="65">
        <v>1.07</v>
      </c>
      <c r="L54" s="65">
        <v>1.1000000000000001</v>
      </c>
      <c r="M54" s="68">
        <v>1.034</v>
      </c>
      <c r="N54" s="65">
        <v>1.1060000000000001</v>
      </c>
      <c r="O54" s="66">
        <v>1.1200000000000001</v>
      </c>
    </row>
    <row r="55" spans="1:15" x14ac:dyDescent="0.3">
      <c r="A55" s="82" t="s">
        <v>276</v>
      </c>
      <c r="B55" s="47">
        <v>136.112746994275</v>
      </c>
      <c r="C55" s="71">
        <v>120.8681193309162</v>
      </c>
      <c r="D55" s="60">
        <v>747.8</v>
      </c>
      <c r="E55" s="62">
        <v>1316.7</v>
      </c>
      <c r="F55" s="71">
        <v>110.36168675211489</v>
      </c>
      <c r="G55" s="60">
        <v>345</v>
      </c>
      <c r="H55" s="62">
        <v>672.30029290296773</v>
      </c>
      <c r="I55" s="67">
        <v>1</v>
      </c>
      <c r="J55" s="65">
        <v>1.0249999999999999</v>
      </c>
      <c r="K55" s="65">
        <v>1.0750000000000002</v>
      </c>
      <c r="L55" s="65">
        <v>1.1000000000000001</v>
      </c>
      <c r="M55" s="68">
        <v>1.0425</v>
      </c>
      <c r="N55" s="65">
        <v>1.1179999999999999</v>
      </c>
      <c r="O55" s="66">
        <v>1.1599999999999999</v>
      </c>
    </row>
    <row r="56" spans="1:15" x14ac:dyDescent="0.3">
      <c r="A56" s="82" t="s">
        <v>275</v>
      </c>
      <c r="B56" s="47">
        <v>332.72004820822781</v>
      </c>
      <c r="C56" s="71">
        <v>299.44804338740505</v>
      </c>
      <c r="D56" s="60">
        <v>747.8</v>
      </c>
      <c r="E56" s="62">
        <v>1316.7</v>
      </c>
      <c r="F56" s="71">
        <v>266.17603856658224</v>
      </c>
      <c r="G56" s="60">
        <v>697.4</v>
      </c>
      <c r="H56" s="62">
        <v>1296.5264353719078</v>
      </c>
      <c r="I56" s="67">
        <v>1</v>
      </c>
      <c r="J56" s="65">
        <v>1.0548834999999999</v>
      </c>
      <c r="K56" s="65">
        <v>1.1648835</v>
      </c>
      <c r="L56" s="65">
        <v>1.22</v>
      </c>
      <c r="M56" s="68">
        <v>1.0933019499999999</v>
      </c>
      <c r="N56" s="65">
        <v>1.244</v>
      </c>
      <c r="O56" s="66">
        <v>1.3</v>
      </c>
    </row>
    <row r="57" spans="1:15" x14ac:dyDescent="0.3">
      <c r="A57" s="78" t="s">
        <v>101</v>
      </c>
      <c r="B57" s="79"/>
      <c r="C57" s="80"/>
      <c r="D57" s="80"/>
      <c r="E57" s="80"/>
      <c r="F57" s="80"/>
      <c r="G57" s="80"/>
      <c r="H57" s="80"/>
      <c r="I57" s="80"/>
      <c r="J57" s="80"/>
      <c r="K57" s="80"/>
      <c r="L57" s="80"/>
      <c r="M57" s="80"/>
      <c r="N57" s="80"/>
      <c r="O57" s="81"/>
    </row>
    <row r="58" spans="1:15" x14ac:dyDescent="0.3">
      <c r="A58" s="82" t="s">
        <v>102</v>
      </c>
      <c r="B58" s="47">
        <v>635.19281930661668</v>
      </c>
      <c r="C58" s="71">
        <v>572.30873019526166</v>
      </c>
      <c r="D58" s="60">
        <v>945.2</v>
      </c>
      <c r="E58" s="62">
        <v>1280.898466981937</v>
      </c>
      <c r="F58" s="71">
        <v>507.59026626055947</v>
      </c>
      <c r="G58" s="60">
        <v>773.83349118951583</v>
      </c>
      <c r="H58" s="62">
        <v>1114.6843798801558</v>
      </c>
      <c r="I58" s="67">
        <v>1</v>
      </c>
      <c r="J58" s="65">
        <v>1.0425</v>
      </c>
      <c r="K58" s="65">
        <v>1.1025</v>
      </c>
      <c r="L58" s="65">
        <v>1.1279999999999999</v>
      </c>
      <c r="M58" s="68">
        <v>1.0722499999999999</v>
      </c>
      <c r="N58" s="65">
        <v>1.1379999999999999</v>
      </c>
      <c r="O58" s="66">
        <v>1.18</v>
      </c>
    </row>
    <row r="59" spans="1:15" x14ac:dyDescent="0.3">
      <c r="A59" s="82" t="s">
        <v>103</v>
      </c>
      <c r="B59" s="47">
        <v>529.32734942218065</v>
      </c>
      <c r="C59" s="71">
        <v>476.39461447996263</v>
      </c>
      <c r="D59" s="60">
        <v>835.4</v>
      </c>
      <c r="E59" s="62">
        <v>1182.9447287093592</v>
      </c>
      <c r="F59" s="71">
        <v>423.46187953774455</v>
      </c>
      <c r="G59" s="60">
        <v>724.63154494038133</v>
      </c>
      <c r="H59" s="62">
        <v>1028.9394275816821</v>
      </c>
      <c r="I59" s="67">
        <v>1</v>
      </c>
      <c r="J59" s="65">
        <v>1.0375000000000001</v>
      </c>
      <c r="K59" s="65">
        <v>1.0975000000000001</v>
      </c>
      <c r="L59" s="65">
        <v>1.1200000000000001</v>
      </c>
      <c r="M59" s="68">
        <v>1.06375</v>
      </c>
      <c r="N59" s="65">
        <v>1.141</v>
      </c>
      <c r="O59" s="66">
        <v>1.19</v>
      </c>
    </row>
    <row r="60" spans="1:15" x14ac:dyDescent="0.3">
      <c r="A60" s="82" t="s">
        <v>277</v>
      </c>
      <c r="B60" s="47">
        <v>857.00618477876844</v>
      </c>
      <c r="C60" s="71">
        <v>761.02149208354638</v>
      </c>
      <c r="D60" s="60">
        <v>1158.7</v>
      </c>
      <c r="E60" s="62">
        <v>1789.4</v>
      </c>
      <c r="F60" s="71">
        <v>694.86987955035283</v>
      </c>
      <c r="G60" s="60">
        <v>1005.4</v>
      </c>
      <c r="H60" s="62">
        <v>1676.9058891539069</v>
      </c>
      <c r="I60" s="67">
        <v>1</v>
      </c>
      <c r="J60" s="65">
        <v>1.05</v>
      </c>
      <c r="K60" s="65">
        <v>1.1400000000000001</v>
      </c>
      <c r="L60" s="65">
        <v>1.18</v>
      </c>
      <c r="M60" s="68">
        <v>1.085</v>
      </c>
      <c r="N60" s="65">
        <v>1.2009999999999998</v>
      </c>
      <c r="O60" s="66">
        <v>1.25</v>
      </c>
    </row>
    <row r="61" spans="1:15" x14ac:dyDescent="0.3">
      <c r="A61" s="82" t="s">
        <v>104</v>
      </c>
      <c r="B61" s="47">
        <v>571.337456519179</v>
      </c>
      <c r="C61" s="71">
        <v>514.20371086726107</v>
      </c>
      <c r="D61" s="60">
        <v>1273.8447649979089</v>
      </c>
      <c r="E61" s="62">
        <v>2016.2722680976162</v>
      </c>
      <c r="F61" s="71">
        <v>457.06996521534325</v>
      </c>
      <c r="G61" s="60">
        <v>1179.0008348864067</v>
      </c>
      <c r="H61" s="62">
        <v>1670.2123404788751</v>
      </c>
      <c r="I61" s="67">
        <v>1</v>
      </c>
      <c r="J61" s="65">
        <v>1.05</v>
      </c>
      <c r="K61" s="65">
        <v>1.1499999999999999</v>
      </c>
      <c r="L61" s="65">
        <v>1.2</v>
      </c>
      <c r="M61" s="68">
        <v>1.085</v>
      </c>
      <c r="N61" s="65">
        <v>1.23</v>
      </c>
      <c r="O61" s="66">
        <v>1.33</v>
      </c>
    </row>
    <row r="62" spans="1:15" x14ac:dyDescent="0.3">
      <c r="A62" s="78" t="s">
        <v>105</v>
      </c>
      <c r="B62" s="79"/>
      <c r="C62" s="80"/>
      <c r="D62" s="80"/>
      <c r="E62" s="80"/>
      <c r="F62" s="80"/>
      <c r="G62" s="80"/>
      <c r="H62" s="80"/>
      <c r="I62" s="80"/>
      <c r="J62" s="80"/>
      <c r="K62" s="80"/>
      <c r="L62" s="80"/>
      <c r="M62" s="80"/>
      <c r="N62" s="80"/>
      <c r="O62" s="81"/>
    </row>
    <row r="63" spans="1:15" x14ac:dyDescent="0.3">
      <c r="A63" s="82" t="s">
        <v>102</v>
      </c>
      <c r="B63" s="47">
        <v>529.32734942218065</v>
      </c>
      <c r="C63" s="71">
        <v>476.39461447996257</v>
      </c>
      <c r="D63" s="60">
        <v>845.7</v>
      </c>
      <c r="E63" s="62">
        <v>1104.9000000000001</v>
      </c>
      <c r="F63" s="71">
        <v>423.46187953774455</v>
      </c>
      <c r="G63" s="60">
        <v>665.7</v>
      </c>
      <c r="H63" s="62">
        <v>1054.0456496146801</v>
      </c>
      <c r="I63" s="67">
        <v>1</v>
      </c>
      <c r="J63" s="65">
        <v>1.0325</v>
      </c>
      <c r="K63" s="65">
        <v>1.08</v>
      </c>
      <c r="L63" s="65">
        <v>1.095</v>
      </c>
      <c r="M63" s="68">
        <v>1.0552499999999998</v>
      </c>
      <c r="N63" s="65">
        <v>1.1145</v>
      </c>
      <c r="O63" s="66">
        <v>1.1599999999999999</v>
      </c>
    </row>
    <row r="64" spans="1:15" x14ac:dyDescent="0.3">
      <c r="A64" s="82" t="s">
        <v>103</v>
      </c>
      <c r="B64" s="47">
        <v>287.34913254346947</v>
      </c>
      <c r="C64" s="71">
        <v>262.06240887964418</v>
      </c>
      <c r="D64" s="60">
        <v>602.7407181435841</v>
      </c>
      <c r="E64" s="62">
        <v>977.61950002972685</v>
      </c>
      <c r="F64" s="71">
        <v>226.85457832379171</v>
      </c>
      <c r="G64" s="60">
        <v>553.65901280006813</v>
      </c>
      <c r="H64" s="62">
        <v>852.61987708943946</v>
      </c>
      <c r="I64" s="67">
        <v>1</v>
      </c>
      <c r="J64" s="65">
        <v>1.0375000000000001</v>
      </c>
      <c r="K64" s="65">
        <v>1.0975000000000001</v>
      </c>
      <c r="L64" s="65">
        <v>1.1200000000000001</v>
      </c>
      <c r="M64" s="68">
        <v>1.06375</v>
      </c>
      <c r="N64" s="65">
        <v>1.135</v>
      </c>
      <c r="O64" s="66">
        <v>1.17</v>
      </c>
    </row>
    <row r="65" spans="1:15" x14ac:dyDescent="0.3">
      <c r="A65" s="82" t="s">
        <v>277</v>
      </c>
      <c r="B65" s="47">
        <v>514.20371086726107</v>
      </c>
      <c r="C65" s="71">
        <v>462.78333978053496</v>
      </c>
      <c r="D65" s="60">
        <v>850.30066237138135</v>
      </c>
      <c r="E65" s="62">
        <v>1245.4024999999999</v>
      </c>
      <c r="F65" s="71">
        <v>411.36296869380891</v>
      </c>
      <c r="G65" s="60">
        <v>768.17500000000007</v>
      </c>
      <c r="H65" s="62">
        <v>1003.1743101900921</v>
      </c>
      <c r="I65" s="67">
        <v>1</v>
      </c>
      <c r="J65" s="65">
        <v>1.05</v>
      </c>
      <c r="K65" s="65">
        <v>1.1400000000000001</v>
      </c>
      <c r="L65" s="65">
        <v>1.18</v>
      </c>
      <c r="M65" s="68">
        <v>1.085</v>
      </c>
      <c r="N65" s="65">
        <v>1.2009999999999998</v>
      </c>
      <c r="O65" s="66">
        <v>1.25</v>
      </c>
    </row>
    <row r="66" spans="1:15" x14ac:dyDescent="0.3">
      <c r="A66" s="78" t="s">
        <v>106</v>
      </c>
      <c r="B66" s="79"/>
      <c r="C66" s="80"/>
      <c r="D66" s="80"/>
      <c r="E66" s="80"/>
      <c r="F66" s="80"/>
      <c r="G66" s="80"/>
      <c r="H66" s="80"/>
      <c r="I66" s="80"/>
      <c r="J66" s="80"/>
      <c r="K66" s="80"/>
      <c r="L66" s="80"/>
      <c r="M66" s="80"/>
      <c r="N66" s="80"/>
      <c r="O66" s="81"/>
    </row>
    <row r="67" spans="1:15" x14ac:dyDescent="0.3">
      <c r="A67" s="82" t="s">
        <v>107</v>
      </c>
      <c r="B67" s="47">
        <v>308</v>
      </c>
      <c r="C67" s="71">
        <v>280.89600000000002</v>
      </c>
      <c r="D67" s="60">
        <v>528.70000000000005</v>
      </c>
      <c r="E67" s="62">
        <v>852.86019768002723</v>
      </c>
      <c r="F67" s="71">
        <v>243.15789473684214</v>
      </c>
      <c r="G67" s="60">
        <v>412.5</v>
      </c>
      <c r="H67" s="62">
        <v>638.95806635298754</v>
      </c>
      <c r="I67" s="67">
        <v>1</v>
      </c>
      <c r="J67" s="65">
        <v>1.0249999999999999</v>
      </c>
      <c r="K67" s="65">
        <v>1.0549999999999999</v>
      </c>
      <c r="L67" s="65">
        <v>1.07</v>
      </c>
      <c r="M67" s="68">
        <v>1.038</v>
      </c>
      <c r="N67" s="65">
        <v>1.079</v>
      </c>
      <c r="O67" s="66">
        <v>1.1000000000000001</v>
      </c>
    </row>
    <row r="68" spans="1:15" x14ac:dyDescent="0.3">
      <c r="A68" s="82" t="s">
        <v>278</v>
      </c>
      <c r="B68" s="47">
        <v>190</v>
      </c>
      <c r="C68" s="71">
        <v>168.72</v>
      </c>
      <c r="D68" s="60">
        <v>329.58222309530311</v>
      </c>
      <c r="E68" s="62">
        <v>845</v>
      </c>
      <c r="F68" s="71">
        <v>154.05405405405406</v>
      </c>
      <c r="G68" s="60">
        <v>302.96084830145429</v>
      </c>
      <c r="H68" s="62">
        <v>632.33477483162278</v>
      </c>
      <c r="I68" s="67">
        <v>1</v>
      </c>
      <c r="J68" s="65">
        <v>1.0149999999999999</v>
      </c>
      <c r="K68" s="65">
        <v>1.048</v>
      </c>
      <c r="L68" s="65">
        <v>1.1100000000000001</v>
      </c>
      <c r="M68" s="68">
        <v>1.0382499999999999</v>
      </c>
      <c r="N68" s="65">
        <v>1.0980000000000001</v>
      </c>
      <c r="O68" s="66">
        <v>1.1499999999999999</v>
      </c>
    </row>
    <row r="69" spans="1:15" x14ac:dyDescent="0.3">
      <c r="A69" s="82" t="s">
        <v>108</v>
      </c>
      <c r="B69" s="47">
        <v>373.33333333333331</v>
      </c>
      <c r="C69" s="71">
        <v>336</v>
      </c>
      <c r="D69" s="60">
        <v>587</v>
      </c>
      <c r="E69" s="62">
        <v>917.5</v>
      </c>
      <c r="F69" s="71">
        <v>298.66666666666669</v>
      </c>
      <c r="G69" s="60">
        <v>398.7</v>
      </c>
      <c r="H69" s="62">
        <v>775.83332924999991</v>
      </c>
      <c r="I69" s="67">
        <v>1</v>
      </c>
      <c r="J69" s="65">
        <v>1.0274999999999999</v>
      </c>
      <c r="K69" s="65">
        <v>1.0620000000000001</v>
      </c>
      <c r="L69" s="65">
        <v>1.08</v>
      </c>
      <c r="M69" s="68">
        <v>1.0467499999999998</v>
      </c>
      <c r="N69" s="65">
        <v>1.0920000000000001</v>
      </c>
      <c r="O69" s="66">
        <v>1.1200000000000001</v>
      </c>
    </row>
    <row r="70" spans="1:15" x14ac:dyDescent="0.3">
      <c r="A70" s="82" t="s">
        <v>109</v>
      </c>
      <c r="B70" s="47">
        <v>385</v>
      </c>
      <c r="C70" s="71">
        <v>341.88</v>
      </c>
      <c r="D70" s="60">
        <v>795.12556330353323</v>
      </c>
      <c r="E70" s="62">
        <v>1260.4522581006465</v>
      </c>
      <c r="F70" s="71">
        <v>312.16216216216219</v>
      </c>
      <c r="G70" s="60">
        <v>592.4</v>
      </c>
      <c r="H70" s="62">
        <v>878.6908113931072</v>
      </c>
      <c r="I70" s="67">
        <v>1</v>
      </c>
      <c r="J70" s="65">
        <v>1.0325</v>
      </c>
      <c r="K70" s="65">
        <v>1.0825</v>
      </c>
      <c r="L70" s="65">
        <v>1.1000000000000001</v>
      </c>
      <c r="M70" s="68">
        <v>1.0552499999999998</v>
      </c>
      <c r="N70" s="65">
        <v>1.115</v>
      </c>
      <c r="O70" s="66">
        <v>1.1499999999999999</v>
      </c>
    </row>
    <row r="71" spans="1:15" x14ac:dyDescent="0.3">
      <c r="A71" s="78" t="s">
        <v>110</v>
      </c>
      <c r="B71" s="79"/>
      <c r="C71" s="80"/>
      <c r="D71" s="80"/>
      <c r="E71" s="80"/>
      <c r="F71" s="80"/>
      <c r="G71" s="80"/>
      <c r="H71" s="80"/>
      <c r="I71" s="80"/>
      <c r="J71" s="80"/>
      <c r="K71" s="80"/>
      <c r="L71" s="80"/>
      <c r="M71" s="80"/>
      <c r="N71" s="80"/>
      <c r="O71" s="81"/>
    </row>
    <row r="72" spans="1:15" x14ac:dyDescent="0.3">
      <c r="A72" s="82" t="s">
        <v>111</v>
      </c>
      <c r="B72" s="47">
        <v>350</v>
      </c>
      <c r="C72" s="71">
        <v>315</v>
      </c>
      <c r="D72" s="60">
        <v>645.88875716921973</v>
      </c>
      <c r="E72" s="62">
        <v>1235.2489559127603</v>
      </c>
      <c r="F72" s="71">
        <v>280</v>
      </c>
      <c r="G72" s="60">
        <v>487.5</v>
      </c>
      <c r="H72" s="62">
        <v>766.33695922056245</v>
      </c>
      <c r="I72" s="67">
        <v>1</v>
      </c>
      <c r="J72" s="65">
        <v>1.0350000000000001</v>
      </c>
      <c r="K72" s="65">
        <v>1.0900000000000001</v>
      </c>
      <c r="L72" s="65">
        <v>1.1200000000000001</v>
      </c>
      <c r="M72" s="68">
        <v>1.0594999999999999</v>
      </c>
      <c r="N72" s="65">
        <v>1.1499999999999999</v>
      </c>
      <c r="O72" s="66">
        <v>1.22</v>
      </c>
    </row>
    <row r="73" spans="1:15" x14ac:dyDescent="0.3">
      <c r="A73" s="82" t="s">
        <v>279</v>
      </c>
      <c r="B73" s="47">
        <v>420</v>
      </c>
      <c r="C73" s="71">
        <v>372.96</v>
      </c>
      <c r="D73" s="60">
        <v>508.3106003525113</v>
      </c>
      <c r="E73" s="62">
        <v>777.56063594093814</v>
      </c>
      <c r="F73" s="71">
        <v>340.54054054054058</v>
      </c>
      <c r="G73" s="60">
        <v>432.5</v>
      </c>
      <c r="H73" s="62">
        <v>594.64994245100843</v>
      </c>
      <c r="I73" s="67">
        <v>1</v>
      </c>
      <c r="J73" s="65">
        <v>1.0249999999999999</v>
      </c>
      <c r="K73" s="65">
        <v>1.07</v>
      </c>
      <c r="L73" s="65">
        <v>1.1000000000000001</v>
      </c>
      <c r="M73" s="68">
        <v>1.0425</v>
      </c>
      <c r="N73" s="65">
        <v>1.127</v>
      </c>
      <c r="O73" s="66">
        <v>1.19</v>
      </c>
    </row>
    <row r="74" spans="1:15" x14ac:dyDescent="0.3">
      <c r="A74" s="82" t="s">
        <v>112</v>
      </c>
      <c r="B74" s="47">
        <v>420</v>
      </c>
      <c r="C74" s="71">
        <v>377.99999999999994</v>
      </c>
      <c r="D74" s="60">
        <v>673.33350969904268</v>
      </c>
      <c r="E74" s="62">
        <v>1188.2697849660499</v>
      </c>
      <c r="F74" s="71">
        <v>336</v>
      </c>
      <c r="G74" s="60">
        <v>548.70000000000005</v>
      </c>
      <c r="H74" s="62">
        <v>796.99043758938444</v>
      </c>
      <c r="I74" s="67">
        <v>1</v>
      </c>
      <c r="J74" s="65">
        <v>1.0325</v>
      </c>
      <c r="K74" s="65">
        <v>1.0974999999999999</v>
      </c>
      <c r="L74" s="65">
        <v>1.1299999999999999</v>
      </c>
      <c r="M74" s="68">
        <v>1.0552499999999998</v>
      </c>
      <c r="N74" s="65">
        <v>1.1569999999999998</v>
      </c>
      <c r="O74" s="66">
        <v>1.22</v>
      </c>
    </row>
    <row r="75" spans="1:15" x14ac:dyDescent="0.3">
      <c r="A75" s="82" t="s">
        <v>113</v>
      </c>
      <c r="B75" s="47">
        <v>579.73947793857872</v>
      </c>
      <c r="C75" s="71">
        <v>521.76553014472086</v>
      </c>
      <c r="D75" s="60">
        <v>703.66840176342396</v>
      </c>
      <c r="E75" s="62">
        <v>938.26143188087872</v>
      </c>
      <c r="F75" s="71">
        <v>463.79158235086294</v>
      </c>
      <c r="G75" s="60">
        <v>627.40667740088566</v>
      </c>
      <c r="H75" s="62">
        <v>824.56998839311302</v>
      </c>
      <c r="I75" s="67">
        <v>1</v>
      </c>
      <c r="J75" s="65">
        <v>1.0225</v>
      </c>
      <c r="K75" s="65">
        <v>1.0699999999999998</v>
      </c>
      <c r="L75" s="65">
        <v>1.095</v>
      </c>
      <c r="M75" s="68">
        <v>1.0382499999999999</v>
      </c>
      <c r="N75" s="65">
        <v>1.1145</v>
      </c>
      <c r="O75" s="66">
        <v>1.1599999999999999</v>
      </c>
    </row>
    <row r="76" spans="1:15" x14ac:dyDescent="0.3">
      <c r="A76" s="78" t="s">
        <v>114</v>
      </c>
      <c r="B76" s="79"/>
      <c r="C76" s="80"/>
      <c r="D76" s="80"/>
      <c r="E76" s="80"/>
      <c r="F76" s="80"/>
      <c r="G76" s="80"/>
      <c r="H76" s="80"/>
      <c r="I76" s="80"/>
      <c r="J76" s="80"/>
      <c r="K76" s="80"/>
      <c r="L76" s="80"/>
      <c r="M76" s="80"/>
      <c r="N76" s="80"/>
      <c r="O76" s="81"/>
    </row>
    <row r="77" spans="1:15" x14ac:dyDescent="0.3">
      <c r="A77" s="82" t="s">
        <v>280</v>
      </c>
      <c r="B77" s="47">
        <v>821.33333333333337</v>
      </c>
      <c r="C77" s="71">
        <v>729.34400000000005</v>
      </c>
      <c r="D77" s="60">
        <v>915.92103813521715</v>
      </c>
      <c r="E77" s="62">
        <v>1158.0221796047838</v>
      </c>
      <c r="F77" s="71">
        <v>665.94594594594605</v>
      </c>
      <c r="G77" s="60">
        <v>803.24212360548484</v>
      </c>
      <c r="H77" s="62">
        <v>1058.5048368387015</v>
      </c>
      <c r="I77" s="67">
        <v>1</v>
      </c>
      <c r="J77" s="65">
        <v>1.0249999999999999</v>
      </c>
      <c r="K77" s="65">
        <v>1.0674999999999999</v>
      </c>
      <c r="L77" s="65">
        <v>1.085</v>
      </c>
      <c r="M77" s="68">
        <v>1.0425</v>
      </c>
      <c r="N77" s="65">
        <v>1.0954999999999999</v>
      </c>
      <c r="O77" s="66">
        <v>1.1200000000000001</v>
      </c>
    </row>
    <row r="78" spans="1:15" x14ac:dyDescent="0.3">
      <c r="A78" s="82" t="s">
        <v>277</v>
      </c>
      <c r="B78" s="47">
        <v>204.61538461538461</v>
      </c>
      <c r="C78" s="71">
        <v>184.15384615384616</v>
      </c>
      <c r="D78" s="60">
        <v>363.66185600703579</v>
      </c>
      <c r="E78" s="62">
        <v>581.98109151685946</v>
      </c>
      <c r="F78" s="71">
        <v>163.69230769230771</v>
      </c>
      <c r="G78" s="60">
        <v>298.7</v>
      </c>
      <c r="H78" s="62">
        <v>431.58129029287136</v>
      </c>
      <c r="I78" s="67">
        <v>1</v>
      </c>
      <c r="J78" s="65">
        <v>1.0350000000000001</v>
      </c>
      <c r="K78" s="65">
        <v>1.105</v>
      </c>
      <c r="L78" s="65">
        <v>1.1399999999999999</v>
      </c>
      <c r="M78" s="68">
        <v>1.0594999999999999</v>
      </c>
      <c r="N78" s="65">
        <v>1.1609999999999998</v>
      </c>
      <c r="O78" s="66">
        <v>1.21</v>
      </c>
    </row>
    <row r="79" spans="1:15" x14ac:dyDescent="0.3">
      <c r="A79" s="82" t="s">
        <v>115</v>
      </c>
      <c r="B79" s="47">
        <v>350</v>
      </c>
      <c r="C79" s="71">
        <v>315.35000000000002</v>
      </c>
      <c r="D79" s="60">
        <v>588.22978550842276</v>
      </c>
      <c r="E79" s="62">
        <v>1013.8621379153751</v>
      </c>
      <c r="F79" s="71">
        <v>279.68923418423969</v>
      </c>
      <c r="G79" s="60">
        <v>457.4</v>
      </c>
      <c r="H79" s="62">
        <v>700.74333985965995</v>
      </c>
      <c r="I79" s="67">
        <v>1</v>
      </c>
      <c r="J79" s="65">
        <v>1.0325</v>
      </c>
      <c r="K79" s="65">
        <v>1.0974999999999999</v>
      </c>
      <c r="L79" s="65">
        <v>1.1299999999999999</v>
      </c>
      <c r="M79" s="68">
        <v>1.0552499999999998</v>
      </c>
      <c r="N79" s="65">
        <v>1.1569999999999998</v>
      </c>
      <c r="O79" s="66">
        <v>1.22</v>
      </c>
    </row>
    <row r="80" spans="1:15" x14ac:dyDescent="0.3">
      <c r="A80" s="82" t="s">
        <v>116</v>
      </c>
      <c r="B80" s="47">
        <v>326.66666666666663</v>
      </c>
      <c r="C80" s="71">
        <v>294</v>
      </c>
      <c r="D80" s="60">
        <v>439.00169870367392</v>
      </c>
      <c r="E80" s="62">
        <v>672.06785995756229</v>
      </c>
      <c r="F80" s="71">
        <v>261.33333333333331</v>
      </c>
      <c r="G80" s="60">
        <v>396.92527199724702</v>
      </c>
      <c r="H80" s="62">
        <v>516.4644870546723</v>
      </c>
      <c r="I80" s="67">
        <v>1</v>
      </c>
      <c r="J80" s="65">
        <v>1.0225</v>
      </c>
      <c r="K80" s="65">
        <v>1.0699999999999998</v>
      </c>
      <c r="L80" s="65">
        <v>1.095</v>
      </c>
      <c r="M80" s="68">
        <v>1.0382499999999999</v>
      </c>
      <c r="N80" s="65">
        <v>1.1145</v>
      </c>
      <c r="O80" s="66">
        <v>1.1599999999999999</v>
      </c>
    </row>
    <row r="81" spans="1:15" x14ac:dyDescent="0.3">
      <c r="A81" s="78" t="s">
        <v>117</v>
      </c>
      <c r="B81" s="79"/>
      <c r="C81" s="80"/>
      <c r="D81" s="80"/>
      <c r="E81" s="80"/>
      <c r="F81" s="80"/>
      <c r="G81" s="80"/>
      <c r="H81" s="80"/>
      <c r="I81" s="80"/>
      <c r="J81" s="80"/>
      <c r="K81" s="80"/>
      <c r="L81" s="80"/>
      <c r="M81" s="80"/>
      <c r="N81" s="80"/>
      <c r="O81" s="81"/>
    </row>
    <row r="82" spans="1:15" x14ac:dyDescent="0.3">
      <c r="A82" s="82" t="s">
        <v>118</v>
      </c>
      <c r="B82" s="47">
        <v>158.43811819439421</v>
      </c>
      <c r="C82" s="71">
        <v>142.59430637495478</v>
      </c>
      <c r="D82" s="60">
        <v>382.84847562318413</v>
      </c>
      <c r="E82" s="62">
        <v>693.09299168728796</v>
      </c>
      <c r="F82" s="71">
        <v>126.75049455551536</v>
      </c>
      <c r="G82" s="60">
        <v>232</v>
      </c>
      <c r="H82" s="62">
        <v>452.50760833617642</v>
      </c>
      <c r="I82" s="67">
        <v>1</v>
      </c>
      <c r="J82" s="65">
        <v>1.0523215000000001</v>
      </c>
      <c r="K82" s="65">
        <v>1.0980000000000001</v>
      </c>
      <c r="L82" s="65">
        <v>1.125</v>
      </c>
      <c r="M82" s="68">
        <v>1.08894655</v>
      </c>
      <c r="N82" s="65">
        <v>1.1535</v>
      </c>
      <c r="O82" s="66">
        <v>1.22</v>
      </c>
    </row>
    <row r="83" spans="1:15" x14ac:dyDescent="0.3">
      <c r="A83" s="82" t="s">
        <v>107</v>
      </c>
      <c r="B83" s="47">
        <v>293.33333333333331</v>
      </c>
      <c r="C83" s="71">
        <v>264.29333333333335</v>
      </c>
      <c r="D83" s="60">
        <v>458.56536129277919</v>
      </c>
      <c r="E83" s="62">
        <v>781.63479320683632</v>
      </c>
      <c r="F83" s="71">
        <v>234.40621531631518</v>
      </c>
      <c r="G83" s="60">
        <v>348.7</v>
      </c>
      <c r="H83" s="62">
        <v>542.56933636818098</v>
      </c>
      <c r="I83" s="67">
        <v>1</v>
      </c>
      <c r="J83" s="65">
        <v>1.0274999999999999</v>
      </c>
      <c r="K83" s="65">
        <v>1.0775000000000001</v>
      </c>
      <c r="L83" s="65">
        <v>1.1000000000000001</v>
      </c>
      <c r="M83" s="68">
        <v>1.0467499999999998</v>
      </c>
      <c r="N83" s="65">
        <v>1.127</v>
      </c>
      <c r="O83" s="66">
        <v>1.19</v>
      </c>
    </row>
    <row r="84" spans="1:15" x14ac:dyDescent="0.3">
      <c r="A84" s="82" t="s">
        <v>119</v>
      </c>
      <c r="B84" s="47">
        <v>360.08663225998674</v>
      </c>
      <c r="C84" s="71">
        <v>324.0779690339881</v>
      </c>
      <c r="D84" s="60">
        <v>463.42064123167086</v>
      </c>
      <c r="E84" s="62">
        <v>682.14424186222573</v>
      </c>
      <c r="F84" s="71">
        <v>288.06930580798939</v>
      </c>
      <c r="G84" s="60">
        <v>352.4</v>
      </c>
      <c r="H84" s="62">
        <v>532.65358828000024</v>
      </c>
      <c r="I84" s="67">
        <v>1</v>
      </c>
      <c r="J84" s="65">
        <v>1.047477</v>
      </c>
      <c r="K84" s="65">
        <v>1.0780000000000001</v>
      </c>
      <c r="L84" s="65">
        <v>1.0973343350864009</v>
      </c>
      <c r="M84" s="68">
        <v>1.0649999999999999</v>
      </c>
      <c r="N84" s="65">
        <v>1.1236567993989479</v>
      </c>
      <c r="O84" s="66">
        <v>1.1850758827948908</v>
      </c>
    </row>
    <row r="85" spans="1:15" x14ac:dyDescent="0.3">
      <c r="A85" s="82" t="s">
        <v>109</v>
      </c>
      <c r="B85" s="47">
        <v>293.33333333333331</v>
      </c>
      <c r="C85" s="71">
        <v>267.52</v>
      </c>
      <c r="D85" s="60">
        <v>437.98925646888313</v>
      </c>
      <c r="E85" s="62">
        <v>618.92875140431397</v>
      </c>
      <c r="F85" s="71">
        <v>231.57894736842107</v>
      </c>
      <c r="G85" s="60">
        <v>348.7</v>
      </c>
      <c r="H85" s="62">
        <v>517.89754835144561</v>
      </c>
      <c r="I85" s="67">
        <v>1</v>
      </c>
      <c r="J85" s="65">
        <v>1.0325</v>
      </c>
      <c r="K85" s="65">
        <v>1.087</v>
      </c>
      <c r="L85" s="65">
        <v>1.111</v>
      </c>
      <c r="M85" s="68">
        <v>1.0552499999999998</v>
      </c>
      <c r="N85" s="65">
        <v>1.121</v>
      </c>
      <c r="O85" s="66">
        <v>1.17</v>
      </c>
    </row>
    <row r="86" spans="1:15" x14ac:dyDescent="0.3">
      <c r="A86" s="78" t="s">
        <v>120</v>
      </c>
      <c r="B86" s="79"/>
      <c r="C86" s="80"/>
      <c r="D86" s="80"/>
      <c r="E86" s="80"/>
      <c r="F86" s="80"/>
      <c r="G86" s="80"/>
      <c r="H86" s="80"/>
      <c r="I86" s="80"/>
      <c r="J86" s="80"/>
      <c r="K86" s="80"/>
      <c r="L86" s="80"/>
      <c r="M86" s="80"/>
      <c r="N86" s="80"/>
      <c r="O86" s="81"/>
    </row>
    <row r="87" spans="1:15" x14ac:dyDescent="0.3">
      <c r="A87" s="82" t="s">
        <v>121</v>
      </c>
      <c r="B87" s="47">
        <v>232.29266220664758</v>
      </c>
      <c r="C87" s="71">
        <v>209.06339598598282</v>
      </c>
      <c r="D87" s="60">
        <v>758.4</v>
      </c>
      <c r="E87" s="62">
        <v>1453.9921020911479</v>
      </c>
      <c r="F87" s="71">
        <v>185.83412976531807</v>
      </c>
      <c r="G87" s="60">
        <v>541.70000000000005</v>
      </c>
      <c r="H87" s="62">
        <v>812.79970940865894</v>
      </c>
      <c r="I87" s="67">
        <v>1</v>
      </c>
      <c r="J87" s="65">
        <v>1.0500099999999999</v>
      </c>
      <c r="K87" s="65">
        <v>1.1851595000000001</v>
      </c>
      <c r="L87" s="65">
        <v>1.2702990000000001</v>
      </c>
      <c r="M87" s="68">
        <v>1.0850169999999999</v>
      </c>
      <c r="N87" s="65">
        <v>1.2925022999999998</v>
      </c>
      <c r="O87" s="66">
        <v>1.3443099999999999</v>
      </c>
    </row>
    <row r="88" spans="1:15" x14ac:dyDescent="0.3">
      <c r="A88" s="82" t="s">
        <v>277</v>
      </c>
      <c r="B88" s="47">
        <v>590</v>
      </c>
      <c r="C88" s="71">
        <v>538.08000000000004</v>
      </c>
      <c r="D88" s="60">
        <v>1547.925</v>
      </c>
      <c r="E88" s="62">
        <v>2712.3937500000002</v>
      </c>
      <c r="F88" s="71">
        <v>465.78947368421052</v>
      </c>
      <c r="G88" s="60">
        <v>874.5</v>
      </c>
      <c r="H88" s="62">
        <v>1467.3807505703001</v>
      </c>
      <c r="I88" s="67">
        <v>1</v>
      </c>
      <c r="J88" s="65">
        <v>1.105</v>
      </c>
      <c r="K88" s="65">
        <v>1.2846936995113345</v>
      </c>
      <c r="L88" s="65">
        <v>1.39</v>
      </c>
      <c r="M88" s="68">
        <v>1.1784999999999999</v>
      </c>
      <c r="N88" s="65">
        <v>1.4525711793158682</v>
      </c>
      <c r="O88" s="66">
        <v>1.67</v>
      </c>
    </row>
    <row r="89" spans="1:15" x14ac:dyDescent="0.3">
      <c r="A89" s="82" t="s">
        <v>98</v>
      </c>
      <c r="B89" s="47">
        <v>226.85457832379166</v>
      </c>
      <c r="C89" s="71">
        <v>201.446865551527</v>
      </c>
      <c r="D89" s="60">
        <v>560.19494096321409</v>
      </c>
      <c r="E89" s="62">
        <v>1094.368257644692</v>
      </c>
      <c r="F89" s="71">
        <v>183.93614458685815</v>
      </c>
      <c r="G89" s="60">
        <v>458.7</v>
      </c>
      <c r="H89" s="62">
        <v>731.99418732530421</v>
      </c>
      <c r="I89" s="67">
        <v>1</v>
      </c>
      <c r="J89" s="65">
        <v>1.020761</v>
      </c>
      <c r="K89" s="65">
        <v>1.0707610000000001</v>
      </c>
      <c r="L89" s="65">
        <v>1.1000000000000001</v>
      </c>
      <c r="M89" s="68">
        <v>1.0352937</v>
      </c>
      <c r="N89" s="65">
        <v>1.115</v>
      </c>
      <c r="O89" s="66">
        <v>1.1499999999999999</v>
      </c>
    </row>
    <row r="90" spans="1:15" x14ac:dyDescent="0.3">
      <c r="A90" s="82" t="s">
        <v>281</v>
      </c>
      <c r="B90" s="47">
        <v>680.56373497137497</v>
      </c>
      <c r="C90" s="71">
        <v>612.50736147423754</v>
      </c>
      <c r="D90" s="60">
        <v>789.91666376785292</v>
      </c>
      <c r="E90" s="62">
        <v>1225.0198655023034</v>
      </c>
      <c r="F90" s="71">
        <v>544.4509879771</v>
      </c>
      <c r="G90" s="60">
        <v>635</v>
      </c>
      <c r="H90" s="62">
        <v>912.16904282500934</v>
      </c>
      <c r="I90" s="67">
        <v>1</v>
      </c>
      <c r="J90" s="65">
        <v>1.0425</v>
      </c>
      <c r="K90" s="65">
        <v>1.085</v>
      </c>
      <c r="L90" s="65">
        <v>1.1200000000000001</v>
      </c>
      <c r="M90" s="68">
        <v>1.0722499999999999</v>
      </c>
      <c r="N90" s="65">
        <v>1.1499999999999999</v>
      </c>
      <c r="O90" s="66">
        <v>1.22</v>
      </c>
    </row>
    <row r="91" spans="1:15" x14ac:dyDescent="0.3">
      <c r="A91" s="78" t="s">
        <v>122</v>
      </c>
      <c r="B91" s="79"/>
      <c r="C91" s="80"/>
      <c r="D91" s="80"/>
      <c r="E91" s="80"/>
      <c r="F91" s="80"/>
      <c r="G91" s="80"/>
      <c r="H91" s="80"/>
      <c r="I91" s="80"/>
      <c r="J91" s="80"/>
      <c r="K91" s="80"/>
      <c r="L91" s="80"/>
      <c r="M91" s="80"/>
      <c r="N91" s="80"/>
      <c r="O91" s="81"/>
    </row>
    <row r="92" spans="1:15" x14ac:dyDescent="0.3">
      <c r="A92" s="82" t="s">
        <v>123</v>
      </c>
      <c r="B92" s="47">
        <v>642.75463858407636</v>
      </c>
      <c r="C92" s="71">
        <v>586.19223038867767</v>
      </c>
      <c r="D92" s="60">
        <v>1405.763818711911</v>
      </c>
      <c r="E92" s="62">
        <v>2166.4225611936572</v>
      </c>
      <c r="F92" s="71">
        <v>507.43787256637609</v>
      </c>
      <c r="G92" s="60">
        <v>986.4</v>
      </c>
      <c r="H92" s="62">
        <v>1247</v>
      </c>
      <c r="I92" s="67">
        <v>1</v>
      </c>
      <c r="J92" s="65">
        <v>1.0325</v>
      </c>
      <c r="K92" s="65">
        <v>1.0925</v>
      </c>
      <c r="L92" s="65">
        <v>1.1200000000000001</v>
      </c>
      <c r="M92" s="68">
        <v>1.0552499999999998</v>
      </c>
      <c r="N92" s="65">
        <v>1.129</v>
      </c>
      <c r="O92" s="66">
        <v>1.1499999999999999</v>
      </c>
    </row>
    <row r="93" spans="1:15" x14ac:dyDescent="0.3">
      <c r="A93" s="82" t="s">
        <v>124</v>
      </c>
      <c r="B93" s="47">
        <v>680.56373497137497</v>
      </c>
      <c r="C93" s="71">
        <v>612.50736147423754</v>
      </c>
      <c r="D93" s="60">
        <v>910.85871628809321</v>
      </c>
      <c r="E93" s="62">
        <v>1363.5730214253426</v>
      </c>
      <c r="F93" s="71">
        <v>544.45098797710011</v>
      </c>
      <c r="G93" s="60">
        <v>824.57187117525609</v>
      </c>
      <c r="H93" s="62">
        <v>1150.9931954181623</v>
      </c>
      <c r="I93" s="67">
        <v>1</v>
      </c>
      <c r="J93" s="65">
        <v>1.0225</v>
      </c>
      <c r="K93" s="65">
        <v>1.0725</v>
      </c>
      <c r="L93" s="65">
        <v>1.1000000000000001</v>
      </c>
      <c r="M93" s="68">
        <v>1.0382499999999999</v>
      </c>
      <c r="N93" s="65">
        <v>1.1179999999999999</v>
      </c>
      <c r="O93" s="66">
        <v>1.1599999999999999</v>
      </c>
    </row>
    <row r="94" spans="1:15" x14ac:dyDescent="0.3">
      <c r="A94" s="82" t="s">
        <v>118</v>
      </c>
      <c r="B94" s="47">
        <v>735</v>
      </c>
      <c r="C94" s="71">
        <v>662.23500000000001</v>
      </c>
      <c r="D94" s="60">
        <v>1247.175</v>
      </c>
      <c r="E94" s="62">
        <v>1795.1812499999999</v>
      </c>
      <c r="F94" s="71">
        <v>587.34739178690347</v>
      </c>
      <c r="G94" s="60">
        <v>1010.5</v>
      </c>
      <c r="H94" s="62">
        <v>1476.5336167300056</v>
      </c>
      <c r="I94" s="67">
        <v>1</v>
      </c>
      <c r="J94" s="65">
        <v>1.05</v>
      </c>
      <c r="K94" s="65">
        <v>1.115</v>
      </c>
      <c r="L94" s="65">
        <v>1.1499999999999999</v>
      </c>
      <c r="M94" s="68">
        <v>1.085</v>
      </c>
      <c r="N94" s="65">
        <v>1.18</v>
      </c>
      <c r="O94" s="66">
        <v>1.25</v>
      </c>
    </row>
    <row r="95" spans="1:15" x14ac:dyDescent="0.3">
      <c r="A95" s="82" t="s">
        <v>125</v>
      </c>
      <c r="B95" s="47">
        <v>635.19281930661668</v>
      </c>
      <c r="C95" s="71">
        <v>564.05122354427567</v>
      </c>
      <c r="D95" s="60">
        <v>1137.9485862216898</v>
      </c>
      <c r="E95" s="62">
        <v>1821.6997084490126</v>
      </c>
      <c r="F95" s="71">
        <v>515.02120484320278</v>
      </c>
      <c r="G95" s="60">
        <v>867.4</v>
      </c>
      <c r="H95" s="62">
        <v>1345.72256416456</v>
      </c>
      <c r="I95" s="67">
        <v>1</v>
      </c>
      <c r="J95" s="65">
        <v>1.0325</v>
      </c>
      <c r="K95" s="65">
        <v>1.0780000000000001</v>
      </c>
      <c r="L95" s="65">
        <v>1.1000000000000001</v>
      </c>
      <c r="M95" s="68">
        <v>1.0552499999999998</v>
      </c>
      <c r="N95" s="65">
        <v>1.121</v>
      </c>
      <c r="O95" s="66">
        <v>1.17</v>
      </c>
    </row>
    <row r="96" spans="1:15" x14ac:dyDescent="0.3">
      <c r="A96" s="78" t="s">
        <v>126</v>
      </c>
      <c r="B96" s="79"/>
      <c r="C96" s="80"/>
      <c r="D96" s="80"/>
      <c r="E96" s="80"/>
      <c r="F96" s="80"/>
      <c r="G96" s="80"/>
      <c r="H96" s="80"/>
      <c r="I96" s="80"/>
      <c r="J96" s="80"/>
      <c r="K96" s="80"/>
      <c r="L96" s="80"/>
      <c r="M96" s="80"/>
      <c r="N96" s="80"/>
      <c r="O96" s="81"/>
    </row>
    <row r="97" spans="1:15" x14ac:dyDescent="0.3">
      <c r="A97" s="82" t="s">
        <v>121</v>
      </c>
      <c r="B97" s="47">
        <v>232.29266220664758</v>
      </c>
      <c r="C97" s="71">
        <v>209.29568864818947</v>
      </c>
      <c r="D97" s="60">
        <v>487.5</v>
      </c>
      <c r="E97" s="62">
        <v>781.21261353143598</v>
      </c>
      <c r="F97" s="71">
        <v>185.62787656913014</v>
      </c>
      <c r="G97" s="60">
        <v>447.8</v>
      </c>
      <c r="H97" s="62">
        <v>678.87895612795603</v>
      </c>
      <c r="I97" s="67">
        <v>1</v>
      </c>
      <c r="J97" s="65">
        <v>1.0500099999999999</v>
      </c>
      <c r="K97" s="65">
        <v>1.1851595000000001</v>
      </c>
      <c r="L97" s="65">
        <v>1.2702990000000001</v>
      </c>
      <c r="M97" s="68">
        <v>1.0850169999999999</v>
      </c>
      <c r="N97" s="65">
        <v>1.2749999999999999</v>
      </c>
      <c r="O97" s="66">
        <v>1.3443099999999999</v>
      </c>
    </row>
    <row r="98" spans="1:15" x14ac:dyDescent="0.3">
      <c r="A98" s="82" t="s">
        <v>123</v>
      </c>
      <c r="B98" s="47">
        <v>642.75463858407636</v>
      </c>
      <c r="C98" s="71">
        <v>579.12192936425276</v>
      </c>
      <c r="D98" s="60">
        <v>1416.825</v>
      </c>
      <c r="E98" s="62">
        <v>2131.5195187717145</v>
      </c>
      <c r="F98" s="71">
        <v>513.63300752556597</v>
      </c>
      <c r="G98" s="60">
        <v>1005.2</v>
      </c>
      <c r="H98" s="62">
        <v>1520.603747709454</v>
      </c>
      <c r="I98" s="67">
        <v>1</v>
      </c>
      <c r="J98" s="65">
        <v>1.0325</v>
      </c>
      <c r="K98" s="65">
        <v>1.0925</v>
      </c>
      <c r="L98" s="65">
        <v>1.1200000000000001</v>
      </c>
      <c r="M98" s="68">
        <v>1.0552499999999998</v>
      </c>
      <c r="N98" s="65">
        <v>1.129</v>
      </c>
      <c r="O98" s="66">
        <v>1.1499999999999999</v>
      </c>
    </row>
    <row r="99" spans="1:15" x14ac:dyDescent="0.3">
      <c r="A99" s="82" t="s">
        <v>124</v>
      </c>
      <c r="B99" s="47">
        <v>635.19281930661668</v>
      </c>
      <c r="C99" s="71">
        <v>571.67353737595499</v>
      </c>
      <c r="D99" s="60">
        <v>901.96708860132162</v>
      </c>
      <c r="E99" s="62">
        <v>1201.9575206653928</v>
      </c>
      <c r="F99" s="71">
        <v>508.15425544529336</v>
      </c>
      <c r="G99" s="60">
        <v>745.8</v>
      </c>
      <c r="H99" s="62">
        <v>1011.0162126684371</v>
      </c>
      <c r="I99" s="67">
        <v>1</v>
      </c>
      <c r="J99" s="65">
        <v>1.0225</v>
      </c>
      <c r="K99" s="65">
        <v>1.0625</v>
      </c>
      <c r="L99" s="65">
        <v>1.08</v>
      </c>
      <c r="M99" s="68">
        <v>1.0382499999999999</v>
      </c>
      <c r="N99" s="65">
        <v>1.0920000000000001</v>
      </c>
      <c r="O99" s="66">
        <v>1.1200000000000001</v>
      </c>
    </row>
    <row r="100" spans="1:15" x14ac:dyDescent="0.3">
      <c r="A100" s="82" t="s">
        <v>127</v>
      </c>
      <c r="B100" s="47">
        <v>718.37283135867369</v>
      </c>
      <c r="C100" s="71">
        <v>637.91507424650229</v>
      </c>
      <c r="D100" s="60">
        <v>799.58094503559994</v>
      </c>
      <c r="E100" s="62">
        <v>1038.3434010390079</v>
      </c>
      <c r="F100" s="71">
        <v>582.46445785838409</v>
      </c>
      <c r="G100" s="60">
        <v>702.69366919565175</v>
      </c>
      <c r="H100" s="62">
        <v>924.33166749845327</v>
      </c>
      <c r="I100" s="67">
        <v>1</v>
      </c>
      <c r="J100" s="65">
        <v>1.0274999999999999</v>
      </c>
      <c r="K100" s="65">
        <v>1.0699999999999998</v>
      </c>
      <c r="L100" s="65">
        <v>1.085</v>
      </c>
      <c r="M100" s="68">
        <v>1.0467499999999998</v>
      </c>
      <c r="N100" s="65">
        <v>1.0954999999999999</v>
      </c>
      <c r="O100" s="66">
        <v>1.1200000000000001</v>
      </c>
    </row>
    <row r="101" spans="1:15" x14ac:dyDescent="0.3">
      <c r="A101" s="78" t="s">
        <v>128</v>
      </c>
      <c r="B101" s="79"/>
      <c r="C101" s="80"/>
      <c r="D101" s="80"/>
      <c r="E101" s="80"/>
      <c r="F101" s="80"/>
      <c r="G101" s="80"/>
      <c r="H101" s="80"/>
      <c r="I101" s="80"/>
      <c r="J101" s="80"/>
      <c r="K101" s="80"/>
      <c r="L101" s="80"/>
      <c r="M101" s="80"/>
      <c r="N101" s="80"/>
      <c r="O101" s="81"/>
    </row>
    <row r="102" spans="1:15" x14ac:dyDescent="0.3">
      <c r="A102" s="82" t="s">
        <v>123</v>
      </c>
      <c r="B102" s="47">
        <v>642.75463858407636</v>
      </c>
      <c r="C102" s="71">
        <v>570.76611906265987</v>
      </c>
      <c r="D102" s="60">
        <v>1345.7</v>
      </c>
      <c r="E102" s="62">
        <v>2050.4912942634082</v>
      </c>
      <c r="F102" s="71">
        <v>521.15240966276463</v>
      </c>
      <c r="G102" s="60">
        <v>945.7</v>
      </c>
      <c r="H102" s="62">
        <v>1241</v>
      </c>
      <c r="I102" s="67">
        <v>1</v>
      </c>
      <c r="J102" s="65">
        <v>1.0325</v>
      </c>
      <c r="K102" s="65">
        <v>1.0925</v>
      </c>
      <c r="L102" s="65">
        <v>1.1200000000000001</v>
      </c>
      <c r="M102" s="68">
        <v>1.0552499999999998</v>
      </c>
      <c r="N102" s="65">
        <v>1.129</v>
      </c>
      <c r="O102" s="66">
        <v>1.27</v>
      </c>
    </row>
    <row r="103" spans="1:15" x14ac:dyDescent="0.3">
      <c r="A103" s="82" t="s">
        <v>124</v>
      </c>
      <c r="B103" s="47">
        <v>226.85457832379166</v>
      </c>
      <c r="C103" s="71">
        <v>204.16912049141249</v>
      </c>
      <c r="D103" s="60">
        <v>616.99698652196662</v>
      </c>
      <c r="E103" s="62">
        <v>1095.7347918023502</v>
      </c>
      <c r="F103" s="71">
        <v>181.48366265903334</v>
      </c>
      <c r="G103" s="60">
        <v>458.7</v>
      </c>
      <c r="H103" s="62">
        <v>761.4823795853797</v>
      </c>
      <c r="I103" s="67">
        <v>1</v>
      </c>
      <c r="J103" s="65">
        <v>1.020761</v>
      </c>
      <c r="K103" s="65">
        <v>1.0707610000000001</v>
      </c>
      <c r="L103" s="65">
        <v>1.1000000000000001</v>
      </c>
      <c r="M103" s="68">
        <v>1.0352937</v>
      </c>
      <c r="N103" s="65">
        <v>1.1179999999999999</v>
      </c>
      <c r="O103" s="66">
        <v>1.1599999999999999</v>
      </c>
    </row>
    <row r="104" spans="1:15" x14ac:dyDescent="0.3">
      <c r="A104" s="82" t="s">
        <v>282</v>
      </c>
      <c r="B104" s="47">
        <v>650</v>
      </c>
      <c r="C104" s="71">
        <v>592.80000000000007</v>
      </c>
      <c r="D104" s="60">
        <v>953.79</v>
      </c>
      <c r="E104" s="62">
        <v>1280.4531250000002</v>
      </c>
      <c r="F104" s="71">
        <v>513.15789473684208</v>
      </c>
      <c r="G104" s="60">
        <v>858.9375</v>
      </c>
      <c r="H104" s="62">
        <v>1110</v>
      </c>
      <c r="I104" s="67">
        <v>1</v>
      </c>
      <c r="J104" s="65">
        <v>1.0325</v>
      </c>
      <c r="K104" s="65">
        <v>1.0925</v>
      </c>
      <c r="L104" s="65">
        <v>1.1200000000000001</v>
      </c>
      <c r="M104" s="68">
        <v>1.0552499999999998</v>
      </c>
      <c r="N104" s="65">
        <v>1.1379999999999999</v>
      </c>
      <c r="O104" s="66">
        <v>1.18</v>
      </c>
    </row>
    <row r="105" spans="1:15" x14ac:dyDescent="0.3">
      <c r="A105" s="82" t="s">
        <v>121</v>
      </c>
      <c r="B105" s="47">
        <v>232.29266220664758</v>
      </c>
      <c r="C105" s="71">
        <v>209.06339598598282</v>
      </c>
      <c r="D105" s="60">
        <v>854.7</v>
      </c>
      <c r="E105" s="62">
        <v>1559.3694558572554</v>
      </c>
      <c r="F105" s="71">
        <v>185.83412976531807</v>
      </c>
      <c r="G105" s="60">
        <v>542.70000000000005</v>
      </c>
      <c r="H105" s="62">
        <v>790.39840108682426</v>
      </c>
      <c r="I105" s="67">
        <v>1</v>
      </c>
      <c r="J105" s="65">
        <v>1.0500099999999999</v>
      </c>
      <c r="K105" s="65">
        <v>1.1851595000000001</v>
      </c>
      <c r="L105" s="65">
        <v>1.2702990000000001</v>
      </c>
      <c r="M105" s="68">
        <v>1.0850169999999999</v>
      </c>
      <c r="N105" s="65">
        <v>1.2925022999999998</v>
      </c>
      <c r="O105" s="66">
        <v>1.3443099999999999</v>
      </c>
    </row>
    <row r="106" spans="1:15" x14ac:dyDescent="0.3">
      <c r="A106" s="82" t="s">
        <v>129</v>
      </c>
      <c r="B106" s="47">
        <v>680.56373497137497</v>
      </c>
      <c r="C106" s="71">
        <v>613.18792520920886</v>
      </c>
      <c r="D106" s="60">
        <v>743.06844519248375</v>
      </c>
      <c r="E106" s="62">
        <v>1245.7</v>
      </c>
      <c r="F106" s="71">
        <v>543.84671385059937</v>
      </c>
      <c r="G106" s="60">
        <v>712.4</v>
      </c>
      <c r="H106" s="62">
        <v>1065.7379936965126</v>
      </c>
      <c r="I106" s="67">
        <v>1</v>
      </c>
      <c r="J106" s="65">
        <v>1.0225</v>
      </c>
      <c r="K106" s="65">
        <v>1.0569999999999999</v>
      </c>
      <c r="L106" s="65">
        <v>1.095</v>
      </c>
      <c r="M106" s="68">
        <v>1.0382499999999999</v>
      </c>
      <c r="N106" s="65">
        <v>1.1085</v>
      </c>
      <c r="O106" s="66">
        <v>1.1399999999999999</v>
      </c>
    </row>
    <row r="108" spans="1:15" x14ac:dyDescent="0.3">
      <c r="A108" s="83" t="s">
        <v>166</v>
      </c>
      <c r="B108" s="1"/>
      <c r="C108" s="1"/>
      <c r="D108" s="1"/>
      <c r="E108" s="1"/>
      <c r="F108" s="1"/>
      <c r="G108" s="1"/>
      <c r="H108" s="1"/>
      <c r="I108" s="1"/>
      <c r="J108" s="1"/>
      <c r="K108" s="1"/>
      <c r="L108" s="1"/>
      <c r="M108" s="1"/>
      <c r="N108" s="1"/>
      <c r="O108" s="1"/>
    </row>
    <row r="109" spans="1:15" ht="15" customHeight="1" x14ac:dyDescent="0.3">
      <c r="A109" s="517" t="s">
        <v>167</v>
      </c>
      <c r="B109" s="517"/>
      <c r="C109" s="517"/>
      <c r="D109" s="517"/>
      <c r="E109" s="517"/>
      <c r="F109" s="517"/>
      <c r="G109" s="517"/>
      <c r="H109" s="517"/>
      <c r="I109" s="517"/>
      <c r="J109" s="517"/>
      <c r="K109" s="517"/>
      <c r="L109" s="517"/>
      <c r="M109" s="517"/>
      <c r="N109" s="517"/>
      <c r="O109" s="517"/>
    </row>
    <row r="110" spans="1:15" x14ac:dyDescent="0.3">
      <c r="A110" s="517"/>
      <c r="B110" s="517"/>
      <c r="C110" s="517"/>
      <c r="D110" s="517"/>
      <c r="E110" s="517"/>
      <c r="F110" s="517"/>
      <c r="G110" s="517"/>
      <c r="H110" s="517"/>
      <c r="I110" s="517"/>
      <c r="J110" s="517"/>
      <c r="K110" s="517"/>
      <c r="L110" s="517"/>
      <c r="M110" s="517"/>
      <c r="N110" s="517"/>
      <c r="O110" s="517"/>
    </row>
    <row r="111" spans="1:15" x14ac:dyDescent="0.3">
      <c r="A111" s="517"/>
      <c r="B111" s="517"/>
      <c r="C111" s="517"/>
      <c r="D111" s="517"/>
      <c r="E111" s="517"/>
      <c r="F111" s="517"/>
      <c r="G111" s="517"/>
      <c r="H111" s="517"/>
      <c r="I111" s="517"/>
      <c r="J111" s="517"/>
      <c r="K111" s="517"/>
      <c r="L111" s="517"/>
      <c r="M111" s="517"/>
      <c r="N111" s="517"/>
      <c r="O111" s="517"/>
    </row>
    <row r="112" spans="1:15" x14ac:dyDescent="0.3">
      <c r="A112" s="517"/>
      <c r="B112" s="517"/>
      <c r="C112" s="517"/>
      <c r="D112" s="517"/>
      <c r="E112" s="517"/>
      <c r="F112" s="517"/>
      <c r="G112" s="517"/>
      <c r="H112" s="517"/>
      <c r="I112" s="517"/>
      <c r="J112" s="517"/>
      <c r="K112" s="517"/>
      <c r="L112" s="517"/>
      <c r="M112" s="517"/>
      <c r="N112" s="517"/>
      <c r="O112" s="517"/>
    </row>
    <row r="113" spans="1:15" x14ac:dyDescent="0.3">
      <c r="A113" s="517"/>
      <c r="B113" s="517"/>
      <c r="C113" s="517"/>
      <c r="D113" s="517"/>
      <c r="E113" s="517"/>
      <c r="F113" s="517"/>
      <c r="G113" s="517"/>
      <c r="H113" s="517"/>
      <c r="I113" s="517"/>
      <c r="J113" s="517"/>
      <c r="K113" s="517"/>
      <c r="L113" s="517"/>
      <c r="M113" s="517"/>
      <c r="N113" s="517"/>
      <c r="O113" s="517"/>
    </row>
    <row r="114" spans="1:15" x14ac:dyDescent="0.3">
      <c r="A114" s="517"/>
      <c r="B114" s="517"/>
      <c r="C114" s="517"/>
      <c r="D114" s="517"/>
      <c r="E114" s="517"/>
      <c r="F114" s="517"/>
      <c r="G114" s="517"/>
      <c r="H114" s="517"/>
      <c r="I114" s="517"/>
      <c r="J114" s="517"/>
      <c r="K114" s="517"/>
      <c r="L114" s="517"/>
      <c r="M114" s="517"/>
      <c r="N114" s="517"/>
      <c r="O114" s="517"/>
    </row>
    <row r="115" spans="1:15" x14ac:dyDescent="0.3">
      <c r="A115" s="517"/>
      <c r="B115" s="517"/>
      <c r="C115" s="517"/>
      <c r="D115" s="517"/>
      <c r="E115" s="517"/>
      <c r="F115" s="517"/>
      <c r="G115" s="517"/>
      <c r="H115" s="517"/>
      <c r="I115" s="517"/>
      <c r="J115" s="517"/>
      <c r="K115" s="517"/>
      <c r="L115" s="517"/>
      <c r="M115" s="517"/>
      <c r="N115" s="517"/>
      <c r="O115" s="517"/>
    </row>
    <row r="116" spans="1:15" x14ac:dyDescent="0.3">
      <c r="A116" s="517"/>
      <c r="B116" s="517"/>
      <c r="C116" s="517"/>
      <c r="D116" s="517"/>
      <c r="E116" s="517"/>
      <c r="F116" s="517"/>
      <c r="G116" s="517"/>
      <c r="H116" s="517"/>
      <c r="I116" s="517"/>
      <c r="J116" s="517"/>
      <c r="K116" s="517"/>
      <c r="L116" s="517"/>
      <c r="M116" s="517"/>
      <c r="N116" s="517"/>
      <c r="O116" s="517"/>
    </row>
    <row r="117" spans="1:15" x14ac:dyDescent="0.3">
      <c r="A117" s="517"/>
      <c r="B117" s="517"/>
      <c r="C117" s="517"/>
      <c r="D117" s="517"/>
      <c r="E117" s="517"/>
      <c r="F117" s="517"/>
      <c r="G117" s="517"/>
      <c r="H117" s="517"/>
      <c r="I117" s="517"/>
      <c r="J117" s="517"/>
      <c r="K117" s="517"/>
      <c r="L117" s="517"/>
      <c r="M117" s="517"/>
      <c r="N117" s="517"/>
      <c r="O117" s="517"/>
    </row>
    <row r="118" spans="1:15" x14ac:dyDescent="0.3">
      <c r="A118" s="517"/>
      <c r="B118" s="517"/>
      <c r="C118" s="517"/>
      <c r="D118" s="517"/>
      <c r="E118" s="517"/>
      <c r="F118" s="517"/>
      <c r="G118" s="517"/>
      <c r="H118" s="517"/>
      <c r="I118" s="517"/>
      <c r="J118" s="517"/>
      <c r="K118" s="517"/>
      <c r="L118" s="517"/>
      <c r="M118" s="517"/>
      <c r="N118" s="517"/>
      <c r="O118" s="517"/>
    </row>
  </sheetData>
  <mergeCells count="10">
    <mergeCell ref="A1:O1"/>
    <mergeCell ref="A3:A4"/>
    <mergeCell ref="B3:B4"/>
    <mergeCell ref="A109:O118"/>
    <mergeCell ref="B2:H2"/>
    <mergeCell ref="I2:O2"/>
    <mergeCell ref="C3:E3"/>
    <mergeCell ref="F3:H3"/>
    <mergeCell ref="J3:L3"/>
    <mergeCell ref="M3:O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79998168889431442"/>
  </sheetPr>
  <dimension ref="A1:AU90"/>
  <sheetViews>
    <sheetView showGridLines="0" tabSelected="1" zoomScaleNormal="100" workbookViewId="0">
      <pane xSplit="1" ySplit="4" topLeftCell="V62" activePane="bottomRight" state="frozen"/>
      <selection activeCell="I8" sqref="I8"/>
      <selection pane="topRight" activeCell="I8" sqref="I8"/>
      <selection pane="bottomLeft" activeCell="I8" sqref="I8"/>
      <selection pane="bottomRight" activeCell="AE81" sqref="AE81:AH81"/>
    </sheetView>
  </sheetViews>
  <sheetFormatPr defaultColWidth="9" defaultRowHeight="14.4" x14ac:dyDescent="0.3"/>
  <cols>
    <col min="1" max="1" width="47.21875" style="42" bestFit="1" customWidth="1"/>
    <col min="2" max="2" width="6" style="42" bestFit="1" customWidth="1"/>
    <col min="3" max="3" width="6" style="42" customWidth="1"/>
    <col min="4" max="4" width="6" style="42" bestFit="1" customWidth="1"/>
    <col min="5" max="17" width="5.21875" style="42" bestFit="1" customWidth="1"/>
    <col min="18" max="21" width="5.44140625" style="42" bestFit="1" customWidth="1"/>
    <col min="22" max="22" width="9.77734375" style="42" customWidth="1"/>
    <col min="23" max="23" width="10.88671875" style="42" customWidth="1"/>
    <col min="24" max="24" width="11.109375" style="44" customWidth="1"/>
    <col min="25" max="25" width="10.44140625" customWidth="1"/>
    <col min="26" max="26" width="9.109375" customWidth="1"/>
    <col min="27" max="27" width="5.21875" customWidth="1"/>
    <col min="28" max="28" width="8.77734375" bestFit="1" customWidth="1"/>
    <col min="29" max="30" width="6.21875" bestFit="1" customWidth="1"/>
    <col min="31" max="31" width="10" bestFit="1" customWidth="1"/>
    <col min="32" max="32" width="9.44140625" customWidth="1"/>
    <col min="33" max="33" width="10.21875" customWidth="1"/>
    <col min="35" max="38" width="5.77734375" bestFit="1" customWidth="1"/>
    <col min="39" max="39" width="6.21875" customWidth="1"/>
    <col min="40" max="40" width="13.5546875" customWidth="1"/>
    <col min="47" max="16384" width="9" style="272"/>
  </cols>
  <sheetData>
    <row r="1" spans="1:47" x14ac:dyDescent="0.3">
      <c r="A1" s="323" t="s">
        <v>316</v>
      </c>
      <c r="B1" s="323"/>
      <c r="C1" s="323"/>
      <c r="D1" s="323"/>
      <c r="E1" s="323"/>
      <c r="F1" s="323"/>
      <c r="G1" s="323"/>
      <c r="H1" s="323"/>
      <c r="I1" s="323"/>
      <c r="J1" s="323"/>
      <c r="K1" s="323"/>
      <c r="L1" s="323"/>
      <c r="M1" s="323"/>
      <c r="N1" s="323"/>
      <c r="O1" s="323"/>
      <c r="P1" s="323"/>
      <c r="Q1" s="323"/>
      <c r="R1" s="323"/>
      <c r="S1" s="323"/>
      <c r="T1" s="323"/>
      <c r="U1" s="323"/>
      <c r="V1" s="323"/>
      <c r="W1"/>
      <c r="X1"/>
      <c r="Y1" s="272"/>
    </row>
    <row r="2" spans="1:47" ht="76.5" customHeight="1" x14ac:dyDescent="0.3">
      <c r="A2" s="316"/>
      <c r="B2" s="526" t="s">
        <v>62</v>
      </c>
      <c r="C2" s="527"/>
      <c r="D2" s="527"/>
      <c r="E2" s="527"/>
      <c r="F2" s="527" t="s">
        <v>63</v>
      </c>
      <c r="G2" s="527"/>
      <c r="H2" s="527"/>
      <c r="I2" s="527"/>
      <c r="J2" s="527" t="s">
        <v>18</v>
      </c>
      <c r="K2" s="527"/>
      <c r="L2" s="527"/>
      <c r="M2" s="527"/>
      <c r="N2" s="527" t="s">
        <v>64</v>
      </c>
      <c r="O2" s="527"/>
      <c r="P2" s="527"/>
      <c r="Q2" s="527"/>
      <c r="R2" s="527" t="s">
        <v>61</v>
      </c>
      <c r="S2" s="527"/>
      <c r="T2" s="527"/>
      <c r="U2" s="527"/>
      <c r="V2" s="322" t="s">
        <v>314</v>
      </c>
      <c r="W2" s="526" t="s">
        <v>62</v>
      </c>
      <c r="X2" s="527"/>
      <c r="Y2" s="527"/>
      <c r="Z2" s="527"/>
      <c r="AA2" s="527" t="s">
        <v>63</v>
      </c>
      <c r="AB2" s="527"/>
      <c r="AC2" s="527"/>
      <c r="AD2" s="527"/>
      <c r="AE2" s="527" t="s">
        <v>18</v>
      </c>
      <c r="AF2" s="527"/>
      <c r="AG2" s="527"/>
      <c r="AH2" s="527"/>
      <c r="AU2"/>
    </row>
    <row r="3" spans="1:47" x14ac:dyDescent="0.3">
      <c r="A3" s="317"/>
      <c r="B3" s="524" t="s">
        <v>57</v>
      </c>
      <c r="C3" s="525"/>
      <c r="D3" s="525"/>
      <c r="E3" s="525"/>
      <c r="F3" s="525" t="s">
        <v>57</v>
      </c>
      <c r="G3" s="525"/>
      <c r="H3" s="525"/>
      <c r="I3" s="525"/>
      <c r="J3" s="525" t="s">
        <v>58</v>
      </c>
      <c r="K3" s="525"/>
      <c r="L3" s="525"/>
      <c r="M3" s="525"/>
      <c r="N3" s="525" t="s">
        <v>19</v>
      </c>
      <c r="O3" s="525"/>
      <c r="P3" s="525"/>
      <c r="Q3" s="525"/>
      <c r="R3" s="525" t="s">
        <v>1</v>
      </c>
      <c r="S3" s="525"/>
      <c r="T3" s="525"/>
      <c r="U3" s="525"/>
      <c r="V3" s="322" t="s">
        <v>20</v>
      </c>
      <c r="W3" s="524" t="s">
        <v>320</v>
      </c>
      <c r="X3" s="525"/>
      <c r="Y3" s="525"/>
      <c r="Z3" s="525"/>
      <c r="AA3" s="525" t="s">
        <v>320</v>
      </c>
      <c r="AB3" s="525"/>
      <c r="AC3" s="525"/>
      <c r="AD3" s="525"/>
      <c r="AE3" s="525" t="s">
        <v>321</v>
      </c>
      <c r="AF3" s="525"/>
      <c r="AG3" s="525"/>
      <c r="AH3" s="525"/>
      <c r="AU3"/>
    </row>
    <row r="4" spans="1:47" x14ac:dyDescent="0.3">
      <c r="A4" s="324" t="s">
        <v>68</v>
      </c>
      <c r="B4" s="318">
        <v>2020</v>
      </c>
      <c r="C4" s="318">
        <v>2030</v>
      </c>
      <c r="D4" s="318">
        <v>2040</v>
      </c>
      <c r="E4" s="319">
        <v>2050</v>
      </c>
      <c r="F4" s="320">
        <v>2020</v>
      </c>
      <c r="G4" s="318">
        <v>2030</v>
      </c>
      <c r="H4" s="318">
        <v>2040</v>
      </c>
      <c r="I4" s="319">
        <v>2050</v>
      </c>
      <c r="J4" s="320">
        <v>2020</v>
      </c>
      <c r="K4" s="318">
        <v>2030</v>
      </c>
      <c r="L4" s="318">
        <v>2040</v>
      </c>
      <c r="M4" s="319">
        <v>2050</v>
      </c>
      <c r="N4" s="320">
        <v>2020</v>
      </c>
      <c r="O4" s="318">
        <v>2030</v>
      </c>
      <c r="P4" s="318">
        <v>2040</v>
      </c>
      <c r="Q4" s="319">
        <v>2050</v>
      </c>
      <c r="R4" s="320">
        <v>2020</v>
      </c>
      <c r="S4" s="318">
        <v>2030</v>
      </c>
      <c r="T4" s="318">
        <v>2040</v>
      </c>
      <c r="U4" s="319">
        <v>2050</v>
      </c>
      <c r="V4" s="321"/>
      <c r="W4" s="318">
        <v>2020</v>
      </c>
      <c r="X4" s="318">
        <v>2030</v>
      </c>
      <c r="Y4" s="318">
        <v>2040</v>
      </c>
      <c r="Z4" s="319">
        <v>2050</v>
      </c>
      <c r="AA4" s="320">
        <v>2020</v>
      </c>
      <c r="AB4" s="318">
        <v>2030</v>
      </c>
      <c r="AC4" s="318">
        <v>2040</v>
      </c>
      <c r="AD4" s="319">
        <v>2050</v>
      </c>
      <c r="AE4" s="320">
        <v>2020</v>
      </c>
      <c r="AF4" s="318">
        <v>2030</v>
      </c>
      <c r="AG4" s="318">
        <v>2040</v>
      </c>
      <c r="AH4" s="319">
        <v>2050</v>
      </c>
      <c r="AU4"/>
    </row>
    <row r="5" spans="1:47" x14ac:dyDescent="0.3">
      <c r="A5" s="325" t="s">
        <v>226</v>
      </c>
      <c r="B5" s="326">
        <v>1450</v>
      </c>
      <c r="C5" s="327">
        <v>1450</v>
      </c>
      <c r="D5" s="327">
        <v>1450</v>
      </c>
      <c r="E5" s="328">
        <v>1450</v>
      </c>
      <c r="F5" s="353">
        <v>25.6</v>
      </c>
      <c r="G5" s="354">
        <v>25.6</v>
      </c>
      <c r="H5" s="354">
        <v>25.6</v>
      </c>
      <c r="I5" s="355">
        <v>25.6</v>
      </c>
      <c r="J5" s="329">
        <v>2.4</v>
      </c>
      <c r="K5" s="330">
        <v>2.4</v>
      </c>
      <c r="L5" s="330">
        <v>2.4</v>
      </c>
      <c r="M5" s="331">
        <v>2.4</v>
      </c>
      <c r="N5" s="329">
        <v>0.37671060171919779</v>
      </c>
      <c r="O5" s="330">
        <v>0.42</v>
      </c>
      <c r="P5" s="330">
        <v>0.42499999999999999</v>
      </c>
      <c r="Q5" s="331">
        <v>0.43</v>
      </c>
      <c r="R5" s="329">
        <v>8.6999999999999994E-2</v>
      </c>
      <c r="S5" s="330">
        <v>8.6999999999999994E-2</v>
      </c>
      <c r="T5" s="330">
        <v>8.6999999999999994E-2</v>
      </c>
      <c r="U5" s="331">
        <v>8.6999999999999994E-2</v>
      </c>
      <c r="V5" s="332">
        <v>40</v>
      </c>
      <c r="W5">
        <f t="shared" ref="W5:W25" si="0">B5/1000</f>
        <v>1.45</v>
      </c>
      <c r="X5">
        <f t="shared" ref="X5:X25" si="1">C5/1000</f>
        <v>1.45</v>
      </c>
      <c r="Y5">
        <f t="shared" ref="Y5:Y25" si="2">D5/1000</f>
        <v>1.45</v>
      </c>
      <c r="Z5">
        <f t="shared" ref="Z5:Z25" si="3">E5/1000</f>
        <v>1.45</v>
      </c>
      <c r="AA5">
        <f t="shared" ref="AA5" si="4">F5/1000</f>
        <v>2.5600000000000001E-2</v>
      </c>
      <c r="AB5">
        <f t="shared" ref="AB5" si="5">G5/1000</f>
        <v>2.5600000000000001E-2</v>
      </c>
      <c r="AC5">
        <f t="shared" ref="AC5" si="6">H5/1000</f>
        <v>2.5600000000000001E-2</v>
      </c>
      <c r="AD5">
        <f t="shared" ref="AD5" si="7">I5/1000</f>
        <v>2.5600000000000001E-2</v>
      </c>
      <c r="AE5">
        <f>J5/1000000</f>
        <v>2.3999999999999999E-6</v>
      </c>
      <c r="AF5">
        <f t="shared" ref="AF5:AH5" si="8">K5/1000000</f>
        <v>2.3999999999999999E-6</v>
      </c>
      <c r="AG5">
        <f t="shared" si="8"/>
        <v>2.3999999999999999E-6</v>
      </c>
      <c r="AH5">
        <f t="shared" si="8"/>
        <v>2.3999999999999999E-6</v>
      </c>
      <c r="AU5"/>
    </row>
    <row r="6" spans="1:47" x14ac:dyDescent="0.3">
      <c r="A6" s="367" t="s">
        <v>227</v>
      </c>
      <c r="B6" s="376">
        <v>1700</v>
      </c>
      <c r="C6" s="377">
        <v>1700</v>
      </c>
      <c r="D6" s="377">
        <v>1700</v>
      </c>
      <c r="E6" s="378">
        <v>1700</v>
      </c>
      <c r="F6" s="384">
        <v>32.5</v>
      </c>
      <c r="G6" s="385">
        <v>32.5</v>
      </c>
      <c r="H6" s="385">
        <v>32.5</v>
      </c>
      <c r="I6" s="386">
        <v>32.5</v>
      </c>
      <c r="J6" s="379">
        <v>3</v>
      </c>
      <c r="K6" s="380">
        <v>3</v>
      </c>
      <c r="L6" s="380">
        <v>3</v>
      </c>
      <c r="M6" s="381">
        <v>3</v>
      </c>
      <c r="N6" s="379">
        <v>0.37</v>
      </c>
      <c r="O6" s="380">
        <v>0.375</v>
      </c>
      <c r="P6" s="380">
        <v>0.375</v>
      </c>
      <c r="Q6" s="381">
        <v>0.375</v>
      </c>
      <c r="R6" s="379">
        <v>0.115</v>
      </c>
      <c r="S6" s="380">
        <v>0.115</v>
      </c>
      <c r="T6" s="380">
        <v>0.115</v>
      </c>
      <c r="U6" s="381">
        <v>0.115</v>
      </c>
      <c r="V6" s="382">
        <v>40</v>
      </c>
      <c r="W6">
        <f t="shared" si="0"/>
        <v>1.7</v>
      </c>
      <c r="X6">
        <f t="shared" si="1"/>
        <v>1.7</v>
      </c>
      <c r="Y6">
        <f t="shared" si="2"/>
        <v>1.7</v>
      </c>
      <c r="Z6">
        <f t="shared" si="3"/>
        <v>1.7</v>
      </c>
      <c r="AA6">
        <f t="shared" ref="AA6:AA69" si="9">F6/1000</f>
        <v>3.2500000000000001E-2</v>
      </c>
      <c r="AB6">
        <f t="shared" ref="AB6:AB69" si="10">G6/1000</f>
        <v>3.2500000000000001E-2</v>
      </c>
      <c r="AC6">
        <f t="shared" ref="AC6:AC69" si="11">H6/1000</f>
        <v>3.2500000000000001E-2</v>
      </c>
      <c r="AD6">
        <f t="shared" ref="AD6:AD69" si="12">I6/1000</f>
        <v>3.2500000000000001E-2</v>
      </c>
      <c r="AE6">
        <f t="shared" ref="AE6:AE69" si="13">J6/1000000</f>
        <v>3.0000000000000001E-6</v>
      </c>
      <c r="AF6">
        <f t="shared" ref="AF6:AF69" si="14">K6/1000000</f>
        <v>3.0000000000000001E-6</v>
      </c>
      <c r="AG6">
        <f t="shared" ref="AG6:AG69" si="15">L6/1000000</f>
        <v>3.0000000000000001E-6</v>
      </c>
      <c r="AH6">
        <f t="shared" ref="AH6:AH69" si="16">M6/1000000</f>
        <v>3.0000000000000001E-6</v>
      </c>
      <c r="AU6"/>
    </row>
    <row r="7" spans="1:47" x14ac:dyDescent="0.3">
      <c r="A7" s="325" t="s">
        <v>228</v>
      </c>
      <c r="B7" s="333">
        <v>1650</v>
      </c>
      <c r="C7" s="334">
        <v>1650</v>
      </c>
      <c r="D7" s="334">
        <v>1650</v>
      </c>
      <c r="E7" s="335">
        <v>1650</v>
      </c>
      <c r="F7" s="348">
        <v>41.482804999999999</v>
      </c>
      <c r="G7" s="349">
        <v>35.666084999999995</v>
      </c>
      <c r="H7" s="349">
        <v>31.703444499999996</v>
      </c>
      <c r="I7" s="350">
        <v>30.939999999999998</v>
      </c>
      <c r="J7" s="336">
        <v>3.6316431575833099</v>
      </c>
      <c r="K7" s="337">
        <v>3.5116387607530899</v>
      </c>
      <c r="L7" s="337">
        <v>3.3750694387073099</v>
      </c>
      <c r="M7" s="338">
        <v>3.3459349593495902</v>
      </c>
      <c r="N7" s="336">
        <v>0.44999999999999996</v>
      </c>
      <c r="O7" s="337">
        <v>0.45500000000000007</v>
      </c>
      <c r="P7" s="337">
        <v>0.46500000000000002</v>
      </c>
      <c r="Q7" s="338">
        <v>0.47000000000000003</v>
      </c>
      <c r="R7" s="336">
        <v>7.3200000000000043E-2</v>
      </c>
      <c r="S7" s="337">
        <v>7.3200000000000043E-2</v>
      </c>
      <c r="T7" s="337">
        <v>7.3200000000000043E-2</v>
      </c>
      <c r="U7" s="338">
        <v>7.3200000000000043E-2</v>
      </c>
      <c r="V7" s="339">
        <v>40</v>
      </c>
      <c r="W7">
        <f t="shared" si="0"/>
        <v>1.65</v>
      </c>
      <c r="X7">
        <f t="shared" si="1"/>
        <v>1.65</v>
      </c>
      <c r="Y7">
        <f t="shared" si="2"/>
        <v>1.65</v>
      </c>
      <c r="Z7">
        <f t="shared" si="3"/>
        <v>1.65</v>
      </c>
      <c r="AA7">
        <f t="shared" si="9"/>
        <v>4.1482804999999998E-2</v>
      </c>
      <c r="AB7">
        <f t="shared" si="10"/>
        <v>3.5666084999999993E-2</v>
      </c>
      <c r="AC7">
        <f t="shared" si="11"/>
        <v>3.1703444499999997E-2</v>
      </c>
      <c r="AD7">
        <f t="shared" si="12"/>
        <v>3.0939999999999999E-2</v>
      </c>
      <c r="AE7">
        <f t="shared" si="13"/>
        <v>3.6316431575833099E-6</v>
      </c>
      <c r="AF7">
        <f t="shared" si="14"/>
        <v>3.5116387607530898E-6</v>
      </c>
      <c r="AG7">
        <f t="shared" si="15"/>
        <v>3.3750694387073098E-6</v>
      </c>
      <c r="AH7">
        <f t="shared" si="16"/>
        <v>3.3459349593495903E-6</v>
      </c>
      <c r="AU7"/>
    </row>
    <row r="8" spans="1:47" x14ac:dyDescent="0.3">
      <c r="A8" s="367" t="s">
        <v>229</v>
      </c>
      <c r="B8" s="376">
        <v>1800</v>
      </c>
      <c r="C8" s="377">
        <v>1800</v>
      </c>
      <c r="D8" s="377">
        <v>1800</v>
      </c>
      <c r="E8" s="378">
        <v>1800</v>
      </c>
      <c r="F8" s="384">
        <v>46.769665344999986</v>
      </c>
      <c r="G8" s="385">
        <v>42.376167664999997</v>
      </c>
      <c r="H8" s="385">
        <v>39.383097370499989</v>
      </c>
      <c r="I8" s="386">
        <v>38.806450799999993</v>
      </c>
      <c r="J8" s="379">
        <v>4.1579705890999703</v>
      </c>
      <c r="K8" s="380">
        <v>4.0149545129025102</v>
      </c>
      <c r="L8" s="380">
        <v>2.8500844264486598</v>
      </c>
      <c r="M8" s="381">
        <v>2.6951219512195088</v>
      </c>
      <c r="N8" s="379">
        <v>0.41000000000000003</v>
      </c>
      <c r="O8" s="380">
        <v>0.42</v>
      </c>
      <c r="P8" s="380">
        <v>0.43</v>
      </c>
      <c r="Q8" s="381">
        <v>0.43999999999999995</v>
      </c>
      <c r="R8" s="379">
        <v>9.4999999999999973E-2</v>
      </c>
      <c r="S8" s="380">
        <v>9.4999999999999973E-2</v>
      </c>
      <c r="T8" s="380">
        <v>9.4999999999999973E-2</v>
      </c>
      <c r="U8" s="381">
        <v>9.4999999999999973E-2</v>
      </c>
      <c r="V8" s="382">
        <v>40</v>
      </c>
      <c r="W8">
        <f t="shared" si="0"/>
        <v>1.8</v>
      </c>
      <c r="X8">
        <f t="shared" si="1"/>
        <v>1.8</v>
      </c>
      <c r="Y8">
        <f t="shared" si="2"/>
        <v>1.8</v>
      </c>
      <c r="Z8">
        <f t="shared" si="3"/>
        <v>1.8</v>
      </c>
      <c r="AA8">
        <f t="shared" si="9"/>
        <v>4.6769665344999989E-2</v>
      </c>
      <c r="AB8">
        <f t="shared" si="10"/>
        <v>4.2376167664999999E-2</v>
      </c>
      <c r="AC8">
        <f t="shared" si="11"/>
        <v>3.9383097370499991E-2</v>
      </c>
      <c r="AD8">
        <f t="shared" si="12"/>
        <v>3.8806450799999996E-2</v>
      </c>
      <c r="AE8">
        <f t="shared" si="13"/>
        <v>4.15797058909997E-6</v>
      </c>
      <c r="AF8">
        <f t="shared" si="14"/>
        <v>4.0149545129025101E-6</v>
      </c>
      <c r="AG8">
        <f t="shared" si="15"/>
        <v>2.8500844264486599E-6</v>
      </c>
      <c r="AH8">
        <f t="shared" si="16"/>
        <v>2.695121951219509E-6</v>
      </c>
      <c r="AU8"/>
    </row>
    <row r="9" spans="1:47" x14ac:dyDescent="0.3">
      <c r="A9" s="325" t="s">
        <v>230</v>
      </c>
      <c r="B9" s="333">
        <v>1900</v>
      </c>
      <c r="C9" s="334">
        <v>1900</v>
      </c>
      <c r="D9" s="334">
        <v>1900</v>
      </c>
      <c r="E9" s="335">
        <v>1900</v>
      </c>
      <c r="F9" s="348">
        <v>35.150000000000006</v>
      </c>
      <c r="G9" s="349">
        <v>35.150000000000006</v>
      </c>
      <c r="H9" s="349">
        <v>35.150000000000006</v>
      </c>
      <c r="I9" s="350">
        <v>35.150000000000006</v>
      </c>
      <c r="J9" s="336">
        <v>2.8338120547834977</v>
      </c>
      <c r="K9" s="337">
        <v>2.8338120547834977</v>
      </c>
      <c r="L9" s="337">
        <v>2.8338120547834977</v>
      </c>
      <c r="M9" s="338">
        <v>2.8338120547834977</v>
      </c>
      <c r="N9" s="336">
        <v>0.4</v>
      </c>
      <c r="O9" s="337">
        <v>0.41000000000000003</v>
      </c>
      <c r="P9" s="337">
        <v>0.41499999999999998</v>
      </c>
      <c r="Q9" s="338">
        <v>0.42</v>
      </c>
      <c r="R9" s="336">
        <v>6.3200000000000034E-2</v>
      </c>
      <c r="S9" s="337">
        <v>6.3200000000000034E-2</v>
      </c>
      <c r="T9" s="337">
        <v>6.3200000000000034E-2</v>
      </c>
      <c r="U9" s="338">
        <v>6.3200000000000034E-2</v>
      </c>
      <c r="V9" s="339">
        <v>40</v>
      </c>
      <c r="W9">
        <f t="shared" si="0"/>
        <v>1.9</v>
      </c>
      <c r="X9">
        <f t="shared" si="1"/>
        <v>1.9</v>
      </c>
      <c r="Y9">
        <f t="shared" si="2"/>
        <v>1.9</v>
      </c>
      <c r="Z9">
        <f t="shared" si="3"/>
        <v>1.9</v>
      </c>
      <c r="AA9">
        <f t="shared" si="9"/>
        <v>3.5150000000000008E-2</v>
      </c>
      <c r="AB9">
        <f t="shared" si="10"/>
        <v>3.5150000000000008E-2</v>
      </c>
      <c r="AC9">
        <f t="shared" si="11"/>
        <v>3.5150000000000008E-2</v>
      </c>
      <c r="AD9">
        <f t="shared" si="12"/>
        <v>3.5150000000000008E-2</v>
      </c>
      <c r="AE9">
        <f t="shared" si="13"/>
        <v>2.8338120547834976E-6</v>
      </c>
      <c r="AF9">
        <f t="shared" si="14"/>
        <v>2.8338120547834976E-6</v>
      </c>
      <c r="AG9">
        <f t="shared" si="15"/>
        <v>2.8338120547834976E-6</v>
      </c>
      <c r="AH9">
        <f t="shared" si="16"/>
        <v>2.8338120547834976E-6</v>
      </c>
      <c r="AU9"/>
    </row>
    <row r="10" spans="1:47" x14ac:dyDescent="0.3">
      <c r="A10" s="367" t="s">
        <v>231</v>
      </c>
      <c r="B10" s="376">
        <v>2100</v>
      </c>
      <c r="C10" s="377">
        <v>2100</v>
      </c>
      <c r="D10" s="377">
        <v>2100</v>
      </c>
      <c r="E10" s="378">
        <v>2100</v>
      </c>
      <c r="F10" s="384">
        <v>42.180000000000007</v>
      </c>
      <c r="G10" s="385">
        <v>42.180000000000007</v>
      </c>
      <c r="H10" s="385">
        <v>42.180000000000007</v>
      </c>
      <c r="I10" s="386">
        <v>42.180000000000007</v>
      </c>
      <c r="J10" s="379">
        <v>4.4040647470220797</v>
      </c>
      <c r="K10" s="380">
        <v>4.4040647470220797</v>
      </c>
      <c r="L10" s="380">
        <v>4.4040647470220797</v>
      </c>
      <c r="M10" s="381">
        <v>4.4040647470220797</v>
      </c>
      <c r="N10" s="379">
        <v>0.37999999999999995</v>
      </c>
      <c r="O10" s="380">
        <v>0.38500000000000001</v>
      </c>
      <c r="P10" s="380">
        <v>0.39500000000000002</v>
      </c>
      <c r="Q10" s="381">
        <v>0.4</v>
      </c>
      <c r="R10" s="379">
        <v>0.11499999999999996</v>
      </c>
      <c r="S10" s="380">
        <v>0.11499999999999996</v>
      </c>
      <c r="T10" s="380">
        <v>0.11499999999999996</v>
      </c>
      <c r="U10" s="381">
        <v>0.11499999999999996</v>
      </c>
      <c r="V10" s="382">
        <v>40</v>
      </c>
      <c r="W10">
        <f t="shared" si="0"/>
        <v>2.1</v>
      </c>
      <c r="X10">
        <f t="shared" si="1"/>
        <v>2.1</v>
      </c>
      <c r="Y10">
        <f t="shared" si="2"/>
        <v>2.1</v>
      </c>
      <c r="Z10">
        <f t="shared" si="3"/>
        <v>2.1</v>
      </c>
      <c r="AA10">
        <f t="shared" si="9"/>
        <v>4.2180000000000009E-2</v>
      </c>
      <c r="AB10">
        <f t="shared" si="10"/>
        <v>4.2180000000000009E-2</v>
      </c>
      <c r="AC10">
        <f t="shared" si="11"/>
        <v>4.2180000000000009E-2</v>
      </c>
      <c r="AD10">
        <f t="shared" si="12"/>
        <v>4.2180000000000009E-2</v>
      </c>
      <c r="AE10">
        <f t="shared" si="13"/>
        <v>4.4040647470220796E-6</v>
      </c>
      <c r="AF10">
        <f t="shared" si="14"/>
        <v>4.4040647470220796E-6</v>
      </c>
      <c r="AG10">
        <f t="shared" si="15"/>
        <v>4.4040647470220796E-6</v>
      </c>
      <c r="AH10">
        <f t="shared" si="16"/>
        <v>4.4040647470220796E-6</v>
      </c>
      <c r="AU10"/>
    </row>
    <row r="11" spans="1:47" x14ac:dyDescent="0.3">
      <c r="A11" s="340" t="s">
        <v>232</v>
      </c>
      <c r="B11" s="341">
        <v>1950</v>
      </c>
      <c r="C11" s="342">
        <v>1915</v>
      </c>
      <c r="D11" s="342">
        <v>1907.5</v>
      </c>
      <c r="E11" s="343">
        <v>1900</v>
      </c>
      <c r="F11" s="409">
        <v>46.8</v>
      </c>
      <c r="G11" s="357">
        <v>44.85</v>
      </c>
      <c r="H11" s="357">
        <v>43.875</v>
      </c>
      <c r="I11" s="358">
        <v>41.924999999999997</v>
      </c>
      <c r="J11" s="344">
        <v>5.1609682993817829</v>
      </c>
      <c r="K11" s="345">
        <v>4.9601403120807355</v>
      </c>
      <c r="L11" s="345">
        <v>4.7788400984832871</v>
      </c>
      <c r="M11" s="346">
        <v>4.604166666666675</v>
      </c>
      <c r="N11" s="344">
        <v>0.46</v>
      </c>
      <c r="O11" s="345">
        <v>0.48</v>
      </c>
      <c r="P11" s="345">
        <v>0.49</v>
      </c>
      <c r="Q11" s="346">
        <v>0.5</v>
      </c>
      <c r="R11" s="344">
        <v>9.1999999999999998E-2</v>
      </c>
      <c r="S11" s="345">
        <v>9.1999999999999998E-2</v>
      </c>
      <c r="T11" s="345">
        <v>9.1999999999999998E-2</v>
      </c>
      <c r="U11" s="346">
        <v>9.1999999999999998E-2</v>
      </c>
      <c r="V11" s="347">
        <v>30</v>
      </c>
      <c r="W11">
        <f t="shared" si="0"/>
        <v>1.95</v>
      </c>
      <c r="X11">
        <f t="shared" si="1"/>
        <v>1.915</v>
      </c>
      <c r="Y11">
        <f t="shared" si="2"/>
        <v>1.9075</v>
      </c>
      <c r="Z11">
        <f t="shared" si="3"/>
        <v>1.9</v>
      </c>
      <c r="AA11">
        <f t="shared" si="9"/>
        <v>4.6799999999999994E-2</v>
      </c>
      <c r="AB11">
        <f t="shared" si="10"/>
        <v>4.4850000000000001E-2</v>
      </c>
      <c r="AC11">
        <f t="shared" si="11"/>
        <v>4.3874999999999997E-2</v>
      </c>
      <c r="AD11">
        <f t="shared" si="12"/>
        <v>4.1924999999999997E-2</v>
      </c>
      <c r="AE11">
        <f t="shared" si="13"/>
        <v>5.1609682993817828E-6</v>
      </c>
      <c r="AF11">
        <f t="shared" si="14"/>
        <v>4.9601403120807357E-6</v>
      </c>
      <c r="AG11">
        <f t="shared" si="15"/>
        <v>4.7788400984832868E-6</v>
      </c>
      <c r="AH11">
        <f t="shared" si="16"/>
        <v>4.604166666666675E-6</v>
      </c>
      <c r="AU11"/>
    </row>
    <row r="12" spans="1:47" x14ac:dyDescent="0.3">
      <c r="A12" s="375" t="s">
        <v>233</v>
      </c>
      <c r="B12" s="376">
        <v>550</v>
      </c>
      <c r="C12" s="377">
        <v>536</v>
      </c>
      <c r="D12" s="377">
        <v>533</v>
      </c>
      <c r="E12" s="378">
        <v>530</v>
      </c>
      <c r="F12" s="384">
        <v>19.965000000000003</v>
      </c>
      <c r="G12" s="385">
        <v>19.965000000000003</v>
      </c>
      <c r="H12" s="385">
        <v>19.965000000000003</v>
      </c>
      <c r="I12" s="386">
        <v>19.965000000000003</v>
      </c>
      <c r="J12" s="379">
        <v>2.3123006648936171</v>
      </c>
      <c r="K12" s="380">
        <v>2.3123006648936171</v>
      </c>
      <c r="L12" s="380">
        <v>2.3123006648936171</v>
      </c>
      <c r="M12" s="381">
        <v>2.3123006648936171</v>
      </c>
      <c r="N12" s="379">
        <v>0.56999999999999995</v>
      </c>
      <c r="O12" s="380">
        <v>0.57999999999999996</v>
      </c>
      <c r="P12" s="380">
        <v>0.59</v>
      </c>
      <c r="Q12" s="381">
        <v>0.59</v>
      </c>
      <c r="R12" s="379">
        <v>2.5000000000000001E-2</v>
      </c>
      <c r="S12" s="380">
        <v>2.5000000000000001E-2</v>
      </c>
      <c r="T12" s="380">
        <v>2.5000000000000001E-2</v>
      </c>
      <c r="U12" s="381">
        <v>2.5000000000000001E-2</v>
      </c>
      <c r="V12" s="382">
        <v>30</v>
      </c>
      <c r="W12">
        <f t="shared" si="0"/>
        <v>0.55000000000000004</v>
      </c>
      <c r="X12">
        <f t="shared" si="1"/>
        <v>0.53600000000000003</v>
      </c>
      <c r="Y12">
        <f t="shared" si="2"/>
        <v>0.53300000000000003</v>
      </c>
      <c r="Z12">
        <f t="shared" si="3"/>
        <v>0.53</v>
      </c>
      <c r="AA12">
        <f t="shared" si="9"/>
        <v>1.9965000000000004E-2</v>
      </c>
      <c r="AB12">
        <f t="shared" si="10"/>
        <v>1.9965000000000004E-2</v>
      </c>
      <c r="AC12">
        <f t="shared" si="11"/>
        <v>1.9965000000000004E-2</v>
      </c>
      <c r="AD12">
        <f t="shared" si="12"/>
        <v>1.9965000000000004E-2</v>
      </c>
      <c r="AE12">
        <f t="shared" si="13"/>
        <v>2.312300664893617E-6</v>
      </c>
      <c r="AF12">
        <f t="shared" si="14"/>
        <v>2.312300664893617E-6</v>
      </c>
      <c r="AG12">
        <f t="shared" si="15"/>
        <v>2.312300664893617E-6</v>
      </c>
      <c r="AH12">
        <f t="shared" si="16"/>
        <v>2.312300664893617E-6</v>
      </c>
      <c r="AU12"/>
    </row>
    <row r="13" spans="1:47" x14ac:dyDescent="0.3">
      <c r="A13" s="325" t="s">
        <v>234</v>
      </c>
      <c r="B13" s="333">
        <v>600</v>
      </c>
      <c r="C13" s="334">
        <v>579</v>
      </c>
      <c r="D13" s="334">
        <v>574.5</v>
      </c>
      <c r="E13" s="335">
        <v>570</v>
      </c>
      <c r="F13" s="348">
        <v>22</v>
      </c>
      <c r="G13" s="349">
        <v>21</v>
      </c>
      <c r="H13" s="349">
        <v>20</v>
      </c>
      <c r="I13" s="350">
        <v>19.289830268741156</v>
      </c>
      <c r="J13" s="336">
        <v>1.9880715390851933</v>
      </c>
      <c r="K13" s="337">
        <v>1.8981506058063078</v>
      </c>
      <c r="L13" s="337">
        <v>1.8122968170354441</v>
      </c>
      <c r="M13" s="338">
        <v>1.7303262148904277</v>
      </c>
      <c r="N13" s="336">
        <v>0.59499999999999997</v>
      </c>
      <c r="O13" s="337">
        <v>0.61</v>
      </c>
      <c r="P13" s="337">
        <v>0.62</v>
      </c>
      <c r="Q13" s="338">
        <v>0.63</v>
      </c>
      <c r="R13" s="336">
        <v>2.0119945830915031E-2</v>
      </c>
      <c r="S13" s="337">
        <v>1.9209916050261861E-2</v>
      </c>
      <c r="T13" s="337">
        <v>1.8341047126036208E-2</v>
      </c>
      <c r="U13" s="338">
        <v>2.0119945830915031E-2</v>
      </c>
      <c r="V13" s="339">
        <v>30</v>
      </c>
      <c r="W13">
        <f t="shared" si="0"/>
        <v>0.6</v>
      </c>
      <c r="X13">
        <f t="shared" si="1"/>
        <v>0.57899999999999996</v>
      </c>
      <c r="Y13">
        <f t="shared" si="2"/>
        <v>0.57450000000000001</v>
      </c>
      <c r="Z13">
        <f t="shared" si="3"/>
        <v>0.56999999999999995</v>
      </c>
      <c r="AA13">
        <f t="shared" si="9"/>
        <v>2.1999999999999999E-2</v>
      </c>
      <c r="AB13">
        <f t="shared" si="10"/>
        <v>2.1000000000000001E-2</v>
      </c>
      <c r="AC13">
        <f t="shared" si="11"/>
        <v>0.02</v>
      </c>
      <c r="AD13">
        <f t="shared" si="12"/>
        <v>1.9289830268741155E-2</v>
      </c>
      <c r="AE13">
        <f t="shared" si="13"/>
        <v>1.9880715390851932E-6</v>
      </c>
      <c r="AF13">
        <f t="shared" si="14"/>
        <v>1.8981506058063078E-6</v>
      </c>
      <c r="AG13">
        <f t="shared" si="15"/>
        <v>1.8122968170354441E-6</v>
      </c>
      <c r="AH13">
        <f t="shared" si="16"/>
        <v>1.7303262148904277E-6</v>
      </c>
      <c r="AU13"/>
    </row>
    <row r="14" spans="1:47" x14ac:dyDescent="0.3">
      <c r="A14" s="325" t="s">
        <v>21</v>
      </c>
      <c r="B14" s="333">
        <v>400</v>
      </c>
      <c r="C14" s="334">
        <v>386</v>
      </c>
      <c r="D14" s="334">
        <v>383</v>
      </c>
      <c r="E14" s="335">
        <v>380</v>
      </c>
      <c r="F14" s="348">
        <v>11.913937737025419</v>
      </c>
      <c r="G14" s="349">
        <v>11.682976909154259</v>
      </c>
      <c r="H14" s="349">
        <v>11.635095654774096</v>
      </c>
      <c r="I14" s="350">
        <v>11.587410635868745</v>
      </c>
      <c r="J14" s="336">
        <v>2.1042390783505449</v>
      </c>
      <c r="K14" s="337">
        <v>2.1042390783505449</v>
      </c>
      <c r="L14" s="337">
        <v>2.1042390783505449</v>
      </c>
      <c r="M14" s="338">
        <v>2.1042390783505449</v>
      </c>
      <c r="N14" s="336">
        <v>0.35</v>
      </c>
      <c r="O14" s="337">
        <v>0.37</v>
      </c>
      <c r="P14" s="337">
        <v>0.38500000000000001</v>
      </c>
      <c r="Q14" s="338">
        <v>0.39700000000000002</v>
      </c>
      <c r="R14" s="336">
        <v>0.01</v>
      </c>
      <c r="S14" s="337">
        <v>0.01</v>
      </c>
      <c r="T14" s="337">
        <v>0.01</v>
      </c>
      <c r="U14" s="338">
        <v>0.01</v>
      </c>
      <c r="V14" s="351">
        <v>25</v>
      </c>
      <c r="W14">
        <f t="shared" si="0"/>
        <v>0.4</v>
      </c>
      <c r="X14">
        <f t="shared" si="1"/>
        <v>0.38600000000000001</v>
      </c>
      <c r="Y14">
        <f t="shared" si="2"/>
        <v>0.38300000000000001</v>
      </c>
      <c r="Z14">
        <f t="shared" si="3"/>
        <v>0.38</v>
      </c>
      <c r="AA14">
        <f t="shared" si="9"/>
        <v>1.1913937737025419E-2</v>
      </c>
      <c r="AB14">
        <f t="shared" si="10"/>
        <v>1.168297690915426E-2</v>
      </c>
      <c r="AC14">
        <f t="shared" si="11"/>
        <v>1.1635095654774096E-2</v>
      </c>
      <c r="AD14">
        <f t="shared" si="12"/>
        <v>1.1587410635868744E-2</v>
      </c>
      <c r="AE14">
        <f t="shared" si="13"/>
        <v>2.1042390783505448E-6</v>
      </c>
      <c r="AF14">
        <f t="shared" si="14"/>
        <v>2.1042390783505448E-6</v>
      </c>
      <c r="AG14">
        <f t="shared" si="15"/>
        <v>2.1042390783505448E-6</v>
      </c>
      <c r="AH14">
        <f t="shared" si="16"/>
        <v>2.1042390783505448E-6</v>
      </c>
      <c r="AU14"/>
    </row>
    <row r="15" spans="1:47" x14ac:dyDescent="0.3">
      <c r="A15" s="383" t="s">
        <v>235</v>
      </c>
      <c r="B15" s="376">
        <v>350</v>
      </c>
      <c r="C15" s="377">
        <v>350</v>
      </c>
      <c r="D15" s="377">
        <v>350</v>
      </c>
      <c r="E15" s="378">
        <v>350</v>
      </c>
      <c r="F15" s="384">
        <v>23.488853921675325</v>
      </c>
      <c r="G15" s="385">
        <v>19.965525833424028</v>
      </c>
      <c r="H15" s="385">
        <v>18.754345891767297</v>
      </c>
      <c r="I15" s="386">
        <v>17.6166404412565</v>
      </c>
      <c r="J15" s="379">
        <v>0.70895510166649178</v>
      </c>
      <c r="K15" s="380">
        <v>0.70895510166649178</v>
      </c>
      <c r="L15" s="380">
        <v>0.70895510166649178</v>
      </c>
      <c r="M15" s="381">
        <v>0.70895510166649178</v>
      </c>
      <c r="N15" s="379">
        <v>0.35483870967741937</v>
      </c>
      <c r="O15" s="380">
        <v>0.35483870967741937</v>
      </c>
      <c r="P15" s="380">
        <v>0.35483870967741937</v>
      </c>
      <c r="Q15" s="381">
        <v>0.35483870967741937</v>
      </c>
      <c r="R15" s="379">
        <v>6.8040442110164218E-3</v>
      </c>
      <c r="S15" s="380">
        <v>6.8040442110164218E-3</v>
      </c>
      <c r="T15" s="380">
        <v>6.8040442110164218E-3</v>
      </c>
      <c r="U15" s="381">
        <v>6.8040442110164218E-3</v>
      </c>
      <c r="V15" s="382">
        <v>20</v>
      </c>
      <c r="W15">
        <f t="shared" si="0"/>
        <v>0.35</v>
      </c>
      <c r="X15">
        <f t="shared" si="1"/>
        <v>0.35</v>
      </c>
      <c r="Y15">
        <f t="shared" si="2"/>
        <v>0.35</v>
      </c>
      <c r="Z15">
        <f t="shared" si="3"/>
        <v>0.35</v>
      </c>
      <c r="AA15">
        <f t="shared" si="9"/>
        <v>2.3488853921675327E-2</v>
      </c>
      <c r="AB15">
        <f t="shared" si="10"/>
        <v>1.9965525833424029E-2</v>
      </c>
      <c r="AC15">
        <f t="shared" si="11"/>
        <v>1.8754345891767298E-2</v>
      </c>
      <c r="AD15">
        <f t="shared" si="12"/>
        <v>1.7616640441256499E-2</v>
      </c>
      <c r="AE15">
        <f t="shared" si="13"/>
        <v>7.0895510166649177E-7</v>
      </c>
      <c r="AF15">
        <f t="shared" si="14"/>
        <v>7.0895510166649177E-7</v>
      </c>
      <c r="AG15">
        <f t="shared" si="15"/>
        <v>7.0895510166649177E-7</v>
      </c>
      <c r="AH15">
        <f t="shared" si="16"/>
        <v>7.0895510166649177E-7</v>
      </c>
      <c r="AU15"/>
    </row>
    <row r="16" spans="1:47" x14ac:dyDescent="0.3">
      <c r="A16" s="352" t="s">
        <v>236</v>
      </c>
      <c r="B16" s="326">
        <v>3500</v>
      </c>
      <c r="C16" s="327">
        <v>3340</v>
      </c>
      <c r="D16" s="327">
        <v>3250</v>
      </c>
      <c r="E16" s="328">
        <v>3150</v>
      </c>
      <c r="F16" s="353">
        <v>68.580000000000013</v>
      </c>
      <c r="G16" s="354">
        <v>64.98</v>
      </c>
      <c r="H16" s="354">
        <v>61.580000000000013</v>
      </c>
      <c r="I16" s="355">
        <v>60.580000000000013</v>
      </c>
      <c r="J16" s="329">
        <v>5.3014125011024618</v>
      </c>
      <c r="K16" s="330">
        <v>5.1190670039507005</v>
      </c>
      <c r="L16" s="330">
        <v>3.6338576437220409</v>
      </c>
      <c r="M16" s="331">
        <v>3.4362804878048738</v>
      </c>
      <c r="N16" s="329">
        <v>0.32000000000000006</v>
      </c>
      <c r="O16" s="330">
        <v>0.32999999999999996</v>
      </c>
      <c r="P16" s="330">
        <v>0.33999999999999997</v>
      </c>
      <c r="Q16" s="331">
        <v>0.35</v>
      </c>
      <c r="R16" s="329">
        <v>0.327429090230547</v>
      </c>
      <c r="S16" s="330">
        <v>0.29575820341880199</v>
      </c>
      <c r="T16" s="330">
        <v>0.28062655749763499</v>
      </c>
      <c r="U16" s="331">
        <v>0.278163266301166</v>
      </c>
      <c r="V16" s="332">
        <v>40</v>
      </c>
      <c r="W16">
        <f t="shared" si="0"/>
        <v>3.5</v>
      </c>
      <c r="X16">
        <f t="shared" si="1"/>
        <v>3.34</v>
      </c>
      <c r="Y16">
        <f t="shared" si="2"/>
        <v>3.25</v>
      </c>
      <c r="Z16">
        <f t="shared" si="3"/>
        <v>3.15</v>
      </c>
      <c r="AA16">
        <f t="shared" si="9"/>
        <v>6.8580000000000016E-2</v>
      </c>
      <c r="AB16">
        <f t="shared" si="10"/>
        <v>6.498000000000001E-2</v>
      </c>
      <c r="AC16">
        <f t="shared" si="11"/>
        <v>6.158000000000001E-2</v>
      </c>
      <c r="AD16">
        <f t="shared" si="12"/>
        <v>6.0580000000000016E-2</v>
      </c>
      <c r="AE16">
        <f t="shared" si="13"/>
        <v>5.3014125011024614E-6</v>
      </c>
      <c r="AF16">
        <f t="shared" si="14"/>
        <v>5.1190670039507001E-6</v>
      </c>
      <c r="AG16">
        <f t="shared" si="15"/>
        <v>3.6338576437220408E-6</v>
      </c>
      <c r="AH16">
        <f t="shared" si="16"/>
        <v>3.4362804878048737E-6</v>
      </c>
      <c r="AU16"/>
    </row>
    <row r="17" spans="1:47" x14ac:dyDescent="0.3">
      <c r="A17" s="367" t="s">
        <v>237</v>
      </c>
      <c r="B17" s="376">
        <v>3450</v>
      </c>
      <c r="C17" s="377">
        <v>3270</v>
      </c>
      <c r="D17" s="377">
        <v>3175</v>
      </c>
      <c r="E17" s="378">
        <v>3075</v>
      </c>
      <c r="F17" s="384">
        <v>69.8</v>
      </c>
      <c r="G17" s="385">
        <v>65.849999999999994</v>
      </c>
      <c r="H17" s="385">
        <v>63.875</v>
      </c>
      <c r="I17" s="386">
        <v>61.924999999999997</v>
      </c>
      <c r="J17" s="379">
        <v>6.5802345817117738</v>
      </c>
      <c r="K17" s="380">
        <v>6.3241788979029376</v>
      </c>
      <c r="L17" s="380">
        <v>6.0930211255661915</v>
      </c>
      <c r="M17" s="381">
        <v>5.8703125000000105</v>
      </c>
      <c r="N17" s="379">
        <v>0.37</v>
      </c>
      <c r="O17" s="380">
        <v>0.39</v>
      </c>
      <c r="P17" s="380">
        <v>0.4</v>
      </c>
      <c r="Q17" s="381">
        <v>0.41000000000000003</v>
      </c>
      <c r="R17" s="379">
        <v>0.32317622248174099</v>
      </c>
      <c r="S17" s="380">
        <v>0.27484865088633598</v>
      </c>
      <c r="T17" s="380">
        <v>0.25175881112408699</v>
      </c>
      <c r="U17" s="381">
        <v>0.248</v>
      </c>
      <c r="V17" s="382">
        <v>40</v>
      </c>
      <c r="W17">
        <f t="shared" si="0"/>
        <v>3.45</v>
      </c>
      <c r="X17">
        <f t="shared" si="1"/>
        <v>3.27</v>
      </c>
      <c r="Y17">
        <f t="shared" si="2"/>
        <v>3.1749999999999998</v>
      </c>
      <c r="Z17">
        <f t="shared" si="3"/>
        <v>3.0750000000000002</v>
      </c>
      <c r="AA17">
        <f t="shared" si="9"/>
        <v>6.9800000000000001E-2</v>
      </c>
      <c r="AB17">
        <f t="shared" si="10"/>
        <v>6.5849999999999992E-2</v>
      </c>
      <c r="AC17">
        <f t="shared" si="11"/>
        <v>6.3875000000000001E-2</v>
      </c>
      <c r="AD17">
        <f t="shared" si="12"/>
        <v>6.1924999999999994E-2</v>
      </c>
      <c r="AE17">
        <f t="shared" si="13"/>
        <v>6.5802345817117737E-6</v>
      </c>
      <c r="AF17">
        <f t="shared" si="14"/>
        <v>6.3241788979029375E-6</v>
      </c>
      <c r="AG17">
        <f t="shared" si="15"/>
        <v>6.0930211255661918E-6</v>
      </c>
      <c r="AH17">
        <f t="shared" si="16"/>
        <v>5.8703125000000106E-6</v>
      </c>
      <c r="AU17"/>
    </row>
    <row r="18" spans="1:47" x14ac:dyDescent="0.3">
      <c r="A18" s="325" t="s">
        <v>238</v>
      </c>
      <c r="B18" s="333">
        <v>3600</v>
      </c>
      <c r="C18" s="334">
        <v>3445</v>
      </c>
      <c r="D18" s="334">
        <v>3360</v>
      </c>
      <c r="E18" s="335">
        <v>3270</v>
      </c>
      <c r="F18" s="348">
        <v>77.575000000000003</v>
      </c>
      <c r="G18" s="349">
        <v>73.575000000000003</v>
      </c>
      <c r="H18" s="349">
        <v>71.599999999999994</v>
      </c>
      <c r="I18" s="350">
        <v>69.625</v>
      </c>
      <c r="J18" s="336">
        <v>5.4192658117794812</v>
      </c>
      <c r="K18" s="337">
        <v>5.2290101141517846</v>
      </c>
      <c r="L18" s="337">
        <v>5.057485109785083</v>
      </c>
      <c r="M18" s="338">
        <v>4.8915865674983419</v>
      </c>
      <c r="N18" s="336">
        <v>0.34089504401185583</v>
      </c>
      <c r="O18" s="337">
        <v>0.36719370983250021</v>
      </c>
      <c r="P18" s="337">
        <v>0.37876331766187044</v>
      </c>
      <c r="Q18" s="338">
        <v>0.39276926965474973</v>
      </c>
      <c r="R18" s="336">
        <v>0.34599999999999997</v>
      </c>
      <c r="S18" s="337">
        <v>0.28749999999999998</v>
      </c>
      <c r="T18" s="337">
        <v>0.25955</v>
      </c>
      <c r="U18" s="338">
        <v>0.255</v>
      </c>
      <c r="V18" s="339">
        <v>40</v>
      </c>
      <c r="W18">
        <f t="shared" si="0"/>
        <v>3.6</v>
      </c>
      <c r="X18">
        <f t="shared" si="1"/>
        <v>3.4449999999999998</v>
      </c>
      <c r="Y18">
        <f t="shared" si="2"/>
        <v>3.36</v>
      </c>
      <c r="Z18">
        <f t="shared" si="3"/>
        <v>3.27</v>
      </c>
      <c r="AA18">
        <f t="shared" si="9"/>
        <v>7.7575000000000005E-2</v>
      </c>
      <c r="AB18">
        <f t="shared" si="10"/>
        <v>7.3575000000000002E-2</v>
      </c>
      <c r="AC18">
        <f t="shared" si="11"/>
        <v>7.1599999999999997E-2</v>
      </c>
      <c r="AD18">
        <f t="shared" si="12"/>
        <v>6.9625000000000006E-2</v>
      </c>
      <c r="AE18">
        <f t="shared" si="13"/>
        <v>5.4192658117794809E-6</v>
      </c>
      <c r="AF18">
        <f t="shared" si="14"/>
        <v>5.2290101141517844E-6</v>
      </c>
      <c r="AG18">
        <f t="shared" si="15"/>
        <v>5.057485109785083E-6</v>
      </c>
      <c r="AH18">
        <f t="shared" si="16"/>
        <v>4.8915865674983416E-6</v>
      </c>
      <c r="AU18"/>
    </row>
    <row r="19" spans="1:47" x14ac:dyDescent="0.3">
      <c r="A19" s="367" t="s">
        <v>239</v>
      </c>
      <c r="B19" s="376">
        <v>3400</v>
      </c>
      <c r="C19" s="377">
        <v>3150</v>
      </c>
      <c r="D19" s="377">
        <v>2890</v>
      </c>
      <c r="E19" s="378">
        <v>2850</v>
      </c>
      <c r="F19" s="384">
        <v>75.482804999999999</v>
      </c>
      <c r="G19" s="385">
        <v>64.666084999999995</v>
      </c>
      <c r="H19" s="385">
        <v>55.503444500000001</v>
      </c>
      <c r="I19" s="386">
        <v>53.94</v>
      </c>
      <c r="J19" s="379">
        <v>5.1551174621895077</v>
      </c>
      <c r="K19" s="380">
        <v>4.9847712208890114</v>
      </c>
      <c r="L19" s="380">
        <v>4.790911068245026</v>
      </c>
      <c r="M19" s="381">
        <v>4.7495546747967436</v>
      </c>
      <c r="N19" s="379">
        <v>0.36</v>
      </c>
      <c r="O19" s="380">
        <v>0.3650000000000001</v>
      </c>
      <c r="P19" s="380">
        <v>0.375</v>
      </c>
      <c r="Q19" s="381">
        <v>0.38</v>
      </c>
      <c r="R19" s="379">
        <v>0.32075569615192501</v>
      </c>
      <c r="S19" s="380">
        <v>0.26884132005425898</v>
      </c>
      <c r="T19" s="380">
        <v>0.244037784807596</v>
      </c>
      <c r="U19" s="381">
        <v>0.24</v>
      </c>
      <c r="V19" s="382">
        <v>40</v>
      </c>
      <c r="W19">
        <f t="shared" si="0"/>
        <v>3.4</v>
      </c>
      <c r="X19">
        <f t="shared" si="1"/>
        <v>3.15</v>
      </c>
      <c r="Y19">
        <f t="shared" si="2"/>
        <v>2.89</v>
      </c>
      <c r="Z19">
        <f t="shared" si="3"/>
        <v>2.85</v>
      </c>
      <c r="AA19">
        <f t="shared" si="9"/>
        <v>7.5482805E-2</v>
      </c>
      <c r="AB19">
        <f t="shared" si="10"/>
        <v>6.4666084999999998E-2</v>
      </c>
      <c r="AC19">
        <f t="shared" si="11"/>
        <v>5.5503444499999999E-2</v>
      </c>
      <c r="AD19">
        <f t="shared" si="12"/>
        <v>5.3939999999999995E-2</v>
      </c>
      <c r="AE19">
        <f t="shared" si="13"/>
        <v>5.1551174621895075E-6</v>
      </c>
      <c r="AF19">
        <f t="shared" si="14"/>
        <v>4.9847712208890114E-6</v>
      </c>
      <c r="AG19">
        <f t="shared" si="15"/>
        <v>4.7909110682450264E-6</v>
      </c>
      <c r="AH19">
        <f t="shared" si="16"/>
        <v>4.7495546747967437E-6</v>
      </c>
      <c r="AU19"/>
    </row>
    <row r="20" spans="1:47" x14ac:dyDescent="0.3">
      <c r="A20" s="325" t="s">
        <v>240</v>
      </c>
      <c r="B20" s="333">
        <v>3800</v>
      </c>
      <c r="C20" s="334">
        <v>3550</v>
      </c>
      <c r="D20" s="334">
        <v>3450</v>
      </c>
      <c r="E20" s="335">
        <v>3350</v>
      </c>
      <c r="F20" s="348">
        <v>72.580000000000013</v>
      </c>
      <c r="G20" s="349">
        <v>67.580000000000013</v>
      </c>
      <c r="H20" s="349">
        <v>63.580000000000013</v>
      </c>
      <c r="I20" s="350">
        <v>62.580000000000013</v>
      </c>
      <c r="J20" s="336">
        <v>5.9022392512274076</v>
      </c>
      <c r="K20" s="337">
        <v>5.6992279310651126</v>
      </c>
      <c r="L20" s="337">
        <v>4.0456948433438722</v>
      </c>
      <c r="M20" s="338">
        <v>3.8257256097560921</v>
      </c>
      <c r="N20" s="336">
        <v>0.32000000000000006</v>
      </c>
      <c r="O20" s="337">
        <v>0.32999999999999996</v>
      </c>
      <c r="P20" s="337">
        <v>0.33999999999999997</v>
      </c>
      <c r="Q20" s="338">
        <v>0.35</v>
      </c>
      <c r="R20" s="336">
        <v>0.34173744210100498</v>
      </c>
      <c r="S20" s="337">
        <v>0.27954908646464499</v>
      </c>
      <c r="T20" s="337">
        <v>0.24983687210505001</v>
      </c>
      <c r="U20" s="338">
        <v>0.245</v>
      </c>
      <c r="V20" s="339">
        <v>40</v>
      </c>
      <c r="W20">
        <f t="shared" si="0"/>
        <v>3.8</v>
      </c>
      <c r="X20">
        <f t="shared" si="1"/>
        <v>3.55</v>
      </c>
      <c r="Y20">
        <f t="shared" si="2"/>
        <v>3.45</v>
      </c>
      <c r="Z20">
        <f t="shared" si="3"/>
        <v>3.35</v>
      </c>
      <c r="AA20">
        <f t="shared" si="9"/>
        <v>7.2580000000000006E-2</v>
      </c>
      <c r="AB20">
        <f t="shared" si="10"/>
        <v>6.7580000000000015E-2</v>
      </c>
      <c r="AC20">
        <f t="shared" si="11"/>
        <v>6.3580000000000012E-2</v>
      </c>
      <c r="AD20">
        <f t="shared" si="12"/>
        <v>6.2580000000000011E-2</v>
      </c>
      <c r="AE20">
        <f t="shared" si="13"/>
        <v>5.9022392512274074E-6</v>
      </c>
      <c r="AF20">
        <f t="shared" si="14"/>
        <v>5.6992279310651125E-6</v>
      </c>
      <c r="AG20">
        <f t="shared" si="15"/>
        <v>4.0456948433438726E-6</v>
      </c>
      <c r="AH20">
        <f t="shared" si="16"/>
        <v>3.8257256097560918E-6</v>
      </c>
      <c r="AU20"/>
    </row>
    <row r="21" spans="1:47" x14ac:dyDescent="0.3">
      <c r="A21" s="367" t="s">
        <v>22</v>
      </c>
      <c r="B21" s="376">
        <v>1750</v>
      </c>
      <c r="C21" s="377">
        <v>1625</v>
      </c>
      <c r="D21" s="377">
        <v>1500</v>
      </c>
      <c r="E21" s="378">
        <v>1500</v>
      </c>
      <c r="F21" s="384">
        <v>41</v>
      </c>
      <c r="G21" s="385">
        <v>38.200000000000003</v>
      </c>
      <c r="H21" s="385">
        <v>35</v>
      </c>
      <c r="I21" s="386">
        <v>34.289830268741156</v>
      </c>
      <c r="J21" s="379">
        <v>3.0955426375155475</v>
      </c>
      <c r="K21" s="380">
        <v>2.989459316608833</v>
      </c>
      <c r="L21" s="380">
        <v>2.8826321830711681</v>
      </c>
      <c r="M21" s="381">
        <v>2.7796224744425735</v>
      </c>
      <c r="N21" s="379">
        <v>0.42845243988153997</v>
      </c>
      <c r="O21" s="380">
        <v>0.45899729959246827</v>
      </c>
      <c r="P21" s="380">
        <v>0.47588584470433587</v>
      </c>
      <c r="Q21" s="381">
        <v>0.48605949062191506</v>
      </c>
      <c r="R21" s="379">
        <v>0.216</v>
      </c>
      <c r="S21" s="380">
        <v>0.18</v>
      </c>
      <c r="T21" s="380">
        <v>0.1628</v>
      </c>
      <c r="U21" s="381">
        <v>0.16</v>
      </c>
      <c r="V21" s="382">
        <v>30</v>
      </c>
      <c r="W21">
        <f t="shared" si="0"/>
        <v>1.75</v>
      </c>
      <c r="X21">
        <f t="shared" si="1"/>
        <v>1.625</v>
      </c>
      <c r="Y21">
        <f t="shared" si="2"/>
        <v>1.5</v>
      </c>
      <c r="Z21">
        <f t="shared" si="3"/>
        <v>1.5</v>
      </c>
      <c r="AA21">
        <f t="shared" si="9"/>
        <v>4.1000000000000002E-2</v>
      </c>
      <c r="AB21">
        <f t="shared" si="10"/>
        <v>3.8200000000000005E-2</v>
      </c>
      <c r="AC21">
        <f t="shared" si="11"/>
        <v>3.5000000000000003E-2</v>
      </c>
      <c r="AD21">
        <f t="shared" si="12"/>
        <v>3.4289830268741155E-2</v>
      </c>
      <c r="AE21">
        <f t="shared" si="13"/>
        <v>3.0955426375155477E-6</v>
      </c>
      <c r="AF21">
        <f t="shared" si="14"/>
        <v>2.989459316608833E-6</v>
      </c>
      <c r="AG21">
        <f t="shared" si="15"/>
        <v>2.8826321830711682E-6</v>
      </c>
      <c r="AH21">
        <f t="shared" si="16"/>
        <v>2.7796224744425735E-6</v>
      </c>
      <c r="AU21"/>
    </row>
    <row r="22" spans="1:47" x14ac:dyDescent="0.3">
      <c r="A22" s="340" t="s">
        <v>23</v>
      </c>
      <c r="B22" s="333">
        <v>2012.4999999999998</v>
      </c>
      <c r="C22" s="334">
        <v>1820.0000000000002</v>
      </c>
      <c r="D22" s="334">
        <v>1650.0000000000002</v>
      </c>
      <c r="E22" s="335">
        <v>1627.5</v>
      </c>
      <c r="F22" s="348">
        <v>46.25</v>
      </c>
      <c r="G22" s="349">
        <v>42.100000000000009</v>
      </c>
      <c r="H22" s="349">
        <v>38</v>
      </c>
      <c r="I22" s="350">
        <v>36.839830268741153</v>
      </c>
      <c r="J22" s="336">
        <v>3.4480066824383484</v>
      </c>
      <c r="K22" s="337">
        <v>3.3361616996859067</v>
      </c>
      <c r="L22" s="337">
        <v>3.202316101674779</v>
      </c>
      <c r="M22" s="338">
        <v>3.0738403405359596</v>
      </c>
      <c r="N22" s="336">
        <v>0.40112766692991109</v>
      </c>
      <c r="O22" s="337">
        <v>0.45619853557056295</v>
      </c>
      <c r="P22" s="337">
        <v>0.48526486577172895</v>
      </c>
      <c r="Q22" s="338">
        <v>0.49763233563672266</v>
      </c>
      <c r="R22" s="336">
        <v>0.26600000000000001</v>
      </c>
      <c r="S22" s="337">
        <v>0.185</v>
      </c>
      <c r="T22" s="337">
        <v>0.14630000000000001</v>
      </c>
      <c r="U22" s="338">
        <v>0.14000000000000001</v>
      </c>
      <c r="V22" s="339">
        <v>30</v>
      </c>
      <c r="W22">
        <f t="shared" si="0"/>
        <v>2.0124999999999997</v>
      </c>
      <c r="X22">
        <f t="shared" si="1"/>
        <v>1.8200000000000003</v>
      </c>
      <c r="Y22">
        <f t="shared" si="2"/>
        <v>1.6500000000000001</v>
      </c>
      <c r="Z22">
        <f t="shared" si="3"/>
        <v>1.6274999999999999</v>
      </c>
      <c r="AA22">
        <f t="shared" si="9"/>
        <v>4.6249999999999999E-2</v>
      </c>
      <c r="AB22">
        <f t="shared" si="10"/>
        <v>4.2100000000000005E-2</v>
      </c>
      <c r="AC22">
        <f t="shared" si="11"/>
        <v>3.7999999999999999E-2</v>
      </c>
      <c r="AD22">
        <f t="shared" si="12"/>
        <v>3.6839830268741151E-2</v>
      </c>
      <c r="AE22">
        <f t="shared" si="13"/>
        <v>3.4480066824383486E-6</v>
      </c>
      <c r="AF22">
        <f t="shared" si="14"/>
        <v>3.3361616996859065E-6</v>
      </c>
      <c r="AG22">
        <f t="shared" si="15"/>
        <v>3.2023161016747792E-6</v>
      </c>
      <c r="AH22">
        <f t="shared" si="16"/>
        <v>3.0738403405359596E-6</v>
      </c>
      <c r="AU22"/>
    </row>
    <row r="23" spans="1:47" x14ac:dyDescent="0.3">
      <c r="A23" s="375" t="s">
        <v>241</v>
      </c>
      <c r="B23" s="368">
        <v>2000</v>
      </c>
      <c r="C23" s="369">
        <v>1800</v>
      </c>
      <c r="D23" s="369">
        <v>1700</v>
      </c>
      <c r="E23" s="370">
        <v>1700</v>
      </c>
      <c r="F23" s="410">
        <v>47.467289769376798</v>
      </c>
      <c r="G23" s="411">
        <v>40.075034999999993</v>
      </c>
      <c r="H23" s="411">
        <v>39.215746062912913</v>
      </c>
      <c r="I23" s="412">
        <v>38.374881999999999</v>
      </c>
      <c r="J23" s="371">
        <v>3.5615090425531912</v>
      </c>
      <c r="K23" s="372">
        <v>3.5615090425531912</v>
      </c>
      <c r="L23" s="372">
        <v>3.5615090425531912</v>
      </c>
      <c r="M23" s="373">
        <v>3.5615090425531912</v>
      </c>
      <c r="N23" s="371">
        <v>0.34671060171919776</v>
      </c>
      <c r="O23" s="372">
        <v>0.39</v>
      </c>
      <c r="P23" s="372">
        <v>0.39500000000000002</v>
      </c>
      <c r="Q23" s="373">
        <v>0.4</v>
      </c>
      <c r="R23" s="371">
        <v>9.5000000000000001E-2</v>
      </c>
      <c r="S23" s="372">
        <v>9.5000000000000001E-2</v>
      </c>
      <c r="T23" s="372">
        <v>9.5000000000000001E-2</v>
      </c>
      <c r="U23" s="373">
        <v>9.5000000000000001E-2</v>
      </c>
      <c r="V23" s="374">
        <v>40</v>
      </c>
      <c r="W23">
        <f t="shared" si="0"/>
        <v>2</v>
      </c>
      <c r="X23">
        <f t="shared" si="1"/>
        <v>1.8</v>
      </c>
      <c r="Y23">
        <f t="shared" si="2"/>
        <v>1.7</v>
      </c>
      <c r="Z23">
        <f t="shared" si="3"/>
        <v>1.7</v>
      </c>
      <c r="AA23">
        <f t="shared" si="9"/>
        <v>4.7467289769376801E-2</v>
      </c>
      <c r="AB23">
        <f t="shared" si="10"/>
        <v>4.0075034999999995E-2</v>
      </c>
      <c r="AC23">
        <f t="shared" si="11"/>
        <v>3.9215746062912914E-2</v>
      </c>
      <c r="AD23">
        <f t="shared" si="12"/>
        <v>3.8374881999999999E-2</v>
      </c>
      <c r="AE23">
        <f t="shared" si="13"/>
        <v>3.5615090425531914E-6</v>
      </c>
      <c r="AF23">
        <f t="shared" si="14"/>
        <v>3.5615090425531914E-6</v>
      </c>
      <c r="AG23">
        <f t="shared" si="15"/>
        <v>3.5615090425531914E-6</v>
      </c>
      <c r="AH23">
        <f t="shared" si="16"/>
        <v>3.5615090425531914E-6</v>
      </c>
      <c r="AU23"/>
    </row>
    <row r="24" spans="1:47" x14ac:dyDescent="0.3">
      <c r="A24" s="325" t="s">
        <v>242</v>
      </c>
      <c r="B24" s="333">
        <v>4050</v>
      </c>
      <c r="C24" s="334">
        <v>3675</v>
      </c>
      <c r="D24" s="334">
        <v>3305</v>
      </c>
      <c r="E24" s="335">
        <v>3205</v>
      </c>
      <c r="F24" s="348">
        <v>81.467289769376791</v>
      </c>
      <c r="G24" s="349">
        <v>69.075035</v>
      </c>
      <c r="H24" s="349">
        <v>63.015746062912918</v>
      </c>
      <c r="I24" s="350">
        <v>61.374881999999999</v>
      </c>
      <c r="J24" s="336">
        <v>5.994709958134008</v>
      </c>
      <c r="K24" s="337">
        <v>5.9143070122577619</v>
      </c>
      <c r="L24" s="337">
        <v>5.8228055664870872</v>
      </c>
      <c r="M24" s="338">
        <v>5.8032854653174173</v>
      </c>
      <c r="N24" s="336">
        <v>0.2667106017191978</v>
      </c>
      <c r="O24" s="337">
        <v>0.31000000000000005</v>
      </c>
      <c r="P24" s="337">
        <v>0.315</v>
      </c>
      <c r="Q24" s="338">
        <v>0.32</v>
      </c>
      <c r="R24" s="336">
        <v>0.34255569615192494</v>
      </c>
      <c r="S24" s="337">
        <v>0.29064132005425891</v>
      </c>
      <c r="T24" s="337">
        <v>0.26583778480759596</v>
      </c>
      <c r="U24" s="338">
        <v>0.26179999999999992</v>
      </c>
      <c r="V24" s="339">
        <v>40</v>
      </c>
      <c r="W24">
        <f t="shared" si="0"/>
        <v>4.05</v>
      </c>
      <c r="X24">
        <f t="shared" si="1"/>
        <v>3.6749999999999998</v>
      </c>
      <c r="Y24">
        <f t="shared" si="2"/>
        <v>3.3050000000000002</v>
      </c>
      <c r="Z24">
        <f t="shared" si="3"/>
        <v>3.2050000000000001</v>
      </c>
      <c r="AA24">
        <f t="shared" si="9"/>
        <v>8.1467289769376797E-2</v>
      </c>
      <c r="AB24">
        <f t="shared" si="10"/>
        <v>6.9075034999999993E-2</v>
      </c>
      <c r="AC24">
        <f t="shared" si="11"/>
        <v>6.3015746062912922E-2</v>
      </c>
      <c r="AD24">
        <f t="shared" si="12"/>
        <v>6.1374881999999999E-2</v>
      </c>
      <c r="AE24">
        <f t="shared" si="13"/>
        <v>5.9947099581340077E-6</v>
      </c>
      <c r="AF24">
        <f t="shared" si="14"/>
        <v>5.9143070122577622E-6</v>
      </c>
      <c r="AG24">
        <f t="shared" si="15"/>
        <v>5.8228055664870876E-6</v>
      </c>
      <c r="AH24">
        <f t="shared" si="16"/>
        <v>5.8032854653174172E-6</v>
      </c>
      <c r="AU24"/>
    </row>
    <row r="25" spans="1:47" x14ac:dyDescent="0.3">
      <c r="A25" s="367" t="s">
        <v>243</v>
      </c>
      <c r="B25" s="376">
        <v>500</v>
      </c>
      <c r="C25" s="377">
        <v>465</v>
      </c>
      <c r="D25" s="377">
        <v>457.5</v>
      </c>
      <c r="E25" s="378">
        <v>450</v>
      </c>
      <c r="F25" s="384">
        <v>28.830223768024577</v>
      </c>
      <c r="G25" s="385">
        <v>24.340387499999999</v>
      </c>
      <c r="H25" s="385">
        <v>23.818480888984869</v>
      </c>
      <c r="I25" s="386">
        <v>23.307765000000003</v>
      </c>
      <c r="J25" s="379">
        <v>2.5553281942273225</v>
      </c>
      <c r="K25" s="380">
        <v>2.5553281942273225</v>
      </c>
      <c r="L25" s="380">
        <v>2.5553281942273225</v>
      </c>
      <c r="M25" s="381">
        <v>2.5553281942273225</v>
      </c>
      <c r="N25" s="379">
        <v>0.37560975609756103</v>
      </c>
      <c r="O25" s="380">
        <v>0.38048780487804884</v>
      </c>
      <c r="P25" s="380">
        <v>0.38536585365853665</v>
      </c>
      <c r="Q25" s="381">
        <v>0.38731707317073172</v>
      </c>
      <c r="R25" s="379">
        <v>0.03</v>
      </c>
      <c r="S25" s="380">
        <v>0.03</v>
      </c>
      <c r="T25" s="380">
        <v>0.03</v>
      </c>
      <c r="U25" s="381">
        <v>0.03</v>
      </c>
      <c r="V25" s="382">
        <v>25</v>
      </c>
      <c r="W25">
        <f t="shared" si="0"/>
        <v>0.5</v>
      </c>
      <c r="X25">
        <f t="shared" si="1"/>
        <v>0.46500000000000002</v>
      </c>
      <c r="Y25">
        <f t="shared" si="2"/>
        <v>0.45750000000000002</v>
      </c>
      <c r="Z25">
        <f t="shared" si="3"/>
        <v>0.45</v>
      </c>
      <c r="AA25">
        <f t="shared" si="9"/>
        <v>2.8830223768024577E-2</v>
      </c>
      <c r="AB25">
        <f t="shared" si="10"/>
        <v>2.4340387499999998E-2</v>
      </c>
      <c r="AC25">
        <f t="shared" si="11"/>
        <v>2.3818480888984868E-2</v>
      </c>
      <c r="AD25">
        <f t="shared" si="12"/>
        <v>2.3307765000000005E-2</v>
      </c>
      <c r="AE25">
        <f t="shared" si="13"/>
        <v>2.5553281942273224E-6</v>
      </c>
      <c r="AF25">
        <f t="shared" si="14"/>
        <v>2.5553281942273224E-6</v>
      </c>
      <c r="AG25">
        <f t="shared" si="15"/>
        <v>2.5553281942273224E-6</v>
      </c>
      <c r="AH25">
        <f t="shared" si="16"/>
        <v>2.5553281942273224E-6</v>
      </c>
      <c r="AU25"/>
    </row>
    <row r="26" spans="1:47" x14ac:dyDescent="0.3">
      <c r="A26" s="325" t="s">
        <v>244</v>
      </c>
      <c r="B26" s="333">
        <v>1650</v>
      </c>
      <c r="C26" s="334">
        <v>1615</v>
      </c>
      <c r="D26" s="334">
        <v>1607.5</v>
      </c>
      <c r="E26" s="335">
        <v>1600</v>
      </c>
      <c r="F26" s="348">
        <v>52.305768031396347</v>
      </c>
      <c r="G26" s="349">
        <v>44.459902826686886</v>
      </c>
      <c r="H26" s="349">
        <v>41.762806694034943</v>
      </c>
      <c r="I26" s="350">
        <v>39.229326023547252</v>
      </c>
      <c r="J26" s="336">
        <v>0.81529836691646551</v>
      </c>
      <c r="K26" s="337">
        <v>0.81529836691646551</v>
      </c>
      <c r="L26" s="337">
        <v>0.81529836691646551</v>
      </c>
      <c r="M26" s="338">
        <v>0.81529836691646551</v>
      </c>
      <c r="N26" s="336">
        <v>0.33159104488859953</v>
      </c>
      <c r="O26" s="337">
        <v>0.33589742209494494</v>
      </c>
      <c r="P26" s="337">
        <v>0.34020379930129035</v>
      </c>
      <c r="Q26" s="338">
        <v>0.34192635018382855</v>
      </c>
      <c r="R26" s="336">
        <v>7.824650842668885E-3</v>
      </c>
      <c r="S26" s="337">
        <v>7.824650842668885E-3</v>
      </c>
      <c r="T26" s="337">
        <v>7.824650842668885E-3</v>
      </c>
      <c r="U26" s="338">
        <v>7.824650842668885E-3</v>
      </c>
      <c r="V26" s="351">
        <v>20</v>
      </c>
      <c r="W26">
        <f>B26/1000</f>
        <v>1.65</v>
      </c>
      <c r="X26">
        <f t="shared" ref="X26:Z26" si="17">C26/1000</f>
        <v>1.615</v>
      </c>
      <c r="Y26">
        <f t="shared" si="17"/>
        <v>1.6074999999999999</v>
      </c>
      <c r="Z26">
        <f t="shared" si="17"/>
        <v>1.6</v>
      </c>
      <c r="AA26">
        <f t="shared" si="9"/>
        <v>5.2305768031396346E-2</v>
      </c>
      <c r="AB26">
        <f t="shared" si="10"/>
        <v>4.4459902826686888E-2</v>
      </c>
      <c r="AC26">
        <f t="shared" si="11"/>
        <v>4.176280669403494E-2</v>
      </c>
      <c r="AD26">
        <f t="shared" si="12"/>
        <v>3.9229326023547249E-2</v>
      </c>
      <c r="AE26">
        <f t="shared" si="13"/>
        <v>8.1529836691646546E-7</v>
      </c>
      <c r="AF26">
        <f t="shared" si="14"/>
        <v>8.1529836691646546E-7</v>
      </c>
      <c r="AG26">
        <f t="shared" si="15"/>
        <v>8.1529836691646546E-7</v>
      </c>
      <c r="AH26">
        <f t="shared" si="16"/>
        <v>8.1529836691646546E-7</v>
      </c>
      <c r="AU26"/>
    </row>
    <row r="27" spans="1:47" x14ac:dyDescent="0.3">
      <c r="A27" s="325"/>
      <c r="B27" s="333"/>
      <c r="C27" s="334"/>
      <c r="D27" s="334"/>
      <c r="E27" s="335"/>
      <c r="F27" s="348"/>
      <c r="G27" s="349"/>
      <c r="H27" s="349"/>
      <c r="I27" s="350"/>
      <c r="J27" s="336"/>
      <c r="K27" s="337"/>
      <c r="L27" s="337"/>
      <c r="M27" s="338"/>
      <c r="N27" s="336"/>
      <c r="O27" s="337"/>
      <c r="P27" s="337"/>
      <c r="Q27" s="338"/>
      <c r="R27" s="336"/>
      <c r="S27" s="337"/>
      <c r="T27" s="337"/>
      <c r="U27" s="338"/>
      <c r="V27" s="351"/>
      <c r="W27" s="540">
        <f>(W23+W26)</f>
        <v>3.65</v>
      </c>
      <c r="X27" s="540">
        <f t="shared" ref="X27:AA27" si="18">(X23+X26)</f>
        <v>3.415</v>
      </c>
      <c r="Y27" s="540">
        <f t="shared" si="18"/>
        <v>3.3075000000000001</v>
      </c>
      <c r="Z27" s="540">
        <f t="shared" si="18"/>
        <v>3.3</v>
      </c>
      <c r="AA27" s="540">
        <f t="shared" si="18"/>
        <v>9.9773057800773141E-2</v>
      </c>
      <c r="AB27" s="540">
        <f t="shared" ref="AB27" si="19">(AB23+AB26)</f>
        <v>8.453493782668689E-2</v>
      </c>
      <c r="AC27" s="540">
        <f t="shared" ref="AC27" si="20">(AC23+AC26)</f>
        <v>8.0978552756947847E-2</v>
      </c>
      <c r="AD27" s="540">
        <f t="shared" ref="AD27:AE27" si="21">(AD23+AD26)</f>
        <v>7.7604208023547255E-2</v>
      </c>
      <c r="AE27" s="540">
        <f t="shared" si="21"/>
        <v>4.3768074094696572E-6</v>
      </c>
      <c r="AF27" s="540">
        <f t="shared" ref="AF27" si="22">(AF23+AF26)</f>
        <v>4.3768074094696572E-6</v>
      </c>
      <c r="AG27" s="540">
        <f t="shared" ref="AG27" si="23">(AG23+AG26)</f>
        <v>4.3768074094696572E-6</v>
      </c>
      <c r="AH27" s="540">
        <f t="shared" ref="AH27" si="24">(AH23+AH26)</f>
        <v>4.3768074094696572E-6</v>
      </c>
      <c r="AU27"/>
    </row>
    <row r="28" spans="1:47" x14ac:dyDescent="0.3">
      <c r="A28" s="367" t="s">
        <v>245</v>
      </c>
      <c r="B28" s="376">
        <v>2650</v>
      </c>
      <c r="C28" s="377">
        <v>2405</v>
      </c>
      <c r="D28" s="377">
        <v>2352.5</v>
      </c>
      <c r="E28" s="378">
        <v>2300</v>
      </c>
      <c r="F28" s="384">
        <v>27.100410341943103</v>
      </c>
      <c r="G28" s="385">
        <v>22.87996425</v>
      </c>
      <c r="H28" s="385">
        <v>22.389372035645774</v>
      </c>
      <c r="I28" s="386">
        <v>21.909299099999998</v>
      </c>
      <c r="J28" s="379">
        <v>2.7646182998432778</v>
      </c>
      <c r="K28" s="380">
        <v>2.7646182998432778</v>
      </c>
      <c r="L28" s="380">
        <v>2.7646182998432778</v>
      </c>
      <c r="M28" s="381">
        <v>2.7646182998432778</v>
      </c>
      <c r="N28" s="379">
        <v>0.37414728682170545</v>
      </c>
      <c r="O28" s="380">
        <v>0.42712389380530974</v>
      </c>
      <c r="P28" s="380">
        <v>0.47272282076395689</v>
      </c>
      <c r="Q28" s="381">
        <v>0.48264999999999997</v>
      </c>
      <c r="R28" s="379">
        <v>0.09</v>
      </c>
      <c r="S28" s="380">
        <v>0.09</v>
      </c>
      <c r="T28" s="380">
        <v>0.09</v>
      </c>
      <c r="U28" s="381">
        <v>0.09</v>
      </c>
      <c r="V28" s="382">
        <v>30</v>
      </c>
      <c r="W28">
        <f t="shared" ref="W28:W87" si="25">B28/1000</f>
        <v>2.65</v>
      </c>
      <c r="X28">
        <f t="shared" ref="X28:X87" si="26">C28/1000</f>
        <v>2.4049999999999998</v>
      </c>
      <c r="Y28">
        <f t="shared" ref="Y28:Y87" si="27">D28/1000</f>
        <v>2.3525</v>
      </c>
      <c r="Z28">
        <f t="shared" ref="Z28:Z87" si="28">E28/1000</f>
        <v>2.2999999999999998</v>
      </c>
      <c r="AA28">
        <f t="shared" si="9"/>
        <v>2.7100410341943104E-2</v>
      </c>
      <c r="AB28">
        <f t="shared" si="10"/>
        <v>2.2879964249999999E-2</v>
      </c>
      <c r="AC28">
        <f t="shared" si="11"/>
        <v>2.2389372035645776E-2</v>
      </c>
      <c r="AD28">
        <f t="shared" si="12"/>
        <v>2.1909299099999998E-2</v>
      </c>
      <c r="AE28">
        <f t="shared" si="13"/>
        <v>2.7646182998432778E-6</v>
      </c>
      <c r="AF28">
        <f t="shared" si="14"/>
        <v>2.7646182998432778E-6</v>
      </c>
      <c r="AG28">
        <f t="shared" si="15"/>
        <v>2.7646182998432778E-6</v>
      </c>
      <c r="AH28">
        <f t="shared" si="16"/>
        <v>2.7646182998432778E-6</v>
      </c>
      <c r="AU28"/>
    </row>
    <row r="29" spans="1:47" x14ac:dyDescent="0.3">
      <c r="A29" s="340" t="s">
        <v>24</v>
      </c>
      <c r="B29" s="333">
        <v>3750</v>
      </c>
      <c r="C29" s="334">
        <v>3225</v>
      </c>
      <c r="D29" s="334">
        <v>3112.5</v>
      </c>
      <c r="E29" s="335">
        <v>3000</v>
      </c>
      <c r="F29" s="348">
        <v>40.497564042118491</v>
      </c>
      <c r="G29" s="349">
        <v>32.213971397139709</v>
      </c>
      <c r="H29" s="349">
        <v>28.25625491120541</v>
      </c>
      <c r="I29" s="350">
        <v>27.611975483262611</v>
      </c>
      <c r="J29" s="336">
        <v>2.8397922926577936</v>
      </c>
      <c r="K29" s="337">
        <v>2.6454777627627255</v>
      </c>
      <c r="L29" s="337">
        <v>2.4644593237916186</v>
      </c>
      <c r="M29" s="338">
        <v>2.8397922926577936</v>
      </c>
      <c r="N29" s="336">
        <v>0.30692829457364346</v>
      </c>
      <c r="O29" s="337">
        <v>0.33717931404284185</v>
      </c>
      <c r="P29" s="337">
        <v>0.37041189042648842</v>
      </c>
      <c r="Q29" s="338">
        <v>0.42233333333333334</v>
      </c>
      <c r="R29" s="336">
        <v>9.5000000000000001E-2</v>
      </c>
      <c r="S29" s="337">
        <v>9.5000000000000001E-2</v>
      </c>
      <c r="T29" s="337">
        <v>9.5000000000000001E-2</v>
      </c>
      <c r="U29" s="338">
        <v>9.5000000000000001E-2</v>
      </c>
      <c r="V29" s="339">
        <v>35</v>
      </c>
      <c r="W29">
        <f t="shared" si="25"/>
        <v>3.75</v>
      </c>
      <c r="X29">
        <f t="shared" si="26"/>
        <v>3.2250000000000001</v>
      </c>
      <c r="Y29">
        <f t="shared" si="27"/>
        <v>3.1124999999999998</v>
      </c>
      <c r="Z29">
        <f t="shared" si="28"/>
        <v>3</v>
      </c>
      <c r="AA29">
        <f t="shared" si="9"/>
        <v>4.0497564042118489E-2</v>
      </c>
      <c r="AB29">
        <f t="shared" si="10"/>
        <v>3.2213971397139711E-2</v>
      </c>
      <c r="AC29">
        <f t="shared" si="11"/>
        <v>2.8256254911205411E-2</v>
      </c>
      <c r="AD29">
        <f t="shared" si="12"/>
        <v>2.7611975483262611E-2</v>
      </c>
      <c r="AE29">
        <f t="shared" si="13"/>
        <v>2.8397922926577938E-6</v>
      </c>
      <c r="AF29">
        <f t="shared" si="14"/>
        <v>2.6454777627627256E-6</v>
      </c>
      <c r="AG29">
        <f t="shared" si="15"/>
        <v>2.4644593237916186E-6</v>
      </c>
      <c r="AH29">
        <f t="shared" si="16"/>
        <v>2.8397922926577938E-6</v>
      </c>
      <c r="AU29"/>
    </row>
    <row r="30" spans="1:47" x14ac:dyDescent="0.3">
      <c r="A30" s="375" t="s">
        <v>25</v>
      </c>
      <c r="B30" s="368">
        <v>4800</v>
      </c>
      <c r="C30" s="369">
        <v>4500</v>
      </c>
      <c r="D30" s="369">
        <v>4500</v>
      </c>
      <c r="E30" s="370">
        <v>4500</v>
      </c>
      <c r="F30" s="410">
        <v>120</v>
      </c>
      <c r="G30" s="411">
        <v>115</v>
      </c>
      <c r="H30" s="411">
        <v>108</v>
      </c>
      <c r="I30" s="412">
        <v>105</v>
      </c>
      <c r="J30" s="371">
        <v>6.4</v>
      </c>
      <c r="K30" s="372">
        <v>7.4</v>
      </c>
      <c r="L30" s="372">
        <v>7.6</v>
      </c>
      <c r="M30" s="373">
        <v>7.8</v>
      </c>
      <c r="N30" s="371">
        <v>0.37999999999999995</v>
      </c>
      <c r="O30" s="372">
        <v>0.37999999999999995</v>
      </c>
      <c r="P30" s="372">
        <v>0.37999999999999995</v>
      </c>
      <c r="Q30" s="373">
        <v>0.37999999999999995</v>
      </c>
      <c r="R30" s="371">
        <v>5.2999999999999999E-2</v>
      </c>
      <c r="S30" s="372">
        <v>5.2999999999999999E-2</v>
      </c>
      <c r="T30" s="372">
        <v>5.2999999999999999E-2</v>
      </c>
      <c r="U30" s="373">
        <v>5.2999999999999999E-2</v>
      </c>
      <c r="V30" s="374">
        <v>60</v>
      </c>
      <c r="W30">
        <f t="shared" si="25"/>
        <v>4.8</v>
      </c>
      <c r="X30">
        <f t="shared" si="26"/>
        <v>4.5</v>
      </c>
      <c r="Y30">
        <f t="shared" si="27"/>
        <v>4.5</v>
      </c>
      <c r="Z30">
        <f t="shared" si="28"/>
        <v>4.5</v>
      </c>
      <c r="AA30">
        <f t="shared" si="9"/>
        <v>0.12</v>
      </c>
      <c r="AB30">
        <f t="shared" si="10"/>
        <v>0.115</v>
      </c>
      <c r="AC30">
        <f t="shared" si="11"/>
        <v>0.108</v>
      </c>
      <c r="AD30">
        <f t="shared" si="12"/>
        <v>0.105</v>
      </c>
      <c r="AE30">
        <f t="shared" si="13"/>
        <v>6.4000000000000006E-6</v>
      </c>
      <c r="AF30">
        <f t="shared" si="14"/>
        <v>7.4000000000000003E-6</v>
      </c>
      <c r="AG30">
        <f t="shared" si="15"/>
        <v>7.5999999999999992E-6</v>
      </c>
      <c r="AH30">
        <f t="shared" si="16"/>
        <v>7.7999999999999999E-6</v>
      </c>
      <c r="AU30"/>
    </row>
    <row r="31" spans="1:47" x14ac:dyDescent="0.3">
      <c r="A31" s="340" t="s">
        <v>26</v>
      </c>
      <c r="B31" s="333">
        <v>6000</v>
      </c>
      <c r="C31" s="334">
        <v>6000</v>
      </c>
      <c r="D31" s="334">
        <v>6000</v>
      </c>
      <c r="E31" s="335">
        <v>6000</v>
      </c>
      <c r="F31" s="348">
        <v>120</v>
      </c>
      <c r="G31" s="349">
        <v>115</v>
      </c>
      <c r="H31" s="349">
        <v>108</v>
      </c>
      <c r="I31" s="350">
        <v>105</v>
      </c>
      <c r="J31" s="336">
        <v>6.4</v>
      </c>
      <c r="K31" s="337">
        <v>7.4</v>
      </c>
      <c r="L31" s="337">
        <v>7.6</v>
      </c>
      <c r="M31" s="338">
        <v>7.8</v>
      </c>
      <c r="N31" s="336">
        <v>0.37999999999999995</v>
      </c>
      <c r="O31" s="337">
        <v>0.37999999999999995</v>
      </c>
      <c r="P31" s="337">
        <v>0.37999999999999995</v>
      </c>
      <c r="Q31" s="338">
        <v>0.37999999999999995</v>
      </c>
      <c r="R31" s="336">
        <v>5.2999999999999999E-2</v>
      </c>
      <c r="S31" s="337">
        <v>5.2999999999999999E-2</v>
      </c>
      <c r="T31" s="337">
        <v>5.2999999999999999E-2</v>
      </c>
      <c r="U31" s="338">
        <v>5.2999999999999999E-2</v>
      </c>
      <c r="V31" s="339">
        <v>60</v>
      </c>
      <c r="W31">
        <f t="shared" si="25"/>
        <v>6</v>
      </c>
      <c r="X31">
        <f t="shared" si="26"/>
        <v>6</v>
      </c>
      <c r="Y31">
        <f t="shared" si="27"/>
        <v>6</v>
      </c>
      <c r="Z31">
        <f t="shared" si="28"/>
        <v>6</v>
      </c>
      <c r="AA31">
        <f t="shared" si="9"/>
        <v>0.12</v>
      </c>
      <c r="AB31">
        <f t="shared" si="10"/>
        <v>0.115</v>
      </c>
      <c r="AC31">
        <f t="shared" si="11"/>
        <v>0.108</v>
      </c>
      <c r="AD31">
        <f t="shared" si="12"/>
        <v>0.105</v>
      </c>
      <c r="AE31">
        <f t="shared" si="13"/>
        <v>6.4000000000000006E-6</v>
      </c>
      <c r="AF31">
        <f t="shared" si="14"/>
        <v>7.4000000000000003E-6</v>
      </c>
      <c r="AG31">
        <f t="shared" si="15"/>
        <v>7.5999999999999992E-6</v>
      </c>
      <c r="AH31">
        <f t="shared" si="16"/>
        <v>7.7999999999999999E-6</v>
      </c>
      <c r="AU31"/>
    </row>
    <row r="32" spans="1:47" x14ac:dyDescent="0.3">
      <c r="A32" s="387" t="s">
        <v>164</v>
      </c>
      <c r="B32" s="521" t="s">
        <v>165</v>
      </c>
      <c r="C32" s="522"/>
      <c r="D32" s="522"/>
      <c r="E32" s="523"/>
      <c r="F32" s="413"/>
      <c r="G32" s="413"/>
      <c r="H32" s="413"/>
      <c r="I32" s="451"/>
      <c r="J32" s="408"/>
      <c r="K32" s="408"/>
      <c r="L32" s="408"/>
      <c r="M32" s="452"/>
      <c r="N32" s="400"/>
      <c r="O32" s="400"/>
      <c r="P32" s="400"/>
      <c r="Q32" s="450"/>
      <c r="R32" s="407"/>
      <c r="S32" s="407"/>
      <c r="T32" s="407"/>
      <c r="U32" s="450"/>
      <c r="V32" s="450"/>
      <c r="W32" t="e">
        <f t="shared" si="25"/>
        <v>#VALUE!</v>
      </c>
      <c r="X32">
        <f t="shared" si="26"/>
        <v>0</v>
      </c>
      <c r="Y32">
        <f t="shared" si="27"/>
        <v>0</v>
      </c>
      <c r="Z32">
        <f t="shared" si="28"/>
        <v>0</v>
      </c>
      <c r="AA32">
        <f t="shared" si="9"/>
        <v>0</v>
      </c>
      <c r="AB32">
        <f t="shared" si="10"/>
        <v>0</v>
      </c>
      <c r="AC32">
        <f t="shared" si="11"/>
        <v>0</v>
      </c>
      <c r="AD32">
        <f t="shared" si="12"/>
        <v>0</v>
      </c>
      <c r="AE32">
        <f t="shared" si="13"/>
        <v>0</v>
      </c>
      <c r="AF32">
        <f t="shared" si="14"/>
        <v>0</v>
      </c>
      <c r="AG32">
        <f t="shared" si="15"/>
        <v>0</v>
      </c>
      <c r="AH32">
        <f t="shared" si="16"/>
        <v>0</v>
      </c>
      <c r="AU32"/>
    </row>
    <row r="33" spans="1:47" x14ac:dyDescent="0.3">
      <c r="A33" s="352" t="s">
        <v>246</v>
      </c>
      <c r="B33" s="326">
        <v>3500</v>
      </c>
      <c r="C33" s="327">
        <v>3090.4677430071579</v>
      </c>
      <c r="D33" s="327">
        <v>2871.4908574423575</v>
      </c>
      <c r="E33" s="328">
        <v>2668.0297061932297</v>
      </c>
      <c r="F33" s="353">
        <v>66.700742654830748</v>
      </c>
      <c r="G33" s="354">
        <v>46.357016145107366</v>
      </c>
      <c r="H33" s="354">
        <v>43.072362861635369</v>
      </c>
      <c r="I33" s="355">
        <v>40.02044559289844</v>
      </c>
      <c r="J33" s="329">
        <v>1.041961338991042</v>
      </c>
      <c r="K33" s="330">
        <v>1.041961338991042</v>
      </c>
      <c r="L33" s="330">
        <v>1.041961338991042</v>
      </c>
      <c r="M33" s="331">
        <v>1.041961338991042</v>
      </c>
      <c r="N33" s="329">
        <v>0.68164511970561981</v>
      </c>
      <c r="O33" s="330">
        <v>0.68284477520466991</v>
      </c>
      <c r="P33" s="330">
        <v>0.6840465420271562</v>
      </c>
      <c r="Q33" s="331">
        <v>0.68525042388888413</v>
      </c>
      <c r="R33" s="401"/>
      <c r="S33" s="402"/>
      <c r="T33" s="402"/>
      <c r="U33" s="403"/>
      <c r="V33" s="332">
        <v>20</v>
      </c>
      <c r="W33">
        <f t="shared" si="25"/>
        <v>3.5</v>
      </c>
      <c r="X33">
        <f t="shared" si="26"/>
        <v>3.0904677430071579</v>
      </c>
      <c r="Y33">
        <f t="shared" si="27"/>
        <v>2.8714908574423577</v>
      </c>
      <c r="Z33">
        <f t="shared" si="28"/>
        <v>2.6680297061932299</v>
      </c>
      <c r="AA33">
        <f t="shared" si="9"/>
        <v>6.6700742654830752E-2</v>
      </c>
      <c r="AB33">
        <f t="shared" si="10"/>
        <v>4.6357016145107365E-2</v>
      </c>
      <c r="AC33">
        <f t="shared" si="11"/>
        <v>4.307236286163537E-2</v>
      </c>
      <c r="AD33">
        <f t="shared" si="12"/>
        <v>4.002044559289844E-2</v>
      </c>
      <c r="AE33">
        <f t="shared" si="13"/>
        <v>1.041961338991042E-6</v>
      </c>
      <c r="AF33">
        <f t="shared" si="14"/>
        <v>1.041961338991042E-6</v>
      </c>
      <c r="AG33">
        <f t="shared" si="15"/>
        <v>1.041961338991042E-6</v>
      </c>
      <c r="AH33">
        <f t="shared" si="16"/>
        <v>1.041961338991042E-6</v>
      </c>
      <c r="AU33"/>
    </row>
    <row r="34" spans="1:47" x14ac:dyDescent="0.3">
      <c r="A34" s="367" t="s">
        <v>247</v>
      </c>
      <c r="B34" s="376">
        <v>3500</v>
      </c>
      <c r="C34" s="377">
        <v>3090.4677430071579</v>
      </c>
      <c r="D34" s="377">
        <v>2871.4908574423575</v>
      </c>
      <c r="E34" s="378">
        <v>2668.0297061932297</v>
      </c>
      <c r="F34" s="384">
        <v>66.700742654830748</v>
      </c>
      <c r="G34" s="385">
        <v>46.357016145107366</v>
      </c>
      <c r="H34" s="385">
        <v>43.072362861635369</v>
      </c>
      <c r="I34" s="386">
        <v>40.02044559289844</v>
      </c>
      <c r="J34" s="379">
        <v>1.041961338991042</v>
      </c>
      <c r="K34" s="380">
        <v>1.041961338991042</v>
      </c>
      <c r="L34" s="380">
        <v>1.041961338991042</v>
      </c>
      <c r="M34" s="381">
        <v>1.041961338991042</v>
      </c>
      <c r="N34" s="379">
        <v>0.68164511970561981</v>
      </c>
      <c r="O34" s="380">
        <v>0.68284477520466991</v>
      </c>
      <c r="P34" s="380">
        <v>0.6840465420271562</v>
      </c>
      <c r="Q34" s="381">
        <v>0.68525042388888413</v>
      </c>
      <c r="R34" s="404"/>
      <c r="S34" s="405"/>
      <c r="T34" s="405"/>
      <c r="U34" s="406"/>
      <c r="V34" s="382">
        <v>20</v>
      </c>
      <c r="W34">
        <f t="shared" si="25"/>
        <v>3.5</v>
      </c>
      <c r="X34">
        <f t="shared" si="26"/>
        <v>3.0904677430071579</v>
      </c>
      <c r="Y34">
        <f t="shared" si="27"/>
        <v>2.8714908574423577</v>
      </c>
      <c r="Z34">
        <f t="shared" si="28"/>
        <v>2.6680297061932299</v>
      </c>
      <c r="AA34">
        <f t="shared" si="9"/>
        <v>6.6700742654830752E-2</v>
      </c>
      <c r="AB34">
        <f t="shared" si="10"/>
        <v>4.6357016145107365E-2</v>
      </c>
      <c r="AC34">
        <f t="shared" si="11"/>
        <v>4.307236286163537E-2</v>
      </c>
      <c r="AD34">
        <f t="shared" si="12"/>
        <v>4.002044559289844E-2</v>
      </c>
      <c r="AE34">
        <f t="shared" si="13"/>
        <v>1.041961338991042E-6</v>
      </c>
      <c r="AF34">
        <f t="shared" si="14"/>
        <v>1.041961338991042E-6</v>
      </c>
      <c r="AG34">
        <f t="shared" si="15"/>
        <v>1.041961338991042E-6</v>
      </c>
      <c r="AH34">
        <f t="shared" si="16"/>
        <v>1.041961338991042E-6</v>
      </c>
      <c r="AU34"/>
    </row>
    <row r="35" spans="1:47" x14ac:dyDescent="0.3">
      <c r="A35" s="352" t="s">
        <v>157</v>
      </c>
      <c r="B35" s="326">
        <v>1200</v>
      </c>
      <c r="C35" s="327">
        <v>1175</v>
      </c>
      <c r="D35" s="327">
        <v>1150</v>
      </c>
      <c r="E35" s="328">
        <v>1100</v>
      </c>
      <c r="F35" s="353">
        <v>13</v>
      </c>
      <c r="G35" s="354">
        <v>13</v>
      </c>
      <c r="H35" s="354">
        <v>12</v>
      </c>
      <c r="I35" s="355">
        <v>12</v>
      </c>
      <c r="J35" s="329">
        <v>0.15</v>
      </c>
      <c r="K35" s="330">
        <v>0.15</v>
      </c>
      <c r="L35" s="330">
        <v>0.15</v>
      </c>
      <c r="M35" s="331">
        <v>0.15</v>
      </c>
      <c r="N35" s="329">
        <v>1</v>
      </c>
      <c r="O35" s="330">
        <v>1</v>
      </c>
      <c r="P35" s="330">
        <v>1</v>
      </c>
      <c r="Q35" s="331">
        <v>1</v>
      </c>
      <c r="R35" s="401"/>
      <c r="S35" s="402"/>
      <c r="T35" s="402"/>
      <c r="U35" s="403"/>
      <c r="V35" s="332">
        <v>30</v>
      </c>
      <c r="W35">
        <f t="shared" si="25"/>
        <v>1.2</v>
      </c>
      <c r="X35">
        <f t="shared" si="26"/>
        <v>1.175</v>
      </c>
      <c r="Y35">
        <f t="shared" si="27"/>
        <v>1.1499999999999999</v>
      </c>
      <c r="Z35">
        <f t="shared" si="28"/>
        <v>1.1000000000000001</v>
      </c>
      <c r="AA35">
        <f t="shared" si="9"/>
        <v>1.2999999999999999E-2</v>
      </c>
      <c r="AB35">
        <f t="shared" si="10"/>
        <v>1.2999999999999999E-2</v>
      </c>
      <c r="AC35">
        <f t="shared" si="11"/>
        <v>1.2E-2</v>
      </c>
      <c r="AD35">
        <f t="shared" si="12"/>
        <v>1.2E-2</v>
      </c>
      <c r="AE35">
        <f t="shared" si="13"/>
        <v>1.4999999999999999E-7</v>
      </c>
      <c r="AF35">
        <f t="shared" si="14"/>
        <v>1.4999999999999999E-7</v>
      </c>
      <c r="AG35">
        <f t="shared" si="15"/>
        <v>1.4999999999999999E-7</v>
      </c>
      <c r="AH35">
        <f t="shared" si="16"/>
        <v>1.4999999999999999E-7</v>
      </c>
      <c r="AU35"/>
    </row>
    <row r="36" spans="1:47" x14ac:dyDescent="0.3">
      <c r="A36" s="367" t="s">
        <v>158</v>
      </c>
      <c r="B36" s="376">
        <v>1050</v>
      </c>
      <c r="C36" s="377">
        <v>1000</v>
      </c>
      <c r="D36" s="377">
        <v>950</v>
      </c>
      <c r="E36" s="378">
        <v>925</v>
      </c>
      <c r="F36" s="384">
        <v>14</v>
      </c>
      <c r="G36" s="385">
        <v>14</v>
      </c>
      <c r="H36" s="385">
        <v>12</v>
      </c>
      <c r="I36" s="386">
        <v>12</v>
      </c>
      <c r="J36" s="379">
        <v>0.18</v>
      </c>
      <c r="K36" s="380">
        <v>0.18</v>
      </c>
      <c r="L36" s="380">
        <v>0.18</v>
      </c>
      <c r="M36" s="381">
        <v>0.18</v>
      </c>
      <c r="N36" s="379">
        <v>1</v>
      </c>
      <c r="O36" s="380">
        <v>1</v>
      </c>
      <c r="P36" s="380">
        <v>1</v>
      </c>
      <c r="Q36" s="381">
        <v>1</v>
      </c>
      <c r="R36" s="401"/>
      <c r="S36" s="402"/>
      <c r="T36" s="402"/>
      <c r="U36" s="403"/>
      <c r="V36" s="382">
        <v>30</v>
      </c>
      <c r="W36">
        <f t="shared" si="25"/>
        <v>1.05</v>
      </c>
      <c r="X36">
        <f t="shared" si="26"/>
        <v>1</v>
      </c>
      <c r="Y36">
        <f t="shared" si="27"/>
        <v>0.95</v>
      </c>
      <c r="Z36">
        <f t="shared" si="28"/>
        <v>0.92500000000000004</v>
      </c>
      <c r="AA36">
        <f t="shared" si="9"/>
        <v>1.4E-2</v>
      </c>
      <c r="AB36">
        <f t="shared" si="10"/>
        <v>1.4E-2</v>
      </c>
      <c r="AC36">
        <f t="shared" si="11"/>
        <v>1.2E-2</v>
      </c>
      <c r="AD36">
        <f t="shared" si="12"/>
        <v>1.2E-2</v>
      </c>
      <c r="AE36">
        <f t="shared" si="13"/>
        <v>1.8E-7</v>
      </c>
      <c r="AF36">
        <f t="shared" si="14"/>
        <v>1.8E-7</v>
      </c>
      <c r="AG36">
        <f t="shared" si="15"/>
        <v>1.8E-7</v>
      </c>
      <c r="AH36">
        <f t="shared" si="16"/>
        <v>1.8E-7</v>
      </c>
      <c r="AU36"/>
    </row>
    <row r="37" spans="1:47" x14ac:dyDescent="0.3">
      <c r="A37" s="356" t="s">
        <v>159</v>
      </c>
      <c r="B37" s="333">
        <v>1000</v>
      </c>
      <c r="C37" s="334">
        <v>950</v>
      </c>
      <c r="D37" s="334">
        <v>900</v>
      </c>
      <c r="E37" s="335">
        <v>880</v>
      </c>
      <c r="F37" s="348">
        <v>22</v>
      </c>
      <c r="G37" s="349">
        <v>21</v>
      </c>
      <c r="H37" s="349">
        <v>20</v>
      </c>
      <c r="I37" s="350">
        <v>20</v>
      </c>
      <c r="J37" s="336">
        <v>0.25</v>
      </c>
      <c r="K37" s="337">
        <v>0.25</v>
      </c>
      <c r="L37" s="337">
        <v>0.25</v>
      </c>
      <c r="M37" s="338">
        <v>0.25</v>
      </c>
      <c r="N37" s="336">
        <v>1</v>
      </c>
      <c r="O37" s="337">
        <v>1</v>
      </c>
      <c r="P37" s="337">
        <v>1</v>
      </c>
      <c r="Q37" s="338">
        <v>1</v>
      </c>
      <c r="R37" s="401"/>
      <c r="S37" s="402"/>
      <c r="T37" s="402"/>
      <c r="U37" s="403"/>
      <c r="V37" s="339">
        <v>30</v>
      </c>
      <c r="W37">
        <f t="shared" si="25"/>
        <v>1</v>
      </c>
      <c r="X37">
        <f t="shared" si="26"/>
        <v>0.95</v>
      </c>
      <c r="Y37">
        <f t="shared" si="27"/>
        <v>0.9</v>
      </c>
      <c r="Z37">
        <f t="shared" si="28"/>
        <v>0.88</v>
      </c>
      <c r="AA37">
        <f t="shared" si="9"/>
        <v>2.1999999999999999E-2</v>
      </c>
      <c r="AB37">
        <f t="shared" si="10"/>
        <v>2.1000000000000001E-2</v>
      </c>
      <c r="AC37">
        <f t="shared" si="11"/>
        <v>0.02</v>
      </c>
      <c r="AD37">
        <f t="shared" si="12"/>
        <v>0.02</v>
      </c>
      <c r="AE37">
        <f t="shared" si="13"/>
        <v>2.4999999999999999E-7</v>
      </c>
      <c r="AF37">
        <f t="shared" si="14"/>
        <v>2.4999999999999999E-7</v>
      </c>
      <c r="AG37">
        <f t="shared" si="15"/>
        <v>2.4999999999999999E-7</v>
      </c>
      <c r="AH37">
        <f t="shared" si="16"/>
        <v>2.4999999999999999E-7</v>
      </c>
      <c r="AU37"/>
    </row>
    <row r="38" spans="1:47" x14ac:dyDescent="0.3">
      <c r="A38" s="367" t="s">
        <v>160</v>
      </c>
      <c r="B38" s="376">
        <v>940</v>
      </c>
      <c r="C38" s="377">
        <v>880</v>
      </c>
      <c r="D38" s="377">
        <v>845</v>
      </c>
      <c r="E38" s="378">
        <v>825</v>
      </c>
      <c r="F38" s="384">
        <v>18</v>
      </c>
      <c r="G38" s="385">
        <v>18</v>
      </c>
      <c r="H38" s="385">
        <v>16</v>
      </c>
      <c r="I38" s="386">
        <v>16</v>
      </c>
      <c r="J38" s="379">
        <v>0.23</v>
      </c>
      <c r="K38" s="380">
        <v>0.23</v>
      </c>
      <c r="L38" s="380">
        <v>0.23</v>
      </c>
      <c r="M38" s="381">
        <v>0.23</v>
      </c>
      <c r="N38" s="379">
        <v>1</v>
      </c>
      <c r="O38" s="380">
        <v>1</v>
      </c>
      <c r="P38" s="380">
        <v>1</v>
      </c>
      <c r="Q38" s="381">
        <v>1</v>
      </c>
      <c r="R38" s="404"/>
      <c r="S38" s="405"/>
      <c r="T38" s="405"/>
      <c r="U38" s="406"/>
      <c r="V38" s="382">
        <v>30</v>
      </c>
      <c r="W38">
        <f t="shared" si="25"/>
        <v>0.94</v>
      </c>
      <c r="X38">
        <f t="shared" si="26"/>
        <v>0.88</v>
      </c>
      <c r="Y38">
        <f t="shared" si="27"/>
        <v>0.84499999999999997</v>
      </c>
      <c r="Z38">
        <f t="shared" si="28"/>
        <v>0.82499999999999996</v>
      </c>
      <c r="AA38">
        <f t="shared" si="9"/>
        <v>1.7999999999999999E-2</v>
      </c>
      <c r="AB38">
        <f t="shared" si="10"/>
        <v>1.7999999999999999E-2</v>
      </c>
      <c r="AC38">
        <f t="shared" si="11"/>
        <v>1.6E-2</v>
      </c>
      <c r="AD38">
        <f t="shared" si="12"/>
        <v>1.6E-2</v>
      </c>
      <c r="AE38">
        <f t="shared" si="13"/>
        <v>2.3000000000000002E-7</v>
      </c>
      <c r="AF38">
        <f t="shared" si="14"/>
        <v>2.3000000000000002E-7</v>
      </c>
      <c r="AG38">
        <f t="shared" si="15"/>
        <v>2.3000000000000002E-7</v>
      </c>
      <c r="AH38">
        <f t="shared" si="16"/>
        <v>2.3000000000000002E-7</v>
      </c>
    </row>
    <row r="39" spans="1:47" x14ac:dyDescent="0.3">
      <c r="A39" s="367"/>
      <c r="B39" s="376"/>
      <c r="C39" s="377"/>
      <c r="D39" s="377"/>
      <c r="E39" s="378"/>
      <c r="F39" s="384"/>
      <c r="G39" s="385"/>
      <c r="H39" s="385"/>
      <c r="I39" s="386"/>
      <c r="J39" s="379"/>
      <c r="K39" s="380"/>
      <c r="L39" s="380"/>
      <c r="M39" s="381"/>
      <c r="N39" s="379"/>
      <c r="O39" s="380"/>
      <c r="P39" s="380"/>
      <c r="Q39" s="381"/>
      <c r="R39" s="401"/>
      <c r="S39" s="539"/>
      <c r="T39" s="539"/>
      <c r="U39" s="403"/>
      <c r="V39" s="382"/>
      <c r="W39" s="540">
        <f t="shared" ref="W39:Z39" si="29">AVERAGE(W35:W38)</f>
        <v>1.0474999999999999</v>
      </c>
      <c r="X39" s="540">
        <f t="shared" si="29"/>
        <v>1.00125</v>
      </c>
      <c r="Y39" s="540">
        <f t="shared" si="29"/>
        <v>0.96124999999999994</v>
      </c>
      <c r="Z39" s="540">
        <f t="shared" si="29"/>
        <v>0.93250000000000011</v>
      </c>
      <c r="AA39" s="540">
        <f t="shared" ref="AA39" si="30">AVERAGE(AA35:AA38)</f>
        <v>1.6750000000000001E-2</v>
      </c>
      <c r="AB39" s="540">
        <f t="shared" ref="AB39" si="31">AVERAGE(AB35:AB38)</f>
        <v>1.6500000000000001E-2</v>
      </c>
      <c r="AC39" s="540">
        <f t="shared" ref="AC39" si="32">AVERAGE(AC35:AC38)</f>
        <v>1.4999999999999999E-2</v>
      </c>
      <c r="AD39" s="540">
        <f t="shared" ref="AD39" si="33">AVERAGE(AD35:AD38)</f>
        <v>1.4999999999999999E-2</v>
      </c>
      <c r="AE39" s="540">
        <f t="shared" ref="AE39" si="34">AVERAGE(AE35:AE38)</f>
        <v>2.0249999999999999E-7</v>
      </c>
      <c r="AF39" s="540">
        <f t="shared" ref="AF39" si="35">AVERAGE(AF35:AF38)</f>
        <v>2.0249999999999999E-7</v>
      </c>
      <c r="AG39" s="540">
        <f t="shared" ref="AG39" si="36">AVERAGE(AG35:AG38)</f>
        <v>2.0249999999999999E-7</v>
      </c>
      <c r="AH39" s="540">
        <f t="shared" ref="AH39" si="37">AVERAGE(AH35:AH38)</f>
        <v>2.0249999999999999E-7</v>
      </c>
    </row>
    <row r="40" spans="1:47" x14ac:dyDescent="0.3">
      <c r="A40" s="352" t="s">
        <v>313</v>
      </c>
      <c r="B40" s="326">
        <v>1792.180633688424</v>
      </c>
      <c r="C40" s="327">
        <v>1650.346035752734</v>
      </c>
      <c r="D40" s="327">
        <v>1577.4474769598644</v>
      </c>
      <c r="E40" s="328">
        <v>1503.0749999999998</v>
      </c>
      <c r="F40" s="353">
        <v>33</v>
      </c>
      <c r="G40" s="354">
        <v>27</v>
      </c>
      <c r="H40" s="354">
        <v>26</v>
      </c>
      <c r="I40" s="355">
        <v>26</v>
      </c>
      <c r="J40" s="329">
        <v>0.39300000000000002</v>
      </c>
      <c r="K40" s="330">
        <v>0.39300000000000002</v>
      </c>
      <c r="L40" s="330">
        <v>0.39300000000000002</v>
      </c>
      <c r="M40" s="331">
        <v>0.39300000000000002</v>
      </c>
      <c r="N40" s="329">
        <v>1</v>
      </c>
      <c r="O40" s="330">
        <v>1</v>
      </c>
      <c r="P40" s="330">
        <v>1</v>
      </c>
      <c r="Q40" s="331">
        <v>1</v>
      </c>
      <c r="R40" s="401"/>
      <c r="S40" s="402"/>
      <c r="T40" s="402"/>
      <c r="U40" s="403"/>
      <c r="V40" s="332">
        <v>30</v>
      </c>
      <c r="W40">
        <f t="shared" si="25"/>
        <v>1.7921806336884241</v>
      </c>
      <c r="X40">
        <f t="shared" si="26"/>
        <v>1.650346035752734</v>
      </c>
      <c r="Y40">
        <f t="shared" si="27"/>
        <v>1.5774474769598643</v>
      </c>
      <c r="Z40">
        <f t="shared" si="28"/>
        <v>1.5030749999999997</v>
      </c>
      <c r="AA40">
        <f t="shared" si="9"/>
        <v>3.3000000000000002E-2</v>
      </c>
      <c r="AB40">
        <f t="shared" si="10"/>
        <v>2.7E-2</v>
      </c>
      <c r="AC40">
        <f t="shared" si="11"/>
        <v>2.5999999999999999E-2</v>
      </c>
      <c r="AD40">
        <f t="shared" si="12"/>
        <v>2.5999999999999999E-2</v>
      </c>
      <c r="AE40">
        <f t="shared" si="13"/>
        <v>3.9300000000000004E-7</v>
      </c>
      <c r="AF40">
        <f t="shared" si="14"/>
        <v>3.9300000000000004E-7</v>
      </c>
      <c r="AG40">
        <f t="shared" si="15"/>
        <v>3.9300000000000004E-7</v>
      </c>
      <c r="AH40">
        <f t="shared" si="16"/>
        <v>3.9300000000000004E-7</v>
      </c>
    </row>
    <row r="41" spans="1:47" x14ac:dyDescent="0.3">
      <c r="A41" s="367" t="s">
        <v>312</v>
      </c>
      <c r="B41" s="376">
        <v>1750.2775724402827</v>
      </c>
      <c r="C41" s="377">
        <v>1592.886787486415</v>
      </c>
      <c r="D41" s="377">
        <v>1512.7317808895364</v>
      </c>
      <c r="E41" s="378">
        <v>1431.5</v>
      </c>
      <c r="F41" s="384">
        <v>33</v>
      </c>
      <c r="G41" s="385">
        <v>27</v>
      </c>
      <c r="H41" s="385">
        <v>26</v>
      </c>
      <c r="I41" s="386">
        <v>26</v>
      </c>
      <c r="J41" s="379">
        <v>0.39300000000000002</v>
      </c>
      <c r="K41" s="380">
        <v>0.39300000000000002</v>
      </c>
      <c r="L41" s="380">
        <v>0.39300000000000002</v>
      </c>
      <c r="M41" s="381">
        <v>0.39300000000000002</v>
      </c>
      <c r="N41" s="379">
        <v>1</v>
      </c>
      <c r="O41" s="380">
        <v>1</v>
      </c>
      <c r="P41" s="380">
        <v>1</v>
      </c>
      <c r="Q41" s="381">
        <v>1</v>
      </c>
      <c r="R41" s="401"/>
      <c r="S41" s="402"/>
      <c r="T41" s="402"/>
      <c r="U41" s="403"/>
      <c r="V41" s="382">
        <v>30</v>
      </c>
      <c r="W41">
        <f t="shared" si="25"/>
        <v>1.7502775724402828</v>
      </c>
      <c r="X41">
        <f t="shared" si="26"/>
        <v>1.592886787486415</v>
      </c>
      <c r="Y41">
        <f t="shared" si="27"/>
        <v>1.5127317808895364</v>
      </c>
      <c r="Z41">
        <f t="shared" si="28"/>
        <v>1.4315</v>
      </c>
      <c r="AA41">
        <f t="shared" si="9"/>
        <v>3.3000000000000002E-2</v>
      </c>
      <c r="AB41">
        <f t="shared" si="10"/>
        <v>2.7E-2</v>
      </c>
      <c r="AC41">
        <f t="shared" si="11"/>
        <v>2.5999999999999999E-2</v>
      </c>
      <c r="AD41">
        <f t="shared" si="12"/>
        <v>2.5999999999999999E-2</v>
      </c>
      <c r="AE41">
        <f t="shared" si="13"/>
        <v>3.9300000000000004E-7</v>
      </c>
      <c r="AF41">
        <f t="shared" si="14"/>
        <v>3.9300000000000004E-7</v>
      </c>
      <c r="AG41">
        <f t="shared" si="15"/>
        <v>3.9300000000000004E-7</v>
      </c>
      <c r="AH41">
        <f t="shared" si="16"/>
        <v>3.9300000000000004E-7</v>
      </c>
    </row>
    <row r="42" spans="1:47" x14ac:dyDescent="0.3">
      <c r="A42" s="325" t="s">
        <v>311</v>
      </c>
      <c r="B42" s="333">
        <v>2000.8461727803615</v>
      </c>
      <c r="C42" s="334">
        <v>1897.5580286028935</v>
      </c>
      <c r="D42" s="334">
        <v>1843.2410769025639</v>
      </c>
      <c r="E42" s="335">
        <v>1786.8935847643133</v>
      </c>
      <c r="F42" s="348">
        <v>42</v>
      </c>
      <c r="G42" s="349">
        <v>31</v>
      </c>
      <c r="H42" s="349">
        <v>29</v>
      </c>
      <c r="I42" s="350">
        <v>28</v>
      </c>
      <c r="J42" s="336">
        <v>0.39300000000000002</v>
      </c>
      <c r="K42" s="337">
        <v>0.39300000000000002</v>
      </c>
      <c r="L42" s="337">
        <v>0.39300000000000002</v>
      </c>
      <c r="M42" s="338">
        <v>0.39300000000000002</v>
      </c>
      <c r="N42" s="336">
        <v>1</v>
      </c>
      <c r="O42" s="337">
        <v>1</v>
      </c>
      <c r="P42" s="337">
        <v>1</v>
      </c>
      <c r="Q42" s="338">
        <v>1</v>
      </c>
      <c r="R42" s="401"/>
      <c r="S42" s="402"/>
      <c r="T42" s="402"/>
      <c r="U42" s="403"/>
      <c r="V42" s="339">
        <v>30</v>
      </c>
      <c r="W42">
        <f t="shared" si="25"/>
        <v>2.0008461727803617</v>
      </c>
      <c r="X42">
        <f t="shared" si="26"/>
        <v>1.8975580286028935</v>
      </c>
      <c r="Y42">
        <f t="shared" si="27"/>
        <v>1.843241076902564</v>
      </c>
      <c r="Z42">
        <f t="shared" si="28"/>
        <v>1.7868935847643133</v>
      </c>
      <c r="AA42">
        <f t="shared" si="9"/>
        <v>4.2000000000000003E-2</v>
      </c>
      <c r="AB42">
        <f t="shared" si="10"/>
        <v>3.1E-2</v>
      </c>
      <c r="AC42">
        <f t="shared" si="11"/>
        <v>2.9000000000000001E-2</v>
      </c>
      <c r="AD42">
        <f t="shared" si="12"/>
        <v>2.8000000000000001E-2</v>
      </c>
      <c r="AE42">
        <f t="shared" si="13"/>
        <v>3.9300000000000004E-7</v>
      </c>
      <c r="AF42">
        <f t="shared" si="14"/>
        <v>3.9300000000000004E-7</v>
      </c>
      <c r="AG42">
        <f t="shared" si="15"/>
        <v>3.9300000000000004E-7</v>
      </c>
      <c r="AH42">
        <f t="shared" si="16"/>
        <v>3.9300000000000004E-7</v>
      </c>
    </row>
    <row r="43" spans="1:47" x14ac:dyDescent="0.3">
      <c r="A43" s="367" t="s">
        <v>310</v>
      </c>
      <c r="B43" s="376">
        <v>1975.8653897233535</v>
      </c>
      <c r="C43" s="377">
        <v>1873.8668093100368</v>
      </c>
      <c r="D43" s="377">
        <v>1820.2280106857424</v>
      </c>
      <c r="E43" s="378">
        <v>1764.5840231427285</v>
      </c>
      <c r="F43" s="384">
        <v>42</v>
      </c>
      <c r="G43" s="385">
        <v>31</v>
      </c>
      <c r="H43" s="385">
        <v>29</v>
      </c>
      <c r="I43" s="386">
        <v>28</v>
      </c>
      <c r="J43" s="379">
        <v>0.39300000000000002</v>
      </c>
      <c r="K43" s="380">
        <v>0.39300000000000002</v>
      </c>
      <c r="L43" s="380">
        <v>0.39300000000000002</v>
      </c>
      <c r="M43" s="381">
        <v>0.39300000000000002</v>
      </c>
      <c r="N43" s="379">
        <v>1</v>
      </c>
      <c r="O43" s="380">
        <v>1</v>
      </c>
      <c r="P43" s="380">
        <v>1</v>
      </c>
      <c r="Q43" s="381">
        <v>1</v>
      </c>
      <c r="R43" s="401"/>
      <c r="S43" s="402"/>
      <c r="T43" s="402"/>
      <c r="U43" s="403"/>
      <c r="V43" s="382">
        <v>30</v>
      </c>
      <c r="W43">
        <f t="shared" si="25"/>
        <v>1.9758653897233536</v>
      </c>
      <c r="X43">
        <f t="shared" si="26"/>
        <v>1.8738668093100368</v>
      </c>
      <c r="Y43">
        <f t="shared" si="27"/>
        <v>1.8202280106857425</v>
      </c>
      <c r="Z43">
        <f t="shared" si="28"/>
        <v>1.7645840231427286</v>
      </c>
      <c r="AA43">
        <f t="shared" si="9"/>
        <v>4.2000000000000003E-2</v>
      </c>
      <c r="AB43">
        <f t="shared" si="10"/>
        <v>3.1E-2</v>
      </c>
      <c r="AC43">
        <f t="shared" si="11"/>
        <v>2.9000000000000001E-2</v>
      </c>
      <c r="AD43">
        <f t="shared" si="12"/>
        <v>2.8000000000000001E-2</v>
      </c>
      <c r="AE43">
        <f t="shared" si="13"/>
        <v>3.9300000000000004E-7</v>
      </c>
      <c r="AF43">
        <f t="shared" si="14"/>
        <v>3.9300000000000004E-7</v>
      </c>
      <c r="AG43">
        <f t="shared" si="15"/>
        <v>3.9300000000000004E-7</v>
      </c>
      <c r="AH43">
        <f t="shared" si="16"/>
        <v>3.9300000000000004E-7</v>
      </c>
    </row>
    <row r="44" spans="1:47" x14ac:dyDescent="0.3">
      <c r="A44" s="325" t="s">
        <v>309</v>
      </c>
      <c r="B44" s="333">
        <v>2552.2048433296532</v>
      </c>
      <c r="C44" s="334">
        <v>2406.2418022607303</v>
      </c>
      <c r="D44" s="334">
        <v>2329.8336067759824</v>
      </c>
      <c r="E44" s="335">
        <v>2250.8331034482758</v>
      </c>
      <c r="F44" s="348">
        <v>48</v>
      </c>
      <c r="G44" s="349">
        <v>37</v>
      </c>
      <c r="H44" s="349">
        <v>35</v>
      </c>
      <c r="I44" s="350">
        <v>34</v>
      </c>
      <c r="J44" s="336">
        <v>0.39300000000000002</v>
      </c>
      <c r="K44" s="337">
        <v>0.39300000000000002</v>
      </c>
      <c r="L44" s="337">
        <v>0.39300000000000002</v>
      </c>
      <c r="M44" s="338">
        <v>0.39300000000000002</v>
      </c>
      <c r="N44" s="336">
        <v>1</v>
      </c>
      <c r="O44" s="337">
        <v>1</v>
      </c>
      <c r="P44" s="337">
        <v>1</v>
      </c>
      <c r="Q44" s="338">
        <v>1</v>
      </c>
      <c r="R44" s="401"/>
      <c r="S44" s="402"/>
      <c r="T44" s="402"/>
      <c r="U44" s="403"/>
      <c r="V44" s="339">
        <v>30</v>
      </c>
      <c r="W44">
        <f t="shared" si="25"/>
        <v>2.5522048433296534</v>
      </c>
      <c r="X44">
        <f t="shared" si="26"/>
        <v>2.4062418022607304</v>
      </c>
      <c r="Y44">
        <f t="shared" si="27"/>
        <v>2.3298336067759822</v>
      </c>
      <c r="Z44">
        <f t="shared" si="28"/>
        <v>2.2508331034482758</v>
      </c>
      <c r="AA44">
        <f t="shared" si="9"/>
        <v>4.8000000000000001E-2</v>
      </c>
      <c r="AB44">
        <f t="shared" si="10"/>
        <v>3.6999999999999998E-2</v>
      </c>
      <c r="AC44">
        <f t="shared" si="11"/>
        <v>3.5000000000000003E-2</v>
      </c>
      <c r="AD44">
        <f t="shared" si="12"/>
        <v>3.4000000000000002E-2</v>
      </c>
      <c r="AE44">
        <f t="shared" si="13"/>
        <v>3.9300000000000004E-7</v>
      </c>
      <c r="AF44">
        <f t="shared" si="14"/>
        <v>3.9300000000000004E-7</v>
      </c>
      <c r="AG44">
        <f t="shared" si="15"/>
        <v>3.9300000000000004E-7</v>
      </c>
      <c r="AH44">
        <f t="shared" si="16"/>
        <v>3.9300000000000004E-7</v>
      </c>
    </row>
    <row r="45" spans="1:47" x14ac:dyDescent="0.3">
      <c r="A45" s="367" t="s">
        <v>306</v>
      </c>
      <c r="B45" s="376">
        <v>2420.0704747819173</v>
      </c>
      <c r="C45" s="377">
        <v>2295.1410366674627</v>
      </c>
      <c r="D45" s="377">
        <v>2229.4434068954247</v>
      </c>
      <c r="E45" s="378">
        <v>2161.2897907369702</v>
      </c>
      <c r="F45" s="384">
        <v>48</v>
      </c>
      <c r="G45" s="385">
        <v>37</v>
      </c>
      <c r="H45" s="385">
        <v>35</v>
      </c>
      <c r="I45" s="386">
        <v>34</v>
      </c>
      <c r="J45" s="379">
        <v>0.39300000000000002</v>
      </c>
      <c r="K45" s="380">
        <v>0.39300000000000002</v>
      </c>
      <c r="L45" s="380">
        <v>0.39300000000000002</v>
      </c>
      <c r="M45" s="381">
        <v>0.39300000000000002</v>
      </c>
      <c r="N45" s="379">
        <v>1</v>
      </c>
      <c r="O45" s="380">
        <v>1</v>
      </c>
      <c r="P45" s="380">
        <v>1</v>
      </c>
      <c r="Q45" s="381">
        <v>1</v>
      </c>
      <c r="R45" s="401"/>
      <c r="S45" s="402"/>
      <c r="T45" s="402"/>
      <c r="U45" s="403"/>
      <c r="V45" s="382">
        <v>30</v>
      </c>
      <c r="W45">
        <f t="shared" si="25"/>
        <v>2.4200704747819173</v>
      </c>
      <c r="X45">
        <f t="shared" si="26"/>
        <v>2.2951410366674625</v>
      </c>
      <c r="Y45">
        <f t="shared" si="27"/>
        <v>2.2294434068954248</v>
      </c>
      <c r="Z45">
        <f t="shared" si="28"/>
        <v>2.1612897907369701</v>
      </c>
      <c r="AA45">
        <f t="shared" si="9"/>
        <v>4.8000000000000001E-2</v>
      </c>
      <c r="AB45">
        <f t="shared" si="10"/>
        <v>3.6999999999999998E-2</v>
      </c>
      <c r="AC45">
        <f t="shared" si="11"/>
        <v>3.5000000000000003E-2</v>
      </c>
      <c r="AD45">
        <f t="shared" si="12"/>
        <v>3.4000000000000002E-2</v>
      </c>
      <c r="AE45">
        <f t="shared" si="13"/>
        <v>3.9300000000000004E-7</v>
      </c>
      <c r="AF45">
        <f t="shared" si="14"/>
        <v>3.9300000000000004E-7</v>
      </c>
      <c r="AG45">
        <f t="shared" si="15"/>
        <v>3.9300000000000004E-7</v>
      </c>
      <c r="AH45">
        <f t="shared" si="16"/>
        <v>3.9300000000000004E-7</v>
      </c>
    </row>
    <row r="46" spans="1:47" x14ac:dyDescent="0.3">
      <c r="A46" s="325" t="s">
        <v>308</v>
      </c>
      <c r="B46" s="333">
        <v>2600.9966702997367</v>
      </c>
      <c r="C46" s="334">
        <v>2466.7274182493829</v>
      </c>
      <c r="D46" s="334">
        <v>2396.118186797537</v>
      </c>
      <c r="E46" s="335">
        <v>2322.8693576645746</v>
      </c>
      <c r="F46" s="348">
        <v>55</v>
      </c>
      <c r="G46" s="349">
        <v>43</v>
      </c>
      <c r="H46" s="349">
        <v>40</v>
      </c>
      <c r="I46" s="350">
        <v>39</v>
      </c>
      <c r="J46" s="336">
        <v>0.39300000000000002</v>
      </c>
      <c r="K46" s="337">
        <v>0.39300000000000002</v>
      </c>
      <c r="L46" s="337">
        <v>0.39300000000000002</v>
      </c>
      <c r="M46" s="338">
        <v>0.39300000000000002</v>
      </c>
      <c r="N46" s="336">
        <v>1</v>
      </c>
      <c r="O46" s="337">
        <v>1</v>
      </c>
      <c r="P46" s="337">
        <v>1</v>
      </c>
      <c r="Q46" s="338">
        <v>1</v>
      </c>
      <c r="R46" s="401"/>
      <c r="S46" s="402"/>
      <c r="T46" s="402"/>
      <c r="U46" s="403"/>
      <c r="V46" s="339">
        <v>30</v>
      </c>
      <c r="W46">
        <f t="shared" si="25"/>
        <v>2.6009966702997369</v>
      </c>
      <c r="X46">
        <f t="shared" si="26"/>
        <v>2.4667274182493828</v>
      </c>
      <c r="Y46">
        <f t="shared" si="27"/>
        <v>2.396118186797537</v>
      </c>
      <c r="Z46">
        <f t="shared" si="28"/>
        <v>2.3228693576645747</v>
      </c>
      <c r="AA46">
        <f t="shared" si="9"/>
        <v>5.5E-2</v>
      </c>
      <c r="AB46">
        <f t="shared" si="10"/>
        <v>4.2999999999999997E-2</v>
      </c>
      <c r="AC46">
        <f t="shared" si="11"/>
        <v>0.04</v>
      </c>
      <c r="AD46">
        <f t="shared" si="12"/>
        <v>3.9E-2</v>
      </c>
      <c r="AE46">
        <f t="shared" si="13"/>
        <v>3.9300000000000004E-7</v>
      </c>
      <c r="AF46">
        <f t="shared" si="14"/>
        <v>3.9300000000000004E-7</v>
      </c>
      <c r="AG46">
        <f t="shared" si="15"/>
        <v>3.9300000000000004E-7</v>
      </c>
      <c r="AH46">
        <f t="shared" si="16"/>
        <v>3.9300000000000004E-7</v>
      </c>
    </row>
    <row r="47" spans="1:47" x14ac:dyDescent="0.3">
      <c r="A47" s="387" t="s">
        <v>307</v>
      </c>
      <c r="B47" s="376">
        <v>2477.1396859997494</v>
      </c>
      <c r="C47" s="377">
        <v>2349.264207856555</v>
      </c>
      <c r="D47" s="377">
        <v>2282.0173207595585</v>
      </c>
      <c r="E47" s="378">
        <v>2212.2565311091184</v>
      </c>
      <c r="F47" s="384">
        <v>55</v>
      </c>
      <c r="G47" s="385">
        <v>43</v>
      </c>
      <c r="H47" s="385">
        <v>40</v>
      </c>
      <c r="I47" s="386">
        <v>39</v>
      </c>
      <c r="J47" s="379">
        <v>0.39300000000000002</v>
      </c>
      <c r="K47" s="380">
        <v>0.39300000000000002</v>
      </c>
      <c r="L47" s="380">
        <v>0.39300000000000002</v>
      </c>
      <c r="M47" s="381">
        <v>0.39300000000000002</v>
      </c>
      <c r="N47" s="379">
        <v>1</v>
      </c>
      <c r="O47" s="380">
        <v>1</v>
      </c>
      <c r="P47" s="380">
        <v>1</v>
      </c>
      <c r="Q47" s="381">
        <v>1</v>
      </c>
      <c r="R47" s="404"/>
      <c r="S47" s="405"/>
      <c r="T47" s="405"/>
      <c r="U47" s="406"/>
      <c r="V47" s="382">
        <v>30</v>
      </c>
      <c r="W47">
        <f t="shared" si="25"/>
        <v>2.4771396859997492</v>
      </c>
      <c r="X47">
        <f t="shared" si="26"/>
        <v>2.3492642078565549</v>
      </c>
      <c r="Y47">
        <f t="shared" si="27"/>
        <v>2.2820173207595587</v>
      </c>
      <c r="Z47">
        <f t="shared" si="28"/>
        <v>2.2122565311091185</v>
      </c>
      <c r="AA47">
        <f t="shared" si="9"/>
        <v>5.5E-2</v>
      </c>
      <c r="AB47">
        <f t="shared" si="10"/>
        <v>4.2999999999999997E-2</v>
      </c>
      <c r="AC47">
        <f t="shared" si="11"/>
        <v>0.04</v>
      </c>
      <c r="AD47">
        <f t="shared" si="12"/>
        <v>3.9E-2</v>
      </c>
      <c r="AE47">
        <f t="shared" si="13"/>
        <v>3.9300000000000004E-7</v>
      </c>
      <c r="AF47">
        <f t="shared" si="14"/>
        <v>3.9300000000000004E-7</v>
      </c>
      <c r="AG47">
        <f t="shared" si="15"/>
        <v>3.9300000000000004E-7</v>
      </c>
      <c r="AH47">
        <f t="shared" si="16"/>
        <v>3.9300000000000004E-7</v>
      </c>
    </row>
    <row r="48" spans="1:47" x14ac:dyDescent="0.3">
      <c r="A48" s="367"/>
      <c r="B48" s="376"/>
      <c r="C48" s="377"/>
      <c r="D48" s="377"/>
      <c r="E48" s="378"/>
      <c r="F48" s="384"/>
      <c r="G48" s="385"/>
      <c r="H48" s="385"/>
      <c r="I48" s="386"/>
      <c r="J48" s="379"/>
      <c r="K48" s="380"/>
      <c r="L48" s="380"/>
      <c r="M48" s="381"/>
      <c r="N48" s="379"/>
      <c r="O48" s="380"/>
      <c r="P48" s="380"/>
      <c r="Q48" s="381"/>
      <c r="R48" s="401"/>
      <c r="S48" s="539"/>
      <c r="T48" s="539"/>
      <c r="U48" s="403"/>
      <c r="V48" s="382"/>
      <c r="W48" s="540">
        <f t="shared" ref="W48:Z48" si="38">AVERAGE(W40:W47)</f>
        <v>2.1961976803804348</v>
      </c>
      <c r="X48" s="540">
        <f t="shared" si="38"/>
        <v>2.0665040157732761</v>
      </c>
      <c r="Y48" s="540">
        <f t="shared" si="38"/>
        <v>1.998882608333276</v>
      </c>
      <c r="Z48" s="540">
        <f t="shared" si="38"/>
        <v>1.9291626738582472</v>
      </c>
      <c r="AA48" s="540">
        <f t="shared" ref="AA48" si="39">AVERAGE(AA40:AA47)</f>
        <v>4.4499999999999998E-2</v>
      </c>
      <c r="AB48" s="540">
        <f t="shared" ref="AB48" si="40">AVERAGE(AB40:AB47)</f>
        <v>3.4499999999999996E-2</v>
      </c>
      <c r="AC48" s="540">
        <f t="shared" ref="AC48" si="41">AVERAGE(AC40:AC47)</f>
        <v>3.2500000000000001E-2</v>
      </c>
      <c r="AD48" s="540">
        <f t="shared" ref="AD48" si="42">AVERAGE(AD40:AD47)</f>
        <v>3.175E-2</v>
      </c>
      <c r="AE48" s="540">
        <f t="shared" ref="AE48" si="43">AVERAGE(AE40:AE47)</f>
        <v>3.9299999999999999E-7</v>
      </c>
      <c r="AF48" s="540">
        <f t="shared" ref="AF48" si="44">AVERAGE(AF40:AF47)</f>
        <v>3.9299999999999999E-7</v>
      </c>
      <c r="AG48" s="540">
        <f t="shared" ref="AG48" si="45">AVERAGE(AG40:AG47)</f>
        <v>3.9299999999999999E-7</v>
      </c>
      <c r="AH48" s="540">
        <f t="shared" ref="AH48" si="46">AVERAGE(AH40:AH47)</f>
        <v>3.9299999999999999E-7</v>
      </c>
    </row>
    <row r="49" spans="1:34" x14ac:dyDescent="0.3">
      <c r="A49" s="325" t="s">
        <v>214</v>
      </c>
      <c r="B49" s="326">
        <v>654.15</v>
      </c>
      <c r="C49" s="327">
        <v>551.25</v>
      </c>
      <c r="D49" s="327">
        <v>529.20000000000005</v>
      </c>
      <c r="E49" s="328">
        <v>507.15000000000003</v>
      </c>
      <c r="F49" s="353">
        <v>18.989999999999998</v>
      </c>
      <c r="G49" s="354">
        <v>14.918903999999998</v>
      </c>
      <c r="H49" s="354">
        <v>11.128223105999998</v>
      </c>
      <c r="I49" s="355">
        <v>8.9909189009639974</v>
      </c>
      <c r="J49" s="329">
        <v>0</v>
      </c>
      <c r="K49" s="330">
        <v>0</v>
      </c>
      <c r="L49" s="330">
        <v>0</v>
      </c>
      <c r="M49" s="331">
        <v>0</v>
      </c>
      <c r="N49" s="329">
        <v>1</v>
      </c>
      <c r="O49" s="330">
        <v>1</v>
      </c>
      <c r="P49" s="330">
        <v>1</v>
      </c>
      <c r="Q49" s="331">
        <v>1</v>
      </c>
      <c r="R49" s="401"/>
      <c r="S49" s="402"/>
      <c r="T49" s="402"/>
      <c r="U49" s="403"/>
      <c r="V49" s="332">
        <v>30</v>
      </c>
      <c r="W49">
        <f t="shared" si="25"/>
        <v>0.65415000000000001</v>
      </c>
      <c r="X49">
        <f t="shared" si="26"/>
        <v>0.55125000000000002</v>
      </c>
      <c r="Y49">
        <f t="shared" si="27"/>
        <v>0.5292</v>
      </c>
      <c r="Z49">
        <f t="shared" si="28"/>
        <v>0.50714999999999999</v>
      </c>
      <c r="AA49">
        <f t="shared" si="9"/>
        <v>1.899E-2</v>
      </c>
      <c r="AB49">
        <f t="shared" si="10"/>
        <v>1.4918903999999998E-2</v>
      </c>
      <c r="AC49">
        <f t="shared" si="11"/>
        <v>1.1128223105999998E-2</v>
      </c>
      <c r="AD49">
        <f t="shared" si="12"/>
        <v>8.9909189009639966E-3</v>
      </c>
      <c r="AE49">
        <f t="shared" si="13"/>
        <v>0</v>
      </c>
      <c r="AF49">
        <f t="shared" si="14"/>
        <v>0</v>
      </c>
      <c r="AG49">
        <f t="shared" si="15"/>
        <v>0</v>
      </c>
      <c r="AH49">
        <f t="shared" si="16"/>
        <v>0</v>
      </c>
    </row>
    <row r="50" spans="1:34" x14ac:dyDescent="0.3">
      <c r="A50" s="367" t="s">
        <v>215</v>
      </c>
      <c r="B50" s="376">
        <v>644.80499999999995</v>
      </c>
      <c r="C50" s="377">
        <v>543.375</v>
      </c>
      <c r="D50" s="377">
        <v>521.64</v>
      </c>
      <c r="E50" s="378">
        <v>499.90499999999997</v>
      </c>
      <c r="F50" s="385">
        <v>18.989999999999998</v>
      </c>
      <c r="G50" s="385">
        <v>14.918903999999998</v>
      </c>
      <c r="H50" s="385">
        <v>11.128223105999998</v>
      </c>
      <c r="I50" s="386">
        <v>8.9909189009639974</v>
      </c>
      <c r="J50" s="379">
        <v>0</v>
      </c>
      <c r="K50" s="380">
        <v>0</v>
      </c>
      <c r="L50" s="380">
        <v>0</v>
      </c>
      <c r="M50" s="381">
        <v>0</v>
      </c>
      <c r="N50" s="379">
        <v>1</v>
      </c>
      <c r="O50" s="380">
        <v>1</v>
      </c>
      <c r="P50" s="380">
        <v>1</v>
      </c>
      <c r="Q50" s="381">
        <v>1</v>
      </c>
      <c r="R50" s="401"/>
      <c r="S50" s="402"/>
      <c r="T50" s="402"/>
      <c r="U50" s="403"/>
      <c r="V50" s="382">
        <v>30</v>
      </c>
      <c r="W50">
        <f t="shared" si="25"/>
        <v>0.64480499999999996</v>
      </c>
      <c r="X50">
        <f t="shared" si="26"/>
        <v>0.54337500000000005</v>
      </c>
      <c r="Y50">
        <f t="shared" si="27"/>
        <v>0.52163999999999999</v>
      </c>
      <c r="Z50">
        <f t="shared" si="28"/>
        <v>0.49990499999999999</v>
      </c>
      <c r="AA50">
        <f t="shared" si="9"/>
        <v>1.899E-2</v>
      </c>
      <c r="AB50">
        <f t="shared" si="10"/>
        <v>1.4918903999999998E-2</v>
      </c>
      <c r="AC50">
        <f t="shared" si="11"/>
        <v>1.1128223105999998E-2</v>
      </c>
      <c r="AD50">
        <f t="shared" si="12"/>
        <v>8.9909189009639966E-3</v>
      </c>
      <c r="AE50">
        <f t="shared" si="13"/>
        <v>0</v>
      </c>
      <c r="AF50">
        <f t="shared" si="14"/>
        <v>0</v>
      </c>
      <c r="AG50">
        <f t="shared" si="15"/>
        <v>0</v>
      </c>
      <c r="AH50">
        <f t="shared" si="16"/>
        <v>0</v>
      </c>
    </row>
    <row r="51" spans="1:34" x14ac:dyDescent="0.3">
      <c r="A51" s="325" t="s">
        <v>216</v>
      </c>
      <c r="B51" s="333">
        <v>635.46</v>
      </c>
      <c r="C51" s="334">
        <v>535.5</v>
      </c>
      <c r="D51" s="334">
        <v>514.08000000000004</v>
      </c>
      <c r="E51" s="335">
        <v>492.66</v>
      </c>
      <c r="F51" s="349">
        <v>18.989999999999998</v>
      </c>
      <c r="G51" s="349">
        <v>14.918903999999998</v>
      </c>
      <c r="H51" s="349">
        <v>11.128223105999998</v>
      </c>
      <c r="I51" s="350">
        <v>8.9909189009639974</v>
      </c>
      <c r="J51" s="336">
        <v>0</v>
      </c>
      <c r="K51" s="337">
        <v>0</v>
      </c>
      <c r="L51" s="337">
        <v>0</v>
      </c>
      <c r="M51" s="338">
        <v>0</v>
      </c>
      <c r="N51" s="336">
        <v>1</v>
      </c>
      <c r="O51" s="337">
        <v>1</v>
      </c>
      <c r="P51" s="337">
        <v>1</v>
      </c>
      <c r="Q51" s="338">
        <v>1</v>
      </c>
      <c r="R51" s="401"/>
      <c r="S51" s="402"/>
      <c r="T51" s="402"/>
      <c r="U51" s="403"/>
      <c r="V51" s="339">
        <v>30</v>
      </c>
      <c r="W51">
        <f t="shared" si="25"/>
        <v>0.63546000000000002</v>
      </c>
      <c r="X51">
        <f t="shared" si="26"/>
        <v>0.53549999999999998</v>
      </c>
      <c r="Y51">
        <f t="shared" si="27"/>
        <v>0.51408000000000009</v>
      </c>
      <c r="Z51">
        <f t="shared" si="28"/>
        <v>0.49266000000000004</v>
      </c>
      <c r="AA51">
        <f t="shared" si="9"/>
        <v>1.899E-2</v>
      </c>
      <c r="AB51">
        <f t="shared" si="10"/>
        <v>1.4918903999999998E-2</v>
      </c>
      <c r="AC51">
        <f t="shared" si="11"/>
        <v>1.1128223105999998E-2</v>
      </c>
      <c r="AD51">
        <f t="shared" si="12"/>
        <v>8.9909189009639966E-3</v>
      </c>
      <c r="AE51">
        <f t="shared" si="13"/>
        <v>0</v>
      </c>
      <c r="AF51">
        <f t="shared" si="14"/>
        <v>0</v>
      </c>
      <c r="AG51">
        <f t="shared" si="15"/>
        <v>0</v>
      </c>
      <c r="AH51">
        <f t="shared" si="16"/>
        <v>0</v>
      </c>
    </row>
    <row r="52" spans="1:34" x14ac:dyDescent="0.3">
      <c r="A52" s="367" t="s">
        <v>217</v>
      </c>
      <c r="B52" s="376">
        <v>623</v>
      </c>
      <c r="C52" s="377">
        <v>525</v>
      </c>
      <c r="D52" s="377">
        <v>504</v>
      </c>
      <c r="E52" s="378">
        <v>483</v>
      </c>
      <c r="F52" s="385">
        <v>18.989999999999998</v>
      </c>
      <c r="G52" s="385">
        <v>14.918903999999998</v>
      </c>
      <c r="H52" s="385">
        <v>11.128223105999998</v>
      </c>
      <c r="I52" s="386">
        <v>8.9909189009639974</v>
      </c>
      <c r="J52" s="379">
        <v>0</v>
      </c>
      <c r="K52" s="380">
        <v>0</v>
      </c>
      <c r="L52" s="380">
        <v>0</v>
      </c>
      <c r="M52" s="381">
        <v>0</v>
      </c>
      <c r="N52" s="379">
        <v>1</v>
      </c>
      <c r="O52" s="380">
        <v>1</v>
      </c>
      <c r="P52" s="380">
        <v>1</v>
      </c>
      <c r="Q52" s="381">
        <v>1</v>
      </c>
      <c r="R52" s="401"/>
      <c r="S52" s="402"/>
      <c r="T52" s="402"/>
      <c r="U52" s="403"/>
      <c r="V52" s="382">
        <v>30</v>
      </c>
      <c r="W52">
        <f t="shared" si="25"/>
        <v>0.623</v>
      </c>
      <c r="X52">
        <f t="shared" si="26"/>
        <v>0.52500000000000002</v>
      </c>
      <c r="Y52">
        <f t="shared" si="27"/>
        <v>0.504</v>
      </c>
      <c r="Z52">
        <f t="shared" si="28"/>
        <v>0.48299999999999998</v>
      </c>
      <c r="AA52">
        <f t="shared" si="9"/>
        <v>1.899E-2</v>
      </c>
      <c r="AB52">
        <f t="shared" si="10"/>
        <v>1.4918903999999998E-2</v>
      </c>
      <c r="AC52">
        <f t="shared" si="11"/>
        <v>1.1128223105999998E-2</v>
      </c>
      <c r="AD52">
        <f t="shared" si="12"/>
        <v>8.9909189009639966E-3</v>
      </c>
      <c r="AE52">
        <f t="shared" si="13"/>
        <v>0</v>
      </c>
      <c r="AF52">
        <f t="shared" si="14"/>
        <v>0</v>
      </c>
      <c r="AG52">
        <f t="shared" si="15"/>
        <v>0</v>
      </c>
      <c r="AH52">
        <f t="shared" si="16"/>
        <v>0</v>
      </c>
    </row>
    <row r="53" spans="1:34" x14ac:dyDescent="0.3">
      <c r="A53" s="325" t="s">
        <v>218</v>
      </c>
      <c r="B53" s="333">
        <v>536.54999999999995</v>
      </c>
      <c r="C53" s="334">
        <v>469.82118750000001</v>
      </c>
      <c r="D53" s="334">
        <v>455.52215625000002</v>
      </c>
      <c r="E53" s="335">
        <v>441.22312500000004</v>
      </c>
      <c r="F53" s="349">
        <v>16.9345</v>
      </c>
      <c r="G53" s="349">
        <v>13.689675999999999</v>
      </c>
      <c r="H53" s="349">
        <v>10.325820705199996</v>
      </c>
      <c r="I53" s="350">
        <v>8.5297882712542474</v>
      </c>
      <c r="J53" s="336">
        <v>0</v>
      </c>
      <c r="K53" s="337">
        <v>0</v>
      </c>
      <c r="L53" s="337">
        <v>0</v>
      </c>
      <c r="M53" s="338">
        <v>0</v>
      </c>
      <c r="N53" s="336">
        <v>1</v>
      </c>
      <c r="O53" s="337">
        <v>1</v>
      </c>
      <c r="P53" s="337">
        <v>1</v>
      </c>
      <c r="Q53" s="338">
        <v>1</v>
      </c>
      <c r="R53" s="401"/>
      <c r="S53" s="402"/>
      <c r="T53" s="402"/>
      <c r="U53" s="403"/>
      <c r="V53" s="339">
        <v>30</v>
      </c>
      <c r="W53">
        <f t="shared" si="25"/>
        <v>0.53654999999999997</v>
      </c>
      <c r="X53">
        <f t="shared" si="26"/>
        <v>0.46982118750000001</v>
      </c>
      <c r="Y53">
        <f t="shared" si="27"/>
        <v>0.45552215625000003</v>
      </c>
      <c r="Z53">
        <f t="shared" si="28"/>
        <v>0.44122312500000005</v>
      </c>
      <c r="AA53">
        <f t="shared" si="9"/>
        <v>1.6934499999999998E-2</v>
      </c>
      <c r="AB53">
        <f t="shared" si="10"/>
        <v>1.3689675999999998E-2</v>
      </c>
      <c r="AC53">
        <f t="shared" si="11"/>
        <v>1.0325820705199997E-2</v>
      </c>
      <c r="AD53">
        <f t="shared" si="12"/>
        <v>8.5297882712542482E-3</v>
      </c>
      <c r="AE53">
        <f t="shared" si="13"/>
        <v>0</v>
      </c>
      <c r="AF53">
        <f t="shared" si="14"/>
        <v>0</v>
      </c>
      <c r="AG53">
        <f t="shared" si="15"/>
        <v>0</v>
      </c>
      <c r="AH53">
        <f t="shared" si="16"/>
        <v>0</v>
      </c>
    </row>
    <row r="54" spans="1:34" x14ac:dyDescent="0.3">
      <c r="A54" s="367" t="s">
        <v>219</v>
      </c>
      <c r="B54" s="376">
        <v>528.88499999999999</v>
      </c>
      <c r="C54" s="377">
        <v>463.10945624999999</v>
      </c>
      <c r="D54" s="377">
        <v>449.01469687499997</v>
      </c>
      <c r="E54" s="378">
        <v>434.9199375</v>
      </c>
      <c r="F54" s="385">
        <v>16.9345</v>
      </c>
      <c r="G54" s="385">
        <v>13.689675999999999</v>
      </c>
      <c r="H54" s="385">
        <v>10.325820705199996</v>
      </c>
      <c r="I54" s="386">
        <v>8.5297882712542474</v>
      </c>
      <c r="J54" s="379">
        <v>0</v>
      </c>
      <c r="K54" s="380">
        <v>0</v>
      </c>
      <c r="L54" s="380">
        <v>0</v>
      </c>
      <c r="M54" s="381">
        <v>0</v>
      </c>
      <c r="N54" s="379">
        <v>1</v>
      </c>
      <c r="O54" s="380">
        <v>1</v>
      </c>
      <c r="P54" s="380">
        <v>1</v>
      </c>
      <c r="Q54" s="381">
        <v>1</v>
      </c>
      <c r="R54" s="401"/>
      <c r="S54" s="402"/>
      <c r="T54" s="402"/>
      <c r="U54" s="403"/>
      <c r="V54" s="382">
        <v>30</v>
      </c>
      <c r="W54">
        <f t="shared" si="25"/>
        <v>0.52888499999999994</v>
      </c>
      <c r="X54">
        <f t="shared" si="26"/>
        <v>0.46310945625</v>
      </c>
      <c r="Y54">
        <f t="shared" si="27"/>
        <v>0.44901469687499995</v>
      </c>
      <c r="Z54">
        <f t="shared" si="28"/>
        <v>0.43491993750000002</v>
      </c>
      <c r="AA54">
        <f t="shared" si="9"/>
        <v>1.6934499999999998E-2</v>
      </c>
      <c r="AB54">
        <f t="shared" si="10"/>
        <v>1.3689675999999998E-2</v>
      </c>
      <c r="AC54">
        <f t="shared" si="11"/>
        <v>1.0325820705199997E-2</v>
      </c>
      <c r="AD54">
        <f t="shared" si="12"/>
        <v>8.5297882712542482E-3</v>
      </c>
      <c r="AE54">
        <f t="shared" si="13"/>
        <v>0</v>
      </c>
      <c r="AF54">
        <f t="shared" si="14"/>
        <v>0</v>
      </c>
      <c r="AG54">
        <f t="shared" si="15"/>
        <v>0</v>
      </c>
      <c r="AH54">
        <f t="shared" si="16"/>
        <v>0</v>
      </c>
    </row>
    <row r="55" spans="1:34" x14ac:dyDescent="0.3">
      <c r="A55" s="325" t="s">
        <v>220</v>
      </c>
      <c r="B55" s="333">
        <v>521.22</v>
      </c>
      <c r="C55" s="334">
        <v>456.39772500000004</v>
      </c>
      <c r="D55" s="334">
        <v>442.50723750000003</v>
      </c>
      <c r="E55" s="335">
        <v>428.61675000000002</v>
      </c>
      <c r="F55" s="349">
        <v>16.9345</v>
      </c>
      <c r="G55" s="349">
        <v>13.689675999999999</v>
      </c>
      <c r="H55" s="349">
        <v>10.325820705199996</v>
      </c>
      <c r="I55" s="350">
        <v>8.5297882712542474</v>
      </c>
      <c r="J55" s="336">
        <v>0</v>
      </c>
      <c r="K55" s="337">
        <v>0</v>
      </c>
      <c r="L55" s="337">
        <v>0</v>
      </c>
      <c r="M55" s="338">
        <v>0</v>
      </c>
      <c r="N55" s="336">
        <v>1</v>
      </c>
      <c r="O55" s="337">
        <v>1</v>
      </c>
      <c r="P55" s="337">
        <v>1</v>
      </c>
      <c r="Q55" s="338">
        <v>1</v>
      </c>
      <c r="R55" s="401"/>
      <c r="S55" s="402"/>
      <c r="T55" s="402"/>
      <c r="U55" s="403"/>
      <c r="V55" s="339">
        <v>30</v>
      </c>
      <c r="W55">
        <f t="shared" si="25"/>
        <v>0.52122000000000002</v>
      </c>
      <c r="X55">
        <f t="shared" si="26"/>
        <v>0.45639772500000003</v>
      </c>
      <c r="Y55">
        <f t="shared" si="27"/>
        <v>0.44250723750000004</v>
      </c>
      <c r="Z55">
        <f t="shared" si="28"/>
        <v>0.42861675000000005</v>
      </c>
      <c r="AA55">
        <f t="shared" si="9"/>
        <v>1.6934499999999998E-2</v>
      </c>
      <c r="AB55">
        <f t="shared" si="10"/>
        <v>1.3689675999999998E-2</v>
      </c>
      <c r="AC55">
        <f t="shared" si="11"/>
        <v>1.0325820705199997E-2</v>
      </c>
      <c r="AD55">
        <f t="shared" si="12"/>
        <v>8.5297882712542482E-3</v>
      </c>
      <c r="AE55">
        <f t="shared" si="13"/>
        <v>0</v>
      </c>
      <c r="AF55">
        <f t="shared" si="14"/>
        <v>0</v>
      </c>
      <c r="AG55">
        <f t="shared" si="15"/>
        <v>0</v>
      </c>
      <c r="AH55">
        <f t="shared" si="16"/>
        <v>0</v>
      </c>
    </row>
    <row r="56" spans="1:34" x14ac:dyDescent="0.3">
      <c r="A56" s="367" t="s">
        <v>221</v>
      </c>
      <c r="B56" s="376">
        <v>510.99999999999994</v>
      </c>
      <c r="C56" s="377">
        <v>447.44875000000002</v>
      </c>
      <c r="D56" s="377">
        <v>433.83062500000005</v>
      </c>
      <c r="E56" s="378">
        <v>420.21250000000003</v>
      </c>
      <c r="F56" s="385">
        <v>16.9345</v>
      </c>
      <c r="G56" s="385">
        <v>13.689675999999999</v>
      </c>
      <c r="H56" s="385">
        <v>10.325820705199996</v>
      </c>
      <c r="I56" s="386">
        <v>8.5297882712542474</v>
      </c>
      <c r="J56" s="379">
        <v>0</v>
      </c>
      <c r="K56" s="380">
        <v>0</v>
      </c>
      <c r="L56" s="380">
        <v>0</v>
      </c>
      <c r="M56" s="381">
        <v>0</v>
      </c>
      <c r="N56" s="379">
        <v>1</v>
      </c>
      <c r="O56" s="380">
        <v>1</v>
      </c>
      <c r="P56" s="380">
        <v>1</v>
      </c>
      <c r="Q56" s="381">
        <v>1</v>
      </c>
      <c r="R56" s="401"/>
      <c r="S56" s="402"/>
      <c r="T56" s="402"/>
      <c r="U56" s="403"/>
      <c r="V56" s="382">
        <v>30</v>
      </c>
      <c r="W56">
        <f t="shared" si="25"/>
        <v>0.5109999999999999</v>
      </c>
      <c r="X56">
        <f t="shared" si="26"/>
        <v>0.44744875000000001</v>
      </c>
      <c r="Y56">
        <f t="shared" si="27"/>
        <v>0.43383062500000008</v>
      </c>
      <c r="Z56">
        <f t="shared" si="28"/>
        <v>0.42021250000000004</v>
      </c>
      <c r="AA56">
        <f t="shared" si="9"/>
        <v>1.6934499999999998E-2</v>
      </c>
      <c r="AB56">
        <f t="shared" si="10"/>
        <v>1.3689675999999998E-2</v>
      </c>
      <c r="AC56">
        <f t="shared" si="11"/>
        <v>1.0325820705199997E-2</v>
      </c>
      <c r="AD56">
        <f t="shared" si="12"/>
        <v>8.5297882712542482E-3</v>
      </c>
      <c r="AE56">
        <f t="shared" si="13"/>
        <v>0</v>
      </c>
      <c r="AF56">
        <f t="shared" si="14"/>
        <v>0</v>
      </c>
      <c r="AG56">
        <f t="shared" si="15"/>
        <v>0</v>
      </c>
      <c r="AH56">
        <f t="shared" si="16"/>
        <v>0</v>
      </c>
    </row>
    <row r="57" spans="1:34" x14ac:dyDescent="0.3">
      <c r="A57" s="367"/>
      <c r="B57" s="376"/>
      <c r="C57" s="377"/>
      <c r="D57" s="377"/>
      <c r="E57" s="378"/>
      <c r="F57" s="385"/>
      <c r="G57" s="385"/>
      <c r="H57" s="385"/>
      <c r="I57" s="386"/>
      <c r="J57" s="379"/>
      <c r="K57" s="380"/>
      <c r="L57" s="380"/>
      <c r="M57" s="381"/>
      <c r="N57" s="379"/>
      <c r="O57" s="380"/>
      <c r="P57" s="380"/>
      <c r="Q57" s="381"/>
      <c r="R57" s="401"/>
      <c r="S57" s="402"/>
      <c r="T57" s="402"/>
      <c r="U57" s="403"/>
      <c r="V57" s="382"/>
      <c r="W57" s="540">
        <f t="shared" ref="W57:Z57" si="47">AVERAGE(W49:W56)</f>
        <v>0.58188374999999992</v>
      </c>
      <c r="X57" s="540">
        <f t="shared" si="47"/>
        <v>0.49898776484374996</v>
      </c>
      <c r="Y57" s="540">
        <f t="shared" si="47"/>
        <v>0.48122433945312504</v>
      </c>
      <c r="Z57" s="540">
        <f t="shared" si="47"/>
        <v>0.46346091406250006</v>
      </c>
      <c r="AA57" s="540">
        <f t="shared" ref="AA57" si="48">AVERAGE(AA49:AA56)</f>
        <v>1.7962249999999996E-2</v>
      </c>
      <c r="AB57" s="540">
        <f t="shared" ref="AB57" si="49">AVERAGE(AB49:AB56)</f>
        <v>1.4304289999999999E-2</v>
      </c>
      <c r="AC57" s="540">
        <f t="shared" ref="AC57" si="50">AVERAGE(AC49:AC56)</f>
        <v>1.0727021905599998E-2</v>
      </c>
      <c r="AD57" s="540">
        <f t="shared" ref="AD57" si="51">AVERAGE(AD49:AD56)</f>
        <v>8.7603535861091233E-3</v>
      </c>
      <c r="AE57" s="540">
        <f t="shared" ref="AE57" si="52">AVERAGE(AE49:AE56)</f>
        <v>0</v>
      </c>
      <c r="AF57" s="540">
        <f t="shared" ref="AF57" si="53">AVERAGE(AF49:AF56)</f>
        <v>0</v>
      </c>
      <c r="AG57" s="540">
        <f t="shared" ref="AG57" si="54">AVERAGE(AG49:AG56)</f>
        <v>0</v>
      </c>
      <c r="AH57" s="540">
        <f t="shared" ref="AH57" si="55">AVERAGE(AH49:AH56)</f>
        <v>0</v>
      </c>
    </row>
    <row r="58" spans="1:34" x14ac:dyDescent="0.3">
      <c r="A58" s="325" t="s">
        <v>222</v>
      </c>
      <c r="B58" s="333">
        <v>478.48499999999996</v>
      </c>
      <c r="C58" s="334">
        <v>400.25649999999996</v>
      </c>
      <c r="D58" s="334">
        <v>383.49324999999999</v>
      </c>
      <c r="E58" s="335">
        <v>366.72999999999996</v>
      </c>
      <c r="F58" s="349">
        <v>15.015000000000001</v>
      </c>
      <c r="G58" s="349">
        <v>12.570558</v>
      </c>
      <c r="H58" s="349">
        <v>9.5320355129999985</v>
      </c>
      <c r="I58" s="350">
        <v>8.2061693529815969</v>
      </c>
      <c r="J58" s="336">
        <v>0</v>
      </c>
      <c r="K58" s="337">
        <v>0</v>
      </c>
      <c r="L58" s="337">
        <v>0</v>
      </c>
      <c r="M58" s="338">
        <v>0</v>
      </c>
      <c r="N58" s="336">
        <v>1</v>
      </c>
      <c r="O58" s="337">
        <v>1</v>
      </c>
      <c r="P58" s="337">
        <v>1</v>
      </c>
      <c r="Q58" s="338">
        <v>1</v>
      </c>
      <c r="R58" s="401"/>
      <c r="S58" s="402"/>
      <c r="T58" s="402"/>
      <c r="U58" s="403"/>
      <c r="V58" s="339">
        <v>30</v>
      </c>
      <c r="W58">
        <f t="shared" si="25"/>
        <v>0.47848499999999994</v>
      </c>
      <c r="X58">
        <f t="shared" si="26"/>
        <v>0.40025649999999996</v>
      </c>
      <c r="Y58">
        <f t="shared" si="27"/>
        <v>0.38349325000000001</v>
      </c>
      <c r="Z58">
        <f t="shared" si="28"/>
        <v>0.36672999999999994</v>
      </c>
      <c r="AA58">
        <f t="shared" si="9"/>
        <v>1.5015000000000001E-2</v>
      </c>
      <c r="AB58">
        <f t="shared" si="10"/>
        <v>1.2570558000000001E-2</v>
      </c>
      <c r="AC58">
        <f t="shared" si="11"/>
        <v>9.5320355129999979E-3</v>
      </c>
      <c r="AD58">
        <f t="shared" si="12"/>
        <v>8.2061693529815963E-3</v>
      </c>
      <c r="AE58">
        <f t="shared" si="13"/>
        <v>0</v>
      </c>
      <c r="AF58">
        <f t="shared" si="14"/>
        <v>0</v>
      </c>
      <c r="AG58">
        <f t="shared" si="15"/>
        <v>0</v>
      </c>
      <c r="AH58">
        <f t="shared" si="16"/>
        <v>0</v>
      </c>
    </row>
    <row r="59" spans="1:34" x14ac:dyDescent="0.3">
      <c r="A59" s="367" t="s">
        <v>223</v>
      </c>
      <c r="B59" s="376">
        <v>463.04999999999995</v>
      </c>
      <c r="C59" s="377">
        <v>387.34500000000003</v>
      </c>
      <c r="D59" s="377">
        <v>371.12250000000006</v>
      </c>
      <c r="E59" s="378">
        <v>354.90000000000003</v>
      </c>
      <c r="F59" s="385">
        <v>15.015000000000001</v>
      </c>
      <c r="G59" s="385">
        <v>12.570558</v>
      </c>
      <c r="H59" s="385">
        <v>9.5320355129999985</v>
      </c>
      <c r="I59" s="386">
        <v>8.2061693529815969</v>
      </c>
      <c r="J59" s="379">
        <v>0</v>
      </c>
      <c r="K59" s="380">
        <v>0</v>
      </c>
      <c r="L59" s="380">
        <v>0</v>
      </c>
      <c r="M59" s="381">
        <v>0</v>
      </c>
      <c r="N59" s="379">
        <v>1</v>
      </c>
      <c r="O59" s="380">
        <v>1</v>
      </c>
      <c r="P59" s="380">
        <v>1</v>
      </c>
      <c r="Q59" s="381">
        <v>1</v>
      </c>
      <c r="R59" s="401"/>
      <c r="S59" s="402"/>
      <c r="T59" s="402"/>
      <c r="U59" s="403"/>
      <c r="V59" s="388">
        <v>30</v>
      </c>
      <c r="W59">
        <f t="shared" si="25"/>
        <v>0.46304999999999996</v>
      </c>
      <c r="X59">
        <f t="shared" si="26"/>
        <v>0.38734500000000005</v>
      </c>
      <c r="Y59">
        <f t="shared" si="27"/>
        <v>0.37112250000000008</v>
      </c>
      <c r="Z59">
        <f t="shared" si="28"/>
        <v>0.35490000000000005</v>
      </c>
      <c r="AA59">
        <f t="shared" si="9"/>
        <v>1.5015000000000001E-2</v>
      </c>
      <c r="AB59">
        <f t="shared" si="10"/>
        <v>1.2570558000000001E-2</v>
      </c>
      <c r="AC59">
        <f t="shared" si="11"/>
        <v>9.5320355129999979E-3</v>
      </c>
      <c r="AD59">
        <f t="shared" si="12"/>
        <v>8.2061693529815963E-3</v>
      </c>
      <c r="AE59">
        <f t="shared" si="13"/>
        <v>0</v>
      </c>
      <c r="AF59">
        <f t="shared" si="14"/>
        <v>0</v>
      </c>
      <c r="AG59">
        <f t="shared" si="15"/>
        <v>0</v>
      </c>
      <c r="AH59">
        <f t="shared" si="16"/>
        <v>0</v>
      </c>
    </row>
    <row r="60" spans="1:34" x14ac:dyDescent="0.3">
      <c r="A60" s="325" t="s">
        <v>224</v>
      </c>
      <c r="B60" s="333">
        <v>454.22999999999996</v>
      </c>
      <c r="C60" s="334">
        <v>379.96699999999998</v>
      </c>
      <c r="D60" s="334">
        <v>364.05349999999999</v>
      </c>
      <c r="E60" s="335">
        <v>348.14</v>
      </c>
      <c r="F60" s="349">
        <v>15.015000000000001</v>
      </c>
      <c r="G60" s="349">
        <v>12.570558</v>
      </c>
      <c r="H60" s="349">
        <v>9.5320355129999985</v>
      </c>
      <c r="I60" s="350">
        <v>8.2061693529815969</v>
      </c>
      <c r="J60" s="336">
        <v>0</v>
      </c>
      <c r="K60" s="337">
        <v>0</v>
      </c>
      <c r="L60" s="337">
        <v>0</v>
      </c>
      <c r="M60" s="338">
        <v>0</v>
      </c>
      <c r="N60" s="336">
        <v>1</v>
      </c>
      <c r="O60" s="337">
        <v>1</v>
      </c>
      <c r="P60" s="337">
        <v>1</v>
      </c>
      <c r="Q60" s="338">
        <v>1</v>
      </c>
      <c r="R60" s="401"/>
      <c r="S60" s="402"/>
      <c r="T60" s="402"/>
      <c r="U60" s="403"/>
      <c r="V60" s="351">
        <v>30</v>
      </c>
      <c r="W60">
        <f t="shared" si="25"/>
        <v>0.45422999999999997</v>
      </c>
      <c r="X60">
        <f t="shared" si="26"/>
        <v>0.379967</v>
      </c>
      <c r="Y60">
        <f t="shared" si="27"/>
        <v>0.36405349999999997</v>
      </c>
      <c r="Z60">
        <f t="shared" si="28"/>
        <v>0.34814000000000001</v>
      </c>
      <c r="AA60">
        <f t="shared" si="9"/>
        <v>1.5015000000000001E-2</v>
      </c>
      <c r="AB60">
        <f t="shared" si="10"/>
        <v>1.2570558000000001E-2</v>
      </c>
      <c r="AC60">
        <f t="shared" si="11"/>
        <v>9.5320355129999979E-3</v>
      </c>
      <c r="AD60">
        <f t="shared" si="12"/>
        <v>8.2061693529815963E-3</v>
      </c>
      <c r="AE60">
        <f t="shared" si="13"/>
        <v>0</v>
      </c>
      <c r="AF60">
        <f t="shared" si="14"/>
        <v>0</v>
      </c>
      <c r="AG60">
        <f t="shared" si="15"/>
        <v>0</v>
      </c>
      <c r="AH60">
        <f t="shared" si="16"/>
        <v>0</v>
      </c>
    </row>
    <row r="61" spans="1:34" x14ac:dyDescent="0.3">
      <c r="A61" s="387" t="s">
        <v>225</v>
      </c>
      <c r="B61" s="389">
        <v>441</v>
      </c>
      <c r="C61" s="390">
        <v>368.9</v>
      </c>
      <c r="D61" s="390">
        <v>353.45</v>
      </c>
      <c r="E61" s="391">
        <v>338</v>
      </c>
      <c r="F61" s="392">
        <v>15.015000000000001</v>
      </c>
      <c r="G61" s="392">
        <v>12.570558</v>
      </c>
      <c r="H61" s="392">
        <v>9.5320355129999985</v>
      </c>
      <c r="I61" s="393">
        <v>8.2061693529815969</v>
      </c>
      <c r="J61" s="394">
        <v>0</v>
      </c>
      <c r="K61" s="395">
        <v>0</v>
      </c>
      <c r="L61" s="395">
        <v>0</v>
      </c>
      <c r="M61" s="396">
        <v>0</v>
      </c>
      <c r="N61" s="394">
        <v>1</v>
      </c>
      <c r="O61" s="395">
        <v>1</v>
      </c>
      <c r="P61" s="395">
        <v>1</v>
      </c>
      <c r="Q61" s="396">
        <v>1</v>
      </c>
      <c r="R61" s="404"/>
      <c r="S61" s="405"/>
      <c r="T61" s="405"/>
      <c r="U61" s="406"/>
      <c r="V61" s="397">
        <v>30</v>
      </c>
      <c r="W61">
        <f t="shared" si="25"/>
        <v>0.441</v>
      </c>
      <c r="X61">
        <f t="shared" si="26"/>
        <v>0.36889999999999995</v>
      </c>
      <c r="Y61">
        <f t="shared" si="27"/>
        <v>0.35344999999999999</v>
      </c>
      <c r="Z61">
        <f t="shared" si="28"/>
        <v>0.33800000000000002</v>
      </c>
      <c r="AA61">
        <f t="shared" si="9"/>
        <v>1.5015000000000001E-2</v>
      </c>
      <c r="AB61">
        <f t="shared" si="10"/>
        <v>1.2570558000000001E-2</v>
      </c>
      <c r="AC61">
        <f t="shared" si="11"/>
        <v>9.5320355129999979E-3</v>
      </c>
      <c r="AD61">
        <f t="shared" si="12"/>
        <v>8.2061693529815963E-3</v>
      </c>
      <c r="AE61">
        <f t="shared" si="13"/>
        <v>0</v>
      </c>
      <c r="AF61">
        <f t="shared" si="14"/>
        <v>0</v>
      </c>
      <c r="AG61">
        <f t="shared" si="15"/>
        <v>0</v>
      </c>
      <c r="AH61">
        <f t="shared" si="16"/>
        <v>0</v>
      </c>
    </row>
    <row r="62" spans="1:34" x14ac:dyDescent="0.3">
      <c r="A62" s="387"/>
      <c r="B62" s="389"/>
      <c r="C62" s="390"/>
      <c r="D62" s="390"/>
      <c r="E62" s="391"/>
      <c r="F62" s="392"/>
      <c r="G62" s="392"/>
      <c r="H62" s="392"/>
      <c r="I62" s="393"/>
      <c r="J62" s="394"/>
      <c r="K62" s="395"/>
      <c r="L62" s="395"/>
      <c r="M62" s="396"/>
      <c r="N62" s="394"/>
      <c r="O62" s="395"/>
      <c r="P62" s="395"/>
      <c r="Q62" s="396"/>
      <c r="R62" s="404"/>
      <c r="S62" s="405"/>
      <c r="T62" s="405"/>
      <c r="U62" s="406"/>
      <c r="V62" s="397"/>
      <c r="W62" s="540">
        <f t="shared" ref="W62:Z62" si="56">AVERAGE(W58:W61)</f>
        <v>0.45919125</v>
      </c>
      <c r="X62" s="540">
        <f t="shared" si="56"/>
        <v>0.384117125</v>
      </c>
      <c r="Y62" s="540">
        <f t="shared" si="56"/>
        <v>0.36802981250000005</v>
      </c>
      <c r="Z62" s="540">
        <f t="shared" si="56"/>
        <v>0.35194250000000005</v>
      </c>
      <c r="AA62" s="540">
        <f t="shared" ref="AA62" si="57">AVERAGE(AA58:AA61)</f>
        <v>1.5015000000000001E-2</v>
      </c>
      <c r="AB62" s="540">
        <f t="shared" ref="AB62" si="58">AVERAGE(AB58:AB61)</f>
        <v>1.2570558000000001E-2</v>
      </c>
      <c r="AC62" s="540">
        <f t="shared" ref="AC62" si="59">AVERAGE(AC58:AC61)</f>
        <v>9.5320355129999979E-3</v>
      </c>
      <c r="AD62" s="540">
        <f t="shared" ref="AD62" si="60">AVERAGE(AD58:AD61)</f>
        <v>8.2061693529815963E-3</v>
      </c>
      <c r="AE62" s="540">
        <f t="shared" ref="AE62" si="61">AVERAGE(AE58:AE61)</f>
        <v>0</v>
      </c>
      <c r="AF62" s="540">
        <f t="shared" ref="AF62" si="62">AVERAGE(AF58:AF61)</f>
        <v>0</v>
      </c>
      <c r="AG62" s="540">
        <f t="shared" ref="AG62" si="63">AVERAGE(AG58:AG61)</f>
        <v>0</v>
      </c>
      <c r="AH62" s="540">
        <f t="shared" ref="AH62" si="64">AVERAGE(AH58:AH61)</f>
        <v>0</v>
      </c>
    </row>
    <row r="63" spans="1:34" x14ac:dyDescent="0.3">
      <c r="A63" s="340" t="s">
        <v>213</v>
      </c>
      <c r="B63" s="341">
        <v>3150</v>
      </c>
      <c r="C63" s="342">
        <v>2625</v>
      </c>
      <c r="D63" s="342">
        <v>2512.5</v>
      </c>
      <c r="E63" s="343">
        <v>2400</v>
      </c>
      <c r="F63" s="357">
        <v>112.5</v>
      </c>
      <c r="G63" s="357">
        <v>99.123265502929669</v>
      </c>
      <c r="H63" s="357">
        <v>87.33708234634922</v>
      </c>
      <c r="I63" s="358">
        <v>76.95232712594138</v>
      </c>
      <c r="J63" s="344">
        <v>0.1</v>
      </c>
      <c r="K63" s="345">
        <v>0.1</v>
      </c>
      <c r="L63" s="345">
        <v>0.1</v>
      </c>
      <c r="M63" s="346">
        <v>0.1</v>
      </c>
      <c r="N63" s="344">
        <v>1</v>
      </c>
      <c r="O63" s="345">
        <v>1</v>
      </c>
      <c r="P63" s="345">
        <v>1</v>
      </c>
      <c r="Q63" s="346">
        <v>1</v>
      </c>
      <c r="R63" s="404"/>
      <c r="S63" s="405"/>
      <c r="T63" s="405"/>
      <c r="U63" s="406"/>
      <c r="V63" s="359">
        <v>25</v>
      </c>
      <c r="W63">
        <f t="shared" si="25"/>
        <v>3.15</v>
      </c>
      <c r="X63">
        <f t="shared" si="26"/>
        <v>2.625</v>
      </c>
      <c r="Y63">
        <f t="shared" si="27"/>
        <v>2.5125000000000002</v>
      </c>
      <c r="Z63">
        <f t="shared" si="28"/>
        <v>2.4</v>
      </c>
      <c r="AA63">
        <f t="shared" si="9"/>
        <v>0.1125</v>
      </c>
      <c r="AB63">
        <f t="shared" si="10"/>
        <v>9.9123265502929672E-2</v>
      </c>
      <c r="AC63">
        <f t="shared" si="11"/>
        <v>8.7337082346349224E-2</v>
      </c>
      <c r="AD63">
        <f t="shared" si="12"/>
        <v>7.6952327125941383E-2</v>
      </c>
      <c r="AE63">
        <f t="shared" si="13"/>
        <v>1.0000000000000001E-7</v>
      </c>
      <c r="AF63">
        <f t="shared" si="14"/>
        <v>1.0000000000000001E-7</v>
      </c>
      <c r="AG63">
        <f t="shared" si="15"/>
        <v>1.0000000000000001E-7</v>
      </c>
      <c r="AH63">
        <f t="shared" si="16"/>
        <v>1.0000000000000001E-7</v>
      </c>
    </row>
    <row r="64" spans="1:34" x14ac:dyDescent="0.3">
      <c r="A64" s="398" t="s">
        <v>27</v>
      </c>
      <c r="B64" s="376">
        <v>4270</v>
      </c>
      <c r="C64" s="377">
        <v>2663.5</v>
      </c>
      <c r="D64" s="377">
        <v>2319.25</v>
      </c>
      <c r="E64" s="378">
        <v>1975</v>
      </c>
      <c r="F64" s="384">
        <v>39.63734087694484</v>
      </c>
      <c r="G64" s="385">
        <v>33.313531353135318</v>
      </c>
      <c r="H64" s="385">
        <v>28.006977840641213</v>
      </c>
      <c r="I64" s="386">
        <v>23.536067892503535</v>
      </c>
      <c r="J64" s="379">
        <v>0.10404896421845573</v>
      </c>
      <c r="K64" s="380">
        <v>0.10404896421845573</v>
      </c>
      <c r="L64" s="380">
        <v>0.10404896421845573</v>
      </c>
      <c r="M64" s="381">
        <v>0.10404896421845573</v>
      </c>
      <c r="N64" s="379">
        <v>1</v>
      </c>
      <c r="O64" s="380">
        <v>1</v>
      </c>
      <c r="P64" s="380">
        <v>1</v>
      </c>
      <c r="Q64" s="381">
        <v>1</v>
      </c>
      <c r="R64" s="404"/>
      <c r="S64" s="405"/>
      <c r="T64" s="405"/>
      <c r="U64" s="406"/>
      <c r="V64" s="382">
        <v>80</v>
      </c>
      <c r="W64">
        <f t="shared" si="25"/>
        <v>4.2699999999999996</v>
      </c>
      <c r="X64">
        <f t="shared" si="26"/>
        <v>2.6635</v>
      </c>
      <c r="Y64">
        <f t="shared" si="27"/>
        <v>2.3192499999999998</v>
      </c>
      <c r="Z64">
        <f t="shared" si="28"/>
        <v>1.9750000000000001</v>
      </c>
      <c r="AA64">
        <f t="shared" si="9"/>
        <v>3.9637340876944843E-2</v>
      </c>
      <c r="AB64">
        <f t="shared" si="10"/>
        <v>3.331353135313532E-2</v>
      </c>
      <c r="AC64">
        <f t="shared" si="11"/>
        <v>2.8006977840641212E-2</v>
      </c>
      <c r="AD64">
        <f t="shared" si="12"/>
        <v>2.3536067892503534E-2</v>
      </c>
      <c r="AE64">
        <f t="shared" si="13"/>
        <v>1.0404896421845574E-7</v>
      </c>
      <c r="AF64">
        <f t="shared" si="14"/>
        <v>1.0404896421845574E-7</v>
      </c>
      <c r="AG64">
        <f t="shared" si="15"/>
        <v>1.0404896421845574E-7</v>
      </c>
      <c r="AH64">
        <f t="shared" si="16"/>
        <v>1.0404896421845574E-7</v>
      </c>
    </row>
    <row r="65" spans="1:34" x14ac:dyDescent="0.3">
      <c r="A65" s="325" t="s">
        <v>28</v>
      </c>
      <c r="B65" s="326">
        <v>2100</v>
      </c>
      <c r="C65" s="327">
        <v>2100</v>
      </c>
      <c r="D65" s="327">
        <v>2100</v>
      </c>
      <c r="E65" s="328">
        <v>2100</v>
      </c>
      <c r="F65" s="353">
        <v>25.500000000000004</v>
      </c>
      <c r="G65" s="354">
        <v>25.500000000000004</v>
      </c>
      <c r="H65" s="354">
        <v>25.500000000000004</v>
      </c>
      <c r="I65" s="355">
        <v>25.500000000000004</v>
      </c>
      <c r="J65" s="329">
        <v>0.32166655776031178</v>
      </c>
      <c r="K65" s="330">
        <v>0.32166655776031178</v>
      </c>
      <c r="L65" s="330">
        <v>0.32166655776031178</v>
      </c>
      <c r="M65" s="331">
        <v>0.32166655776031178</v>
      </c>
      <c r="N65" s="329">
        <v>1</v>
      </c>
      <c r="O65" s="330">
        <v>1</v>
      </c>
      <c r="P65" s="330">
        <v>1</v>
      </c>
      <c r="Q65" s="331">
        <v>1</v>
      </c>
      <c r="R65" s="401"/>
      <c r="S65" s="402"/>
      <c r="T65" s="402"/>
      <c r="U65" s="403"/>
      <c r="V65" s="332">
        <v>60</v>
      </c>
      <c r="W65">
        <f t="shared" si="25"/>
        <v>2.1</v>
      </c>
      <c r="X65">
        <f t="shared" si="26"/>
        <v>2.1</v>
      </c>
      <c r="Y65">
        <f t="shared" si="27"/>
        <v>2.1</v>
      </c>
      <c r="Z65">
        <f t="shared" si="28"/>
        <v>2.1</v>
      </c>
      <c r="AA65">
        <f t="shared" si="9"/>
        <v>2.5500000000000002E-2</v>
      </c>
      <c r="AB65">
        <f t="shared" si="10"/>
        <v>2.5500000000000002E-2</v>
      </c>
      <c r="AC65">
        <f t="shared" si="11"/>
        <v>2.5500000000000002E-2</v>
      </c>
      <c r="AD65">
        <f t="shared" si="12"/>
        <v>2.5500000000000002E-2</v>
      </c>
      <c r="AE65">
        <f t="shared" si="13"/>
        <v>3.2166655776031175E-7</v>
      </c>
      <c r="AF65">
        <f t="shared" si="14"/>
        <v>3.2166655776031175E-7</v>
      </c>
      <c r="AG65">
        <f t="shared" si="15"/>
        <v>3.2166655776031175E-7</v>
      </c>
      <c r="AH65">
        <f t="shared" si="16"/>
        <v>3.2166655776031175E-7</v>
      </c>
    </row>
    <row r="66" spans="1:34" x14ac:dyDescent="0.3">
      <c r="A66" s="387" t="s">
        <v>209</v>
      </c>
      <c r="B66" s="376">
        <v>1715</v>
      </c>
      <c r="C66" s="377">
        <v>1669.5</v>
      </c>
      <c r="D66" s="377">
        <v>1659.75</v>
      </c>
      <c r="E66" s="378">
        <v>1650</v>
      </c>
      <c r="F66" s="384">
        <v>8.9166895144490379</v>
      </c>
      <c r="G66" s="385">
        <v>8.2065396039603957</v>
      </c>
      <c r="H66" s="385">
        <v>8.170387271328714</v>
      </c>
      <c r="I66" s="386">
        <v>8.1343942008486554</v>
      </c>
      <c r="J66" s="379">
        <v>0</v>
      </c>
      <c r="K66" s="380">
        <v>0</v>
      </c>
      <c r="L66" s="380">
        <v>0</v>
      </c>
      <c r="M66" s="381">
        <v>0</v>
      </c>
      <c r="N66" s="379">
        <v>1</v>
      </c>
      <c r="O66" s="380">
        <v>1</v>
      </c>
      <c r="P66" s="380">
        <v>1</v>
      </c>
      <c r="Q66" s="381">
        <v>1</v>
      </c>
      <c r="R66" s="401"/>
      <c r="S66" s="402"/>
      <c r="T66" s="402"/>
      <c r="U66" s="403"/>
      <c r="V66" s="382">
        <v>50</v>
      </c>
      <c r="W66">
        <f t="shared" si="25"/>
        <v>1.7150000000000001</v>
      </c>
      <c r="X66">
        <f t="shared" si="26"/>
        <v>1.6695</v>
      </c>
      <c r="Y66">
        <f t="shared" si="27"/>
        <v>1.6597500000000001</v>
      </c>
      <c r="Z66">
        <f t="shared" si="28"/>
        <v>1.65</v>
      </c>
      <c r="AA66">
        <f t="shared" si="9"/>
        <v>8.9166895144490374E-3</v>
      </c>
      <c r="AB66">
        <f t="shared" si="10"/>
        <v>8.2065396039603961E-3</v>
      </c>
      <c r="AC66">
        <f t="shared" si="11"/>
        <v>8.1703872713287141E-3</v>
      </c>
      <c r="AD66">
        <f t="shared" si="12"/>
        <v>8.1343942008486551E-3</v>
      </c>
      <c r="AE66">
        <f t="shared" si="13"/>
        <v>0</v>
      </c>
      <c r="AF66">
        <f t="shared" si="14"/>
        <v>0</v>
      </c>
      <c r="AG66">
        <f t="shared" si="15"/>
        <v>0</v>
      </c>
      <c r="AH66">
        <f t="shared" si="16"/>
        <v>0</v>
      </c>
    </row>
    <row r="67" spans="1:34" x14ac:dyDescent="0.3">
      <c r="A67" s="325" t="s">
        <v>210</v>
      </c>
      <c r="B67" s="326">
        <v>3383</v>
      </c>
      <c r="C67" s="327">
        <v>2661.09</v>
      </c>
      <c r="D67" s="327">
        <v>2506.395</v>
      </c>
      <c r="E67" s="328">
        <v>2351.7000000000003</v>
      </c>
      <c r="F67" s="353">
        <v>110</v>
      </c>
      <c r="G67" s="354">
        <v>95</v>
      </c>
      <c r="H67" s="354">
        <v>100</v>
      </c>
      <c r="I67" s="355">
        <v>105</v>
      </c>
      <c r="J67" s="329">
        <v>0.13</v>
      </c>
      <c r="K67" s="330">
        <v>0.13</v>
      </c>
      <c r="L67" s="330">
        <v>0.13</v>
      </c>
      <c r="M67" s="331">
        <v>0.13</v>
      </c>
      <c r="N67" s="329">
        <v>0.1</v>
      </c>
      <c r="O67" s="330">
        <v>0.1</v>
      </c>
      <c r="P67" s="330">
        <v>0.1</v>
      </c>
      <c r="Q67" s="331">
        <v>0.1</v>
      </c>
      <c r="R67" s="401"/>
      <c r="S67" s="402"/>
      <c r="T67" s="402"/>
      <c r="U67" s="403"/>
      <c r="V67" s="332">
        <v>35</v>
      </c>
      <c r="W67">
        <f t="shared" si="25"/>
        <v>3.383</v>
      </c>
      <c r="X67">
        <f t="shared" si="26"/>
        <v>2.6610900000000002</v>
      </c>
      <c r="Y67">
        <f t="shared" si="27"/>
        <v>2.5063949999999999</v>
      </c>
      <c r="Z67">
        <f t="shared" si="28"/>
        <v>2.3517000000000001</v>
      </c>
      <c r="AA67">
        <f t="shared" si="9"/>
        <v>0.11</v>
      </c>
      <c r="AB67">
        <f t="shared" si="10"/>
        <v>9.5000000000000001E-2</v>
      </c>
      <c r="AC67">
        <f t="shared" si="11"/>
        <v>0.1</v>
      </c>
      <c r="AD67">
        <f t="shared" si="12"/>
        <v>0.105</v>
      </c>
      <c r="AE67">
        <f t="shared" si="13"/>
        <v>1.3E-7</v>
      </c>
      <c r="AF67">
        <f t="shared" si="14"/>
        <v>1.3E-7</v>
      </c>
      <c r="AG67">
        <f t="shared" si="15"/>
        <v>1.3E-7</v>
      </c>
      <c r="AH67">
        <f t="shared" si="16"/>
        <v>1.3E-7</v>
      </c>
    </row>
    <row r="68" spans="1:34" x14ac:dyDescent="0.3">
      <c r="A68" s="387" t="s">
        <v>211</v>
      </c>
      <c r="B68" s="376">
        <v>3131</v>
      </c>
      <c r="C68" s="377">
        <v>2952.08</v>
      </c>
      <c r="D68" s="377">
        <v>2913.74</v>
      </c>
      <c r="E68" s="378">
        <v>2875.4</v>
      </c>
      <c r="F68" s="384">
        <v>95</v>
      </c>
      <c r="G68" s="385">
        <v>95</v>
      </c>
      <c r="H68" s="385">
        <v>92</v>
      </c>
      <c r="I68" s="386">
        <v>92</v>
      </c>
      <c r="J68" s="379">
        <v>0.11</v>
      </c>
      <c r="K68" s="380">
        <v>0.11</v>
      </c>
      <c r="L68" s="380">
        <v>0.11</v>
      </c>
      <c r="M68" s="381">
        <v>0.11</v>
      </c>
      <c r="N68" s="379">
        <v>0.1</v>
      </c>
      <c r="O68" s="380">
        <v>0.1</v>
      </c>
      <c r="P68" s="380">
        <v>0.1</v>
      </c>
      <c r="Q68" s="381">
        <v>0.1</v>
      </c>
      <c r="R68" s="401"/>
      <c r="S68" s="402"/>
      <c r="T68" s="402"/>
      <c r="U68" s="403"/>
      <c r="V68" s="382">
        <v>30</v>
      </c>
      <c r="W68">
        <f t="shared" si="25"/>
        <v>3.1309999999999998</v>
      </c>
      <c r="X68">
        <f t="shared" si="26"/>
        <v>2.95208</v>
      </c>
      <c r="Y68">
        <f t="shared" si="27"/>
        <v>2.9137399999999998</v>
      </c>
      <c r="Z68">
        <f t="shared" si="28"/>
        <v>2.8754</v>
      </c>
      <c r="AA68">
        <f t="shared" si="9"/>
        <v>9.5000000000000001E-2</v>
      </c>
      <c r="AB68">
        <f t="shared" si="10"/>
        <v>9.5000000000000001E-2</v>
      </c>
      <c r="AC68">
        <f t="shared" si="11"/>
        <v>9.1999999999999998E-2</v>
      </c>
      <c r="AD68">
        <f t="shared" si="12"/>
        <v>9.1999999999999998E-2</v>
      </c>
      <c r="AE68">
        <f t="shared" si="13"/>
        <v>1.1000000000000001E-7</v>
      </c>
      <c r="AF68">
        <f t="shared" si="14"/>
        <v>1.1000000000000001E-7</v>
      </c>
      <c r="AG68">
        <f t="shared" si="15"/>
        <v>1.1000000000000001E-7</v>
      </c>
      <c r="AH68">
        <f t="shared" si="16"/>
        <v>1.1000000000000001E-7</v>
      </c>
    </row>
    <row r="69" spans="1:34" x14ac:dyDescent="0.3">
      <c r="A69" s="387"/>
      <c r="B69" s="376"/>
      <c r="C69" s="377"/>
      <c r="D69" s="377"/>
      <c r="E69" s="378"/>
      <c r="F69" s="384"/>
      <c r="G69" s="385"/>
      <c r="H69" s="385"/>
      <c r="I69" s="386"/>
      <c r="J69" s="379"/>
      <c r="K69" s="380"/>
      <c r="L69" s="380"/>
      <c r="M69" s="381"/>
      <c r="N69" s="379"/>
      <c r="O69" s="380"/>
      <c r="P69" s="380"/>
      <c r="Q69" s="381"/>
      <c r="R69" s="401"/>
      <c r="S69" s="402"/>
      <c r="T69" s="402"/>
      <c r="U69" s="403"/>
      <c r="V69" s="382"/>
      <c r="W69" s="540">
        <f t="shared" ref="W69:Z69" si="65">AVERAGE(W67:W68)</f>
        <v>3.2569999999999997</v>
      </c>
      <c r="X69" s="540">
        <f t="shared" si="65"/>
        <v>2.8065850000000001</v>
      </c>
      <c r="Y69" s="540">
        <f t="shared" si="65"/>
        <v>2.7100675000000001</v>
      </c>
      <c r="Z69" s="540">
        <f t="shared" si="65"/>
        <v>2.61355</v>
      </c>
      <c r="AA69" s="540">
        <f t="shared" ref="AA69" si="66">AVERAGE(AA67:AA68)</f>
        <v>0.10250000000000001</v>
      </c>
      <c r="AB69" s="540">
        <f t="shared" ref="AB69" si="67">AVERAGE(AB67:AB68)</f>
        <v>9.5000000000000001E-2</v>
      </c>
      <c r="AC69" s="540">
        <f t="shared" ref="AC69" si="68">AVERAGE(AC67:AC68)</f>
        <v>9.6000000000000002E-2</v>
      </c>
      <c r="AD69" s="540">
        <f t="shared" ref="AD69" si="69">AVERAGE(AD67:AD68)</f>
        <v>9.8500000000000004E-2</v>
      </c>
      <c r="AE69" s="540">
        <f t="shared" ref="AE69" si="70">AVERAGE(AE67:AE68)</f>
        <v>1.2000000000000002E-7</v>
      </c>
      <c r="AF69" s="540">
        <f t="shared" ref="AF69" si="71">AVERAGE(AF67:AF68)</f>
        <v>1.2000000000000002E-7</v>
      </c>
      <c r="AG69" s="540">
        <f t="shared" ref="AG69" si="72">AVERAGE(AG67:AG68)</f>
        <v>1.2000000000000002E-7</v>
      </c>
      <c r="AH69" s="540">
        <f t="shared" ref="AH69" si="73">AVERAGE(AH67:AH68)</f>
        <v>1.2000000000000002E-7</v>
      </c>
    </row>
    <row r="70" spans="1:34" x14ac:dyDescent="0.3">
      <c r="A70" s="340" t="s">
        <v>212</v>
      </c>
      <c r="B70" s="360">
        <v>679</v>
      </c>
      <c r="C70" s="361">
        <v>658.7</v>
      </c>
      <c r="D70" s="361">
        <v>654.35</v>
      </c>
      <c r="E70" s="362">
        <v>650</v>
      </c>
      <c r="F70" s="414">
        <v>10</v>
      </c>
      <c r="G70" s="415">
        <v>10</v>
      </c>
      <c r="H70" s="415">
        <v>10</v>
      </c>
      <c r="I70" s="416">
        <v>10</v>
      </c>
      <c r="J70" s="363">
        <v>0.7</v>
      </c>
      <c r="K70" s="364">
        <v>0.7</v>
      </c>
      <c r="L70" s="364">
        <v>0.7</v>
      </c>
      <c r="M70" s="365">
        <v>0.7</v>
      </c>
      <c r="N70" s="363">
        <v>1</v>
      </c>
      <c r="O70" s="364">
        <v>1</v>
      </c>
      <c r="P70" s="364">
        <v>1</v>
      </c>
      <c r="Q70" s="365">
        <v>1</v>
      </c>
      <c r="R70" s="404"/>
      <c r="S70" s="405"/>
      <c r="T70" s="405"/>
      <c r="U70" s="406"/>
      <c r="V70" s="366">
        <v>25</v>
      </c>
      <c r="W70">
        <f t="shared" si="25"/>
        <v>0.67900000000000005</v>
      </c>
      <c r="X70">
        <f t="shared" si="26"/>
        <v>0.65870000000000006</v>
      </c>
      <c r="Y70">
        <f t="shared" si="27"/>
        <v>0.65434999999999999</v>
      </c>
      <c r="Z70">
        <f t="shared" si="28"/>
        <v>0.65</v>
      </c>
      <c r="AA70">
        <f t="shared" ref="AA70:AA87" si="74">F70/1000</f>
        <v>0.01</v>
      </c>
      <c r="AB70">
        <f t="shared" ref="AB70:AB87" si="75">G70/1000</f>
        <v>0.01</v>
      </c>
      <c r="AC70">
        <f t="shared" ref="AC70:AC87" si="76">H70/1000</f>
        <v>0.01</v>
      </c>
      <c r="AD70">
        <f t="shared" ref="AD70:AD87" si="77">I70/1000</f>
        <v>0.01</v>
      </c>
      <c r="AE70">
        <f t="shared" ref="AE70:AE87" si="78">J70/1000000</f>
        <v>6.9999999999999997E-7</v>
      </c>
      <c r="AF70">
        <f t="shared" ref="AF70:AF87" si="79">K70/1000000</f>
        <v>6.9999999999999997E-7</v>
      </c>
      <c r="AG70">
        <f t="shared" ref="AG70:AG87" si="80">L70/1000000</f>
        <v>6.9999999999999997E-7</v>
      </c>
      <c r="AH70">
        <f t="shared" ref="AH70:AH87" si="81">M70/1000000</f>
        <v>6.9999999999999997E-7</v>
      </c>
    </row>
    <row r="71" spans="1:34" x14ac:dyDescent="0.3">
      <c r="A71" s="375" t="s">
        <v>200</v>
      </c>
      <c r="B71" s="376">
        <v>137.14554355974241</v>
      </c>
      <c r="C71" s="377">
        <v>158.24485795354894</v>
      </c>
      <c r="D71" s="377">
        <v>158.24485795354894</v>
      </c>
      <c r="E71" s="378">
        <v>158.24485795354894</v>
      </c>
      <c r="F71" s="384">
        <v>1.2062814536326172</v>
      </c>
      <c r="G71" s="385">
        <v>1.2062814536326172</v>
      </c>
      <c r="H71" s="385">
        <v>1.2062814536326172</v>
      </c>
      <c r="I71" s="386">
        <v>1.2062814536326172</v>
      </c>
      <c r="J71" s="379">
        <v>0.442</v>
      </c>
      <c r="K71" s="380">
        <v>0.442</v>
      </c>
      <c r="L71" s="380">
        <v>0.442</v>
      </c>
      <c r="M71" s="381">
        <v>0.442</v>
      </c>
      <c r="N71" s="379">
        <v>0.88565094388511834</v>
      </c>
      <c r="O71" s="380">
        <v>0.96</v>
      </c>
      <c r="P71" s="380">
        <v>0.96</v>
      </c>
      <c r="Q71" s="381">
        <v>0.96</v>
      </c>
      <c r="R71" s="453">
        <f t="shared" ref="R71:R72" si="82">1/N71</f>
        <v>1.1291130065455159</v>
      </c>
      <c r="S71" s="453">
        <f t="shared" ref="S71:S72" si="83">1/O71</f>
        <v>1.0416666666666667</v>
      </c>
      <c r="T71" s="453">
        <f t="shared" ref="T71:T72" si="84">1/P71</f>
        <v>1.0416666666666667</v>
      </c>
      <c r="U71" s="453">
        <f t="shared" ref="U71:U72" si="85">1/Q71</f>
        <v>1.0416666666666667</v>
      </c>
      <c r="V71" s="382">
        <v>25</v>
      </c>
      <c r="W71">
        <f t="shared" si="25"/>
        <v>0.1371455435597424</v>
      </c>
      <c r="X71">
        <f t="shared" si="26"/>
        <v>0.15824485795354895</v>
      </c>
      <c r="Y71">
        <f t="shared" si="27"/>
        <v>0.15824485795354895</v>
      </c>
      <c r="Z71">
        <f t="shared" si="28"/>
        <v>0.15824485795354895</v>
      </c>
      <c r="AA71">
        <f t="shared" si="74"/>
        <v>1.2062814536326172E-3</v>
      </c>
      <c r="AB71">
        <f t="shared" si="75"/>
        <v>1.2062814536326172E-3</v>
      </c>
      <c r="AC71">
        <f t="shared" si="76"/>
        <v>1.2062814536326172E-3</v>
      </c>
      <c r="AD71">
        <f t="shared" si="77"/>
        <v>1.2062814536326172E-3</v>
      </c>
      <c r="AE71">
        <f t="shared" si="78"/>
        <v>4.4200000000000001E-7</v>
      </c>
      <c r="AF71">
        <f t="shared" si="79"/>
        <v>4.4200000000000001E-7</v>
      </c>
      <c r="AG71">
        <f t="shared" si="80"/>
        <v>4.4200000000000001E-7</v>
      </c>
      <c r="AH71">
        <f t="shared" si="81"/>
        <v>4.4200000000000001E-7</v>
      </c>
    </row>
    <row r="72" spans="1:34" x14ac:dyDescent="0.3">
      <c r="A72" s="325" t="s">
        <v>201</v>
      </c>
      <c r="B72" s="333">
        <v>228.57590593290402</v>
      </c>
      <c r="C72" s="334">
        <v>263.74142992258157</v>
      </c>
      <c r="D72" s="334">
        <v>263.74142992258157</v>
      </c>
      <c r="E72" s="335">
        <v>263.74142992258157</v>
      </c>
      <c r="F72" s="348">
        <v>1.272626933582411</v>
      </c>
      <c r="G72" s="349">
        <v>1.272626933582411</v>
      </c>
      <c r="H72" s="349">
        <v>1.272626933582411</v>
      </c>
      <c r="I72" s="350">
        <v>1.272626933582411</v>
      </c>
      <c r="J72" s="336">
        <v>0.53039999999999998</v>
      </c>
      <c r="K72" s="337">
        <v>0.53039999999999998</v>
      </c>
      <c r="L72" s="337">
        <v>0.53039999999999998</v>
      </c>
      <c r="M72" s="338">
        <v>0.53039999999999998</v>
      </c>
      <c r="N72" s="336">
        <v>0.85612711512237727</v>
      </c>
      <c r="O72" s="337">
        <v>0.95000000000000007</v>
      </c>
      <c r="P72" s="337">
        <v>0.95000000000000007</v>
      </c>
      <c r="Q72" s="338">
        <v>0.95000000000000007</v>
      </c>
      <c r="R72" s="453">
        <f t="shared" si="82"/>
        <v>1.1680508447125368</v>
      </c>
      <c r="S72" s="453">
        <f t="shared" si="83"/>
        <v>1.0526315789473684</v>
      </c>
      <c r="T72" s="453">
        <f t="shared" si="84"/>
        <v>1.0526315789473684</v>
      </c>
      <c r="U72" s="453">
        <f t="shared" si="85"/>
        <v>1.0526315789473684</v>
      </c>
      <c r="V72" s="339">
        <v>25</v>
      </c>
      <c r="W72">
        <f t="shared" si="25"/>
        <v>0.22857590593290403</v>
      </c>
      <c r="X72">
        <f t="shared" si="26"/>
        <v>0.26374142992258159</v>
      </c>
      <c r="Y72">
        <f t="shared" si="27"/>
        <v>0.26374142992258159</v>
      </c>
      <c r="Z72">
        <f t="shared" si="28"/>
        <v>0.26374142992258159</v>
      </c>
      <c r="AA72">
        <f t="shared" si="74"/>
        <v>1.272626933582411E-3</v>
      </c>
      <c r="AB72">
        <f t="shared" si="75"/>
        <v>1.272626933582411E-3</v>
      </c>
      <c r="AC72">
        <f t="shared" si="76"/>
        <v>1.272626933582411E-3</v>
      </c>
      <c r="AD72">
        <f t="shared" si="77"/>
        <v>1.272626933582411E-3</v>
      </c>
      <c r="AE72">
        <f t="shared" si="78"/>
        <v>5.3039999999999993E-7</v>
      </c>
      <c r="AF72">
        <f t="shared" si="79"/>
        <v>5.3039999999999993E-7</v>
      </c>
      <c r="AG72">
        <f t="shared" si="80"/>
        <v>5.3039999999999993E-7</v>
      </c>
      <c r="AH72">
        <f t="shared" si="81"/>
        <v>5.3039999999999993E-7</v>
      </c>
    </row>
    <row r="73" spans="1:34" x14ac:dyDescent="0.3">
      <c r="A73" s="367" t="s">
        <v>202</v>
      </c>
      <c r="B73" s="376">
        <v>791.16803742126979</v>
      </c>
      <c r="C73" s="377">
        <v>912.88619702454207</v>
      </c>
      <c r="D73" s="377">
        <v>912.88619702454207</v>
      </c>
      <c r="E73" s="378">
        <v>912.88619702454207</v>
      </c>
      <c r="F73" s="384">
        <v>1.3269095989958792</v>
      </c>
      <c r="G73" s="385">
        <v>1.3269095989958792</v>
      </c>
      <c r="H73" s="385">
        <v>1.3269095989958792</v>
      </c>
      <c r="I73" s="386">
        <v>1.3269095989958792</v>
      </c>
      <c r="J73" s="379">
        <v>1.4144000000000001</v>
      </c>
      <c r="K73" s="380">
        <v>1.4144000000000001</v>
      </c>
      <c r="L73" s="380">
        <v>1.4144000000000001</v>
      </c>
      <c r="M73" s="381">
        <v>1.4144000000000001</v>
      </c>
      <c r="N73" s="379">
        <v>0.81655103476087687</v>
      </c>
      <c r="O73" s="380">
        <v>0.89999999999999991</v>
      </c>
      <c r="P73" s="380">
        <v>0.89999999999999991</v>
      </c>
      <c r="Q73" s="381">
        <v>0.89999999999999991</v>
      </c>
      <c r="R73" s="453">
        <f>1/N73</f>
        <v>1.2246631960889565</v>
      </c>
      <c r="S73" s="453">
        <f t="shared" ref="S73:U76" si="86">1/O73</f>
        <v>1.1111111111111112</v>
      </c>
      <c r="T73" s="453">
        <f t="shared" si="86"/>
        <v>1.1111111111111112</v>
      </c>
      <c r="U73" s="453">
        <f t="shared" si="86"/>
        <v>1.1111111111111112</v>
      </c>
      <c r="V73" s="382">
        <v>25</v>
      </c>
      <c r="W73">
        <f t="shared" si="25"/>
        <v>0.79116803742126973</v>
      </c>
      <c r="X73">
        <f t="shared" si="26"/>
        <v>0.9128861970245421</v>
      </c>
      <c r="Y73">
        <f t="shared" si="27"/>
        <v>0.9128861970245421</v>
      </c>
      <c r="Z73">
        <f t="shared" si="28"/>
        <v>0.9128861970245421</v>
      </c>
      <c r="AA73">
        <f t="shared" si="74"/>
        <v>1.3269095989958792E-3</v>
      </c>
      <c r="AB73">
        <f t="shared" si="75"/>
        <v>1.3269095989958792E-3</v>
      </c>
      <c r="AC73">
        <f t="shared" si="76"/>
        <v>1.3269095989958792E-3</v>
      </c>
      <c r="AD73">
        <f t="shared" si="77"/>
        <v>1.3269095989958792E-3</v>
      </c>
      <c r="AE73">
        <f t="shared" si="78"/>
        <v>1.4144000000000002E-6</v>
      </c>
      <c r="AF73">
        <f t="shared" si="79"/>
        <v>1.4144000000000002E-6</v>
      </c>
      <c r="AG73">
        <f t="shared" si="80"/>
        <v>1.4144000000000002E-6</v>
      </c>
      <c r="AH73">
        <f t="shared" si="81"/>
        <v>1.4144000000000002E-6</v>
      </c>
    </row>
    <row r="74" spans="1:34" x14ac:dyDescent="0.3">
      <c r="A74" s="367"/>
      <c r="B74" s="376"/>
      <c r="C74" s="377"/>
      <c r="D74" s="377"/>
      <c r="E74" s="378"/>
      <c r="F74" s="384"/>
      <c r="G74" s="385"/>
      <c r="H74" s="385"/>
      <c r="I74" s="386"/>
      <c r="J74" s="379"/>
      <c r="K74" s="380"/>
      <c r="L74" s="380"/>
      <c r="M74" s="381"/>
      <c r="N74" s="379"/>
      <c r="O74" s="380"/>
      <c r="P74" s="380"/>
      <c r="Q74" s="381"/>
      <c r="R74" s="453"/>
      <c r="S74" s="453"/>
      <c r="T74" s="453"/>
      <c r="U74" s="453"/>
      <c r="V74" s="382"/>
      <c r="W74" s="540">
        <f>(W73+W77)/2</f>
        <v>0.87608608373654517</v>
      </c>
      <c r="X74" s="540">
        <f t="shared" ref="X74:AA74" si="87">(X73+X77)/2</f>
        <v>0.93057160078710055</v>
      </c>
      <c r="Y74" s="540">
        <f t="shared" si="87"/>
        <v>0.92428257940451486</v>
      </c>
      <c r="Z74" s="540">
        <f t="shared" si="87"/>
        <v>0.91807697800145116</v>
      </c>
      <c r="AA74" s="540">
        <f t="shared" si="87"/>
        <v>8.9607035893074557E-3</v>
      </c>
      <c r="AB74" s="540">
        <f t="shared" ref="AB74" si="88">(AB73+AB77)/2</f>
        <v>8.7420476905585923E-3</v>
      </c>
      <c r="AC74" s="540">
        <f t="shared" ref="AC74" si="89">(AC73+AC77)/2</f>
        <v>8.529153991216884E-3</v>
      </c>
      <c r="AD74" s="540">
        <f t="shared" ref="AD74:AE74" si="90">(AD73+AD77)/2</f>
        <v>8.3218706410820957E-3</v>
      </c>
      <c r="AE74" s="540">
        <f t="shared" si="90"/>
        <v>1.4144000000000002E-6</v>
      </c>
      <c r="AF74" s="540">
        <f t="shared" ref="AF74" si="91">(AF73+AF77)/2</f>
        <v>1.4144000000000002E-6</v>
      </c>
      <c r="AG74" s="540">
        <f t="shared" ref="AG74" si="92">(AG73+AG77)/2</f>
        <v>1.4144000000000002E-6</v>
      </c>
      <c r="AH74" s="540">
        <f t="shared" ref="AH74" si="93">(AH73+AH77)/2</f>
        <v>1.4144000000000002E-6</v>
      </c>
    </row>
    <row r="75" spans="1:34" x14ac:dyDescent="0.3">
      <c r="A75" s="325" t="s">
        <v>203</v>
      </c>
      <c r="B75" s="333">
        <v>351.11276944110921</v>
      </c>
      <c r="C75" s="334">
        <v>405.13011858589522</v>
      </c>
      <c r="D75" s="334">
        <v>405.13011858589522</v>
      </c>
      <c r="E75" s="335">
        <v>405.13011858589522</v>
      </c>
      <c r="F75" s="348">
        <v>1.3269095989958792</v>
      </c>
      <c r="G75" s="349">
        <v>1.3269095989958792</v>
      </c>
      <c r="H75" s="349">
        <v>1.3269095989958792</v>
      </c>
      <c r="I75" s="350">
        <v>1.3269095989958792</v>
      </c>
      <c r="J75" s="336">
        <v>1.4144000000000001</v>
      </c>
      <c r="K75" s="337">
        <v>1.4144000000000001</v>
      </c>
      <c r="L75" s="337">
        <v>1.4144000000000001</v>
      </c>
      <c r="M75" s="338">
        <v>1.4144000000000001</v>
      </c>
      <c r="N75" s="336">
        <v>0.81655103476087687</v>
      </c>
      <c r="O75" s="337">
        <v>0.89999999999999991</v>
      </c>
      <c r="P75" s="337">
        <v>0.89999999999999991</v>
      </c>
      <c r="Q75" s="338">
        <v>0.89999999999999991</v>
      </c>
      <c r="R75" s="453">
        <f t="shared" ref="R75:R81" si="94">1/N75</f>
        <v>1.2246631960889565</v>
      </c>
      <c r="S75" s="453">
        <f t="shared" si="86"/>
        <v>1.1111111111111112</v>
      </c>
      <c r="T75" s="453">
        <f t="shared" si="86"/>
        <v>1.1111111111111112</v>
      </c>
      <c r="U75" s="453">
        <f t="shared" si="86"/>
        <v>1.1111111111111112</v>
      </c>
      <c r="V75" s="339">
        <v>25</v>
      </c>
      <c r="W75">
        <f t="shared" si="25"/>
        <v>0.3511127694411092</v>
      </c>
      <c r="X75">
        <f t="shared" si="26"/>
        <v>0.4051301185858952</v>
      </c>
      <c r="Y75">
        <f t="shared" si="27"/>
        <v>0.4051301185858952</v>
      </c>
      <c r="Z75">
        <f t="shared" si="28"/>
        <v>0.4051301185858952</v>
      </c>
      <c r="AA75">
        <f t="shared" si="74"/>
        <v>1.3269095989958792E-3</v>
      </c>
      <c r="AB75">
        <f t="shared" si="75"/>
        <v>1.3269095989958792E-3</v>
      </c>
      <c r="AC75">
        <f t="shared" si="76"/>
        <v>1.3269095989958792E-3</v>
      </c>
      <c r="AD75">
        <f t="shared" si="77"/>
        <v>1.3269095989958792E-3</v>
      </c>
      <c r="AE75">
        <f t="shared" si="78"/>
        <v>1.4144000000000002E-6</v>
      </c>
      <c r="AF75">
        <f t="shared" si="79"/>
        <v>1.4144000000000002E-6</v>
      </c>
      <c r="AG75">
        <f t="shared" si="80"/>
        <v>1.4144000000000002E-6</v>
      </c>
      <c r="AH75">
        <f t="shared" si="81"/>
        <v>1.4144000000000002E-6</v>
      </c>
    </row>
    <row r="76" spans="1:34" x14ac:dyDescent="0.3">
      <c r="A76" s="367" t="s">
        <v>204</v>
      </c>
      <c r="B76" s="376">
        <v>418.94137262859618</v>
      </c>
      <c r="C76" s="377">
        <v>483.39389149453405</v>
      </c>
      <c r="D76" s="377">
        <v>483.39389149453405</v>
      </c>
      <c r="E76" s="378">
        <v>483.39389149453405</v>
      </c>
      <c r="F76" s="384">
        <v>1.4173807080183254</v>
      </c>
      <c r="G76" s="385">
        <v>1.4173807080183254</v>
      </c>
      <c r="H76" s="385">
        <v>1.4173807080183254</v>
      </c>
      <c r="I76" s="386">
        <v>1.4173807080183254</v>
      </c>
      <c r="J76" s="379">
        <v>1.5690999999999999</v>
      </c>
      <c r="K76" s="380">
        <v>1.5690999999999999</v>
      </c>
      <c r="L76" s="380">
        <v>1.5690999999999999</v>
      </c>
      <c r="M76" s="381">
        <v>1.5690999999999999</v>
      </c>
      <c r="N76" s="379">
        <v>0.78722542748547841</v>
      </c>
      <c r="O76" s="380">
        <v>0.89999999999999991</v>
      </c>
      <c r="P76" s="380">
        <v>0.89999999999999991</v>
      </c>
      <c r="Q76" s="381">
        <v>0.89999999999999991</v>
      </c>
      <c r="R76" s="453">
        <f t="shared" si="94"/>
        <v>1.2702841715798701</v>
      </c>
      <c r="S76" s="453">
        <f t="shared" si="86"/>
        <v>1.1111111111111112</v>
      </c>
      <c r="T76" s="453">
        <f t="shared" si="86"/>
        <v>1.1111111111111112</v>
      </c>
      <c r="U76" s="453">
        <f t="shared" si="86"/>
        <v>1.1111111111111112</v>
      </c>
      <c r="V76" s="382">
        <v>25</v>
      </c>
      <c r="W76">
        <f t="shared" si="25"/>
        <v>0.41894137262859621</v>
      </c>
      <c r="X76">
        <f t="shared" si="26"/>
        <v>0.48339389149453404</v>
      </c>
      <c r="Y76">
        <f t="shared" si="27"/>
        <v>0.48339389149453404</v>
      </c>
      <c r="Z76">
        <f t="shared" si="28"/>
        <v>0.48339389149453404</v>
      </c>
      <c r="AA76">
        <f t="shared" si="74"/>
        <v>1.4173807080183254E-3</v>
      </c>
      <c r="AB76">
        <f t="shared" si="75"/>
        <v>1.4173807080183254E-3</v>
      </c>
      <c r="AC76">
        <f t="shared" si="76"/>
        <v>1.4173807080183254E-3</v>
      </c>
      <c r="AD76">
        <f t="shared" si="77"/>
        <v>1.4173807080183254E-3</v>
      </c>
      <c r="AE76">
        <f t="shared" si="78"/>
        <v>1.5690999999999999E-6</v>
      </c>
      <c r="AF76">
        <f t="shared" si="79"/>
        <v>1.5690999999999999E-6</v>
      </c>
      <c r="AG76">
        <f t="shared" si="80"/>
        <v>1.5690999999999999E-6</v>
      </c>
      <c r="AH76">
        <f t="shared" si="81"/>
        <v>1.5690999999999999E-6</v>
      </c>
    </row>
    <row r="77" spans="1:34" x14ac:dyDescent="0.3">
      <c r="A77" s="325" t="s">
        <v>29</v>
      </c>
      <c r="B77" s="333">
        <v>961.00413005182077</v>
      </c>
      <c r="C77" s="334">
        <v>948.25700454965909</v>
      </c>
      <c r="D77" s="334">
        <v>935.67896178448757</v>
      </c>
      <c r="E77" s="335">
        <v>923.26775897836023</v>
      </c>
      <c r="F77" s="348">
        <v>16.594497579619034</v>
      </c>
      <c r="G77" s="349">
        <v>16.157185782121307</v>
      </c>
      <c r="H77" s="349">
        <v>15.731398383437888</v>
      </c>
      <c r="I77" s="350">
        <v>15.316831683168314</v>
      </c>
      <c r="J77" s="336">
        <v>1.4144000000000001</v>
      </c>
      <c r="K77" s="337">
        <v>1.4144000000000001</v>
      </c>
      <c r="L77" s="337">
        <v>1.4144000000000001</v>
      </c>
      <c r="M77" s="338">
        <v>1.4144000000000001</v>
      </c>
      <c r="N77" s="336">
        <v>0.81655103476087687</v>
      </c>
      <c r="O77" s="337">
        <v>0.89999999999999991</v>
      </c>
      <c r="P77" s="337">
        <v>0.89999999999999991</v>
      </c>
      <c r="Q77" s="338">
        <v>0.89999999999999991</v>
      </c>
      <c r="R77" s="453">
        <f t="shared" si="94"/>
        <v>1.2246631960889565</v>
      </c>
      <c r="S77" s="453">
        <f t="shared" ref="S77:S81" si="95">1/O77</f>
        <v>1.1111111111111112</v>
      </c>
      <c r="T77" s="453">
        <f t="shared" ref="T77:T81" si="96">1/P77</f>
        <v>1.1111111111111112</v>
      </c>
      <c r="U77" s="453">
        <f t="shared" ref="U77:U81" si="97">1/Q77</f>
        <v>1.1111111111111112</v>
      </c>
      <c r="V77" s="339">
        <v>35</v>
      </c>
      <c r="W77">
        <f t="shared" si="25"/>
        <v>0.96100413005182073</v>
      </c>
      <c r="X77">
        <f t="shared" si="26"/>
        <v>0.94825700454965911</v>
      </c>
      <c r="Y77">
        <f t="shared" si="27"/>
        <v>0.93567896178448762</v>
      </c>
      <c r="Z77">
        <f t="shared" si="28"/>
        <v>0.92326775897836022</v>
      </c>
      <c r="AA77">
        <f t="shared" si="74"/>
        <v>1.6594497579619033E-2</v>
      </c>
      <c r="AB77">
        <f t="shared" si="75"/>
        <v>1.6157185782121306E-2</v>
      </c>
      <c r="AC77">
        <f t="shared" si="76"/>
        <v>1.573139838343789E-2</v>
      </c>
      <c r="AD77">
        <f t="shared" si="77"/>
        <v>1.5316831683168313E-2</v>
      </c>
      <c r="AE77">
        <f t="shared" si="78"/>
        <v>1.4144000000000002E-6</v>
      </c>
      <c r="AF77">
        <f t="shared" si="79"/>
        <v>1.4144000000000002E-6</v>
      </c>
      <c r="AG77">
        <f t="shared" si="80"/>
        <v>1.4144000000000002E-6</v>
      </c>
      <c r="AH77">
        <f t="shared" si="81"/>
        <v>1.4144000000000002E-6</v>
      </c>
    </row>
    <row r="78" spans="1:34" x14ac:dyDescent="0.3">
      <c r="A78" s="367" t="s">
        <v>205</v>
      </c>
      <c r="B78" s="376">
        <v>850.00000000000011</v>
      </c>
      <c r="C78" s="377">
        <v>850.00000000000011</v>
      </c>
      <c r="D78" s="377">
        <v>850.00000000000011</v>
      </c>
      <c r="E78" s="378">
        <v>850.00000000000011</v>
      </c>
      <c r="F78" s="384">
        <v>1.1000000000000001</v>
      </c>
      <c r="G78" s="385">
        <v>1.1000000000000001</v>
      </c>
      <c r="H78" s="385">
        <v>1.1000000000000001</v>
      </c>
      <c r="I78" s="386">
        <v>1.1000000000000001</v>
      </c>
      <c r="J78" s="379">
        <v>0.5</v>
      </c>
      <c r="K78" s="380">
        <v>0.5</v>
      </c>
      <c r="L78" s="380">
        <v>0.5</v>
      </c>
      <c r="M78" s="381">
        <v>0.5</v>
      </c>
      <c r="N78" s="379">
        <v>0.99</v>
      </c>
      <c r="O78" s="380">
        <v>0.99</v>
      </c>
      <c r="P78" s="380">
        <v>0.99</v>
      </c>
      <c r="Q78" s="381">
        <v>0.99</v>
      </c>
      <c r="R78" s="453">
        <f t="shared" si="94"/>
        <v>1.0101010101010102</v>
      </c>
      <c r="S78" s="453">
        <f t="shared" si="95"/>
        <v>1.0101010101010102</v>
      </c>
      <c r="T78" s="453">
        <f t="shared" si="96"/>
        <v>1.0101010101010102</v>
      </c>
      <c r="U78" s="453">
        <f t="shared" si="97"/>
        <v>1.0101010101010102</v>
      </c>
      <c r="V78" s="382">
        <v>20</v>
      </c>
      <c r="W78">
        <f t="shared" si="25"/>
        <v>0.85000000000000009</v>
      </c>
      <c r="X78">
        <f t="shared" si="26"/>
        <v>0.85000000000000009</v>
      </c>
      <c r="Y78">
        <f t="shared" si="27"/>
        <v>0.85000000000000009</v>
      </c>
      <c r="Z78">
        <f t="shared" si="28"/>
        <v>0.85000000000000009</v>
      </c>
      <c r="AA78">
        <f t="shared" si="74"/>
        <v>1.1000000000000001E-3</v>
      </c>
      <c r="AB78">
        <f t="shared" si="75"/>
        <v>1.1000000000000001E-3</v>
      </c>
      <c r="AC78">
        <f t="shared" si="76"/>
        <v>1.1000000000000001E-3</v>
      </c>
      <c r="AD78">
        <f t="shared" si="77"/>
        <v>1.1000000000000001E-3</v>
      </c>
      <c r="AE78">
        <f t="shared" si="78"/>
        <v>4.9999999999999998E-7</v>
      </c>
      <c r="AF78">
        <f t="shared" si="79"/>
        <v>4.9999999999999998E-7</v>
      </c>
      <c r="AG78">
        <f t="shared" si="80"/>
        <v>4.9999999999999998E-7</v>
      </c>
      <c r="AH78">
        <f t="shared" si="81"/>
        <v>4.9999999999999998E-7</v>
      </c>
    </row>
    <row r="79" spans="1:34" x14ac:dyDescent="0.3">
      <c r="A79" s="325" t="s">
        <v>206</v>
      </c>
      <c r="B79" s="333">
        <v>1625</v>
      </c>
      <c r="C79" s="334">
        <v>1537.5</v>
      </c>
      <c r="D79" s="334">
        <v>1518.75</v>
      </c>
      <c r="E79" s="335">
        <v>1500</v>
      </c>
      <c r="F79" s="348">
        <v>77.792310405643732</v>
      </c>
      <c r="G79" s="349">
        <v>80.435488861386148</v>
      </c>
      <c r="H79" s="349">
        <v>88.661268539724745</v>
      </c>
      <c r="I79" s="350">
        <v>97.562339771923618</v>
      </c>
      <c r="J79" s="336">
        <v>1.1374174867456865</v>
      </c>
      <c r="K79" s="337">
        <v>1.2223329194891848</v>
      </c>
      <c r="L79" s="337">
        <v>1.353297160863026</v>
      </c>
      <c r="M79" s="338">
        <v>1.4957494935854498</v>
      </c>
      <c r="N79" s="336">
        <v>0.1</v>
      </c>
      <c r="O79" s="337">
        <v>0.1</v>
      </c>
      <c r="P79" s="337">
        <v>0.1</v>
      </c>
      <c r="Q79" s="338">
        <v>0.1</v>
      </c>
      <c r="R79" s="453">
        <f t="shared" si="94"/>
        <v>10</v>
      </c>
      <c r="S79" s="453">
        <f t="shared" si="95"/>
        <v>10</v>
      </c>
      <c r="T79" s="453">
        <f t="shared" si="96"/>
        <v>10</v>
      </c>
      <c r="U79" s="453">
        <f t="shared" si="97"/>
        <v>10</v>
      </c>
      <c r="V79" s="339">
        <v>25</v>
      </c>
      <c r="W79">
        <f t="shared" si="25"/>
        <v>1.625</v>
      </c>
      <c r="X79">
        <f t="shared" si="26"/>
        <v>1.5375000000000001</v>
      </c>
      <c r="Y79">
        <f t="shared" si="27"/>
        <v>1.51875</v>
      </c>
      <c r="Z79">
        <f t="shared" si="28"/>
        <v>1.5</v>
      </c>
      <c r="AA79">
        <f t="shared" si="74"/>
        <v>7.779231040564373E-2</v>
      </c>
      <c r="AB79">
        <f t="shared" si="75"/>
        <v>8.0435488861386142E-2</v>
      </c>
      <c r="AC79">
        <f t="shared" si="76"/>
        <v>8.8661268539724739E-2</v>
      </c>
      <c r="AD79">
        <f t="shared" si="77"/>
        <v>9.756233977192362E-2</v>
      </c>
      <c r="AE79">
        <f t="shared" si="78"/>
        <v>1.1374174867456865E-6</v>
      </c>
      <c r="AF79">
        <f t="shared" si="79"/>
        <v>1.2223329194891848E-6</v>
      </c>
      <c r="AG79">
        <f t="shared" si="80"/>
        <v>1.3532971608630259E-6</v>
      </c>
      <c r="AH79">
        <f t="shared" si="81"/>
        <v>1.4957494935854499E-6</v>
      </c>
    </row>
    <row r="80" spans="1:34" x14ac:dyDescent="0.3">
      <c r="A80" s="367" t="s">
        <v>207</v>
      </c>
      <c r="B80" s="376">
        <v>2113</v>
      </c>
      <c r="C80" s="377">
        <v>2033.9</v>
      </c>
      <c r="D80" s="377">
        <v>2016.95</v>
      </c>
      <c r="E80" s="378">
        <v>2000</v>
      </c>
      <c r="F80" s="384">
        <v>5</v>
      </c>
      <c r="G80" s="385">
        <v>3.7</v>
      </c>
      <c r="H80" s="385">
        <v>3.7</v>
      </c>
      <c r="I80" s="386">
        <v>3.7</v>
      </c>
      <c r="J80" s="379">
        <v>0</v>
      </c>
      <c r="K80" s="380">
        <v>0</v>
      </c>
      <c r="L80" s="380">
        <v>0</v>
      </c>
      <c r="M80" s="381">
        <v>0</v>
      </c>
      <c r="N80" s="379">
        <v>2.5</v>
      </c>
      <c r="O80" s="380">
        <v>3.3333333333333335</v>
      </c>
      <c r="P80" s="380">
        <v>3.3333333333333335</v>
      </c>
      <c r="Q80" s="381">
        <v>3.3333333333333335</v>
      </c>
      <c r="R80" s="453">
        <f t="shared" si="94"/>
        <v>0.4</v>
      </c>
      <c r="S80" s="453">
        <f t="shared" si="95"/>
        <v>0.3</v>
      </c>
      <c r="T80" s="453">
        <f t="shared" si="96"/>
        <v>0.3</v>
      </c>
      <c r="U80" s="453">
        <f t="shared" si="97"/>
        <v>0.3</v>
      </c>
      <c r="V80" s="382">
        <v>20</v>
      </c>
      <c r="W80">
        <f t="shared" si="25"/>
        <v>2.113</v>
      </c>
      <c r="X80">
        <f t="shared" si="26"/>
        <v>2.0339</v>
      </c>
      <c r="Y80">
        <f t="shared" si="27"/>
        <v>2.01695</v>
      </c>
      <c r="Z80">
        <f t="shared" si="28"/>
        <v>2</v>
      </c>
      <c r="AA80">
        <f t="shared" si="74"/>
        <v>5.0000000000000001E-3</v>
      </c>
      <c r="AB80">
        <f t="shared" si="75"/>
        <v>3.7000000000000002E-3</v>
      </c>
      <c r="AC80">
        <f t="shared" si="76"/>
        <v>3.7000000000000002E-3</v>
      </c>
      <c r="AD80">
        <f t="shared" si="77"/>
        <v>3.7000000000000002E-3</v>
      </c>
      <c r="AE80">
        <f t="shared" si="78"/>
        <v>0</v>
      </c>
      <c r="AF80">
        <f t="shared" si="79"/>
        <v>0</v>
      </c>
      <c r="AG80">
        <f t="shared" si="80"/>
        <v>0</v>
      </c>
      <c r="AH80">
        <f t="shared" si="81"/>
        <v>0</v>
      </c>
    </row>
    <row r="81" spans="1:47" x14ac:dyDescent="0.3">
      <c r="A81" s="340" t="s">
        <v>208</v>
      </c>
      <c r="B81" s="333">
        <v>700</v>
      </c>
      <c r="C81" s="334">
        <v>650</v>
      </c>
      <c r="D81" s="334">
        <v>600</v>
      </c>
      <c r="E81" s="335">
        <v>500</v>
      </c>
      <c r="F81" s="348">
        <v>10</v>
      </c>
      <c r="G81" s="349">
        <v>10</v>
      </c>
      <c r="H81" s="349">
        <v>10</v>
      </c>
      <c r="I81" s="350">
        <v>10</v>
      </c>
      <c r="J81" s="336">
        <v>0.7</v>
      </c>
      <c r="K81" s="337">
        <v>0.7</v>
      </c>
      <c r="L81" s="337">
        <v>0.7</v>
      </c>
      <c r="M81" s="338">
        <v>0.7</v>
      </c>
      <c r="N81" s="336">
        <v>1</v>
      </c>
      <c r="O81" s="337">
        <v>1</v>
      </c>
      <c r="P81" s="337">
        <v>1</v>
      </c>
      <c r="Q81" s="338">
        <v>1</v>
      </c>
      <c r="R81" s="453">
        <f t="shared" si="94"/>
        <v>1</v>
      </c>
      <c r="S81" s="453">
        <f t="shared" si="95"/>
        <v>1</v>
      </c>
      <c r="T81" s="453">
        <f t="shared" si="96"/>
        <v>1</v>
      </c>
      <c r="U81" s="453">
        <f t="shared" si="97"/>
        <v>1</v>
      </c>
      <c r="V81" s="339">
        <v>25</v>
      </c>
      <c r="W81">
        <f t="shared" si="25"/>
        <v>0.7</v>
      </c>
      <c r="X81">
        <f t="shared" si="26"/>
        <v>0.65</v>
      </c>
      <c r="Y81">
        <f t="shared" si="27"/>
        <v>0.6</v>
      </c>
      <c r="Z81">
        <f t="shared" si="28"/>
        <v>0.5</v>
      </c>
      <c r="AA81">
        <f t="shared" si="74"/>
        <v>0.01</v>
      </c>
      <c r="AB81">
        <f t="shared" si="75"/>
        <v>0.01</v>
      </c>
      <c r="AC81">
        <f t="shared" si="76"/>
        <v>0.01</v>
      </c>
      <c r="AD81">
        <f t="shared" si="77"/>
        <v>0.01</v>
      </c>
      <c r="AE81">
        <f t="shared" si="78"/>
        <v>6.9999999999999997E-7</v>
      </c>
      <c r="AF81">
        <f t="shared" si="79"/>
        <v>6.9999999999999997E-7</v>
      </c>
      <c r="AG81">
        <f t="shared" si="80"/>
        <v>6.9999999999999997E-7</v>
      </c>
      <c r="AH81">
        <f t="shared" si="81"/>
        <v>6.9999999999999997E-7</v>
      </c>
    </row>
    <row r="82" spans="1:47" x14ac:dyDescent="0.3">
      <c r="A82" s="375" t="s">
        <v>195</v>
      </c>
      <c r="B82" s="368">
        <v>340.30929961215196</v>
      </c>
      <c r="C82" s="369">
        <v>372.71970909902359</v>
      </c>
      <c r="D82" s="369">
        <v>372.71970909902359</v>
      </c>
      <c r="E82" s="370">
        <v>372.71970909902359</v>
      </c>
      <c r="F82" s="410">
        <v>1.3269095989958792</v>
      </c>
      <c r="G82" s="411">
        <v>1.3269095989958792</v>
      </c>
      <c r="H82" s="411">
        <v>1.3269095989958792</v>
      </c>
      <c r="I82" s="412">
        <v>1.3269095989958792</v>
      </c>
      <c r="J82" s="371">
        <v>1.4144000000000001</v>
      </c>
      <c r="K82" s="372">
        <v>1.4144000000000001</v>
      </c>
      <c r="L82" s="372">
        <v>1.4144000000000001</v>
      </c>
      <c r="M82" s="373">
        <v>1.4144000000000001</v>
      </c>
      <c r="N82" s="371">
        <v>0.82468384206265022</v>
      </c>
      <c r="O82" s="372">
        <v>0.92</v>
      </c>
      <c r="P82" s="372">
        <v>0.92</v>
      </c>
      <c r="Q82" s="373">
        <v>0.92</v>
      </c>
      <c r="R82" s="401"/>
      <c r="S82" s="402"/>
      <c r="T82" s="402"/>
      <c r="U82" s="403"/>
      <c r="V82" s="374">
        <v>25</v>
      </c>
      <c r="W82">
        <f t="shared" si="25"/>
        <v>0.34030929961215195</v>
      </c>
      <c r="X82">
        <f t="shared" si="26"/>
        <v>0.37271970909902358</v>
      </c>
      <c r="Y82">
        <f t="shared" si="27"/>
        <v>0.37271970909902358</v>
      </c>
      <c r="Z82">
        <f t="shared" si="28"/>
        <v>0.37271970909902358</v>
      </c>
      <c r="AA82">
        <f t="shared" si="74"/>
        <v>1.3269095989958792E-3</v>
      </c>
      <c r="AB82">
        <f t="shared" si="75"/>
        <v>1.3269095989958792E-3</v>
      </c>
      <c r="AC82">
        <f t="shared" si="76"/>
        <v>1.3269095989958792E-3</v>
      </c>
      <c r="AD82">
        <f t="shared" si="77"/>
        <v>1.3269095989958792E-3</v>
      </c>
      <c r="AE82">
        <f t="shared" si="78"/>
        <v>1.4144000000000002E-6</v>
      </c>
      <c r="AF82">
        <f t="shared" si="79"/>
        <v>1.4144000000000002E-6</v>
      </c>
      <c r="AG82">
        <f t="shared" si="80"/>
        <v>1.4144000000000002E-6</v>
      </c>
      <c r="AH82">
        <f t="shared" si="81"/>
        <v>1.4144000000000002E-6</v>
      </c>
    </row>
    <row r="83" spans="1:47" x14ac:dyDescent="0.3">
      <c r="A83" s="325" t="s">
        <v>196</v>
      </c>
      <c r="B83" s="333">
        <v>406.05086885540857</v>
      </c>
      <c r="C83" s="334">
        <v>444.72238017497125</v>
      </c>
      <c r="D83" s="334">
        <v>444.72238017497125</v>
      </c>
      <c r="E83" s="335">
        <v>444.72238017497125</v>
      </c>
      <c r="F83" s="348">
        <v>1.4173807080183254</v>
      </c>
      <c r="G83" s="349">
        <v>1.4173807080183254</v>
      </c>
      <c r="H83" s="349">
        <v>1.4173807080183254</v>
      </c>
      <c r="I83" s="350">
        <v>1.4173807080183254</v>
      </c>
      <c r="J83" s="336">
        <v>1.5690999999999999</v>
      </c>
      <c r="K83" s="337">
        <v>1.5690999999999999</v>
      </c>
      <c r="L83" s="337">
        <v>1.5690999999999999</v>
      </c>
      <c r="M83" s="338">
        <v>1.5690999999999999</v>
      </c>
      <c r="N83" s="336">
        <v>0.79478185850381622</v>
      </c>
      <c r="O83" s="337">
        <v>0.92</v>
      </c>
      <c r="P83" s="337">
        <v>0.92</v>
      </c>
      <c r="Q83" s="338">
        <v>0.92</v>
      </c>
      <c r="R83" s="401"/>
      <c r="S83" s="402"/>
      <c r="T83" s="402"/>
      <c r="U83" s="403"/>
      <c r="V83" s="339">
        <v>25</v>
      </c>
      <c r="W83">
        <f t="shared" si="25"/>
        <v>0.40605086885540859</v>
      </c>
      <c r="X83">
        <f t="shared" si="26"/>
        <v>0.44472238017497123</v>
      </c>
      <c r="Y83">
        <f t="shared" si="27"/>
        <v>0.44472238017497123</v>
      </c>
      <c r="Z83">
        <f t="shared" si="28"/>
        <v>0.44472238017497123</v>
      </c>
      <c r="AA83">
        <f t="shared" si="74"/>
        <v>1.4173807080183254E-3</v>
      </c>
      <c r="AB83">
        <f t="shared" si="75"/>
        <v>1.4173807080183254E-3</v>
      </c>
      <c r="AC83">
        <f t="shared" si="76"/>
        <v>1.4173807080183254E-3</v>
      </c>
      <c r="AD83">
        <f t="shared" si="77"/>
        <v>1.4173807080183254E-3</v>
      </c>
      <c r="AE83">
        <f t="shared" si="78"/>
        <v>1.5690999999999999E-6</v>
      </c>
      <c r="AF83">
        <f t="shared" si="79"/>
        <v>1.5690999999999999E-6</v>
      </c>
      <c r="AG83">
        <f t="shared" si="80"/>
        <v>1.5690999999999999E-6</v>
      </c>
      <c r="AH83">
        <f t="shared" si="81"/>
        <v>1.5690999999999999E-6</v>
      </c>
    </row>
    <row r="84" spans="1:47" x14ac:dyDescent="0.3">
      <c r="A84" s="367" t="s">
        <v>197</v>
      </c>
      <c r="B84" s="376">
        <v>113.55184290874408</v>
      </c>
      <c r="C84" s="377">
        <v>124.36630413814827</v>
      </c>
      <c r="D84" s="377">
        <v>124.36630413814827</v>
      </c>
      <c r="E84" s="378">
        <v>124.36630413814827</v>
      </c>
      <c r="F84" s="384">
        <v>1.2062814536326172</v>
      </c>
      <c r="G84" s="385">
        <v>1.2062814536326172</v>
      </c>
      <c r="H84" s="385">
        <v>1.2062814536326172</v>
      </c>
      <c r="I84" s="386">
        <v>1.2062814536326172</v>
      </c>
      <c r="J84" s="379">
        <v>0.442</v>
      </c>
      <c r="K84" s="380">
        <v>0.442</v>
      </c>
      <c r="L84" s="380">
        <v>0.442</v>
      </c>
      <c r="M84" s="381">
        <v>0.442</v>
      </c>
      <c r="N84" s="379">
        <v>0.89406752281236967</v>
      </c>
      <c r="O84" s="380">
        <v>0.98</v>
      </c>
      <c r="P84" s="380">
        <v>0.98</v>
      </c>
      <c r="Q84" s="381">
        <v>0.98</v>
      </c>
      <c r="R84" s="401"/>
      <c r="S84" s="402"/>
      <c r="T84" s="402"/>
      <c r="U84" s="403"/>
      <c r="V84" s="382">
        <v>25</v>
      </c>
      <c r="W84">
        <f t="shared" si="25"/>
        <v>0.11355184290874408</v>
      </c>
      <c r="X84">
        <f t="shared" si="26"/>
        <v>0.12436630413814827</v>
      </c>
      <c r="Y84">
        <f t="shared" si="27"/>
        <v>0.12436630413814827</v>
      </c>
      <c r="Z84">
        <f t="shared" si="28"/>
        <v>0.12436630413814827</v>
      </c>
      <c r="AA84">
        <f t="shared" si="74"/>
        <v>1.2062814536326172E-3</v>
      </c>
      <c r="AB84">
        <f t="shared" si="75"/>
        <v>1.2062814536326172E-3</v>
      </c>
      <c r="AC84">
        <f t="shared" si="76"/>
        <v>1.2062814536326172E-3</v>
      </c>
      <c r="AD84">
        <f t="shared" si="77"/>
        <v>1.2062814536326172E-3</v>
      </c>
      <c r="AE84">
        <f t="shared" si="78"/>
        <v>4.4200000000000001E-7</v>
      </c>
      <c r="AF84">
        <f t="shared" si="79"/>
        <v>4.4200000000000001E-7</v>
      </c>
      <c r="AG84">
        <f t="shared" si="80"/>
        <v>4.4200000000000001E-7</v>
      </c>
      <c r="AH84">
        <f t="shared" si="81"/>
        <v>4.4200000000000001E-7</v>
      </c>
    </row>
    <row r="85" spans="1:47" x14ac:dyDescent="0.3">
      <c r="A85" s="325" t="s">
        <v>198</v>
      </c>
      <c r="B85" s="333">
        <v>221.54280113496853</v>
      </c>
      <c r="C85" s="334">
        <v>242.64211552877504</v>
      </c>
      <c r="D85" s="334">
        <v>242.64211552877504</v>
      </c>
      <c r="E85" s="335">
        <v>242.64211552877504</v>
      </c>
      <c r="F85" s="348">
        <v>1.272626933582411</v>
      </c>
      <c r="G85" s="349">
        <v>1.272626933582411</v>
      </c>
      <c r="H85" s="349">
        <v>1.272626933582411</v>
      </c>
      <c r="I85" s="350">
        <v>1.272626933582411</v>
      </c>
      <c r="J85" s="336">
        <v>0.53039999999999998</v>
      </c>
      <c r="K85" s="337">
        <v>0.53039999999999998</v>
      </c>
      <c r="L85" s="337">
        <v>0.53039999999999998</v>
      </c>
      <c r="M85" s="338">
        <v>0.53039999999999998</v>
      </c>
      <c r="N85" s="336">
        <v>0.86016445125276031</v>
      </c>
      <c r="O85" s="337">
        <v>0.96</v>
      </c>
      <c r="P85" s="337">
        <v>0.96</v>
      </c>
      <c r="Q85" s="338">
        <v>0.96</v>
      </c>
      <c r="R85" s="401"/>
      <c r="S85" s="402"/>
      <c r="T85" s="402"/>
      <c r="U85" s="403"/>
      <c r="V85" s="339">
        <v>20</v>
      </c>
      <c r="W85">
        <f t="shared" si="25"/>
        <v>0.22154280113496852</v>
      </c>
      <c r="X85">
        <f t="shared" si="26"/>
        <v>0.24264211552877504</v>
      </c>
      <c r="Y85">
        <f t="shared" si="27"/>
        <v>0.24264211552877504</v>
      </c>
      <c r="Z85">
        <f t="shared" si="28"/>
        <v>0.24264211552877504</v>
      </c>
      <c r="AA85">
        <f t="shared" si="74"/>
        <v>1.272626933582411E-3</v>
      </c>
      <c r="AB85">
        <f t="shared" si="75"/>
        <v>1.272626933582411E-3</v>
      </c>
      <c r="AC85">
        <f t="shared" si="76"/>
        <v>1.272626933582411E-3</v>
      </c>
      <c r="AD85">
        <f t="shared" si="77"/>
        <v>1.272626933582411E-3</v>
      </c>
      <c r="AE85">
        <f t="shared" si="78"/>
        <v>5.3039999999999993E-7</v>
      </c>
      <c r="AF85">
        <f t="shared" si="79"/>
        <v>5.3039999999999993E-7</v>
      </c>
      <c r="AG85">
        <f t="shared" si="80"/>
        <v>5.3039999999999993E-7</v>
      </c>
      <c r="AH85">
        <f t="shared" si="81"/>
        <v>5.3039999999999993E-7</v>
      </c>
    </row>
    <row r="86" spans="1:47" x14ac:dyDescent="0.3">
      <c r="A86" s="387" t="s">
        <v>199</v>
      </c>
      <c r="B86" s="389">
        <v>736.80719263155027</v>
      </c>
      <c r="C86" s="390">
        <v>806.97930621550745</v>
      </c>
      <c r="D86" s="390">
        <v>806.97930621550745</v>
      </c>
      <c r="E86" s="391">
        <v>806.97930621550745</v>
      </c>
      <c r="F86" s="417">
        <v>1.3269095989958792</v>
      </c>
      <c r="G86" s="392">
        <v>1.3269095989958792</v>
      </c>
      <c r="H86" s="392">
        <v>1.3269095989958792</v>
      </c>
      <c r="I86" s="393">
        <v>1.3269095989958792</v>
      </c>
      <c r="J86" s="394">
        <v>1.4144000000000001</v>
      </c>
      <c r="K86" s="395">
        <v>1.4144000000000001</v>
      </c>
      <c r="L86" s="395">
        <v>1.4144000000000001</v>
      </c>
      <c r="M86" s="396">
        <v>1.4144000000000001</v>
      </c>
      <c r="N86" s="394">
        <v>0.81655103476087687</v>
      </c>
      <c r="O86" s="395">
        <v>0.89999999999999991</v>
      </c>
      <c r="P86" s="395">
        <v>0.89999999999999991</v>
      </c>
      <c r="Q86" s="396">
        <v>0.89999999999999991</v>
      </c>
      <c r="R86" s="404"/>
      <c r="S86" s="405"/>
      <c r="T86" s="405"/>
      <c r="U86" s="406"/>
      <c r="V86" s="399">
        <v>25</v>
      </c>
      <c r="W86">
        <f t="shared" si="25"/>
        <v>0.73680719263155026</v>
      </c>
      <c r="X86">
        <f t="shared" si="26"/>
        <v>0.8069793062155074</v>
      </c>
      <c r="Y86">
        <f t="shared" si="27"/>
        <v>0.8069793062155074</v>
      </c>
      <c r="Z86">
        <f t="shared" si="28"/>
        <v>0.8069793062155074</v>
      </c>
      <c r="AA86">
        <f t="shared" si="74"/>
        <v>1.3269095989958792E-3</v>
      </c>
      <c r="AB86">
        <f t="shared" si="75"/>
        <v>1.3269095989958792E-3</v>
      </c>
      <c r="AC86">
        <f t="shared" si="76"/>
        <v>1.3269095989958792E-3</v>
      </c>
      <c r="AD86">
        <f t="shared" si="77"/>
        <v>1.3269095989958792E-3</v>
      </c>
      <c r="AE86">
        <f t="shared" si="78"/>
        <v>1.4144000000000002E-6</v>
      </c>
      <c r="AF86">
        <f t="shared" si="79"/>
        <v>1.4144000000000002E-6</v>
      </c>
      <c r="AG86">
        <f t="shared" si="80"/>
        <v>1.4144000000000002E-6</v>
      </c>
      <c r="AH86">
        <f t="shared" si="81"/>
        <v>1.4144000000000002E-6</v>
      </c>
    </row>
    <row r="87" spans="1:47" x14ac:dyDescent="0.3">
      <c r="A87" s="367" t="s">
        <v>315</v>
      </c>
      <c r="B87" s="376">
        <v>2700</v>
      </c>
      <c r="C87" s="377">
        <v>2430</v>
      </c>
      <c r="D87" s="377">
        <v>2295</v>
      </c>
      <c r="E87" s="378">
        <v>2295</v>
      </c>
      <c r="F87" s="384">
        <v>64.080841188658681</v>
      </c>
      <c r="G87" s="385">
        <v>54.101297249999995</v>
      </c>
      <c r="H87" s="385">
        <v>52.941257184932439</v>
      </c>
      <c r="I87" s="386">
        <v>51.806090700000006</v>
      </c>
      <c r="J87" s="379">
        <v>4.8080372074468087</v>
      </c>
      <c r="K87" s="380">
        <v>4.8080372074468087</v>
      </c>
      <c r="L87" s="380">
        <v>4.8080372074468087</v>
      </c>
      <c r="M87" s="381">
        <v>4.8080372074468087</v>
      </c>
      <c r="N87" s="379">
        <v>0.13</v>
      </c>
      <c r="O87" s="380">
        <v>0.14000000000000001</v>
      </c>
      <c r="P87" s="380">
        <v>0.14499999999999999</v>
      </c>
      <c r="Q87" s="381">
        <v>0.15</v>
      </c>
      <c r="R87" s="379">
        <v>9.5000000000000001E-2</v>
      </c>
      <c r="S87" s="380">
        <v>9.5000000000000001E-2</v>
      </c>
      <c r="T87" s="380">
        <v>9.5000000000000001E-2</v>
      </c>
      <c r="U87" s="381">
        <v>9.5000000000000001E-2</v>
      </c>
      <c r="V87" s="382">
        <v>20</v>
      </c>
      <c r="W87">
        <f t="shared" si="25"/>
        <v>2.7</v>
      </c>
      <c r="X87">
        <f t="shared" si="26"/>
        <v>2.4300000000000002</v>
      </c>
      <c r="Y87">
        <f t="shared" si="27"/>
        <v>2.2949999999999999</v>
      </c>
      <c r="Z87">
        <f t="shared" si="28"/>
        <v>2.2949999999999999</v>
      </c>
      <c r="AA87">
        <f t="shared" si="74"/>
        <v>6.4080841188658685E-2</v>
      </c>
      <c r="AB87">
        <f t="shared" si="75"/>
        <v>5.4101297249999993E-2</v>
      </c>
      <c r="AC87">
        <f t="shared" si="76"/>
        <v>5.2941257184932436E-2</v>
      </c>
      <c r="AD87">
        <f t="shared" si="77"/>
        <v>5.1806090700000008E-2</v>
      </c>
      <c r="AE87">
        <f t="shared" si="78"/>
        <v>4.8080372074468085E-6</v>
      </c>
      <c r="AF87">
        <f t="shared" si="79"/>
        <v>4.8080372074468085E-6</v>
      </c>
      <c r="AG87">
        <f t="shared" si="80"/>
        <v>4.8080372074468085E-6</v>
      </c>
      <c r="AH87">
        <f t="shared" si="81"/>
        <v>4.8080372074468085E-6</v>
      </c>
      <c r="AU87"/>
    </row>
    <row r="89" spans="1:47" x14ac:dyDescent="0.3">
      <c r="A89" s="42" t="s">
        <v>318</v>
      </c>
      <c r="N89" s="42">
        <v>0.57499999999999996</v>
      </c>
      <c r="O89" s="42">
        <v>0.57499999999999996</v>
      </c>
      <c r="P89" s="42">
        <v>0.57499999999999996</v>
      </c>
      <c r="Q89" s="42">
        <v>0.57499999999999996</v>
      </c>
      <c r="R89" s="42">
        <f>1/N89</f>
        <v>1.7391304347826089</v>
      </c>
      <c r="S89" s="42">
        <f t="shared" ref="S89:U89" si="98">1/O89</f>
        <v>1.7391304347826089</v>
      </c>
      <c r="T89" s="42">
        <f t="shared" si="98"/>
        <v>1.7391304347826089</v>
      </c>
      <c r="U89" s="42">
        <f t="shared" si="98"/>
        <v>1.7391304347826089</v>
      </c>
    </row>
    <row r="90" spans="1:47" x14ac:dyDescent="0.3">
      <c r="N90" s="42" t="s">
        <v>319</v>
      </c>
    </row>
  </sheetData>
  <mergeCells count="17">
    <mergeCell ref="W2:Z2"/>
    <mergeCell ref="W3:Z3"/>
    <mergeCell ref="AA2:AD2"/>
    <mergeCell ref="AE2:AH2"/>
    <mergeCell ref="AA3:AD3"/>
    <mergeCell ref="AE3:AH3"/>
    <mergeCell ref="R3:U3"/>
    <mergeCell ref="B2:E2"/>
    <mergeCell ref="F2:I2"/>
    <mergeCell ref="J2:M2"/>
    <mergeCell ref="N2:Q2"/>
    <mergeCell ref="R2:U2"/>
    <mergeCell ref="B32:E32"/>
    <mergeCell ref="B3:E3"/>
    <mergeCell ref="F3:I3"/>
    <mergeCell ref="J3:M3"/>
    <mergeCell ref="N3:Q3"/>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Q66"/>
  <sheetViews>
    <sheetView showGridLines="0" zoomScaleNormal="100" workbookViewId="0">
      <pane ySplit="1" topLeftCell="A29" activePane="bottomLeft" state="frozen"/>
      <selection pane="bottomLeft" activeCell="B46" sqref="B46"/>
    </sheetView>
  </sheetViews>
  <sheetFormatPr defaultColWidth="9" defaultRowHeight="14.4" x14ac:dyDescent="0.3"/>
  <cols>
    <col min="1" max="1" width="98.77734375" customWidth="1"/>
    <col min="2" max="2" width="10.21875" bestFit="1" customWidth="1"/>
    <col min="3" max="3" width="11" customWidth="1"/>
    <col min="4" max="4" width="9.77734375" customWidth="1"/>
    <col min="5" max="5" width="5.77734375" bestFit="1" customWidth="1"/>
    <col min="6" max="6" width="9.21875" customWidth="1"/>
    <col min="7" max="7" width="14.77734375" customWidth="1"/>
    <col min="8" max="13" width="8.21875" customWidth="1"/>
    <col min="14" max="14" width="13.77734375" customWidth="1"/>
    <col min="15" max="15" width="13.21875" customWidth="1"/>
    <col min="16" max="16" width="12.21875" bestFit="1" customWidth="1"/>
    <col min="17" max="17" width="26" bestFit="1" customWidth="1"/>
  </cols>
  <sheetData>
    <row r="1" spans="1:17" x14ac:dyDescent="0.3">
      <c r="A1" s="512" t="s">
        <v>316</v>
      </c>
      <c r="B1" s="512"/>
      <c r="C1" s="512"/>
      <c r="D1" s="512"/>
      <c r="E1" s="512"/>
      <c r="F1" s="512"/>
      <c r="G1" s="512"/>
      <c r="H1" s="512"/>
      <c r="I1" s="512"/>
      <c r="J1" s="512"/>
      <c r="K1" s="512"/>
      <c r="L1" s="512"/>
      <c r="M1" s="512"/>
      <c r="N1" s="512"/>
      <c r="O1" s="512"/>
    </row>
    <row r="3" spans="1:17" ht="36" customHeight="1" x14ac:dyDescent="0.3">
      <c r="A3" s="528" t="s">
        <v>168</v>
      </c>
      <c r="B3" s="530" t="s">
        <v>30</v>
      </c>
      <c r="C3" s="530"/>
      <c r="D3" s="530"/>
      <c r="E3" s="531" t="s">
        <v>295</v>
      </c>
      <c r="F3" s="530"/>
      <c r="G3" s="532"/>
      <c r="H3" s="530" t="s">
        <v>169</v>
      </c>
      <c r="I3" s="530"/>
      <c r="J3" s="530"/>
      <c r="K3" s="530"/>
      <c r="L3" s="530"/>
      <c r="M3" s="530"/>
      <c r="N3" s="531" t="s">
        <v>170</v>
      </c>
      <c r="O3" s="533"/>
    </row>
    <row r="4" spans="1:17" ht="41.4" x14ac:dyDescent="0.3">
      <c r="A4" s="529"/>
      <c r="B4" s="84">
        <v>2020</v>
      </c>
      <c r="C4" s="84">
        <v>2030</v>
      </c>
      <c r="D4" s="84" t="s">
        <v>0</v>
      </c>
      <c r="E4" s="85">
        <v>2015</v>
      </c>
      <c r="F4" s="84">
        <v>2030</v>
      </c>
      <c r="G4" s="86" t="s">
        <v>0</v>
      </c>
      <c r="H4" s="87" t="s">
        <v>171</v>
      </c>
      <c r="I4" s="87" t="s">
        <v>172</v>
      </c>
      <c r="J4" s="88" t="s">
        <v>173</v>
      </c>
      <c r="K4" s="89" t="s">
        <v>174</v>
      </c>
      <c r="L4" s="87" t="s">
        <v>175</v>
      </c>
      <c r="M4" s="87" t="s">
        <v>176</v>
      </c>
      <c r="N4" s="90" t="s">
        <v>177</v>
      </c>
      <c r="O4" s="91" t="s">
        <v>178</v>
      </c>
    </row>
    <row r="5" spans="1:17" x14ac:dyDescent="0.3">
      <c r="A5" s="425" t="s">
        <v>179</v>
      </c>
      <c r="B5" s="92">
        <v>550</v>
      </c>
      <c r="C5" s="92">
        <v>500</v>
      </c>
      <c r="D5" s="92">
        <v>450</v>
      </c>
      <c r="E5" s="93">
        <v>22</v>
      </c>
      <c r="F5" s="94">
        <v>20</v>
      </c>
      <c r="G5" s="95">
        <v>18</v>
      </c>
      <c r="H5" s="96">
        <v>1.33</v>
      </c>
      <c r="I5" s="96">
        <v>9.4E-2</v>
      </c>
      <c r="J5" s="97">
        <v>1.3</v>
      </c>
      <c r="K5" s="98">
        <v>9.4E-2</v>
      </c>
      <c r="L5" s="96">
        <v>1.28</v>
      </c>
      <c r="M5" s="96">
        <v>9.4E-2</v>
      </c>
      <c r="N5" s="99"/>
      <c r="O5" s="100"/>
    </row>
    <row r="6" spans="1:17" x14ac:dyDescent="0.3">
      <c r="A6" s="426" t="s">
        <v>180</v>
      </c>
      <c r="B6" s="101">
        <v>900</v>
      </c>
      <c r="C6" s="101">
        <v>850</v>
      </c>
      <c r="D6" s="101">
        <v>800</v>
      </c>
      <c r="E6" s="102">
        <v>36</v>
      </c>
      <c r="F6" s="103">
        <v>34</v>
      </c>
      <c r="G6" s="104">
        <v>32</v>
      </c>
      <c r="H6" s="105">
        <v>1.33</v>
      </c>
      <c r="I6" s="105">
        <v>1.0940000000000001</v>
      </c>
      <c r="J6" s="106">
        <v>1.3</v>
      </c>
      <c r="K6" s="107">
        <v>1.0940000000000001</v>
      </c>
      <c r="L6" s="105">
        <v>1.28</v>
      </c>
      <c r="M6" s="105">
        <v>1.0940000000000001</v>
      </c>
      <c r="N6" s="108"/>
      <c r="O6" s="109"/>
    </row>
    <row r="7" spans="1:17" x14ac:dyDescent="0.3">
      <c r="A7" s="425" t="s">
        <v>181</v>
      </c>
      <c r="B7" s="92">
        <v>1978</v>
      </c>
      <c r="C7" s="92">
        <v>1598</v>
      </c>
      <c r="D7" s="92">
        <v>1450</v>
      </c>
      <c r="E7" s="93">
        <v>57</v>
      </c>
      <c r="F7" s="94">
        <v>31</v>
      </c>
      <c r="G7" s="95">
        <v>28</v>
      </c>
      <c r="H7" s="96">
        <v>1.53</v>
      </c>
      <c r="I7" s="96">
        <v>9.4E-2</v>
      </c>
      <c r="J7" s="97">
        <v>1.47</v>
      </c>
      <c r="K7" s="98">
        <v>9.4E-2</v>
      </c>
      <c r="L7" s="96">
        <v>1.43</v>
      </c>
      <c r="M7" s="96">
        <v>9.4E-2</v>
      </c>
      <c r="N7" s="99"/>
      <c r="O7" s="100"/>
    </row>
    <row r="8" spans="1:17" x14ac:dyDescent="0.3">
      <c r="A8" s="426" t="s">
        <v>182</v>
      </c>
      <c r="B8" s="238">
        <v>1609.9999999999998</v>
      </c>
      <c r="C8" s="238">
        <v>740</v>
      </c>
      <c r="D8" s="238">
        <v>200</v>
      </c>
      <c r="E8" s="102">
        <v>49.000000000000007</v>
      </c>
      <c r="F8" s="103">
        <v>15</v>
      </c>
      <c r="G8" s="104">
        <v>10</v>
      </c>
      <c r="H8" s="105">
        <v>0</v>
      </c>
      <c r="I8" s="105">
        <v>1.39</v>
      </c>
      <c r="J8" s="106">
        <v>0</v>
      </c>
      <c r="K8" s="107">
        <v>1.19</v>
      </c>
      <c r="L8" s="105">
        <v>0</v>
      </c>
      <c r="M8" s="105">
        <v>1.17</v>
      </c>
      <c r="N8" s="108"/>
      <c r="O8" s="109"/>
    </row>
    <row r="9" spans="1:17" x14ac:dyDescent="0.3">
      <c r="A9" s="425" t="s">
        <v>31</v>
      </c>
      <c r="B9" s="110">
        <v>2530</v>
      </c>
      <c r="C9" s="110">
        <v>1175</v>
      </c>
      <c r="D9" s="110">
        <v>350</v>
      </c>
      <c r="E9" s="93">
        <v>77.000000000000014</v>
      </c>
      <c r="F9" s="94">
        <v>34</v>
      </c>
      <c r="G9" s="95">
        <v>18</v>
      </c>
      <c r="H9" s="96">
        <v>0</v>
      </c>
      <c r="I9" s="96">
        <v>1.5</v>
      </c>
      <c r="J9" s="97">
        <v>0</v>
      </c>
      <c r="K9" s="98">
        <v>1.25</v>
      </c>
      <c r="L9" s="96">
        <v>0</v>
      </c>
      <c r="M9" s="96">
        <v>1.19</v>
      </c>
      <c r="N9" s="99"/>
      <c r="O9" s="100"/>
      <c r="Q9" s="274"/>
    </row>
    <row r="10" spans="1:17" x14ac:dyDescent="0.3">
      <c r="A10" s="426" t="s">
        <v>183</v>
      </c>
      <c r="B10" s="238">
        <v>1265</v>
      </c>
      <c r="C10" s="238">
        <v>600</v>
      </c>
      <c r="D10" s="238">
        <v>180</v>
      </c>
      <c r="E10" s="102">
        <v>28</v>
      </c>
      <c r="F10" s="103">
        <v>14</v>
      </c>
      <c r="G10" s="104">
        <v>9</v>
      </c>
      <c r="H10" s="105">
        <v>0</v>
      </c>
      <c r="I10" s="105">
        <v>1.3952</v>
      </c>
      <c r="J10" s="106">
        <v>0</v>
      </c>
      <c r="K10" s="107">
        <v>1.268</v>
      </c>
      <c r="L10" s="105">
        <v>0</v>
      </c>
      <c r="M10" s="105">
        <v>1.18</v>
      </c>
      <c r="N10" s="108"/>
      <c r="O10" s="109"/>
    </row>
    <row r="11" spans="1:17" x14ac:dyDescent="0.3">
      <c r="A11" s="425" t="s">
        <v>32</v>
      </c>
      <c r="B11" s="110">
        <v>1897.4999999999998</v>
      </c>
      <c r="C11" s="110">
        <v>715</v>
      </c>
      <c r="D11" s="110">
        <v>300</v>
      </c>
      <c r="E11" s="93">
        <v>41</v>
      </c>
      <c r="F11" s="94">
        <v>17</v>
      </c>
      <c r="G11" s="95">
        <v>15</v>
      </c>
      <c r="H11" s="96">
        <v>0</v>
      </c>
      <c r="I11" s="96">
        <v>1.3952</v>
      </c>
      <c r="J11" s="97">
        <v>0</v>
      </c>
      <c r="K11" s="98">
        <v>1.268</v>
      </c>
      <c r="L11" s="96">
        <v>0</v>
      </c>
      <c r="M11" s="96">
        <v>1.2</v>
      </c>
      <c r="N11" s="99"/>
      <c r="O11" s="100"/>
    </row>
    <row r="12" spans="1:17" x14ac:dyDescent="0.3">
      <c r="A12" s="426" t="s">
        <v>33</v>
      </c>
      <c r="B12" s="238">
        <v>3332.088235294118</v>
      </c>
      <c r="C12" s="238">
        <v>1421.3921568627452</v>
      </c>
      <c r="D12" s="238">
        <v>600</v>
      </c>
      <c r="E12" s="102">
        <v>55.825000000000003</v>
      </c>
      <c r="F12" s="103">
        <v>36.18</v>
      </c>
      <c r="G12" s="104">
        <v>39</v>
      </c>
      <c r="H12" s="105">
        <v>1.996667038759689</v>
      </c>
      <c r="I12" s="105">
        <v>0.83711999999999998</v>
      </c>
      <c r="J12" s="106">
        <v>1.4556272790939169</v>
      </c>
      <c r="K12" s="107">
        <v>0.76080000000000003</v>
      </c>
      <c r="L12" s="105">
        <v>0.33333333333333337</v>
      </c>
      <c r="M12" s="105">
        <v>0.70799999999999996</v>
      </c>
      <c r="N12" s="108"/>
      <c r="O12" s="109"/>
    </row>
    <row r="13" spans="1:17" x14ac:dyDescent="0.3">
      <c r="A13" s="425" t="s">
        <v>34</v>
      </c>
      <c r="B13" s="110">
        <v>5331.3411764705888</v>
      </c>
      <c r="C13" s="110">
        <v>2920.8941176470589</v>
      </c>
      <c r="D13" s="110">
        <v>1100</v>
      </c>
      <c r="E13" s="93">
        <v>94.902500000000003</v>
      </c>
      <c r="F13" s="94">
        <v>63.314999999999998</v>
      </c>
      <c r="G13" s="95">
        <v>48.75</v>
      </c>
      <c r="H13" s="96">
        <v>1.996667038759689</v>
      </c>
      <c r="I13" s="96">
        <v>0.83711999999999998</v>
      </c>
      <c r="J13" s="97">
        <v>1.4556272790939169</v>
      </c>
      <c r="K13" s="98">
        <v>0.76080000000000003</v>
      </c>
      <c r="L13" s="96">
        <v>0.33333333333333337</v>
      </c>
      <c r="M13" s="96">
        <v>0.72</v>
      </c>
      <c r="N13" s="99"/>
      <c r="O13" s="100"/>
    </row>
    <row r="14" spans="1:17" x14ac:dyDescent="0.3">
      <c r="A14" s="427" t="s">
        <v>35</v>
      </c>
      <c r="B14" s="111">
        <v>1200</v>
      </c>
      <c r="C14" s="111">
        <v>733</v>
      </c>
      <c r="D14" s="111">
        <v>263</v>
      </c>
      <c r="E14" s="112">
        <v>42</v>
      </c>
      <c r="F14" s="113">
        <v>22</v>
      </c>
      <c r="G14" s="114">
        <v>9</v>
      </c>
      <c r="H14" s="115">
        <v>0</v>
      </c>
      <c r="I14" s="116">
        <v>0.01</v>
      </c>
      <c r="J14" s="117">
        <v>0</v>
      </c>
      <c r="K14" s="118">
        <v>0.01</v>
      </c>
      <c r="L14" s="116">
        <v>0</v>
      </c>
      <c r="M14" s="116">
        <v>0.01</v>
      </c>
      <c r="N14" s="115">
        <v>1.2782</v>
      </c>
      <c r="O14" s="119">
        <v>0.2</v>
      </c>
    </row>
    <row r="15" spans="1:17" ht="15" x14ac:dyDescent="0.3">
      <c r="A15" s="428" t="s">
        <v>286</v>
      </c>
      <c r="B15" s="120">
        <v>450</v>
      </c>
      <c r="C15" s="120">
        <v>450</v>
      </c>
      <c r="D15" s="120">
        <v>450</v>
      </c>
      <c r="E15" s="121">
        <v>18</v>
      </c>
      <c r="F15" s="122">
        <v>18</v>
      </c>
      <c r="G15" s="123">
        <v>18</v>
      </c>
      <c r="H15" s="124">
        <v>0.26582278481012644</v>
      </c>
      <c r="I15" s="125">
        <v>0.06</v>
      </c>
      <c r="J15" s="126">
        <v>0.26582278481012644</v>
      </c>
      <c r="K15" s="127">
        <v>0.06</v>
      </c>
      <c r="L15" s="125">
        <v>0.26582278481012644</v>
      </c>
      <c r="M15" s="125">
        <v>0.06</v>
      </c>
      <c r="N15" s="124"/>
      <c r="O15" s="128"/>
    </row>
    <row r="16" spans="1:17" x14ac:dyDescent="0.3">
      <c r="A16" s="429" t="s">
        <v>36</v>
      </c>
      <c r="B16" s="129">
        <v>200</v>
      </c>
      <c r="C16" s="129">
        <v>200</v>
      </c>
      <c r="D16" s="129">
        <v>200</v>
      </c>
      <c r="E16" s="130">
        <v>20</v>
      </c>
      <c r="F16" s="131">
        <v>20</v>
      </c>
      <c r="G16" s="132">
        <v>20</v>
      </c>
      <c r="H16" s="133">
        <v>1.2999999999999999E-2</v>
      </c>
      <c r="I16" s="134">
        <v>3.5999999999999997E-2</v>
      </c>
      <c r="J16" s="135">
        <v>1.2999999999999999E-2</v>
      </c>
      <c r="K16" s="136">
        <v>3.5999999999999997E-2</v>
      </c>
      <c r="L16" s="134">
        <v>1.2999999999999999E-2</v>
      </c>
      <c r="M16" s="134">
        <v>3.5999999999999997E-2</v>
      </c>
      <c r="N16" s="133"/>
      <c r="O16" s="137"/>
    </row>
    <row r="17" spans="1:15" x14ac:dyDescent="0.3">
      <c r="A17" s="428" t="s">
        <v>37</v>
      </c>
      <c r="B17" s="120">
        <v>175</v>
      </c>
      <c r="C17" s="120">
        <v>175</v>
      </c>
      <c r="D17" s="120">
        <v>175</v>
      </c>
      <c r="E17" s="121">
        <v>5</v>
      </c>
      <c r="F17" s="122">
        <v>5</v>
      </c>
      <c r="G17" s="123">
        <v>5</v>
      </c>
      <c r="H17" s="124">
        <v>1.4E-2</v>
      </c>
      <c r="I17" s="125">
        <v>0</v>
      </c>
      <c r="J17" s="126">
        <v>1.4E-2</v>
      </c>
      <c r="K17" s="127">
        <v>0</v>
      </c>
      <c r="L17" s="125">
        <v>1.4E-2</v>
      </c>
      <c r="M17" s="125">
        <v>0</v>
      </c>
      <c r="N17" s="124"/>
      <c r="O17" s="128"/>
    </row>
    <row r="18" spans="1:15" x14ac:dyDescent="0.3">
      <c r="A18" s="430" t="s">
        <v>38</v>
      </c>
      <c r="B18" s="138">
        <v>1000</v>
      </c>
      <c r="C18" s="138">
        <v>720</v>
      </c>
      <c r="D18" s="138">
        <v>364</v>
      </c>
      <c r="E18" s="139">
        <v>50</v>
      </c>
      <c r="F18" s="140">
        <v>31</v>
      </c>
      <c r="G18" s="141">
        <v>18</v>
      </c>
      <c r="H18" s="142">
        <v>0.2389</v>
      </c>
      <c r="I18" s="143">
        <v>3.056E-2</v>
      </c>
      <c r="J18" s="144">
        <v>0.2389</v>
      </c>
      <c r="K18" s="145">
        <v>3.056E-2</v>
      </c>
      <c r="L18" s="143">
        <v>0.2389</v>
      </c>
      <c r="M18" s="143">
        <v>3.056E-2</v>
      </c>
      <c r="N18" s="142">
        <v>1.3956999999999999</v>
      </c>
      <c r="O18" s="146">
        <v>0.25259999999999999</v>
      </c>
    </row>
    <row r="19" spans="1:15" x14ac:dyDescent="0.3">
      <c r="A19" s="431" t="s">
        <v>39</v>
      </c>
      <c r="B19" s="147">
        <v>1556</v>
      </c>
      <c r="C19" s="147">
        <v>1143</v>
      </c>
      <c r="D19" s="148">
        <v>673</v>
      </c>
      <c r="E19" s="149">
        <v>54</v>
      </c>
      <c r="F19" s="150">
        <v>40</v>
      </c>
      <c r="G19" s="151">
        <v>24</v>
      </c>
      <c r="H19" s="152">
        <v>3.5000000000000003E-2</v>
      </c>
      <c r="I19" s="153">
        <v>0.02</v>
      </c>
      <c r="J19" s="154">
        <v>3.5000000000000003E-2</v>
      </c>
      <c r="K19" s="155">
        <v>0.02</v>
      </c>
      <c r="L19" s="153">
        <v>3.5000000000000003E-2</v>
      </c>
      <c r="M19" s="153">
        <v>0.02</v>
      </c>
      <c r="N19" s="152">
        <v>1.3956999999999999</v>
      </c>
      <c r="O19" s="156">
        <v>0.25259999999999999</v>
      </c>
    </row>
    <row r="20" spans="1:15" x14ac:dyDescent="0.3">
      <c r="A20" s="432" t="s">
        <v>40</v>
      </c>
      <c r="B20" s="157">
        <v>2332</v>
      </c>
      <c r="C20" s="157">
        <v>1511</v>
      </c>
      <c r="D20" s="157">
        <v>965</v>
      </c>
      <c r="E20" s="158">
        <v>163</v>
      </c>
      <c r="F20" s="159">
        <v>106</v>
      </c>
      <c r="G20" s="160">
        <v>68</v>
      </c>
      <c r="H20" s="161">
        <v>0.46326666666666666</v>
      </c>
      <c r="I20" s="162">
        <v>1.9188104089219331</v>
      </c>
      <c r="J20" s="163">
        <v>0.39244195142277988</v>
      </c>
      <c r="K20" s="164">
        <v>1.6009812088633062</v>
      </c>
      <c r="L20" s="162">
        <v>0.37890902062421039</v>
      </c>
      <c r="M20" s="162">
        <v>1.5694083453910281</v>
      </c>
      <c r="N20" s="161"/>
      <c r="O20" s="165">
        <v>0.46560000000000001</v>
      </c>
    </row>
    <row r="21" spans="1:15" ht="15" x14ac:dyDescent="0.3">
      <c r="A21" s="433" t="s">
        <v>287</v>
      </c>
      <c r="B21" s="166">
        <v>769.8768197088466</v>
      </c>
      <c r="C21" s="166">
        <v>648.04446103438272</v>
      </c>
      <c r="D21" s="166">
        <v>518.29059243801294</v>
      </c>
      <c r="E21" s="167">
        <v>26.945688689809632</v>
      </c>
      <c r="F21" s="168">
        <v>22.681556136203398</v>
      </c>
      <c r="G21" s="169">
        <v>18.140170735330454</v>
      </c>
      <c r="H21" s="170">
        <v>2.7777777777777777</v>
      </c>
      <c r="I21" s="171">
        <v>2.2222222222222223</v>
      </c>
      <c r="J21" s="172">
        <v>1.6666666666666665</v>
      </c>
      <c r="K21" s="173">
        <v>1.3888888888888888</v>
      </c>
      <c r="L21" s="171">
        <v>1.1388888888888888</v>
      </c>
      <c r="M21" s="171">
        <v>0.3</v>
      </c>
      <c r="N21" s="170"/>
      <c r="O21" s="174"/>
    </row>
    <row r="22" spans="1:15" ht="15" x14ac:dyDescent="0.3">
      <c r="A22" s="434" t="s">
        <v>288</v>
      </c>
      <c r="B22" s="175">
        <v>1259.7984322508398</v>
      </c>
      <c r="C22" s="175">
        <v>894.30135622744808</v>
      </c>
      <c r="D22" s="175">
        <v>495</v>
      </c>
      <c r="E22" s="176">
        <v>44.092945128779398</v>
      </c>
      <c r="F22" s="177">
        <v>31.300547467960687</v>
      </c>
      <c r="G22" s="178">
        <v>17.325000000000003</v>
      </c>
      <c r="H22" s="179">
        <v>2</v>
      </c>
      <c r="I22" s="180">
        <v>0.3</v>
      </c>
      <c r="J22" s="181">
        <v>1.8055555555555556</v>
      </c>
      <c r="K22" s="182">
        <v>0.3</v>
      </c>
      <c r="L22" s="180">
        <v>1.5</v>
      </c>
      <c r="M22" s="180">
        <v>0.3</v>
      </c>
      <c r="N22" s="179"/>
      <c r="O22" s="183"/>
    </row>
    <row r="23" spans="1:15" ht="15" x14ac:dyDescent="0.3">
      <c r="A23" s="435" t="s">
        <v>289</v>
      </c>
      <c r="B23" s="184">
        <v>174</v>
      </c>
      <c r="C23" s="184">
        <v>174</v>
      </c>
      <c r="D23" s="184">
        <v>174</v>
      </c>
      <c r="E23" s="185">
        <v>3</v>
      </c>
      <c r="F23" s="186">
        <v>3</v>
      </c>
      <c r="G23" s="187">
        <v>3</v>
      </c>
      <c r="H23" s="188">
        <v>0</v>
      </c>
      <c r="I23" s="189">
        <v>0.20588235294117646</v>
      </c>
      <c r="J23" s="190">
        <v>0</v>
      </c>
      <c r="K23" s="191">
        <v>0.20588235294117646</v>
      </c>
      <c r="L23" s="189">
        <v>0</v>
      </c>
      <c r="M23" s="189">
        <v>0.20588235294117646</v>
      </c>
      <c r="N23" s="188"/>
      <c r="O23" s="192"/>
    </row>
    <row r="24" spans="1:15" x14ac:dyDescent="0.3">
      <c r="A24" s="2"/>
      <c r="B24" s="2"/>
      <c r="C24" s="2"/>
      <c r="D24" s="2"/>
      <c r="E24" s="2"/>
      <c r="F24" s="2"/>
      <c r="G24" s="2"/>
      <c r="H24" s="2"/>
      <c r="I24" s="2"/>
      <c r="J24" s="2"/>
      <c r="K24" s="2"/>
      <c r="L24" s="2"/>
      <c r="M24" s="2"/>
    </row>
    <row r="25" spans="1:15" x14ac:dyDescent="0.3">
      <c r="A25" s="2"/>
      <c r="B25" s="2"/>
      <c r="C25" s="2"/>
      <c r="D25" s="2"/>
      <c r="E25" s="2"/>
      <c r="F25" s="2"/>
      <c r="G25" s="2"/>
      <c r="H25" s="2"/>
      <c r="I25" s="2"/>
      <c r="J25" s="2"/>
      <c r="K25" s="2"/>
      <c r="L25" s="2"/>
      <c r="M25" s="2"/>
    </row>
    <row r="26" spans="1:15" x14ac:dyDescent="0.3">
      <c r="A26" s="194"/>
      <c r="B26" s="195"/>
      <c r="C26" s="195"/>
      <c r="D26" s="195"/>
      <c r="E26" s="195"/>
      <c r="F26" s="195"/>
      <c r="G26" s="195"/>
      <c r="H26" s="196"/>
      <c r="I26" s="196"/>
      <c r="J26" s="196"/>
      <c r="K26" s="196"/>
      <c r="L26" s="196"/>
      <c r="M26" s="196"/>
    </row>
    <row r="27" spans="1:15" ht="48" customHeight="1" x14ac:dyDescent="0.3">
      <c r="A27" s="528" t="s">
        <v>184</v>
      </c>
      <c r="B27" s="530" t="s">
        <v>30</v>
      </c>
      <c r="C27" s="530"/>
      <c r="D27" s="530"/>
      <c r="E27" s="531" t="s">
        <v>296</v>
      </c>
      <c r="F27" s="530"/>
      <c r="G27" s="532"/>
      <c r="H27" s="530" t="s">
        <v>41</v>
      </c>
      <c r="I27" s="530"/>
      <c r="J27" s="533"/>
      <c r="K27" s="2"/>
      <c r="L27" s="2"/>
      <c r="M27" s="2"/>
    </row>
    <row r="28" spans="1:15" x14ac:dyDescent="0.3">
      <c r="A28" s="529"/>
      <c r="B28" s="84">
        <v>2015</v>
      </c>
      <c r="C28" s="84">
        <v>2030</v>
      </c>
      <c r="D28" s="84" t="s">
        <v>0</v>
      </c>
      <c r="E28" s="85">
        <v>2015</v>
      </c>
      <c r="F28" s="84">
        <v>2030</v>
      </c>
      <c r="G28" s="86" t="s">
        <v>0</v>
      </c>
      <c r="H28" s="84">
        <v>2015</v>
      </c>
      <c r="I28" s="84">
        <v>2030</v>
      </c>
      <c r="J28" s="197" t="s">
        <v>0</v>
      </c>
      <c r="K28" s="2"/>
      <c r="L28" s="2"/>
      <c r="M28" s="2"/>
    </row>
    <row r="29" spans="1:15" x14ac:dyDescent="0.3">
      <c r="A29" s="436" t="s">
        <v>42</v>
      </c>
      <c r="B29" s="92">
        <v>126</v>
      </c>
      <c r="C29" s="92">
        <v>126</v>
      </c>
      <c r="D29" s="92">
        <v>126</v>
      </c>
      <c r="E29" s="93">
        <v>5</v>
      </c>
      <c r="F29" s="94">
        <v>5</v>
      </c>
      <c r="G29" s="95">
        <v>5</v>
      </c>
      <c r="H29" s="94">
        <v>0.7</v>
      </c>
      <c r="I29" s="94">
        <v>0.7</v>
      </c>
      <c r="J29" s="198">
        <v>0.7</v>
      </c>
      <c r="K29" s="2"/>
      <c r="L29" s="2"/>
      <c r="M29" s="2"/>
    </row>
    <row r="30" spans="1:15" x14ac:dyDescent="0.3">
      <c r="A30" s="439" t="s">
        <v>43</v>
      </c>
      <c r="B30" s="193">
        <v>552</v>
      </c>
      <c r="C30" s="193">
        <v>552</v>
      </c>
      <c r="D30" s="193">
        <v>552</v>
      </c>
      <c r="E30" s="199">
        <v>22</v>
      </c>
      <c r="F30" s="200">
        <v>22</v>
      </c>
      <c r="G30" s="201">
        <v>22</v>
      </c>
      <c r="H30" s="200">
        <v>3.2</v>
      </c>
      <c r="I30" s="200">
        <v>3.2</v>
      </c>
      <c r="J30" s="202">
        <v>3.2</v>
      </c>
      <c r="K30" s="2"/>
      <c r="L30" s="2"/>
      <c r="M30" s="2"/>
    </row>
    <row r="31" spans="1:15" ht="15" x14ac:dyDescent="0.3">
      <c r="A31" s="440" t="s">
        <v>290</v>
      </c>
      <c r="B31" s="203">
        <v>178</v>
      </c>
      <c r="C31" s="203">
        <v>173</v>
      </c>
      <c r="D31" s="203">
        <v>166</v>
      </c>
      <c r="E31" s="204">
        <v>7</v>
      </c>
      <c r="F31" s="205">
        <v>7</v>
      </c>
      <c r="G31" s="206">
        <v>7</v>
      </c>
      <c r="H31" s="205">
        <v>1</v>
      </c>
      <c r="I31" s="205">
        <v>1</v>
      </c>
      <c r="J31" s="207">
        <v>1</v>
      </c>
      <c r="K31" s="2"/>
      <c r="L31" s="2"/>
      <c r="M31" s="2"/>
    </row>
    <row r="32" spans="1:15" ht="15" x14ac:dyDescent="0.3">
      <c r="A32" s="444" t="s">
        <v>291</v>
      </c>
      <c r="B32" s="208">
        <v>723</v>
      </c>
      <c r="C32" s="208">
        <v>723</v>
      </c>
      <c r="D32" s="208">
        <v>723</v>
      </c>
      <c r="E32" s="209">
        <v>29</v>
      </c>
      <c r="F32" s="210">
        <v>29</v>
      </c>
      <c r="G32" s="211">
        <v>29</v>
      </c>
      <c r="H32" s="210">
        <v>4.0999999999999996</v>
      </c>
      <c r="I32" s="210">
        <v>4.0999999999999996</v>
      </c>
      <c r="J32" s="212">
        <v>4.0999999999999996</v>
      </c>
      <c r="K32" s="2"/>
      <c r="L32" s="2"/>
      <c r="M32" s="2"/>
    </row>
    <row r="33" spans="1:13" ht="48" customHeight="1" x14ac:dyDescent="0.3">
      <c r="A33" s="213"/>
      <c r="B33" s="530" t="s">
        <v>44</v>
      </c>
      <c r="C33" s="530"/>
      <c r="D33" s="530"/>
      <c r="E33" s="531" t="s">
        <v>297</v>
      </c>
      <c r="F33" s="530"/>
      <c r="G33" s="532"/>
      <c r="H33" s="530" t="s">
        <v>45</v>
      </c>
      <c r="I33" s="530"/>
      <c r="J33" s="533"/>
      <c r="K33" s="2"/>
      <c r="L33" s="2"/>
      <c r="M33" s="2"/>
    </row>
    <row r="34" spans="1:13" x14ac:dyDescent="0.3">
      <c r="A34" s="213"/>
      <c r="B34" s="84">
        <v>2015</v>
      </c>
      <c r="C34" s="84">
        <v>2030</v>
      </c>
      <c r="D34" s="84" t="s">
        <v>0</v>
      </c>
      <c r="E34" s="85">
        <v>2015</v>
      </c>
      <c r="F34" s="84">
        <v>2030</v>
      </c>
      <c r="G34" s="86" t="s">
        <v>0</v>
      </c>
      <c r="H34" s="84">
        <v>2015</v>
      </c>
      <c r="I34" s="84">
        <v>2030</v>
      </c>
      <c r="J34" s="197" t="s">
        <v>0</v>
      </c>
      <c r="K34" s="2"/>
      <c r="L34" s="2"/>
      <c r="M34" s="2"/>
    </row>
    <row r="35" spans="1:13" ht="15" x14ac:dyDescent="0.3">
      <c r="A35" s="445" t="s">
        <v>292</v>
      </c>
      <c r="B35" s="214">
        <v>23</v>
      </c>
      <c r="C35" s="214">
        <v>23</v>
      </c>
      <c r="D35" s="214">
        <v>23</v>
      </c>
      <c r="E35" s="215">
        <v>1.3</v>
      </c>
      <c r="F35" s="216">
        <v>1.3</v>
      </c>
      <c r="G35" s="217">
        <v>1.3</v>
      </c>
      <c r="H35" s="216">
        <v>1</v>
      </c>
      <c r="I35" s="216">
        <v>1</v>
      </c>
      <c r="J35" s="218">
        <v>1</v>
      </c>
      <c r="K35" s="2"/>
      <c r="L35" s="2"/>
      <c r="M35" s="2"/>
    </row>
    <row r="36" spans="1:13" ht="48" customHeight="1" x14ac:dyDescent="0.3">
      <c r="A36" s="219"/>
      <c r="B36" s="530" t="s">
        <v>30</v>
      </c>
      <c r="C36" s="530"/>
      <c r="D36" s="530"/>
      <c r="E36" s="531" t="s">
        <v>296</v>
      </c>
      <c r="F36" s="530"/>
      <c r="G36" s="532"/>
      <c r="H36" s="530" t="s">
        <v>45</v>
      </c>
      <c r="I36" s="530"/>
      <c r="J36" s="533"/>
      <c r="K36" s="2"/>
      <c r="L36" s="2"/>
      <c r="M36" s="2"/>
    </row>
    <row r="37" spans="1:13" x14ac:dyDescent="0.3">
      <c r="A37" s="219"/>
      <c r="B37" s="84">
        <v>2015</v>
      </c>
      <c r="C37" s="84">
        <v>2030</v>
      </c>
      <c r="D37" s="84" t="s">
        <v>0</v>
      </c>
      <c r="E37" s="85">
        <v>2015</v>
      </c>
      <c r="F37" s="84">
        <v>2030</v>
      </c>
      <c r="G37" s="86" t="s">
        <v>0</v>
      </c>
      <c r="H37" s="84">
        <v>2015</v>
      </c>
      <c r="I37" s="84">
        <v>2030</v>
      </c>
      <c r="J37" s="197" t="s">
        <v>0</v>
      </c>
      <c r="K37" s="2"/>
      <c r="L37" s="2"/>
      <c r="M37" s="2"/>
    </row>
    <row r="38" spans="1:13" ht="15" x14ac:dyDescent="0.3">
      <c r="A38" s="436" t="s">
        <v>293</v>
      </c>
      <c r="B38" s="92">
        <v>74</v>
      </c>
      <c r="C38" s="92">
        <v>68</v>
      </c>
      <c r="D38" s="92">
        <v>55</v>
      </c>
      <c r="E38" s="93">
        <v>7</v>
      </c>
      <c r="F38" s="94">
        <v>7</v>
      </c>
      <c r="G38" s="95">
        <v>7</v>
      </c>
      <c r="H38" s="92">
        <v>0.3</v>
      </c>
      <c r="I38" s="92">
        <v>0.3</v>
      </c>
      <c r="J38" s="220">
        <v>0.3</v>
      </c>
      <c r="K38" s="2"/>
      <c r="L38" s="2"/>
      <c r="M38" s="2"/>
    </row>
    <row r="39" spans="1:13" ht="15" x14ac:dyDescent="0.3">
      <c r="A39" s="442" t="s">
        <v>294</v>
      </c>
      <c r="B39" s="221">
        <v>344</v>
      </c>
      <c r="C39" s="221">
        <v>324</v>
      </c>
      <c r="D39" s="221">
        <v>284</v>
      </c>
      <c r="E39" s="222">
        <v>58</v>
      </c>
      <c r="F39" s="223">
        <v>58</v>
      </c>
      <c r="G39" s="224">
        <v>58</v>
      </c>
      <c r="H39" s="221">
        <v>3.6</v>
      </c>
      <c r="I39" s="221">
        <v>3.6</v>
      </c>
      <c r="J39" s="225">
        <v>3.6</v>
      </c>
      <c r="K39" s="2"/>
      <c r="L39" s="2"/>
      <c r="M39" s="2"/>
    </row>
    <row r="40" spans="1:13" x14ac:dyDescent="0.3">
      <c r="A40" s="2"/>
      <c r="B40" s="2"/>
      <c r="C40" s="2"/>
      <c r="D40" s="2"/>
      <c r="E40" s="2"/>
      <c r="F40" s="2"/>
      <c r="G40" s="2"/>
      <c r="H40" s="2"/>
      <c r="I40" s="2"/>
      <c r="J40" s="2"/>
      <c r="K40" s="2"/>
      <c r="L40" s="2"/>
      <c r="M40" s="2"/>
    </row>
    <row r="41" spans="1:13" x14ac:dyDescent="0.3">
      <c r="A41" s="2"/>
      <c r="B41" s="2"/>
      <c r="C41" s="2"/>
      <c r="D41" s="2"/>
      <c r="E41" s="2"/>
      <c r="F41" s="2"/>
      <c r="G41" s="2"/>
      <c r="H41" s="2"/>
      <c r="I41" s="2"/>
      <c r="J41" s="2"/>
      <c r="K41" s="2"/>
      <c r="L41" s="2"/>
      <c r="M41" s="2"/>
    </row>
    <row r="42" spans="1:13" x14ac:dyDescent="0.3">
      <c r="A42" s="2"/>
      <c r="B42" s="2"/>
      <c r="C42" s="2"/>
      <c r="D42" s="2"/>
      <c r="E42" s="2"/>
      <c r="F42" s="2"/>
      <c r="G42" s="2"/>
      <c r="H42" s="2"/>
      <c r="I42" s="2"/>
      <c r="J42" s="2"/>
      <c r="K42" s="2"/>
      <c r="L42" s="2"/>
      <c r="M42" s="2"/>
    </row>
    <row r="43" spans="1:13" ht="48" customHeight="1" x14ac:dyDescent="0.3">
      <c r="A43" s="528" t="s">
        <v>185</v>
      </c>
      <c r="B43" s="530" t="s">
        <v>300</v>
      </c>
      <c r="C43" s="530"/>
      <c r="D43" s="530"/>
      <c r="E43" s="531" t="s">
        <v>298</v>
      </c>
      <c r="F43" s="530"/>
      <c r="G43" s="532"/>
      <c r="H43" s="530" t="s">
        <v>46</v>
      </c>
      <c r="I43" s="530"/>
      <c r="J43" s="530"/>
      <c r="K43" s="531" t="s">
        <v>186</v>
      </c>
      <c r="L43" s="530"/>
      <c r="M43" s="533"/>
    </row>
    <row r="44" spans="1:13" x14ac:dyDescent="0.3">
      <c r="A44" s="529"/>
      <c r="B44" s="84">
        <v>2020</v>
      </c>
      <c r="C44" s="84">
        <v>2030</v>
      </c>
      <c r="D44" s="84" t="s">
        <v>0</v>
      </c>
      <c r="E44" s="85">
        <v>2020</v>
      </c>
      <c r="F44" s="84">
        <v>2030</v>
      </c>
      <c r="G44" s="86" t="s">
        <v>0</v>
      </c>
      <c r="H44" s="84">
        <v>2020</v>
      </c>
      <c r="I44" s="84">
        <v>2030</v>
      </c>
      <c r="J44" s="84" t="s">
        <v>0</v>
      </c>
      <c r="K44" s="85">
        <v>2020</v>
      </c>
      <c r="L44" s="84">
        <v>2030</v>
      </c>
      <c r="M44" s="197" t="s">
        <v>0</v>
      </c>
    </row>
    <row r="45" spans="1:13" x14ac:dyDescent="0.3">
      <c r="A45" s="440" t="s">
        <v>305</v>
      </c>
      <c r="B45" s="227">
        <v>129550</v>
      </c>
      <c r="C45" s="227">
        <v>123343.66666666667</v>
      </c>
      <c r="D45" s="227">
        <v>110931</v>
      </c>
      <c r="E45" s="275">
        <v>20.900000000000002</v>
      </c>
      <c r="F45" s="276">
        <v>20.900000000000002</v>
      </c>
      <c r="G45" s="277">
        <v>20.900000000000002</v>
      </c>
      <c r="H45" s="276">
        <v>0</v>
      </c>
      <c r="I45" s="276">
        <v>0</v>
      </c>
      <c r="J45" s="276">
        <v>0</v>
      </c>
      <c r="K45" s="226">
        <v>65</v>
      </c>
      <c r="L45" s="227">
        <v>68</v>
      </c>
      <c r="M45" s="228">
        <v>70</v>
      </c>
    </row>
    <row r="46" spans="1:13" x14ac:dyDescent="0.3">
      <c r="A46" s="441" t="s">
        <v>304</v>
      </c>
      <c r="B46" s="230">
        <v>1607100</v>
      </c>
      <c r="C46" s="230">
        <v>1515400</v>
      </c>
      <c r="D46" s="230">
        <v>1332000</v>
      </c>
      <c r="E46" s="278">
        <v>52.5</v>
      </c>
      <c r="F46" s="279">
        <v>47.3</v>
      </c>
      <c r="G46" s="280">
        <v>46.6</v>
      </c>
      <c r="H46" s="279">
        <v>0</v>
      </c>
      <c r="I46" s="279">
        <v>0</v>
      </c>
      <c r="J46" s="279">
        <v>0</v>
      </c>
      <c r="K46" s="229">
        <v>85</v>
      </c>
      <c r="L46" s="230">
        <v>85</v>
      </c>
      <c r="M46" s="231">
        <v>85</v>
      </c>
    </row>
    <row r="47" spans="1:13" x14ac:dyDescent="0.3">
      <c r="A47" s="447" t="s">
        <v>303</v>
      </c>
      <c r="B47" s="227">
        <v>300000</v>
      </c>
      <c r="C47" s="227">
        <v>190000</v>
      </c>
      <c r="D47" s="227">
        <v>150000</v>
      </c>
      <c r="E47" s="275">
        <v>26.400000000000002</v>
      </c>
      <c r="F47" s="276">
        <v>15</v>
      </c>
      <c r="G47" s="277">
        <v>13.1</v>
      </c>
      <c r="H47" s="276">
        <v>0</v>
      </c>
      <c r="I47" s="276">
        <v>0</v>
      </c>
      <c r="J47" s="276">
        <v>0</v>
      </c>
      <c r="K47" s="226">
        <v>94</v>
      </c>
      <c r="L47" s="227">
        <v>94</v>
      </c>
      <c r="M47" s="228">
        <v>94</v>
      </c>
    </row>
    <row r="48" spans="1:13" x14ac:dyDescent="0.3">
      <c r="A48" s="448" t="s">
        <v>302</v>
      </c>
      <c r="B48" s="449">
        <v>175000</v>
      </c>
      <c r="C48" s="449">
        <v>100000</v>
      </c>
      <c r="D48" s="449">
        <v>65000</v>
      </c>
      <c r="E48" s="278">
        <v>16.899999999999999</v>
      </c>
      <c r="F48" s="279">
        <v>6.3</v>
      </c>
      <c r="G48" s="280">
        <v>5.5</v>
      </c>
      <c r="H48" s="279">
        <v>0</v>
      </c>
      <c r="I48" s="279">
        <v>0</v>
      </c>
      <c r="J48" s="279">
        <v>0</v>
      </c>
      <c r="K48" s="229">
        <v>94</v>
      </c>
      <c r="L48" s="230">
        <v>94</v>
      </c>
      <c r="M48" s="231">
        <v>94</v>
      </c>
    </row>
    <row r="49" spans="1:13" x14ac:dyDescent="0.3">
      <c r="A49" s="442" t="s">
        <v>187</v>
      </c>
      <c r="B49" s="233">
        <v>1000</v>
      </c>
      <c r="C49" s="233">
        <v>900</v>
      </c>
      <c r="D49" s="233">
        <v>880</v>
      </c>
      <c r="E49" s="281">
        <v>22.5</v>
      </c>
      <c r="F49" s="282">
        <v>20.3</v>
      </c>
      <c r="G49" s="283">
        <v>20</v>
      </c>
      <c r="H49" s="282">
        <v>0</v>
      </c>
      <c r="I49" s="282">
        <v>0</v>
      </c>
      <c r="J49" s="282">
        <v>0</v>
      </c>
      <c r="K49" s="232">
        <v>83</v>
      </c>
      <c r="L49" s="233">
        <v>83</v>
      </c>
      <c r="M49" s="234">
        <v>83</v>
      </c>
    </row>
    <row r="50" spans="1:13" x14ac:dyDescent="0.3">
      <c r="A50" s="436" t="s">
        <v>47</v>
      </c>
      <c r="B50" s="236">
        <v>5340</v>
      </c>
      <c r="C50" s="236">
        <v>3935.9999999999995</v>
      </c>
      <c r="D50" s="236">
        <v>3820.6192074806809</v>
      </c>
      <c r="E50" s="284">
        <v>0</v>
      </c>
      <c r="F50" s="285">
        <v>0</v>
      </c>
      <c r="G50" s="286">
        <v>0</v>
      </c>
      <c r="H50" s="285">
        <v>0.57919999999999994</v>
      </c>
      <c r="I50" s="285">
        <v>0.72699999999999998</v>
      </c>
      <c r="J50" s="285">
        <v>0.81666666666666687</v>
      </c>
      <c r="K50" s="235">
        <v>90</v>
      </c>
      <c r="L50" s="236">
        <v>90</v>
      </c>
      <c r="M50" s="237">
        <v>90</v>
      </c>
    </row>
    <row r="51" spans="1:13" x14ac:dyDescent="0.3">
      <c r="A51" s="437" t="s">
        <v>48</v>
      </c>
      <c r="B51" s="238">
        <v>6000</v>
      </c>
      <c r="C51" s="238">
        <v>4800</v>
      </c>
      <c r="D51" s="238">
        <v>4659</v>
      </c>
      <c r="E51" s="102">
        <v>0</v>
      </c>
      <c r="F51" s="103">
        <v>0</v>
      </c>
      <c r="G51" s="104">
        <v>0</v>
      </c>
      <c r="H51" s="103">
        <v>0.6</v>
      </c>
      <c r="I51" s="103">
        <v>0.7</v>
      </c>
      <c r="J51" s="103">
        <v>0.8</v>
      </c>
      <c r="K51" s="239">
        <v>88</v>
      </c>
      <c r="L51" s="240">
        <v>88</v>
      </c>
      <c r="M51" s="241">
        <v>88</v>
      </c>
    </row>
    <row r="52" spans="1:13" x14ac:dyDescent="0.3">
      <c r="A52" s="436" t="s">
        <v>49</v>
      </c>
      <c r="B52" s="110">
        <v>8455</v>
      </c>
      <c r="C52" s="110">
        <v>6800</v>
      </c>
      <c r="D52" s="110">
        <v>4000</v>
      </c>
      <c r="E52" s="93">
        <v>0</v>
      </c>
      <c r="F52" s="94">
        <v>0</v>
      </c>
      <c r="G52" s="95">
        <v>0</v>
      </c>
      <c r="H52" s="94">
        <v>0.7</v>
      </c>
      <c r="I52" s="94">
        <v>0.9</v>
      </c>
      <c r="J52" s="94">
        <v>1</v>
      </c>
      <c r="K52" s="235">
        <v>75</v>
      </c>
      <c r="L52" s="236">
        <v>75</v>
      </c>
      <c r="M52" s="237">
        <v>75</v>
      </c>
    </row>
    <row r="53" spans="1:13" x14ac:dyDescent="0.3">
      <c r="A53" s="438" t="s">
        <v>50</v>
      </c>
      <c r="B53" s="242">
        <v>12700</v>
      </c>
      <c r="C53" s="242">
        <v>11430</v>
      </c>
      <c r="D53" s="242">
        <v>11271</v>
      </c>
      <c r="E53" s="243">
        <v>0</v>
      </c>
      <c r="F53" s="244">
        <v>0</v>
      </c>
      <c r="G53" s="245">
        <v>0</v>
      </c>
      <c r="H53" s="244">
        <v>0.5</v>
      </c>
      <c r="I53" s="244">
        <v>0.7</v>
      </c>
      <c r="J53" s="244">
        <v>0.8</v>
      </c>
      <c r="K53" s="246">
        <v>95</v>
      </c>
      <c r="L53" s="247">
        <v>95</v>
      </c>
      <c r="M53" s="248">
        <v>95</v>
      </c>
    </row>
    <row r="54" spans="1:13" x14ac:dyDescent="0.3">
      <c r="A54" s="443" t="s">
        <v>51</v>
      </c>
      <c r="B54" s="249">
        <v>100000</v>
      </c>
      <c r="C54" s="249">
        <v>90000</v>
      </c>
      <c r="D54" s="249">
        <v>88745</v>
      </c>
      <c r="E54" s="250">
        <v>100</v>
      </c>
      <c r="F54" s="251">
        <v>97.2</v>
      </c>
      <c r="G54" s="252">
        <v>95.8</v>
      </c>
      <c r="H54" s="251">
        <v>0</v>
      </c>
      <c r="I54" s="251">
        <v>0</v>
      </c>
      <c r="J54" s="251">
        <v>0</v>
      </c>
      <c r="K54" s="253">
        <v>80</v>
      </c>
      <c r="L54" s="254">
        <v>80</v>
      </c>
      <c r="M54" s="255">
        <v>80</v>
      </c>
    </row>
    <row r="55" spans="1:13" x14ac:dyDescent="0.3">
      <c r="A55" s="429" t="s">
        <v>52</v>
      </c>
      <c r="B55" s="256">
        <v>135</v>
      </c>
      <c r="C55" s="256">
        <v>135</v>
      </c>
      <c r="D55" s="256">
        <v>135</v>
      </c>
      <c r="E55" s="130">
        <v>0</v>
      </c>
      <c r="F55" s="131">
        <v>0</v>
      </c>
      <c r="G55" s="132">
        <v>0</v>
      </c>
      <c r="H55" s="131">
        <v>0.6</v>
      </c>
      <c r="I55" s="131">
        <v>0.7</v>
      </c>
      <c r="J55" s="131">
        <v>0.8</v>
      </c>
      <c r="K55" s="257">
        <v>90</v>
      </c>
      <c r="L55" s="258">
        <v>90</v>
      </c>
      <c r="M55" s="259">
        <v>90</v>
      </c>
    </row>
    <row r="56" spans="1:13" x14ac:dyDescent="0.3">
      <c r="A56" s="428" t="s">
        <v>53</v>
      </c>
      <c r="B56" s="260">
        <v>33</v>
      </c>
      <c r="C56" s="260">
        <v>33</v>
      </c>
      <c r="D56" s="260">
        <v>33</v>
      </c>
      <c r="E56" s="121">
        <v>0</v>
      </c>
      <c r="F56" s="122">
        <v>0</v>
      </c>
      <c r="G56" s="123">
        <v>0</v>
      </c>
      <c r="H56" s="122">
        <v>0.6</v>
      </c>
      <c r="I56" s="122">
        <v>0.7</v>
      </c>
      <c r="J56" s="122">
        <v>0.8</v>
      </c>
      <c r="K56" s="261">
        <v>88</v>
      </c>
      <c r="L56" s="262">
        <v>88</v>
      </c>
      <c r="M56" s="263">
        <v>88</v>
      </c>
    </row>
    <row r="57" spans="1:13" ht="36" customHeight="1" x14ac:dyDescent="0.3">
      <c r="A57" s="219"/>
      <c r="B57" s="535" t="s">
        <v>301</v>
      </c>
      <c r="C57" s="535"/>
      <c r="D57" s="535"/>
      <c r="E57" s="536" t="s">
        <v>299</v>
      </c>
      <c r="F57" s="535"/>
      <c r="G57" s="537"/>
      <c r="H57" s="535" t="s">
        <v>54</v>
      </c>
      <c r="I57" s="535"/>
      <c r="J57" s="535"/>
      <c r="K57" s="536" t="s">
        <v>186</v>
      </c>
      <c r="L57" s="535"/>
      <c r="M57" s="538"/>
    </row>
    <row r="58" spans="1:13" x14ac:dyDescent="0.3">
      <c r="A58" s="219"/>
      <c r="B58" s="84">
        <v>2015</v>
      </c>
      <c r="C58" s="84">
        <v>2030</v>
      </c>
      <c r="D58" s="84" t="s">
        <v>0</v>
      </c>
      <c r="E58" s="85">
        <v>2015</v>
      </c>
      <c r="F58" s="84">
        <v>2030</v>
      </c>
      <c r="G58" s="86" t="s">
        <v>0</v>
      </c>
      <c r="H58" s="84">
        <v>2015</v>
      </c>
      <c r="I58" s="84">
        <v>2030</v>
      </c>
      <c r="J58" s="84" t="s">
        <v>0</v>
      </c>
      <c r="K58" s="85">
        <v>2015</v>
      </c>
      <c r="L58" s="84">
        <v>2030</v>
      </c>
      <c r="M58" s="197" t="s">
        <v>0</v>
      </c>
    </row>
    <row r="59" spans="1:13" x14ac:dyDescent="0.3">
      <c r="A59" s="446" t="s">
        <v>55</v>
      </c>
      <c r="B59" s="264">
        <v>1000</v>
      </c>
      <c r="C59" s="264">
        <v>1000</v>
      </c>
      <c r="D59" s="264">
        <v>1000</v>
      </c>
      <c r="E59" s="265">
        <v>15</v>
      </c>
      <c r="F59" s="266">
        <v>15</v>
      </c>
      <c r="G59" s="267">
        <v>15</v>
      </c>
      <c r="H59" s="268">
        <v>3.18</v>
      </c>
      <c r="I59" s="268">
        <v>3.18</v>
      </c>
      <c r="J59" s="268">
        <v>3.18</v>
      </c>
      <c r="K59" s="269">
        <v>95</v>
      </c>
      <c r="L59" s="264">
        <v>95</v>
      </c>
      <c r="M59" s="270">
        <v>95</v>
      </c>
    </row>
    <row r="61" spans="1:13" x14ac:dyDescent="0.3">
      <c r="A61" s="271" t="s">
        <v>166</v>
      </c>
      <c r="B61" s="272"/>
      <c r="C61" s="272"/>
      <c r="D61" s="272"/>
      <c r="E61" s="272"/>
      <c r="F61" s="272"/>
      <c r="G61" s="272"/>
      <c r="H61" s="272"/>
      <c r="I61" s="272"/>
      <c r="J61" s="272"/>
      <c r="K61" s="272"/>
      <c r="L61" s="272"/>
      <c r="M61" s="272"/>
    </row>
    <row r="62" spans="1:13" x14ac:dyDescent="0.3">
      <c r="A62" s="534" t="s">
        <v>188</v>
      </c>
      <c r="B62" s="534"/>
      <c r="C62" s="534"/>
      <c r="D62" s="534"/>
      <c r="E62" s="534"/>
      <c r="F62" s="534"/>
      <c r="G62" s="534"/>
      <c r="H62" s="534"/>
      <c r="I62" s="534"/>
      <c r="J62" s="534"/>
      <c r="K62" s="534"/>
      <c r="L62" s="534"/>
      <c r="M62" s="534"/>
    </row>
    <row r="63" spans="1:13" x14ac:dyDescent="0.3">
      <c r="A63" s="534"/>
      <c r="B63" s="534"/>
      <c r="C63" s="534"/>
      <c r="D63" s="534"/>
      <c r="E63" s="534"/>
      <c r="F63" s="534"/>
      <c r="G63" s="534"/>
      <c r="H63" s="534"/>
      <c r="I63" s="534"/>
      <c r="J63" s="534"/>
      <c r="K63" s="534"/>
      <c r="L63" s="534"/>
      <c r="M63" s="534"/>
    </row>
    <row r="64" spans="1:13" x14ac:dyDescent="0.3">
      <c r="A64" s="534"/>
      <c r="B64" s="534"/>
      <c r="C64" s="534"/>
      <c r="D64" s="534"/>
      <c r="E64" s="534"/>
      <c r="F64" s="534"/>
      <c r="G64" s="534"/>
      <c r="H64" s="534"/>
      <c r="I64" s="534"/>
      <c r="J64" s="534"/>
      <c r="K64" s="534"/>
      <c r="L64" s="534"/>
      <c r="M64" s="534"/>
    </row>
    <row r="66" spans="6:6" x14ac:dyDescent="0.3">
      <c r="F66" s="273"/>
    </row>
  </sheetData>
  <mergeCells count="26">
    <mergeCell ref="A62:M64"/>
    <mergeCell ref="A43:A44"/>
    <mergeCell ref="B43:D43"/>
    <mergeCell ref="E43:G43"/>
    <mergeCell ref="H43:J43"/>
    <mergeCell ref="K43:M43"/>
    <mergeCell ref="B57:D57"/>
    <mergeCell ref="E57:G57"/>
    <mergeCell ref="H57:J57"/>
    <mergeCell ref="K57:M57"/>
    <mergeCell ref="B33:D33"/>
    <mergeCell ref="E33:G33"/>
    <mergeCell ref="H33:J33"/>
    <mergeCell ref="B36:D36"/>
    <mergeCell ref="E36:G36"/>
    <mergeCell ref="H36:J36"/>
    <mergeCell ref="A27:A28"/>
    <mergeCell ref="B27:D27"/>
    <mergeCell ref="E27:G27"/>
    <mergeCell ref="A1:O1"/>
    <mergeCell ref="A3:A4"/>
    <mergeCell ref="B3:D3"/>
    <mergeCell ref="E3:G3"/>
    <mergeCell ref="H3:M3"/>
    <mergeCell ref="N3:O3"/>
    <mergeCell ref="H27:J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Domestic</vt:lpstr>
      <vt:lpstr>Renovation Costs</vt:lpstr>
      <vt:lpstr>Industry</vt:lpstr>
      <vt:lpstr>Power&amp;Heat</vt:lpstr>
      <vt:lpstr>New Fuels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2021-07-19T13:21:24Z</dcterms:created>
  <dcterms:modified xsi:type="dcterms:W3CDTF">2025-08-29T15:55:43Z</dcterms:modified>
</cp:coreProperties>
</file>