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13.xml" ContentType="application/vnd.openxmlformats-officedocument.spreadsheetml.comment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9.xml" ContentType="application/vnd.openxmlformats-officedocument.spreadsheetml.comments+xml"/>
  <Override PartName="/xl/comments14.xml" ContentType="application/vnd.openxmlformats-officedocument.spreadsheetml.comments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book.xml" ContentType="application/vnd.openxmlformats-officedocument.spreadsheetml.sheet.main+xml"/>
  <Override PartName="/xl/comments1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drawings/vmlDrawing8.vml" ContentType="application/vnd.openxmlformats-officedocument.vmlDrawing"/>
  <Override PartName="/xl/drawings/vmlDrawing7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Cenários" sheetId="1" state="visible" r:id="rId2"/>
    <sheet name="Cenario01" sheetId="2" state="visible" r:id="rId3"/>
    <sheet name="Cenario02" sheetId="3" state="visible" r:id="rId4"/>
    <sheet name="Cenario03" sheetId="4" state="visible" r:id="rId5"/>
    <sheet name="Cenario04" sheetId="5" state="visible" r:id="rId6"/>
    <sheet name="Cenario04_2" sheetId="6" state="visible" r:id="rId7"/>
    <sheet name="Cenario05" sheetId="7" state="visible" r:id="rId8"/>
    <sheet name="Cenario06" sheetId="8" state="visible" r:id="rId9"/>
    <sheet name="Cenario07" sheetId="9" state="visible" r:id="rId10"/>
    <sheet name="Cenario08" sheetId="10" state="visible" r:id="rId11"/>
    <sheet name="Cenario09" sheetId="11" state="visible" r:id="rId12"/>
    <sheet name="Cenario10" sheetId="12" state="visible" r:id="rId13"/>
    <sheet name="Cenario11" sheetId="13" state="visible" r:id="rId14"/>
    <sheet name="Cenario12" sheetId="14" state="visible" r:id="rId15"/>
    <sheet name="Sheet14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M1" authorId="0">
      <text>
        <r>
          <rPr>
            <sz val="10"/>
            <rFont val="Arial"/>
            <family val="2"/>
          </rPr>
          <t xml:space="preserve">Somando a suficiência das operações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M1" authorId="0">
      <text>
        <r>
          <rPr>
            <sz val="10"/>
            <rFont val="Arial"/>
            <family val="2"/>
          </rPr>
          <t xml:space="preserve">Somando a suficiência das operações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M1" authorId="0">
      <text>
        <r>
          <rPr>
            <sz val="10"/>
            <rFont val="Arial"/>
            <family val="2"/>
          </rPr>
          <t xml:space="preserve">Somando a suficiência das operações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M1" authorId="0">
      <text>
        <r>
          <rPr>
            <sz val="10"/>
            <rFont val="Arial"/>
            <family val="2"/>
          </rPr>
          <t xml:space="preserve">Somando a suficiência das operações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P1" authorId="0">
      <text>
        <r>
          <rPr>
            <sz val="10"/>
            <rFont val="Arial"/>
            <family val="2"/>
          </rPr>
          <t xml:space="preserve">Somando a suficiência das operações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P1" authorId="0">
      <text>
        <r>
          <rPr>
            <sz val="10"/>
            <rFont val="Arial"/>
            <family val="2"/>
          </rPr>
          <t xml:space="preserve">Somando a suficiência das operações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P1" authorId="0">
      <text>
        <r>
          <rPr>
            <sz val="10"/>
            <rFont val="Arial"/>
            <family val="2"/>
          </rPr>
          <t xml:space="preserve">Somando a suficiência das operações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Q1" authorId="0">
      <text>
        <r>
          <rPr>
            <sz val="10"/>
            <rFont val="Arial"/>
            <family val="2"/>
          </rPr>
          <t xml:space="preserve">Somando a suficiência das operações</t>
        </r>
      </text>
    </comment>
  </commentList>
</comments>
</file>

<file path=xl/sharedStrings.xml><?xml version="1.0" encoding="utf-8"?>
<sst xmlns="http://schemas.openxmlformats.org/spreadsheetml/2006/main" count="973" uniqueCount="66">
  <si>
    <t xml:space="preserve">ID</t>
  </si>
  <si>
    <t xml:space="preserve">Cenário</t>
  </si>
  <si>
    <t xml:space="preserve">Observação</t>
  </si>
  <si>
    <t xml:space="preserve">Uma operação, um bem, uma garantia</t>
  </si>
  <si>
    <t xml:space="preserve">Duas operações, um bem, uma garantia</t>
  </si>
  <si>
    <t xml:space="preserve">Uma operação, dois bens, uma garantia</t>
  </si>
  <si>
    <t xml:space="preserve">Uma operação, dois bens, duas garantias</t>
  </si>
  <si>
    <t xml:space="preserve">Cada bem está associado a uma única garantia</t>
  </si>
  <si>
    <t xml:space="preserve">Duas operações, dois bens, uma garantia</t>
  </si>
  <si>
    <t xml:space="preserve">Não existe vínculo entre operação e bem</t>
  </si>
  <si>
    <t xml:space="preserve">Três operações, um bem, uma garantia</t>
  </si>
  <si>
    <t xml:space="preserve">Três operações, dois bens, uma garantia</t>
  </si>
  <si>
    <t xml:space="preserve">Três operações, dois bens, duas garantias</t>
  </si>
  <si>
    <t xml:space="preserve">Cada bem está associado a uma única garantia, duas operações em uma garantia, uma operação na outra garantia</t>
  </si>
  <si>
    <t xml:space="preserve">Cada bem está associado a uma única garantia, uma operação está associada às duas garantias e cada outra operação está em uma garantia</t>
  </si>
  <si>
    <t xml:space="preserve">Três operações, três, bens, duas garantias</t>
  </si>
  <si>
    <t xml:space="preserve">Dois bens em uma garantia, um bem na outra garantia, uma operação está associada às duas garantias e cada outra operação está em uma garantia</t>
  </si>
  <si>
    <t xml:space="preserve">5 operações, 4 bens, 3 garantias</t>
  </si>
  <si>
    <t xml:space="preserve">2 operações, 1 bem, 1 garantia</t>
  </si>
  <si>
    <t xml:space="preserve">Operação 1 é prioritária</t>
  </si>
  <si>
    <t xml:space="preserve">Convênio</t>
  </si>
  <si>
    <t xml:space="preserve">Garantia</t>
  </si>
  <si>
    <t xml:space="preserve">Bem</t>
  </si>
  <si>
    <t xml:space="preserve">Valor Nominal</t>
  </si>
  <si>
    <t xml:space="preserve">% Valor do Bem</t>
  </si>
  <si>
    <t xml:space="preserve">Valor Efetivo</t>
  </si>
  <si>
    <t xml:space="preserve">Operação</t>
  </si>
  <si>
    <t xml:space="preserve">Saldo Devedor</t>
  </si>
  <si>
    <t xml:space="preserve">Exigibilidade</t>
  </si>
  <si>
    <t xml:space="preserve">Chave</t>
  </si>
  <si>
    <t xml:space="preserve">Operacao</t>
  </si>
  <si>
    <t xml:space="preserve">Valor Operação</t>
  </si>
  <si>
    <t xml:space="preserve">Cobertura</t>
  </si>
  <si>
    <t xml:space="preserve">Crédito</t>
  </si>
  <si>
    <t xml:space="preserve">Débito</t>
  </si>
  <si>
    <t xml:space="preserve">Suficiência</t>
  </si>
  <si>
    <t xml:space="preserve">C1</t>
  </si>
  <si>
    <t xml:space="preserve">G1</t>
  </si>
  <si>
    <t xml:space="preserve">B1</t>
  </si>
  <si>
    <t xml:space="preserve">O1</t>
  </si>
  <si>
    <t xml:space="preserve">C2</t>
  </si>
  <si>
    <t xml:space="preserve">G2</t>
  </si>
  <si>
    <t xml:space="preserve">B2</t>
  </si>
  <si>
    <t xml:space="preserve">O2</t>
  </si>
  <si>
    <t xml:space="preserve">C3</t>
  </si>
  <si>
    <t xml:space="preserve">G3</t>
  </si>
  <si>
    <t xml:space="preserve">B3</t>
  </si>
  <si>
    <t xml:space="preserve">O3</t>
  </si>
  <si>
    <t xml:space="preserve">Saldo Garantia</t>
  </si>
  <si>
    <t xml:space="preserve">Débitos</t>
  </si>
  <si>
    <t xml:space="preserve">O5</t>
  </si>
  <si>
    <t xml:space="preserve">O4</t>
  </si>
  <si>
    <t xml:space="preserve">B4</t>
  </si>
  <si>
    <t xml:space="preserve">Prioridade</t>
  </si>
  <si>
    <t xml:space="preserve">Total da Garantia</t>
  </si>
  <si>
    <t xml:space="preserve">Rateio do Saldo Remanescente</t>
  </si>
  <si>
    <t xml:space="preserve">Rateio S.R. (2)</t>
  </si>
  <si>
    <t xml:space="preserve">Saldo Remanescente</t>
  </si>
  <si>
    <t xml:space="preserve">Saldo Remanescente (2)</t>
  </si>
  <si>
    <t xml:space="preserve">Crédito dado</t>
  </si>
  <si>
    <t xml:space="preserve">Crédito dado (2)</t>
  </si>
  <si>
    <t xml:space="preserve">Suficiência (2)</t>
  </si>
  <si>
    <t xml:space="preserve">Avaliação</t>
  </si>
  <si>
    <t xml:space="preserve">Avaliação (2)</t>
  </si>
  <si>
    <t xml:space="preserve">Total</t>
  </si>
  <si>
    <t xml:space="preserve">-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</si>
</sst>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-416]\ #,##0.00;[RED]\-[$R$-416]\ #,##0.00"/>
    <numFmt numFmtId="166" formatCode="0.00%"/>
    <numFmt numFmtId="167" formatCode="#,##0"/>
  </numFmts>
  <fonts count="2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A933"/>
      <name val="Arial"/>
      <family val="2"/>
    </font>
    <font>
      <b val="true"/>
      <sz val="10"/>
      <name val="Arial"/>
      <family val="2"/>
    </font>
    <font>
      <sz val="10"/>
      <color rgb="FFB2B2B2"/>
      <name val="Arial"/>
      <family val="2"/>
    </font>
    <font>
      <sz val="10"/>
      <color rgb="FFDDDDDD"/>
      <name val="Arial"/>
      <family val="2"/>
    </font>
    <font>
      <b val="true"/>
      <sz val="10"/>
      <color rgb="FF00A933"/>
      <name val="Arial"/>
      <family val="2"/>
    </font>
    <font>
      <sz val="10"/>
      <color rgb="FFEEEEEE"/>
      <name val="Arial"/>
      <family val="2"/>
    </font>
    <font>
      <b val="true"/>
      <sz val="10"/>
      <color rgb="FF3465A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6F9D4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3465A4"/>
      </patternFill>
    </fill>
    <fill>
      <patternFill patternType="solid">
        <fgColor rgb="FFDDDDDD"/>
        <bgColor rgb="FFEEEEEE"/>
      </patternFill>
    </fill>
    <fill>
      <patternFill patternType="solid">
        <fgColor rgb="FFF6F9D4"/>
        <bgColor rgb="FFFFFFCC"/>
      </patternFill>
    </fill>
    <fill>
      <patternFill patternType="solid">
        <fgColor rgb="FFFFD428"/>
        <bgColor rgb="FFFFFF00"/>
      </patternFill>
    </fill>
    <fill>
      <patternFill patternType="solid">
        <fgColor rgb="FFB4C7DC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2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DC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CCCC"/>
      <rgbColor rgb="FF3366FF"/>
      <rgbColor rgb="FF33CCCC"/>
      <rgbColor rgb="FF99CC00"/>
      <rgbColor rgb="FFFFD428"/>
      <rgbColor rgb="FFFF9900"/>
      <rgbColor rgb="FFFF6600"/>
      <rgbColor rgb="FF3465A4"/>
      <rgbColor rgb="FFB2B2B2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2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3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4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5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6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vmlDrawing" Target="../drawings/vmlDrawing7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8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5.05"/>
    <col collapsed="false" customWidth="true" hidden="false" outlineLevel="0" max="3" min="3" style="0" width="39.9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</row>
    <row r="3" customFormat="false" ht="12.8" hidden="false" customHeight="false" outlineLevel="0" collapsed="false">
      <c r="A3" s="0" t="n">
        <v>2</v>
      </c>
      <c r="B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s">
        <v>9</v>
      </c>
    </row>
    <row r="7" customFormat="false" ht="12.8" hidden="false" customHeight="false" outlineLevel="0" collapsed="false">
      <c r="A7" s="0" t="n">
        <v>6</v>
      </c>
      <c r="B7" s="0" t="s">
        <v>10</v>
      </c>
    </row>
    <row r="8" customFormat="false" ht="12.8" hidden="false" customHeight="false" outlineLevel="0" collapsed="false">
      <c r="A8" s="0" t="n">
        <v>7</v>
      </c>
      <c r="B8" s="0" t="s">
        <v>11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n">
        <v>10</v>
      </c>
      <c r="B11" s="0" t="s">
        <v>15</v>
      </c>
      <c r="C11" s="0" t="s">
        <v>16</v>
      </c>
    </row>
    <row r="12" customFormat="false" ht="12.8" hidden="false" customHeight="false" outlineLevel="0" collapsed="false">
      <c r="A12" s="0" t="n">
        <v>11</v>
      </c>
      <c r="B12" s="0" t="s">
        <v>17</v>
      </c>
    </row>
    <row r="13" customFormat="false" ht="12.8" hidden="false" customHeight="false" outlineLevel="0" collapsed="false">
      <c r="A13" s="0" t="n">
        <v>12</v>
      </c>
      <c r="B13" s="0" t="s">
        <v>18</v>
      </c>
      <c r="C13" s="0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2" activeCellId="0" sqref="N2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4.63"/>
    <col collapsed="false" customWidth="true" hidden="false" outlineLevel="0" max="7" min="7" style="2" width="14.63"/>
    <col collapsed="false" customWidth="false" hidden="false" outlineLevel="0" max="10" min="8" style="0" width="11.52"/>
    <col collapsed="false" customWidth="true" hidden="false" outlineLevel="0" max="11" min="11" style="1" width="13.38"/>
    <col collapsed="false" customWidth="true" hidden="false" outlineLevel="0" max="12" min="12" style="2" width="11.71"/>
    <col collapsed="false" customWidth="true" hidden="false" outlineLevel="0" max="13" min="13" style="0" width="11.85"/>
    <col collapsed="false" customWidth="false" hidden="false" outlineLevel="0" max="17" min="14" style="0" width="11.52"/>
    <col collapsed="false" customWidth="true" hidden="false" outlineLevel="0" max="18" min="18" style="1" width="12.27"/>
    <col collapsed="false" customWidth="false" hidden="false" outlineLevel="0" max="21" min="19" style="0" width="11.52"/>
    <col collapsed="false" customWidth="true" hidden="false" outlineLevel="0" max="22" min="22" style="1" width="13.93"/>
    <col collapsed="false" customWidth="false" hidden="false" outlineLevel="0" max="23" min="23" style="0" width="11.52"/>
    <col collapsed="false" customWidth="false" hidden="false" outlineLevel="0" max="24" min="24" style="2" width="11.52"/>
    <col collapsed="false" customWidth="false" hidden="false" outlineLevel="0" max="33" min="25" style="0" width="11.52"/>
    <col collapsed="false" customWidth="false" hidden="false" outlineLevel="0" max="36" min="34" style="1" width="11.52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0" t="s">
        <v>20</v>
      </c>
      <c r="C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J1" s="0" t="s">
        <v>26</v>
      </c>
      <c r="K1" s="0" t="s">
        <v>27</v>
      </c>
      <c r="L1" s="0" t="s">
        <v>28</v>
      </c>
      <c r="M1" s="0" t="s">
        <v>25</v>
      </c>
      <c r="O1" s="0" t="s">
        <v>21</v>
      </c>
      <c r="P1" s="0" t="s">
        <v>22</v>
      </c>
      <c r="Q1" s="0" t="s">
        <v>29</v>
      </c>
      <c r="R1" s="0" t="s">
        <v>25</v>
      </c>
      <c r="T1" s="0" t="s">
        <v>21</v>
      </c>
      <c r="U1" s="0" t="s">
        <v>30</v>
      </c>
      <c r="V1" s="0" t="s">
        <v>31</v>
      </c>
      <c r="W1" s="0" t="s">
        <v>29</v>
      </c>
      <c r="X1" s="0" t="s">
        <v>32</v>
      </c>
      <c r="Y1" s="0" t="s">
        <v>25</v>
      </c>
      <c r="AA1" s="0" t="s">
        <v>20</v>
      </c>
      <c r="AB1" s="0" t="s">
        <v>22</v>
      </c>
      <c r="AC1" s="0" t="s">
        <v>26</v>
      </c>
      <c r="AE1" s="0" t="s">
        <v>21</v>
      </c>
      <c r="AF1" s="0" t="s">
        <v>26</v>
      </c>
      <c r="AG1" s="0" t="s">
        <v>29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s">
        <v>36</v>
      </c>
      <c r="C2" s="0" t="s">
        <v>37</v>
      </c>
      <c r="E2" s="0" t="s">
        <v>38</v>
      </c>
      <c r="F2" s="1" t="n">
        <v>10000</v>
      </c>
      <c r="G2" s="2" t="n">
        <v>1</v>
      </c>
      <c r="H2" s="1" t="n">
        <f aca="false">F2*G2</f>
        <v>10000</v>
      </c>
      <c r="J2" s="0" t="s">
        <v>39</v>
      </c>
      <c r="K2" s="1" t="n">
        <v>5000</v>
      </c>
      <c r="L2" s="2" t="n">
        <v>1</v>
      </c>
      <c r="M2" s="1" t="n">
        <f aca="false">K2*L2</f>
        <v>5000</v>
      </c>
      <c r="O2" s="0" t="s">
        <v>37</v>
      </c>
      <c r="P2" s="0" t="s">
        <v>38</v>
      </c>
      <c r="Q2" s="0" t="str">
        <f aca="false">CONCATENATE(O2,P2)</f>
        <v>G1B1</v>
      </c>
      <c r="R2" s="1" t="n">
        <f aca="false">LOOKUP(P2,E:H,H:H)</f>
        <v>10000</v>
      </c>
      <c r="T2" s="0" t="s">
        <v>37</v>
      </c>
      <c r="U2" s="0" t="s">
        <v>39</v>
      </c>
      <c r="V2" s="1" t="n">
        <f aca="false">LOOKUP(U2,J:M,M:M)</f>
        <v>5000</v>
      </c>
      <c r="W2" s="0" t="str">
        <f aca="false">CONCATENATE(T2,U2)</f>
        <v>G1O1</v>
      </c>
      <c r="X2" s="2" t="n">
        <v>1</v>
      </c>
      <c r="Y2" s="1" t="n">
        <f aca="false">X2*V2</f>
        <v>5000</v>
      </c>
      <c r="AE2" s="0" t="s">
        <v>37</v>
      </c>
      <c r="AF2" s="0" t="s">
        <v>39</v>
      </c>
      <c r="AG2" s="0" t="str">
        <f aca="false">CONCATENATE(AE2,AF2)</f>
        <v>G1O1</v>
      </c>
      <c r="AH2" s="1" t="n">
        <f aca="false">SUMIF(O:R,AE2,R:R)/COUNTIF(O:P,AE2)</f>
        <v>10000</v>
      </c>
      <c r="AI2" s="1" t="n">
        <f aca="false">LOOKUP(AG2,W:Y,Y:Y)</f>
        <v>5000</v>
      </c>
      <c r="AJ2" s="1" t="n">
        <f aca="false">AH2-AI2</f>
        <v>5000</v>
      </c>
    </row>
    <row r="3" customFormat="false" ht="12.8" hidden="false" customHeight="false" outlineLevel="0" collapsed="false">
      <c r="A3" s="0" t="s">
        <v>40</v>
      </c>
      <c r="C3" s="0" t="s">
        <v>41</v>
      </c>
      <c r="E3" s="0" t="s">
        <v>42</v>
      </c>
      <c r="F3" s="1" t="n">
        <v>20000</v>
      </c>
      <c r="G3" s="2" t="n">
        <v>0.9</v>
      </c>
      <c r="H3" s="1" t="n">
        <f aca="false">F3*G3</f>
        <v>18000</v>
      </c>
      <c r="J3" s="0" t="s">
        <v>43</v>
      </c>
      <c r="K3" s="1" t="n">
        <v>20000</v>
      </c>
      <c r="L3" s="2" t="n">
        <v>1.2</v>
      </c>
      <c r="M3" s="1" t="n">
        <f aca="false">K3*L3</f>
        <v>24000</v>
      </c>
    </row>
    <row r="4" customFormat="false" ht="12.8" hidden="false" customHeight="false" outlineLevel="0" collapsed="false">
      <c r="A4" s="0" t="s">
        <v>44</v>
      </c>
      <c r="C4" s="0" t="s">
        <v>45</v>
      </c>
      <c r="E4" s="0" t="s">
        <v>46</v>
      </c>
      <c r="F4" s="1" t="n">
        <v>15000</v>
      </c>
      <c r="G4" s="2" t="n">
        <v>0.85</v>
      </c>
      <c r="H4" s="1" t="n">
        <f aca="false">F4*G4</f>
        <v>12750</v>
      </c>
      <c r="J4" s="0" t="s">
        <v>47</v>
      </c>
      <c r="K4" s="1" t="n">
        <v>15000</v>
      </c>
      <c r="L4" s="2" t="n">
        <v>0.7</v>
      </c>
      <c r="M4" s="1" t="n">
        <f aca="false">K4*L4</f>
        <v>10500</v>
      </c>
    </row>
  </sheetData>
  <dataValidations count="5">
    <dataValidation allowBlank="false" operator="equal" showDropDown="false" showErrorMessage="true" showInputMessage="false" sqref="O2:O1004" type="list">
      <formula1>Cenario01!$C$2:$C$1048576</formula1>
      <formula2>0</formula2>
    </dataValidation>
    <dataValidation allowBlank="false" operator="equal" showDropDown="false" showErrorMessage="true" showInputMessage="false" sqref="P2:P1004" type="list">
      <formula1>Cenario01!$E$2:$E$1048576</formula1>
      <formula2>0</formula2>
    </dataValidation>
    <dataValidation allowBlank="true" operator="equal" showDropDown="false" showErrorMessage="true" showInputMessage="false" sqref="Q2:Q1004 V2:V1004" type="none">
      <formula1>0</formula1>
      <formula2>0</formula2>
    </dataValidation>
    <dataValidation allowBlank="true" operator="equal" showDropDown="false" showErrorMessage="true" showInputMessage="false" sqref="T2:T1004" type="list">
      <formula1>Cenario01!$C$2:$C$1048576</formula1>
      <formula2>0</formula2>
    </dataValidation>
    <dataValidation allowBlank="false" operator="equal" showDropDown="false" showErrorMessage="true" showInputMessage="false" sqref="U2:U1004" type="list">
      <formula1>Cenario01!$J$2:$J$1048576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pane xSplit="0" ySplit="1" topLeftCell="A2" activePane="bottomLeft" state="frozen"/>
      <selection pane="topLeft" activeCell="Y1" activeCellId="0" sqref="Y1"/>
      <selection pane="bottomLeft" activeCell="T3" activeCellId="0" sqref="T3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4.63"/>
    <col collapsed="false" customWidth="true" hidden="false" outlineLevel="0" max="7" min="7" style="2" width="14.63"/>
    <col collapsed="false" customWidth="false" hidden="false" outlineLevel="0" max="10" min="8" style="0" width="11.52"/>
    <col collapsed="false" customWidth="true" hidden="false" outlineLevel="0" max="11" min="11" style="1" width="13.38"/>
    <col collapsed="false" customWidth="true" hidden="false" outlineLevel="0" max="12" min="12" style="2" width="11.71"/>
    <col collapsed="false" customWidth="true" hidden="false" outlineLevel="0" max="13" min="13" style="0" width="11.85"/>
    <col collapsed="false" customWidth="false" hidden="false" outlineLevel="0" max="17" min="14" style="0" width="11.52"/>
    <col collapsed="false" customWidth="true" hidden="false" outlineLevel="0" max="18" min="18" style="1" width="12.27"/>
    <col collapsed="false" customWidth="false" hidden="false" outlineLevel="0" max="21" min="19" style="0" width="11.52"/>
    <col collapsed="false" customWidth="true" hidden="false" outlineLevel="0" max="22" min="22" style="1" width="13.93"/>
    <col collapsed="false" customWidth="false" hidden="false" outlineLevel="0" max="23" min="23" style="0" width="11.52"/>
    <col collapsed="false" customWidth="false" hidden="false" outlineLevel="0" max="24" min="24" style="2" width="11.52"/>
    <col collapsed="false" customWidth="false" hidden="false" outlineLevel="0" max="33" min="25" style="0" width="11.52"/>
    <col collapsed="false" customWidth="false" hidden="false" outlineLevel="0" max="35" min="34" style="1" width="11.52"/>
    <col collapsed="false" customWidth="true" hidden="false" outlineLevel="0" max="36" min="36" style="1" width="21.54"/>
    <col collapsed="false" customWidth="false" hidden="false" outlineLevel="0" max="38" min="37" style="0" width="11.52"/>
    <col collapsed="false" customWidth="true" hidden="false" outlineLevel="0" max="39" min="39" style="1" width="17.36"/>
    <col collapsed="false" customWidth="false" hidden="false" outlineLevel="0" max="1025" min="40" style="0" width="11.52"/>
  </cols>
  <sheetData>
    <row r="1" customFormat="false" ht="12.8" hidden="false" customHeight="false" outlineLevel="0" collapsed="false">
      <c r="A1" s="0" t="s">
        <v>20</v>
      </c>
      <c r="C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J1" s="0" t="s">
        <v>26</v>
      </c>
      <c r="K1" s="0" t="s">
        <v>27</v>
      </c>
      <c r="L1" s="0" t="s">
        <v>28</v>
      </c>
      <c r="M1" s="0" t="s">
        <v>25</v>
      </c>
      <c r="O1" s="0" t="s">
        <v>21</v>
      </c>
      <c r="P1" s="0" t="s">
        <v>22</v>
      </c>
      <c r="Q1" s="0" t="s">
        <v>29</v>
      </c>
      <c r="R1" s="0" t="s">
        <v>25</v>
      </c>
      <c r="T1" s="0" t="s">
        <v>21</v>
      </c>
      <c r="U1" s="0" t="s">
        <v>30</v>
      </c>
      <c r="V1" s="0" t="s">
        <v>31</v>
      </c>
      <c r="W1" s="0" t="s">
        <v>29</v>
      </c>
      <c r="X1" s="0" t="s">
        <v>32</v>
      </c>
      <c r="Y1" s="0" t="s">
        <v>25</v>
      </c>
      <c r="AA1" s="0" t="s">
        <v>20</v>
      </c>
      <c r="AB1" s="0" t="s">
        <v>22</v>
      </c>
      <c r="AC1" s="0" t="s">
        <v>26</v>
      </c>
      <c r="AE1" s="0" t="s">
        <v>21</v>
      </c>
      <c r="AF1" s="0" t="s">
        <v>26</v>
      </c>
      <c r="AG1" s="0" t="s">
        <v>29</v>
      </c>
      <c r="AH1" s="0" t="s">
        <v>33</v>
      </c>
      <c r="AI1" s="0" t="s">
        <v>34</v>
      </c>
      <c r="AJ1" s="0" t="s">
        <v>35</v>
      </c>
      <c r="AL1" s="0" t="s">
        <v>21</v>
      </c>
      <c r="AM1" s="0" t="s">
        <v>35</v>
      </c>
    </row>
    <row r="2" customFormat="false" ht="12.8" hidden="false" customHeight="false" outlineLevel="0" collapsed="false">
      <c r="A2" s="0" t="s">
        <v>36</v>
      </c>
      <c r="C2" s="0" t="s">
        <v>37</v>
      </c>
      <c r="E2" s="0" t="s">
        <v>38</v>
      </c>
      <c r="F2" s="1" t="n">
        <v>10000</v>
      </c>
      <c r="G2" s="2" t="n">
        <v>1</v>
      </c>
      <c r="H2" s="1" t="n">
        <f aca="false">F2*G2</f>
        <v>10000</v>
      </c>
      <c r="J2" s="0" t="s">
        <v>39</v>
      </c>
      <c r="K2" s="1" t="n">
        <v>5000</v>
      </c>
      <c r="L2" s="2" t="n">
        <v>1</v>
      </c>
      <c r="M2" s="1" t="n">
        <f aca="false">K2*L2</f>
        <v>5000</v>
      </c>
      <c r="O2" s="0" t="s">
        <v>37</v>
      </c>
      <c r="P2" s="0" t="s">
        <v>38</v>
      </c>
      <c r="Q2" s="0" t="str">
        <f aca="false">CONCATENATE(O2,P2)</f>
        <v>G1B1</v>
      </c>
      <c r="R2" s="1" t="n">
        <f aca="false">LOOKUP(P2,E:H,H:H)</f>
        <v>10000</v>
      </c>
      <c r="T2" s="0" t="s">
        <v>37</v>
      </c>
      <c r="U2" s="0" t="s">
        <v>39</v>
      </c>
      <c r="V2" s="1" t="n">
        <f aca="false">LOOKUP(U2,J:M,M:M)</f>
        <v>5000</v>
      </c>
      <c r="W2" s="0" t="str">
        <f aca="false">CONCATENATE(T2,U2)</f>
        <v>G1O1</v>
      </c>
      <c r="X2" s="2" t="n">
        <v>1</v>
      </c>
      <c r="Y2" s="1" t="n">
        <f aca="false">X2*V2</f>
        <v>5000</v>
      </c>
      <c r="AE2" s="0" t="s">
        <v>37</v>
      </c>
      <c r="AF2" s="0" t="s">
        <v>39</v>
      </c>
      <c r="AG2" s="0" t="str">
        <f aca="false">CONCATENATE(AE2,AF2)</f>
        <v>G1O1</v>
      </c>
      <c r="AH2" s="1" t="n">
        <f aca="false">SUMIF(O:R,AE2,R:R)/COUNTIF(T:U,AE2)</f>
        <v>5000</v>
      </c>
      <c r="AI2" s="1" t="n">
        <f aca="false">LOOKUP(AG2,W:Y,Y:Y)</f>
        <v>5000</v>
      </c>
      <c r="AJ2" s="1" t="n">
        <f aca="false">AH2-AI2</f>
        <v>0</v>
      </c>
      <c r="AL2" s="0" t="s">
        <v>37</v>
      </c>
      <c r="AM2" s="1" t="n">
        <f aca="false">SUMIF(AE:AJ,AL2,AJ:AJ)</f>
        <v>-19000</v>
      </c>
    </row>
    <row r="3" customFormat="false" ht="12.8" hidden="false" customHeight="false" outlineLevel="0" collapsed="false">
      <c r="A3" s="0" t="s">
        <v>40</v>
      </c>
      <c r="C3" s="0" t="s">
        <v>41</v>
      </c>
      <c r="E3" s="0" t="s">
        <v>42</v>
      </c>
      <c r="F3" s="1" t="n">
        <v>20000</v>
      </c>
      <c r="G3" s="2" t="n">
        <v>0.9</v>
      </c>
      <c r="H3" s="1" t="n">
        <f aca="false">F3*G3</f>
        <v>18000</v>
      </c>
      <c r="J3" s="0" t="s">
        <v>43</v>
      </c>
      <c r="K3" s="1" t="n">
        <v>20000</v>
      </c>
      <c r="L3" s="2" t="n">
        <v>1.2</v>
      </c>
      <c r="M3" s="1" t="n">
        <f aca="false">K3*L3</f>
        <v>24000</v>
      </c>
      <c r="T3" s="0" t="s">
        <v>37</v>
      </c>
      <c r="U3" s="0" t="s">
        <v>43</v>
      </c>
      <c r="V3" s="1" t="n">
        <f aca="false">LOOKUP(U3,J:M,M:M)</f>
        <v>24000</v>
      </c>
      <c r="W3" s="0" t="str">
        <f aca="false">CONCATENATE(T3,U3)</f>
        <v>G1O2</v>
      </c>
      <c r="X3" s="2" t="n">
        <v>1</v>
      </c>
      <c r="Y3" s="1" t="n">
        <f aca="false">X3*V3</f>
        <v>24000</v>
      </c>
      <c r="AE3" s="0" t="s">
        <v>37</v>
      </c>
      <c r="AF3" s="0" t="s">
        <v>43</v>
      </c>
      <c r="AG3" s="0" t="str">
        <f aca="false">CONCATENATE(AE3,AF3)</f>
        <v>G1O2</v>
      </c>
      <c r="AH3" s="1" t="n">
        <f aca="false">SUMIF(O:R,AE3,R:R)/COUNTIF(T:U,AE3)</f>
        <v>5000</v>
      </c>
      <c r="AI3" s="1" t="n">
        <f aca="false">LOOKUP(AG3,W:Y,Y:Y)</f>
        <v>24000</v>
      </c>
      <c r="AJ3" s="1" t="n">
        <f aca="false">AH3-AI3</f>
        <v>-19000</v>
      </c>
    </row>
    <row r="4" customFormat="false" ht="12.8" hidden="false" customHeight="false" outlineLevel="0" collapsed="false">
      <c r="A4" s="0" t="s">
        <v>44</v>
      </c>
      <c r="C4" s="0" t="s">
        <v>45</v>
      </c>
      <c r="E4" s="0" t="s">
        <v>46</v>
      </c>
      <c r="F4" s="1" t="n">
        <v>15000</v>
      </c>
      <c r="G4" s="2" t="n">
        <v>0.85</v>
      </c>
      <c r="H4" s="1" t="n">
        <f aca="false">F4*G4</f>
        <v>12750</v>
      </c>
      <c r="J4" s="0" t="s">
        <v>47</v>
      </c>
      <c r="K4" s="1" t="n">
        <v>15000</v>
      </c>
      <c r="L4" s="2" t="n">
        <v>0.7</v>
      </c>
      <c r="M4" s="1" t="n">
        <f aca="false">K4*L4</f>
        <v>10500</v>
      </c>
    </row>
  </sheetData>
  <dataValidations count="5">
    <dataValidation allowBlank="false" operator="equal" showDropDown="false" showErrorMessage="true" showInputMessage="false" sqref="O2:O1004" type="list">
      <formula1>Cenario01!$C$2:$C$1048576</formula1>
      <formula2>0</formula2>
    </dataValidation>
    <dataValidation allowBlank="false" operator="equal" showDropDown="false" showErrorMessage="true" showInputMessage="false" sqref="P2:P1004" type="list">
      <formula1>Cenario01!$E$2:$E$1048576</formula1>
      <formula2>0</formula2>
    </dataValidation>
    <dataValidation allowBlank="true" operator="equal" showDropDown="false" showErrorMessage="true" showInputMessage="false" sqref="Q2:Q1004 V2:V1004" type="none">
      <formula1>0</formula1>
      <formula2>0</formula2>
    </dataValidation>
    <dataValidation allowBlank="true" operator="equal" showDropDown="false" showErrorMessage="true" showInputMessage="false" sqref="T2:T1004" type="list">
      <formula1>Cenario01!$C$2:$C$1048576</formula1>
      <formula2>0</formula2>
    </dataValidation>
    <dataValidation allowBlank="false" operator="equal" showDropDown="false" showErrorMessage="true" showInputMessage="false" sqref="U2:U1004" type="list">
      <formula1>Cenario01!$J$2:$J$1048576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pane xSplit="0" ySplit="1" topLeftCell="A2" activePane="bottomLeft" state="frozen"/>
      <selection pane="topLeft" activeCell="P1" activeCellId="0" sqref="P1"/>
      <selection pane="bottomLeft" activeCell="AJ1" activeCellId="0" sqref="AJ1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4.63"/>
    <col collapsed="false" customWidth="true" hidden="false" outlineLevel="0" max="7" min="7" style="2" width="14.63"/>
    <col collapsed="false" customWidth="false" hidden="false" outlineLevel="0" max="10" min="8" style="0" width="11.52"/>
    <col collapsed="false" customWidth="true" hidden="false" outlineLevel="0" max="11" min="11" style="1" width="13.38"/>
    <col collapsed="false" customWidth="true" hidden="false" outlineLevel="0" max="12" min="12" style="2" width="11.71"/>
    <col collapsed="false" customWidth="true" hidden="false" outlineLevel="0" max="13" min="13" style="0" width="11.85"/>
    <col collapsed="false" customWidth="false" hidden="false" outlineLevel="0" max="17" min="14" style="0" width="11.52"/>
    <col collapsed="false" customWidth="true" hidden="false" outlineLevel="0" max="18" min="18" style="1" width="12.27"/>
    <col collapsed="false" customWidth="false" hidden="false" outlineLevel="0" max="21" min="19" style="0" width="11.52"/>
    <col collapsed="false" customWidth="true" hidden="false" outlineLevel="0" max="22" min="22" style="1" width="13.93"/>
    <col collapsed="false" customWidth="false" hidden="false" outlineLevel="0" max="23" min="23" style="0" width="11.52"/>
    <col collapsed="false" customWidth="false" hidden="false" outlineLevel="0" max="24" min="24" style="2" width="11.52"/>
    <col collapsed="false" customWidth="false" hidden="false" outlineLevel="0" max="33" min="25" style="0" width="11.52"/>
    <col collapsed="false" customWidth="false" hidden="false" outlineLevel="0" max="35" min="34" style="1" width="11.52"/>
    <col collapsed="false" customWidth="true" hidden="false" outlineLevel="0" max="36" min="36" style="1" width="21.54"/>
    <col collapsed="false" customWidth="false" hidden="false" outlineLevel="0" max="38" min="37" style="0" width="11.52"/>
    <col collapsed="false" customWidth="false" hidden="false" outlineLevel="0" max="39" min="39" style="1" width="11.52"/>
    <col collapsed="false" customWidth="false" hidden="false" outlineLevel="0" max="1025" min="40" style="0" width="11.52"/>
  </cols>
  <sheetData>
    <row r="1" customFormat="false" ht="12.8" hidden="false" customHeight="false" outlineLevel="0" collapsed="false">
      <c r="A1" s="0" t="s">
        <v>20</v>
      </c>
      <c r="C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J1" s="0" t="s">
        <v>26</v>
      </c>
      <c r="K1" s="0" t="s">
        <v>27</v>
      </c>
      <c r="L1" s="0" t="s">
        <v>28</v>
      </c>
      <c r="M1" s="0" t="s">
        <v>25</v>
      </c>
      <c r="O1" s="0" t="s">
        <v>21</v>
      </c>
      <c r="P1" s="0" t="s">
        <v>22</v>
      </c>
      <c r="Q1" s="0" t="s">
        <v>29</v>
      </c>
      <c r="R1" s="0" t="s">
        <v>25</v>
      </c>
      <c r="T1" s="0" t="s">
        <v>21</v>
      </c>
      <c r="U1" s="0" t="s">
        <v>30</v>
      </c>
      <c r="V1" s="0" t="s">
        <v>31</v>
      </c>
      <c r="W1" s="0" t="s">
        <v>29</v>
      </c>
      <c r="X1" s="0" t="s">
        <v>32</v>
      </c>
      <c r="Y1" s="0" t="s">
        <v>25</v>
      </c>
      <c r="AA1" s="0" t="s">
        <v>20</v>
      </c>
      <c r="AB1" s="0" t="s">
        <v>22</v>
      </c>
      <c r="AC1" s="0" t="s">
        <v>26</v>
      </c>
      <c r="AE1" s="0" t="s">
        <v>21</v>
      </c>
      <c r="AF1" s="0" t="s">
        <v>26</v>
      </c>
      <c r="AG1" s="0" t="s">
        <v>29</v>
      </c>
      <c r="AH1" s="0" t="s">
        <v>33</v>
      </c>
      <c r="AI1" s="0" t="s">
        <v>34</v>
      </c>
      <c r="AJ1" s="0" t="s">
        <v>35</v>
      </c>
      <c r="AL1" s="0" t="s">
        <v>21</v>
      </c>
      <c r="AM1" s="0" t="s">
        <v>35</v>
      </c>
    </row>
    <row r="2" customFormat="false" ht="12.8" hidden="false" customHeight="false" outlineLevel="0" collapsed="false">
      <c r="A2" s="0" t="s">
        <v>36</v>
      </c>
      <c r="C2" s="0" t="s">
        <v>37</v>
      </c>
      <c r="E2" s="0" t="s">
        <v>38</v>
      </c>
      <c r="F2" s="1" t="n">
        <v>10000</v>
      </c>
      <c r="G2" s="2" t="n">
        <v>1</v>
      </c>
      <c r="H2" s="1" t="n">
        <f aca="false">F2*G2</f>
        <v>10000</v>
      </c>
      <c r="J2" s="0" t="s">
        <v>39</v>
      </c>
      <c r="K2" s="1" t="n">
        <v>5000</v>
      </c>
      <c r="L2" s="2" t="n">
        <v>1</v>
      </c>
      <c r="M2" s="1" t="n">
        <f aca="false">K2*L2</f>
        <v>5000</v>
      </c>
      <c r="O2" s="0" t="s">
        <v>37</v>
      </c>
      <c r="P2" s="0" t="s">
        <v>38</v>
      </c>
      <c r="Q2" s="0" t="str">
        <f aca="false">CONCATENATE(O2,P2)</f>
        <v>G1B1</v>
      </c>
      <c r="R2" s="1" t="n">
        <f aca="false">LOOKUP(P2,E:H,H:H)</f>
        <v>10000</v>
      </c>
      <c r="T2" s="0" t="s">
        <v>37</v>
      </c>
      <c r="U2" s="0" t="s">
        <v>39</v>
      </c>
      <c r="V2" s="1" t="n">
        <f aca="false">LOOKUP(U2,J:M,M:M)</f>
        <v>5000</v>
      </c>
      <c r="W2" s="0" t="str">
        <f aca="false">CONCATENATE(T2,U2)</f>
        <v>G1O1</v>
      </c>
      <c r="X2" s="2" t="n">
        <v>1</v>
      </c>
      <c r="Y2" s="1" t="n">
        <f aca="false">X2*V2</f>
        <v>5000</v>
      </c>
      <c r="AE2" s="0" t="s">
        <v>37</v>
      </c>
      <c r="AF2" s="0" t="s">
        <v>39</v>
      </c>
      <c r="AG2" s="0" t="str">
        <f aca="false">CONCATENATE(AE2,AF2)</f>
        <v>G1O1</v>
      </c>
      <c r="AH2" s="1" t="n">
        <f aca="false">SUMIF(O:R,AE2,R:R)/COUNTIF(T:U,AE2)</f>
        <v>28000</v>
      </c>
      <c r="AI2" s="1" t="n">
        <f aca="false">LOOKUP(AG2,W:Y,Y:Y)</f>
        <v>5000</v>
      </c>
      <c r="AJ2" s="1" t="n">
        <f aca="false">AH2-AI2</f>
        <v>23000</v>
      </c>
      <c r="AL2" s="0" t="s">
        <v>37</v>
      </c>
      <c r="AM2" s="1" t="n">
        <f aca="false">SUMIF(AE:AJ,AL2,AJ:AJ)</f>
        <v>23000</v>
      </c>
    </row>
    <row r="3" customFormat="false" ht="12.8" hidden="false" customHeight="false" outlineLevel="0" collapsed="false">
      <c r="A3" s="0" t="s">
        <v>40</v>
      </c>
      <c r="C3" s="0" t="s">
        <v>41</v>
      </c>
      <c r="E3" s="0" t="s">
        <v>42</v>
      </c>
      <c r="F3" s="1" t="n">
        <v>20000</v>
      </c>
      <c r="G3" s="2" t="n">
        <v>0.9</v>
      </c>
      <c r="H3" s="1" t="n">
        <f aca="false">F3*G3</f>
        <v>18000</v>
      </c>
      <c r="J3" s="0" t="s">
        <v>43</v>
      </c>
      <c r="K3" s="1" t="n">
        <v>20000</v>
      </c>
      <c r="L3" s="2" t="n">
        <v>1.2</v>
      </c>
      <c r="M3" s="1" t="n">
        <f aca="false">K3*L3</f>
        <v>24000</v>
      </c>
      <c r="O3" s="0" t="s">
        <v>37</v>
      </c>
      <c r="P3" s="0" t="s">
        <v>42</v>
      </c>
      <c r="Q3" s="0" t="str">
        <f aca="false">CONCATENATE(O3,P3)</f>
        <v>G1B2</v>
      </c>
      <c r="R3" s="1" t="n">
        <f aca="false">LOOKUP(P3,E:H,H:H)</f>
        <v>18000</v>
      </c>
      <c r="Y3" s="1"/>
    </row>
    <row r="4" customFormat="false" ht="12.8" hidden="false" customHeight="false" outlineLevel="0" collapsed="false">
      <c r="A4" s="0" t="s">
        <v>44</v>
      </c>
      <c r="C4" s="0" t="s">
        <v>45</v>
      </c>
      <c r="E4" s="0" t="s">
        <v>46</v>
      </c>
      <c r="F4" s="1" t="n">
        <v>15000</v>
      </c>
      <c r="G4" s="2" t="n">
        <v>0.85</v>
      </c>
      <c r="H4" s="1" t="n">
        <f aca="false">F4*G4</f>
        <v>12750</v>
      </c>
      <c r="J4" s="0" t="s">
        <v>47</v>
      </c>
      <c r="K4" s="1" t="n">
        <v>15000</v>
      </c>
      <c r="L4" s="2" t="n">
        <v>0.7</v>
      </c>
      <c r="M4" s="1" t="n">
        <f aca="false">K4*L4</f>
        <v>10500</v>
      </c>
    </row>
  </sheetData>
  <dataValidations count="5">
    <dataValidation allowBlank="false" operator="equal" showDropDown="false" showErrorMessage="true" showInputMessage="false" sqref="O2:O1004" type="list">
      <formula1>Cenario01!$C$2:$C$1048576</formula1>
      <formula2>0</formula2>
    </dataValidation>
    <dataValidation allowBlank="false" operator="equal" showDropDown="false" showErrorMessage="true" showInputMessage="false" sqref="P2:P1004" type="list">
      <formula1>Cenario01!$E$2:$E$1048576</formula1>
      <formula2>0</formula2>
    </dataValidation>
    <dataValidation allowBlank="true" operator="equal" showDropDown="false" showErrorMessage="true" showInputMessage="false" sqref="Q2:Q1004 V2:V1004" type="none">
      <formula1>0</formula1>
      <formula2>0</formula2>
    </dataValidation>
    <dataValidation allowBlank="true" operator="equal" showDropDown="false" showErrorMessage="true" showInputMessage="false" sqref="T2:T1004" type="list">
      <formula1>Cenario01!$C$2:$C$1048576</formula1>
      <formula2>0</formula2>
    </dataValidation>
    <dataValidation allowBlank="false" operator="equal" showDropDown="false" showErrorMessage="true" showInputMessage="false" sqref="U2:U1004" type="list">
      <formula1>Cenario01!$J$2:$J$1048576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pane xSplit="0" ySplit="1" topLeftCell="A2" activePane="bottomLeft" state="frozen"/>
      <selection pane="topLeft" activeCell="J1" activeCellId="0" sqref="J1"/>
      <selection pane="bottomLeft" activeCell="X3" activeCellId="0" sqref="X3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4.63"/>
    <col collapsed="false" customWidth="true" hidden="false" outlineLevel="0" max="7" min="7" style="2" width="14.63"/>
    <col collapsed="false" customWidth="false" hidden="false" outlineLevel="0" max="10" min="8" style="0" width="11.52"/>
    <col collapsed="false" customWidth="true" hidden="false" outlineLevel="0" max="11" min="11" style="1" width="13.38"/>
    <col collapsed="false" customWidth="true" hidden="false" outlineLevel="0" max="12" min="12" style="2" width="11.71"/>
    <col collapsed="false" customWidth="true" hidden="false" outlineLevel="0" max="13" min="13" style="0" width="11.85"/>
    <col collapsed="false" customWidth="false" hidden="false" outlineLevel="0" max="17" min="14" style="0" width="11.52"/>
    <col collapsed="false" customWidth="true" hidden="false" outlineLevel="0" max="18" min="18" style="1" width="12.27"/>
    <col collapsed="false" customWidth="false" hidden="false" outlineLevel="0" max="21" min="19" style="0" width="11.52"/>
    <col collapsed="false" customWidth="true" hidden="false" outlineLevel="0" max="22" min="22" style="1" width="13.93"/>
    <col collapsed="false" customWidth="false" hidden="false" outlineLevel="0" max="23" min="23" style="0" width="11.52"/>
    <col collapsed="false" customWidth="false" hidden="false" outlineLevel="0" max="24" min="24" style="2" width="11.52"/>
    <col collapsed="false" customWidth="false" hidden="false" outlineLevel="0" max="33" min="25" style="0" width="11.52"/>
    <col collapsed="false" customWidth="false" hidden="false" outlineLevel="0" max="35" min="34" style="1" width="11.52"/>
    <col collapsed="false" customWidth="true" hidden="false" outlineLevel="0" max="36" min="36" style="1" width="21.54"/>
    <col collapsed="false" customWidth="false" hidden="false" outlineLevel="0" max="38" min="37" style="0" width="11.52"/>
    <col collapsed="false" customWidth="false" hidden="false" outlineLevel="0" max="39" min="39" style="1" width="11.52"/>
    <col collapsed="false" customWidth="false" hidden="false" outlineLevel="0" max="1025" min="40" style="0" width="11.52"/>
  </cols>
  <sheetData>
    <row r="1" customFormat="false" ht="12.8" hidden="false" customHeight="false" outlineLevel="0" collapsed="false">
      <c r="A1" s="0" t="s">
        <v>20</v>
      </c>
      <c r="C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J1" s="0" t="s">
        <v>26</v>
      </c>
      <c r="K1" s="0" t="s">
        <v>27</v>
      </c>
      <c r="L1" s="0" t="s">
        <v>28</v>
      </c>
      <c r="M1" s="0" t="s">
        <v>25</v>
      </c>
      <c r="O1" s="0" t="s">
        <v>21</v>
      </c>
      <c r="P1" s="0" t="s">
        <v>22</v>
      </c>
      <c r="Q1" s="0" t="s">
        <v>29</v>
      </c>
      <c r="R1" s="0" t="s">
        <v>25</v>
      </c>
      <c r="T1" s="0" t="s">
        <v>21</v>
      </c>
      <c r="U1" s="0" t="s">
        <v>30</v>
      </c>
      <c r="V1" s="0" t="s">
        <v>31</v>
      </c>
      <c r="W1" s="0" t="s">
        <v>29</v>
      </c>
      <c r="X1" s="0" t="s">
        <v>32</v>
      </c>
      <c r="Y1" s="0" t="s">
        <v>25</v>
      </c>
      <c r="AA1" s="0" t="s">
        <v>20</v>
      </c>
      <c r="AB1" s="0" t="s">
        <v>22</v>
      </c>
      <c r="AC1" s="0" t="s">
        <v>26</v>
      </c>
      <c r="AE1" s="0" t="s">
        <v>21</v>
      </c>
      <c r="AF1" s="0" t="s">
        <v>26</v>
      </c>
      <c r="AG1" s="0" t="s">
        <v>29</v>
      </c>
      <c r="AH1" s="0" t="s">
        <v>33</v>
      </c>
      <c r="AI1" s="0" t="s">
        <v>34</v>
      </c>
      <c r="AJ1" s="0" t="s">
        <v>35</v>
      </c>
      <c r="AL1" s="0" t="s">
        <v>21</v>
      </c>
      <c r="AM1" s="0" t="s">
        <v>35</v>
      </c>
    </row>
    <row r="2" customFormat="false" ht="12.8" hidden="false" customHeight="false" outlineLevel="0" collapsed="false">
      <c r="A2" s="0" t="s">
        <v>36</v>
      </c>
      <c r="C2" s="0" t="s">
        <v>37</v>
      </c>
      <c r="E2" s="0" t="s">
        <v>38</v>
      </c>
      <c r="F2" s="1" t="n">
        <v>10000</v>
      </c>
      <c r="G2" s="2" t="n">
        <v>1</v>
      </c>
      <c r="H2" s="1" t="n">
        <f aca="false">F2*G2</f>
        <v>10000</v>
      </c>
      <c r="J2" s="0" t="s">
        <v>39</v>
      </c>
      <c r="K2" s="1" t="n">
        <v>5000</v>
      </c>
      <c r="L2" s="2" t="n">
        <v>1</v>
      </c>
      <c r="M2" s="1" t="n">
        <f aca="false">K2*L2</f>
        <v>5000</v>
      </c>
      <c r="O2" s="0" t="s">
        <v>37</v>
      </c>
      <c r="P2" s="0" t="s">
        <v>38</v>
      </c>
      <c r="Q2" s="0" t="str">
        <f aca="false">CONCATENATE(O2,P2)</f>
        <v>G1B1</v>
      </c>
      <c r="R2" s="1" t="n">
        <f aca="false">LOOKUP(P2,E:H,H:H)</f>
        <v>10000</v>
      </c>
      <c r="T2" s="0" t="s">
        <v>37</v>
      </c>
      <c r="U2" s="0" t="s">
        <v>39</v>
      </c>
      <c r="V2" s="1" t="n">
        <f aca="false">LOOKUP(U2,J:M,M:M)</f>
        <v>5000</v>
      </c>
      <c r="W2" s="0" t="str">
        <f aca="false">CONCATENATE(T2,U2)</f>
        <v>G1O1</v>
      </c>
      <c r="X2" s="2" t="n">
        <v>0.5</v>
      </c>
      <c r="Y2" s="1" t="n">
        <f aca="false">X2*V2</f>
        <v>2500</v>
      </c>
      <c r="AE2" s="0" t="s">
        <v>37</v>
      </c>
      <c r="AF2" s="0" t="s">
        <v>39</v>
      </c>
      <c r="AG2" s="0" t="str">
        <f aca="false">CONCATENATE(AE2,AF2)</f>
        <v>G1O1</v>
      </c>
      <c r="AH2" s="1" t="n">
        <f aca="false">SUMIF(O:R,AE2,R:R)/COUNTIF(T:U,AE2)</f>
        <v>10000</v>
      </c>
      <c r="AI2" s="1" t="n">
        <f aca="false">LOOKUP(AG2,W:Y,Y:Y)</f>
        <v>2500</v>
      </c>
      <c r="AJ2" s="1" t="n">
        <f aca="false">AH2-AI2</f>
        <v>7500</v>
      </c>
      <c r="AL2" s="0" t="s">
        <v>37</v>
      </c>
      <c r="AM2" s="1" t="n">
        <f aca="false">SUMIF(AE:AJ,AL2,AJ:AJ)</f>
        <v>7500</v>
      </c>
    </row>
    <row r="3" customFormat="false" ht="12.8" hidden="false" customHeight="false" outlineLevel="0" collapsed="false">
      <c r="A3" s="0" t="s">
        <v>40</v>
      </c>
      <c r="C3" s="0" t="s">
        <v>41</v>
      </c>
      <c r="E3" s="0" t="s">
        <v>42</v>
      </c>
      <c r="F3" s="1" t="n">
        <v>20000</v>
      </c>
      <c r="G3" s="2" t="n">
        <v>0.9</v>
      </c>
      <c r="H3" s="1" t="n">
        <f aca="false">F3*G3</f>
        <v>18000</v>
      </c>
      <c r="J3" s="0" t="s">
        <v>43</v>
      </c>
      <c r="K3" s="1" t="n">
        <v>20000</v>
      </c>
      <c r="L3" s="2" t="n">
        <v>1.2</v>
      </c>
      <c r="M3" s="1" t="n">
        <f aca="false">K3*L3</f>
        <v>24000</v>
      </c>
      <c r="O3" s="0" t="s">
        <v>41</v>
      </c>
      <c r="P3" s="0" t="s">
        <v>42</v>
      </c>
      <c r="Q3" s="0" t="str">
        <f aca="false">CONCATENATE(O3,P3)</f>
        <v>G2B2</v>
      </c>
      <c r="R3" s="1" t="n">
        <f aca="false">LOOKUP(P3,E:H,H:H)</f>
        <v>18000</v>
      </c>
      <c r="T3" s="0" t="s">
        <v>41</v>
      </c>
      <c r="U3" s="0" t="s">
        <v>39</v>
      </c>
      <c r="V3" s="1" t="n">
        <f aca="false">LOOKUP(U3,J:M,M:M)</f>
        <v>5000</v>
      </c>
      <c r="W3" s="0" t="str">
        <f aca="false">CONCATENATE(T3,U3)</f>
        <v>G2O1</v>
      </c>
      <c r="X3" s="2" t="n">
        <v>0.5</v>
      </c>
      <c r="Y3" s="1" t="n">
        <f aca="false">X3*V3</f>
        <v>2500</v>
      </c>
      <c r="AE3" s="0" t="s">
        <v>41</v>
      </c>
      <c r="AF3" s="0" t="s">
        <v>39</v>
      </c>
      <c r="AG3" s="0" t="str">
        <f aca="false">CONCATENATE(AE3,AF3)</f>
        <v>G2O1</v>
      </c>
      <c r="AH3" s="1" t="n">
        <f aca="false">SUMIF(O:R,AE3,R:R)/COUNTIF(T:U,AE3)</f>
        <v>18000</v>
      </c>
      <c r="AI3" s="1" t="n">
        <f aca="false">LOOKUP(AG3,W:Y,Y:Y)</f>
        <v>2500</v>
      </c>
      <c r="AJ3" s="1" t="n">
        <f aca="false">AH3-AI3</f>
        <v>15500</v>
      </c>
      <c r="AL3" s="0" t="s">
        <v>41</v>
      </c>
      <c r="AM3" s="1" t="n">
        <f aca="false">SUMIF(AE:AJ,AL3,AJ:AJ)</f>
        <v>15500</v>
      </c>
    </row>
    <row r="4" customFormat="false" ht="12.8" hidden="false" customHeight="false" outlineLevel="0" collapsed="false">
      <c r="A4" s="0" t="s">
        <v>44</v>
      </c>
      <c r="C4" s="0" t="s">
        <v>45</v>
      </c>
      <c r="E4" s="0" t="s">
        <v>46</v>
      </c>
      <c r="F4" s="1" t="n">
        <v>15000</v>
      </c>
      <c r="G4" s="2" t="n">
        <v>0.85</v>
      </c>
      <c r="H4" s="1" t="n">
        <f aca="false">F4*G4</f>
        <v>12750</v>
      </c>
      <c r="J4" s="0" t="s">
        <v>47</v>
      </c>
      <c r="K4" s="1" t="n">
        <v>15000</v>
      </c>
      <c r="L4" s="2" t="n">
        <v>0.7</v>
      </c>
      <c r="M4" s="1" t="n">
        <f aca="false">K4*L4</f>
        <v>10500</v>
      </c>
    </row>
  </sheetData>
  <dataValidations count="5">
    <dataValidation allowBlank="false" operator="equal" showDropDown="false" showErrorMessage="true" showInputMessage="false" sqref="O2:O1004" type="list">
      <formula1>Cenario01!$C$2:$C$1048576</formula1>
      <formula2>0</formula2>
    </dataValidation>
    <dataValidation allowBlank="false" operator="equal" showDropDown="false" showErrorMessage="true" showInputMessage="false" sqref="P2:P1004" type="list">
      <formula1>Cenario01!$E$2:$E$1048576</formula1>
      <formula2>0</formula2>
    </dataValidation>
    <dataValidation allowBlank="true" operator="equal" showDropDown="false" showErrorMessage="true" showInputMessage="false" sqref="Q2:Q1004 V2:V1004" type="none">
      <formula1>0</formula1>
      <formula2>0</formula2>
    </dataValidation>
    <dataValidation allowBlank="true" operator="equal" showDropDown="false" showErrorMessage="true" showInputMessage="false" sqref="T2:T1004" type="list">
      <formula1>Cenario01!$C$2:$C$1048576</formula1>
      <formula2>0</formula2>
    </dataValidation>
    <dataValidation allowBlank="false" operator="equal" showDropDown="false" showErrorMessage="true" showInputMessage="false" sqref="U2:U1004" type="list">
      <formula1>Cenario01!$J$2:$J$1048576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I3" activeCellId="0" sqref="AI3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4.63"/>
    <col collapsed="false" customWidth="true" hidden="false" outlineLevel="0" max="7" min="7" style="2" width="14.63"/>
    <col collapsed="false" customWidth="false" hidden="false" outlineLevel="0" max="10" min="8" style="0" width="11.52"/>
    <col collapsed="false" customWidth="true" hidden="false" outlineLevel="0" max="11" min="11" style="1" width="13.38"/>
    <col collapsed="false" customWidth="true" hidden="false" outlineLevel="0" max="12" min="12" style="2" width="11.71"/>
    <col collapsed="false" customWidth="true" hidden="false" outlineLevel="0" max="13" min="13" style="0" width="11.85"/>
    <col collapsed="false" customWidth="false" hidden="false" outlineLevel="0" max="17" min="14" style="0" width="11.52"/>
    <col collapsed="false" customWidth="true" hidden="false" outlineLevel="0" max="18" min="18" style="1" width="12.27"/>
    <col collapsed="false" customWidth="false" hidden="false" outlineLevel="0" max="21" min="19" style="0" width="11.52"/>
    <col collapsed="false" customWidth="true" hidden="false" outlineLevel="0" max="22" min="22" style="0" width="13.93"/>
    <col collapsed="false" customWidth="true" hidden="false" outlineLevel="0" max="23" min="23" style="1" width="13.93"/>
    <col collapsed="false" customWidth="false" hidden="false" outlineLevel="0" max="24" min="24" style="0" width="11.52"/>
    <col collapsed="false" customWidth="false" hidden="false" outlineLevel="0" max="25" min="25" style="2" width="11.52"/>
    <col collapsed="false" customWidth="false" hidden="false" outlineLevel="0" max="34" min="26" style="0" width="11.52"/>
    <col collapsed="false" customWidth="false" hidden="false" outlineLevel="0" max="36" min="35" style="1" width="11.52"/>
    <col collapsed="false" customWidth="true" hidden="false" outlineLevel="0" max="37" min="37" style="1" width="21.54"/>
    <col collapsed="false" customWidth="false" hidden="false" outlineLevel="0" max="39" min="38" style="0" width="11.52"/>
    <col collapsed="false" customWidth="false" hidden="false" outlineLevel="0" max="40" min="40" style="1" width="11.52"/>
    <col collapsed="false" customWidth="false" hidden="false" outlineLevel="0" max="45" min="41" style="0" width="11.52"/>
    <col collapsed="false" customWidth="true" hidden="false" outlineLevel="0" max="46" min="46" style="0" width="13.52"/>
    <col collapsed="false" customWidth="false" hidden="false" outlineLevel="0" max="1025" min="47" style="0" width="11.52"/>
  </cols>
  <sheetData>
    <row r="1" customFormat="false" ht="12.8" hidden="false" customHeight="false" outlineLevel="0" collapsed="false">
      <c r="A1" s="0" t="s">
        <v>20</v>
      </c>
      <c r="C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J1" s="0" t="s">
        <v>26</v>
      </c>
      <c r="K1" s="0" t="s">
        <v>27</v>
      </c>
      <c r="L1" s="0" t="s">
        <v>28</v>
      </c>
      <c r="M1" s="0" t="s">
        <v>25</v>
      </c>
      <c r="O1" s="0" t="s">
        <v>21</v>
      </c>
      <c r="P1" s="0" t="s">
        <v>22</v>
      </c>
      <c r="Q1" s="0" t="s">
        <v>29</v>
      </c>
      <c r="R1" s="0" t="s">
        <v>25</v>
      </c>
      <c r="T1" s="0" t="s">
        <v>21</v>
      </c>
      <c r="U1" s="0" t="s">
        <v>30</v>
      </c>
      <c r="V1" s="0" t="s">
        <v>48</v>
      </c>
      <c r="W1" s="0" t="s">
        <v>31</v>
      </c>
      <c r="X1" s="0" t="s">
        <v>29</v>
      </c>
      <c r="Y1" s="0" t="s">
        <v>32</v>
      </c>
      <c r="Z1" s="0" t="s">
        <v>25</v>
      </c>
      <c r="AB1" s="0" t="s">
        <v>20</v>
      </c>
      <c r="AC1" s="0" t="s">
        <v>22</v>
      </c>
      <c r="AD1" s="0" t="s">
        <v>26</v>
      </c>
      <c r="AF1" s="0" t="s">
        <v>21</v>
      </c>
      <c r="AG1" s="0" t="s">
        <v>26</v>
      </c>
      <c r="AH1" s="0" t="s">
        <v>29</v>
      </c>
      <c r="AI1" s="0" t="s">
        <v>33</v>
      </c>
      <c r="AJ1" s="0" t="s">
        <v>34</v>
      </c>
      <c r="AK1" s="0" t="s">
        <v>35</v>
      </c>
      <c r="AM1" s="0" t="s">
        <v>21</v>
      </c>
      <c r="AN1" s="0" t="s">
        <v>35</v>
      </c>
      <c r="AP1" s="0" t="s">
        <v>21</v>
      </c>
      <c r="AQ1" s="0" t="s">
        <v>33</v>
      </c>
      <c r="AS1" s="0" t="s">
        <v>26</v>
      </c>
      <c r="AT1" s="0" t="s">
        <v>48</v>
      </c>
    </row>
    <row r="2" customFormat="false" ht="12.8" hidden="false" customHeight="false" outlineLevel="0" collapsed="false">
      <c r="A2" s="0" t="s">
        <v>36</v>
      </c>
      <c r="C2" s="0" t="s">
        <v>37</v>
      </c>
      <c r="E2" s="0" t="s">
        <v>38</v>
      </c>
      <c r="F2" s="1" t="n">
        <v>10000</v>
      </c>
      <c r="G2" s="2" t="n">
        <v>1</v>
      </c>
      <c r="H2" s="1" t="n">
        <f aca="false">F2*G2</f>
        <v>10000</v>
      </c>
      <c r="J2" s="0" t="s">
        <v>39</v>
      </c>
      <c r="K2" s="1" t="n">
        <v>5000</v>
      </c>
      <c r="L2" s="2" t="n">
        <v>1</v>
      </c>
      <c r="M2" s="1" t="n">
        <f aca="false">K2*L2</f>
        <v>5000</v>
      </c>
      <c r="O2" s="0" t="s">
        <v>37</v>
      </c>
      <c r="P2" s="0" t="s">
        <v>38</v>
      </c>
      <c r="Q2" s="0" t="str">
        <f aca="false">CONCATENATE(O2,P2)</f>
        <v>G1B1</v>
      </c>
      <c r="R2" s="1" t="n">
        <f aca="false">LOOKUP(P2,E:H,H:H)</f>
        <v>10000</v>
      </c>
      <c r="T2" s="0" t="s">
        <v>37</v>
      </c>
      <c r="U2" s="0" t="s">
        <v>39</v>
      </c>
      <c r="V2" s="1" t="n">
        <f aca="false">LOOKUP(T2,AP:AQ,AQ:AQ)</f>
        <v>10000</v>
      </c>
      <c r="W2" s="1" t="n">
        <f aca="false">LOOKUP(U2,J:M,M:M)</f>
        <v>5000</v>
      </c>
      <c r="X2" s="0" t="str">
        <f aca="false">CONCATENATE(T2,U2)</f>
        <v>G1O1</v>
      </c>
      <c r="Y2" s="2" t="n">
        <f aca="false">V2/LOOKUP(U2,AS:AT,AT:AT)</f>
        <v>0.357142857142857</v>
      </c>
      <c r="Z2" s="1" t="n">
        <f aca="false">Y2*W2</f>
        <v>1785.71428571429</v>
      </c>
      <c r="AF2" s="0" t="s">
        <v>37</v>
      </c>
      <c r="AG2" s="0" t="s">
        <v>39</v>
      </c>
      <c r="AH2" s="0" t="str">
        <f aca="false">CONCATENATE(AF2,AG2)</f>
        <v>G1O1</v>
      </c>
      <c r="AI2" s="1" t="n">
        <f aca="false">SUMIF(O:R,AF2,R:R)/COUNTIF(T:U,AF2)</f>
        <v>10000</v>
      </c>
      <c r="AJ2" s="1" t="n">
        <f aca="false">LOOKUP(AH2,X:Z,Z:Z)</f>
        <v>1785.71428571429</v>
      </c>
      <c r="AK2" s="1" t="n">
        <f aca="false">AI2-AJ2</f>
        <v>8214.28571428571</v>
      </c>
      <c r="AM2" s="0" t="s">
        <v>37</v>
      </c>
      <c r="AN2" s="1" t="n">
        <f aca="false">SUMIF(AF:AK,AM2,AK:AK)</f>
        <v>8214.28571428571</v>
      </c>
      <c r="AP2" s="0" t="s">
        <v>37</v>
      </c>
      <c r="AQ2" s="1" t="n">
        <f aca="false">SUMIF(O:R,AP2,R:R)</f>
        <v>10000</v>
      </c>
      <c r="AS2" s="0" t="s">
        <v>39</v>
      </c>
      <c r="AT2" s="1" t="n">
        <f aca="false">SUMIF(U:V,AS2,V:V)</f>
        <v>28000</v>
      </c>
    </row>
    <row r="3" customFormat="false" ht="12.8" hidden="false" customHeight="false" outlineLevel="0" collapsed="false">
      <c r="A3" s="0" t="s">
        <v>40</v>
      </c>
      <c r="C3" s="0" t="s">
        <v>41</v>
      </c>
      <c r="E3" s="0" t="s">
        <v>42</v>
      </c>
      <c r="F3" s="1" t="n">
        <v>20000</v>
      </c>
      <c r="G3" s="2" t="n">
        <v>0.9</v>
      </c>
      <c r="H3" s="1" t="n">
        <f aca="false">F3*G3</f>
        <v>18000</v>
      </c>
      <c r="J3" s="0" t="s">
        <v>43</v>
      </c>
      <c r="K3" s="1" t="n">
        <v>20000</v>
      </c>
      <c r="L3" s="2" t="n">
        <v>1.2</v>
      </c>
      <c r="M3" s="1" t="n">
        <f aca="false">K3*L3</f>
        <v>24000</v>
      </c>
      <c r="O3" s="0" t="s">
        <v>41</v>
      </c>
      <c r="P3" s="0" t="s">
        <v>42</v>
      </c>
      <c r="Q3" s="0" t="str">
        <f aca="false">CONCATENATE(O3,P3)</f>
        <v>G2B2</v>
      </c>
      <c r="R3" s="1" t="n">
        <f aca="false">LOOKUP(P3,E:H,H:H)</f>
        <v>18000</v>
      </c>
      <c r="T3" s="0" t="s">
        <v>41</v>
      </c>
      <c r="U3" s="0" t="s">
        <v>39</v>
      </c>
      <c r="V3" s="1" t="n">
        <f aca="false">LOOKUP(T3,AP:AQ,AQ:AQ)</f>
        <v>18000</v>
      </c>
      <c r="W3" s="1" t="n">
        <f aca="false">LOOKUP(U3,J:M,M:M)</f>
        <v>5000</v>
      </c>
      <c r="X3" s="0" t="str">
        <f aca="false">CONCATENATE(T3,U3)</f>
        <v>G2O1</v>
      </c>
      <c r="Y3" s="2" t="n">
        <f aca="false">V3/LOOKUP(U3,AS:AT,AT:AT)</f>
        <v>0.642857142857143</v>
      </c>
      <c r="Z3" s="1" t="n">
        <f aca="false">Y3*W3</f>
        <v>3214.28571428571</v>
      </c>
      <c r="AF3" s="0" t="s">
        <v>41</v>
      </c>
      <c r="AG3" s="0" t="s">
        <v>39</v>
      </c>
      <c r="AH3" s="0" t="str">
        <f aca="false">CONCATENATE(AF3,AG3)</f>
        <v>G2O1</v>
      </c>
      <c r="AI3" s="1" t="n">
        <f aca="false">SUMIF(O:R,AF3,R:R)/COUNTIF(T:U,AF3)</f>
        <v>18000</v>
      </c>
      <c r="AJ3" s="1" t="n">
        <f aca="false">LOOKUP(AH3,X:Z,Z:Z)</f>
        <v>3214.28571428571</v>
      </c>
      <c r="AK3" s="1" t="n">
        <f aca="false">AI3-AJ3</f>
        <v>14785.7142857143</v>
      </c>
      <c r="AM3" s="0" t="s">
        <v>41</v>
      </c>
      <c r="AN3" s="1" t="n">
        <f aca="false">SUMIF(AF:AK,AM3,AK:AK)</f>
        <v>14785.7142857143</v>
      </c>
      <c r="AP3" s="0" t="s">
        <v>41</v>
      </c>
      <c r="AQ3" s="1" t="n">
        <f aca="false">SUMIF(O:R,AP3,R:R)</f>
        <v>18000</v>
      </c>
    </row>
    <row r="4" customFormat="false" ht="12.8" hidden="false" customHeight="false" outlineLevel="0" collapsed="false">
      <c r="A4" s="0" t="s">
        <v>44</v>
      </c>
      <c r="C4" s="0" t="s">
        <v>45</v>
      </c>
      <c r="E4" s="0" t="s">
        <v>46</v>
      </c>
      <c r="F4" s="1" t="n">
        <v>15000</v>
      </c>
      <c r="G4" s="2" t="n">
        <v>0.85</v>
      </c>
      <c r="H4" s="1" t="n">
        <f aca="false">F4*G4</f>
        <v>12750</v>
      </c>
      <c r="J4" s="0" t="s">
        <v>47</v>
      </c>
      <c r="K4" s="1" t="n">
        <v>15000</v>
      </c>
      <c r="L4" s="2" t="n">
        <v>0.7</v>
      </c>
      <c r="M4" s="1" t="n">
        <f aca="false">K4*L4</f>
        <v>10500</v>
      </c>
    </row>
  </sheetData>
  <dataValidations count="5">
    <dataValidation allowBlank="false" operator="equal" showDropDown="false" showErrorMessage="true" showInputMessage="false" sqref="O2:O1004" type="list">
      <formula1>Cenario01!$C$2:$C$1048576</formula1>
      <formula2>0</formula2>
    </dataValidation>
    <dataValidation allowBlank="false" operator="equal" showDropDown="false" showErrorMessage="true" showInputMessage="false" sqref="P2:P1004" type="list">
      <formula1>Cenario01!$E$2:$E$1048576</formula1>
      <formula2>0</formula2>
    </dataValidation>
    <dataValidation allowBlank="true" operator="equal" showDropDown="false" showErrorMessage="true" showInputMessage="false" sqref="Q2:Q1004 V2:W3 W4:W1004" type="none">
      <formula1>0</formula1>
      <formula2>0</formula2>
    </dataValidation>
    <dataValidation allowBlank="true" operator="equal" showDropDown="false" showErrorMessage="true" showInputMessage="false" sqref="T2:T1004" type="list">
      <formula1>Cenario01!$C$2:$C$1048576</formula1>
      <formula2>0</formula2>
    </dataValidation>
    <dataValidation allowBlank="false" operator="equal" showDropDown="false" showErrorMessage="true" showInputMessage="false" sqref="U2:U3 U4:V1004" type="list">
      <formula1>Cenario01!$J$2:$J$1048576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pane xSplit="0" ySplit="1" topLeftCell="A2" activePane="bottomLeft" state="frozen"/>
      <selection pane="topLeft" activeCell="Z1" activeCellId="0" sqref="Z1"/>
      <selection pane="bottomLeft" activeCell="AP13" activeCellId="0" sqref="AP13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4.63"/>
    <col collapsed="false" customWidth="true" hidden="false" outlineLevel="0" max="7" min="7" style="2" width="14.63"/>
    <col collapsed="false" customWidth="false" hidden="false" outlineLevel="0" max="10" min="8" style="0" width="11.52"/>
    <col collapsed="false" customWidth="true" hidden="false" outlineLevel="0" max="11" min="11" style="1" width="13.38"/>
    <col collapsed="false" customWidth="true" hidden="false" outlineLevel="0" max="12" min="12" style="2" width="11.71"/>
    <col collapsed="false" customWidth="true" hidden="false" outlineLevel="0" max="13" min="13" style="0" width="11.85"/>
    <col collapsed="false" customWidth="false" hidden="false" outlineLevel="0" max="17" min="14" style="0" width="11.52"/>
    <col collapsed="false" customWidth="true" hidden="false" outlineLevel="0" max="18" min="18" style="1" width="12.27"/>
    <col collapsed="false" customWidth="false" hidden="false" outlineLevel="0" max="21" min="19" style="0" width="11.52"/>
    <col collapsed="false" customWidth="true" hidden="false" outlineLevel="0" max="22" min="22" style="1" width="13.93"/>
    <col collapsed="false" customWidth="false" hidden="false" outlineLevel="0" max="23" min="23" style="0" width="11.52"/>
    <col collapsed="false" customWidth="false" hidden="false" outlineLevel="0" max="24" min="24" style="2" width="11.52"/>
    <col collapsed="false" customWidth="false" hidden="false" outlineLevel="0" max="33" min="25" style="0" width="11.52"/>
    <col collapsed="false" customWidth="false" hidden="false" outlineLevel="0" max="35" min="34" style="1" width="11.52"/>
    <col collapsed="false" customWidth="true" hidden="false" outlineLevel="0" max="36" min="36" style="1" width="21.54"/>
    <col collapsed="false" customWidth="false" hidden="false" outlineLevel="0" max="38" min="37" style="0" width="11.52"/>
    <col collapsed="false" customWidth="false" hidden="false" outlineLevel="0" max="39" min="39" style="1" width="11.52"/>
    <col collapsed="false" customWidth="false" hidden="false" outlineLevel="0" max="41" min="40" style="0" width="11.52"/>
    <col collapsed="false" customWidth="false" hidden="false" outlineLevel="0" max="43" min="42" style="1" width="11.52"/>
    <col collapsed="false" customWidth="false" hidden="false" outlineLevel="0" max="1025" min="44" style="0" width="11.52"/>
  </cols>
  <sheetData>
    <row r="1" customFormat="false" ht="12.8" hidden="false" customHeight="false" outlineLevel="0" collapsed="false">
      <c r="A1" s="0" t="s">
        <v>20</v>
      </c>
      <c r="C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J1" s="0" t="s">
        <v>26</v>
      </c>
      <c r="K1" s="0" t="s">
        <v>27</v>
      </c>
      <c r="L1" s="0" t="s">
        <v>28</v>
      </c>
      <c r="M1" s="0" t="s">
        <v>25</v>
      </c>
      <c r="O1" s="0" t="s">
        <v>21</v>
      </c>
      <c r="P1" s="0" t="s">
        <v>22</v>
      </c>
      <c r="Q1" s="0" t="s">
        <v>29</v>
      </c>
      <c r="R1" s="0" t="s">
        <v>25</v>
      </c>
      <c r="T1" s="0" t="s">
        <v>21</v>
      </c>
      <c r="U1" s="0" t="s">
        <v>30</v>
      </c>
      <c r="V1" s="0" t="s">
        <v>31</v>
      </c>
      <c r="W1" s="0" t="s">
        <v>29</v>
      </c>
      <c r="X1" s="0" t="s">
        <v>32</v>
      </c>
      <c r="Y1" s="0" t="s">
        <v>25</v>
      </c>
      <c r="AA1" s="0" t="s">
        <v>20</v>
      </c>
      <c r="AB1" s="0" t="s">
        <v>22</v>
      </c>
      <c r="AC1" s="0" t="s">
        <v>26</v>
      </c>
      <c r="AE1" s="0" t="s">
        <v>21</v>
      </c>
      <c r="AF1" s="0" t="s">
        <v>26</v>
      </c>
      <c r="AG1" s="0" t="s">
        <v>29</v>
      </c>
      <c r="AH1" s="0" t="s">
        <v>33</v>
      </c>
      <c r="AI1" s="0" t="s">
        <v>34</v>
      </c>
      <c r="AJ1" s="0" t="s">
        <v>35</v>
      </c>
      <c r="AL1" s="0" t="s">
        <v>21</v>
      </c>
      <c r="AM1" s="0" t="s">
        <v>35</v>
      </c>
      <c r="AO1" s="0" t="s">
        <v>21</v>
      </c>
      <c r="AP1" s="0" t="s">
        <v>33</v>
      </c>
      <c r="AQ1" s="0" t="s">
        <v>49</v>
      </c>
      <c r="AR1" s="0" t="s">
        <v>35</v>
      </c>
    </row>
    <row r="2" customFormat="false" ht="12.8" hidden="false" customHeight="false" outlineLevel="0" collapsed="false">
      <c r="A2" s="0" t="s">
        <v>36</v>
      </c>
      <c r="C2" s="0" t="s">
        <v>37</v>
      </c>
      <c r="E2" s="0" t="s">
        <v>38</v>
      </c>
      <c r="F2" s="1" t="n">
        <v>10000</v>
      </c>
      <c r="G2" s="2" t="n">
        <v>1</v>
      </c>
      <c r="H2" s="1" t="n">
        <f aca="false">F2*G2</f>
        <v>10000</v>
      </c>
      <c r="J2" s="0" t="s">
        <v>39</v>
      </c>
      <c r="K2" s="1" t="n">
        <v>5000</v>
      </c>
      <c r="L2" s="2" t="n">
        <v>1</v>
      </c>
      <c r="M2" s="1" t="n">
        <f aca="false">K2*L2</f>
        <v>5000</v>
      </c>
      <c r="O2" s="0" t="s">
        <v>37</v>
      </c>
      <c r="P2" s="0" t="s">
        <v>38</v>
      </c>
      <c r="Q2" s="0" t="str">
        <f aca="false">CONCATENATE(O2,P2)</f>
        <v>G1B1</v>
      </c>
      <c r="R2" s="1" t="n">
        <f aca="false">LOOKUP(P2,E:H,H:H)</f>
        <v>10000</v>
      </c>
      <c r="T2" s="0" t="s">
        <v>37</v>
      </c>
      <c r="U2" s="0" t="s">
        <v>39</v>
      </c>
      <c r="V2" s="1" t="n">
        <f aca="false">LOOKUP(U2,J:M,M:M)</f>
        <v>5000</v>
      </c>
      <c r="W2" s="0" t="str">
        <f aca="false">CONCATENATE(T2,U2)</f>
        <v>G1O1</v>
      </c>
      <c r="X2" s="2" t="n">
        <v>0.8</v>
      </c>
      <c r="Y2" s="1" t="n">
        <f aca="false">X2*V2</f>
        <v>4000</v>
      </c>
      <c r="AE2" s="0" t="s">
        <v>37</v>
      </c>
      <c r="AF2" s="0" t="s">
        <v>39</v>
      </c>
      <c r="AG2" s="0" t="str">
        <f aca="false">CONCATENATE(AE2,AF2)</f>
        <v>G1O1</v>
      </c>
      <c r="AH2" s="1" t="n">
        <f aca="false">SUMIF(O:R,AE2,R:R)/COUNTIF(T:U,AE2)</f>
        <v>14000</v>
      </c>
      <c r="AI2" s="1" t="n">
        <f aca="false">LOOKUP(AG2,W:Y,Y:Y)</f>
        <v>4000</v>
      </c>
      <c r="AJ2" s="1" t="n">
        <f aca="false">AH2-AI2</f>
        <v>10000</v>
      </c>
      <c r="AL2" s="0" t="s">
        <v>37</v>
      </c>
      <c r="AM2" s="1" t="n">
        <f aca="false">SUMIF(AE:AJ,AL2,AJ:AJ)</f>
        <v>2400</v>
      </c>
      <c r="AO2" s="0" t="s">
        <v>37</v>
      </c>
      <c r="AP2" s="1" t="n">
        <f aca="false">SUMIF(O:R,AO2,R:R)</f>
        <v>28000</v>
      </c>
      <c r="AQ2" s="1" t="n">
        <f aca="false">SUMIF(AE:AI,AO2,AI:AI)</f>
        <v>25600</v>
      </c>
      <c r="AR2" s="1" t="n">
        <f aca="false">AP2-AQ2</f>
        <v>2400</v>
      </c>
    </row>
    <row r="3" customFormat="false" ht="12.8" hidden="false" customHeight="false" outlineLevel="0" collapsed="false">
      <c r="A3" s="0" t="s">
        <v>40</v>
      </c>
      <c r="C3" s="0" t="s">
        <v>41</v>
      </c>
      <c r="E3" s="0" t="s">
        <v>42</v>
      </c>
      <c r="F3" s="1" t="n">
        <v>20000</v>
      </c>
      <c r="G3" s="2" t="n">
        <v>0.9</v>
      </c>
      <c r="H3" s="1" t="n">
        <f aca="false">F3*G3</f>
        <v>18000</v>
      </c>
      <c r="J3" s="0" t="s">
        <v>43</v>
      </c>
      <c r="K3" s="1" t="n">
        <v>20000</v>
      </c>
      <c r="L3" s="2" t="n">
        <v>1.2</v>
      </c>
      <c r="M3" s="1" t="n">
        <f aca="false">K3*L3</f>
        <v>24000</v>
      </c>
      <c r="O3" s="0" t="s">
        <v>37</v>
      </c>
      <c r="P3" s="0" t="s">
        <v>42</v>
      </c>
      <c r="Q3" s="0" t="str">
        <f aca="false">CONCATENATE(O3,P3)</f>
        <v>G1B2</v>
      </c>
      <c r="R3" s="1" t="n">
        <f aca="false">LOOKUP(P3,E:H,H:H)</f>
        <v>18000</v>
      </c>
      <c r="T3" s="0" t="s">
        <v>37</v>
      </c>
      <c r="U3" s="0" t="s">
        <v>43</v>
      </c>
      <c r="V3" s="1" t="n">
        <f aca="false">LOOKUP(U3,J:M,M:M)</f>
        <v>24000</v>
      </c>
      <c r="W3" s="0" t="str">
        <f aca="false">CONCATENATE(T3,U3)</f>
        <v>G1O2</v>
      </c>
      <c r="X3" s="2" t="n">
        <v>0.9</v>
      </c>
      <c r="Y3" s="1" t="n">
        <f aca="false">X3*V3</f>
        <v>21600</v>
      </c>
      <c r="AE3" s="0" t="s">
        <v>37</v>
      </c>
      <c r="AF3" s="0" t="s">
        <v>43</v>
      </c>
      <c r="AG3" s="0" t="str">
        <f aca="false">CONCATENATE(AE3,AF3)</f>
        <v>G1O2</v>
      </c>
      <c r="AH3" s="1" t="n">
        <f aca="false">SUMIF(O:R,AE3,R:R)/COUNTIF(T:U,AE3)</f>
        <v>14000</v>
      </c>
      <c r="AI3" s="1" t="n">
        <f aca="false">LOOKUP(AG3,W:Y,Y:Y)</f>
        <v>21600</v>
      </c>
      <c r="AJ3" s="1" t="n">
        <f aca="false">AH3-AI3</f>
        <v>-7600</v>
      </c>
    </row>
    <row r="4" customFormat="false" ht="12.8" hidden="false" customHeight="false" outlineLevel="0" collapsed="false">
      <c r="A4" s="0" t="s">
        <v>44</v>
      </c>
      <c r="C4" s="0" t="s">
        <v>45</v>
      </c>
      <c r="E4" s="0" t="s">
        <v>46</v>
      </c>
      <c r="F4" s="1" t="n">
        <v>15000</v>
      </c>
      <c r="G4" s="2" t="n">
        <v>0.85</v>
      </c>
      <c r="H4" s="1" t="n">
        <f aca="false">F4*G4</f>
        <v>12750</v>
      </c>
      <c r="J4" s="0" t="s">
        <v>47</v>
      </c>
      <c r="K4" s="1" t="n">
        <v>15000</v>
      </c>
      <c r="L4" s="2" t="n">
        <v>0.7</v>
      </c>
      <c r="M4" s="1" t="n">
        <f aca="false">K4*L4</f>
        <v>10500</v>
      </c>
    </row>
  </sheetData>
  <dataValidations count="5">
    <dataValidation allowBlank="false" operator="equal" showDropDown="false" showErrorMessage="true" showInputMessage="false" sqref="O2:O1004" type="list">
      <formula1>Cenario01!$C$2:$C$1048576</formula1>
      <formula2>0</formula2>
    </dataValidation>
    <dataValidation allowBlank="false" operator="equal" showDropDown="false" showErrorMessage="true" showInputMessage="false" sqref="P2:P1004" type="list">
      <formula1>Cenario01!$E$2:$E$1048576</formula1>
      <formula2>0</formula2>
    </dataValidation>
    <dataValidation allowBlank="true" operator="equal" showDropDown="false" showErrorMessage="true" showInputMessage="false" sqref="Q2:Q1004 V2:V1004" type="none">
      <formula1>0</formula1>
      <formula2>0</formula2>
    </dataValidation>
    <dataValidation allowBlank="true" operator="equal" showDropDown="false" showErrorMessage="true" showInputMessage="false" sqref="T2:T1004" type="list">
      <formula1>Cenario01!$C$2:$C$1048576</formula1>
      <formula2>0</formula2>
    </dataValidation>
    <dataValidation allowBlank="false" operator="equal" showDropDown="false" showErrorMessage="true" showInputMessage="false" sqref="U2:U1004" type="list">
      <formula1>Cenario01!$J$2:$J$1048576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4.63"/>
    <col collapsed="false" customWidth="true" hidden="false" outlineLevel="0" max="7" min="7" style="2" width="14.63"/>
    <col collapsed="false" customWidth="false" hidden="false" outlineLevel="0" max="10" min="8" style="0" width="11.52"/>
    <col collapsed="false" customWidth="true" hidden="false" outlineLevel="0" max="11" min="11" style="1" width="13.38"/>
    <col collapsed="false" customWidth="true" hidden="false" outlineLevel="0" max="12" min="12" style="2" width="11.71"/>
    <col collapsed="false" customWidth="true" hidden="false" outlineLevel="0" max="13" min="13" style="0" width="11.85"/>
    <col collapsed="false" customWidth="false" hidden="false" outlineLevel="0" max="17" min="14" style="0" width="11.52"/>
    <col collapsed="false" customWidth="true" hidden="false" outlineLevel="0" max="18" min="18" style="1" width="12.27"/>
    <col collapsed="false" customWidth="false" hidden="false" outlineLevel="0" max="21" min="19" style="0" width="11.52"/>
    <col collapsed="false" customWidth="true" hidden="false" outlineLevel="0" max="22" min="22" style="1" width="13.93"/>
    <col collapsed="false" customWidth="false" hidden="false" outlineLevel="0" max="23" min="23" style="0" width="11.52"/>
    <col collapsed="false" customWidth="false" hidden="false" outlineLevel="0" max="24" min="24" style="2" width="11.52"/>
    <col collapsed="false" customWidth="false" hidden="false" outlineLevel="0" max="33" min="25" style="0" width="11.52"/>
    <col collapsed="false" customWidth="false" hidden="false" outlineLevel="0" max="35" min="34" style="1" width="11.52"/>
    <col collapsed="false" customWidth="true" hidden="false" outlineLevel="0" max="36" min="36" style="1" width="21.54"/>
    <col collapsed="false" customWidth="false" hidden="false" outlineLevel="0" max="38" min="37" style="0" width="11.52"/>
    <col collapsed="false" customWidth="true" hidden="false" outlineLevel="0" max="39" min="39" style="1" width="19.58"/>
    <col collapsed="false" customWidth="false" hidden="false" outlineLevel="0" max="41" min="40" style="0" width="11.52"/>
    <col collapsed="false" customWidth="false" hidden="false" outlineLevel="0" max="43" min="42" style="1" width="11.52"/>
    <col collapsed="false" customWidth="true" hidden="false" outlineLevel="0" max="44" min="44" style="0" width="16.53"/>
    <col collapsed="false" customWidth="false" hidden="false" outlineLevel="0" max="1025" min="45" style="0" width="11.52"/>
  </cols>
  <sheetData>
    <row r="1" customFormat="false" ht="12.8" hidden="false" customHeight="false" outlineLevel="0" collapsed="false">
      <c r="A1" s="0" t="s">
        <v>20</v>
      </c>
      <c r="C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J1" s="0" t="s">
        <v>26</v>
      </c>
      <c r="K1" s="0" t="s">
        <v>27</v>
      </c>
      <c r="L1" s="0" t="s">
        <v>28</v>
      </c>
      <c r="M1" s="0" t="s">
        <v>25</v>
      </c>
      <c r="O1" s="0" t="s">
        <v>21</v>
      </c>
      <c r="P1" s="0" t="s">
        <v>22</v>
      </c>
      <c r="Q1" s="0" t="s">
        <v>29</v>
      </c>
      <c r="R1" s="0" t="s">
        <v>25</v>
      </c>
      <c r="T1" s="0" t="s">
        <v>21</v>
      </c>
      <c r="U1" s="0" t="s">
        <v>30</v>
      </c>
      <c r="V1" s="0" t="s">
        <v>31</v>
      </c>
      <c r="W1" s="0" t="s">
        <v>29</v>
      </c>
      <c r="X1" s="0" t="s">
        <v>32</v>
      </c>
      <c r="Y1" s="0" t="s">
        <v>25</v>
      </c>
      <c r="AA1" s="0" t="s">
        <v>20</v>
      </c>
      <c r="AB1" s="0" t="s">
        <v>22</v>
      </c>
      <c r="AC1" s="0" t="s">
        <v>26</v>
      </c>
      <c r="AE1" s="0" t="s">
        <v>21</v>
      </c>
      <c r="AF1" s="0" t="s">
        <v>26</v>
      </c>
      <c r="AG1" s="0" t="s">
        <v>29</v>
      </c>
      <c r="AH1" s="0" t="s">
        <v>33</v>
      </c>
      <c r="AI1" s="0" t="s">
        <v>34</v>
      </c>
      <c r="AJ1" s="0" t="s">
        <v>35</v>
      </c>
      <c r="AL1" s="0" t="s">
        <v>21</v>
      </c>
      <c r="AM1" s="0" t="s">
        <v>35</v>
      </c>
      <c r="AO1" s="0" t="s">
        <v>21</v>
      </c>
      <c r="AP1" s="0" t="s">
        <v>33</v>
      </c>
      <c r="AQ1" s="0" t="s">
        <v>49</v>
      </c>
      <c r="AR1" s="0" t="s">
        <v>35</v>
      </c>
    </row>
    <row r="2" customFormat="false" ht="12.8" hidden="false" customHeight="false" outlineLevel="0" collapsed="false">
      <c r="A2" s="0" t="s">
        <v>36</v>
      </c>
      <c r="C2" s="0" t="s">
        <v>37</v>
      </c>
      <c r="E2" s="0" t="s">
        <v>38</v>
      </c>
      <c r="F2" s="1" t="n">
        <v>10000</v>
      </c>
      <c r="G2" s="2" t="n">
        <v>1</v>
      </c>
      <c r="H2" s="1" t="n">
        <f aca="false">F2*G2</f>
        <v>10000</v>
      </c>
      <c r="J2" s="0" t="s">
        <v>39</v>
      </c>
      <c r="K2" s="1" t="n">
        <v>5000</v>
      </c>
      <c r="L2" s="2" t="n">
        <v>1</v>
      </c>
      <c r="M2" s="1" t="n">
        <f aca="false">K2*L2</f>
        <v>5000</v>
      </c>
      <c r="O2" s="0" t="s">
        <v>37</v>
      </c>
      <c r="P2" s="0" t="s">
        <v>38</v>
      </c>
      <c r="Q2" s="0" t="str">
        <f aca="false">CONCATENATE(O2,P2)</f>
        <v>G1B1</v>
      </c>
      <c r="R2" s="1" t="n">
        <f aca="false">LOOKUP(P2,E:H,H:H)</f>
        <v>10000</v>
      </c>
      <c r="T2" s="0" t="s">
        <v>37</v>
      </c>
      <c r="U2" s="0" t="s">
        <v>39</v>
      </c>
      <c r="V2" s="1" t="n">
        <f aca="false">LOOKUP(U2,J:M,M:M)</f>
        <v>5000</v>
      </c>
      <c r="W2" s="0" t="str">
        <f aca="false">CONCATENATE(T2,U2)</f>
        <v>G1O1</v>
      </c>
      <c r="X2" s="2" t="n">
        <v>0.8</v>
      </c>
      <c r="Y2" s="1" t="n">
        <f aca="false">X2*V2</f>
        <v>4000</v>
      </c>
      <c r="AE2" s="0" t="s">
        <v>37</v>
      </c>
      <c r="AF2" s="0" t="s">
        <v>39</v>
      </c>
      <c r="AG2" s="0" t="str">
        <f aca="false">CONCATENATE(AE2,AF2)</f>
        <v>G1O1</v>
      </c>
      <c r="AH2" s="1" t="n">
        <f aca="false">SUMIF(O:R,AE2,R:R)/COUNTIF(T:U,AE2)</f>
        <v>3333.33333333333</v>
      </c>
      <c r="AI2" s="1" t="n">
        <f aca="false">LOOKUP(AG2,W:Y,Y:Y)</f>
        <v>4000</v>
      </c>
      <c r="AJ2" s="1" t="n">
        <f aca="false">AH2-AI2</f>
        <v>-666.666666666667</v>
      </c>
      <c r="AL2" s="0" t="s">
        <v>37</v>
      </c>
      <c r="AM2" s="1" t="n">
        <f aca="false">SUMIF(AE:AJ,AL2,AJ:AJ)</f>
        <v>-25050</v>
      </c>
      <c r="AO2" s="0" t="s">
        <v>37</v>
      </c>
      <c r="AP2" s="1" t="n">
        <f aca="false">SUMIF(O:R,AO2,R:R)</f>
        <v>10000</v>
      </c>
      <c r="AQ2" s="1" t="n">
        <f aca="false">SUMIF(AE:AI,AO2,AI:AI)</f>
        <v>35050</v>
      </c>
      <c r="AR2" s="1" t="n">
        <f aca="false">AP2-AQ2</f>
        <v>-25050</v>
      </c>
    </row>
    <row r="3" customFormat="false" ht="12.8" hidden="false" customHeight="false" outlineLevel="0" collapsed="false">
      <c r="A3" s="0" t="s">
        <v>40</v>
      </c>
      <c r="C3" s="0" t="s">
        <v>41</v>
      </c>
      <c r="E3" s="0" t="s">
        <v>42</v>
      </c>
      <c r="F3" s="1" t="n">
        <v>20000</v>
      </c>
      <c r="G3" s="2" t="n">
        <v>0.9</v>
      </c>
      <c r="H3" s="1" t="n">
        <f aca="false">F3*G3</f>
        <v>18000</v>
      </c>
      <c r="J3" s="0" t="s">
        <v>43</v>
      </c>
      <c r="K3" s="1" t="n">
        <v>20000</v>
      </c>
      <c r="L3" s="2" t="n">
        <v>1.2</v>
      </c>
      <c r="M3" s="1" t="n">
        <f aca="false">K3*L3</f>
        <v>24000</v>
      </c>
      <c r="T3" s="0" t="s">
        <v>37</v>
      </c>
      <c r="U3" s="0" t="s">
        <v>43</v>
      </c>
      <c r="V3" s="1" t="n">
        <f aca="false">LOOKUP(U3,J:M,M:M)</f>
        <v>24000</v>
      </c>
      <c r="W3" s="0" t="str">
        <f aca="false">CONCATENATE(T3,U3)</f>
        <v>G1O2</v>
      </c>
      <c r="X3" s="2" t="n">
        <v>0.9</v>
      </c>
      <c r="Y3" s="1" t="n">
        <f aca="false">X3*V3</f>
        <v>21600</v>
      </c>
      <c r="AE3" s="0" t="s">
        <v>37</v>
      </c>
      <c r="AF3" s="0" t="s">
        <v>43</v>
      </c>
      <c r="AG3" s="0" t="str">
        <f aca="false">CONCATENATE(AE3,AF3)</f>
        <v>G1O2</v>
      </c>
      <c r="AH3" s="1" t="n">
        <f aca="false">SUMIF(O:R,AE3,R:R)/COUNTIF(T:U,AE3)</f>
        <v>3333.33333333333</v>
      </c>
      <c r="AI3" s="1" t="n">
        <f aca="false">LOOKUP(AG3,W:Y,Y:Y)</f>
        <v>21600</v>
      </c>
      <c r="AJ3" s="1" t="n">
        <f aca="false">AH3-AI3</f>
        <v>-18266.6666666667</v>
      </c>
    </row>
    <row r="4" customFormat="false" ht="12.8" hidden="false" customHeight="false" outlineLevel="0" collapsed="false">
      <c r="A4" s="0" t="s">
        <v>44</v>
      </c>
      <c r="C4" s="0" t="s">
        <v>45</v>
      </c>
      <c r="E4" s="0" t="s">
        <v>46</v>
      </c>
      <c r="F4" s="1" t="n">
        <v>15000</v>
      </c>
      <c r="G4" s="2" t="n">
        <v>0.85</v>
      </c>
      <c r="H4" s="1" t="n">
        <f aca="false">F4*G4</f>
        <v>12750</v>
      </c>
      <c r="J4" s="0" t="s">
        <v>47</v>
      </c>
      <c r="K4" s="1" t="n">
        <v>15000</v>
      </c>
      <c r="L4" s="2" t="n">
        <v>0.7</v>
      </c>
      <c r="M4" s="1" t="n">
        <f aca="false">K4*L4</f>
        <v>10500</v>
      </c>
      <c r="T4" s="0" t="s">
        <v>37</v>
      </c>
      <c r="U4" s="0" t="s">
        <v>47</v>
      </c>
      <c r="V4" s="1" t="n">
        <f aca="false">LOOKUP(U4,J:M,M:M)</f>
        <v>10500</v>
      </c>
      <c r="W4" s="0" t="str">
        <f aca="false">CONCATENATE(T4,U4)</f>
        <v>G1O3</v>
      </c>
      <c r="X4" s="2" t="n">
        <v>0.9</v>
      </c>
      <c r="Y4" s="1" t="n">
        <f aca="false">X4*V4</f>
        <v>9450</v>
      </c>
      <c r="AE4" s="0" t="s">
        <v>37</v>
      </c>
      <c r="AF4" s="0" t="s">
        <v>47</v>
      </c>
      <c r="AG4" s="0" t="str">
        <f aca="false">CONCATENATE(AE4,AF4)</f>
        <v>G1O3</v>
      </c>
      <c r="AH4" s="1" t="n">
        <f aca="false">SUMIF(O:R,AE4,R:R)/COUNTIF(T:U,AE4)</f>
        <v>3333.33333333333</v>
      </c>
      <c r="AI4" s="1" t="n">
        <f aca="false">LOOKUP(AG4,W:Y,Y:Y)</f>
        <v>9450</v>
      </c>
      <c r="AJ4" s="1" t="n">
        <f aca="false">AH4-AI4</f>
        <v>-6116.66666666667</v>
      </c>
    </row>
  </sheetData>
  <dataValidations count="5">
    <dataValidation allowBlank="false" operator="equal" showDropDown="false" showErrorMessage="true" showInputMessage="false" sqref="O2:O1004" type="list">
      <formula1>Cenario01!$C$2:$C$1048576</formula1>
      <formula2>0</formula2>
    </dataValidation>
    <dataValidation allowBlank="false" operator="equal" showDropDown="false" showErrorMessage="true" showInputMessage="false" sqref="P2:P1004" type="list">
      <formula1>Cenario01!$E$2:$E$1048576</formula1>
      <formula2>0</formula2>
    </dataValidation>
    <dataValidation allowBlank="true" operator="equal" showDropDown="false" showErrorMessage="true" showInputMessage="false" sqref="Q2:Q1004 V2:V1004" type="none">
      <formula1>0</formula1>
      <formula2>0</formula2>
    </dataValidation>
    <dataValidation allowBlank="true" operator="equal" showDropDown="false" showErrorMessage="true" showInputMessage="false" sqref="T2:T1004" type="list">
      <formula1>Cenario01!$C$2:$C$1048576</formula1>
      <formula2>0</formula2>
    </dataValidation>
    <dataValidation allowBlank="false" operator="equal" showDropDown="false" showErrorMessage="true" showInputMessage="false" sqref="U2:U1004" type="list">
      <formula1>Cenario01!$J$2:$J$1048576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4.63"/>
    <col collapsed="false" customWidth="true" hidden="false" outlineLevel="0" max="7" min="7" style="2" width="14.63"/>
    <col collapsed="false" customWidth="false" hidden="false" outlineLevel="0" max="10" min="8" style="0" width="11.52"/>
    <col collapsed="false" customWidth="true" hidden="false" outlineLevel="0" max="11" min="11" style="1" width="13.38"/>
    <col collapsed="false" customWidth="true" hidden="false" outlineLevel="0" max="12" min="12" style="2" width="11.71"/>
    <col collapsed="false" customWidth="true" hidden="false" outlineLevel="0" max="13" min="13" style="0" width="11.85"/>
    <col collapsed="false" customWidth="false" hidden="false" outlineLevel="0" max="17" min="14" style="0" width="11.52"/>
    <col collapsed="false" customWidth="true" hidden="false" outlineLevel="0" max="18" min="18" style="1" width="12.27"/>
    <col collapsed="false" customWidth="false" hidden="false" outlineLevel="0" max="21" min="19" style="0" width="11.52"/>
    <col collapsed="false" customWidth="true" hidden="false" outlineLevel="0" max="22" min="22" style="1" width="13.93"/>
    <col collapsed="false" customWidth="false" hidden="false" outlineLevel="0" max="23" min="23" style="0" width="11.52"/>
    <col collapsed="false" customWidth="false" hidden="false" outlineLevel="0" max="24" min="24" style="2" width="11.52"/>
    <col collapsed="false" customWidth="false" hidden="false" outlineLevel="0" max="33" min="25" style="0" width="11.52"/>
    <col collapsed="false" customWidth="false" hidden="false" outlineLevel="0" max="35" min="34" style="1" width="11.52"/>
    <col collapsed="false" customWidth="true" hidden="false" outlineLevel="0" max="36" min="36" style="1" width="21.54"/>
    <col collapsed="false" customWidth="false" hidden="false" outlineLevel="0" max="38" min="37" style="0" width="11.52"/>
    <col collapsed="false" customWidth="true" hidden="false" outlineLevel="0" max="39" min="39" style="1" width="19.58"/>
    <col collapsed="false" customWidth="false" hidden="false" outlineLevel="0" max="41" min="40" style="0" width="11.52"/>
    <col collapsed="false" customWidth="false" hidden="false" outlineLevel="0" max="43" min="42" style="1" width="11.52"/>
    <col collapsed="false" customWidth="true" hidden="false" outlineLevel="0" max="44" min="44" style="0" width="16.53"/>
    <col collapsed="false" customWidth="false" hidden="false" outlineLevel="0" max="1025" min="45" style="0" width="11.52"/>
  </cols>
  <sheetData>
    <row r="1" customFormat="false" ht="12.8" hidden="false" customHeight="false" outlineLevel="0" collapsed="false">
      <c r="A1" s="0" t="s">
        <v>20</v>
      </c>
      <c r="C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J1" s="0" t="s">
        <v>26</v>
      </c>
      <c r="K1" s="0" t="s">
        <v>27</v>
      </c>
      <c r="L1" s="0" t="s">
        <v>28</v>
      </c>
      <c r="M1" s="0" t="s">
        <v>25</v>
      </c>
      <c r="O1" s="0" t="s">
        <v>21</v>
      </c>
      <c r="P1" s="0" t="s">
        <v>22</v>
      </c>
      <c r="Q1" s="0" t="s">
        <v>29</v>
      </c>
      <c r="R1" s="0" t="s">
        <v>25</v>
      </c>
      <c r="T1" s="0" t="s">
        <v>21</v>
      </c>
      <c r="U1" s="0" t="s">
        <v>30</v>
      </c>
      <c r="V1" s="0" t="s">
        <v>31</v>
      </c>
      <c r="W1" s="0" t="s">
        <v>29</v>
      </c>
      <c r="X1" s="0" t="s">
        <v>32</v>
      </c>
      <c r="Y1" s="0" t="s">
        <v>25</v>
      </c>
      <c r="AA1" s="0" t="s">
        <v>20</v>
      </c>
      <c r="AB1" s="0" t="s">
        <v>22</v>
      </c>
      <c r="AC1" s="0" t="s">
        <v>26</v>
      </c>
      <c r="AE1" s="0" t="s">
        <v>21</v>
      </c>
      <c r="AF1" s="0" t="s">
        <v>26</v>
      </c>
      <c r="AG1" s="0" t="s">
        <v>29</v>
      </c>
      <c r="AH1" s="0" t="s">
        <v>33</v>
      </c>
      <c r="AI1" s="0" t="s">
        <v>34</v>
      </c>
      <c r="AJ1" s="0" t="s">
        <v>35</v>
      </c>
      <c r="AL1" s="0" t="s">
        <v>21</v>
      </c>
      <c r="AM1" s="0" t="s">
        <v>35</v>
      </c>
      <c r="AO1" s="0" t="s">
        <v>21</v>
      </c>
      <c r="AP1" s="0" t="s">
        <v>33</v>
      </c>
      <c r="AQ1" s="0" t="s">
        <v>49</v>
      </c>
      <c r="AR1" s="0" t="s">
        <v>35</v>
      </c>
    </row>
    <row r="2" customFormat="false" ht="12.8" hidden="false" customHeight="false" outlineLevel="0" collapsed="false">
      <c r="A2" s="0" t="s">
        <v>36</v>
      </c>
      <c r="C2" s="0" t="s">
        <v>37</v>
      </c>
      <c r="E2" s="0" t="s">
        <v>38</v>
      </c>
      <c r="F2" s="1" t="n">
        <v>10000</v>
      </c>
      <c r="G2" s="2" t="n">
        <v>1</v>
      </c>
      <c r="H2" s="1" t="n">
        <f aca="false">F2*G2</f>
        <v>10000</v>
      </c>
      <c r="J2" s="0" t="s">
        <v>39</v>
      </c>
      <c r="K2" s="1" t="n">
        <v>5000</v>
      </c>
      <c r="L2" s="2" t="n">
        <v>1</v>
      </c>
      <c r="M2" s="1" t="n">
        <f aca="false">K2*L2</f>
        <v>5000</v>
      </c>
      <c r="O2" s="0" t="s">
        <v>37</v>
      </c>
      <c r="P2" s="0" t="s">
        <v>38</v>
      </c>
      <c r="Q2" s="0" t="str">
        <f aca="false">CONCATENATE(O2,P2)</f>
        <v>G1B1</v>
      </c>
      <c r="R2" s="1" t="n">
        <f aca="false">LOOKUP(P2,E:H,H:H)</f>
        <v>10000</v>
      </c>
      <c r="T2" s="0" t="s">
        <v>37</v>
      </c>
      <c r="U2" s="0" t="s">
        <v>39</v>
      </c>
      <c r="V2" s="1" t="n">
        <f aca="false">LOOKUP(U2,J:M,M:M)</f>
        <v>5000</v>
      </c>
      <c r="W2" s="0" t="str">
        <f aca="false">CONCATENATE(T2,U2)</f>
        <v>G1O1</v>
      </c>
      <c r="X2" s="2" t="n">
        <v>0.8</v>
      </c>
      <c r="Y2" s="1" t="n">
        <f aca="false">X2*V2</f>
        <v>4000</v>
      </c>
      <c r="AE2" s="0" t="s">
        <v>37</v>
      </c>
      <c r="AF2" s="0" t="s">
        <v>39</v>
      </c>
      <c r="AG2" s="0" t="str">
        <f aca="false">CONCATENATE(AE2,AF2)</f>
        <v>G1O1</v>
      </c>
      <c r="AH2" s="1" t="n">
        <f aca="false">SUMIF(O:R,AE2,R:R)/COUNTIF(T:U,AE2)</f>
        <v>9333.33333333333</v>
      </c>
      <c r="AI2" s="1" t="n">
        <f aca="false">LOOKUP(AG2,W:Y,Y:Y)</f>
        <v>4000</v>
      </c>
      <c r="AJ2" s="1" t="n">
        <f aca="false">AH2-AI2</f>
        <v>5333.33333333333</v>
      </c>
      <c r="AL2" s="0" t="s">
        <v>37</v>
      </c>
      <c r="AM2" s="1" t="n">
        <f aca="false">SUMIF(AE:AJ,AL2,AJ:AJ)</f>
        <v>-7050</v>
      </c>
      <c r="AO2" s="0" t="s">
        <v>37</v>
      </c>
      <c r="AP2" s="1" t="n">
        <f aca="false">SUMIF(O:R,AO2,R:R)</f>
        <v>28000</v>
      </c>
      <c r="AQ2" s="1" t="n">
        <f aca="false">SUMIF(AE:AI,AO2,AI:AI)</f>
        <v>35050</v>
      </c>
      <c r="AR2" s="1" t="n">
        <f aca="false">AP2-AQ2</f>
        <v>-7050</v>
      </c>
    </row>
    <row r="3" customFormat="false" ht="12.8" hidden="false" customHeight="false" outlineLevel="0" collapsed="false">
      <c r="A3" s="0" t="s">
        <v>40</v>
      </c>
      <c r="C3" s="0" t="s">
        <v>41</v>
      </c>
      <c r="E3" s="0" t="s">
        <v>42</v>
      </c>
      <c r="F3" s="1" t="n">
        <v>20000</v>
      </c>
      <c r="G3" s="2" t="n">
        <v>0.9</v>
      </c>
      <c r="H3" s="1" t="n">
        <f aca="false">F3*G3</f>
        <v>18000</v>
      </c>
      <c r="J3" s="0" t="s">
        <v>43</v>
      </c>
      <c r="K3" s="1" t="n">
        <v>20000</v>
      </c>
      <c r="L3" s="2" t="n">
        <v>1.2</v>
      </c>
      <c r="M3" s="1" t="n">
        <f aca="false">K3*L3</f>
        <v>24000</v>
      </c>
      <c r="O3" s="0" t="s">
        <v>37</v>
      </c>
      <c r="P3" s="0" t="s">
        <v>42</v>
      </c>
      <c r="Q3" s="0" t="str">
        <f aca="false">CONCATENATE(O3,P3)</f>
        <v>G1B2</v>
      </c>
      <c r="R3" s="1" t="n">
        <f aca="false">LOOKUP(P3,E:H,H:H)</f>
        <v>18000</v>
      </c>
      <c r="T3" s="0" t="s">
        <v>37</v>
      </c>
      <c r="U3" s="0" t="s">
        <v>43</v>
      </c>
      <c r="V3" s="1" t="n">
        <f aca="false">LOOKUP(U3,J:M,M:M)</f>
        <v>24000</v>
      </c>
      <c r="W3" s="0" t="str">
        <f aca="false">CONCATENATE(T3,U3)</f>
        <v>G1O2</v>
      </c>
      <c r="X3" s="2" t="n">
        <v>0.9</v>
      </c>
      <c r="Y3" s="1" t="n">
        <f aca="false">X3*V3</f>
        <v>21600</v>
      </c>
      <c r="AE3" s="0" t="s">
        <v>37</v>
      </c>
      <c r="AF3" s="0" t="s">
        <v>43</v>
      </c>
      <c r="AG3" s="0" t="str">
        <f aca="false">CONCATENATE(AE3,AF3)</f>
        <v>G1O2</v>
      </c>
      <c r="AH3" s="1" t="n">
        <f aca="false">SUMIF(O:R,AE3,R:R)/COUNTIF(T:U,AE3)</f>
        <v>9333.33333333333</v>
      </c>
      <c r="AI3" s="1" t="n">
        <f aca="false">LOOKUP(AG3,W:Y,Y:Y)</f>
        <v>21600</v>
      </c>
      <c r="AJ3" s="1" t="n">
        <f aca="false">AH3-AI3</f>
        <v>-12266.6666666667</v>
      </c>
    </row>
    <row r="4" customFormat="false" ht="12.8" hidden="false" customHeight="false" outlineLevel="0" collapsed="false">
      <c r="A4" s="0" t="s">
        <v>44</v>
      </c>
      <c r="C4" s="0" t="s">
        <v>45</v>
      </c>
      <c r="E4" s="0" t="s">
        <v>46</v>
      </c>
      <c r="F4" s="1" t="n">
        <v>15000</v>
      </c>
      <c r="G4" s="2" t="n">
        <v>0.85</v>
      </c>
      <c r="H4" s="1" t="n">
        <f aca="false">F4*G4</f>
        <v>12750</v>
      </c>
      <c r="J4" s="0" t="s">
        <v>47</v>
      </c>
      <c r="K4" s="1" t="n">
        <v>15000</v>
      </c>
      <c r="L4" s="2" t="n">
        <v>0.7</v>
      </c>
      <c r="M4" s="1" t="n">
        <f aca="false">K4*L4</f>
        <v>10500</v>
      </c>
      <c r="T4" s="0" t="s">
        <v>37</v>
      </c>
      <c r="U4" s="0" t="s">
        <v>47</v>
      </c>
      <c r="V4" s="1" t="n">
        <f aca="false">LOOKUP(U4,J:M,M:M)</f>
        <v>10500</v>
      </c>
      <c r="W4" s="0" t="str">
        <f aca="false">CONCATENATE(T4,U4)</f>
        <v>G1O3</v>
      </c>
      <c r="X4" s="2" t="n">
        <v>0.9</v>
      </c>
      <c r="Y4" s="1" t="n">
        <f aca="false">X4*V4</f>
        <v>9450</v>
      </c>
      <c r="AE4" s="0" t="s">
        <v>37</v>
      </c>
      <c r="AF4" s="0" t="s">
        <v>47</v>
      </c>
      <c r="AG4" s="0" t="str">
        <f aca="false">CONCATENATE(AE4,AF4)</f>
        <v>G1O3</v>
      </c>
      <c r="AH4" s="1" t="n">
        <f aca="false">SUMIF(O:R,AE4,R:R)/COUNTIF(T:U,AE4)</f>
        <v>9333.33333333333</v>
      </c>
      <c r="AI4" s="1" t="n">
        <f aca="false">LOOKUP(AG4,W:Y,Y:Y)</f>
        <v>9450</v>
      </c>
      <c r="AJ4" s="1" t="n">
        <f aca="false">AH4-AI4</f>
        <v>-116.666666666666</v>
      </c>
    </row>
  </sheetData>
  <dataValidations count="5">
    <dataValidation allowBlank="false" operator="equal" showDropDown="false" showErrorMessage="true" showInputMessage="false" sqref="O2:O1004" type="list">
      <formula1>Cenario01!$C$2:$C$1048576</formula1>
      <formula2>0</formula2>
    </dataValidation>
    <dataValidation allowBlank="false" operator="equal" showDropDown="false" showErrorMessage="true" showInputMessage="false" sqref="P2:P1004" type="list">
      <formula1>Cenario01!$E$2:$E$1048576</formula1>
      <formula2>0</formula2>
    </dataValidation>
    <dataValidation allowBlank="true" operator="equal" showDropDown="false" showErrorMessage="true" showInputMessage="false" sqref="Q2:Q1004 V2:V1004" type="none">
      <formula1>0</formula1>
      <formula2>0</formula2>
    </dataValidation>
    <dataValidation allowBlank="true" operator="equal" showDropDown="false" showErrorMessage="true" showInputMessage="false" sqref="T2:T1004" type="list">
      <formula1>Cenario01!$C$2:$C$1048576</formula1>
      <formula2>0</formula2>
    </dataValidation>
    <dataValidation allowBlank="false" operator="equal" showDropDown="false" showErrorMessage="true" showInputMessage="false" sqref="U2:U1004" type="list">
      <formula1>Cenario01!$J$2:$J$1048576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4.63"/>
    <col collapsed="false" customWidth="true" hidden="false" outlineLevel="0" max="7" min="7" style="2" width="14.63"/>
    <col collapsed="false" customWidth="false" hidden="false" outlineLevel="0" max="10" min="8" style="0" width="11.52"/>
    <col collapsed="false" customWidth="true" hidden="false" outlineLevel="0" max="11" min="11" style="1" width="13.38"/>
    <col collapsed="false" customWidth="true" hidden="false" outlineLevel="0" max="12" min="12" style="2" width="11.71"/>
    <col collapsed="false" customWidth="true" hidden="false" outlineLevel="0" max="13" min="13" style="0" width="11.85"/>
    <col collapsed="false" customWidth="false" hidden="false" outlineLevel="0" max="17" min="14" style="0" width="11.52"/>
    <col collapsed="false" customWidth="true" hidden="false" outlineLevel="0" max="18" min="18" style="1" width="12.27"/>
    <col collapsed="false" customWidth="false" hidden="false" outlineLevel="0" max="21" min="19" style="0" width="11.52"/>
    <col collapsed="false" customWidth="true" hidden="false" outlineLevel="0" max="22" min="22" style="1" width="13.93"/>
    <col collapsed="false" customWidth="false" hidden="false" outlineLevel="0" max="23" min="23" style="0" width="11.52"/>
    <col collapsed="false" customWidth="false" hidden="false" outlineLevel="0" max="24" min="24" style="2" width="11.52"/>
    <col collapsed="false" customWidth="false" hidden="false" outlineLevel="0" max="33" min="25" style="0" width="11.52"/>
    <col collapsed="false" customWidth="false" hidden="false" outlineLevel="0" max="35" min="34" style="1" width="11.52"/>
    <col collapsed="false" customWidth="true" hidden="false" outlineLevel="0" max="36" min="36" style="1" width="21.54"/>
    <col collapsed="false" customWidth="false" hidden="false" outlineLevel="0" max="38" min="37" style="0" width="11.52"/>
    <col collapsed="false" customWidth="true" hidden="false" outlineLevel="0" max="39" min="39" style="1" width="19.58"/>
    <col collapsed="false" customWidth="false" hidden="false" outlineLevel="0" max="41" min="40" style="0" width="11.52"/>
    <col collapsed="false" customWidth="false" hidden="false" outlineLevel="0" max="43" min="42" style="1" width="11.52"/>
    <col collapsed="false" customWidth="true" hidden="false" outlineLevel="0" max="44" min="44" style="0" width="16.53"/>
    <col collapsed="false" customWidth="false" hidden="false" outlineLevel="0" max="1025" min="45" style="0" width="11.52"/>
  </cols>
  <sheetData>
    <row r="1" customFormat="false" ht="12.8" hidden="false" customHeight="false" outlineLevel="0" collapsed="false">
      <c r="A1" s="0" t="s">
        <v>20</v>
      </c>
      <c r="C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J1" s="0" t="s">
        <v>26</v>
      </c>
      <c r="K1" s="0" t="s">
        <v>27</v>
      </c>
      <c r="L1" s="0" t="s">
        <v>28</v>
      </c>
      <c r="M1" s="0" t="s">
        <v>25</v>
      </c>
      <c r="O1" s="0" t="s">
        <v>21</v>
      </c>
      <c r="P1" s="0" t="s">
        <v>22</v>
      </c>
      <c r="Q1" s="0" t="s">
        <v>29</v>
      </c>
      <c r="R1" s="0" t="s">
        <v>25</v>
      </c>
      <c r="T1" s="0" t="s">
        <v>21</v>
      </c>
      <c r="U1" s="0" t="s">
        <v>30</v>
      </c>
      <c r="V1" s="0" t="s">
        <v>31</v>
      </c>
      <c r="W1" s="0" t="s">
        <v>29</v>
      </c>
      <c r="X1" s="0" t="s">
        <v>32</v>
      </c>
      <c r="Y1" s="0" t="s">
        <v>25</v>
      </c>
      <c r="AA1" s="0" t="s">
        <v>20</v>
      </c>
      <c r="AB1" s="0" t="s">
        <v>22</v>
      </c>
      <c r="AC1" s="0" t="s">
        <v>26</v>
      </c>
      <c r="AE1" s="0" t="s">
        <v>21</v>
      </c>
      <c r="AF1" s="0" t="s">
        <v>26</v>
      </c>
      <c r="AG1" s="0" t="s">
        <v>29</v>
      </c>
      <c r="AH1" s="0" t="s">
        <v>33</v>
      </c>
      <c r="AI1" s="0" t="s">
        <v>34</v>
      </c>
      <c r="AJ1" s="0" t="s">
        <v>35</v>
      </c>
      <c r="AL1" s="0" t="s">
        <v>21</v>
      </c>
      <c r="AM1" s="0" t="s">
        <v>35</v>
      </c>
      <c r="AO1" s="0" t="s">
        <v>21</v>
      </c>
      <c r="AP1" s="0" t="s">
        <v>33</v>
      </c>
      <c r="AQ1" s="0" t="s">
        <v>49</v>
      </c>
      <c r="AR1" s="0" t="s">
        <v>35</v>
      </c>
    </row>
    <row r="2" customFormat="false" ht="12.8" hidden="false" customHeight="false" outlineLevel="0" collapsed="false">
      <c r="A2" s="0" t="s">
        <v>36</v>
      </c>
      <c r="C2" s="0" t="s">
        <v>37</v>
      </c>
      <c r="E2" s="0" t="s">
        <v>38</v>
      </c>
      <c r="F2" s="1" t="n">
        <v>10000</v>
      </c>
      <c r="G2" s="2" t="n">
        <v>1</v>
      </c>
      <c r="H2" s="1" t="n">
        <f aca="false">F2*G2</f>
        <v>10000</v>
      </c>
      <c r="J2" s="0" t="s">
        <v>39</v>
      </c>
      <c r="K2" s="1" t="n">
        <v>5000</v>
      </c>
      <c r="L2" s="2" t="n">
        <v>1</v>
      </c>
      <c r="M2" s="1" t="n">
        <f aca="false">K2*L2</f>
        <v>5000</v>
      </c>
      <c r="O2" s="0" t="s">
        <v>37</v>
      </c>
      <c r="P2" s="0" t="s">
        <v>38</v>
      </c>
      <c r="Q2" s="0" t="str">
        <f aca="false">CONCATENATE(O2,P2)</f>
        <v>G1B1</v>
      </c>
      <c r="R2" s="1" t="n">
        <f aca="false">LOOKUP(P2,E:H,H:H)</f>
        <v>10000</v>
      </c>
      <c r="T2" s="0" t="s">
        <v>37</v>
      </c>
      <c r="U2" s="0" t="s">
        <v>39</v>
      </c>
      <c r="V2" s="1" t="n">
        <f aca="false">LOOKUP(U2,J:M,M:M)</f>
        <v>5000</v>
      </c>
      <c r="W2" s="0" t="str">
        <f aca="false">CONCATENATE(T2,U2)</f>
        <v>G1O1</v>
      </c>
      <c r="X2" s="2" t="n">
        <v>0.8</v>
      </c>
      <c r="Y2" s="1" t="n">
        <f aca="false">X2*V2</f>
        <v>4000</v>
      </c>
      <c r="AE2" s="0" t="s">
        <v>37</v>
      </c>
      <c r="AF2" s="0" t="s">
        <v>39</v>
      </c>
      <c r="AG2" s="0" t="str">
        <f aca="false">CONCATENATE(AE2,AF2)</f>
        <v>G1O1</v>
      </c>
      <c r="AH2" s="1" t="n">
        <f aca="false">SUMIF(O:R,AE2,R:R)/COUNTIF(T:U,AE2)</f>
        <v>5000</v>
      </c>
      <c r="AI2" s="1" t="n">
        <f aca="false">LOOKUP(AG2,W:Y,Y:Y)</f>
        <v>4000</v>
      </c>
      <c r="AJ2" s="1" t="n">
        <f aca="false">AH2-AI2</f>
        <v>1000</v>
      </c>
      <c r="AL2" s="0" t="s">
        <v>37</v>
      </c>
      <c r="AM2" s="1" t="n">
        <f aca="false">SUMIF(AE:AJ,AL2,AJ:AJ)</f>
        <v>-15600</v>
      </c>
      <c r="AO2" s="0" t="s">
        <v>37</v>
      </c>
      <c r="AP2" s="1" t="n">
        <f aca="false">SUMIF(O:R,AO2,R:R)</f>
        <v>10000</v>
      </c>
      <c r="AQ2" s="1" t="n">
        <f aca="false">SUMIF(AE:AI,AO2,AI:AI)</f>
        <v>25600</v>
      </c>
      <c r="AR2" s="1" t="n">
        <f aca="false">AP2-AQ2</f>
        <v>-15600</v>
      </c>
    </row>
    <row r="3" customFormat="false" ht="12.8" hidden="false" customHeight="false" outlineLevel="0" collapsed="false">
      <c r="A3" s="0" t="s">
        <v>40</v>
      </c>
      <c r="C3" s="0" t="s">
        <v>41</v>
      </c>
      <c r="E3" s="0" t="s">
        <v>42</v>
      </c>
      <c r="F3" s="1" t="n">
        <v>20000</v>
      </c>
      <c r="G3" s="2" t="n">
        <v>0.9</v>
      </c>
      <c r="H3" s="1" t="n">
        <f aca="false">F3*G3</f>
        <v>18000</v>
      </c>
      <c r="J3" s="0" t="s">
        <v>43</v>
      </c>
      <c r="K3" s="1" t="n">
        <v>20000</v>
      </c>
      <c r="L3" s="2" t="n">
        <v>1.2</v>
      </c>
      <c r="M3" s="1" t="n">
        <f aca="false">K3*L3</f>
        <v>24000</v>
      </c>
      <c r="O3" s="0" t="s">
        <v>41</v>
      </c>
      <c r="P3" s="0" t="s">
        <v>42</v>
      </c>
      <c r="Q3" s="0" t="str">
        <f aca="false">CONCATENATE(O3,P3)</f>
        <v>G2B2</v>
      </c>
      <c r="R3" s="1" t="n">
        <f aca="false">LOOKUP(P3,E:H,H:H)</f>
        <v>18000</v>
      </c>
      <c r="T3" s="0" t="s">
        <v>37</v>
      </c>
      <c r="U3" s="0" t="s">
        <v>43</v>
      </c>
      <c r="V3" s="1" t="n">
        <f aca="false">LOOKUP(U3,J:M,M:M)</f>
        <v>24000</v>
      </c>
      <c r="W3" s="0" t="str">
        <f aca="false">CONCATENATE(T3,U3)</f>
        <v>G1O2</v>
      </c>
      <c r="X3" s="2" t="n">
        <v>0.9</v>
      </c>
      <c r="Y3" s="1" t="n">
        <f aca="false">X3*V3</f>
        <v>21600</v>
      </c>
      <c r="AE3" s="0" t="s">
        <v>37</v>
      </c>
      <c r="AF3" s="0" t="s">
        <v>43</v>
      </c>
      <c r="AG3" s="0" t="str">
        <f aca="false">CONCATENATE(AE3,AF3)</f>
        <v>G1O2</v>
      </c>
      <c r="AH3" s="1" t="n">
        <f aca="false">SUMIF(O:R,AE3,R:R)/COUNTIF(T:U,AE3)</f>
        <v>5000</v>
      </c>
      <c r="AI3" s="1" t="n">
        <f aca="false">LOOKUP(AG3,W:Y,Y:Y)</f>
        <v>21600</v>
      </c>
      <c r="AJ3" s="1" t="n">
        <f aca="false">AH3-AI3</f>
        <v>-16600</v>
      </c>
    </row>
    <row r="4" customFormat="false" ht="12.8" hidden="false" customHeight="false" outlineLevel="0" collapsed="false">
      <c r="A4" s="0" t="s">
        <v>44</v>
      </c>
      <c r="C4" s="0" t="s">
        <v>45</v>
      </c>
      <c r="E4" s="0" t="s">
        <v>46</v>
      </c>
      <c r="F4" s="1" t="n">
        <v>15000</v>
      </c>
      <c r="G4" s="2" t="n">
        <v>0.85</v>
      </c>
      <c r="H4" s="1" t="n">
        <f aca="false">F4*G4</f>
        <v>12750</v>
      </c>
      <c r="J4" s="0" t="s">
        <v>47</v>
      </c>
      <c r="K4" s="1" t="n">
        <v>15000</v>
      </c>
      <c r="L4" s="2" t="n">
        <v>0.7</v>
      </c>
      <c r="M4" s="1" t="n">
        <f aca="false">K4*L4</f>
        <v>10500</v>
      </c>
      <c r="T4" s="0" t="s">
        <v>41</v>
      </c>
      <c r="U4" s="0" t="s">
        <v>47</v>
      </c>
      <c r="V4" s="1" t="n">
        <f aca="false">LOOKUP(U4,J:M,M:M)</f>
        <v>10500</v>
      </c>
      <c r="W4" s="0" t="str">
        <f aca="false">CONCATENATE(T4,U4)</f>
        <v>G2O3</v>
      </c>
      <c r="X4" s="2" t="n">
        <v>0.9</v>
      </c>
      <c r="Y4" s="1" t="n">
        <f aca="false">X4*V4</f>
        <v>9450</v>
      </c>
      <c r="AE4" s="0" t="s">
        <v>41</v>
      </c>
      <c r="AF4" s="0" t="s">
        <v>47</v>
      </c>
      <c r="AG4" s="0" t="str">
        <f aca="false">CONCATENATE(AE4,AF4)</f>
        <v>G2O3</v>
      </c>
      <c r="AH4" s="1" t="n">
        <f aca="false">SUMIF(O:R,AE4,R:R)/COUNTIF(T:U,AE4)</f>
        <v>18000</v>
      </c>
      <c r="AI4" s="1" t="n">
        <f aca="false">LOOKUP(AG4,W:Y,Y:Y)</f>
        <v>9450</v>
      </c>
      <c r="AJ4" s="1" t="n">
        <f aca="false">AH4-AI4</f>
        <v>8550</v>
      </c>
    </row>
  </sheetData>
  <dataValidations count="5">
    <dataValidation allowBlank="false" operator="equal" showDropDown="false" showErrorMessage="true" showInputMessage="false" sqref="O2:O1004" type="list">
      <formula1>Cenario01!$C$2:$C$1048576</formula1>
      <formula2>0</formula2>
    </dataValidation>
    <dataValidation allowBlank="false" operator="equal" showDropDown="false" showErrorMessage="true" showInputMessage="false" sqref="P2:P1004" type="list">
      <formula1>Cenario01!$E$2:$E$1048576</formula1>
      <formula2>0</formula2>
    </dataValidation>
    <dataValidation allowBlank="true" operator="equal" showDropDown="false" showErrorMessage="true" showInputMessage="false" sqref="Q2:Q1004 V2:V1004" type="none">
      <formula1>0</formula1>
      <formula2>0</formula2>
    </dataValidation>
    <dataValidation allowBlank="true" operator="equal" showDropDown="false" showErrorMessage="true" showInputMessage="false" sqref="T2:T1004" type="list">
      <formula1>Cenario01!$C$2:$C$1048576</formula1>
      <formula2>0</formula2>
    </dataValidation>
    <dataValidation allowBlank="false" operator="equal" showDropDown="false" showErrorMessage="true" showInputMessage="false" sqref="U2:U1004" type="list">
      <formula1>Cenario01!$J$2:$J$1048576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"/>
  <sheetViews>
    <sheetView showFormulas="false" showGridLines="true" showRowColHeaders="true" showZeros="true" rightToLeft="false" tabSelected="false" showOutlineSymbols="true" defaultGridColor="true" view="normal" topLeftCell="AJ1" colorId="64" zoomScale="100" zoomScaleNormal="100" zoomScalePageLayoutView="100" workbookViewId="0">
      <pane xSplit="0" ySplit="1" topLeftCell="A2" activePane="bottomLeft" state="frozen"/>
      <selection pane="topLeft" activeCell="AJ1" activeCellId="0" sqref="AJ1"/>
      <selection pane="bottomLeft" activeCell="BA4" activeCellId="0" sqref="BA4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4.63"/>
    <col collapsed="false" customWidth="true" hidden="false" outlineLevel="0" max="7" min="7" style="2" width="14.63"/>
    <col collapsed="false" customWidth="false" hidden="false" outlineLevel="0" max="10" min="8" style="0" width="11.52"/>
    <col collapsed="false" customWidth="true" hidden="false" outlineLevel="0" max="11" min="11" style="1" width="13.38"/>
    <col collapsed="false" customWidth="true" hidden="false" outlineLevel="0" max="12" min="12" style="2" width="11.71"/>
    <col collapsed="false" customWidth="true" hidden="false" outlineLevel="0" max="13" min="13" style="0" width="11.85"/>
    <col collapsed="false" customWidth="false" hidden="false" outlineLevel="0" max="17" min="14" style="0" width="11.52"/>
    <col collapsed="false" customWidth="true" hidden="false" outlineLevel="0" max="18" min="18" style="1" width="12.27"/>
    <col collapsed="false" customWidth="false" hidden="false" outlineLevel="0" max="21" min="19" style="0" width="11.52"/>
    <col collapsed="false" customWidth="true" hidden="false" outlineLevel="0" max="22" min="22" style="1" width="13.93"/>
    <col collapsed="false" customWidth="false" hidden="false" outlineLevel="0" max="23" min="23" style="0" width="11.52"/>
    <col collapsed="false" customWidth="false" hidden="false" outlineLevel="0" max="24" min="24" style="2" width="11.52"/>
    <col collapsed="false" customWidth="false" hidden="false" outlineLevel="0" max="28" min="25" style="0" width="11.52"/>
    <col collapsed="false" customWidth="true" hidden="false" outlineLevel="0" max="29" min="29" style="0" width="6.71"/>
    <col collapsed="false" customWidth="false" hidden="false" outlineLevel="0" max="31" min="30" style="0" width="11.52"/>
    <col collapsed="false" customWidth="true" hidden="false" outlineLevel="0" max="32" min="32" style="0" width="6.71"/>
    <col collapsed="false" customWidth="false" hidden="false" outlineLevel="0" max="36" min="33" style="0" width="11.52"/>
    <col collapsed="false" customWidth="false" hidden="false" outlineLevel="0" max="38" min="37" style="1" width="11.52"/>
    <col collapsed="false" customWidth="true" hidden="false" outlineLevel="0" max="39" min="39" style="1" width="21.54"/>
    <col collapsed="false" customWidth="false" hidden="false" outlineLevel="0" max="41" min="40" style="0" width="11.52"/>
    <col collapsed="false" customWidth="true" hidden="false" outlineLevel="0" max="42" min="42" style="1" width="19.58"/>
    <col collapsed="false" customWidth="false" hidden="false" outlineLevel="0" max="44" min="43" style="0" width="11.52"/>
    <col collapsed="false" customWidth="false" hidden="false" outlineLevel="0" max="46" min="45" style="1" width="11.52"/>
    <col collapsed="false" customWidth="true" hidden="false" outlineLevel="0" max="47" min="47" style="0" width="16.53"/>
    <col collapsed="false" customWidth="false" hidden="false" outlineLevel="0" max="49" min="48" style="0" width="11.52"/>
    <col collapsed="false" customWidth="true" hidden="false" outlineLevel="0" max="51" min="50" style="1" width="12.27"/>
    <col collapsed="false" customWidth="true" hidden="false" outlineLevel="0" max="52" min="52" style="1" width="19.04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0" t="s">
        <v>20</v>
      </c>
      <c r="C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J1" s="0" t="s">
        <v>26</v>
      </c>
      <c r="K1" s="0" t="s">
        <v>27</v>
      </c>
      <c r="L1" s="0" t="s">
        <v>28</v>
      </c>
      <c r="M1" s="0" t="s">
        <v>25</v>
      </c>
      <c r="O1" s="0" t="s">
        <v>21</v>
      </c>
      <c r="P1" s="0" t="s">
        <v>22</v>
      </c>
      <c r="Q1" s="0" t="s">
        <v>29</v>
      </c>
      <c r="R1" s="0" t="s">
        <v>25</v>
      </c>
      <c r="T1" s="0" t="s">
        <v>21</v>
      </c>
      <c r="U1" s="0" t="s">
        <v>30</v>
      </c>
      <c r="V1" s="0" t="s">
        <v>31</v>
      </c>
      <c r="W1" s="0" t="s">
        <v>29</v>
      </c>
      <c r="X1" s="0" t="s">
        <v>32</v>
      </c>
      <c r="Y1" s="0" t="s">
        <v>25</v>
      </c>
      <c r="AA1" s="0" t="s">
        <v>20</v>
      </c>
      <c r="AB1" s="0" t="s">
        <v>22</v>
      </c>
      <c r="AC1" s="0" t="s">
        <v>29</v>
      </c>
      <c r="AD1" s="0" t="s">
        <v>20</v>
      </c>
      <c r="AE1" s="0" t="s">
        <v>26</v>
      </c>
      <c r="AF1" s="0" t="s">
        <v>29</v>
      </c>
      <c r="AH1" s="0" t="s">
        <v>21</v>
      </c>
      <c r="AI1" s="0" t="s">
        <v>26</v>
      </c>
      <c r="AJ1" s="0" t="s">
        <v>29</v>
      </c>
      <c r="AK1" s="0" t="s">
        <v>33</v>
      </c>
      <c r="AL1" s="0" t="s">
        <v>34</v>
      </c>
      <c r="AM1" s="0" t="s">
        <v>35</v>
      </c>
      <c r="AO1" s="0" t="s">
        <v>21</v>
      </c>
      <c r="AP1" s="0" t="s">
        <v>35</v>
      </c>
      <c r="AR1" s="0" t="s">
        <v>21</v>
      </c>
      <c r="AS1" s="0" t="s">
        <v>33</v>
      </c>
      <c r="AT1" s="0" t="s">
        <v>49</v>
      </c>
      <c r="AU1" s="0" t="s">
        <v>35</v>
      </c>
      <c r="AW1" s="0" t="s">
        <v>26</v>
      </c>
      <c r="AX1" s="0" t="s">
        <v>33</v>
      </c>
      <c r="AY1" s="0" t="s">
        <v>34</v>
      </c>
      <c r="AZ1" s="0" t="s">
        <v>35</v>
      </c>
    </row>
    <row r="2" customFormat="false" ht="12.8" hidden="false" customHeight="false" outlineLevel="0" collapsed="false">
      <c r="A2" s="0" t="s">
        <v>36</v>
      </c>
      <c r="C2" s="0" t="s">
        <v>37</v>
      </c>
      <c r="E2" s="0" t="s">
        <v>38</v>
      </c>
      <c r="F2" s="1" t="n">
        <v>10000</v>
      </c>
      <c r="G2" s="2" t="n">
        <v>1</v>
      </c>
      <c r="H2" s="1" t="n">
        <f aca="false">F2*G2</f>
        <v>10000</v>
      </c>
      <c r="J2" s="0" t="s">
        <v>39</v>
      </c>
      <c r="K2" s="1" t="n">
        <v>5000</v>
      </c>
      <c r="L2" s="2" t="n">
        <v>1</v>
      </c>
      <c r="M2" s="1" t="n">
        <f aca="false">K2*L2</f>
        <v>5000</v>
      </c>
      <c r="O2" s="0" t="s">
        <v>37</v>
      </c>
      <c r="P2" s="0" t="s">
        <v>38</v>
      </c>
      <c r="Q2" s="0" t="str">
        <f aca="false">CONCATENATE(O2,P2)</f>
        <v>G1B1</v>
      </c>
      <c r="R2" s="1" t="n">
        <f aca="false">LOOKUP(P2,E:H,H:H)</f>
        <v>10000</v>
      </c>
      <c r="T2" s="0" t="s">
        <v>37</v>
      </c>
      <c r="U2" s="0" t="s">
        <v>39</v>
      </c>
      <c r="V2" s="1" t="n">
        <f aca="false">LOOKUP(U2,J:M,M:M)</f>
        <v>5000</v>
      </c>
      <c r="W2" s="0" t="str">
        <f aca="false">CONCATENATE(T2,U2)</f>
        <v>G1O1</v>
      </c>
      <c r="X2" s="2" t="n">
        <v>0.8</v>
      </c>
      <c r="Y2" s="1" t="n">
        <f aca="false">X2*V2</f>
        <v>4000</v>
      </c>
      <c r="AA2" s="0" t="s">
        <v>36</v>
      </c>
      <c r="AB2" s="0" t="s">
        <v>38</v>
      </c>
      <c r="AC2" s="0" t="str">
        <f aca="false">CONCATENATE(AA2,AB2)</f>
        <v>C1B1</v>
      </c>
      <c r="AD2" s="0" t="s">
        <v>36</v>
      </c>
      <c r="AE2" s="0" t="s">
        <v>39</v>
      </c>
      <c r="AF2" s="0" t="str">
        <f aca="false">CONCATENATE(AD2,AE2)</f>
        <v>C1O1</v>
      </c>
      <c r="AH2" s="0" t="s">
        <v>37</v>
      </c>
      <c r="AI2" s="0" t="s">
        <v>39</v>
      </c>
      <c r="AJ2" s="0" t="str">
        <f aca="false">CONCATENATE(AH2,AI2)</f>
        <v>G1O1</v>
      </c>
      <c r="AK2" s="1" t="n">
        <f aca="false">SUMIF(O:R,AH2,R:R)/COUNTIF(T:U,AH2)</f>
        <v>5000</v>
      </c>
      <c r="AL2" s="1" t="n">
        <f aca="false">LOOKUP(AJ2,W:Y,Y:Y)</f>
        <v>4000</v>
      </c>
      <c r="AM2" s="1" t="n">
        <f aca="false">AK2-AL2</f>
        <v>1000</v>
      </c>
      <c r="AO2" s="0" t="s">
        <v>37</v>
      </c>
      <c r="AP2" s="1" t="n">
        <f aca="false">SUMIF(AH:AM,AO2,AM:AM)</f>
        <v>2000</v>
      </c>
      <c r="AR2" s="0" t="s">
        <v>37</v>
      </c>
      <c r="AS2" s="1" t="n">
        <f aca="false">SUMIF(O:R,AR2,R:R)</f>
        <v>10000</v>
      </c>
      <c r="AT2" s="1" t="n">
        <f aca="false">SUMIF(AH:AL,AR2,AL:AL)</f>
        <v>8000</v>
      </c>
      <c r="AU2" s="1" t="n">
        <f aca="false">AS2-AT2</f>
        <v>2000</v>
      </c>
      <c r="AW2" s="0" t="s">
        <v>39</v>
      </c>
      <c r="AX2" s="1" t="n">
        <f aca="false">SUMIF(AI:AM,AW2,AK:AK)</f>
        <v>5000</v>
      </c>
      <c r="AY2" s="1" t="n">
        <f aca="false">SUMIF(AI:AL,AW2,AL:AL)</f>
        <v>4000</v>
      </c>
      <c r="AZ2" s="1" t="n">
        <f aca="false">AX2-AY2</f>
        <v>1000</v>
      </c>
    </row>
    <row r="3" customFormat="false" ht="12.8" hidden="false" customHeight="false" outlineLevel="0" collapsed="false">
      <c r="A3" s="0" t="s">
        <v>40</v>
      </c>
      <c r="C3" s="0" t="s">
        <v>41</v>
      </c>
      <c r="E3" s="0" t="s">
        <v>42</v>
      </c>
      <c r="F3" s="1" t="n">
        <v>20000</v>
      </c>
      <c r="G3" s="2" t="n">
        <v>0.9</v>
      </c>
      <c r="H3" s="1" t="n">
        <f aca="false">F3*G3</f>
        <v>18000</v>
      </c>
      <c r="J3" s="0" t="s">
        <v>43</v>
      </c>
      <c r="K3" s="1" t="n">
        <v>20000</v>
      </c>
      <c r="L3" s="2" t="n">
        <v>1.2</v>
      </c>
      <c r="M3" s="1" t="n">
        <f aca="false">K3*L3</f>
        <v>24000</v>
      </c>
      <c r="O3" s="0" t="s">
        <v>41</v>
      </c>
      <c r="P3" s="0" t="s">
        <v>42</v>
      </c>
      <c r="Q3" s="0" t="str">
        <f aca="false">CONCATENATE(O3,P3)</f>
        <v>G2B2</v>
      </c>
      <c r="R3" s="1" t="n">
        <f aca="false">LOOKUP(P3,E:H,H:H)</f>
        <v>18000</v>
      </c>
      <c r="T3" s="0" t="s">
        <v>41</v>
      </c>
      <c r="U3" s="0" t="s">
        <v>43</v>
      </c>
      <c r="V3" s="1" t="n">
        <f aca="false">LOOKUP(U3,J:M,M:M)</f>
        <v>24000</v>
      </c>
      <c r="W3" s="0" t="str">
        <f aca="false">CONCATENATE(T3,U3)</f>
        <v>G2O2</v>
      </c>
      <c r="X3" s="2" t="n">
        <v>0.9</v>
      </c>
      <c r="Y3" s="1" t="n">
        <f aca="false">X3*V3</f>
        <v>21600</v>
      </c>
      <c r="AA3" s="0" t="s">
        <v>36</v>
      </c>
      <c r="AB3" s="0" t="s">
        <v>42</v>
      </c>
      <c r="AC3" s="0" t="str">
        <f aca="false">CONCATENATE(AA3,AB3)</f>
        <v>C1B2</v>
      </c>
      <c r="AD3" s="0" t="s">
        <v>36</v>
      </c>
      <c r="AE3" s="0" t="s">
        <v>43</v>
      </c>
      <c r="AF3" s="0" t="str">
        <f aca="false">CONCATENATE(AD3,AE3)</f>
        <v>C1O2</v>
      </c>
      <c r="AH3" s="0" t="s">
        <v>41</v>
      </c>
      <c r="AI3" s="0" t="s">
        <v>43</v>
      </c>
      <c r="AJ3" s="0" t="str">
        <f aca="false">CONCATENATE(AH3,AI3)</f>
        <v>G2O2</v>
      </c>
      <c r="AK3" s="1" t="n">
        <f aca="false">SUMIF(O:R,AH3,R:R)/COUNTIF(T:U,AH3)</f>
        <v>9000</v>
      </c>
      <c r="AL3" s="1" t="n">
        <f aca="false">LOOKUP(AJ3,W:Y,Y:Y)</f>
        <v>21600</v>
      </c>
      <c r="AM3" s="1" t="n">
        <f aca="false">AK3-AL3</f>
        <v>-12600</v>
      </c>
      <c r="AO3" s="0" t="s">
        <v>41</v>
      </c>
      <c r="AP3" s="1" t="n">
        <f aca="false">SUMIF(AH:AM,AO3,AM:AM)</f>
        <v>-10950</v>
      </c>
      <c r="AR3" s="0" t="s">
        <v>41</v>
      </c>
      <c r="AS3" s="1" t="n">
        <f aca="false">SUMIF(O:R,AR3,R:R)</f>
        <v>18000</v>
      </c>
      <c r="AT3" s="1" t="n">
        <f aca="false">SUMIF(AH:AL,AR3,AL:AL)</f>
        <v>28950</v>
      </c>
      <c r="AU3" s="1" t="n">
        <f aca="false">AS3-AT3</f>
        <v>-10950</v>
      </c>
      <c r="AW3" s="0" t="s">
        <v>43</v>
      </c>
      <c r="AX3" s="1" t="n">
        <f aca="false">SUMIF(AI:AM,AW3,AK:AK)</f>
        <v>9000</v>
      </c>
      <c r="AY3" s="1" t="n">
        <f aca="false">SUMIF(AI:AL,AW3,AL:AL)</f>
        <v>21600</v>
      </c>
      <c r="AZ3" s="1" t="n">
        <f aca="false">AX3-AY3</f>
        <v>-12600</v>
      </c>
    </row>
    <row r="4" customFormat="false" ht="12.8" hidden="false" customHeight="false" outlineLevel="0" collapsed="false">
      <c r="A4" s="0" t="s">
        <v>44</v>
      </c>
      <c r="C4" s="0" t="s">
        <v>45</v>
      </c>
      <c r="E4" s="0" t="s">
        <v>46</v>
      </c>
      <c r="F4" s="1" t="n">
        <v>15000</v>
      </c>
      <c r="G4" s="2" t="n">
        <v>0.85</v>
      </c>
      <c r="H4" s="1" t="n">
        <f aca="false">F4*G4</f>
        <v>12750</v>
      </c>
      <c r="J4" s="0" t="s">
        <v>47</v>
      </c>
      <c r="K4" s="1" t="n">
        <v>15000</v>
      </c>
      <c r="L4" s="2" t="n">
        <v>0.7</v>
      </c>
      <c r="M4" s="1" t="n">
        <f aca="false">K4*L4</f>
        <v>10500</v>
      </c>
      <c r="T4" s="0" t="s">
        <v>37</v>
      </c>
      <c r="U4" s="0" t="s">
        <v>47</v>
      </c>
      <c r="V4" s="1" t="n">
        <f aca="false">LOOKUP(U4,J:M,M:M)</f>
        <v>10500</v>
      </c>
      <c r="W4" s="0" t="str">
        <f aca="false">CONCATENATE(T4,U4)</f>
        <v>G1O3</v>
      </c>
      <c r="X4" s="2" t="n">
        <v>0.3</v>
      </c>
      <c r="Y4" s="1" t="n">
        <f aca="false">X4*V4</f>
        <v>3150</v>
      </c>
      <c r="AD4" s="0" t="s">
        <v>36</v>
      </c>
      <c r="AE4" s="0" t="s">
        <v>47</v>
      </c>
      <c r="AF4" s="0" t="str">
        <f aca="false">CONCATENATE(AD4,AE4)</f>
        <v>C1O3</v>
      </c>
      <c r="AH4" s="0" t="s">
        <v>37</v>
      </c>
      <c r="AI4" s="0" t="s">
        <v>47</v>
      </c>
      <c r="AJ4" s="0" t="str">
        <f aca="false">CONCATENATE(AH4,AI4)</f>
        <v>G1O3</v>
      </c>
      <c r="AK4" s="1" t="n">
        <f aca="false">SUMIF(O:R,AH4,R:R)/COUNTIF(T:U,AH4)</f>
        <v>5000</v>
      </c>
      <c r="AL4" s="1" t="n">
        <f aca="false">LOOKUP(AJ4,W:Y,Y:Y)</f>
        <v>4000</v>
      </c>
      <c r="AM4" s="1" t="n">
        <f aca="false">AK4-AL4</f>
        <v>1000</v>
      </c>
      <c r="AW4" s="0" t="s">
        <v>47</v>
      </c>
      <c r="AX4" s="1" t="n">
        <f aca="false">SUMIF(AI:AM,AW4,AK:AK)</f>
        <v>14000</v>
      </c>
      <c r="AY4" s="1" t="n">
        <f aca="false">SUMIF(AI:AL,AW4,AL:AL)</f>
        <v>11350</v>
      </c>
      <c r="AZ4" s="1" t="n">
        <f aca="false">AX4-AY4</f>
        <v>2650</v>
      </c>
    </row>
    <row r="5" customFormat="false" ht="12.8" hidden="false" customHeight="false" outlineLevel="0" collapsed="false">
      <c r="T5" s="0" t="s">
        <v>41</v>
      </c>
      <c r="U5" s="0" t="s">
        <v>47</v>
      </c>
      <c r="V5" s="1" t="n">
        <f aca="false">LOOKUP(U5,J:M,M:M)</f>
        <v>10500</v>
      </c>
      <c r="W5" s="0" t="str">
        <f aca="false">CONCATENATE(T5,U5)</f>
        <v>G2O3</v>
      </c>
      <c r="X5" s="2" t="n">
        <v>0.7</v>
      </c>
      <c r="Y5" s="1" t="n">
        <f aca="false">X5*V5</f>
        <v>7350</v>
      </c>
      <c r="AH5" s="0" t="s">
        <v>41</v>
      </c>
      <c r="AI5" s="0" t="s">
        <v>47</v>
      </c>
      <c r="AJ5" s="0" t="str">
        <f aca="false">CONCATENATE(AH5,AI5)</f>
        <v>G2O3</v>
      </c>
      <c r="AK5" s="1" t="n">
        <f aca="false">SUMIF(O:R,AH5,R:R)/COUNTIF(T:U,AH5)</f>
        <v>9000</v>
      </c>
      <c r="AL5" s="1" t="n">
        <f aca="false">LOOKUP(AJ5,W:Y,Y:Y)</f>
        <v>7350</v>
      </c>
      <c r="AM5" s="1" t="n">
        <f aca="false">AK5-AL5</f>
        <v>1650</v>
      </c>
    </row>
  </sheetData>
  <dataValidations count="5">
    <dataValidation allowBlank="false" operator="equal" showDropDown="false" showErrorMessage="true" showInputMessage="false" sqref="O2:O1005" type="list">
      <formula1>Cenario01!$C$2:$C$1048576</formula1>
      <formula2>0</formula2>
    </dataValidation>
    <dataValidation allowBlank="false" operator="equal" showDropDown="false" showErrorMessage="true" showInputMessage="false" sqref="P2:P1005" type="list">
      <formula1>Cenario01!$E$2:$E$1048576</formula1>
      <formula2>0</formula2>
    </dataValidation>
    <dataValidation allowBlank="true" operator="equal" showDropDown="false" showErrorMessage="true" showInputMessage="false" sqref="Q2:Q1005 V2:V1005" type="none">
      <formula1>0</formula1>
      <formula2>0</formula2>
    </dataValidation>
    <dataValidation allowBlank="true" operator="equal" showDropDown="false" showErrorMessage="true" showInputMessage="false" sqref="T2:T1005" type="list">
      <formula1>Cenario01!$C$2:$C$1048576</formula1>
      <formula2>0</formula2>
    </dataValidation>
    <dataValidation allowBlank="false" operator="equal" showDropDown="false" showErrorMessage="true" showInputMessage="false" sqref="U2:U1005" type="list">
      <formula1>Cenario01!$J$2:$J$1048576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4.63"/>
    <col collapsed="false" customWidth="true" hidden="false" outlineLevel="0" max="7" min="7" style="2" width="14.63"/>
    <col collapsed="false" customWidth="false" hidden="false" outlineLevel="0" max="10" min="8" style="0" width="11.52"/>
    <col collapsed="false" customWidth="true" hidden="false" outlineLevel="0" max="11" min="11" style="1" width="13.38"/>
    <col collapsed="false" customWidth="true" hidden="false" outlineLevel="0" max="12" min="12" style="2" width="11.71"/>
    <col collapsed="false" customWidth="true" hidden="false" outlineLevel="0" max="13" min="13" style="0" width="11.85"/>
    <col collapsed="false" customWidth="false" hidden="false" outlineLevel="0" max="17" min="14" style="0" width="11.52"/>
    <col collapsed="false" customWidth="true" hidden="false" outlineLevel="0" max="18" min="18" style="1" width="12.27"/>
    <col collapsed="false" customWidth="false" hidden="false" outlineLevel="0" max="21" min="19" style="0" width="11.52"/>
    <col collapsed="false" customWidth="true" hidden="false" outlineLevel="0" max="22" min="22" style="1" width="13.93"/>
    <col collapsed="false" customWidth="false" hidden="false" outlineLevel="0" max="23" min="23" style="0" width="11.52"/>
    <col collapsed="false" customWidth="false" hidden="false" outlineLevel="0" max="24" min="24" style="2" width="11.52"/>
    <col collapsed="false" customWidth="false" hidden="false" outlineLevel="0" max="28" min="25" style="0" width="11.52"/>
    <col collapsed="false" customWidth="true" hidden="false" outlineLevel="0" max="29" min="29" style="0" width="6.71"/>
    <col collapsed="false" customWidth="false" hidden="false" outlineLevel="0" max="31" min="30" style="0" width="11.52"/>
    <col collapsed="false" customWidth="true" hidden="false" outlineLevel="0" max="32" min="32" style="0" width="6.71"/>
    <col collapsed="false" customWidth="false" hidden="false" outlineLevel="0" max="36" min="33" style="0" width="11.52"/>
    <col collapsed="false" customWidth="false" hidden="false" outlineLevel="0" max="38" min="37" style="1" width="11.52"/>
    <col collapsed="false" customWidth="true" hidden="false" outlineLevel="0" max="39" min="39" style="1" width="21.54"/>
    <col collapsed="false" customWidth="false" hidden="false" outlineLevel="0" max="41" min="40" style="0" width="11.52"/>
    <col collapsed="false" customWidth="true" hidden="false" outlineLevel="0" max="42" min="42" style="1" width="19.58"/>
    <col collapsed="false" customWidth="false" hidden="false" outlineLevel="0" max="44" min="43" style="0" width="11.52"/>
    <col collapsed="false" customWidth="false" hidden="false" outlineLevel="0" max="46" min="45" style="1" width="11.52"/>
    <col collapsed="false" customWidth="true" hidden="false" outlineLevel="0" max="47" min="47" style="0" width="16.53"/>
    <col collapsed="false" customWidth="false" hidden="false" outlineLevel="0" max="49" min="48" style="0" width="11.52"/>
    <col collapsed="false" customWidth="true" hidden="false" outlineLevel="0" max="51" min="50" style="1" width="12.27"/>
    <col collapsed="false" customWidth="true" hidden="false" outlineLevel="0" max="52" min="52" style="1" width="19.04"/>
    <col collapsed="false" customWidth="false" hidden="false" outlineLevel="0" max="1025" min="53" style="0" width="11.52"/>
  </cols>
  <sheetData>
    <row r="1" customFormat="false" ht="12.8" hidden="false" customHeight="false" outlineLevel="0" collapsed="false">
      <c r="A1" s="0" t="s">
        <v>20</v>
      </c>
      <c r="C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J1" s="0" t="s">
        <v>26</v>
      </c>
      <c r="K1" s="0" t="s">
        <v>27</v>
      </c>
      <c r="L1" s="0" t="s">
        <v>28</v>
      </c>
      <c r="M1" s="0" t="s">
        <v>25</v>
      </c>
      <c r="O1" s="0" t="s">
        <v>21</v>
      </c>
      <c r="P1" s="0" t="s">
        <v>22</v>
      </c>
      <c r="Q1" s="0" t="s">
        <v>29</v>
      </c>
      <c r="R1" s="0" t="s">
        <v>25</v>
      </c>
      <c r="T1" s="0" t="s">
        <v>21</v>
      </c>
      <c r="U1" s="0" t="s">
        <v>30</v>
      </c>
      <c r="V1" s="0" t="s">
        <v>31</v>
      </c>
      <c r="W1" s="0" t="s">
        <v>29</v>
      </c>
      <c r="X1" s="0" t="s">
        <v>32</v>
      </c>
      <c r="Y1" s="0" t="s">
        <v>25</v>
      </c>
      <c r="AA1" s="0" t="s">
        <v>20</v>
      </c>
      <c r="AB1" s="0" t="s">
        <v>22</v>
      </c>
      <c r="AC1" s="0" t="s">
        <v>29</v>
      </c>
      <c r="AD1" s="0" t="s">
        <v>20</v>
      </c>
      <c r="AE1" s="0" t="s">
        <v>26</v>
      </c>
      <c r="AF1" s="0" t="s">
        <v>29</v>
      </c>
      <c r="AH1" s="0" t="s">
        <v>21</v>
      </c>
      <c r="AI1" s="0" t="s">
        <v>26</v>
      </c>
      <c r="AJ1" s="0" t="s">
        <v>29</v>
      </c>
      <c r="AK1" s="0" t="s">
        <v>33</v>
      </c>
      <c r="AL1" s="0" t="s">
        <v>34</v>
      </c>
      <c r="AM1" s="0" t="s">
        <v>35</v>
      </c>
      <c r="AO1" s="0" t="s">
        <v>21</v>
      </c>
      <c r="AP1" s="0" t="s">
        <v>35</v>
      </c>
      <c r="AR1" s="0" t="s">
        <v>21</v>
      </c>
      <c r="AS1" s="0" t="s">
        <v>33</v>
      </c>
      <c r="AT1" s="0" t="s">
        <v>49</v>
      </c>
      <c r="AU1" s="0" t="s">
        <v>35</v>
      </c>
      <c r="AW1" s="0" t="s">
        <v>26</v>
      </c>
      <c r="AX1" s="0" t="s">
        <v>33</v>
      </c>
      <c r="AY1" s="0" t="s">
        <v>34</v>
      </c>
      <c r="AZ1" s="0" t="s">
        <v>35</v>
      </c>
    </row>
    <row r="2" customFormat="false" ht="12.8" hidden="false" customHeight="false" outlineLevel="0" collapsed="false">
      <c r="A2" s="0" t="s">
        <v>36</v>
      </c>
      <c r="C2" s="0" t="s">
        <v>37</v>
      </c>
      <c r="E2" s="0" t="s">
        <v>38</v>
      </c>
      <c r="F2" s="1" t="n">
        <v>10000</v>
      </c>
      <c r="G2" s="2" t="n">
        <v>1</v>
      </c>
      <c r="H2" s="1" t="n">
        <f aca="false">F2*G2</f>
        <v>10000</v>
      </c>
      <c r="J2" s="0" t="s">
        <v>39</v>
      </c>
      <c r="K2" s="1" t="n">
        <v>5000</v>
      </c>
      <c r="L2" s="2" t="n">
        <v>1</v>
      </c>
      <c r="M2" s="1" t="n">
        <f aca="false">K2*L2</f>
        <v>5000</v>
      </c>
      <c r="O2" s="0" t="s">
        <v>37</v>
      </c>
      <c r="P2" s="0" t="s">
        <v>38</v>
      </c>
      <c r="Q2" s="0" t="str">
        <f aca="false">CONCATENATE(O2,P2)</f>
        <v>G1B1</v>
      </c>
      <c r="R2" s="1" t="n">
        <f aca="false">LOOKUP(P2,E:H,H:H)</f>
        <v>10000</v>
      </c>
      <c r="T2" s="0" t="s">
        <v>37</v>
      </c>
      <c r="U2" s="0" t="s">
        <v>39</v>
      </c>
      <c r="V2" s="1" t="n">
        <f aca="false">LOOKUP(U2,J:M,M:M)</f>
        <v>5000</v>
      </c>
      <c r="W2" s="0" t="str">
        <f aca="false">CONCATENATE(T2,U2)</f>
        <v>G1O1</v>
      </c>
      <c r="X2" s="2" t="n">
        <v>0.8</v>
      </c>
      <c r="Y2" s="1" t="n">
        <f aca="false">X2*V2</f>
        <v>4000</v>
      </c>
      <c r="AA2" s="0" t="s">
        <v>36</v>
      </c>
      <c r="AB2" s="0" t="s">
        <v>38</v>
      </c>
      <c r="AC2" s="0" t="str">
        <f aca="false">CONCATENATE(AA2,AB2)</f>
        <v>C1B1</v>
      </c>
      <c r="AD2" s="0" t="s">
        <v>36</v>
      </c>
      <c r="AE2" s="0" t="s">
        <v>39</v>
      </c>
      <c r="AF2" s="0" t="str">
        <f aca="false">CONCATENATE(AD2,AE2)</f>
        <v>C1O1</v>
      </c>
      <c r="AH2" s="0" t="s">
        <v>37</v>
      </c>
      <c r="AI2" s="0" t="s">
        <v>39</v>
      </c>
      <c r="AJ2" s="0" t="str">
        <f aca="false">CONCATENATE(AH2,AI2)</f>
        <v>G1O1</v>
      </c>
      <c r="AK2" s="1" t="n">
        <f aca="false">SUMIF(O:R,AH2,R:R)/COUNTIF(T:U,AH2)</f>
        <v>11375</v>
      </c>
      <c r="AL2" s="1" t="n">
        <f aca="false">LOOKUP(AJ2,W:Y,Y:Y)</f>
        <v>4000</v>
      </c>
      <c r="AM2" s="1" t="n">
        <f aca="false">AK2-AL2</f>
        <v>7375</v>
      </c>
      <c r="AO2" s="0" t="s">
        <v>37</v>
      </c>
      <c r="AP2" s="1" t="n">
        <f aca="false">SUMIF(AH:AM,AO2,AM:AM)</f>
        <v>14750</v>
      </c>
      <c r="AR2" s="0" t="s">
        <v>37</v>
      </c>
      <c r="AS2" s="1" t="n">
        <f aca="false">SUMIF(O:R,AR2,R:R)</f>
        <v>22750</v>
      </c>
      <c r="AT2" s="1" t="n">
        <f aca="false">SUMIF(AH:AL,AR2,AL:AL)</f>
        <v>8000</v>
      </c>
      <c r="AU2" s="1" t="n">
        <f aca="false">AS2-AT2</f>
        <v>14750</v>
      </c>
      <c r="AW2" s="0" t="s">
        <v>39</v>
      </c>
      <c r="AX2" s="1" t="n">
        <f aca="false">SUMIF(AI:AM,AW2,AK:AK)</f>
        <v>11375</v>
      </c>
      <c r="AY2" s="1" t="n">
        <f aca="false">SUMIF(AI:AL,AW2,AL:AL)</f>
        <v>4000</v>
      </c>
      <c r="AZ2" s="1" t="n">
        <f aca="false">AX2-AY2</f>
        <v>7375</v>
      </c>
    </row>
    <row r="3" customFormat="false" ht="12.8" hidden="false" customHeight="false" outlineLevel="0" collapsed="false">
      <c r="A3" s="0" t="s">
        <v>40</v>
      </c>
      <c r="C3" s="0" t="s">
        <v>41</v>
      </c>
      <c r="E3" s="0" t="s">
        <v>42</v>
      </c>
      <c r="F3" s="1" t="n">
        <v>20000</v>
      </c>
      <c r="G3" s="2" t="n">
        <v>0.9</v>
      </c>
      <c r="H3" s="1" t="n">
        <f aca="false">F3*G3</f>
        <v>18000</v>
      </c>
      <c r="J3" s="0" t="s">
        <v>43</v>
      </c>
      <c r="K3" s="1" t="n">
        <v>20000</v>
      </c>
      <c r="L3" s="2" t="n">
        <v>1.2</v>
      </c>
      <c r="M3" s="1" t="n">
        <f aca="false">K3*L3</f>
        <v>24000</v>
      </c>
      <c r="O3" s="0" t="s">
        <v>41</v>
      </c>
      <c r="P3" s="0" t="s">
        <v>42</v>
      </c>
      <c r="Q3" s="0" t="str">
        <f aca="false">CONCATENATE(O3,P3)</f>
        <v>G2B2</v>
      </c>
      <c r="R3" s="1" t="n">
        <f aca="false">LOOKUP(P3,E:H,H:H)</f>
        <v>18000</v>
      </c>
      <c r="T3" s="0" t="s">
        <v>41</v>
      </c>
      <c r="U3" s="0" t="s">
        <v>43</v>
      </c>
      <c r="V3" s="1" t="n">
        <f aca="false">LOOKUP(U3,J:M,M:M)</f>
        <v>24000</v>
      </c>
      <c r="W3" s="0" t="str">
        <f aca="false">CONCATENATE(T3,U3)</f>
        <v>G2O2</v>
      </c>
      <c r="X3" s="2" t="n">
        <v>0.9</v>
      </c>
      <c r="Y3" s="1" t="n">
        <f aca="false">X3*V3</f>
        <v>21600</v>
      </c>
      <c r="AA3" s="0" t="s">
        <v>36</v>
      </c>
      <c r="AB3" s="0" t="s">
        <v>42</v>
      </c>
      <c r="AC3" s="0" t="str">
        <f aca="false">CONCATENATE(AA3,AB3)</f>
        <v>C1B2</v>
      </c>
      <c r="AD3" s="0" t="s">
        <v>36</v>
      </c>
      <c r="AE3" s="0" t="s">
        <v>43</v>
      </c>
      <c r="AF3" s="0" t="str">
        <f aca="false">CONCATENATE(AD3,AE3)</f>
        <v>C1O2</v>
      </c>
      <c r="AH3" s="0" t="s">
        <v>41</v>
      </c>
      <c r="AI3" s="0" t="s">
        <v>43</v>
      </c>
      <c r="AJ3" s="0" t="str">
        <f aca="false">CONCATENATE(AH3,AI3)</f>
        <v>G2O2</v>
      </c>
      <c r="AK3" s="1" t="n">
        <f aca="false">SUMIF(O:R,AH3,R:R)/COUNTIF(T:U,AH3)</f>
        <v>9000</v>
      </c>
      <c r="AL3" s="1" t="n">
        <f aca="false">LOOKUP(AJ3,W:Y,Y:Y)</f>
        <v>21600</v>
      </c>
      <c r="AM3" s="1" t="n">
        <f aca="false">AK3-AL3</f>
        <v>-12600</v>
      </c>
      <c r="AO3" s="0" t="s">
        <v>41</v>
      </c>
      <c r="AP3" s="1" t="n">
        <f aca="false">SUMIF(AH:AM,AO3,AM:AM)</f>
        <v>-10950</v>
      </c>
      <c r="AR3" s="0" t="s">
        <v>41</v>
      </c>
      <c r="AS3" s="1" t="n">
        <f aca="false">SUMIF(O:R,AR3,R:R)</f>
        <v>18000</v>
      </c>
      <c r="AT3" s="1" t="n">
        <f aca="false">SUMIF(AH:AL,AR3,AL:AL)</f>
        <v>28950</v>
      </c>
      <c r="AU3" s="1" t="n">
        <f aca="false">AS3-AT3</f>
        <v>-10950</v>
      </c>
      <c r="AW3" s="0" t="s">
        <v>43</v>
      </c>
      <c r="AX3" s="1" t="n">
        <f aca="false">SUMIF(AI:AM,AW3,AK:AK)</f>
        <v>9000</v>
      </c>
      <c r="AY3" s="1" t="n">
        <f aca="false">SUMIF(AI:AL,AW3,AL:AL)</f>
        <v>21600</v>
      </c>
      <c r="AZ3" s="1" t="n">
        <f aca="false">AX3-AY3</f>
        <v>-12600</v>
      </c>
    </row>
    <row r="4" customFormat="false" ht="12.8" hidden="false" customHeight="false" outlineLevel="0" collapsed="false">
      <c r="A4" s="0" t="s">
        <v>44</v>
      </c>
      <c r="C4" s="0" t="s">
        <v>45</v>
      </c>
      <c r="E4" s="0" t="s">
        <v>46</v>
      </c>
      <c r="F4" s="1" t="n">
        <v>15000</v>
      </c>
      <c r="G4" s="2" t="n">
        <v>0.85</v>
      </c>
      <c r="H4" s="1" t="n">
        <f aca="false">F4*G4</f>
        <v>12750</v>
      </c>
      <c r="J4" s="0" t="s">
        <v>47</v>
      </c>
      <c r="K4" s="1" t="n">
        <v>15000</v>
      </c>
      <c r="L4" s="2" t="n">
        <v>0.7</v>
      </c>
      <c r="M4" s="1" t="n">
        <f aca="false">K4*L4</f>
        <v>10500</v>
      </c>
      <c r="O4" s="0" t="s">
        <v>37</v>
      </c>
      <c r="P4" s="0" t="s">
        <v>46</v>
      </c>
      <c r="Q4" s="0" t="str">
        <f aca="false">CONCATENATE(O4,P4)</f>
        <v>G1B3</v>
      </c>
      <c r="R4" s="1" t="n">
        <f aca="false">LOOKUP(P4,E:H,H:H)</f>
        <v>12750</v>
      </c>
      <c r="T4" s="0" t="s">
        <v>37</v>
      </c>
      <c r="U4" s="0" t="s">
        <v>47</v>
      </c>
      <c r="V4" s="1" t="n">
        <f aca="false">LOOKUP(U4,J:M,M:M)</f>
        <v>10500</v>
      </c>
      <c r="W4" s="0" t="str">
        <f aca="false">CONCATENATE(T4,U4)</f>
        <v>G1O3</v>
      </c>
      <c r="X4" s="2" t="n">
        <v>0.3</v>
      </c>
      <c r="Y4" s="1" t="n">
        <f aca="false">X4*V4</f>
        <v>3150</v>
      </c>
      <c r="AD4" s="0" t="s">
        <v>36</v>
      </c>
      <c r="AE4" s="0" t="s">
        <v>47</v>
      </c>
      <c r="AF4" s="0" t="str">
        <f aca="false">CONCATENATE(AD4,AE4)</f>
        <v>C1O3</v>
      </c>
      <c r="AH4" s="0" t="s">
        <v>37</v>
      </c>
      <c r="AI4" s="0" t="s">
        <v>47</v>
      </c>
      <c r="AJ4" s="0" t="str">
        <f aca="false">CONCATENATE(AH4,AI4)</f>
        <v>G1O3</v>
      </c>
      <c r="AK4" s="1" t="n">
        <f aca="false">SUMIF(O:R,AH4,R:R)/COUNTIF(T:U,AH4)</f>
        <v>11375</v>
      </c>
      <c r="AL4" s="1" t="n">
        <f aca="false">LOOKUP(AJ4,W:Y,Y:Y)</f>
        <v>4000</v>
      </c>
      <c r="AM4" s="1" t="n">
        <f aca="false">AK4-AL4</f>
        <v>7375</v>
      </c>
      <c r="AW4" s="0" t="s">
        <v>47</v>
      </c>
      <c r="AX4" s="1" t="n">
        <f aca="false">SUMIF(AI:AM,AW4,AK:AK)</f>
        <v>20375</v>
      </c>
      <c r="AY4" s="1" t="n">
        <f aca="false">SUMIF(AI:AL,AW4,AL:AL)</f>
        <v>11350</v>
      </c>
      <c r="AZ4" s="1" t="n">
        <f aca="false">AX4-AY4</f>
        <v>9025</v>
      </c>
    </row>
    <row r="5" customFormat="false" ht="12.8" hidden="false" customHeight="false" outlineLevel="0" collapsed="false">
      <c r="T5" s="0" t="s">
        <v>41</v>
      </c>
      <c r="U5" s="0" t="s">
        <v>47</v>
      </c>
      <c r="V5" s="1" t="n">
        <f aca="false">LOOKUP(U5,J:M,M:M)</f>
        <v>10500</v>
      </c>
      <c r="W5" s="0" t="str">
        <f aca="false">CONCATENATE(T5,U5)</f>
        <v>G2O3</v>
      </c>
      <c r="X5" s="2" t="n">
        <v>0.7</v>
      </c>
      <c r="Y5" s="1" t="n">
        <f aca="false">X5*V5</f>
        <v>7350</v>
      </c>
      <c r="AH5" s="0" t="s">
        <v>41</v>
      </c>
      <c r="AI5" s="0" t="s">
        <v>47</v>
      </c>
      <c r="AJ5" s="0" t="str">
        <f aca="false">CONCATENATE(AH5,AI5)</f>
        <v>G2O3</v>
      </c>
      <c r="AK5" s="1" t="n">
        <f aca="false">SUMIF(O:R,AH5,R:R)/COUNTIF(T:U,AH5)</f>
        <v>9000</v>
      </c>
      <c r="AL5" s="1" t="n">
        <f aca="false">LOOKUP(AJ5,W:Y,Y:Y)</f>
        <v>7350</v>
      </c>
      <c r="AM5" s="1" t="n">
        <f aca="false">AK5-AL5</f>
        <v>1650</v>
      </c>
    </row>
  </sheetData>
  <dataValidations count="5">
    <dataValidation allowBlank="false" operator="equal" showDropDown="false" showErrorMessage="true" showInputMessage="false" sqref="O2:O1005" type="list">
      <formula1>Cenario01!$C$2:$C$1048576</formula1>
      <formula2>0</formula2>
    </dataValidation>
    <dataValidation allowBlank="false" operator="equal" showDropDown="false" showErrorMessage="true" showInputMessage="false" sqref="P2:P1005" type="list">
      <formula1>Cenario01!$E$2:$E$1048576</formula1>
      <formula2>0</formula2>
    </dataValidation>
    <dataValidation allowBlank="true" operator="equal" showDropDown="false" showErrorMessage="true" showInputMessage="false" sqref="Q2:Q1005 V2:V1005" type="none">
      <formula1>0</formula1>
      <formula2>0</formula2>
    </dataValidation>
    <dataValidation allowBlank="true" operator="equal" showDropDown="false" showErrorMessage="true" showInputMessage="false" sqref="T2:T1005" type="list">
      <formula1>Cenario01!$C$2:$C$1048576</formula1>
      <formula2>0</formula2>
    </dataValidation>
    <dataValidation allowBlank="false" operator="equal" showDropDown="false" showErrorMessage="true" showInputMessage="false" sqref="U2:U1005" type="list">
      <formula1>Cenario01!$J$2:$J$1048576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1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pane xSplit="0" ySplit="1" topLeftCell="A2" activePane="bottomLeft" state="frozen"/>
      <selection pane="topLeft" activeCell="O1" activeCellId="0" sqref="O1"/>
      <selection pane="bottomLeft" activeCell="W1" activeCellId="0" sqref="W1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4.63"/>
    <col collapsed="false" customWidth="true" hidden="false" outlineLevel="0" max="7" min="7" style="2" width="14.63"/>
    <col collapsed="false" customWidth="false" hidden="false" outlineLevel="0" max="10" min="8" style="0" width="11.52"/>
    <col collapsed="false" customWidth="true" hidden="false" outlineLevel="0" max="11" min="11" style="1" width="13.38"/>
    <col collapsed="false" customWidth="true" hidden="false" outlineLevel="0" max="12" min="12" style="2" width="11.71"/>
    <col collapsed="false" customWidth="true" hidden="false" outlineLevel="0" max="13" min="13" style="0" width="11.85"/>
    <col collapsed="false" customWidth="false" hidden="false" outlineLevel="0" max="17" min="14" style="0" width="11.52"/>
    <col collapsed="false" customWidth="true" hidden="false" outlineLevel="0" max="18" min="18" style="1" width="12.27"/>
    <col collapsed="false" customWidth="false" hidden="false" outlineLevel="0" max="21" min="19" style="0" width="11.52"/>
    <col collapsed="false" customWidth="true" hidden="false" outlineLevel="0" max="22" min="22" style="1" width="13.93"/>
    <col collapsed="false" customWidth="false" hidden="false" outlineLevel="0" max="23" min="23" style="0" width="11.52"/>
    <col collapsed="false" customWidth="false" hidden="false" outlineLevel="0" max="24" min="24" style="2" width="11.52"/>
    <col collapsed="false" customWidth="false" hidden="false" outlineLevel="0" max="28" min="25" style="0" width="11.52"/>
    <col collapsed="false" customWidth="true" hidden="false" outlineLevel="0" max="29" min="29" style="0" width="6.71"/>
    <col collapsed="false" customWidth="false" hidden="false" outlineLevel="0" max="31" min="30" style="0" width="11.52"/>
    <col collapsed="false" customWidth="true" hidden="false" outlineLevel="0" max="32" min="32" style="0" width="6.71"/>
    <col collapsed="false" customWidth="false" hidden="false" outlineLevel="0" max="36" min="33" style="0" width="11.52"/>
    <col collapsed="false" customWidth="false" hidden="false" outlineLevel="0" max="38" min="37" style="1" width="11.52"/>
    <col collapsed="false" customWidth="true" hidden="false" outlineLevel="0" max="39" min="39" style="1" width="21.54"/>
    <col collapsed="false" customWidth="false" hidden="false" outlineLevel="0" max="41" min="40" style="0" width="11.52"/>
    <col collapsed="false" customWidth="true" hidden="false" outlineLevel="0" max="42" min="42" style="1" width="19.58"/>
    <col collapsed="false" customWidth="false" hidden="false" outlineLevel="0" max="44" min="43" style="0" width="11.52"/>
    <col collapsed="false" customWidth="false" hidden="false" outlineLevel="0" max="46" min="45" style="1" width="11.52"/>
    <col collapsed="false" customWidth="true" hidden="false" outlineLevel="0" max="47" min="47" style="0" width="16.53"/>
    <col collapsed="false" customWidth="false" hidden="false" outlineLevel="0" max="49" min="48" style="0" width="11.52"/>
    <col collapsed="false" customWidth="true" hidden="false" outlineLevel="0" max="50" min="50" style="0" width="12.27"/>
    <col collapsed="false" customWidth="true" hidden="false" outlineLevel="0" max="52" min="51" style="1" width="12.27"/>
    <col collapsed="false" customWidth="true" hidden="false" outlineLevel="0" max="53" min="53" style="1" width="19.04"/>
    <col collapsed="false" customWidth="false" hidden="false" outlineLevel="0" max="1025" min="54" style="0" width="11.52"/>
  </cols>
  <sheetData>
    <row r="1" customFormat="false" ht="12.8" hidden="false" customHeight="false" outlineLevel="0" collapsed="false">
      <c r="A1" s="0" t="s">
        <v>20</v>
      </c>
      <c r="C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J1" s="0" t="s">
        <v>26</v>
      </c>
      <c r="K1" s="0" t="s">
        <v>27</v>
      </c>
      <c r="L1" s="0" t="s">
        <v>28</v>
      </c>
      <c r="M1" s="0" t="s">
        <v>25</v>
      </c>
      <c r="O1" s="0" t="s">
        <v>21</v>
      </c>
      <c r="P1" s="0" t="s">
        <v>22</v>
      </c>
      <c r="Q1" s="0" t="s">
        <v>29</v>
      </c>
      <c r="R1" s="0" t="s">
        <v>25</v>
      </c>
      <c r="T1" s="0" t="s">
        <v>21</v>
      </c>
      <c r="U1" s="0" t="s">
        <v>30</v>
      </c>
      <c r="V1" s="0" t="s">
        <v>31</v>
      </c>
      <c r="W1" s="0" t="s">
        <v>29</v>
      </c>
      <c r="X1" s="0" t="s">
        <v>32</v>
      </c>
      <c r="Y1" s="0" t="s">
        <v>25</v>
      </c>
      <c r="AA1" s="0" t="s">
        <v>20</v>
      </c>
      <c r="AB1" s="0" t="s">
        <v>22</v>
      </c>
      <c r="AC1" s="0" t="s">
        <v>29</v>
      </c>
      <c r="AD1" s="0" t="s">
        <v>20</v>
      </c>
      <c r="AE1" s="0" t="s">
        <v>26</v>
      </c>
      <c r="AF1" s="0" t="s">
        <v>29</v>
      </c>
      <c r="AH1" s="0" t="s">
        <v>21</v>
      </c>
      <c r="AI1" s="0" t="s">
        <v>26</v>
      </c>
      <c r="AJ1" s="0" t="s">
        <v>29</v>
      </c>
      <c r="AK1" s="0" t="s">
        <v>33</v>
      </c>
      <c r="AL1" s="0" t="s">
        <v>34</v>
      </c>
      <c r="AM1" s="0" t="s">
        <v>35</v>
      </c>
      <c r="AO1" s="0" t="s">
        <v>21</v>
      </c>
      <c r="AP1" s="0" t="s">
        <v>35</v>
      </c>
      <c r="AR1" s="0" t="s">
        <v>21</v>
      </c>
      <c r="AS1" s="0" t="s">
        <v>33</v>
      </c>
      <c r="AT1" s="0" t="s">
        <v>49</v>
      </c>
      <c r="AU1" s="0" t="s">
        <v>35</v>
      </c>
      <c r="AW1" s="0" t="s">
        <v>26</v>
      </c>
      <c r="AX1" s="0" t="s">
        <v>32</v>
      </c>
      <c r="AY1" s="0" t="s">
        <v>33</v>
      </c>
      <c r="AZ1" s="0" t="s">
        <v>34</v>
      </c>
      <c r="BA1" s="0" t="s">
        <v>35</v>
      </c>
    </row>
    <row r="2" customFormat="false" ht="12.8" hidden="false" customHeight="false" outlineLevel="0" collapsed="false">
      <c r="A2" s="0" t="s">
        <v>36</v>
      </c>
      <c r="C2" s="0" t="s">
        <v>37</v>
      </c>
      <c r="E2" s="0" t="s">
        <v>38</v>
      </c>
      <c r="F2" s="1" t="n">
        <v>10000</v>
      </c>
      <c r="G2" s="2" t="n">
        <v>1</v>
      </c>
      <c r="H2" s="1" t="n">
        <f aca="false">F2*G2</f>
        <v>10000</v>
      </c>
      <c r="J2" s="0" t="s">
        <v>39</v>
      </c>
      <c r="K2" s="1" t="n">
        <v>5000</v>
      </c>
      <c r="L2" s="2" t="n">
        <v>1</v>
      </c>
      <c r="M2" s="1" t="n">
        <f aca="false">K2*L2</f>
        <v>5000</v>
      </c>
      <c r="O2" s="0" t="s">
        <v>37</v>
      </c>
      <c r="P2" s="0" t="s">
        <v>38</v>
      </c>
      <c r="Q2" s="0" t="str">
        <f aca="false">CONCATENATE(O2,P2)</f>
        <v>G1B1</v>
      </c>
      <c r="R2" s="1" t="n">
        <f aca="false">LOOKUP(P2,E:H,H:H)</f>
        <v>10000</v>
      </c>
      <c r="T2" s="0" t="s">
        <v>37</v>
      </c>
      <c r="U2" s="0" t="s">
        <v>39</v>
      </c>
      <c r="V2" s="1" t="n">
        <f aca="false">LOOKUP(U2,J:M,M:M)</f>
        <v>5000</v>
      </c>
      <c r="W2" s="0" t="str">
        <f aca="false">CONCATENATE(T2,U2)</f>
        <v>G1O1</v>
      </c>
      <c r="X2" s="2" t="n">
        <v>1</v>
      </c>
      <c r="Y2" s="1" t="n">
        <f aca="false">X2*V2</f>
        <v>5000</v>
      </c>
      <c r="AA2" s="0" t="s">
        <v>36</v>
      </c>
      <c r="AB2" s="0" t="s">
        <v>38</v>
      </c>
      <c r="AC2" s="0" t="str">
        <f aca="false">CONCATENATE(AA2,AB2)</f>
        <v>C1B1</v>
      </c>
      <c r="AD2" s="0" t="s">
        <v>36</v>
      </c>
      <c r="AE2" s="0" t="s">
        <v>39</v>
      </c>
      <c r="AF2" s="0" t="str">
        <f aca="false">CONCATENATE(AD2,AE2)</f>
        <v>C1O1</v>
      </c>
      <c r="AH2" s="0" t="s">
        <v>37</v>
      </c>
      <c r="AI2" s="0" t="s">
        <v>39</v>
      </c>
      <c r="AJ2" s="0" t="str">
        <f aca="false">CONCATENATE(AH2,AI2)</f>
        <v>G1O1</v>
      </c>
      <c r="AK2" s="1" t="n">
        <f aca="false">SUMIF(O:R,AH2,R:R)/COUNTIF(T:U,AH2)</f>
        <v>9625</v>
      </c>
      <c r="AL2" s="1" t="n">
        <f aca="false">INDEX(W:Y,MATCH(AJ2,W:W,0),3 )</f>
        <v>5000</v>
      </c>
      <c r="AM2" s="1" t="n">
        <f aca="false">AK2-AL2</f>
        <v>4625</v>
      </c>
      <c r="AO2" s="0" t="s">
        <v>37</v>
      </c>
      <c r="AP2" s="1" t="n">
        <f aca="false">SUMIF(AH:AM,AO2,AM:AM)</f>
        <v>22800</v>
      </c>
      <c r="AR2" s="0" t="s">
        <v>37</v>
      </c>
      <c r="AS2" s="1" t="n">
        <f aca="false">SUMIF(O:R,AR2,R:R)</f>
        <v>38500</v>
      </c>
      <c r="AT2" s="1" t="n">
        <f aca="false">SUMIF(AH:AL,AR2,AL:AL)</f>
        <v>15700</v>
      </c>
      <c r="AU2" s="1" t="n">
        <f aca="false">AS2-AT2</f>
        <v>22800</v>
      </c>
      <c r="AW2" s="0" t="s">
        <v>39</v>
      </c>
      <c r="AX2" s="2" t="n">
        <f aca="false">SUMIF(U:X,AW2,X:X)</f>
        <v>1</v>
      </c>
      <c r="AY2" s="1" t="n">
        <f aca="false">SUMIF(AI:AM,AW2,AK:AK)</f>
        <v>9625</v>
      </c>
      <c r="AZ2" s="1" t="n">
        <f aca="false">SUMIF(AI:AL,AW2,AL:AL)</f>
        <v>5000</v>
      </c>
      <c r="BA2" s="1" t="n">
        <f aca="false">AY2-AZ2</f>
        <v>4625</v>
      </c>
    </row>
    <row r="3" customFormat="false" ht="12.8" hidden="false" customHeight="false" outlineLevel="0" collapsed="false">
      <c r="A3" s="0" t="s">
        <v>40</v>
      </c>
      <c r="C3" s="0" t="s">
        <v>41</v>
      </c>
      <c r="E3" s="0" t="s">
        <v>42</v>
      </c>
      <c r="F3" s="1" t="n">
        <v>20000</v>
      </c>
      <c r="G3" s="2" t="n">
        <v>0.9</v>
      </c>
      <c r="H3" s="1" t="n">
        <f aca="false">F3*G3</f>
        <v>18000</v>
      </c>
      <c r="J3" s="0" t="s">
        <v>43</v>
      </c>
      <c r="K3" s="1" t="n">
        <v>20000</v>
      </c>
      <c r="L3" s="2" t="n">
        <v>1.2</v>
      </c>
      <c r="M3" s="1" t="n">
        <f aca="false">K3*L3</f>
        <v>24000</v>
      </c>
      <c r="O3" s="0" t="s">
        <v>41</v>
      </c>
      <c r="P3" s="0" t="s">
        <v>42</v>
      </c>
      <c r="Q3" s="0" t="str">
        <f aca="false">CONCATENATE(O3,P3)</f>
        <v>G2B2</v>
      </c>
      <c r="R3" s="1" t="n">
        <f aca="false">LOOKUP(P3,E:H,H:H)</f>
        <v>18000</v>
      </c>
      <c r="T3" s="0" t="s">
        <v>37</v>
      </c>
      <c r="U3" s="0" t="s">
        <v>50</v>
      </c>
      <c r="V3" s="1" t="n">
        <f aca="false">LOOKUP(U3,J:M,M:M)</f>
        <v>21250</v>
      </c>
      <c r="W3" s="0" t="str">
        <f aca="false">CONCATENATE(T3,U3)</f>
        <v>G1O5</v>
      </c>
      <c r="X3" s="2" t="n">
        <v>0.2</v>
      </c>
      <c r="Y3" s="1" t="n">
        <f aca="false">X3*V3</f>
        <v>4250</v>
      </c>
      <c r="AA3" s="0" t="s">
        <v>36</v>
      </c>
      <c r="AB3" s="0" t="s">
        <v>46</v>
      </c>
      <c r="AC3" s="0" t="str">
        <f aca="false">CONCATENATE(AA3,AB3)</f>
        <v>C1B3</v>
      </c>
      <c r="AD3" s="0" t="s">
        <v>36</v>
      </c>
      <c r="AE3" s="0" t="s">
        <v>50</v>
      </c>
      <c r="AF3" s="0" t="str">
        <f aca="false">CONCATENATE(AD3,AE3)</f>
        <v>C1O5</v>
      </c>
      <c r="AH3" s="0" t="s">
        <v>37</v>
      </c>
      <c r="AI3" s="0" t="s">
        <v>50</v>
      </c>
      <c r="AJ3" s="0" t="str">
        <f aca="false">CONCATENATE(AH3,AI3)</f>
        <v>G1O5</v>
      </c>
      <c r="AK3" s="1" t="n">
        <f aca="false">SUMIF(O:R,AH3,R:R)/COUNTIF(T:U,AH3)</f>
        <v>9625</v>
      </c>
      <c r="AL3" s="1" t="n">
        <f aca="false">INDEX(W:Y,MATCH(AJ3,W:W,0),3 )</f>
        <v>4250</v>
      </c>
      <c r="AM3" s="1" t="n">
        <f aca="false">AK3-AL3</f>
        <v>5375</v>
      </c>
      <c r="AO3" s="0" t="s">
        <v>41</v>
      </c>
      <c r="AP3" s="1" t="n">
        <f aca="false">SUMIF(AH:AM,AO3,AM:AM)</f>
        <v>-13425</v>
      </c>
      <c r="AR3" s="0" t="s">
        <v>41</v>
      </c>
      <c r="AS3" s="1" t="n">
        <f aca="false">SUMIF(O:R,AR3,R:R)</f>
        <v>18000</v>
      </c>
      <c r="AT3" s="1" t="n">
        <f aca="false">SUMIF(AH:AL,AR3,AL:AL)</f>
        <v>31425</v>
      </c>
      <c r="AU3" s="1" t="n">
        <f aca="false">AS3-AT3</f>
        <v>-13425</v>
      </c>
      <c r="AW3" s="0" t="s">
        <v>43</v>
      </c>
      <c r="AX3" s="2" t="n">
        <f aca="false">SUMIF(U:X,AW3,X:X)</f>
        <v>1</v>
      </c>
      <c r="AY3" s="1" t="n">
        <f aca="false">SUMIF(AI:AM,AW3,AK:AK)</f>
        <v>6000</v>
      </c>
      <c r="AZ3" s="1" t="n">
        <f aca="false">SUMIF(AI:AL,AW3,AL:AL)</f>
        <v>24000</v>
      </c>
      <c r="BA3" s="1" t="n">
        <f aca="false">AY3-AZ3</f>
        <v>-18000</v>
      </c>
    </row>
    <row r="4" customFormat="false" ht="12.8" hidden="false" customHeight="false" outlineLevel="0" collapsed="false">
      <c r="A4" s="0" t="s">
        <v>44</v>
      </c>
      <c r="C4" s="0" t="s">
        <v>45</v>
      </c>
      <c r="E4" s="0" t="s">
        <v>46</v>
      </c>
      <c r="F4" s="1" t="n">
        <v>15000</v>
      </c>
      <c r="G4" s="2" t="n">
        <v>0.85</v>
      </c>
      <c r="H4" s="1" t="n">
        <f aca="false">F4*G4</f>
        <v>12750</v>
      </c>
      <c r="J4" s="0" t="s">
        <v>47</v>
      </c>
      <c r="K4" s="1" t="n">
        <v>15000</v>
      </c>
      <c r="L4" s="2" t="n">
        <v>0.7</v>
      </c>
      <c r="M4" s="1" t="n">
        <f aca="false">K4*L4</f>
        <v>10500</v>
      </c>
      <c r="O4" s="0" t="s">
        <v>45</v>
      </c>
      <c r="P4" s="0" t="s">
        <v>46</v>
      </c>
      <c r="Q4" s="0" t="str">
        <f aca="false">CONCATENATE(O4,P4)</f>
        <v>G3B3</v>
      </c>
      <c r="R4" s="1" t="n">
        <f aca="false">LOOKUP(P4,E:H,H:H)</f>
        <v>12750</v>
      </c>
      <c r="T4" s="0" t="s">
        <v>37</v>
      </c>
      <c r="U4" s="0" t="s">
        <v>51</v>
      </c>
      <c r="V4" s="1" t="n">
        <f aca="false">LOOKUP(U4,J:M,M:M)</f>
        <v>9000</v>
      </c>
      <c r="W4" s="0" t="str">
        <f aca="false">CONCATENATE(T4,U4)</f>
        <v>G1O4</v>
      </c>
      <c r="X4" s="2" t="n">
        <v>0.6</v>
      </c>
      <c r="Y4" s="1" t="n">
        <f aca="false">X4*V4</f>
        <v>5400</v>
      </c>
      <c r="AA4" s="0" t="s">
        <v>36</v>
      </c>
      <c r="AB4" s="0" t="s">
        <v>52</v>
      </c>
      <c r="AC4" s="0" t="str">
        <f aca="false">CONCATENATE(AA4,AB4)</f>
        <v>C1B4</v>
      </c>
      <c r="AD4" s="0" t="s">
        <v>36</v>
      </c>
      <c r="AE4" s="0" t="s">
        <v>51</v>
      </c>
      <c r="AF4" s="0" t="str">
        <f aca="false">CONCATENATE(AD4,AE4)</f>
        <v>C1O4</v>
      </c>
      <c r="AH4" s="0" t="s">
        <v>37</v>
      </c>
      <c r="AI4" s="0" t="s">
        <v>51</v>
      </c>
      <c r="AJ4" s="0" t="str">
        <f aca="false">CONCATENATE(AH4,AI4)</f>
        <v>G1O4</v>
      </c>
      <c r="AK4" s="1" t="n">
        <f aca="false">SUMIF(O:R,AH4,R:R)/COUNTIF(T:U,AH4)</f>
        <v>9625</v>
      </c>
      <c r="AL4" s="1" t="n">
        <f aca="false">INDEX(W:Y,MATCH(AJ4,W:W,0),3 )</f>
        <v>5400</v>
      </c>
      <c r="AM4" s="1" t="n">
        <f aca="false">AK4-AL4</f>
        <v>4225</v>
      </c>
      <c r="AO4" s="0" t="s">
        <v>45</v>
      </c>
      <c r="AP4" s="1" t="n">
        <f aca="false">SUMIF(AH:AM,AO4,AM:AM)</f>
        <v>-9875</v>
      </c>
      <c r="AR4" s="0" t="s">
        <v>45</v>
      </c>
      <c r="AS4" s="1" t="n">
        <f aca="false">SUMIF(O:R,AR4,R:R)</f>
        <v>12750</v>
      </c>
      <c r="AT4" s="1" t="n">
        <f aca="false">SUMIF(AH:AL,AR4,AL:AL)</f>
        <v>22625</v>
      </c>
      <c r="AU4" s="1" t="n">
        <f aca="false">AS4-AT4</f>
        <v>-9875</v>
      </c>
      <c r="AW4" s="0" t="s">
        <v>47</v>
      </c>
      <c r="AX4" s="2" t="n">
        <f aca="false">SUMIF(U:X,AW4,X:X)</f>
        <v>1</v>
      </c>
      <c r="AY4" s="1" t="n">
        <f aca="false">SUMIF(AI:AM,AW4,AK:AK)</f>
        <v>19875</v>
      </c>
      <c r="AZ4" s="1" t="n">
        <f aca="false">SUMIF(AI:AL,AW4,AL:AL)</f>
        <v>10500</v>
      </c>
      <c r="BA4" s="1" t="n">
        <f aca="false">AY4-AZ4</f>
        <v>9375</v>
      </c>
    </row>
    <row r="5" customFormat="false" ht="12.8" hidden="false" customHeight="false" outlineLevel="0" collapsed="false">
      <c r="E5" s="0" t="s">
        <v>52</v>
      </c>
      <c r="F5" s="1" t="n">
        <v>30000</v>
      </c>
      <c r="G5" s="2" t="n">
        <v>0.95</v>
      </c>
      <c r="H5" s="1" t="n">
        <f aca="false">F5*G5</f>
        <v>28500</v>
      </c>
      <c r="J5" s="0" t="s">
        <v>51</v>
      </c>
      <c r="K5" s="1" t="n">
        <v>10000</v>
      </c>
      <c r="L5" s="2" t="n">
        <v>0.9</v>
      </c>
      <c r="M5" s="1" t="n">
        <f aca="false">K5*L5</f>
        <v>9000</v>
      </c>
      <c r="O5" s="0" t="s">
        <v>37</v>
      </c>
      <c r="P5" s="0" t="s">
        <v>52</v>
      </c>
      <c r="Q5" s="0" t="str">
        <f aca="false">CONCATENATE(O5,P5)</f>
        <v>G1B4</v>
      </c>
      <c r="R5" s="1" t="n">
        <f aca="false">LOOKUP(P5,E:H,H:H)</f>
        <v>28500</v>
      </c>
      <c r="T5" s="0" t="s">
        <v>41</v>
      </c>
      <c r="U5" s="0" t="s">
        <v>43</v>
      </c>
      <c r="V5" s="1" t="n">
        <f aca="false">LOOKUP(U5,J:M,M:M)</f>
        <v>24000</v>
      </c>
      <c r="W5" s="0" t="str">
        <f aca="false">CONCATENATE(T5,U5)</f>
        <v>G2O2</v>
      </c>
      <c r="X5" s="2" t="n">
        <v>1</v>
      </c>
      <c r="Y5" s="1" t="n">
        <f aca="false">X5*V5</f>
        <v>24000</v>
      </c>
      <c r="AD5" s="0" t="s">
        <v>36</v>
      </c>
      <c r="AE5" s="0" t="s">
        <v>47</v>
      </c>
      <c r="AF5" s="0" t="str">
        <f aca="false">CONCATENATE(AD5,AE5)</f>
        <v>C1O3</v>
      </c>
      <c r="AH5" s="0" t="s">
        <v>41</v>
      </c>
      <c r="AI5" s="0" t="s">
        <v>43</v>
      </c>
      <c r="AJ5" s="0" t="str">
        <f aca="false">CONCATENATE(AH5,AI5)</f>
        <v>G2O2</v>
      </c>
      <c r="AK5" s="1" t="n">
        <f aca="false">SUMIF(O:R,AH5,R:R)/COUNTIF(T:U,AH5)</f>
        <v>6000</v>
      </c>
      <c r="AL5" s="1" t="n">
        <f aca="false">INDEX(W:Y,MATCH(AJ5,W:W,0),3 )</f>
        <v>24000</v>
      </c>
      <c r="AM5" s="1" t="n">
        <f aca="false">AK5-AL5</f>
        <v>-18000</v>
      </c>
      <c r="AW5" s="0" t="s">
        <v>51</v>
      </c>
      <c r="AX5" s="2" t="n">
        <f aca="false">SUMIF(U:X,AW5,X:X)</f>
        <v>1</v>
      </c>
      <c r="AY5" s="1" t="n">
        <f aca="false">SUMIF(AI:AM,AW5,AK:AK)</f>
        <v>13875</v>
      </c>
      <c r="AZ5" s="1" t="n">
        <f aca="false">SUMIF(AI:AL,AW5,AL:AL)</f>
        <v>9000</v>
      </c>
      <c r="BA5" s="1" t="n">
        <f aca="false">AY5-AZ5</f>
        <v>4875</v>
      </c>
    </row>
    <row r="6" customFormat="false" ht="12.8" hidden="false" customHeight="false" outlineLevel="0" collapsed="false">
      <c r="J6" s="0" t="s">
        <v>50</v>
      </c>
      <c r="K6" s="1" t="n">
        <v>25000</v>
      </c>
      <c r="L6" s="2" t="n">
        <v>0.85</v>
      </c>
      <c r="M6" s="1" t="n">
        <f aca="false">K6*L6</f>
        <v>21250</v>
      </c>
      <c r="T6" s="0" t="s">
        <v>41</v>
      </c>
      <c r="U6" s="0" t="s">
        <v>50</v>
      </c>
      <c r="V6" s="1" t="n">
        <f aca="false">LOOKUP(U6,J:M,M:M)</f>
        <v>21250</v>
      </c>
      <c r="W6" s="0" t="str">
        <f aca="false">CONCATENATE(T6,U6)</f>
        <v>G2O5</v>
      </c>
      <c r="X6" s="2" t="n">
        <v>0.3</v>
      </c>
      <c r="Y6" s="1" t="n">
        <f aca="false">X6*V6</f>
        <v>6375</v>
      </c>
      <c r="AH6" s="0" t="s">
        <v>41</v>
      </c>
      <c r="AI6" s="0" t="s">
        <v>50</v>
      </c>
      <c r="AJ6" s="0" t="str">
        <f aca="false">CONCATENATE(AH6,AI6)</f>
        <v>G2O5</v>
      </c>
      <c r="AK6" s="1" t="n">
        <f aca="false">SUMIF(O:R,AH6,R:R)/COUNTIF(T:U,AH6)</f>
        <v>6000</v>
      </c>
      <c r="AL6" s="1" t="n">
        <f aca="false">INDEX(W:Y,MATCH(AJ6,W:W,0),3 )</f>
        <v>6375</v>
      </c>
      <c r="AM6" s="1" t="n">
        <f aca="false">AK6-AL6</f>
        <v>-375</v>
      </c>
      <c r="AW6" s="0" t="s">
        <v>50</v>
      </c>
      <c r="AX6" s="2" t="n">
        <f aca="false">SUMIF(U:X,AW6,X:X)</f>
        <v>1</v>
      </c>
      <c r="AY6" s="1" t="n">
        <f aca="false">SUMIF(AI:AM,AW6,AK:AK)</f>
        <v>19875</v>
      </c>
      <c r="AZ6" s="1" t="n">
        <f aca="false">SUMIF(AI:AL,AW6,AL:AL)</f>
        <v>21250</v>
      </c>
      <c r="BA6" s="1" t="n">
        <f aca="false">AY6-AZ6</f>
        <v>-1375</v>
      </c>
    </row>
    <row r="7" customFormat="false" ht="12.8" hidden="false" customHeight="false" outlineLevel="0" collapsed="false">
      <c r="T7" s="0" t="s">
        <v>37</v>
      </c>
      <c r="U7" s="0" t="s">
        <v>47</v>
      </c>
      <c r="V7" s="1" t="n">
        <f aca="false">LOOKUP(U7,J:M,M:M)</f>
        <v>10500</v>
      </c>
      <c r="W7" s="0" t="str">
        <f aca="false">CONCATENATE(T7,U7)</f>
        <v>G1O3</v>
      </c>
      <c r="X7" s="2" t="n">
        <v>0.1</v>
      </c>
      <c r="Y7" s="1" t="n">
        <f aca="false">X7*V7</f>
        <v>1050</v>
      </c>
      <c r="AH7" s="0" t="s">
        <v>37</v>
      </c>
      <c r="AI7" s="0" t="s">
        <v>47</v>
      </c>
      <c r="AJ7" s="0" t="str">
        <f aca="false">CONCATENATE(AH7,AI7)</f>
        <v>G1O3</v>
      </c>
      <c r="AK7" s="1" t="n">
        <f aca="false">SUMIF(O:R,AH7,R:R)/COUNTIF(T:U,AH7)</f>
        <v>9625</v>
      </c>
      <c r="AL7" s="1" t="n">
        <f aca="false">INDEX(W:Y,MATCH(AJ7,W:W,0),3 )</f>
        <v>1050</v>
      </c>
      <c r="AM7" s="1" t="n">
        <f aca="false">AK7-AL7</f>
        <v>8575</v>
      </c>
    </row>
    <row r="8" customFormat="false" ht="12.8" hidden="false" customHeight="false" outlineLevel="0" collapsed="false">
      <c r="T8" s="0" t="s">
        <v>41</v>
      </c>
      <c r="U8" s="0" t="s">
        <v>47</v>
      </c>
      <c r="V8" s="1" t="n">
        <f aca="false">LOOKUP(U8,J:M,M:M)</f>
        <v>10500</v>
      </c>
      <c r="W8" s="0" t="str">
        <f aca="false">CONCATENATE(T8,U8)</f>
        <v>G2O3</v>
      </c>
      <c r="X8" s="2" t="n">
        <v>0.1</v>
      </c>
      <c r="Y8" s="1" t="n">
        <f aca="false">X8*V8</f>
        <v>1050</v>
      </c>
      <c r="AH8" s="0" t="s">
        <v>41</v>
      </c>
      <c r="AI8" s="0" t="s">
        <v>47</v>
      </c>
      <c r="AJ8" s="0" t="str">
        <f aca="false">CONCATENATE(AH8,AI8)</f>
        <v>G2O3</v>
      </c>
      <c r="AK8" s="1" t="n">
        <f aca="false">SUMIF(O:R,AH8,R:R)/COUNTIF(T:U,AH8)</f>
        <v>6000</v>
      </c>
      <c r="AL8" s="1" t="n">
        <f aca="false">INDEX(W:Y,MATCH(AJ8,W:W,0),3 )</f>
        <v>1050</v>
      </c>
      <c r="AM8" s="1" t="n">
        <f aca="false">AK8-AL8</f>
        <v>4950</v>
      </c>
    </row>
    <row r="9" customFormat="false" ht="12.8" hidden="false" customHeight="false" outlineLevel="0" collapsed="false">
      <c r="T9" s="0" t="s">
        <v>45</v>
      </c>
      <c r="U9" s="0" t="s">
        <v>47</v>
      </c>
      <c r="V9" s="1" t="n">
        <f aca="false">LOOKUP(U9,J:M,M:M)</f>
        <v>10500</v>
      </c>
      <c r="W9" s="0" t="str">
        <f aca="false">CONCATENATE(T9,U9)</f>
        <v>G3O3</v>
      </c>
      <c r="X9" s="2" t="n">
        <v>0.8</v>
      </c>
      <c r="Y9" s="1" t="n">
        <f aca="false">X9*V9</f>
        <v>8400</v>
      </c>
      <c r="AH9" s="0" t="s">
        <v>45</v>
      </c>
      <c r="AI9" s="0" t="s">
        <v>47</v>
      </c>
      <c r="AJ9" s="0" t="str">
        <f aca="false">CONCATENATE(AH9,AI9)</f>
        <v>G3O3</v>
      </c>
      <c r="AK9" s="1" t="n">
        <f aca="false">SUMIF(O:R,AH9,R:R)/COUNTIF(T:U,AH9)</f>
        <v>4250</v>
      </c>
      <c r="AL9" s="1" t="n">
        <f aca="false">INDEX(W:Y,MATCH(AJ9,W:W,0),3 )</f>
        <v>8400</v>
      </c>
      <c r="AM9" s="1" t="n">
        <f aca="false">AK9-AL9</f>
        <v>-4150</v>
      </c>
    </row>
    <row r="10" customFormat="false" ht="12.8" hidden="false" customHeight="false" outlineLevel="0" collapsed="false">
      <c r="T10" s="0" t="s">
        <v>45</v>
      </c>
      <c r="U10" s="0" t="s">
        <v>51</v>
      </c>
      <c r="V10" s="1" t="n">
        <f aca="false">LOOKUP(U10,J:M,M:M)</f>
        <v>9000</v>
      </c>
      <c r="W10" s="0" t="str">
        <f aca="false">CONCATENATE(T10,U10)</f>
        <v>G3O4</v>
      </c>
      <c r="X10" s="2" t="n">
        <v>0.4</v>
      </c>
      <c r="Y10" s="1" t="n">
        <f aca="false">X10*V10</f>
        <v>3600</v>
      </c>
      <c r="AH10" s="0" t="s">
        <v>45</v>
      </c>
      <c r="AI10" s="0" t="s">
        <v>51</v>
      </c>
      <c r="AJ10" s="0" t="str">
        <f aca="false">CONCATENATE(AH10,AI10)</f>
        <v>G3O4</v>
      </c>
      <c r="AK10" s="1" t="n">
        <f aca="false">SUMIF(O:R,AH10,R:R)/COUNTIF(T:U,AH10)</f>
        <v>4250</v>
      </c>
      <c r="AL10" s="1" t="n">
        <f aca="false">INDEX(W:Y,MATCH(AJ10,W:W,0),3 )</f>
        <v>3600</v>
      </c>
      <c r="AM10" s="1" t="n">
        <f aca="false">AK10-AL10</f>
        <v>650</v>
      </c>
    </row>
    <row r="11" customFormat="false" ht="12.8" hidden="false" customHeight="false" outlineLevel="0" collapsed="false">
      <c r="T11" s="0" t="s">
        <v>45</v>
      </c>
      <c r="U11" s="0" t="s">
        <v>50</v>
      </c>
      <c r="V11" s="1" t="n">
        <f aca="false">LOOKUP(U11,J:M,M:M)</f>
        <v>21250</v>
      </c>
      <c r="W11" s="0" t="str">
        <f aca="false">CONCATENATE(T11,U11)</f>
        <v>G3O5</v>
      </c>
      <c r="X11" s="2" t="n">
        <v>0.5</v>
      </c>
      <c r="Y11" s="1" t="n">
        <f aca="false">X11*V11</f>
        <v>10625</v>
      </c>
      <c r="AH11" s="0" t="s">
        <v>45</v>
      </c>
      <c r="AI11" s="0" t="s">
        <v>50</v>
      </c>
      <c r="AJ11" s="0" t="str">
        <f aca="false">CONCATENATE(AH11,AI11)</f>
        <v>G3O5</v>
      </c>
      <c r="AK11" s="1" t="n">
        <f aca="false">SUMIF(O:R,AH11,R:R)/COUNTIF(T:U,AH11)</f>
        <v>4250</v>
      </c>
      <c r="AL11" s="1" t="n">
        <f aca="false">INDEX(W:Y,MATCH(AJ11,W:W,0),3 )</f>
        <v>10625</v>
      </c>
      <c r="AM11" s="1" t="n">
        <f aca="false">AK11-AL11</f>
        <v>-6375</v>
      </c>
    </row>
  </sheetData>
  <dataValidations count="2">
    <dataValidation allowBlank="false" operator="equal" showDropDown="false" showErrorMessage="true" showInputMessage="false" sqref="O2:O1011" type="list">
      <formula1>Cenario01!$C$2:$C$1048576</formula1>
      <formula2>0</formula2>
    </dataValidation>
    <dataValidation allowBlank="true" operator="equal" showDropDown="false" showErrorMessage="true" showInputMessage="false" sqref="P2:Q12 T2:V3 AH2:AI3 V4:V1011 T5:U6 AH5:AI6 T9:U1011 AH9:AI11 P13:Q101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1"/>
  <sheetViews>
    <sheetView showFormulas="false" showGridLines="true" showRowColHeaders="true" showZeros="true" rightToLeft="false" tabSelected="false" showOutlineSymbols="true" defaultGridColor="true" view="normal" topLeftCell="AK1" colorId="64" zoomScale="100" zoomScaleNormal="100" zoomScalePageLayoutView="100" workbookViewId="0">
      <pane xSplit="0" ySplit="1" topLeftCell="A2" activePane="bottomLeft" state="frozen"/>
      <selection pane="topLeft" activeCell="AK1" activeCellId="0" sqref="AK1"/>
      <selection pane="bottomLeft" activeCell="AM1" activeCellId="0" sqref="AM1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1" width="14.63"/>
    <col collapsed="false" customWidth="true" hidden="false" outlineLevel="0" max="7" min="7" style="2" width="14.63"/>
    <col collapsed="false" customWidth="false" hidden="false" outlineLevel="0" max="10" min="8" style="0" width="11.52"/>
    <col collapsed="false" customWidth="true" hidden="false" outlineLevel="0" max="11" min="11" style="1" width="13.38"/>
    <col collapsed="false" customWidth="true" hidden="false" outlineLevel="0" max="12" min="12" style="2" width="11.71"/>
    <col collapsed="false" customWidth="true" hidden="false" outlineLevel="0" max="13" min="13" style="0" width="11.85"/>
    <col collapsed="false" customWidth="false" hidden="false" outlineLevel="0" max="17" min="14" style="0" width="11.52"/>
    <col collapsed="false" customWidth="true" hidden="false" outlineLevel="0" max="18" min="18" style="1" width="12.27"/>
    <col collapsed="false" customWidth="false" hidden="false" outlineLevel="0" max="21" min="19" style="0" width="11.52"/>
    <col collapsed="false" customWidth="true" hidden="false" outlineLevel="0" max="22" min="22" style="1" width="13.93"/>
    <col collapsed="false" customWidth="false" hidden="false" outlineLevel="0" max="23" min="23" style="0" width="11.52"/>
    <col collapsed="false" customWidth="false" hidden="false" outlineLevel="0" max="24" min="24" style="2" width="11.52"/>
    <col collapsed="false" customWidth="false" hidden="false" outlineLevel="0" max="25" min="25" style="0" width="11.52"/>
    <col collapsed="false" customWidth="false" hidden="false" outlineLevel="0" max="26" min="26" style="3" width="11.52"/>
    <col collapsed="false" customWidth="false" hidden="false" outlineLevel="0" max="29" min="27" style="0" width="11.52"/>
    <col collapsed="false" customWidth="true" hidden="false" outlineLevel="0" max="30" min="30" style="0" width="6.71"/>
    <col collapsed="false" customWidth="false" hidden="false" outlineLevel="0" max="32" min="31" style="0" width="11.52"/>
    <col collapsed="false" customWidth="true" hidden="false" outlineLevel="0" max="33" min="33" style="0" width="6.71"/>
    <col collapsed="false" customWidth="false" hidden="false" outlineLevel="0" max="37" min="34" style="0" width="11.52"/>
    <col collapsed="false" customWidth="false" hidden="false" outlineLevel="0" max="39" min="38" style="1" width="11.52"/>
    <col collapsed="false" customWidth="true" hidden="false" outlineLevel="0" max="40" min="40" style="1" width="21.54"/>
    <col collapsed="false" customWidth="false" hidden="false" outlineLevel="0" max="42" min="41" style="0" width="11.52"/>
    <col collapsed="false" customWidth="true" hidden="false" outlineLevel="0" max="43" min="43" style="1" width="19.58"/>
    <col collapsed="false" customWidth="false" hidden="false" outlineLevel="0" max="45" min="44" style="0" width="11.52"/>
    <col collapsed="false" customWidth="false" hidden="false" outlineLevel="0" max="47" min="46" style="1" width="11.52"/>
    <col collapsed="false" customWidth="true" hidden="false" outlineLevel="0" max="48" min="48" style="0" width="16.53"/>
    <col collapsed="false" customWidth="false" hidden="false" outlineLevel="0" max="50" min="49" style="0" width="11.52"/>
    <col collapsed="false" customWidth="true" hidden="false" outlineLevel="0" max="51" min="51" style="0" width="12.27"/>
    <col collapsed="false" customWidth="true" hidden="false" outlineLevel="0" max="53" min="52" style="1" width="12.27"/>
    <col collapsed="false" customWidth="true" hidden="false" outlineLevel="0" max="54" min="54" style="1" width="19.04"/>
    <col collapsed="false" customWidth="false" hidden="false" outlineLevel="0" max="1025" min="55" style="0" width="11.52"/>
  </cols>
  <sheetData>
    <row r="1" customFormat="false" ht="12.8" hidden="false" customHeight="false" outlineLevel="0" collapsed="false">
      <c r="A1" s="0" t="s">
        <v>20</v>
      </c>
      <c r="C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J1" s="0" t="s">
        <v>26</v>
      </c>
      <c r="K1" s="0" t="s">
        <v>27</v>
      </c>
      <c r="L1" s="0" t="s">
        <v>28</v>
      </c>
      <c r="M1" s="0" t="s">
        <v>25</v>
      </c>
      <c r="O1" s="0" t="s">
        <v>21</v>
      </c>
      <c r="P1" s="0" t="s">
        <v>22</v>
      </c>
      <c r="Q1" s="0" t="s">
        <v>29</v>
      </c>
      <c r="R1" s="0" t="s">
        <v>25</v>
      </c>
      <c r="T1" s="0" t="s">
        <v>21</v>
      </c>
      <c r="U1" s="0" t="s">
        <v>30</v>
      </c>
      <c r="V1" s="0" t="s">
        <v>31</v>
      </c>
      <c r="W1" s="0" t="s">
        <v>29</v>
      </c>
      <c r="X1" s="0" t="s">
        <v>32</v>
      </c>
      <c r="Y1" s="0" t="s">
        <v>25</v>
      </c>
      <c r="Z1" s="0" t="s">
        <v>53</v>
      </c>
      <c r="AB1" s="0" t="s">
        <v>20</v>
      </c>
      <c r="AC1" s="0" t="s">
        <v>22</v>
      </c>
      <c r="AD1" s="0" t="s">
        <v>29</v>
      </c>
      <c r="AE1" s="0" t="s">
        <v>20</v>
      </c>
      <c r="AF1" s="0" t="s">
        <v>26</v>
      </c>
      <c r="AG1" s="0" t="s">
        <v>29</v>
      </c>
      <c r="AI1" s="0" t="s">
        <v>21</v>
      </c>
      <c r="AJ1" s="0" t="s">
        <v>26</v>
      </c>
      <c r="AK1" s="0" t="s">
        <v>29</v>
      </c>
      <c r="AL1" s="0" t="s">
        <v>33</v>
      </c>
      <c r="AM1" s="0" t="s">
        <v>34</v>
      </c>
      <c r="AN1" s="0" t="s">
        <v>35</v>
      </c>
      <c r="AP1" s="0" t="s">
        <v>21</v>
      </c>
      <c r="AQ1" s="0" t="s">
        <v>35</v>
      </c>
      <c r="AS1" s="0" t="s">
        <v>21</v>
      </c>
      <c r="AT1" s="0" t="s">
        <v>33</v>
      </c>
      <c r="AU1" s="0" t="s">
        <v>49</v>
      </c>
      <c r="AV1" s="0" t="s">
        <v>35</v>
      </c>
      <c r="AX1" s="0" t="s">
        <v>26</v>
      </c>
      <c r="AY1" s="0" t="s">
        <v>32</v>
      </c>
      <c r="AZ1" s="0" t="s">
        <v>33</v>
      </c>
      <c r="BA1" s="0" t="s">
        <v>34</v>
      </c>
      <c r="BB1" s="0" t="s">
        <v>35</v>
      </c>
    </row>
    <row r="2" customFormat="false" ht="12.8" hidden="false" customHeight="false" outlineLevel="0" collapsed="false">
      <c r="A2" s="0" t="s">
        <v>36</v>
      </c>
      <c r="C2" s="0" t="s">
        <v>37</v>
      </c>
      <c r="E2" s="0" t="s">
        <v>38</v>
      </c>
      <c r="F2" s="1" t="n">
        <v>10000</v>
      </c>
      <c r="G2" s="2" t="n">
        <v>1</v>
      </c>
      <c r="H2" s="1" t="n">
        <f aca="false">F2*G2</f>
        <v>10000</v>
      </c>
      <c r="J2" s="0" t="s">
        <v>39</v>
      </c>
      <c r="K2" s="1" t="n">
        <v>5000</v>
      </c>
      <c r="L2" s="2" t="n">
        <v>1</v>
      </c>
      <c r="M2" s="1" t="n">
        <f aca="false">K2*L2</f>
        <v>5000</v>
      </c>
      <c r="O2" s="0" t="s">
        <v>37</v>
      </c>
      <c r="P2" s="0" t="s">
        <v>38</v>
      </c>
      <c r="Q2" s="0" t="str">
        <f aca="false">CONCATENATE(O2,P2)</f>
        <v>G1B1</v>
      </c>
      <c r="R2" s="1" t="n">
        <f aca="false">LOOKUP(P2,E:H,H:H)</f>
        <v>10000</v>
      </c>
      <c r="T2" s="0" t="s">
        <v>37</v>
      </c>
      <c r="U2" s="0" t="s">
        <v>39</v>
      </c>
      <c r="V2" s="1" t="n">
        <f aca="false">LOOKUP(U2,J:M,M:M)</f>
        <v>5000</v>
      </c>
      <c r="W2" s="0" t="str">
        <f aca="false">CONCATENATE(T2,U2)</f>
        <v>G1O1</v>
      </c>
      <c r="X2" s="2" t="n">
        <v>1</v>
      </c>
      <c r="Y2" s="1" t="n">
        <f aca="false">X2*V2</f>
        <v>5000</v>
      </c>
      <c r="Z2" s="3" t="n">
        <v>1</v>
      </c>
      <c r="AB2" s="0" t="s">
        <v>36</v>
      </c>
      <c r="AC2" s="0" t="s">
        <v>38</v>
      </c>
      <c r="AD2" s="0" t="str">
        <f aca="false">CONCATENATE(AB2,AC2)</f>
        <v>C1B1</v>
      </c>
      <c r="AE2" s="0" t="s">
        <v>36</v>
      </c>
      <c r="AF2" s="0" t="s">
        <v>39</v>
      </c>
      <c r="AG2" s="0" t="str">
        <f aca="false">CONCATENATE(AE2,AF2)</f>
        <v>C1O1</v>
      </c>
      <c r="AI2" s="0" t="s">
        <v>37</v>
      </c>
      <c r="AJ2" s="0" t="s">
        <v>39</v>
      </c>
      <c r="AK2" s="0" t="str">
        <f aca="false">CONCATENATE(AI2,AJ2)</f>
        <v>G1O1</v>
      </c>
      <c r="AL2" s="1" t="n">
        <f aca="false">SUMIF(O:R,AI2,R:R)/COUNTIF(T:U,AI2)</f>
        <v>14000</v>
      </c>
      <c r="AM2" s="1" t="n">
        <f aca="false">INDEX(W:Y,MATCH(AK2,W:W,0),3 )</f>
        <v>5000</v>
      </c>
      <c r="AN2" s="1" t="n">
        <f aca="false">AL2-AM2</f>
        <v>9000</v>
      </c>
      <c r="AP2" s="0" t="s">
        <v>37</v>
      </c>
      <c r="AQ2" s="1" t="n">
        <f aca="false">SUMIF(AI:AN,AP2,AN:AN)</f>
        <v>-1000</v>
      </c>
      <c r="AS2" s="0" t="s">
        <v>37</v>
      </c>
      <c r="AT2" s="1" t="n">
        <f aca="false">SUMIF(O:R,AS2,R:R)</f>
        <v>28000</v>
      </c>
      <c r="AU2" s="1" t="n">
        <f aca="false">SUMIF(AI:AM,AS2,AM:AM)</f>
        <v>29000</v>
      </c>
      <c r="AV2" s="1" t="n">
        <f aca="false">AT2-AU2</f>
        <v>-1000</v>
      </c>
      <c r="AX2" s="0" t="s">
        <v>39</v>
      </c>
      <c r="AY2" s="2" t="n">
        <f aca="false">SUMIF(U:X,AX2,X:X)</f>
        <v>1</v>
      </c>
      <c r="AZ2" s="1" t="n">
        <f aca="false">SUMIF(AJ:AN,AX2,AL:AL)</f>
        <v>14000</v>
      </c>
      <c r="BA2" s="1" t="n">
        <f aca="false">SUMIF(AJ:AM,AX2,AM:AM)</f>
        <v>5000</v>
      </c>
      <c r="BB2" s="1" t="n">
        <f aca="false">AZ2-BA2</f>
        <v>9000</v>
      </c>
    </row>
    <row r="3" customFormat="false" ht="12.8" hidden="false" customHeight="false" outlineLevel="0" collapsed="false">
      <c r="A3" s="0" t="s">
        <v>40</v>
      </c>
      <c r="C3" s="0" t="s">
        <v>41</v>
      </c>
      <c r="E3" s="0" t="s">
        <v>42</v>
      </c>
      <c r="F3" s="1" t="n">
        <v>20000</v>
      </c>
      <c r="G3" s="2" t="n">
        <v>0.9</v>
      </c>
      <c r="H3" s="1" t="n">
        <f aca="false">F3*G3</f>
        <v>18000</v>
      </c>
      <c r="J3" s="0" t="s">
        <v>43</v>
      </c>
      <c r="K3" s="1" t="n">
        <v>20000</v>
      </c>
      <c r="L3" s="2" t="n">
        <v>1.2</v>
      </c>
      <c r="M3" s="1" t="n">
        <f aca="false">K3*L3</f>
        <v>24000</v>
      </c>
      <c r="O3" s="0" t="s">
        <v>37</v>
      </c>
      <c r="P3" s="0" t="s">
        <v>42</v>
      </c>
      <c r="Q3" s="0" t="str">
        <f aca="false">CONCATENATE(O3,P3)</f>
        <v>G1B2</v>
      </c>
      <c r="R3" s="1" t="n">
        <f aca="false">LOOKUP(P3,E:H,H:H)</f>
        <v>18000</v>
      </c>
      <c r="T3" s="0" t="s">
        <v>37</v>
      </c>
      <c r="U3" s="0" t="s">
        <v>43</v>
      </c>
      <c r="V3" s="1" t="n">
        <f aca="false">LOOKUP(U3,J:M,M:M)</f>
        <v>24000</v>
      </c>
      <c r="W3" s="0" t="str">
        <f aca="false">CONCATENATE(T3,U3)</f>
        <v>G1O2</v>
      </c>
      <c r="X3" s="2" t="n">
        <v>1</v>
      </c>
      <c r="Y3" s="1" t="n">
        <f aca="false">X3*V3</f>
        <v>24000</v>
      </c>
      <c r="Z3" s="3" t="n">
        <v>2</v>
      </c>
      <c r="AB3" s="0" t="s">
        <v>36</v>
      </c>
      <c r="AC3" s="0" t="s">
        <v>42</v>
      </c>
      <c r="AD3" s="0" t="str">
        <f aca="false">CONCATENATE(AB3,AC3)</f>
        <v>C1B2</v>
      </c>
      <c r="AE3" s="0" t="s">
        <v>36</v>
      </c>
      <c r="AF3" s="0" t="s">
        <v>43</v>
      </c>
      <c r="AG3" s="0" t="str">
        <f aca="false">CONCATENATE(AE3,AF3)</f>
        <v>C1O2</v>
      </c>
      <c r="AI3" s="0" t="s">
        <v>37</v>
      </c>
      <c r="AJ3" s="0" t="s">
        <v>43</v>
      </c>
      <c r="AK3" s="0" t="str">
        <f aca="false">CONCATENATE(AI3,AJ3)</f>
        <v>G1O2</v>
      </c>
      <c r="AL3" s="1" t="n">
        <f aca="false">SUMIF(O:R,AI3,R:R)/COUNTIF(T:U,AI3)</f>
        <v>14000</v>
      </c>
      <c r="AM3" s="1" t="n">
        <f aca="false">INDEX(W:Y,MATCH(AK3,W:W,0),3 )</f>
        <v>24000</v>
      </c>
      <c r="AN3" s="1" t="n">
        <f aca="false">AL3-AM3</f>
        <v>-10000</v>
      </c>
      <c r="AP3" s="0" t="s">
        <v>41</v>
      </c>
      <c r="AQ3" s="1" t="n">
        <f aca="false">SUMIF(AI:AN,AP3,AN:AN)</f>
        <v>0</v>
      </c>
      <c r="AS3" s="0" t="s">
        <v>41</v>
      </c>
      <c r="AT3" s="1" t="n">
        <f aca="false">SUMIF(O:R,AS3,R:R)</f>
        <v>0</v>
      </c>
      <c r="AU3" s="1" t="n">
        <f aca="false">SUMIF(AI:AM,AS3,AM:AM)</f>
        <v>0</v>
      </c>
      <c r="AV3" s="1" t="n">
        <f aca="false">AT3-AU3</f>
        <v>0</v>
      </c>
      <c r="AX3" s="0" t="s">
        <v>43</v>
      </c>
      <c r="AY3" s="2" t="n">
        <f aca="false">SUMIF(U:X,AX3,X:X)</f>
        <v>1</v>
      </c>
      <c r="AZ3" s="1" t="n">
        <f aca="false">SUMIF(AJ:AN,AX3,AL:AL)</f>
        <v>14000</v>
      </c>
      <c r="BA3" s="1" t="n">
        <f aca="false">SUMIF(AJ:AM,AX3,AM:AM)</f>
        <v>24000</v>
      </c>
      <c r="BB3" s="1" t="n">
        <f aca="false">AZ3-BA3</f>
        <v>-10000</v>
      </c>
    </row>
    <row r="4" customFormat="false" ht="12.8" hidden="false" customHeight="false" outlineLevel="0" collapsed="false">
      <c r="A4" s="0" t="s">
        <v>44</v>
      </c>
      <c r="C4" s="0" t="s">
        <v>45</v>
      </c>
      <c r="E4" s="0" t="s">
        <v>46</v>
      </c>
      <c r="F4" s="1" t="n">
        <v>15000</v>
      </c>
      <c r="G4" s="2" t="n">
        <v>0.85</v>
      </c>
      <c r="H4" s="1" t="n">
        <f aca="false">F4*G4</f>
        <v>12750</v>
      </c>
      <c r="J4" s="0" t="s">
        <v>47</v>
      </c>
      <c r="K4" s="1" t="n">
        <v>15000</v>
      </c>
      <c r="L4" s="2" t="n">
        <v>0.7</v>
      </c>
      <c r="M4" s="1" t="n">
        <f aca="false">K4*L4</f>
        <v>10500</v>
      </c>
      <c r="Y4" s="1"/>
      <c r="AE4" s="0" t="s">
        <v>36</v>
      </c>
      <c r="AF4" s="0" t="s">
        <v>47</v>
      </c>
      <c r="AG4" s="0" t="str">
        <f aca="false">CONCATENATE(AE4,AF4)</f>
        <v>C1O3</v>
      </c>
      <c r="AP4" s="0" t="s">
        <v>45</v>
      </c>
      <c r="AQ4" s="1" t="n">
        <f aca="false">SUMIF(AI:AN,AP4,AN:AN)</f>
        <v>0</v>
      </c>
      <c r="AS4" s="0" t="s">
        <v>45</v>
      </c>
      <c r="AT4" s="1" t="n">
        <f aca="false">SUMIF(O:R,AS4,R:R)</f>
        <v>0</v>
      </c>
      <c r="AU4" s="1" t="n">
        <f aca="false">SUMIF(AI:AM,AS4,AM:AM)</f>
        <v>0</v>
      </c>
      <c r="AV4" s="1" t="n">
        <f aca="false">AT4-AU4</f>
        <v>0</v>
      </c>
      <c r="AX4" s="0" t="s">
        <v>47</v>
      </c>
      <c r="AY4" s="2" t="n">
        <f aca="false">SUMIF(U:X,AX4,X:X)</f>
        <v>0</v>
      </c>
      <c r="AZ4" s="1" t="n">
        <f aca="false">SUMIF(AJ:AN,AX4,AL:AL)</f>
        <v>0</v>
      </c>
      <c r="BA4" s="1" t="n">
        <f aca="false">SUMIF(AJ:AM,AX4,AM:AM)</f>
        <v>0</v>
      </c>
      <c r="BB4" s="1" t="n">
        <f aca="false">AZ4-BA4</f>
        <v>0</v>
      </c>
    </row>
    <row r="5" customFormat="false" ht="12.8" hidden="false" customHeight="false" outlineLevel="0" collapsed="false">
      <c r="E5" s="0" t="s">
        <v>52</v>
      </c>
      <c r="F5" s="1" t="n">
        <v>30000</v>
      </c>
      <c r="G5" s="2" t="n">
        <v>0.95</v>
      </c>
      <c r="H5" s="1" t="n">
        <f aca="false">F5*G5</f>
        <v>28500</v>
      </c>
      <c r="J5" s="0" t="s">
        <v>51</v>
      </c>
      <c r="K5" s="1" t="n">
        <v>10000</v>
      </c>
      <c r="L5" s="2" t="n">
        <v>0.9</v>
      </c>
      <c r="M5" s="1" t="n">
        <f aca="false">K5*L5</f>
        <v>9000</v>
      </c>
      <c r="Y5" s="1"/>
      <c r="AX5" s="0" t="s">
        <v>51</v>
      </c>
      <c r="AY5" s="2" t="n">
        <f aca="false">SUMIF(U:X,AX5,X:X)</f>
        <v>0</v>
      </c>
      <c r="AZ5" s="1" t="n">
        <f aca="false">SUMIF(AJ:AN,AX5,AL:AL)</f>
        <v>0</v>
      </c>
      <c r="BA5" s="1" t="n">
        <f aca="false">SUMIF(AJ:AM,AX5,AM:AM)</f>
        <v>0</v>
      </c>
      <c r="BB5" s="1" t="n">
        <f aca="false">AZ5-BA5</f>
        <v>0</v>
      </c>
    </row>
    <row r="6" customFormat="false" ht="12.8" hidden="false" customHeight="false" outlineLevel="0" collapsed="false">
      <c r="J6" s="0" t="s">
        <v>50</v>
      </c>
      <c r="K6" s="1" t="n">
        <v>25000</v>
      </c>
      <c r="L6" s="2" t="n">
        <v>0.85</v>
      </c>
      <c r="M6" s="1" t="n">
        <f aca="false">K6*L6</f>
        <v>21250</v>
      </c>
      <c r="Y6" s="1"/>
      <c r="AX6" s="0" t="s">
        <v>50</v>
      </c>
      <c r="AY6" s="2" t="n">
        <f aca="false">SUMIF(U:X,AX6,X:X)</f>
        <v>0</v>
      </c>
      <c r="AZ6" s="1" t="n">
        <f aca="false">SUMIF(AJ:AN,AX6,AL:AL)</f>
        <v>0</v>
      </c>
      <c r="BA6" s="1" t="n">
        <f aca="false">SUMIF(AJ:AM,AX6,AM:AM)</f>
        <v>0</v>
      </c>
      <c r="BB6" s="1" t="n">
        <f aca="false">AZ6-BA6</f>
        <v>0</v>
      </c>
    </row>
    <row r="7" customFormat="false" ht="12.8" hidden="false" customHeight="false" outlineLevel="0" collapsed="false">
      <c r="Y7" s="1"/>
    </row>
    <row r="8" customFormat="false" ht="12.8" hidden="false" customHeight="false" outlineLevel="0" collapsed="false">
      <c r="Y8" s="1"/>
    </row>
    <row r="9" customFormat="false" ht="12.8" hidden="false" customHeight="false" outlineLevel="0" collapsed="false">
      <c r="Y9" s="1"/>
    </row>
    <row r="10" customFormat="false" ht="12.8" hidden="false" customHeight="false" outlineLevel="0" collapsed="false">
      <c r="Y10" s="1"/>
    </row>
    <row r="11" customFormat="false" ht="12.8" hidden="false" customHeight="false" outlineLevel="0" collapsed="false">
      <c r="Y11" s="1"/>
    </row>
  </sheetData>
  <dataValidations count="2">
    <dataValidation allowBlank="false" operator="equal" showDropDown="false" showErrorMessage="true" showInputMessage="false" sqref="O2:O1006" type="list">
      <formula1>Cenario01!$C$2:$C$1048576</formula1>
      <formula2>0</formula2>
    </dataValidation>
    <dataValidation allowBlank="true" operator="equal" showDropDown="false" showErrorMessage="true" showInputMessage="false" sqref="P2:Q12 T2:V3 AI2:AJ3 V4:V1006 T5:U6 AI5:AJ6 T9:U1006 AI9:AJ11 P13:Q1006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3.24"/>
    <col collapsed="false" customWidth="true" hidden="false" outlineLevel="0" max="3" min="3" style="0" width="28.38"/>
    <col collapsed="false" customWidth="true" hidden="false" outlineLevel="0" max="4" min="4" style="0" width="20.83"/>
    <col collapsed="false" customWidth="true" hidden="false" outlineLevel="0" max="5" min="5" style="0" width="19.63"/>
    <col collapsed="false" customWidth="true" hidden="false" outlineLevel="0" max="6" min="6" style="0" width="22.28"/>
    <col collapsed="false" customWidth="true" hidden="false" outlineLevel="0" max="7" min="7" style="0" width="13.24"/>
    <col collapsed="false" customWidth="true" hidden="false" outlineLevel="0" max="8" min="8" style="0" width="15.33"/>
    <col collapsed="false" customWidth="true" hidden="false" outlineLevel="0" max="9" min="9" style="0" width="12.27"/>
    <col collapsed="false" customWidth="true" hidden="false" outlineLevel="0" max="10" min="10" style="0" width="13.8"/>
    <col collapsed="false" customWidth="true" hidden="false" outlineLevel="0" max="12" min="11" style="0" width="14.21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4" t="s">
        <v>54</v>
      </c>
      <c r="B1" s="4"/>
      <c r="C1" s="4"/>
      <c r="D1" s="5"/>
      <c r="E1" s="6" t="n">
        <v>100000</v>
      </c>
      <c r="F1" s="7"/>
      <c r="G1" s="7"/>
      <c r="H1" s="7"/>
      <c r="I1" s="7"/>
      <c r="J1" s="7"/>
      <c r="K1" s="7"/>
      <c r="L1" s="7"/>
    </row>
    <row r="2" customFormat="false" ht="12.8" hidden="false" customHeight="false" outlineLevel="0" collapsed="false">
      <c r="A2" s="8" t="s">
        <v>53</v>
      </c>
      <c r="B2" s="8" t="s">
        <v>34</v>
      </c>
      <c r="C2" s="8" t="s">
        <v>55</v>
      </c>
      <c r="D2" s="8" t="s">
        <v>56</v>
      </c>
      <c r="E2" s="9" t="s">
        <v>57</v>
      </c>
      <c r="F2" s="9" t="s">
        <v>58</v>
      </c>
      <c r="G2" s="8" t="s">
        <v>59</v>
      </c>
      <c r="H2" s="8" t="s">
        <v>60</v>
      </c>
      <c r="I2" s="8" t="s">
        <v>35</v>
      </c>
      <c r="J2" s="8" t="s">
        <v>61</v>
      </c>
      <c r="K2" s="8" t="s">
        <v>62</v>
      </c>
      <c r="L2" s="8" t="s">
        <v>63</v>
      </c>
    </row>
    <row r="3" customFormat="false" ht="12.8" hidden="false" customHeight="false" outlineLevel="0" collapsed="false">
      <c r="A3" s="10"/>
      <c r="B3" s="11"/>
      <c r="C3" s="11"/>
      <c r="D3" s="11"/>
      <c r="E3" s="12" t="n">
        <f aca="false">E1</f>
        <v>100000</v>
      </c>
      <c r="F3" s="12" t="n">
        <f aca="false">E1</f>
        <v>100000</v>
      </c>
      <c r="G3" s="13"/>
      <c r="H3" s="13"/>
      <c r="I3" s="13"/>
      <c r="J3" s="13"/>
      <c r="K3" s="13"/>
      <c r="L3" s="13"/>
    </row>
    <row r="4" customFormat="false" ht="12.8" hidden="false" customHeight="false" outlineLevel="0" collapsed="false">
      <c r="A4" s="14" t="n">
        <v>1</v>
      </c>
      <c r="B4" s="15" t="n">
        <v>40000</v>
      </c>
      <c r="C4" s="15" t="n">
        <f aca="false">IF(COUNTIF(A:A,A4) = 1,(E3-I3),IF(A4=A3,C3,(E3-I3)/(COUNTIF(A:A,A4))))</f>
        <v>100000</v>
      </c>
      <c r="D4" s="15" t="n">
        <f aca="false">IF(COUNTIF(A:A,A4) = 1,E3,IF(A4=A3,C3,E3/(COUNTIF(A:A,A4))))</f>
        <v>100000</v>
      </c>
      <c r="E4" s="15" t="n">
        <f aca="false">IF(NOT(ISNUMBER(A4)),E3,E3-G4)+I4</f>
        <v>60000</v>
      </c>
      <c r="F4" s="15" t="n">
        <f aca="false">IF(NOT(ISNUMBER(A4)),F3,F3-H4)+J4</f>
        <v>60000</v>
      </c>
      <c r="G4" s="15" t="n">
        <f aca="false">IF(COUNTIF(A:A,A4)&lt;&gt;1,C4,IF(C4&gt;=B4,B4,C4))</f>
        <v>40000</v>
      </c>
      <c r="H4" s="15" t="n">
        <f aca="false">IF(D4&gt;=B4,B4,D4)</f>
        <v>40000</v>
      </c>
      <c r="I4" s="15" t="n">
        <f aca="false">G4-B4</f>
        <v>0</v>
      </c>
      <c r="J4" s="15" t="n">
        <f aca="false">H4-B4</f>
        <v>0</v>
      </c>
      <c r="K4" s="14" t="str">
        <f aca="false">IF(I4&lt;0,"INSUFICIENTE","SUFICIENTE")</f>
        <v>SUFICIENTE</v>
      </c>
      <c r="L4" s="15" t="str">
        <f aca="false">IF(J4&lt;0,"INSUFICIENTE","SUFICIENTE")</f>
        <v>SUFICIENTE</v>
      </c>
    </row>
    <row r="5" customFormat="false" ht="12.8" hidden="false" customHeight="false" outlineLevel="0" collapsed="false">
      <c r="A5" s="14" t="n">
        <v>2</v>
      </c>
      <c r="B5" s="15" t="n">
        <v>30000</v>
      </c>
      <c r="C5" s="15" t="n">
        <f aca="false">IF(COUNTIF(A:A,A5) = 1,(E4-I4),IF(A5=A4,C4,(E4-I4)/(COUNTIF(A:A,A5))))</f>
        <v>60000</v>
      </c>
      <c r="D5" s="15" t="n">
        <f aca="false">IF(COUNTIF(A:A,A5) = 1,E4,IF(A5=A4,C4,E4/(COUNTIF(A:A,A5))))</f>
        <v>60000</v>
      </c>
      <c r="E5" s="15" t="n">
        <f aca="false">IF(NOT(ISNUMBER(A5)),E4,E4-G5)+I5</f>
        <v>30000</v>
      </c>
      <c r="F5" s="15" t="n">
        <f aca="false">IF(NOT(ISNUMBER(A5)),F4,F4-H5)+J5</f>
        <v>30000</v>
      </c>
      <c r="G5" s="15" t="n">
        <f aca="false">IF(COUNTIF(A:A,A5)&lt;&gt;1,C5,IF(C5&gt;=B5,B5,C5))</f>
        <v>30000</v>
      </c>
      <c r="H5" s="15" t="n">
        <f aca="false">IF(D5&gt;=B5,B5,D5)</f>
        <v>30000</v>
      </c>
      <c r="I5" s="15" t="n">
        <f aca="false">G5-B5</f>
        <v>0</v>
      </c>
      <c r="J5" s="15" t="n">
        <f aca="false">H5-B5</f>
        <v>0</v>
      </c>
      <c r="K5" s="14" t="str">
        <f aca="false">IF(I5&lt;0,"INSUFICIENTE","SUFICIENTE")</f>
        <v>SUFICIENTE</v>
      </c>
      <c r="L5" s="15" t="str">
        <f aca="false">IF(J5&lt;0,"INSUFICIENTE","SUFICIENTE")</f>
        <v>SUFICIENTE</v>
      </c>
    </row>
    <row r="6" customFormat="false" ht="12.8" hidden="false" customHeight="false" outlineLevel="0" collapsed="false">
      <c r="A6" s="14" t="n">
        <v>3</v>
      </c>
      <c r="B6" s="15" t="n">
        <v>20000</v>
      </c>
      <c r="C6" s="15" t="n">
        <f aca="false">IF(COUNTIF(A:A,A6) = 1,(E5-I5),IF(A6=A5,C5,(E5-I5)/(COUNTIF(A:A,A6))))</f>
        <v>30000</v>
      </c>
      <c r="D6" s="15" t="n">
        <f aca="false">IF(COUNTIF(A:A,A6) = 1,E5,IF(A6=A5,C5,E5/(COUNTIF(A:A,A6))))</f>
        <v>30000</v>
      </c>
      <c r="E6" s="15" t="n">
        <f aca="false">IF(NOT(ISNUMBER(A6)),E5,E5-G6)+I6</f>
        <v>10000</v>
      </c>
      <c r="F6" s="15" t="n">
        <f aca="false">IF(NOT(ISNUMBER(A6)),F5,F5-H6)+J6</f>
        <v>10000</v>
      </c>
      <c r="G6" s="15" t="n">
        <f aca="false">IF(COUNTIF(A:A,A6)&lt;&gt;1,C6,IF(C6&gt;=B6,B6,C6))</f>
        <v>20000</v>
      </c>
      <c r="H6" s="15" t="n">
        <f aca="false">IF(D6&gt;=B6,B6,D6)</f>
        <v>20000</v>
      </c>
      <c r="I6" s="15" t="n">
        <f aca="false">G6-B6</f>
        <v>0</v>
      </c>
      <c r="J6" s="15" t="n">
        <f aca="false">H6-B6</f>
        <v>0</v>
      </c>
      <c r="K6" s="14" t="str">
        <f aca="false">IF(I6&lt;0,"INSUFICIENTE","SUFICIENTE")</f>
        <v>SUFICIENTE</v>
      </c>
      <c r="L6" s="15" t="str">
        <f aca="false">IF(J6&lt;0,"INSUFICIENTE","SUFICIENTE")</f>
        <v>SUFICIENTE</v>
      </c>
    </row>
    <row r="7" customFormat="false" ht="12.8" hidden="false" customHeight="false" outlineLevel="0" collapsed="false">
      <c r="A7" s="14" t="n">
        <v>4</v>
      </c>
      <c r="B7" s="15" t="n">
        <v>30000</v>
      </c>
      <c r="C7" s="15" t="n">
        <f aca="false">IF(COUNTIF(A:A,A7) = 1,(E6-I6),IF(A7=A6,C6,(E6-I6)/(COUNTIF(A:A,A7))))</f>
        <v>10000</v>
      </c>
      <c r="D7" s="15" t="n">
        <f aca="false">IF(COUNTIF(A:A,A7) = 1,E6,IF(A7=A6,C6,E6/(COUNTIF(A:A,A7))))</f>
        <v>10000</v>
      </c>
      <c r="E7" s="15" t="n">
        <f aca="false">IF(NOT(ISNUMBER(A7)),E6,E6-G7)+I7</f>
        <v>-20000</v>
      </c>
      <c r="F7" s="15" t="n">
        <f aca="false">IF(NOT(ISNUMBER(A7)),F6,F6-H7)+J7</f>
        <v>-20000</v>
      </c>
      <c r="G7" s="15" t="n">
        <f aca="false">IF(COUNTIF(A:A,A7)&lt;&gt;1,C7,IF(C7&gt;=B7,B7,C7))</f>
        <v>10000</v>
      </c>
      <c r="H7" s="15" t="n">
        <f aca="false">IF(D7&gt;=B7,B7,D7)</f>
        <v>10000</v>
      </c>
      <c r="I7" s="15" t="n">
        <f aca="false">G7-B7</f>
        <v>-20000</v>
      </c>
      <c r="J7" s="15" t="n">
        <f aca="false">H7-B7</f>
        <v>-20000</v>
      </c>
      <c r="K7" s="14" t="str">
        <f aca="false">IF(I7&lt;0,"INSUFICIENTE","SUFICIENTE")</f>
        <v>INSUFICIENTE</v>
      </c>
      <c r="L7" s="15" t="str">
        <f aca="false">IF(J7&lt;0,"INSUFICIENTE","SUFICIENTE")</f>
        <v>INSUFICIENTE</v>
      </c>
    </row>
    <row r="8" customFormat="false" ht="12.8" hidden="false" customHeight="false" outlineLevel="0" collapsed="false">
      <c r="A8" s="16" t="s">
        <v>64</v>
      </c>
      <c r="B8" s="17" t="n">
        <f aca="false">SUM(B4:B7)</f>
        <v>120000</v>
      </c>
      <c r="C8" s="17" t="s">
        <v>65</v>
      </c>
      <c r="D8" s="17" t="s">
        <v>65</v>
      </c>
      <c r="E8" s="17" t="n">
        <f aca="false">IF(NOT(ISNUMBER(A8)),E7,E7-G8)</f>
        <v>-20000</v>
      </c>
      <c r="F8" s="17" t="n">
        <f aca="false">IF(NOT(ISNUMBER(A8)),F7,F7-H8)</f>
        <v>-20000</v>
      </c>
      <c r="G8" s="17" t="n">
        <f aca="false">SUM(G4:G7)</f>
        <v>100000</v>
      </c>
      <c r="H8" s="17" t="n">
        <f aca="false">SUM(H4:H7)</f>
        <v>100000</v>
      </c>
      <c r="I8" s="17" t="n">
        <f aca="false">SUM(I4:I7)</f>
        <v>-20000</v>
      </c>
      <c r="J8" s="17" t="n">
        <f aca="false">SUM(J4:J7)</f>
        <v>-20000</v>
      </c>
      <c r="K8" s="18" t="str">
        <f aca="false">IF(I8&lt;0,"INSUFICIENTE","SUFICIENTE")</f>
        <v>INSUFICIENTE</v>
      </c>
      <c r="L8" s="17" t="str">
        <f aca="false">IF(J8&lt;0,"INSUFICIENTE","SUFICIENTE")</f>
        <v>INSUFICIENTE</v>
      </c>
    </row>
  </sheetData>
  <mergeCells count="2">
    <mergeCell ref="A1:C1"/>
    <mergeCell ref="F1:L1"/>
  </mergeCells>
  <conditionalFormatting sqref="K4:L8">
    <cfRule type="cellIs" priority="2" operator="equal" aboveAverage="0" equalAverage="0" bottom="0" percent="0" rank="0" text="" dxfId="0">
      <formula>"SUFICIENTE"</formula>
    </cfRule>
    <cfRule type="cellIs" priority="3" operator="equal" aboveAverage="0" equalAverage="0" bottom="0" percent="0" rank="0" text="" dxfId="0">
      <formula>"INSUFICIENTE"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2019-06-16T20:00:56Z</dcterms:created>
  <dc:creator/>
  <dc:description/>
  <dc:language>en-GB</dc:language>
  <cp:lastModifiedBy/>
  <dcterms:modified xsi:type="dcterms:W3CDTF">2019-06-17T01:19:01Z</dcterms:modified>
  <cp:revision>12</cp:revision>
  <dc:subject/>
  <dc:title/>
</cp:coreProperties>
</file>