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5daa929d67bb7aa/Desktop/FRC7045/2023/ScoutingPASS/Excel/"/>
    </mc:Choice>
  </mc:AlternateContent>
  <xr:revisionPtr revIDLastSave="682" documentId="13_ncr:1_{B1F36B1E-F4FC-4B49-9DF5-894FA2486848}" xr6:coauthVersionLast="47" xr6:coauthVersionMax="47" xr10:uidLastSave="{9E969A3A-6A4B-4E66-8A65-6CE81732E92C}"/>
  <bookViews>
    <workbookView xWindow="-108" yWindow="-108" windowWidth="23256" windowHeight="12252" tabRatio="806" xr2:uid="{00000000-000D-0000-FFFF-FFFF00000000}"/>
  </bookViews>
  <sheets>
    <sheet name="Control" sheetId="3" r:id="rId1"/>
    <sheet name="Image Maps" sheetId="34" r:id="rId2"/>
    <sheet name="Match Scouting Data" sheetId="8" r:id="rId3"/>
    <sheet name="Pit Scouting Data" sheetId="35" r:id="rId4"/>
    <sheet name="Sheet2" sheetId="37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121" i="8" l="1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8" i="8"/>
  <c r="E78" i="8"/>
  <c r="E67" i="8"/>
  <c r="E47" i="8"/>
  <c r="E82" i="8"/>
  <c r="E53" i="8"/>
  <c r="E57" i="8"/>
  <c r="E35" i="8"/>
  <c r="E75" i="8"/>
  <c r="E10" i="8"/>
  <c r="E38" i="8"/>
  <c r="E4" i="8"/>
  <c r="E42" i="8"/>
  <c r="E14" i="8"/>
  <c r="E31" i="8"/>
  <c r="E17" i="8"/>
  <c r="E66" i="8"/>
  <c r="E56" i="8"/>
  <c r="E81" i="8"/>
  <c r="E28" i="8"/>
  <c r="E61" i="8"/>
  <c r="E65" i="8"/>
  <c r="E55" i="8"/>
  <c r="E84" i="8"/>
  <c r="E77" i="8"/>
  <c r="E16" i="8"/>
  <c r="E72" i="8"/>
  <c r="E45" i="8"/>
  <c r="E89" i="8"/>
  <c r="E6" i="8"/>
  <c r="E52" i="8"/>
  <c r="E25" i="8"/>
  <c r="E60" i="8"/>
  <c r="E88" i="8"/>
  <c r="E41" i="8"/>
  <c r="E20" i="8"/>
  <c r="E13" i="8"/>
  <c r="E30" i="8"/>
  <c r="E71" i="8"/>
  <c r="E9" i="8"/>
  <c r="E34" i="8"/>
  <c r="E51" i="8"/>
  <c r="E50" i="8"/>
  <c r="E24" i="8"/>
  <c r="E74" i="8"/>
  <c r="E59" i="8"/>
  <c r="E12" i="8"/>
  <c r="E70" i="8"/>
  <c r="E27" i="8"/>
  <c r="E7" i="8"/>
  <c r="E23" i="8"/>
  <c r="E64" i="8"/>
  <c r="E69" i="8"/>
  <c r="E44" i="8"/>
  <c r="E33" i="8"/>
  <c r="E29" i="8"/>
  <c r="E19" i="8"/>
  <c r="E73" i="8"/>
  <c r="E87" i="8"/>
  <c r="E80" i="8"/>
  <c r="E40" i="8"/>
  <c r="E3" i="8"/>
  <c r="E49" i="8"/>
  <c r="E37" i="8"/>
  <c r="E5" i="8"/>
  <c r="E11" i="8"/>
  <c r="E68" i="8"/>
  <c r="E43" i="8"/>
  <c r="E26" i="8"/>
  <c r="E32" i="8"/>
  <c r="E63" i="8"/>
  <c r="E22" i="8"/>
  <c r="E76" i="8"/>
  <c r="E8" i="8"/>
  <c r="E15" i="8"/>
  <c r="E39" i="8"/>
  <c r="E79" i="8"/>
  <c r="E85" i="8"/>
  <c r="E62" i="8"/>
  <c r="E21" i="8"/>
  <c r="E48" i="8"/>
  <c r="E54" i="8"/>
  <c r="E46" i="8"/>
  <c r="E2" i="8"/>
  <c r="E83" i="8"/>
  <c r="E86" i="8"/>
  <c r="E36" i="8"/>
  <c r="E58" i="8"/>
  <c r="AR121" i="8"/>
  <c r="AK121" i="8"/>
  <c r="AS121" i="8"/>
  <c r="AL121" i="8"/>
  <c r="AT121" i="8"/>
  <c r="AM121" i="8"/>
  <c r="AU121" i="8"/>
  <c r="AN121" i="8"/>
  <c r="AV121" i="8"/>
  <c r="AO121" i="8"/>
  <c r="AW121" i="8"/>
  <c r="AP121" i="8"/>
  <c r="AQ121" i="8"/>
  <c r="AW120" i="8"/>
  <c r="AR120" i="8"/>
  <c r="AN120" i="8"/>
  <c r="AL119" i="8"/>
  <c r="AQ119" i="8"/>
  <c r="AU118" i="8"/>
  <c r="AK117" i="8"/>
  <c r="AM117" i="8"/>
  <c r="AW116" i="8"/>
  <c r="AR116" i="8"/>
  <c r="AM115" i="8"/>
  <c r="AS114" i="8"/>
  <c r="AW114" i="8"/>
  <c r="AW113" i="8"/>
  <c r="AR112" i="8"/>
  <c r="AN112" i="8"/>
  <c r="AL111" i="8"/>
  <c r="AP111" i="8"/>
  <c r="AM110" i="8"/>
  <c r="AK109" i="8"/>
  <c r="AV109" i="8"/>
  <c r="AT108" i="8"/>
  <c r="AQ108" i="8"/>
  <c r="AV107" i="8"/>
  <c r="AS106" i="8"/>
  <c r="AW106" i="8"/>
  <c r="AW105" i="8"/>
  <c r="AR104" i="8"/>
  <c r="AV104" i="8"/>
  <c r="AL100" i="8"/>
  <c r="AQ94" i="8"/>
  <c r="AU102" i="8"/>
  <c r="AM95" i="8"/>
  <c r="AQ103" i="8"/>
  <c r="AV97" i="8"/>
  <c r="AK120" i="8"/>
  <c r="AS120" i="8"/>
  <c r="AO120" i="8"/>
  <c r="AO119" i="8"/>
  <c r="AR118" i="8"/>
  <c r="AP118" i="8"/>
  <c r="AP117" i="8"/>
  <c r="AN117" i="8"/>
  <c r="AU116" i="8"/>
  <c r="AK115" i="8"/>
  <c r="AP115" i="8"/>
  <c r="AT114" i="8"/>
  <c r="AP114" i="8"/>
  <c r="AU113" i="8"/>
  <c r="AK112" i="8"/>
  <c r="AP112" i="8"/>
  <c r="AM111" i="8"/>
  <c r="AR110" i="8"/>
  <c r="AN110" i="8"/>
  <c r="AL109" i="8"/>
  <c r="AW109" i="8"/>
  <c r="AU108" i="8"/>
  <c r="AK107" i="8"/>
  <c r="AW107" i="8"/>
  <c r="AT106" i="8"/>
  <c r="AQ106" i="8"/>
  <c r="AL105" i="8"/>
  <c r="AS104" i="8"/>
  <c r="AW104" i="8"/>
  <c r="AM102" i="8"/>
  <c r="AR96" i="8"/>
  <c r="AW90" i="8"/>
  <c r="AN97" i="8"/>
  <c r="AS91" i="8"/>
  <c r="AW99" i="8"/>
  <c r="AM96" i="8"/>
  <c r="AR90" i="8"/>
  <c r="AV98" i="8"/>
  <c r="AL95" i="8"/>
  <c r="AP103" i="8"/>
  <c r="AU97" i="8"/>
  <c r="AL96" i="8"/>
  <c r="AQ90" i="8"/>
  <c r="AU98" i="8"/>
  <c r="AK95" i="8"/>
  <c r="AO103" i="8"/>
  <c r="AT97" i="8"/>
  <c r="AT99" i="8"/>
  <c r="AO96" i="8"/>
  <c r="AT90" i="8"/>
  <c r="AL91" i="8"/>
  <c r="AV103" i="8"/>
  <c r="AL82" i="8"/>
  <c r="AL10" i="8"/>
  <c r="AL31" i="8"/>
  <c r="AU28" i="8"/>
  <c r="AK77" i="8"/>
  <c r="AS89" i="8"/>
  <c r="AQ88" i="8"/>
  <c r="AR71" i="8"/>
  <c r="AV24" i="8"/>
  <c r="AV27" i="8"/>
  <c r="AP44" i="8"/>
  <c r="AW87" i="8"/>
  <c r="AM37" i="8"/>
  <c r="AW26" i="8"/>
  <c r="AT8" i="8"/>
  <c r="AL18" i="8"/>
  <c r="AK53" i="8"/>
  <c r="AR10" i="8"/>
  <c r="AQ31" i="8"/>
  <c r="AS28" i="8"/>
  <c r="AW77" i="8"/>
  <c r="AO6" i="8"/>
  <c r="AO41" i="8"/>
  <c r="AU9" i="8"/>
  <c r="AK78" i="8"/>
  <c r="AO35" i="8"/>
  <c r="AM31" i="8"/>
  <c r="AP61" i="8"/>
  <c r="AU45" i="8"/>
  <c r="AK41" i="8"/>
  <c r="AU34" i="8"/>
  <c r="AS12" i="8"/>
  <c r="AU69" i="8"/>
  <c r="AP73" i="8"/>
  <c r="AU37" i="8"/>
  <c r="AK32" i="8"/>
  <c r="AN15" i="8"/>
  <c r="AR48" i="8"/>
  <c r="AQ83" i="8"/>
  <c r="AQ67" i="8"/>
  <c r="AN10" i="8"/>
  <c r="AL17" i="8"/>
  <c r="AW55" i="8"/>
  <c r="AL6" i="8"/>
  <c r="AN20" i="8"/>
  <c r="AW50" i="8"/>
  <c r="AK27" i="8"/>
  <c r="AQ44" i="8"/>
  <c r="AO80" i="8"/>
  <c r="AS5" i="8"/>
  <c r="AW63" i="8"/>
  <c r="AS79" i="8"/>
  <c r="AP54" i="8"/>
  <c r="AW36" i="8"/>
  <c r="AQ86" i="8"/>
  <c r="AV82" i="8"/>
  <c r="AL4" i="8"/>
  <c r="AO56" i="8"/>
  <c r="AT77" i="8"/>
  <c r="AS52" i="8"/>
  <c r="AU30" i="8"/>
  <c r="AQ24" i="8"/>
  <c r="AU7" i="8"/>
  <c r="AS29" i="8"/>
  <c r="AK40" i="8"/>
  <c r="AN68" i="8"/>
  <c r="AL76" i="8"/>
  <c r="AL120" i="8"/>
  <c r="AT120" i="8"/>
  <c r="AQ120" i="8"/>
  <c r="AU119" i="8"/>
  <c r="AS118" i="8"/>
  <c r="AV118" i="8"/>
  <c r="AT117" i="8"/>
  <c r="AK116" i="8"/>
  <c r="AN116" i="8"/>
  <c r="AO115" i="8"/>
  <c r="AN115" i="8"/>
  <c r="AU114" i="8"/>
  <c r="AK113" i="8"/>
  <c r="AN113" i="8"/>
  <c r="AM112" i="8"/>
  <c r="AW112" i="8"/>
  <c r="AN111" i="8"/>
  <c r="AS110" i="8"/>
  <c r="AO110" i="8"/>
  <c r="AQ109" i="8"/>
  <c r="AR108" i="8"/>
  <c r="AN108" i="8"/>
  <c r="AL107" i="8"/>
  <c r="AP107" i="8"/>
  <c r="AM106" i="8"/>
  <c r="AV105" i="8"/>
  <c r="AO105" i="8"/>
  <c r="AT104" i="8"/>
  <c r="AQ104" i="8"/>
  <c r="AO90" i="8"/>
  <c r="AS98" i="8"/>
  <c r="AK91" i="8"/>
  <c r="AO99" i="8"/>
  <c r="AT93" i="8"/>
  <c r="AT91" i="8"/>
  <c r="AN98" i="8"/>
  <c r="AS92" i="8"/>
  <c r="AW100" i="8"/>
  <c r="AM97" i="8"/>
  <c r="AR91" i="8"/>
  <c r="AV99" i="8"/>
  <c r="AM98" i="8"/>
  <c r="AR92" i="8"/>
  <c r="AV100" i="8"/>
  <c r="AL97" i="8"/>
  <c r="AQ91" i="8"/>
  <c r="AU99" i="8"/>
  <c r="AL90" i="8"/>
  <c r="AP98" i="8"/>
  <c r="AU92" i="8"/>
  <c r="AM101" i="8"/>
  <c r="AO18" i="8"/>
  <c r="AV53" i="8"/>
  <c r="AO38" i="8"/>
  <c r="AU17" i="8"/>
  <c r="AM61" i="8"/>
  <c r="AL16" i="8"/>
  <c r="AT52" i="8"/>
  <c r="AQ20" i="8"/>
  <c r="AR34" i="8"/>
  <c r="AR74" i="8"/>
  <c r="AS7" i="8"/>
  <c r="AP33" i="8"/>
  <c r="AT80" i="8"/>
  <c r="AU5" i="8"/>
  <c r="AS32" i="8"/>
  <c r="AU15" i="8"/>
  <c r="AT78" i="8"/>
  <c r="AP57" i="8"/>
  <c r="AS4" i="8"/>
  <c r="AV66" i="8"/>
  <c r="AR65" i="8"/>
  <c r="AQ16" i="8"/>
  <c r="AR52" i="8"/>
  <c r="AO20" i="8"/>
  <c r="AP34" i="8"/>
  <c r="AP67" i="8"/>
  <c r="AU10" i="8"/>
  <c r="AS17" i="8"/>
  <c r="AO55" i="8"/>
  <c r="AK6" i="8"/>
  <c r="AU20" i="8"/>
  <c r="AO50" i="8"/>
  <c r="AS70" i="8"/>
  <c r="AT44" i="8"/>
  <c r="AV80" i="8"/>
  <c r="AK5" i="8"/>
  <c r="AL63" i="8"/>
  <c r="AK79" i="8"/>
  <c r="AW54" i="8"/>
  <c r="AO36" i="8"/>
  <c r="AN82" i="8"/>
  <c r="AR4" i="8"/>
  <c r="AP56" i="8"/>
  <c r="AL77" i="8"/>
  <c r="AO52" i="8"/>
  <c r="AM30" i="8"/>
  <c r="AW24" i="8"/>
  <c r="AO7" i="8"/>
  <c r="AK29" i="8"/>
  <c r="AR40" i="8"/>
  <c r="AU68" i="8"/>
  <c r="AT22" i="8"/>
  <c r="AR85" i="8"/>
  <c r="AU46" i="8"/>
  <c r="AU58" i="8"/>
  <c r="AQ28" i="8"/>
  <c r="AL57" i="8"/>
  <c r="AS42" i="8"/>
  <c r="AW28" i="8"/>
  <c r="AR72" i="8"/>
  <c r="AS60" i="8"/>
  <c r="AK9" i="8"/>
  <c r="AM59" i="8"/>
  <c r="AS23" i="8"/>
  <c r="AM120" i="8"/>
  <c r="AR119" i="8"/>
  <c r="AN119" i="8"/>
  <c r="AL118" i="8"/>
  <c r="AW118" i="8"/>
  <c r="AV117" i="8"/>
  <c r="AS116" i="8"/>
  <c r="AV116" i="8"/>
  <c r="AL115" i="8"/>
  <c r="AV115" i="8"/>
  <c r="AN114" i="8"/>
  <c r="AS113" i="8"/>
  <c r="AV113" i="8"/>
  <c r="AL112" i="8"/>
  <c r="AR111" i="8"/>
  <c r="AV111" i="8"/>
  <c r="AL110" i="8"/>
  <c r="AP110" i="8"/>
  <c r="AM109" i="8"/>
  <c r="AK108" i="8"/>
  <c r="AV108" i="8"/>
  <c r="AT107" i="8"/>
  <c r="AQ107" i="8"/>
  <c r="AU106" i="8"/>
  <c r="AK105" i="8"/>
  <c r="AM105" i="8"/>
  <c r="AM104" i="8"/>
  <c r="AK90" i="8"/>
  <c r="AO98" i="8"/>
  <c r="AT92" i="8"/>
  <c r="AK99" i="8"/>
  <c r="AP93" i="8"/>
  <c r="AT101" i="8"/>
  <c r="AW97" i="8"/>
  <c r="AO92" i="8"/>
  <c r="AS100" i="8"/>
  <c r="AP99" i="8"/>
  <c r="AN91" i="8"/>
  <c r="AR99" i="8"/>
  <c r="AW93" i="8"/>
  <c r="AN92" i="8"/>
  <c r="AR100" i="8"/>
  <c r="AW94" i="8"/>
  <c r="AM91" i="8"/>
  <c r="AQ99" i="8"/>
  <c r="AV93" i="8"/>
  <c r="AL98" i="8"/>
  <c r="AQ92" i="8"/>
  <c r="AU100" i="8"/>
  <c r="AN103" i="8"/>
  <c r="AL78" i="8"/>
  <c r="AM57" i="8"/>
  <c r="AK4" i="8"/>
  <c r="AN66" i="8"/>
  <c r="AR61" i="8"/>
  <c r="AO16" i="8"/>
  <c r="AQ52" i="8"/>
  <c r="AV20" i="8"/>
  <c r="AV34" i="8"/>
  <c r="AV59" i="8"/>
  <c r="AW23" i="8"/>
  <c r="AT29" i="8"/>
  <c r="AO40" i="8"/>
  <c r="AT11" i="8"/>
  <c r="AN63" i="8"/>
  <c r="AV39" i="8"/>
  <c r="AQ78" i="8"/>
  <c r="AQ57" i="8"/>
  <c r="AV4" i="8"/>
  <c r="AR66" i="8"/>
  <c r="AO65" i="8"/>
  <c r="AP72" i="8"/>
  <c r="AW25" i="8"/>
  <c r="AU13" i="8"/>
  <c r="AT51" i="8"/>
  <c r="AU47" i="8"/>
  <c r="AL38" i="8"/>
  <c r="AK66" i="8"/>
  <c r="AL84" i="8"/>
  <c r="AQ6" i="8"/>
  <c r="AN13" i="8"/>
  <c r="AM50" i="8"/>
  <c r="AO27" i="8"/>
  <c r="AM33" i="8"/>
  <c r="AQ80" i="8"/>
  <c r="AN11" i="8"/>
  <c r="AV22" i="8"/>
  <c r="AO79" i="8"/>
  <c r="AK54" i="8"/>
  <c r="AL36" i="8"/>
  <c r="AM53" i="8"/>
  <c r="AQ4" i="8"/>
  <c r="AV81" i="8"/>
  <c r="AR16" i="8"/>
  <c r="AT25" i="8"/>
  <c r="AV71" i="8"/>
  <c r="AV74" i="8"/>
  <c r="AM23" i="8"/>
  <c r="AQ29" i="8"/>
  <c r="AL3" i="8"/>
  <c r="AR43" i="8"/>
  <c r="AS76" i="8"/>
  <c r="AL62" i="8"/>
  <c r="AM2" i="8"/>
  <c r="AU86" i="8"/>
  <c r="AP18" i="8"/>
  <c r="AS35" i="8"/>
  <c r="AO14" i="8"/>
  <c r="AL61" i="8"/>
  <c r="AO72" i="8"/>
  <c r="AU88" i="8"/>
  <c r="AQ9" i="8"/>
  <c r="AM12" i="8"/>
  <c r="AQ64" i="8"/>
  <c r="AM73" i="8"/>
  <c r="AQ49" i="8"/>
  <c r="AQ26" i="8"/>
  <c r="AT15" i="8"/>
  <c r="AU21" i="8"/>
  <c r="AW83" i="8"/>
  <c r="AL81" i="8"/>
  <c r="AU78" i="8"/>
  <c r="AR35" i="8"/>
  <c r="AV31" i="8"/>
  <c r="AS65" i="8"/>
  <c r="AT45" i="8"/>
  <c r="AN41" i="8"/>
  <c r="AU120" i="8"/>
  <c r="AK119" i="8"/>
  <c r="AV119" i="8"/>
  <c r="AT118" i="8"/>
  <c r="AQ118" i="8"/>
  <c r="AW117" i="8"/>
  <c r="AL116" i="8"/>
  <c r="AP116" i="8"/>
  <c r="AT115" i="8"/>
  <c r="AR114" i="8"/>
  <c r="AV114" i="8"/>
  <c r="AL113" i="8"/>
  <c r="AP113" i="8"/>
  <c r="AT112" i="8"/>
  <c r="AK111" i="8"/>
  <c r="AO111" i="8"/>
  <c r="AT110" i="8"/>
  <c r="AQ110" i="8"/>
  <c r="AU109" i="8"/>
  <c r="AS108" i="8"/>
  <c r="AO108" i="8"/>
  <c r="AM107" i="8"/>
  <c r="AR106" i="8"/>
  <c r="AN106" i="8"/>
  <c r="AS105" i="8"/>
  <c r="AU105" i="8"/>
  <c r="AU104" i="8"/>
  <c r="AK98" i="8"/>
  <c r="AP92" i="8"/>
  <c r="AT100" i="8"/>
  <c r="AL93" i="8"/>
  <c r="AP101" i="8"/>
  <c r="AU95" i="8"/>
  <c r="AK92" i="8"/>
  <c r="AO100" i="8"/>
  <c r="AT94" i="8"/>
  <c r="AR103" i="8"/>
  <c r="AN99" i="8"/>
  <c r="AS93" i="8"/>
  <c r="AW101" i="8"/>
  <c r="AN100" i="8"/>
  <c r="AS94" i="8"/>
  <c r="AW102" i="8"/>
  <c r="AM99" i="8"/>
  <c r="AR93" i="8"/>
  <c r="AV101" i="8"/>
  <c r="AM92" i="8"/>
  <c r="AQ100" i="8"/>
  <c r="AV94" i="8"/>
  <c r="AQ93" i="8"/>
  <c r="AP78" i="8"/>
  <c r="AW57" i="8"/>
  <c r="AN4" i="8"/>
  <c r="AQ66" i="8"/>
  <c r="AU65" i="8"/>
  <c r="AU72" i="8"/>
  <c r="AO25" i="8"/>
  <c r="AM13" i="8"/>
  <c r="AL51" i="8"/>
  <c r="AW12" i="8"/>
  <c r="AV64" i="8"/>
  <c r="AR19" i="8"/>
  <c r="AM40" i="8"/>
  <c r="AQ11" i="8"/>
  <c r="AK63" i="8"/>
  <c r="AS39" i="8"/>
  <c r="AV67" i="8"/>
  <c r="AN35" i="8"/>
  <c r="AO42" i="8"/>
  <c r="AM56" i="8"/>
  <c r="AU55" i="8"/>
  <c r="AK45" i="8"/>
  <c r="AT60" i="8"/>
  <c r="AK30" i="8"/>
  <c r="AQ51" i="8"/>
  <c r="AU82" i="8"/>
  <c r="AR38" i="8"/>
  <c r="AV56" i="8"/>
  <c r="AU77" i="8"/>
  <c r="AP52" i="8"/>
  <c r="AT30" i="8"/>
  <c r="AO24" i="8"/>
  <c r="AM7" i="8"/>
  <c r="AR29" i="8"/>
  <c r="AQ40" i="8"/>
  <c r="AM68" i="8"/>
  <c r="AK22" i="8"/>
  <c r="AP85" i="8"/>
  <c r="AL46" i="8"/>
  <c r="AL58" i="8"/>
  <c r="AS57" i="8"/>
  <c r="AK42" i="8"/>
  <c r="AO28" i="8"/>
  <c r="AV16" i="8"/>
  <c r="AV60" i="8"/>
  <c r="AP9" i="8"/>
  <c r="AT59" i="8"/>
  <c r="AK23" i="8"/>
  <c r="AU19" i="8"/>
  <c r="AK49" i="8"/>
  <c r="AV43" i="8"/>
  <c r="AV8" i="8"/>
  <c r="AW62" i="8"/>
  <c r="AP2" i="8"/>
  <c r="AU36" i="8"/>
  <c r="AM78" i="8"/>
  <c r="AQ35" i="8"/>
  <c r="AN31" i="8"/>
  <c r="AK65" i="8"/>
  <c r="AP45" i="8"/>
  <c r="AU41" i="8"/>
  <c r="AO34" i="8"/>
  <c r="AR12" i="8"/>
  <c r="AP69" i="8"/>
  <c r="AN87" i="8"/>
  <c r="AR37" i="8"/>
  <c r="AM32" i="8"/>
  <c r="AO15" i="8"/>
  <c r="AS48" i="8"/>
  <c r="AL86" i="8"/>
  <c r="AN61" i="8"/>
  <c r="AL67" i="8"/>
  <c r="AP75" i="8"/>
  <c r="AP17" i="8"/>
  <c r="AQ65" i="8"/>
  <c r="AO89" i="8"/>
  <c r="AR20" i="8"/>
  <c r="AV120" i="8"/>
  <c r="AM118" i="8"/>
  <c r="AO117" i="8"/>
  <c r="AU115" i="8"/>
  <c r="AT113" i="8"/>
  <c r="AO112" i="8"/>
  <c r="AU110" i="8"/>
  <c r="AL108" i="8"/>
  <c r="AN107" i="8"/>
  <c r="AQ105" i="8"/>
  <c r="AL92" i="8"/>
  <c r="AW98" i="8"/>
  <c r="AW91" i="8"/>
  <c r="AQ96" i="8"/>
  <c r="AK101" i="8"/>
  <c r="AT103" i="8"/>
  <c r="AP96" i="8"/>
  <c r="AU101" i="8"/>
  <c r="AS103" i="8"/>
  <c r="AN102" i="8"/>
  <c r="AK97" i="8"/>
  <c r="AV47" i="8"/>
  <c r="AN14" i="8"/>
  <c r="AM84" i="8"/>
  <c r="AT88" i="8"/>
  <c r="AK24" i="8"/>
  <c r="AL69" i="8"/>
  <c r="AO49" i="8"/>
  <c r="AK76" i="8"/>
  <c r="AM82" i="8"/>
  <c r="AT31" i="8"/>
  <c r="AS77" i="8"/>
  <c r="AR88" i="8"/>
  <c r="AN18" i="8"/>
  <c r="AM14" i="8"/>
  <c r="AN72" i="8"/>
  <c r="AO9" i="8"/>
  <c r="AT64" i="8"/>
  <c r="AV49" i="8"/>
  <c r="AR15" i="8"/>
  <c r="AN83" i="8"/>
  <c r="AN75" i="8"/>
  <c r="AV65" i="8"/>
  <c r="AR41" i="8"/>
  <c r="AM70" i="8"/>
  <c r="AS87" i="8"/>
  <c r="AQ32" i="8"/>
  <c r="AN48" i="8"/>
  <c r="AS2" i="8"/>
  <c r="AM38" i="8"/>
  <c r="AN84" i="8"/>
  <c r="AP13" i="8"/>
  <c r="AQ27" i="8"/>
  <c r="AP80" i="8"/>
  <c r="AW43" i="8"/>
  <c r="AO85" i="8"/>
  <c r="AU2" i="8"/>
  <c r="AL65" i="8"/>
  <c r="AP82" i="8"/>
  <c r="AL42" i="8"/>
  <c r="AQ55" i="8"/>
  <c r="AL25" i="8"/>
  <c r="AS9" i="8"/>
  <c r="AU59" i="8"/>
  <c r="AN64" i="8"/>
  <c r="AV19" i="8"/>
  <c r="AT49" i="8"/>
  <c r="AQ43" i="8"/>
  <c r="AR8" i="8"/>
  <c r="AN21" i="8"/>
  <c r="AM67" i="8"/>
  <c r="AQ75" i="8"/>
  <c r="AM17" i="8"/>
  <c r="AS14" i="8"/>
  <c r="AQ89" i="8"/>
  <c r="AN50" i="8"/>
  <c r="AO44" i="8"/>
  <c r="AQ5" i="8"/>
  <c r="AU39" i="8"/>
  <c r="AN36" i="8"/>
  <c r="AL30" i="8"/>
  <c r="AS40" i="8"/>
  <c r="AP83" i="8"/>
  <c r="AQ74" i="8"/>
  <c r="AU67" i="8"/>
  <c r="AP16" i="8"/>
  <c r="AQ23" i="8"/>
  <c r="AR22" i="8"/>
  <c r="AL5" i="8"/>
  <c r="AU4" i="8"/>
  <c r="AW45" i="8"/>
  <c r="AQ34" i="8"/>
  <c r="AN69" i="8"/>
  <c r="AS37" i="8"/>
  <c r="AN39" i="8"/>
  <c r="AN86" i="8"/>
  <c r="AW53" i="8"/>
  <c r="AL70" i="8"/>
  <c r="AO48" i="8"/>
  <c r="AS20" i="8"/>
  <c r="AL39" i="8"/>
  <c r="AS25" i="8"/>
  <c r="AM15" i="8"/>
  <c r="AT10" i="8"/>
  <c r="AL72" i="8"/>
  <c r="AT9" i="8"/>
  <c r="AW64" i="8"/>
  <c r="AU49" i="8"/>
  <c r="AO8" i="8"/>
  <c r="AT83" i="8"/>
  <c r="AR78" i="8"/>
  <c r="AS51" i="8"/>
  <c r="AW76" i="8"/>
  <c r="AW42" i="8"/>
  <c r="AS64" i="8"/>
  <c r="AK82" i="8"/>
  <c r="AO70" i="8"/>
  <c r="AR83" i="8"/>
  <c r="AL66" i="8"/>
  <c r="AN25" i="8"/>
  <c r="AT74" i="8"/>
  <c r="AN29" i="8"/>
  <c r="AP68" i="8"/>
  <c r="AR58" i="8"/>
  <c r="AV29" i="8"/>
  <c r="AO31" i="8"/>
  <c r="AL43" i="8"/>
  <c r="AP120" i="8"/>
  <c r="AO118" i="8"/>
  <c r="AT116" i="8"/>
  <c r="AQ115" i="8"/>
  <c r="AM113" i="8"/>
  <c r="AS111" i="8"/>
  <c r="AV110" i="8"/>
  <c r="AM108" i="8"/>
  <c r="AK106" i="8"/>
  <c r="AT105" i="8"/>
  <c r="AM94" i="8"/>
  <c r="AL101" i="8"/>
  <c r="AP91" i="8"/>
  <c r="AR98" i="8"/>
  <c r="AL103" i="8"/>
  <c r="AV91" i="8"/>
  <c r="AQ98" i="8"/>
  <c r="AK103" i="8"/>
  <c r="AU91" i="8"/>
  <c r="AP90" i="8"/>
  <c r="AL99" i="8"/>
  <c r="AQ82" i="8"/>
  <c r="AW31" i="8"/>
  <c r="AO77" i="8"/>
  <c r="AT41" i="8"/>
  <c r="AM74" i="8"/>
  <c r="AL33" i="8"/>
  <c r="AM5" i="8"/>
  <c r="AP8" i="8"/>
  <c r="AP53" i="8"/>
  <c r="AT17" i="8"/>
  <c r="AT16" i="8"/>
  <c r="AK20" i="8"/>
  <c r="AK67" i="8"/>
  <c r="AV17" i="8"/>
  <c r="AM89" i="8"/>
  <c r="AS119" i="8"/>
  <c r="AN118" i="8"/>
  <c r="AM116" i="8"/>
  <c r="AK114" i="8"/>
  <c r="AO113" i="8"/>
  <c r="AT111" i="8"/>
  <c r="AR109" i="8"/>
  <c r="AW108" i="8"/>
  <c r="AL106" i="8"/>
  <c r="AP105" i="8"/>
  <c r="AN96" i="8"/>
  <c r="AM103" i="8"/>
  <c r="AK100" i="8"/>
  <c r="AT102" i="8"/>
  <c r="AO93" i="8"/>
  <c r="AN95" i="8"/>
  <c r="AS102" i="8"/>
  <c r="AN93" i="8"/>
  <c r="AW95" i="8"/>
  <c r="AR94" i="8"/>
  <c r="AQ101" i="8"/>
  <c r="AU35" i="8"/>
  <c r="AT56" i="8"/>
  <c r="AL45" i="8"/>
  <c r="AR13" i="8"/>
  <c r="AK12" i="8"/>
  <c r="AN19" i="8"/>
  <c r="AV68" i="8"/>
  <c r="AT79" i="8"/>
  <c r="AK75" i="8"/>
  <c r="AR56" i="8"/>
  <c r="AV45" i="8"/>
  <c r="AP30" i="8"/>
  <c r="AT53" i="8"/>
  <c r="AN81" i="8"/>
  <c r="AP25" i="8"/>
  <c r="AN74" i="8"/>
  <c r="AP29" i="8"/>
  <c r="AR68" i="8"/>
  <c r="AS62" i="8"/>
  <c r="AV18" i="8"/>
  <c r="AU14" i="8"/>
  <c r="AV72" i="8"/>
  <c r="AW9" i="8"/>
  <c r="AM64" i="8"/>
  <c r="AW49" i="8"/>
  <c r="AL15" i="8"/>
  <c r="AV83" i="8"/>
  <c r="AT67" i="8"/>
  <c r="AW17" i="8"/>
  <c r="AK89" i="8"/>
  <c r="AP51" i="8"/>
  <c r="AM44" i="8"/>
  <c r="AU3" i="8"/>
  <c r="AQ63" i="8"/>
  <c r="AT62" i="8"/>
  <c r="AP36" i="8"/>
  <c r="AS55" i="8"/>
  <c r="AT57" i="8"/>
  <c r="AW66" i="8"/>
  <c r="AM77" i="8"/>
  <c r="AO60" i="8"/>
  <c r="AW34" i="8"/>
  <c r="AL12" i="8"/>
  <c r="AT69" i="8"/>
  <c r="AV87" i="8"/>
  <c r="AK37" i="8"/>
  <c r="AU32" i="8"/>
  <c r="AP15" i="8"/>
  <c r="AL54" i="8"/>
  <c r="AR82" i="8"/>
  <c r="AV38" i="8"/>
  <c r="AS56" i="8"/>
  <c r="AU56" i="8"/>
  <c r="AM60" i="8"/>
  <c r="AK59" i="8"/>
  <c r="AL19" i="8"/>
  <c r="AM43" i="8"/>
  <c r="AN62" i="8"/>
  <c r="AQ17" i="8"/>
  <c r="AT119" i="8"/>
  <c r="AR117" i="8"/>
  <c r="AO116" i="8"/>
  <c r="AL114" i="8"/>
  <c r="AQ113" i="8"/>
  <c r="AU111" i="8"/>
  <c r="AS109" i="8"/>
  <c r="AP108" i="8"/>
  <c r="AO106" i="8"/>
  <c r="AK104" i="8"/>
  <c r="AP100" i="8"/>
  <c r="AO91" i="8"/>
  <c r="AL94" i="8"/>
  <c r="AU96" i="8"/>
  <c r="AO101" i="8"/>
  <c r="AK94" i="8"/>
  <c r="AT96" i="8"/>
  <c r="AN101" i="8"/>
  <c r="AW103" i="8"/>
  <c r="AR102" i="8"/>
  <c r="AS97" i="8"/>
  <c r="AR75" i="8"/>
  <c r="AQ56" i="8"/>
  <c r="AN45" i="8"/>
  <c r="AV30" i="8"/>
  <c r="AU70" i="8"/>
  <c r="AT73" i="8"/>
  <c r="AK43" i="8"/>
  <c r="AQ79" i="8"/>
  <c r="AO75" i="8"/>
  <c r="AW81" i="8"/>
  <c r="AV89" i="8"/>
  <c r="AW71" i="8"/>
  <c r="AK57" i="8"/>
  <c r="AV28" i="8"/>
  <c r="AN60" i="8"/>
  <c r="AL59" i="8"/>
  <c r="AM19" i="8"/>
  <c r="AP43" i="8"/>
  <c r="AO62" i="8"/>
  <c r="AS78" i="8"/>
  <c r="AU31" i="8"/>
  <c r="AO45" i="8"/>
  <c r="AN34" i="8"/>
  <c r="AO69" i="8"/>
  <c r="AQ37" i="8"/>
  <c r="AV15" i="8"/>
  <c r="AK86" i="8"/>
  <c r="AR67" i="8"/>
  <c r="AO66" i="8"/>
  <c r="AT6" i="8"/>
  <c r="AP50" i="8"/>
  <c r="AR44" i="8"/>
  <c r="AL49" i="8"/>
  <c r="AP22" i="8"/>
  <c r="AQ62" i="8"/>
  <c r="AQ21" i="8"/>
  <c r="AP84" i="8"/>
  <c r="AL35" i="8"/>
  <c r="AK56" i="8"/>
  <c r="AS16" i="8"/>
  <c r="AN88" i="8"/>
  <c r="AN51" i="8"/>
  <c r="AV70" i="8"/>
  <c r="AU44" i="8"/>
  <c r="AQ87" i="8"/>
  <c r="AP5" i="8"/>
  <c r="AU63" i="8"/>
  <c r="AK39" i="8"/>
  <c r="AR46" i="8"/>
  <c r="AO82" i="8"/>
  <c r="AM4" i="8"/>
  <c r="AO78" i="8"/>
  <c r="AM28" i="8"/>
  <c r="AO88" i="8"/>
  <c r="AO12" i="8"/>
  <c r="AV73" i="8"/>
  <c r="AT26" i="8"/>
  <c r="AL21" i="8"/>
  <c r="AM65" i="8"/>
  <c r="AP12" i="8"/>
  <c r="AP63" i="8"/>
  <c r="AR11" i="8"/>
  <c r="AO37" i="8"/>
  <c r="AK10" i="8"/>
  <c r="AM20" i="8"/>
  <c r="AN80" i="8"/>
  <c r="AV62" i="8"/>
  <c r="AM18" i="8"/>
  <c r="AT81" i="8"/>
  <c r="AQ60" i="8"/>
  <c r="AN59" i="8"/>
  <c r="AO19" i="8"/>
  <c r="AM26" i="8"/>
  <c r="AV21" i="8"/>
  <c r="AW39" i="8"/>
  <c r="AQ77" i="8"/>
  <c r="AO87" i="8"/>
  <c r="AM47" i="8"/>
  <c r="AN7" i="8"/>
  <c r="AV78" i="8"/>
  <c r="AV7" i="8"/>
  <c r="AO58" i="8"/>
  <c r="AK17" i="8"/>
  <c r="AU25" i="8"/>
  <c r="AL74" i="8"/>
  <c r="AM29" i="8"/>
  <c r="AW68" i="8"/>
  <c r="AM119" i="8"/>
  <c r="AS117" i="8"/>
  <c r="AQ116" i="8"/>
  <c r="AM114" i="8"/>
  <c r="AU112" i="8"/>
  <c r="AW111" i="8"/>
  <c r="AT109" i="8"/>
  <c r="AR107" i="8"/>
  <c r="AV106" i="8"/>
  <c r="AL104" i="8"/>
  <c r="AQ102" i="8"/>
  <c r="AQ95" i="8"/>
  <c r="AL102" i="8"/>
  <c r="AV90" i="8"/>
  <c r="AP95" i="8"/>
  <c r="AK102" i="8"/>
  <c r="AU90" i="8"/>
  <c r="AO95" i="8"/>
  <c r="AM93" i="8"/>
  <c r="AS96" i="8"/>
  <c r="AU93" i="8"/>
  <c r="AV75" i="8"/>
  <c r="AO81" i="8"/>
  <c r="AN89" i="8"/>
  <c r="AO71" i="8"/>
  <c r="AR27" i="8"/>
  <c r="AQ73" i="8"/>
  <c r="AN43" i="8"/>
  <c r="AQ85" i="8"/>
  <c r="AM10" i="8"/>
  <c r="AN28" i="8"/>
  <c r="AR6" i="8"/>
  <c r="AK71" i="8"/>
  <c r="AR57" i="8"/>
  <c r="AK61" i="8"/>
  <c r="AS88" i="8"/>
  <c r="AQ59" i="8"/>
  <c r="AS73" i="8"/>
  <c r="AP26" i="8"/>
  <c r="AS21" i="8"/>
  <c r="AS67" i="8"/>
  <c r="AO17" i="8"/>
  <c r="AU89" i="8"/>
  <c r="AU51" i="8"/>
  <c r="AL44" i="8"/>
  <c r="AO5" i="8"/>
  <c r="AQ39" i="8"/>
  <c r="AW86" i="8"/>
  <c r="AW47" i="8"/>
  <c r="AU66" i="8"/>
  <c r="AK52" i="8"/>
  <c r="AL24" i="8"/>
  <c r="AN33" i="8"/>
  <c r="AW5" i="8"/>
  <c r="AO76" i="8"/>
  <c r="AV48" i="8"/>
  <c r="AV46" i="8"/>
  <c r="AN77" i="8"/>
  <c r="AW10" i="8"/>
  <c r="AW56" i="8"/>
  <c r="AK72" i="8"/>
  <c r="AP20" i="8"/>
  <c r="AT50" i="8"/>
  <c r="AT27" i="8"/>
  <c r="AK44" i="8"/>
  <c r="AK80" i="8"/>
  <c r="AS11" i="8"/>
  <c r="AR63" i="8"/>
  <c r="AM79" i="8"/>
  <c r="AK83" i="8"/>
  <c r="AO53" i="8"/>
  <c r="AN42" i="8"/>
  <c r="AS82" i="8"/>
  <c r="AP65" i="8"/>
  <c r="AT20" i="8"/>
  <c r="AW70" i="8"/>
  <c r="AM80" i="8"/>
  <c r="AO63" i="8"/>
  <c r="AV54" i="8"/>
  <c r="AW84" i="8"/>
  <c r="AL7" i="8"/>
  <c r="AL8" i="8"/>
  <c r="AK85" i="8"/>
  <c r="AV63" i="8"/>
  <c r="AQ38" i="8"/>
  <c r="AQ71" i="8"/>
  <c r="AM3" i="8"/>
  <c r="AO54" i="8"/>
  <c r="AO67" i="8"/>
  <c r="AL28" i="8"/>
  <c r="AV41" i="8"/>
  <c r="AT12" i="8"/>
  <c r="AP87" i="8"/>
  <c r="AN32" i="8"/>
  <c r="AT48" i="8"/>
  <c r="AU48" i="8"/>
  <c r="AP6" i="8"/>
  <c r="AN49" i="8"/>
  <c r="AS38" i="8"/>
  <c r="AO33" i="8"/>
  <c r="AT75" i="8"/>
  <c r="AW33" i="8"/>
  <c r="AW119" i="8"/>
  <c r="AQ117" i="8"/>
  <c r="AS115" i="8"/>
  <c r="AQ114" i="8"/>
  <c r="AQ112" i="8"/>
  <c r="AK110" i="8"/>
  <c r="AO109" i="8"/>
  <c r="AU107" i="8"/>
  <c r="AR105" i="8"/>
  <c r="AO104" i="8"/>
  <c r="AU94" i="8"/>
  <c r="AS99" i="8"/>
  <c r="AP94" i="8"/>
  <c r="AV95" i="8"/>
  <c r="AS101" i="8"/>
  <c r="AO94" i="8"/>
  <c r="AO97" i="8"/>
  <c r="AR101" i="8"/>
  <c r="AM100" i="8"/>
  <c r="AV102" i="8"/>
  <c r="AN67" i="8"/>
  <c r="AP42" i="8"/>
  <c r="AM55" i="8"/>
  <c r="AL60" i="8"/>
  <c r="AW51" i="8"/>
  <c r="AR64" i="8"/>
  <c r="AQ3" i="8"/>
  <c r="AS22" i="8"/>
  <c r="AK47" i="8"/>
  <c r="AR14" i="8"/>
  <c r="AK55" i="8"/>
  <c r="AP60" i="8"/>
  <c r="AQ50" i="8"/>
  <c r="AO4" i="8"/>
  <c r="AR77" i="8"/>
  <c r="AN71" i="8"/>
  <c r="AT23" i="8"/>
  <c r="AP3" i="8"/>
  <c r="AP76" i="8"/>
  <c r="AT2" i="8"/>
  <c r="AK35" i="8"/>
  <c r="AS61" i="8"/>
  <c r="AL88" i="8"/>
  <c r="AR59" i="8"/>
  <c r="AL73" i="8"/>
  <c r="AL26" i="8"/>
  <c r="AM21" i="8"/>
  <c r="AP58" i="8"/>
  <c r="AW75" i="8"/>
  <c r="AW65" i="8"/>
  <c r="AL41" i="8"/>
  <c r="AN70" i="8"/>
  <c r="AQ19" i="8"/>
  <c r="AO11" i="8"/>
  <c r="AR39" i="8"/>
  <c r="AN46" i="8"/>
  <c r="AM86" i="8"/>
  <c r="AR47" i="8"/>
  <c r="AT4" i="8"/>
  <c r="AP28" i="8"/>
  <c r="AM6" i="8"/>
  <c r="AN30" i="8"/>
  <c r="AK74" i="8"/>
  <c r="AQ7" i="8"/>
  <c r="AU29" i="8"/>
  <c r="AP119" i="8"/>
  <c r="AS112" i="8"/>
  <c r="AP106" i="8"/>
  <c r="AN90" i="8"/>
  <c r="AV92" i="8"/>
  <c r="AR18" i="8"/>
  <c r="AM9" i="8"/>
  <c r="AW18" i="8"/>
  <c r="AK34" i="8"/>
  <c r="AM51" i="8"/>
  <c r="AM8" i="8"/>
  <c r="AS66" i="8"/>
  <c r="AW27" i="8"/>
  <c r="AK48" i="8"/>
  <c r="AP81" i="8"/>
  <c r="AU23" i="8"/>
  <c r="AL79" i="8"/>
  <c r="AS18" i="8"/>
  <c r="AV84" i="8"/>
  <c r="AW74" i="8"/>
  <c r="AL40" i="8"/>
  <c r="AL22" i="8"/>
  <c r="AM36" i="8"/>
  <c r="AK14" i="8"/>
  <c r="AO84" i="8"/>
  <c r="AW7" i="8"/>
  <c r="AQ22" i="8"/>
  <c r="AM45" i="8"/>
  <c r="AP37" i="8"/>
  <c r="AU16" i="8"/>
  <c r="AV57" i="8"/>
  <c r="AQ70" i="8"/>
  <c r="AO2" i="8"/>
  <c r="AL14" i="8"/>
  <c r="AO30" i="8"/>
  <c r="AL29" i="8"/>
  <c r="AN8" i="8"/>
  <c r="AM83" i="8"/>
  <c r="AL64" i="8"/>
  <c r="AK84" i="8"/>
  <c r="AR86" i="8"/>
  <c r="AS26" i="8"/>
  <c r="AQ14" i="8"/>
  <c r="AP41" i="8"/>
  <c r="AK7" i="8"/>
  <c r="AM11" i="8"/>
  <c r="AO21" i="8"/>
  <c r="AW21" i="8"/>
  <c r="AV25" i="8"/>
  <c r="AO26" i="8"/>
  <c r="AK81" i="8"/>
  <c r="AR87" i="8"/>
  <c r="AL56" i="8"/>
  <c r="AT43" i="8"/>
  <c r="AO10" i="8"/>
  <c r="AL89" i="8"/>
  <c r="AS50" i="8"/>
  <c r="AP19" i="8"/>
  <c r="AO32" i="8"/>
  <c r="AT89" i="8"/>
  <c r="AQ8" i="8"/>
  <c r="AP74" i="8"/>
  <c r="AP89" i="8"/>
  <c r="AK21" i="8"/>
  <c r="AR62" i="8"/>
  <c r="AV44" i="8"/>
  <c r="AR2" i="8"/>
  <c r="AR7" i="8"/>
  <c r="AK88" i="8"/>
  <c r="AS53" i="8"/>
  <c r="AO39" i="8"/>
  <c r="AM58" i="8"/>
  <c r="AL47" i="8"/>
  <c r="AT37" i="8"/>
  <c r="AL87" i="8"/>
  <c r="AT98" i="8"/>
  <c r="AO74" i="8"/>
  <c r="AR9" i="8"/>
  <c r="AP38" i="8"/>
  <c r="AR33" i="8"/>
  <c r="AO57" i="8"/>
  <c r="AQ36" i="8"/>
  <c r="AR70" i="8"/>
  <c r="AW3" i="8"/>
  <c r="AS19" i="8"/>
  <c r="AU11" i="8"/>
  <c r="AK68" i="8"/>
  <c r="AU103" i="8"/>
  <c r="AP32" i="8"/>
  <c r="AL27" i="8"/>
  <c r="AT24" i="8"/>
  <c r="AP10" i="8"/>
  <c r="AW58" i="8"/>
  <c r="AS59" i="8"/>
  <c r="AS44" i="8"/>
  <c r="AM66" i="8"/>
  <c r="AK118" i="8"/>
  <c r="AV112" i="8"/>
  <c r="AN105" i="8"/>
  <c r="AP102" i="8"/>
  <c r="AR95" i="8"/>
  <c r="AQ47" i="8"/>
  <c r="AU50" i="8"/>
  <c r="AO47" i="8"/>
  <c r="AS24" i="8"/>
  <c r="AT70" i="8"/>
  <c r="AT39" i="8"/>
  <c r="AQ61" i="8"/>
  <c r="AU33" i="8"/>
  <c r="AM54" i="8"/>
  <c r="AP55" i="8"/>
  <c r="AO29" i="8"/>
  <c r="AL85" i="8"/>
  <c r="AP47" i="8"/>
  <c r="AW72" i="8"/>
  <c r="AU12" i="8"/>
  <c r="AT40" i="8"/>
  <c r="AT76" i="8"/>
  <c r="AQ18" i="8"/>
  <c r="AP14" i="8"/>
  <c r="AW16" i="8"/>
  <c r="AO23" i="8"/>
  <c r="AS8" i="8"/>
  <c r="AW52" i="8"/>
  <c r="AT68" i="8"/>
  <c r="AQ13" i="8"/>
  <c r="AT14" i="8"/>
  <c r="AW44" i="8"/>
  <c r="AV36" i="8"/>
  <c r="AR17" i="8"/>
  <c r="AL9" i="8"/>
  <c r="AS80" i="8"/>
  <c r="AU79" i="8"/>
  <c r="AK36" i="8"/>
  <c r="AT33" i="8"/>
  <c r="AW89" i="8"/>
  <c r="AR31" i="8"/>
  <c r="AU62" i="8"/>
  <c r="AM81" i="8"/>
  <c r="AS13" i="8"/>
  <c r="AV69" i="8"/>
  <c r="AN26" i="8"/>
  <c r="AM48" i="8"/>
  <c r="AM46" i="8"/>
  <c r="AT13" i="8"/>
  <c r="AP39" i="8"/>
  <c r="AM16" i="8"/>
  <c r="AV37" i="8"/>
  <c r="AS84" i="8"/>
  <c r="AU22" i="8"/>
  <c r="AP4" i="8"/>
  <c r="AW6" i="8"/>
  <c r="AO59" i="8"/>
  <c r="AM87" i="8"/>
  <c r="AM22" i="8"/>
  <c r="AS41" i="8"/>
  <c r="AP21" i="8"/>
  <c r="AN44" i="8"/>
  <c r="AP88" i="8"/>
  <c r="AS86" i="8"/>
  <c r="AM34" i="8"/>
  <c r="AR28" i="8"/>
  <c r="AQ84" i="8"/>
  <c r="AM49" i="8"/>
  <c r="AP24" i="8"/>
  <c r="AK18" i="8"/>
  <c r="AW19" i="8"/>
  <c r="AT46" i="8"/>
  <c r="AN27" i="8"/>
  <c r="AS15" i="8"/>
  <c r="AN54" i="8"/>
  <c r="AW41" i="8"/>
  <c r="AW8" i="8"/>
  <c r="AQ53" i="8"/>
  <c r="AV12" i="8"/>
  <c r="AR89" i="8"/>
  <c r="AM27" i="8"/>
  <c r="AP79" i="8"/>
  <c r="AM71" i="8"/>
  <c r="AO68" i="8"/>
  <c r="AM24" i="8"/>
  <c r="AP59" i="8"/>
  <c r="AR81" i="8"/>
  <c r="AV2" i="8"/>
  <c r="AP64" i="8"/>
  <c r="AR80" i="8"/>
  <c r="AO114" i="8"/>
  <c r="AU26" i="8"/>
  <c r="AQ41" i="8"/>
  <c r="AR24" i="8"/>
  <c r="AV10" i="8"/>
  <c r="AQ81" i="8"/>
  <c r="AP62" i="8"/>
  <c r="AT34" i="8"/>
  <c r="AP70" i="8"/>
  <c r="AM25" i="8"/>
  <c r="AR30" i="8"/>
  <c r="AM35" i="8"/>
  <c r="AV3" i="8"/>
  <c r="AN78" i="8"/>
  <c r="AP77" i="8"/>
  <c r="AK38" i="8"/>
  <c r="AR113" i="8"/>
  <c r="AW60" i="8"/>
  <c r="AS71" i="8"/>
  <c r="AQ12" i="8"/>
  <c r="AM42" i="8"/>
  <c r="AT61" i="8"/>
  <c r="AR26" i="8"/>
  <c r="AU24" i="8"/>
  <c r="AO83" i="8"/>
  <c r="AU85" i="8"/>
  <c r="AT58" i="8"/>
  <c r="AT5" i="8"/>
  <c r="AL117" i="8"/>
  <c r="AQ111" i="8"/>
  <c r="AN104" i="8"/>
  <c r="AW92" i="8"/>
  <c r="AP97" i="8"/>
  <c r="AQ10" i="8"/>
  <c r="AP7" i="8"/>
  <c r="AN38" i="8"/>
  <c r="AU75" i="8"/>
  <c r="AR23" i="8"/>
  <c r="AW48" i="8"/>
  <c r="AT84" i="8"/>
  <c r="AR73" i="8"/>
  <c r="AT36" i="8"/>
  <c r="AK16" i="8"/>
  <c r="AU87" i="8"/>
  <c r="AS54" i="8"/>
  <c r="AN53" i="8"/>
  <c r="AL52" i="8"/>
  <c r="AS27" i="8"/>
  <c r="AR3" i="8"/>
  <c r="AQ76" i="8"/>
  <c r="AW78" i="8"/>
  <c r="AP31" i="8"/>
  <c r="AS45" i="8"/>
  <c r="AK69" i="8"/>
  <c r="AW15" i="8"/>
  <c r="AW88" i="8"/>
  <c r="AR79" i="8"/>
  <c r="AP23" i="8"/>
  <c r="AN56" i="8"/>
  <c r="AT19" i="8"/>
  <c r="AV23" i="8"/>
  <c r="AT55" i="8"/>
  <c r="AR50" i="8"/>
  <c r="AN3" i="8"/>
  <c r="AN85" i="8"/>
  <c r="AT47" i="8"/>
  <c r="AQ68" i="8"/>
  <c r="AS34" i="8"/>
  <c r="AS81" i="8"/>
  <c r="AW46" i="8"/>
  <c r="AT28" i="8"/>
  <c r="AW30" i="8"/>
  <c r="AK33" i="8"/>
  <c r="AV32" i="8"/>
  <c r="AU54" i="8"/>
  <c r="AP86" i="8"/>
  <c r="AW59" i="8"/>
  <c r="AK62" i="8"/>
  <c r="AU52" i="8"/>
  <c r="AM63" i="8"/>
  <c r="AN52" i="8"/>
  <c r="AM39" i="8"/>
  <c r="AK31" i="8"/>
  <c r="AK60" i="8"/>
  <c r="AK70" i="8"/>
  <c r="AW80" i="8"/>
  <c r="AV76" i="8"/>
  <c r="AV9" i="8"/>
  <c r="AU83" i="8"/>
  <c r="AU40" i="8"/>
  <c r="AL34" i="8"/>
  <c r="AM85" i="8"/>
  <c r="AR5" i="8"/>
  <c r="AS74" i="8"/>
  <c r="AT54" i="8"/>
  <c r="AN22" i="8"/>
  <c r="AR45" i="8"/>
  <c r="AR51" i="8"/>
  <c r="AT63" i="8"/>
  <c r="AP35" i="8"/>
  <c r="AV88" i="8"/>
  <c r="AL20" i="8"/>
  <c r="AU81" i="8"/>
  <c r="AO3" i="8"/>
  <c r="AU74" i="8"/>
  <c r="AR76" i="8"/>
  <c r="AS85" i="8"/>
  <c r="AL11" i="8"/>
  <c r="AT66" i="8"/>
  <c r="AO73" i="8"/>
  <c r="AK50" i="8"/>
  <c r="AN76" i="8"/>
  <c r="AR69" i="8"/>
  <c r="AM62" i="8"/>
  <c r="AV61" i="8"/>
  <c r="AP49" i="8"/>
  <c r="AQ48" i="8"/>
  <c r="AU60" i="8"/>
  <c r="AW82" i="8"/>
  <c r="AU6" i="8"/>
  <c r="AL83" i="8"/>
  <c r="AK3" i="8"/>
  <c r="AQ45" i="8"/>
  <c r="AR36" i="8"/>
  <c r="AK73" i="8"/>
  <c r="AU64" i="8"/>
  <c r="AQ30" i="8"/>
  <c r="AQ54" i="8"/>
  <c r="AS107" i="8"/>
  <c r="AV6" i="8"/>
  <c r="AM52" i="8"/>
  <c r="AW35" i="8"/>
  <c r="AO22" i="8"/>
  <c r="AN58" i="8"/>
  <c r="AW29" i="8"/>
  <c r="AW37" i="8"/>
  <c r="AT18" i="8"/>
  <c r="AO64" i="8"/>
  <c r="AS36" i="8"/>
  <c r="AN6" i="8"/>
  <c r="AQ58" i="8"/>
  <c r="AN12" i="8"/>
  <c r="AN9" i="8"/>
  <c r="AP11" i="8"/>
  <c r="AO107" i="8"/>
  <c r="AU76" i="8"/>
  <c r="AM88" i="8"/>
  <c r="AT38" i="8"/>
  <c r="AW79" i="8"/>
  <c r="AL55" i="8"/>
  <c r="AU73" i="8"/>
  <c r="AN17" i="8"/>
  <c r="AW73" i="8"/>
  <c r="AS10" i="8"/>
  <c r="AL50" i="8"/>
  <c r="AU117" i="8"/>
  <c r="AW110" i="8"/>
  <c r="AP104" i="8"/>
  <c r="AK93" i="8"/>
  <c r="AS95" i="8"/>
  <c r="AT42" i="8"/>
  <c r="AW69" i="8"/>
  <c r="AV14" i="8"/>
  <c r="AR42" i="8"/>
  <c r="AS69" i="8"/>
  <c r="AW2" i="8"/>
  <c r="AS6" i="8"/>
  <c r="AN40" i="8"/>
  <c r="AP48" i="8"/>
  <c r="AQ25" i="8"/>
  <c r="AV40" i="8"/>
  <c r="AQ46" i="8"/>
  <c r="AU38" i="8"/>
  <c r="AR25" i="8"/>
  <c r="AN23" i="8"/>
  <c r="AN37" i="8"/>
  <c r="AK15" i="8"/>
  <c r="AS47" i="8"/>
  <c r="AP66" i="8"/>
  <c r="AV52" i="8"/>
  <c r="AQ33" i="8"/>
  <c r="AT21" i="8"/>
  <c r="AN73" i="8"/>
  <c r="AW22" i="8"/>
  <c r="AV42" i="8"/>
  <c r="AN55" i="8"/>
  <c r="AR54" i="8"/>
  <c r="AP27" i="8"/>
  <c r="AR21" i="8"/>
  <c r="AV77" i="8"/>
  <c r="AT87" i="8"/>
  <c r="AS31" i="8"/>
  <c r="AW13" i="8"/>
  <c r="AU18" i="8"/>
  <c r="AT7" i="8"/>
  <c r="AL23" i="8"/>
  <c r="AV58" i="8"/>
  <c r="AM90" i="8"/>
  <c r="AS75" i="8"/>
  <c r="AV50" i="8"/>
  <c r="AS63" i="8"/>
  <c r="AW40" i="8"/>
  <c r="AR84" i="8"/>
  <c r="AR53" i="8"/>
  <c r="AQ69" i="8"/>
  <c r="AW38" i="8"/>
  <c r="AO102" i="8"/>
  <c r="AU8" i="8"/>
  <c r="AL48" i="8"/>
  <c r="AL68" i="8"/>
  <c r="AT82" i="8"/>
  <c r="AM76" i="8"/>
  <c r="AO46" i="8"/>
  <c r="AR115" i="8"/>
  <c r="AN109" i="8"/>
  <c r="AS90" i="8"/>
  <c r="AQ97" i="8"/>
  <c r="AK96" i="8"/>
  <c r="AK28" i="8"/>
  <c r="AU80" i="8"/>
  <c r="AU61" i="8"/>
  <c r="AN65" i="8"/>
  <c r="AK87" i="8"/>
  <c r="AO86" i="8"/>
  <c r="AM41" i="8"/>
  <c r="AV11" i="8"/>
  <c r="AS58" i="8"/>
  <c r="AW20" i="8"/>
  <c r="AK11" i="8"/>
  <c r="AQ2" i="8"/>
  <c r="AU42" i="8"/>
  <c r="AO13" i="8"/>
  <c r="AK64" i="8"/>
  <c r="AW11" i="8"/>
  <c r="AW85" i="8"/>
  <c r="AU57" i="8"/>
  <c r="AN57" i="8"/>
  <c r="AS30" i="8"/>
  <c r="AP40" i="8"/>
  <c r="AP46" i="8"/>
  <c r="AN24" i="8"/>
  <c r="AS46" i="8"/>
  <c r="AU43" i="8"/>
  <c r="AS72" i="8"/>
  <c r="AK46" i="8"/>
  <c r="AW67" i="8"/>
  <c r="AV86" i="8"/>
  <c r="AT86" i="8"/>
  <c r="AO51" i="8"/>
  <c r="AL13" i="8"/>
  <c r="AO61" i="8"/>
  <c r="AR32" i="8"/>
  <c r="AL2" i="8"/>
  <c r="AL80" i="8"/>
  <c r="AV51" i="8"/>
  <c r="AV55" i="8"/>
  <c r="AQ72" i="8"/>
  <c r="AR97" i="8"/>
  <c r="AV5" i="8"/>
  <c r="AT32" i="8"/>
  <c r="AO43" i="8"/>
  <c r="AS83" i="8"/>
  <c r="AQ15" i="8"/>
  <c r="AK26" i="8"/>
  <c r="AN79" i="8"/>
  <c r="AL53" i="8"/>
  <c r="AK25" i="8"/>
  <c r="AW96" i="8"/>
  <c r="AK13" i="8"/>
  <c r="AW115" i="8"/>
  <c r="AP109" i="8"/>
  <c r="AV96" i="8"/>
  <c r="AT95" i="8"/>
  <c r="AN94" i="8"/>
  <c r="AR55" i="8"/>
  <c r="AS49" i="8"/>
  <c r="AU84" i="8"/>
  <c r="AN16" i="8"/>
  <c r="AR49" i="8"/>
  <c r="AN47" i="8"/>
  <c r="AV13" i="8"/>
  <c r="AL32" i="8"/>
  <c r="AU53" i="8"/>
  <c r="AP71" i="8"/>
  <c r="AS43" i="8"/>
  <c r="AN2" i="8"/>
  <c r="AW14" i="8"/>
  <c r="AL71" i="8"/>
  <c r="AV33" i="8"/>
  <c r="AS68" i="8"/>
  <c r="AT85" i="8"/>
  <c r="AT35" i="8"/>
  <c r="AM75" i="8"/>
  <c r="AU71" i="8"/>
  <c r="AT3" i="8"/>
  <c r="AK2" i="8"/>
  <c r="AM69" i="8"/>
  <c r="AK58" i="8"/>
  <c r="AW4" i="8"/>
  <c r="AL75" i="8"/>
  <c r="AV26" i="8"/>
  <c r="AQ42" i="8"/>
  <c r="AL37" i="8"/>
  <c r="AT72" i="8"/>
  <c r="AK51" i="8"/>
  <c r="AR60" i="8"/>
  <c r="AK19" i="8"/>
  <c r="AW61" i="8"/>
  <c r="AW32" i="8"/>
  <c r="AS3" i="8"/>
  <c r="AT65" i="8"/>
  <c r="AK8" i="8"/>
  <c r="AS33" i="8"/>
  <c r="AU27" i="8"/>
  <c r="AT71" i="8"/>
  <c r="AM72" i="8"/>
  <c r="AV85" i="8"/>
  <c r="AV35" i="8"/>
  <c r="AV79" i="8"/>
  <c r="AN5" i="8"/>
  <c r="BC121" i="8" l="1"/>
  <c r="BB121" i="8"/>
  <c r="BA121" i="8"/>
  <c r="AZ121" i="8"/>
  <c r="AY121" i="8"/>
  <c r="AX121" i="8"/>
  <c r="BA5" i="8"/>
  <c r="AZ72" i="8"/>
  <c r="AX8" i="8"/>
  <c r="AX19" i="8"/>
  <c r="AX51" i="8"/>
  <c r="AY37" i="8"/>
  <c r="AY75" i="8"/>
  <c r="AX58" i="8"/>
  <c r="AZ69" i="8"/>
  <c r="AX2" i="8"/>
  <c r="AZ75" i="8"/>
  <c r="AY71" i="8"/>
  <c r="BA2" i="8"/>
  <c r="BC71" i="8"/>
  <c r="AY32" i="8"/>
  <c r="BA47" i="8"/>
  <c r="BA16" i="8"/>
  <c r="BA94" i="8"/>
  <c r="BC109" i="8"/>
  <c r="AX13" i="8"/>
  <c r="AX25" i="8"/>
  <c r="AY53" i="8"/>
  <c r="BA79" i="8"/>
  <c r="AX26" i="8"/>
  <c r="BB43" i="8"/>
  <c r="AY80" i="8"/>
  <c r="AY2" i="8"/>
  <c r="BB61" i="8"/>
  <c r="AY13" i="8"/>
  <c r="BB51" i="8"/>
  <c r="AX46" i="8"/>
  <c r="BA24" i="8"/>
  <c r="BC46" i="8"/>
  <c r="BC40" i="8"/>
  <c r="BA57" i="8"/>
  <c r="AX64" i="8"/>
  <c r="BB13" i="8"/>
  <c r="AX11" i="8"/>
  <c r="AZ41" i="8"/>
  <c r="BB86" i="8"/>
  <c r="AX87" i="8"/>
  <c r="BA65" i="8"/>
  <c r="AX28" i="8"/>
  <c r="AX96" i="8"/>
  <c r="BA109" i="8"/>
  <c r="BB46" i="8"/>
  <c r="AZ76" i="8"/>
  <c r="AY68" i="8"/>
  <c r="AY48" i="8"/>
  <c r="BB102" i="8"/>
  <c r="AZ90" i="8"/>
  <c r="AY23" i="8"/>
  <c r="BC27" i="8"/>
  <c r="BA55" i="8"/>
  <c r="BA73" i="8"/>
  <c r="BC66" i="8"/>
  <c r="AX15" i="8"/>
  <c r="BA37" i="8"/>
  <c r="BA23" i="8"/>
  <c r="BC48" i="8"/>
  <c r="BA40" i="8"/>
  <c r="AX93" i="8"/>
  <c r="BC104" i="8"/>
  <c r="AY50" i="8"/>
  <c r="BA17" i="8"/>
  <c r="AY55" i="8"/>
  <c r="AZ88" i="8"/>
  <c r="BB107" i="8"/>
  <c r="BC11" i="8"/>
  <c r="BA9" i="8"/>
  <c r="BA12" i="8"/>
  <c r="BA6" i="8"/>
  <c r="BB64" i="8"/>
  <c r="BA58" i="8"/>
  <c r="BB22" i="8"/>
  <c r="AZ52" i="8"/>
  <c r="AX73" i="8"/>
  <c r="AX3" i="8"/>
  <c r="AY83" i="8"/>
  <c r="BC49" i="8"/>
  <c r="AZ62" i="8"/>
  <c r="BA76" i="8"/>
  <c r="AX50" i="8"/>
  <c r="BB73" i="8"/>
  <c r="AY11" i="8"/>
  <c r="BB3" i="8"/>
  <c r="AY20" i="8"/>
  <c r="BC35" i="8"/>
  <c r="BA22" i="8"/>
  <c r="AZ85" i="8"/>
  <c r="AY34" i="8"/>
  <c r="AX70" i="8"/>
  <c r="AX60" i="8"/>
  <c r="AX31" i="8"/>
  <c r="AZ39" i="8"/>
  <c r="BA52" i="8"/>
  <c r="AZ63" i="8"/>
  <c r="AX62" i="8"/>
  <c r="BC86" i="8"/>
  <c r="AX33" i="8"/>
  <c r="BA85" i="8"/>
  <c r="BA3" i="8"/>
  <c r="BA56" i="8"/>
  <c r="BC23" i="8"/>
  <c r="AX69" i="8"/>
  <c r="BC31" i="8"/>
  <c r="AY52" i="8"/>
  <c r="BA53" i="8"/>
  <c r="AX16" i="8"/>
  <c r="BA38" i="8"/>
  <c r="BC7" i="8"/>
  <c r="BC97" i="8"/>
  <c r="BA104" i="8"/>
  <c r="AY117" i="8"/>
  <c r="BB83" i="8"/>
  <c r="AZ42" i="8"/>
  <c r="AX38" i="8"/>
  <c r="BC77" i="8"/>
  <c r="BA78" i="8"/>
  <c r="AZ35" i="8"/>
  <c r="AZ25" i="8"/>
  <c r="BC70" i="8"/>
  <c r="BC62" i="8"/>
  <c r="BB114" i="8"/>
  <c r="BC64" i="8"/>
  <c r="BC59" i="8"/>
  <c r="AZ24" i="8"/>
  <c r="BB68" i="8"/>
  <c r="AZ71" i="8"/>
  <c r="BC79" i="8"/>
  <c r="AZ27" i="8"/>
  <c r="BA54" i="8"/>
  <c r="BA27" i="8"/>
  <c r="AX18" i="8"/>
  <c r="BC24" i="8"/>
  <c r="AZ49" i="8"/>
  <c r="AZ34" i="8"/>
  <c r="BC88" i="8"/>
  <c r="BA44" i="8"/>
  <c r="BC21" i="8"/>
  <c r="AZ22" i="8"/>
  <c r="AZ87" i="8"/>
  <c r="BB59" i="8"/>
  <c r="BC4" i="8"/>
  <c r="AZ16" i="8"/>
  <c r="BC39" i="8"/>
  <c r="AZ46" i="8"/>
  <c r="AZ48" i="8"/>
  <c r="BA26" i="8"/>
  <c r="AZ81" i="8"/>
  <c r="AX36" i="8"/>
  <c r="AY9" i="8"/>
  <c r="BB23" i="8"/>
  <c r="BC14" i="8"/>
  <c r="BC47" i="8"/>
  <c r="AY85" i="8"/>
  <c r="BB29" i="8"/>
  <c r="BC55" i="8"/>
  <c r="AZ54" i="8"/>
  <c r="BB47" i="8"/>
  <c r="BC102" i="8"/>
  <c r="BA105" i="8"/>
  <c r="AX118" i="8"/>
  <c r="AZ66" i="8"/>
  <c r="BC10" i="8"/>
  <c r="AY27" i="8"/>
  <c r="BC32" i="8"/>
  <c r="AX68" i="8"/>
  <c r="BB57" i="8"/>
  <c r="BC38" i="8"/>
  <c r="BB74" i="8"/>
  <c r="AY87" i="8"/>
  <c r="AY47" i="8"/>
  <c r="AZ58" i="8"/>
  <c r="BB39" i="8"/>
  <c r="AX88" i="8"/>
  <c r="AX21" i="8"/>
  <c r="BC89" i="8"/>
  <c r="BC74" i="8"/>
  <c r="BB32" i="8"/>
  <c r="BC19" i="8"/>
  <c r="AY89" i="8"/>
  <c r="BB10" i="8"/>
  <c r="AY56" i="8"/>
  <c r="AX81" i="8"/>
  <c r="BB26" i="8"/>
  <c r="BB21" i="8"/>
  <c r="AZ11" i="8"/>
  <c r="AX7" i="8"/>
  <c r="BC41" i="8"/>
  <c r="AX84" i="8"/>
  <c r="AY64" i="8"/>
  <c r="AZ83" i="8"/>
  <c r="BA8" i="8"/>
  <c r="AY29" i="8"/>
  <c r="BB30" i="8"/>
  <c r="AY14" i="8"/>
  <c r="BB2" i="8"/>
  <c r="BC37" i="8"/>
  <c r="AZ45" i="8"/>
  <c r="BB84" i="8"/>
  <c r="AX14" i="8"/>
  <c r="AZ36" i="8"/>
  <c r="AY22" i="8"/>
  <c r="AY40" i="8"/>
  <c r="AY79" i="8"/>
  <c r="BC81" i="8"/>
  <c r="AX48" i="8"/>
  <c r="AZ8" i="8"/>
  <c r="AZ51" i="8"/>
  <c r="AX34" i="8"/>
  <c r="AZ9" i="8"/>
  <c r="BA90" i="8"/>
  <c r="BC106" i="8"/>
  <c r="BC119" i="8"/>
  <c r="AX74" i="8"/>
  <c r="BA30" i="8"/>
  <c r="AZ6" i="8"/>
  <c r="BC28" i="8"/>
  <c r="AZ86" i="8"/>
  <c r="BA46" i="8"/>
  <c r="BB11" i="8"/>
  <c r="BA70" i="8"/>
  <c r="AY41" i="8"/>
  <c r="BC58" i="8"/>
  <c r="AZ21" i="8"/>
  <c r="AY26" i="8"/>
  <c r="AY73" i="8"/>
  <c r="AY88" i="8"/>
  <c r="AX35" i="8"/>
  <c r="BC76" i="8"/>
  <c r="BC3" i="8"/>
  <c r="BA71" i="8"/>
  <c r="BB4" i="8"/>
  <c r="BC60" i="8"/>
  <c r="AX55" i="8"/>
  <c r="AX47" i="8"/>
  <c r="AY60" i="8"/>
  <c r="AZ55" i="8"/>
  <c r="BC42" i="8"/>
  <c r="BA67" i="8"/>
  <c r="AZ100" i="8"/>
  <c r="BB97" i="8"/>
  <c r="BB94" i="8"/>
  <c r="BC94" i="8"/>
  <c r="BB104" i="8"/>
  <c r="BB109" i="8"/>
  <c r="AX110" i="8"/>
  <c r="BB33" i="8"/>
  <c r="BA49" i="8"/>
  <c r="BC6" i="8"/>
  <c r="BA32" i="8"/>
  <c r="BC87" i="8"/>
  <c r="AY28" i="8"/>
  <c r="BB67" i="8"/>
  <c r="BB54" i="8"/>
  <c r="AZ3" i="8"/>
  <c r="AX85" i="8"/>
  <c r="AY8" i="8"/>
  <c r="AY7" i="8"/>
  <c r="BB63" i="8"/>
  <c r="AZ80" i="8"/>
  <c r="BC65" i="8"/>
  <c r="BA42" i="8"/>
  <c r="BB53" i="8"/>
  <c r="AX83" i="8"/>
  <c r="AZ79" i="8"/>
  <c r="AX80" i="8"/>
  <c r="AX44" i="8"/>
  <c r="BC20" i="8"/>
  <c r="AX72" i="8"/>
  <c r="BA77" i="8"/>
  <c r="BB76" i="8"/>
  <c r="BA33" i="8"/>
  <c r="AY24" i="8"/>
  <c r="AX52" i="8"/>
  <c r="BB5" i="8"/>
  <c r="AY44" i="8"/>
  <c r="BB17" i="8"/>
  <c r="BC26" i="8"/>
  <c r="AX61" i="8"/>
  <c r="AX71" i="8"/>
  <c r="BA28" i="8"/>
  <c r="AZ10" i="8"/>
  <c r="BA43" i="8"/>
  <c r="BB71" i="8"/>
  <c r="BA89" i="8"/>
  <c r="BB81" i="8"/>
  <c r="AZ93" i="8"/>
  <c r="BB95" i="8"/>
  <c r="AX102" i="8"/>
  <c r="BC95" i="8"/>
  <c r="AY102" i="8"/>
  <c r="AY104" i="8"/>
  <c r="AZ114" i="8"/>
  <c r="AZ119" i="8"/>
  <c r="AZ29" i="8"/>
  <c r="AY74" i="8"/>
  <c r="AX17" i="8"/>
  <c r="BB58" i="8"/>
  <c r="BA7" i="8"/>
  <c r="AZ47" i="8"/>
  <c r="BB87" i="8"/>
  <c r="AZ26" i="8"/>
  <c r="BB19" i="8"/>
  <c r="BA59" i="8"/>
  <c r="AZ18" i="8"/>
  <c r="BA80" i="8"/>
  <c r="AZ20" i="8"/>
  <c r="AX10" i="8"/>
  <c r="BB37" i="8"/>
  <c r="BC63" i="8"/>
  <c r="BC12" i="8"/>
  <c r="AZ65" i="8"/>
  <c r="AY21" i="8"/>
  <c r="BB12" i="8"/>
  <c r="BB88" i="8"/>
  <c r="AZ28" i="8"/>
  <c r="BB78" i="8"/>
  <c r="AZ4" i="8"/>
  <c r="BB82" i="8"/>
  <c r="AX39" i="8"/>
  <c r="BC5" i="8"/>
  <c r="BA51" i="8"/>
  <c r="BA88" i="8"/>
  <c r="AX56" i="8"/>
  <c r="AY35" i="8"/>
  <c r="BC84" i="8"/>
  <c r="BC22" i="8"/>
  <c r="AY49" i="8"/>
  <c r="BC50" i="8"/>
  <c r="BB66" i="8"/>
  <c r="AX86" i="8"/>
  <c r="BB69" i="8"/>
  <c r="BA34" i="8"/>
  <c r="BB45" i="8"/>
  <c r="BB62" i="8"/>
  <c r="BC43" i="8"/>
  <c r="AZ19" i="8"/>
  <c r="AY59" i="8"/>
  <c r="BA60" i="8"/>
  <c r="AX57" i="8"/>
  <c r="BB75" i="8"/>
  <c r="AX43" i="8"/>
  <c r="BA45" i="8"/>
  <c r="BA101" i="8"/>
  <c r="AX94" i="8"/>
  <c r="BB101" i="8"/>
  <c r="AY94" i="8"/>
  <c r="BB91" i="8"/>
  <c r="BC100" i="8"/>
  <c r="AX104" i="8"/>
  <c r="BB106" i="8"/>
  <c r="BC108" i="8"/>
  <c r="AY114" i="8"/>
  <c r="BB116" i="8"/>
  <c r="BA62" i="8"/>
  <c r="AZ43" i="8"/>
  <c r="AY19" i="8"/>
  <c r="AX59" i="8"/>
  <c r="AZ60" i="8"/>
  <c r="AY54" i="8"/>
  <c r="BC15" i="8"/>
  <c r="AX37" i="8"/>
  <c r="AY12" i="8"/>
  <c r="BB60" i="8"/>
  <c r="AZ77" i="8"/>
  <c r="BC36" i="8"/>
  <c r="AZ44" i="8"/>
  <c r="BC51" i="8"/>
  <c r="AX89" i="8"/>
  <c r="AY15" i="8"/>
  <c r="AZ64" i="8"/>
  <c r="BC29" i="8"/>
  <c r="BA74" i="8"/>
  <c r="BC25" i="8"/>
  <c r="BA81" i="8"/>
  <c r="BC30" i="8"/>
  <c r="AX75" i="8"/>
  <c r="BA19" i="8"/>
  <c r="AX12" i="8"/>
  <c r="AY45" i="8"/>
  <c r="BA93" i="8"/>
  <c r="BA95" i="8"/>
  <c r="BB93" i="8"/>
  <c r="AX100" i="8"/>
  <c r="AZ103" i="8"/>
  <c r="BA96" i="8"/>
  <c r="BC105" i="8"/>
  <c r="AY106" i="8"/>
  <c r="BB113" i="8"/>
  <c r="AX114" i="8"/>
  <c r="AZ116" i="8"/>
  <c r="BA118" i="8"/>
  <c r="AZ89" i="8"/>
  <c r="AX67" i="8"/>
  <c r="AX20" i="8"/>
  <c r="BC53" i="8"/>
  <c r="BC8" i="8"/>
  <c r="AZ5" i="8"/>
  <c r="AY33" i="8"/>
  <c r="AZ74" i="8"/>
  <c r="BB77" i="8"/>
  <c r="AY99" i="8"/>
  <c r="BC90" i="8"/>
  <c r="AX103" i="8"/>
  <c r="AY103" i="8"/>
  <c r="BC91" i="8"/>
  <c r="AY101" i="8"/>
  <c r="AZ94" i="8"/>
  <c r="AX106" i="8"/>
  <c r="AZ108" i="8"/>
  <c r="AZ113" i="8"/>
  <c r="BB118" i="8"/>
  <c r="BC120" i="8"/>
  <c r="AY43" i="8"/>
  <c r="BB31" i="8"/>
  <c r="BC68" i="8"/>
  <c r="BA29" i="8"/>
  <c r="BA25" i="8"/>
  <c r="AY66" i="8"/>
  <c r="BB70" i="8"/>
  <c r="AX82" i="8"/>
  <c r="BB8" i="8"/>
  <c r="AY72" i="8"/>
  <c r="AZ15" i="8"/>
  <c r="AY39" i="8"/>
  <c r="BB48" i="8"/>
  <c r="AY70" i="8"/>
  <c r="BA86" i="8"/>
  <c r="BA39" i="8"/>
  <c r="BA69" i="8"/>
  <c r="AY5" i="8"/>
  <c r="BC16" i="8"/>
  <c r="BC83" i="8"/>
  <c r="AY30" i="8"/>
  <c r="BA36" i="8"/>
  <c r="BB44" i="8"/>
  <c r="BA50" i="8"/>
  <c r="AZ17" i="8"/>
  <c r="AZ67" i="8"/>
  <c r="BA21" i="8"/>
  <c r="BA64" i="8"/>
  <c r="AY25" i="8"/>
  <c r="AY42" i="8"/>
  <c r="BC82" i="8"/>
  <c r="AY65" i="8"/>
  <c r="BB85" i="8"/>
  <c r="BC80" i="8"/>
  <c r="BC13" i="8"/>
  <c r="BA84" i="8"/>
  <c r="AZ38" i="8"/>
  <c r="BA48" i="8"/>
  <c r="AZ70" i="8"/>
  <c r="BA75" i="8"/>
  <c r="BA83" i="8"/>
  <c r="BB9" i="8"/>
  <c r="BA72" i="8"/>
  <c r="AZ14" i="8"/>
  <c r="BA18" i="8"/>
  <c r="AZ82" i="8"/>
  <c r="AX76" i="8"/>
  <c r="BB49" i="8"/>
  <c r="AY69" i="8"/>
  <c r="AX24" i="8"/>
  <c r="AZ84" i="8"/>
  <c r="BA14" i="8"/>
  <c r="AX97" i="8"/>
  <c r="BA102" i="8"/>
  <c r="BC96" i="8"/>
  <c r="AX101" i="8"/>
  <c r="AY92" i="8"/>
  <c r="BA107" i="8"/>
  <c r="AY108" i="8"/>
  <c r="BB112" i="8"/>
  <c r="BB117" i="8"/>
  <c r="AZ118" i="8"/>
  <c r="BB89" i="8"/>
  <c r="BC17" i="8"/>
  <c r="BC75" i="8"/>
  <c r="AY67" i="8"/>
  <c r="BA61" i="8"/>
  <c r="AY86" i="8"/>
  <c r="BB15" i="8"/>
  <c r="AZ32" i="8"/>
  <c r="BA87" i="8"/>
  <c r="BC69" i="8"/>
  <c r="BB34" i="8"/>
  <c r="BC45" i="8"/>
  <c r="AX65" i="8"/>
  <c r="BA31" i="8"/>
  <c r="AZ78" i="8"/>
  <c r="BC2" i="8"/>
  <c r="AX49" i="8"/>
  <c r="AX23" i="8"/>
  <c r="BC9" i="8"/>
  <c r="BB28" i="8"/>
  <c r="AX42" i="8"/>
  <c r="AY58" i="8"/>
  <c r="AY46" i="8"/>
  <c r="BC85" i="8"/>
  <c r="AX22" i="8"/>
  <c r="AZ68" i="8"/>
  <c r="AZ7" i="8"/>
  <c r="BB24" i="8"/>
  <c r="BC52" i="8"/>
  <c r="AX30" i="8"/>
  <c r="AX45" i="8"/>
  <c r="AZ56" i="8"/>
  <c r="BB42" i="8"/>
  <c r="BA35" i="8"/>
  <c r="AX63" i="8"/>
  <c r="AZ40" i="8"/>
  <c r="AY51" i="8"/>
  <c r="AZ13" i="8"/>
  <c r="BB25" i="8"/>
  <c r="BA4" i="8"/>
  <c r="BC78" i="8"/>
  <c r="AZ92" i="8"/>
  <c r="AZ99" i="8"/>
  <c r="BA100" i="8"/>
  <c r="BA99" i="8"/>
  <c r="BB100" i="8"/>
  <c r="AX92" i="8"/>
  <c r="BC101" i="8"/>
  <c r="AY93" i="8"/>
  <c r="BC92" i="8"/>
  <c r="AX98" i="8"/>
  <c r="BA106" i="8"/>
  <c r="AZ107" i="8"/>
  <c r="BB108" i="8"/>
  <c r="BB111" i="8"/>
  <c r="AX111" i="8"/>
  <c r="BC113" i="8"/>
  <c r="AY113" i="8"/>
  <c r="BC116" i="8"/>
  <c r="AY116" i="8"/>
  <c r="AX119" i="8"/>
  <c r="BA41" i="8"/>
  <c r="AY81" i="8"/>
  <c r="AZ73" i="8"/>
  <c r="AZ12" i="8"/>
  <c r="BB72" i="8"/>
  <c r="AY61" i="8"/>
  <c r="BB14" i="8"/>
  <c r="BC18" i="8"/>
  <c r="AZ2" i="8"/>
  <c r="AY62" i="8"/>
  <c r="AY3" i="8"/>
  <c r="AZ23" i="8"/>
  <c r="AZ53" i="8"/>
  <c r="AY36" i="8"/>
  <c r="AX54" i="8"/>
  <c r="BB79" i="8"/>
  <c r="BA11" i="8"/>
  <c r="AZ33" i="8"/>
  <c r="BB27" i="8"/>
  <c r="AZ50" i="8"/>
  <c r="BA13" i="8"/>
  <c r="AY84" i="8"/>
  <c r="AX66" i="8"/>
  <c r="AY38" i="8"/>
  <c r="BC72" i="8"/>
  <c r="BB65" i="8"/>
  <c r="BA63" i="8"/>
  <c r="BB40" i="8"/>
  <c r="BB16" i="8"/>
  <c r="BA66" i="8"/>
  <c r="AX4" i="8"/>
  <c r="AZ57" i="8"/>
  <c r="AY78" i="8"/>
  <c r="BA103" i="8"/>
  <c r="AY98" i="8"/>
  <c r="AZ91" i="8"/>
  <c r="BA92" i="8"/>
  <c r="BA91" i="8"/>
  <c r="BC99" i="8"/>
  <c r="BB92" i="8"/>
  <c r="BC93" i="8"/>
  <c r="AX99" i="8"/>
  <c r="BB98" i="8"/>
  <c r="AX90" i="8"/>
  <c r="AZ104" i="8"/>
  <c r="AZ105" i="8"/>
  <c r="AX105" i="8"/>
  <c r="AX108" i="8"/>
  <c r="AZ109" i="8"/>
  <c r="BC110" i="8"/>
  <c r="AY110" i="8"/>
  <c r="AY112" i="8"/>
  <c r="BA114" i="8"/>
  <c r="AY115" i="8"/>
  <c r="AY118" i="8"/>
  <c r="BA119" i="8"/>
  <c r="AZ120" i="8"/>
  <c r="AZ59" i="8"/>
  <c r="AX9" i="8"/>
  <c r="AY57" i="8"/>
  <c r="AX29" i="8"/>
  <c r="BB7" i="8"/>
  <c r="AZ30" i="8"/>
  <c r="BB52" i="8"/>
  <c r="AY77" i="8"/>
  <c r="BC56" i="8"/>
  <c r="BA82" i="8"/>
  <c r="BB36" i="8"/>
  <c r="AX79" i="8"/>
  <c r="AY63" i="8"/>
  <c r="AX5" i="8"/>
  <c r="BB50" i="8"/>
  <c r="AX6" i="8"/>
  <c r="BB55" i="8"/>
  <c r="BC67" i="8"/>
  <c r="BC34" i="8"/>
  <c r="BB20" i="8"/>
  <c r="BC57" i="8"/>
  <c r="BC33" i="8"/>
  <c r="AY16" i="8"/>
  <c r="AZ61" i="8"/>
  <c r="BB38" i="8"/>
  <c r="BB18" i="8"/>
  <c r="AZ101" i="8"/>
  <c r="BC98" i="8"/>
  <c r="AY90" i="8"/>
  <c r="AY97" i="8"/>
  <c r="AZ98" i="8"/>
  <c r="AZ97" i="8"/>
  <c r="BA98" i="8"/>
  <c r="BB99" i="8"/>
  <c r="AX91" i="8"/>
  <c r="BB90" i="8"/>
  <c r="BB105" i="8"/>
  <c r="AZ106" i="8"/>
  <c r="BC107" i="8"/>
  <c r="AY107" i="8"/>
  <c r="BA108" i="8"/>
  <c r="BB110" i="8"/>
  <c r="BA111" i="8"/>
  <c r="AZ112" i="8"/>
  <c r="BA113" i="8"/>
  <c r="AX113" i="8"/>
  <c r="BA115" i="8"/>
  <c r="BB115" i="8"/>
  <c r="BA116" i="8"/>
  <c r="AX116" i="8"/>
  <c r="AY120" i="8"/>
  <c r="AY76" i="8"/>
  <c r="BA68" i="8"/>
  <c r="AX40" i="8"/>
  <c r="BB56" i="8"/>
  <c r="AY4" i="8"/>
  <c r="BC54" i="8"/>
  <c r="BB80" i="8"/>
  <c r="AX27" i="8"/>
  <c r="BA20" i="8"/>
  <c r="AY6" i="8"/>
  <c r="AY17" i="8"/>
  <c r="BA10" i="8"/>
  <c r="BA15" i="8"/>
  <c r="AX32" i="8"/>
  <c r="BC73" i="8"/>
  <c r="AX41" i="8"/>
  <c r="BC61" i="8"/>
  <c r="AZ31" i="8"/>
  <c r="BB35" i="8"/>
  <c r="AX78" i="8"/>
  <c r="BB41" i="8"/>
  <c r="BB6" i="8"/>
  <c r="AX53" i="8"/>
  <c r="AY18" i="8"/>
  <c r="AZ37" i="8"/>
  <c r="BC44" i="8"/>
  <c r="AX77" i="8"/>
  <c r="AY31" i="8"/>
  <c r="AY10" i="8"/>
  <c r="AY82" i="8"/>
  <c r="AY91" i="8"/>
  <c r="BB96" i="8"/>
  <c r="BB103" i="8"/>
  <c r="AX95" i="8"/>
  <c r="AY96" i="8"/>
  <c r="BC103" i="8"/>
  <c r="AY95" i="8"/>
  <c r="AZ96" i="8"/>
  <c r="BA97" i="8"/>
  <c r="AZ102" i="8"/>
  <c r="AY105" i="8"/>
  <c r="AX107" i="8"/>
  <c r="AY109" i="8"/>
  <c r="BA110" i="8"/>
  <c r="AZ111" i="8"/>
  <c r="BC112" i="8"/>
  <c r="AX112" i="8"/>
  <c r="BC114" i="8"/>
  <c r="BC115" i="8"/>
  <c r="AX115" i="8"/>
  <c r="BA117" i="8"/>
  <c r="BC117" i="8"/>
  <c r="BC118" i="8"/>
  <c r="BB119" i="8"/>
  <c r="BB120" i="8"/>
  <c r="AX120" i="8"/>
  <c r="AZ95" i="8"/>
  <c r="AY100" i="8"/>
  <c r="AX109" i="8"/>
  <c r="AZ110" i="8"/>
  <c r="BC111" i="8"/>
  <c r="AY111" i="8"/>
  <c r="BA112" i="8"/>
  <c r="AZ115" i="8"/>
  <c r="AZ117" i="8"/>
  <c r="AX117" i="8"/>
  <c r="AY119" i="8"/>
  <c r="BA12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Q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S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0000000-0015-0000-FFFF-FFFF02000000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<sst xmlns="http://schemas.openxmlformats.org/spreadsheetml/2006/main" count="2317" uniqueCount="318">
  <si>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</si>
  <si>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</si>
  <si>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</si>
  <si>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</si>
  <si>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</si>
  <si>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</si>
  <si>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</si>
  <si>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</si>
  <si>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</si>
  <si>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</si>
  <si>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</si>
  <si>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</si>
  <si>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</si>
  <si>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</si>
  <si>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</si>
  <si>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</si>
  <si>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</si>
  <si>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</si>
  <si>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x</t>
  </si>
  <si>
    <t>v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</si>
  <si>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</si>
  <si>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</si>
  <si>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</si>
  <si>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</si>
  <si>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</si>
  <si>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</si>
  <si>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</si>
  <si>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</si>
  <si>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</si>
  <si>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</si>
  <si>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</si>
  <si>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</si>
  <si>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</si>
  <si>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</si>
  <si>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</si>
  <si>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</si>
  <si>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</si>
  <si>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</si>
  <si>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</si>
  <si>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</si>
  <si>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</si>
  <si>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</si>
  <si>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</si>
  <si>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</si>
  <si>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</si>
  <si>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</si>
  <si>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</si>
  <si>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</si>
  <si>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</si>
  <si>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</si>
  <si>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</si>
  <si>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</si>
  <si>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</si>
  <si>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</si>
  <si>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</si>
  <si>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</si>
  <si>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</si>
  <si>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</si>
  <si>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</si>
  <si>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PWNAGE SCOutiNG PASS</t>
  </si>
  <si>
    <t>MidweSt ReGioNAL 2023</t>
  </si>
  <si>
    <t>width</t>
  </si>
  <si>
    <t>weight</t>
  </si>
  <si>
    <t>drivetrain</t>
  </si>
  <si>
    <t>otherDrivetrain</t>
  </si>
  <si>
    <t>drivetrainMotor</t>
  </si>
  <si>
    <t>floorPickUpCones</t>
  </si>
  <si>
    <t>floorPickUpCubes</t>
  </si>
  <si>
    <t>n</t>
  </si>
  <si>
    <t>Y</t>
  </si>
  <si>
    <t>crossCS</t>
  </si>
  <si>
    <t>autoAttempted</t>
  </si>
  <si>
    <t>substationUsed</t>
  </si>
  <si>
    <t>r3</t>
  </si>
  <si>
    <t>u</t>
  </si>
  <si>
    <t>m</t>
  </si>
  <si>
    <t>conePlaceLimit</t>
  </si>
  <si>
    <t>cubePlaceLimit</t>
  </si>
  <si>
    <t>leaveCOmmunity</t>
  </si>
  <si>
    <t>balAuton</t>
  </si>
  <si>
    <t>balEnd</t>
  </si>
  <si>
    <t>issues</t>
  </si>
  <si>
    <t>secPiece</t>
  </si>
  <si>
    <t>h</t>
  </si>
  <si>
    <t>w</t>
  </si>
  <si>
    <t>N</t>
  </si>
  <si>
    <t>f</t>
  </si>
  <si>
    <t>cupl</t>
  </si>
  <si>
    <t>Problem with wheels ( before quals)</t>
  </si>
  <si>
    <t>Cones must be standing up to pick off floor</t>
  </si>
  <si>
    <t>s</t>
  </si>
  <si>
    <t>May/may not place game piece in auton cup shakey arm</t>
  </si>
  <si>
    <t>Only cone</t>
  </si>
  <si>
    <t>Fast?</t>
  </si>
  <si>
    <t>2 gamepiece in progress- may not be using crossover charge station</t>
  </si>
  <si>
    <t>c</t>
  </si>
  <si>
    <t>Smallest robot</t>
  </si>
  <si>
    <t>Wonky auto</t>
  </si>
  <si>
    <t>Few issues with auto, still testing</t>
  </si>
  <si>
    <t>Grabber scissor design</t>
  </si>
  <si>
    <t>Haven't tested floor pickup</t>
  </si>
  <si>
    <t>Can't pick up off floor</t>
  </si>
  <si>
    <t>Dd</t>
  </si>
  <si>
    <t>2023njwas</t>
  </si>
  <si>
    <t>b2</t>
  </si>
  <si>
    <t>[2]</t>
  </si>
  <si>
    <t>[8,17,11,5]</t>
  </si>
  <si>
    <t>DD</t>
  </si>
  <si>
    <t>[5]</t>
  </si>
  <si>
    <t>d</t>
  </si>
  <si>
    <t>[4,6,8,3,33,32,7]</t>
  </si>
  <si>
    <t>b</t>
  </si>
  <si>
    <t>a</t>
  </si>
  <si>
    <t>[]</t>
  </si>
  <si>
    <t>[31,30,28,29]</t>
  </si>
  <si>
    <t>b1</t>
  </si>
  <si>
    <t>[32]</t>
  </si>
  <si>
    <t>[9]</t>
  </si>
  <si>
    <t>[7,6,4]</t>
  </si>
  <si>
    <t>o</t>
  </si>
  <si>
    <t>[7,4]</t>
  </si>
  <si>
    <t>[17]</t>
  </si>
  <si>
    <t>[18,24]</t>
  </si>
  <si>
    <t>[24]</t>
  </si>
  <si>
    <t>[34]</t>
  </si>
  <si>
    <t>b3</t>
  </si>
  <si>
    <t>[10]</t>
  </si>
  <si>
    <t>[28,29,12,26]</t>
  </si>
  <si>
    <t>[1]</t>
  </si>
  <si>
    <t>[3,4]</t>
  </si>
  <si>
    <t>[8,5,11]</t>
  </si>
  <si>
    <t>[14]</t>
  </si>
  <si>
    <t>[4,6,27,18,16,25]</t>
  </si>
  <si>
    <t>[16,8,2,5]</t>
  </si>
  <si>
    <t>[13]</t>
  </si>
  <si>
    <t>[24,34]</t>
  </si>
  <si>
    <t>p</t>
  </si>
  <si>
    <t>[9,8]</t>
  </si>
  <si>
    <t>[7,6,4,10,36]</t>
  </si>
  <si>
    <t>[35,34,33]</t>
  </si>
  <si>
    <t>[33]</t>
  </si>
  <si>
    <t>[32,31,35,33]</t>
  </si>
  <si>
    <t>[15,14,10]</t>
  </si>
  <si>
    <t>[4,6,28,30,31,32]</t>
  </si>
  <si>
    <t>[15]</t>
  </si>
  <si>
    <t>[23,24,33,31,32]</t>
  </si>
  <si>
    <t>[5,2,14,11]</t>
  </si>
  <si>
    <t>[8]</t>
  </si>
  <si>
    <t>[9,7,24]</t>
  </si>
  <si>
    <t>[28,30,29]</t>
  </si>
  <si>
    <t>[25]</t>
  </si>
  <si>
    <t>[36,35,33,31,30,28]</t>
  </si>
  <si>
    <t>[27]</t>
  </si>
  <si>
    <t>[6,22,25]</t>
  </si>
  <si>
    <t>Arm broke</t>
  </si>
  <si>
    <t>[18]</t>
  </si>
  <si>
    <t>[16,26,15,13]</t>
  </si>
  <si>
    <t>[26]</t>
  </si>
  <si>
    <t>[27,19]</t>
  </si>
  <si>
    <t>[1,2,3,4,21,19]</t>
  </si>
  <si>
    <t>[35,31,14]</t>
  </si>
  <si>
    <t>[33,31,36,8,32,28,17]</t>
  </si>
  <si>
    <t>[36,26,8,34,17,14]</t>
  </si>
  <si>
    <t>Small robot, tripled balanced</t>
  </si>
  <si>
    <t>Fully defensive, no arm</t>
  </si>
  <si>
    <t xml:space="preserve">Working on arm, </t>
  </si>
  <si>
    <t>Arm doesn't work, can't pick up anything</t>
  </si>
  <si>
    <t>Launch cones and cubes</t>
  </si>
  <si>
    <t>Nuematics problem, possible leak</t>
  </si>
  <si>
    <t>Mbb</t>
  </si>
  <si>
    <t>[36,34,33,29]</t>
  </si>
  <si>
    <t>r1</t>
  </si>
  <si>
    <t>[19]</t>
  </si>
  <si>
    <t>[1,3]</t>
  </si>
  <si>
    <t>[4,6]</t>
  </si>
  <si>
    <t>r2</t>
  </si>
  <si>
    <t>[35,11,29]</t>
  </si>
  <si>
    <t>[11,1]</t>
  </si>
  <si>
    <t>[28,33]</t>
  </si>
  <si>
    <t xml:space="preserve">Didn't do to we'll this match </t>
  </si>
  <si>
    <t>[33,32]</t>
  </si>
  <si>
    <t>Arm not the best</t>
  </si>
  <si>
    <t>[14,2,11]</t>
  </si>
  <si>
    <t>[36,33,34,35]</t>
  </si>
  <si>
    <t>[2,32]</t>
  </si>
  <si>
    <t>Suction cups not the best</t>
  </si>
  <si>
    <t>[26,29,28]</t>
  </si>
  <si>
    <t>Didn't do anything</t>
  </si>
  <si>
    <t>Bad</t>
  </si>
  <si>
    <t>[15,25,14,12]</t>
  </si>
  <si>
    <t>[21,28,34]</t>
  </si>
  <si>
    <t xml:space="preserve">Slow on pick up </t>
  </si>
  <si>
    <t>[33,34,26,35]</t>
  </si>
  <si>
    <t>Very slow with pickup</t>
  </si>
  <si>
    <t>[30,35,29,24]</t>
  </si>
  <si>
    <t>Not good at grabbing cones</t>
  </si>
  <si>
    <t>[36,35]</t>
  </si>
  <si>
    <t>Not good</t>
  </si>
  <si>
    <t>Mmb</t>
  </si>
  <si>
    <t>[19,29]</t>
  </si>
  <si>
    <t>[17,23,10,12]</t>
  </si>
  <si>
    <t>[15,22,25,23]</t>
  </si>
  <si>
    <t>[8,2,27,24,34,35,14]</t>
  </si>
  <si>
    <t>[2,5,1]</t>
  </si>
  <si>
    <t>[1,3,22]</t>
  </si>
  <si>
    <t>[16,18,13,11]</t>
  </si>
  <si>
    <t>Good team</t>
  </si>
  <si>
    <t>[13,29,19,21]</t>
  </si>
  <si>
    <t>[14,11,17]</t>
  </si>
  <si>
    <t>Slow on pickup</t>
  </si>
  <si>
    <t>[2,20]</t>
  </si>
  <si>
    <t>Slow with grabbing</t>
  </si>
  <si>
    <t>[31]</t>
  </si>
  <si>
    <t>[33,34,36,28]</t>
  </si>
  <si>
    <t>[5,8]</t>
  </si>
  <si>
    <t>[4,6,29,11,12,30,31,32]</t>
  </si>
  <si>
    <t>Very good team</t>
  </si>
  <si>
    <t>[9,7,2,1,23,24]</t>
  </si>
  <si>
    <t>[3,10,12,13]</t>
  </si>
  <si>
    <t>[16,15,13,14,21]</t>
  </si>
  <si>
    <t>[1,20,3]</t>
  </si>
  <si>
    <t>Pretty good</t>
  </si>
  <si>
    <t>Alright</t>
  </si>
  <si>
    <t>[18,16,26]</t>
  </si>
  <si>
    <t>Dropped on pickup</t>
  </si>
  <si>
    <t>[28,30]</t>
  </si>
  <si>
    <t>Can't pickup, only push</t>
  </si>
  <si>
    <t>[2,36,8]</t>
  </si>
  <si>
    <t>Row Labels</t>
  </si>
  <si>
    <t>Grand Total</t>
  </si>
  <si>
    <t>(blank)</t>
  </si>
  <si>
    <t>Average of autoGamePieces</t>
  </si>
  <si>
    <t>Average of teleopGamePieces</t>
  </si>
  <si>
    <t>Average of teleopCubes</t>
  </si>
  <si>
    <t>Average of teleopCones</t>
  </si>
  <si>
    <t>2023njwas_qm45</t>
  </si>
  <si>
    <t>[36]</t>
  </si>
  <si>
    <t>[35,36]</t>
  </si>
  <si>
    <t>Died in the middle of the match</t>
  </si>
  <si>
    <t>[21,3,1]</t>
  </si>
  <si>
    <t>2023njwas_qm46</t>
  </si>
  <si>
    <t>[8,9]</t>
  </si>
  <si>
    <t>[13,3,1]</t>
  </si>
  <si>
    <t>[14,33,32,31]</t>
  </si>
  <si>
    <t>Struggled picking up cones</t>
  </si>
  <si>
    <t>2023njwas_qm47</t>
  </si>
  <si>
    <t>[29,30,32,34,33]</t>
  </si>
  <si>
    <t>[5,14,8]</t>
  </si>
  <si>
    <t>Painfully slow</t>
  </si>
  <si>
    <t>[29,30,32,34,31]</t>
  </si>
  <si>
    <t>Little slow on dropoff</t>
  </si>
  <si>
    <t>2023njwas_qm48</t>
  </si>
  <si>
    <t>[29,28,21,31,32,36]</t>
  </si>
  <si>
    <t>Useless</t>
  </si>
  <si>
    <t>[22,5,20]</t>
  </si>
  <si>
    <t>2023njwas_qm49</t>
  </si>
  <si>
    <t>[28,20,27,33]</t>
  </si>
  <si>
    <t>g</t>
  </si>
  <si>
    <t>[20,13,22,30,27]</t>
  </si>
  <si>
    <t>Arm seemed to stop working</t>
  </si>
  <si>
    <t>[1,3,4,9,7,6]</t>
  </si>
  <si>
    <t>[17,33,34,35,36,32]</t>
  </si>
  <si>
    <t>-</t>
  </si>
  <si>
    <t>[8,31]</t>
  </si>
  <si>
    <t>[23,24,36]</t>
  </si>
  <si>
    <t>[29]</t>
  </si>
  <si>
    <t>Did nothing</t>
  </si>
  <si>
    <t>[4]</t>
  </si>
  <si>
    <t>[5,8,2,27,9,6]</t>
  </si>
  <si>
    <t>[7,3]</t>
  </si>
  <si>
    <t>[15,25,16,18,13]</t>
  </si>
  <si>
    <t>[29,30,34,33]</t>
  </si>
  <si>
    <t>[32,36,35]</t>
  </si>
  <si>
    <t xml:space="preserve">shoots cones </t>
  </si>
  <si>
    <t>[7,9,15]</t>
  </si>
  <si>
    <t>[14,28,29]</t>
  </si>
  <si>
    <t>cones only</t>
  </si>
  <si>
    <t>[20,21,22,23]</t>
  </si>
  <si>
    <t>[34,15,14]</t>
  </si>
  <si>
    <t>Place cone go for cube and place them go near third, do 2 gamepiece then balance</t>
  </si>
  <si>
    <t>copl</t>
  </si>
  <si>
    <t xml:space="preserve">Multiple autos, 3 piece, balance </t>
  </si>
  <si>
    <t>Cone placed low, can do 2 and drive u to next piece</t>
  </si>
  <si>
    <t>Cone then cube high, forklift to triple balance</t>
  </si>
  <si>
    <t>3,4,5 auto shoot them in, sometimes goes in</t>
  </si>
  <si>
    <t>Two piece auto not ready yet asnofnthirsday morning should be ready soon though but no auto charge</t>
  </si>
  <si>
    <t>No two piece can pick up off floor butbprefers station</t>
  </si>
  <si>
    <t>Has a three piece auto scoring another cube on low but only works half the timw</t>
  </si>
  <si>
    <t>Omni drive</t>
  </si>
  <si>
    <t>Cannot balance in auto and only one piece auto</t>
  </si>
  <si>
    <t xml:space="preserve">Two piece auto on either side but on side without bump picks up a third piece </t>
  </si>
  <si>
    <t>Toaster bot that pushed pieces</t>
  </si>
  <si>
    <t>Focuses in picketing up floor , Two piece auto is VERY incosistant</t>
  </si>
  <si>
    <t>Good but can't place high cones</t>
  </si>
  <si>
    <t>Slow on floor pickup</t>
  </si>
  <si>
    <t>Claw little wonky, cubes not working well</t>
  </si>
  <si>
    <t>cupi</t>
  </si>
  <si>
    <t>Pick up cones on standing up, score auto high</t>
  </si>
  <si>
    <t xml:space="preserve">Trying build new intake, roller, instead of claw intake </t>
  </si>
  <si>
    <t>Can only get standing cones</t>
  </si>
  <si>
    <t>Score high, then low</t>
  </si>
  <si>
    <t>copi</t>
  </si>
  <si>
    <t>Only pick up cones standing up</t>
  </si>
  <si>
    <t xml:space="preserve">More practice with cubes over cones, neumatic carbonate sheets for balance on charge station </t>
  </si>
  <si>
    <t xml:space="preserve">Only pick from single sub station </t>
  </si>
  <si>
    <t xml:space="preserve">Cone mid and auto or cube mid and auto balance during auto </t>
  </si>
  <si>
    <t xml:space="preserve">Come and cube during auton, falcon and neos or drivetrain </t>
  </si>
  <si>
    <t xml:space="preserve">Charge station is very fast 5 seconds at endgame, defense is great for community and loading zone, good at avoiding defense from other alliances </t>
  </si>
  <si>
    <t>Cone possibly cube during auton</t>
  </si>
  <si>
    <t xml:space="preserve">Place cone sand cubes during auton </t>
  </si>
  <si>
    <t xml:space="preserve">Low cone on auton </t>
  </si>
  <si>
    <t xml:space="preserve">Auton for crossover set but not tested </t>
  </si>
  <si>
    <t xml:space="preserve">Cone or cube during auton mid link </t>
  </si>
  <si>
    <t xml:space="preserve">High cube auton, vacuum sensors  </t>
  </si>
  <si>
    <t xml:space="preserve">High cone and high cube during auton </t>
  </si>
  <si>
    <t xml:space="preserve">Cube or cone mid node auton </t>
  </si>
  <si>
    <t xml:space="preserve">High cone low cube auton, slide off side for triple balance </t>
  </si>
  <si>
    <t xml:space="preserve">Cone and cube high node, drive on and off 15in for space for other teams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</si>
</sst>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" fillId="0" borderId="0"/>
    <xf numFmtId="0" fontId="1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/>
    <xf numFmtId="2" fontId="0" fillId="0" borderId="0" xfId="3" applyNumberFormat="1" applyFont="1"/>
    <xf numFmtId="0" fontId="0" fillId="0" borderId="0" xfId="0" pivotButton="1" applyAlignment="1">
      <alignment wrapText="1"/>
    </xf>
    <xf numFmtId="2" fontId="0" fillId="0" borderId="0" xfId="0" applyNumberFormat="1" applyAlignment="1">
      <alignment wrapText="1"/>
    </xf>
    <xf numFmtId="0" fontId="18" fillId="0" borderId="0" xfId="0" applyFont="1"/>
    <xf numFmtId="0" fontId="18" fillId="0" borderId="0" xfId="0" applyFont="1" applyFill="1"/>
    <xf numFmtId="0" fontId="18" fillId="0" borderId="0" xfId="0" applyNumberFormat="1" applyFont="1" applyFill="1"/>
  </cellXfs>
  <cellStyles count="4">
    <cellStyle name="Hyperlink" xfId="2" builtinId="8"/>
    <cellStyle name="Normal" xfId="0" builtinId="0"/>
    <cellStyle name="Normal 2" xfId="1" xr:uid="{00000000-0005-0000-0000-000002000000}"/>
    <cellStyle name="Percent" xfId="3" builtinId="5"/>
  </cellStyles>
  <dxfs count="6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wrapText="1" readingOrder="0"/>
    </dxf>
    <dxf>
      <alignment wrapText="1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.bondarowic" refreshedDate="45010.911774652777" createdVersion="5" refreshedVersion="5" minRefreshableVersion="3" recordCount="90" xr:uid="{00000000-000A-0000-FFFF-FFFF16000000}">
  <cacheSource type="worksheet">
    <worksheetSource ref="A1:BC1048576" sheet="Match Scouting Data"/>
  </cacheSource>
  <cacheFields count="55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/>
    </cacheField>
    <cacheField name="matchNumber" numFmtId="0">
      <sharedItems containsString="0" containsBlank="1" containsNumber="1" containsInteger="1" minValue="1" maxValue="44"/>
    </cacheField>
    <cacheField name="match_key" numFmtId="0">
      <sharedItems containsBlank="1"/>
    </cacheField>
    <cacheField name="robot" numFmtId="0">
      <sharedItems containsBlank="1"/>
    </cacheField>
    <cacheField name="teamNumber" numFmtId="0">
      <sharedItems containsString="0" containsBlank="1" containsNumber="1" containsInteger="1" minValue="56" maxValue="9015" count="29">
        <n v="56"/>
        <n v="193"/>
        <n v="219"/>
        <n v="222"/>
        <n v="223"/>
        <n v="303"/>
        <n v="555"/>
        <n v="714"/>
        <n v="834"/>
        <n v="1143"/>
        <n v="1672"/>
        <n v="1676"/>
        <n v="1811"/>
        <n v="1989"/>
        <n v="2070"/>
        <n v="3142"/>
        <n v="3340"/>
        <n v="4285"/>
        <n v="4361"/>
        <n v="4573"/>
        <n v="4652"/>
        <n v="6943"/>
        <n v="6945"/>
        <n v="8117"/>
        <n v="8588"/>
        <n v="8707"/>
        <n v="9015"/>
        <m/>
        <n v="2451" u="1"/>
      </sharedItems>
    </cacheField>
    <cacheField name="autoStartingLocation" numFmtId="0">
      <sharedItems containsString="0" containsBlank="1" containsNumber="1" containsInteger="1" minValue="26" maxValue="71"/>
    </cacheField>
    <cacheField name="autoScoredGrid" numFmtId="0">
      <sharedItems containsBlank="1"/>
    </cacheField>
    <cacheField name="autoAttempted" numFmtId="0">
      <sharedItems containsString="0" containsBlank="1" containsNumber="1" containsInteger="1" minValue="0" maxValue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String="0" containsBlank="1" containsNumber="1" containsInteger="1" minValue="0" maxValue="1"/>
    </cacheField>
    <cacheField name="autoDocked" numFmtId="0">
      <sharedItems containsBlank="1" count="5">
        <s v="x"/>
        <s v="a"/>
        <s v="e"/>
        <s v="d"/>
        <m/>
      </sharedItems>
    </cacheField>
    <cacheField name="cycleTimes" numFmtId="0">
      <sharedItems containsNonDate="0" containsString="0" containsBlank="1"/>
    </cacheField>
    <cacheField name="scoredGrid" numFmtId="0">
      <sharedItems containsBlank="1"/>
    </cacheField>
    <cacheField name="feedCount" numFmtId="0">
      <sharedItems containsString="0" containsBlank="1" containsNumber="1" containsInteger="1" minValue="0" maxValue="1"/>
    </cacheField>
    <cacheField name="wasFed" numFmtId="0">
      <sharedItems containsString="0" containsBlank="1" containsNumber="1" containsInteger="1" minValue="0" maxValue="1"/>
    </cacheField>
    <cacheField name="wasDefended" numFmtId="0">
      <sharedItems containsString="0" containsBlank="1" containsNumber="1" containsInteger="1" minValue="0" maxValue="1"/>
    </cacheField>
    <cacheField name="whoDefended" numFmtId="0">
      <sharedItems containsString="0" containsBlank="1" containsNumber="1" containsInteger="1" minValue="555" maxValue="8706"/>
    </cacheField>
    <cacheField name="smartLinks" numFmtId="0">
      <sharedItems containsString="0" containsBlank="1" containsNumber="1" containsInteger="1" minValue="0" maxValue="1"/>
    </cacheField>
    <cacheField name="floorPickUp" numFmtId="0">
      <sharedItems containsBlank="1"/>
    </cacheField>
    <cacheField name="substationUsed" numFmtId="0">
      <sharedItems containsBlank="1" containsMixedTypes="1" containsNumber="1" containsInteger="1" minValue="1" maxValue="2"/>
    </cacheField>
    <cacheField name="dockingTime" numFmtId="0">
      <sharedItems containsString="0" containsBlank="1" containsNumber="1" minValue="0" maxValue="22"/>
    </cacheField>
    <cacheField name="finalState" numFmtId="0">
      <sharedItems containsBlank="1"/>
    </cacheField>
    <cacheField name="numOfRobotsDocked" numFmtId="0">
      <sharedItems containsString="0" containsBlank="1" containsNumber="1" containsInteger="1" minValue="0" maxValue="3"/>
    </cacheField>
    <cacheField name="driverSkill" numFmtId="0">
      <sharedItems containsBlank="1"/>
    </cacheField>
    <cacheField name="linksScored" numFmtId="0">
      <sharedItems containsString="0" containsBlank="1" containsNumber="1" containsInteger="1" minValue="0" maxValue="5"/>
    </cacheField>
    <cacheField name="defenseRating" numFmtId="0">
      <sharedItems containsBlank="1"/>
    </cacheField>
    <cacheField name="swerveDrive" numFmtId="0">
      <sharedItems containsNonDate="0" containsString="0" containsBlank="1"/>
    </cacheField>
    <cacheField name="speedRating" numFmtId="0">
      <sharedItems containsString="0" containsBlank="1" containsNumber="1" containsInteger="1" minValue="1" maxValue="5"/>
    </cacheField>
    <cacheField name="diedOrTipped" numFmtId="0">
      <sharedItems containsString="0" containsBlank="1" containsNumber="1" containsInteger="1" minValue="0" maxValue="1"/>
    </cacheField>
    <cacheField name="tippy" numFmtId="0">
      <sharedItems containsString="0" containsBlank="1" containsNumber="1" containsInteger="1" minValue="0" maxValue="1"/>
    </cacheField>
    <cacheField name="droppedCones" numFmtId="0">
      <sharedItems containsString="0" containsBlank="1" containsNumber="1" containsInteger="1" minValue="0" maxValue="1"/>
    </cacheField>
    <cacheField name="goodPartner" numFmtId="0">
      <sharedItems containsString="0" containsBlank="1" containsNumber="1" containsInteger="1" minValue="0" maxValue="1"/>
    </cacheField>
    <cacheField name="comments" numFmtId="0">
      <sharedItems containsBlank="1"/>
    </cacheField>
    <cacheField name="autoGamePieces" numFmtId="0">
      <sharedItems containsString="0" containsBlank="1" containsNumber="1" containsInteger="1" minValue="0" maxValue="2"/>
    </cacheField>
    <cacheField name="autoCubes" numFmtId="0">
      <sharedItems containsString="0" containsBlank="1" containsNumber="1" containsInteger="1" minValue="0" maxValue="1"/>
    </cacheField>
    <cacheField name="autoCones" numFmtId="0">
      <sharedItems containsString="0" containsBlank="1" containsNumber="1" containsInteger="1" minValue="0" maxValue="1"/>
    </cacheField>
    <cacheField name="autoHigh" numFmtId="0">
      <sharedItems containsString="0" containsBlank="1" containsNumber="1" containsInteger="1" minValue="0" maxValue="2"/>
    </cacheField>
    <cacheField name="autoMed" numFmtId="0">
      <sharedItems containsString="0" containsBlank="1" containsNumber="1" containsInteger="1" minValue="0" maxValue="1"/>
    </cacheField>
    <cacheField name="autoLow" numFmtId="0">
      <sharedItems containsString="0" containsBlank="1" containsNumber="1" containsInteger="1" minValue="0" maxValue="1"/>
    </cacheField>
    <cacheField name="avgCycleTime" numFmtId="0">
      <sharedItems containsBlank="1"/>
    </cacheField>
    <cacheField name="teleopGamePieces" numFmtId="0">
      <sharedItems containsString="0" containsBlank="1" containsNumber="1" containsInteger="1" minValue="0" maxValue="8"/>
    </cacheField>
    <cacheField name="teleopCubes" numFmtId="0">
      <sharedItems containsString="0" containsBlank="1" containsNumber="1" containsInteger="1" minValue="0" maxValue="7"/>
    </cacheField>
    <cacheField name="teleopCones" numFmtId="0">
      <sharedItems containsString="0" containsBlank="1" containsNumber="1" containsInteger="1" minValue="0" maxValue="6"/>
    </cacheField>
    <cacheField name="teleopHigh" numFmtId="0">
      <sharedItems containsString="0" containsBlank="1" containsNumber="1" containsInteger="1" minValue="0" maxValue="5"/>
    </cacheField>
    <cacheField name="teleopMed" numFmtId="0">
      <sharedItems containsString="0" containsBlank="1" containsNumber="1" containsInteger="1" minValue="0" maxValue="4"/>
    </cacheField>
    <cacheField name="teleopLow" numFmtId="0">
      <sharedItems containsString="0" containsBlank="1" containsNumber="1" containsInteger="1" minValue="0" maxValue="6"/>
    </cacheField>
    <cacheField name="totalGamePieces" numFmtId="0">
      <sharedItems containsString="0" containsBlank="1" containsNumber="1" containsInteger="1" minValue="0" maxValue="9"/>
    </cacheField>
    <cacheField name="totalCubes" numFmtId="0">
      <sharedItems containsString="0" containsBlank="1" containsNumber="1" containsInteger="1" minValue="0" maxValue="8"/>
    </cacheField>
    <cacheField name="totalCones" numFmtId="0">
      <sharedItems containsString="0" containsBlank="1" containsNumber="1" containsInteger="1" minValue="0" maxValue="6"/>
    </cacheField>
    <cacheField name="totalHigh" numFmtId="0">
      <sharedItems containsString="0" containsBlank="1" containsNumber="1" containsInteger="1" minValue="0" maxValue="6"/>
    </cacheField>
    <cacheField name="totalMed" numFmtId="0">
      <sharedItems containsString="0" containsBlank="1" containsNumber="1" containsInteger="1" minValue="0" maxValue="5"/>
    </cacheField>
    <cacheField name="totalLow" numFmtId="0">
      <sharedItems containsString="0" containsBlank="1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">
  <r>
    <s v="DD"/>
    <s v="2023njwas"/>
    <s v="qm"/>
    <n v="5"/>
    <s v="2023njwas_qm5"/>
    <s v="b2"/>
    <x v="0"/>
    <n v="26"/>
    <s v="[9]"/>
    <n v="1"/>
    <m/>
    <m/>
    <n v="1"/>
    <x v="0"/>
    <m/>
    <s v="[7,6,4]"/>
    <n v="0"/>
    <n v="0"/>
    <n v="0"/>
    <m/>
    <n v="0"/>
    <s v="o"/>
    <n v="1"/>
    <n v="3.1"/>
    <s v="e"/>
    <n v="2"/>
    <s v="a"/>
    <n v="1"/>
    <s v="x"/>
    <m/>
    <n v="3"/>
    <n v="0"/>
    <n v="0"/>
    <n v="0"/>
    <n v="1"/>
    <m/>
    <n v="1"/>
    <n v="0"/>
    <n v="1"/>
    <n v="1"/>
    <n v="0"/>
    <n v="0"/>
    <e v="#VALUE!"/>
    <n v="3"/>
    <n v="0"/>
    <n v="3"/>
    <n v="3"/>
    <n v="0"/>
    <n v="0"/>
    <n v="4"/>
    <n v="0"/>
    <n v="4"/>
    <n v="4"/>
    <n v="0"/>
    <n v="0"/>
  </r>
  <r>
    <s v="DD"/>
    <s v="2023njwas"/>
    <s v="qm"/>
    <n v="27"/>
    <s v="2023njwas_qm27"/>
    <s v="b1"/>
    <x v="0"/>
    <n v="62"/>
    <s v="[]"/>
    <n v="0"/>
    <m/>
    <m/>
    <n v="0"/>
    <x v="0"/>
    <m/>
    <s v="[]"/>
    <n v="0"/>
    <n v="0"/>
    <n v="0"/>
    <m/>
    <n v="0"/>
    <s v="x"/>
    <s v="x"/>
    <n v="0"/>
    <s v="p"/>
    <n v="1"/>
    <s v="x"/>
    <n v="0"/>
    <s v="x"/>
    <m/>
    <n v="3"/>
    <n v="1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3"/>
    <s v="2023njwas_qm33"/>
    <s v="r3"/>
    <x v="0"/>
    <n v="35"/>
    <s v="[]"/>
    <n v="0"/>
    <m/>
    <m/>
    <n v="0"/>
    <x v="0"/>
    <m/>
    <s v="[]"/>
    <n v="0"/>
    <n v="0"/>
    <n v="0"/>
    <m/>
    <n v="0"/>
    <s v="x"/>
    <s v="x"/>
    <n v="0"/>
    <s v="x"/>
    <n v="2"/>
    <s v="n"/>
    <n v="3"/>
    <s v="x"/>
    <m/>
    <n v="1"/>
    <n v="1"/>
    <n v="0"/>
    <n v="0"/>
    <n v="0"/>
    <s v="Didn't do anything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24"/>
    <s v="2023njwas_qm24"/>
    <s v="b3"/>
    <x v="1"/>
    <n v="50"/>
    <s v="[13]"/>
    <n v="0"/>
    <m/>
    <m/>
    <n v="0"/>
    <x v="1"/>
    <m/>
    <s v="[15,14,10]"/>
    <n v="0"/>
    <n v="1"/>
    <n v="0"/>
    <m/>
    <n v="1"/>
    <s v="b"/>
    <n v="2"/>
    <n v="9"/>
    <s v="e"/>
    <n v="2"/>
    <s v="v"/>
    <n v="1"/>
    <s v="x"/>
    <m/>
    <n v="3"/>
    <n v="0"/>
    <n v="0"/>
    <n v="0"/>
    <n v="1"/>
    <m/>
    <n v="1"/>
    <n v="0"/>
    <n v="1"/>
    <n v="0"/>
    <n v="1"/>
    <n v="0"/>
    <e v="#VALUE!"/>
    <n v="3"/>
    <n v="1"/>
    <n v="2"/>
    <n v="0"/>
    <n v="3"/>
    <n v="0"/>
    <n v="4"/>
    <n v="1"/>
    <n v="3"/>
    <n v="0"/>
    <n v="4"/>
    <n v="0"/>
  </r>
  <r>
    <s v="Mbb"/>
    <s v="2023njwas"/>
    <s v="qm"/>
    <n v="15"/>
    <s v="2023njwas_qm15"/>
    <s v="r1"/>
    <x v="1"/>
    <n v="47"/>
    <s v="[13]"/>
    <n v="1"/>
    <m/>
    <m/>
    <n v="0"/>
    <x v="2"/>
    <m/>
    <s v="[15,25,14,12]"/>
    <n v="0"/>
    <n v="0"/>
    <n v="0"/>
    <m/>
    <n v="1"/>
    <s v="b"/>
    <n v="2"/>
    <n v="7.6"/>
    <s v="a"/>
    <n v="1"/>
    <s v="a"/>
    <n v="2"/>
    <s v="x"/>
    <m/>
    <n v="4"/>
    <n v="0"/>
    <n v="0"/>
    <n v="0"/>
    <n v="1"/>
    <m/>
    <n v="1"/>
    <n v="0"/>
    <n v="1"/>
    <n v="0"/>
    <n v="1"/>
    <n v="0"/>
    <e v="#VALUE!"/>
    <n v="4"/>
    <n v="1"/>
    <n v="3"/>
    <n v="0"/>
    <n v="3"/>
    <n v="1"/>
    <n v="5"/>
    <n v="1"/>
    <n v="4"/>
    <n v="0"/>
    <n v="4"/>
    <n v="1"/>
  </r>
  <r>
    <s v="DD"/>
    <s v="2023njwas"/>
    <s v="qm"/>
    <n v="39"/>
    <s v="2023njwas_qm39"/>
    <s v="b1"/>
    <x v="2"/>
    <n v="26"/>
    <s v="[]"/>
    <n v="0"/>
    <m/>
    <m/>
    <n v="1"/>
    <x v="2"/>
    <m/>
    <s v="[27,19]"/>
    <n v="0"/>
    <n v="1"/>
    <n v="0"/>
    <m/>
    <n v="0"/>
    <s v="x"/>
    <n v="1"/>
    <n v="7"/>
    <s v="e"/>
    <n v="2"/>
    <s v="a"/>
    <n v="2"/>
    <s v="x"/>
    <m/>
    <n v="4"/>
    <n v="0"/>
    <n v="0"/>
    <n v="0"/>
    <n v="0"/>
    <m/>
    <n v="0"/>
    <n v="0"/>
    <n v="0"/>
    <n v="0"/>
    <n v="0"/>
    <n v="0"/>
    <e v="#VALUE!"/>
    <n v="2"/>
    <n v="0"/>
    <n v="2"/>
    <n v="0"/>
    <n v="0"/>
    <n v="2"/>
    <n v="2"/>
    <n v="0"/>
    <n v="2"/>
    <n v="0"/>
    <n v="0"/>
    <n v="2"/>
  </r>
  <r>
    <s v="DD"/>
    <s v="2023njwas"/>
    <s v="qm"/>
    <n v="15"/>
    <s v="2023njwas_qm15"/>
    <s v="b1"/>
    <x v="3"/>
    <n v="38"/>
    <s v="[5]"/>
    <n v="1"/>
    <m/>
    <m/>
    <n v="0"/>
    <x v="2"/>
    <m/>
    <s v="[4,6,27,18,16,25]"/>
    <n v="0"/>
    <n v="1"/>
    <n v="0"/>
    <m/>
    <n v="1"/>
    <s v="o"/>
    <n v="1"/>
    <n v="0"/>
    <s v="x"/>
    <n v="2"/>
    <s v="v"/>
    <n v="3"/>
    <s v="x"/>
    <m/>
    <n v="4"/>
    <n v="0"/>
    <n v="0"/>
    <n v="0"/>
    <n v="1"/>
    <m/>
    <n v="1"/>
    <n v="1"/>
    <n v="0"/>
    <n v="1"/>
    <n v="0"/>
    <n v="0"/>
    <e v="#VALUE!"/>
    <n v="6"/>
    <n v="0"/>
    <n v="6"/>
    <n v="2"/>
    <n v="2"/>
    <n v="2"/>
    <n v="7"/>
    <n v="1"/>
    <n v="6"/>
    <n v="3"/>
    <n v="2"/>
    <n v="2"/>
  </r>
  <r>
    <s v="Mbb"/>
    <s v="2023njwas"/>
    <s v="qm"/>
    <n v="4"/>
    <s v="2023njwas_qm4"/>
    <s v="r1"/>
    <x v="3"/>
    <n v="47"/>
    <s v="[5]"/>
    <n v="1"/>
    <m/>
    <m/>
    <n v="0"/>
    <x v="1"/>
    <m/>
    <s v="[4,6]"/>
    <n v="0"/>
    <n v="0"/>
    <n v="0"/>
    <m/>
    <n v="1"/>
    <s v="o"/>
    <n v="1"/>
    <n v="13.6"/>
    <s v="d"/>
    <n v="1"/>
    <s v="a"/>
    <n v="2"/>
    <s v="x"/>
    <m/>
    <n v="3"/>
    <n v="0"/>
    <n v="0"/>
    <n v="0"/>
    <n v="0"/>
    <m/>
    <n v="1"/>
    <n v="1"/>
    <n v="0"/>
    <n v="1"/>
    <n v="0"/>
    <n v="0"/>
    <e v="#VALUE!"/>
    <n v="2"/>
    <n v="0"/>
    <n v="2"/>
    <n v="2"/>
    <n v="0"/>
    <n v="0"/>
    <n v="3"/>
    <n v="1"/>
    <n v="2"/>
    <n v="3"/>
    <n v="0"/>
    <n v="0"/>
  </r>
  <r>
    <s v="Mbb"/>
    <s v="2023njwas"/>
    <s v="qm"/>
    <n v="35"/>
    <s v="2023njwas_qm35"/>
    <s v="r1"/>
    <x v="3"/>
    <n v="71"/>
    <s v="[8]"/>
    <n v="0"/>
    <m/>
    <m/>
    <n v="1"/>
    <x v="0"/>
    <m/>
    <s v="[9,7,2,1,23,24]"/>
    <n v="0"/>
    <n v="0"/>
    <n v="0"/>
    <m/>
    <n v="0"/>
    <s v="x"/>
    <s v="x"/>
    <n v="13.7"/>
    <s v="e"/>
    <n v="2"/>
    <s v="v"/>
    <n v="5"/>
    <s v="x"/>
    <m/>
    <n v="5"/>
    <n v="0"/>
    <n v="0"/>
    <n v="0"/>
    <n v="1"/>
    <m/>
    <n v="1"/>
    <n v="1"/>
    <n v="0"/>
    <n v="1"/>
    <n v="0"/>
    <n v="0"/>
    <e v="#VALUE!"/>
    <n v="6"/>
    <n v="1"/>
    <n v="5"/>
    <n v="4"/>
    <n v="0"/>
    <n v="2"/>
    <n v="7"/>
    <n v="2"/>
    <n v="5"/>
    <n v="5"/>
    <n v="0"/>
    <n v="2"/>
  </r>
  <r>
    <s v="DD"/>
    <s v="2023njwas"/>
    <s v="qm"/>
    <n v="23"/>
    <s v="2023njwas_qm23"/>
    <s v="b2"/>
    <x v="4"/>
    <n v="38"/>
    <s v="[33]"/>
    <n v="0"/>
    <m/>
    <m/>
    <n v="1"/>
    <x v="2"/>
    <m/>
    <s v="[32,31,35,33]"/>
    <n v="0"/>
    <n v="0"/>
    <n v="0"/>
    <m/>
    <n v="0"/>
    <s v="u"/>
    <n v="1"/>
    <n v="6.6"/>
    <s v="e"/>
    <n v="2"/>
    <s v="v"/>
    <n v="3"/>
    <s v="x"/>
    <m/>
    <n v="5"/>
    <n v="0"/>
    <n v="0"/>
    <n v="0"/>
    <n v="1"/>
    <m/>
    <n v="1"/>
    <n v="1"/>
    <n v="0"/>
    <n v="0"/>
    <n v="0"/>
    <n v="1"/>
    <e v="#VALUE!"/>
    <n v="4"/>
    <n v="4"/>
    <n v="0"/>
    <n v="0"/>
    <n v="0"/>
    <n v="4"/>
    <n v="5"/>
    <n v="5"/>
    <n v="0"/>
    <n v="0"/>
    <n v="0"/>
    <n v="5"/>
  </r>
  <r>
    <s v="DD"/>
    <s v="2023njwas"/>
    <s v="qm"/>
    <n v="42"/>
    <s v="2023njwas_qm42"/>
    <s v="b1"/>
    <x v="4"/>
    <n v="38"/>
    <s v="[5]"/>
    <n v="0"/>
    <m/>
    <m/>
    <n v="1"/>
    <x v="2"/>
    <m/>
    <s v="[33,31,36,8,32,28,17]"/>
    <n v="0"/>
    <n v="0"/>
    <n v="0"/>
    <m/>
    <n v="0"/>
    <s v="u"/>
    <s v="x"/>
    <n v="0"/>
    <s v="p"/>
    <n v="2"/>
    <s v="v"/>
    <n v="3"/>
    <s v="x"/>
    <m/>
    <n v="5"/>
    <n v="0"/>
    <n v="0"/>
    <n v="0"/>
    <n v="1"/>
    <m/>
    <n v="1"/>
    <n v="1"/>
    <n v="0"/>
    <n v="1"/>
    <n v="0"/>
    <n v="0"/>
    <e v="#VALUE!"/>
    <n v="7"/>
    <n v="7"/>
    <n v="0"/>
    <n v="1"/>
    <n v="1"/>
    <n v="5"/>
    <n v="8"/>
    <n v="8"/>
    <n v="0"/>
    <n v="2"/>
    <n v="1"/>
    <n v="5"/>
  </r>
  <r>
    <s v="Mbb"/>
    <s v="2023njwas"/>
    <s v="qm"/>
    <n v="8"/>
    <s v="2023njwas_qm8"/>
    <s v="r2"/>
    <x v="4"/>
    <n v="47"/>
    <s v="[5]"/>
    <n v="0"/>
    <m/>
    <m/>
    <n v="0"/>
    <x v="2"/>
    <m/>
    <s v="[28,33]"/>
    <n v="0"/>
    <n v="0"/>
    <n v="1"/>
    <n v="6943"/>
    <n v="0"/>
    <s v="u"/>
    <n v="1"/>
    <n v="5.2"/>
    <s v="e"/>
    <n v="2"/>
    <s v="a"/>
    <n v="0"/>
    <s v="a"/>
    <m/>
    <n v="5"/>
    <n v="0"/>
    <n v="0"/>
    <n v="0"/>
    <n v="1"/>
    <s v="Didn't do to we'll this match "/>
    <n v="1"/>
    <n v="1"/>
    <n v="0"/>
    <n v="1"/>
    <n v="0"/>
    <n v="0"/>
    <e v="#VALUE!"/>
    <n v="2"/>
    <n v="2"/>
    <n v="0"/>
    <n v="0"/>
    <n v="0"/>
    <n v="2"/>
    <n v="3"/>
    <n v="3"/>
    <n v="0"/>
    <n v="1"/>
    <n v="0"/>
    <n v="2"/>
  </r>
  <r>
    <s v="Mbb"/>
    <s v="2023njwas"/>
    <s v="qm"/>
    <n v="31"/>
    <s v="2023njwas_qm31"/>
    <s v="r2"/>
    <x v="4"/>
    <n v="59"/>
    <s v="[31]"/>
    <n v="0"/>
    <m/>
    <m/>
    <n v="1"/>
    <x v="2"/>
    <m/>
    <s v="[33,34,36,28]"/>
    <n v="0"/>
    <n v="0"/>
    <n v="0"/>
    <m/>
    <n v="0"/>
    <s v="u"/>
    <n v="1"/>
    <n v="6.6"/>
    <s v="e"/>
    <n v="2"/>
    <s v="v"/>
    <n v="3"/>
    <s v="x"/>
    <m/>
    <n v="5"/>
    <n v="0"/>
    <n v="0"/>
    <n v="0"/>
    <n v="1"/>
    <m/>
    <n v="1"/>
    <n v="1"/>
    <n v="0"/>
    <n v="0"/>
    <n v="0"/>
    <n v="1"/>
    <e v="#VALUE!"/>
    <n v="4"/>
    <n v="4"/>
    <n v="0"/>
    <n v="0"/>
    <n v="0"/>
    <n v="4"/>
    <n v="5"/>
    <n v="5"/>
    <n v="0"/>
    <n v="0"/>
    <n v="0"/>
    <n v="5"/>
  </r>
  <r>
    <s v="DD"/>
    <s v="2023njwas"/>
    <s v="qm"/>
    <n v="14"/>
    <s v="2023njwas_qm14"/>
    <s v="b2"/>
    <x v="5"/>
    <n v="38"/>
    <s v="[]"/>
    <n v="0"/>
    <m/>
    <m/>
    <n v="0"/>
    <x v="2"/>
    <m/>
    <s v="[14]"/>
    <n v="0"/>
    <n v="0"/>
    <n v="0"/>
    <m/>
    <n v="0"/>
    <s v="u"/>
    <s v="x"/>
    <n v="13.9"/>
    <s v="e"/>
    <n v="2"/>
    <s v="v"/>
    <n v="0"/>
    <s v="e"/>
    <m/>
    <n v="4"/>
    <n v="0"/>
    <n v="0"/>
    <n v="0"/>
    <n v="1"/>
    <m/>
    <n v="0"/>
    <n v="0"/>
    <n v="0"/>
    <n v="0"/>
    <n v="0"/>
    <n v="0"/>
    <e v="#VALUE!"/>
    <n v="1"/>
    <n v="1"/>
    <n v="0"/>
    <n v="0"/>
    <n v="1"/>
    <n v="0"/>
    <n v="1"/>
    <n v="1"/>
    <n v="0"/>
    <n v="0"/>
    <n v="1"/>
    <n v="0"/>
  </r>
  <r>
    <s v="Mbb"/>
    <s v="2023njwas"/>
    <s v="qm"/>
    <n v="19"/>
    <s v="2023njwas_qm19"/>
    <s v="r3"/>
    <x v="5"/>
    <n v="71"/>
    <s v="[]"/>
    <n v="0"/>
    <m/>
    <m/>
    <n v="1"/>
    <x v="0"/>
    <m/>
    <s v="[30,35,29,24]"/>
    <n v="0"/>
    <n v="0"/>
    <n v="0"/>
    <m/>
    <n v="0"/>
    <s v="x"/>
    <n v="1"/>
    <n v="10.8"/>
    <s v="e"/>
    <n v="3"/>
    <s v="a"/>
    <n v="1"/>
    <s v="x"/>
    <m/>
    <n v="3"/>
    <n v="0"/>
    <n v="0"/>
    <n v="1"/>
    <n v="0"/>
    <s v="Not good at grabbing cones"/>
    <n v="0"/>
    <n v="0"/>
    <n v="0"/>
    <n v="0"/>
    <n v="0"/>
    <n v="0"/>
    <e v="#VALUE!"/>
    <n v="4"/>
    <n v="3"/>
    <n v="1"/>
    <n v="0"/>
    <n v="0"/>
    <n v="4"/>
    <n v="4"/>
    <n v="3"/>
    <n v="1"/>
    <n v="0"/>
    <n v="0"/>
    <n v="4"/>
  </r>
  <r>
    <s v="Mbb"/>
    <s v="2023njwas"/>
    <s v="qm"/>
    <n v="29"/>
    <s v="2023njwas_qm29"/>
    <s v="r2"/>
    <x v="5"/>
    <n v="71"/>
    <s v="[]"/>
    <n v="0"/>
    <m/>
    <m/>
    <n v="1"/>
    <x v="0"/>
    <m/>
    <s v="[14,11,17]"/>
    <n v="0"/>
    <n v="0"/>
    <n v="0"/>
    <m/>
    <n v="0"/>
    <s v="x"/>
    <n v="1"/>
    <n v="20.100000000000001"/>
    <s v="e"/>
    <n v="2"/>
    <s v="a"/>
    <n v="2"/>
    <s v="x"/>
    <m/>
    <n v="4"/>
    <n v="0"/>
    <n v="0"/>
    <n v="0"/>
    <n v="1"/>
    <s v="Slow on pickup"/>
    <n v="0"/>
    <n v="0"/>
    <n v="0"/>
    <n v="0"/>
    <n v="0"/>
    <n v="0"/>
    <e v="#VALUE!"/>
    <n v="3"/>
    <n v="3"/>
    <n v="0"/>
    <n v="0"/>
    <n v="3"/>
    <n v="0"/>
    <n v="3"/>
    <n v="3"/>
    <n v="0"/>
    <n v="0"/>
    <n v="3"/>
    <n v="0"/>
  </r>
  <r>
    <s v="Mbb"/>
    <s v="2023njwas"/>
    <s v="qm"/>
    <n v="44"/>
    <s v="2023njwas_qm44"/>
    <s v="r1"/>
    <x v="5"/>
    <n v="71"/>
    <s v="[]"/>
    <n v="0"/>
    <m/>
    <m/>
    <n v="1"/>
    <x v="0"/>
    <m/>
    <s v="[2,36,8]"/>
    <n v="0"/>
    <n v="0"/>
    <n v="0"/>
    <m/>
    <n v="0"/>
    <s v="x"/>
    <s v="x"/>
    <n v="17.100000000000001"/>
    <s v="d"/>
    <n v="1"/>
    <s v="v"/>
    <n v="3"/>
    <s v="x"/>
    <m/>
    <n v="4"/>
    <n v="0"/>
    <n v="0"/>
    <n v="0"/>
    <n v="1"/>
    <m/>
    <n v="0"/>
    <n v="0"/>
    <n v="0"/>
    <n v="0"/>
    <n v="0"/>
    <n v="0"/>
    <e v="#VALUE!"/>
    <n v="3"/>
    <n v="3"/>
    <n v="0"/>
    <n v="2"/>
    <n v="0"/>
    <n v="1"/>
    <n v="3"/>
    <n v="3"/>
    <n v="0"/>
    <n v="2"/>
    <n v="0"/>
    <n v="1"/>
  </r>
  <r>
    <s v="DD"/>
    <s v="2023njwas"/>
    <s v="qm"/>
    <n v="32"/>
    <s v="2023njwas_qm32"/>
    <s v="b1"/>
    <x v="6"/>
    <n v="38"/>
    <s v="[25]"/>
    <n v="0"/>
    <m/>
    <m/>
    <n v="1"/>
    <x v="0"/>
    <m/>
    <s v="[36,35,33,31,30,28]"/>
    <n v="0"/>
    <n v="0"/>
    <n v="0"/>
    <m/>
    <n v="1"/>
    <s v="u"/>
    <n v="1"/>
    <n v="0"/>
    <s v="x"/>
    <n v="2"/>
    <s v="x"/>
    <n v="3"/>
    <s v="x"/>
    <m/>
    <n v="3"/>
    <n v="0"/>
    <n v="0"/>
    <n v="0"/>
    <n v="1"/>
    <m/>
    <n v="1"/>
    <n v="0"/>
    <n v="1"/>
    <n v="0"/>
    <n v="0"/>
    <n v="1"/>
    <e v="#VALUE!"/>
    <n v="6"/>
    <n v="6"/>
    <n v="0"/>
    <n v="0"/>
    <n v="0"/>
    <n v="6"/>
    <n v="7"/>
    <n v="6"/>
    <n v="1"/>
    <n v="0"/>
    <n v="0"/>
    <n v="7"/>
  </r>
  <r>
    <s v="Mbb"/>
    <s v="2023njwas"/>
    <s v="qm"/>
    <n v="9"/>
    <s v="2023njwas_qm9"/>
    <s v="r1"/>
    <x v="6"/>
    <n v="71"/>
    <s v="[]"/>
    <n v="1"/>
    <m/>
    <m/>
    <n v="0"/>
    <x v="0"/>
    <m/>
    <s v="[33,32]"/>
    <n v="0"/>
    <n v="0"/>
    <n v="0"/>
    <m/>
    <n v="0"/>
    <s v="x"/>
    <s v="x"/>
    <n v="8.1"/>
    <s v="e"/>
    <n v="2"/>
    <s v="x"/>
    <n v="2"/>
    <s v="x"/>
    <m/>
    <n v="3"/>
    <n v="0"/>
    <n v="0"/>
    <n v="0"/>
    <n v="0"/>
    <s v="Arm not the best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DD"/>
    <s v="2023njwas"/>
    <s v="qm"/>
    <n v="9"/>
    <s v="2023njwas_qm9"/>
    <s v="b3"/>
    <x v="7"/>
    <n v="26"/>
    <s v="[]"/>
    <n v="0"/>
    <m/>
    <m/>
    <n v="1"/>
    <x v="0"/>
    <m/>
    <s v="[]"/>
    <n v="0"/>
    <n v="0"/>
    <n v="1"/>
    <n v="555"/>
    <n v="0"/>
    <s v="u"/>
    <s v="x"/>
    <n v="0"/>
    <s v="x"/>
    <n v="2"/>
    <s v="a"/>
    <n v="2"/>
    <s v="a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17"/>
    <s v="2023njwas_qm17"/>
    <s v="b3"/>
    <x v="7"/>
    <n v="62"/>
    <s v="[]"/>
    <n v="0"/>
    <m/>
    <m/>
    <n v="0"/>
    <x v="0"/>
    <m/>
    <s v="[]"/>
    <n v="0"/>
    <n v="0"/>
    <n v="0"/>
    <m/>
    <n v="0"/>
    <s v="x"/>
    <s v="x"/>
    <n v="0"/>
    <s v="x"/>
    <n v="2"/>
    <s v="n"/>
    <n v="0"/>
    <s v="a"/>
    <m/>
    <n v="3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8"/>
    <s v="2023njwas_qm38"/>
    <s v="b1"/>
    <x v="7"/>
    <n v="26"/>
    <s v="[]"/>
    <n v="0"/>
    <m/>
    <m/>
    <n v="1"/>
    <x v="0"/>
    <m/>
    <s v="[26]"/>
    <n v="0"/>
    <n v="0"/>
    <n v="0"/>
    <m/>
    <n v="0"/>
    <s v="x"/>
    <s v="x"/>
    <n v="14.5"/>
    <s v="e"/>
    <n v="2"/>
    <s v="n"/>
    <n v="0"/>
    <s v="b"/>
    <m/>
    <n v="2"/>
    <n v="0"/>
    <n v="1"/>
    <n v="0"/>
    <n v="0"/>
    <m/>
    <n v="0"/>
    <n v="0"/>
    <n v="0"/>
    <n v="0"/>
    <n v="0"/>
    <n v="0"/>
    <e v="#VALUE!"/>
    <n v="1"/>
    <n v="0"/>
    <n v="1"/>
    <n v="0"/>
    <n v="0"/>
    <n v="1"/>
    <n v="1"/>
    <n v="0"/>
    <n v="1"/>
    <n v="0"/>
    <n v="0"/>
    <n v="1"/>
  </r>
  <r>
    <s v="Mbb"/>
    <s v="2023njwas"/>
    <s v="qm"/>
    <n v="1"/>
    <s v="2023njwas_qm1"/>
    <s v="r3"/>
    <x v="7"/>
    <n v="35"/>
    <s v="[]"/>
    <n v="0"/>
    <m/>
    <m/>
    <n v="1"/>
    <x v="0"/>
    <m/>
    <s v="[]"/>
    <n v="0"/>
    <n v="0"/>
    <n v="1"/>
    <n v="714"/>
    <n v="0"/>
    <s v="x"/>
    <s v="x"/>
    <n v="9.4"/>
    <s v="e"/>
    <n v="2"/>
    <s v="n"/>
    <n v="1"/>
    <s v="a"/>
    <m/>
    <n v="3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13"/>
    <s v="2023njwas_qm13"/>
    <s v="r3"/>
    <x v="7"/>
    <n v="35"/>
    <s v="[]"/>
    <n v="0"/>
    <m/>
    <m/>
    <n v="1"/>
    <x v="0"/>
    <m/>
    <s v="[26,29,28]"/>
    <n v="0"/>
    <n v="0"/>
    <n v="0"/>
    <m/>
    <n v="0"/>
    <s v="x"/>
    <s v="x"/>
    <n v="9.1"/>
    <s v="e"/>
    <n v="2"/>
    <s v="n"/>
    <n v="0"/>
    <s v="b"/>
    <m/>
    <n v="1"/>
    <n v="0"/>
    <n v="1"/>
    <n v="0"/>
    <n v="0"/>
    <s v="Didn't do anything"/>
    <n v="0"/>
    <n v="0"/>
    <n v="0"/>
    <n v="0"/>
    <n v="0"/>
    <n v="0"/>
    <e v="#VALUE!"/>
    <n v="3"/>
    <n v="2"/>
    <n v="1"/>
    <n v="0"/>
    <n v="0"/>
    <n v="3"/>
    <n v="3"/>
    <n v="2"/>
    <n v="1"/>
    <n v="0"/>
    <n v="0"/>
    <n v="3"/>
  </r>
  <r>
    <s v="DD"/>
    <s v="2023njwas"/>
    <s v="qm"/>
    <n v="20"/>
    <s v="2023njwas_qm20"/>
    <s v="b2"/>
    <x v="8"/>
    <n v="26"/>
    <s v="[9,8]"/>
    <n v="0"/>
    <m/>
    <m/>
    <n v="1"/>
    <x v="0"/>
    <m/>
    <s v="[7,6,4,10,36]"/>
    <n v="0"/>
    <n v="1"/>
    <n v="0"/>
    <m/>
    <n v="1"/>
    <s v="b"/>
    <n v="2"/>
    <n v="0"/>
    <s v="p"/>
    <n v="1"/>
    <s v="v"/>
    <n v="4"/>
    <s v="x"/>
    <m/>
    <n v="4"/>
    <n v="0"/>
    <n v="1"/>
    <n v="0"/>
    <n v="1"/>
    <m/>
    <n v="2"/>
    <n v="1"/>
    <n v="1"/>
    <n v="2"/>
    <n v="0"/>
    <n v="0"/>
    <e v="#VALUE!"/>
    <n v="5"/>
    <n v="1"/>
    <n v="4"/>
    <n v="3"/>
    <n v="1"/>
    <n v="1"/>
    <n v="7"/>
    <n v="2"/>
    <n v="5"/>
    <n v="5"/>
    <n v="1"/>
    <n v="1"/>
  </r>
  <r>
    <s v="DD"/>
    <s v="2023njwas"/>
    <s v="qm"/>
    <n v="40"/>
    <s v="2023njwas_qm40"/>
    <s v="b3"/>
    <x v="8"/>
    <n v="26"/>
    <s v="[9,8]"/>
    <n v="0"/>
    <m/>
    <m/>
    <n v="1"/>
    <x v="0"/>
    <m/>
    <s v="[1,2,3,4,21,19]"/>
    <n v="0"/>
    <n v="1"/>
    <n v="0"/>
    <m/>
    <n v="1"/>
    <s v="b"/>
    <n v="2"/>
    <n v="4.0999999999999996"/>
    <s v="e"/>
    <n v="2"/>
    <s v="v"/>
    <n v="5"/>
    <s v="x"/>
    <m/>
    <n v="4"/>
    <n v="0"/>
    <n v="0"/>
    <n v="0"/>
    <n v="1"/>
    <m/>
    <n v="2"/>
    <n v="1"/>
    <n v="1"/>
    <n v="2"/>
    <n v="0"/>
    <n v="0"/>
    <e v="#VALUE!"/>
    <n v="6"/>
    <n v="1"/>
    <n v="5"/>
    <n v="4"/>
    <n v="0"/>
    <n v="2"/>
    <n v="8"/>
    <n v="2"/>
    <n v="6"/>
    <n v="6"/>
    <n v="0"/>
    <n v="2"/>
  </r>
  <r>
    <s v="Mmb"/>
    <s v="2023njwas"/>
    <s v="qm"/>
    <n v="25"/>
    <s v="2023njwas_qm25"/>
    <s v="r3"/>
    <x v="8"/>
    <n v="35"/>
    <s v="[19]"/>
    <n v="1"/>
    <m/>
    <m/>
    <n v="1"/>
    <x v="0"/>
    <m/>
    <s v="[2,5,1]"/>
    <n v="0"/>
    <n v="0"/>
    <n v="0"/>
    <m/>
    <n v="0"/>
    <s v="x"/>
    <n v="2"/>
    <n v="3.3"/>
    <s v="e"/>
    <n v="2"/>
    <s v="v"/>
    <n v="3"/>
    <s v="x"/>
    <m/>
    <n v="5"/>
    <n v="0"/>
    <n v="0"/>
    <n v="0"/>
    <n v="1"/>
    <m/>
    <n v="1"/>
    <n v="0"/>
    <n v="1"/>
    <n v="0"/>
    <n v="0"/>
    <n v="1"/>
    <e v="#VALUE!"/>
    <n v="3"/>
    <n v="2"/>
    <n v="1"/>
    <n v="3"/>
    <n v="0"/>
    <n v="0"/>
    <n v="4"/>
    <n v="2"/>
    <n v="2"/>
    <n v="3"/>
    <n v="0"/>
    <n v="1"/>
  </r>
  <r>
    <s v="DD"/>
    <s v="2023njwas"/>
    <s v="qm"/>
    <n v="33"/>
    <s v="2023njwas_qm33"/>
    <s v="b2"/>
    <x v="9"/>
    <n v="63"/>
    <s v="[]"/>
    <n v="0"/>
    <m/>
    <m/>
    <n v="1"/>
    <x v="0"/>
    <m/>
    <s v="[5]"/>
    <n v="0"/>
    <n v="0"/>
    <n v="0"/>
    <m/>
    <n v="0"/>
    <s v="u"/>
    <s v="x"/>
    <n v="2.7"/>
    <s v="e"/>
    <n v="1"/>
    <s v="a"/>
    <n v="0"/>
    <s v="x"/>
    <m/>
    <n v="2"/>
    <n v="0"/>
    <n v="1"/>
    <n v="0"/>
    <n v="0"/>
    <m/>
    <n v="0"/>
    <n v="0"/>
    <n v="0"/>
    <n v="0"/>
    <n v="0"/>
    <n v="0"/>
    <e v="#VALUE!"/>
    <n v="1"/>
    <n v="1"/>
    <n v="0"/>
    <n v="1"/>
    <n v="0"/>
    <n v="0"/>
    <n v="1"/>
    <n v="1"/>
    <n v="0"/>
    <n v="1"/>
    <n v="0"/>
    <n v="0"/>
  </r>
  <r>
    <s v="Mbb"/>
    <s v="2023njwas"/>
    <s v="qm"/>
    <n v="6"/>
    <s v="2023njwas_qm6"/>
    <s v="r3"/>
    <x v="9"/>
    <n v="35"/>
    <s v="[]"/>
    <n v="1"/>
    <m/>
    <m/>
    <n v="1"/>
    <x v="0"/>
    <m/>
    <s v="[11,1]"/>
    <n v="0"/>
    <n v="0"/>
    <n v="0"/>
    <m/>
    <n v="0"/>
    <s v="o"/>
    <n v="2"/>
    <n v="0"/>
    <s v="p"/>
    <n v="1"/>
    <s v="n"/>
    <n v="3"/>
    <s v="x"/>
    <m/>
    <n v="1"/>
    <n v="0"/>
    <n v="0"/>
    <n v="0"/>
    <n v="0"/>
    <m/>
    <n v="0"/>
    <n v="0"/>
    <n v="0"/>
    <n v="0"/>
    <n v="0"/>
    <n v="0"/>
    <e v="#VALUE!"/>
    <n v="2"/>
    <n v="1"/>
    <n v="1"/>
    <n v="1"/>
    <n v="1"/>
    <n v="0"/>
    <n v="2"/>
    <n v="1"/>
    <n v="1"/>
    <n v="1"/>
    <n v="1"/>
    <n v="0"/>
  </r>
  <r>
    <s v="Mbb"/>
    <s v="2023njwas"/>
    <s v="qm"/>
    <n v="30"/>
    <s v="2023njwas_qm30"/>
    <s v="r3"/>
    <x v="9"/>
    <n v="35"/>
    <s v="[]"/>
    <n v="1"/>
    <m/>
    <m/>
    <n v="1"/>
    <x v="0"/>
    <m/>
    <s v="[2,20]"/>
    <n v="0"/>
    <n v="0"/>
    <n v="0"/>
    <m/>
    <n v="0"/>
    <s v="b"/>
    <n v="1"/>
    <n v="0"/>
    <s v="p"/>
    <n v="2"/>
    <s v="a"/>
    <n v="1"/>
    <s v="x"/>
    <m/>
    <n v="2"/>
    <n v="0"/>
    <n v="0"/>
    <n v="0"/>
    <n v="0"/>
    <s v="Slow with grabbing"/>
    <n v="0"/>
    <n v="0"/>
    <n v="0"/>
    <n v="0"/>
    <n v="0"/>
    <n v="0"/>
    <e v="#VALUE!"/>
    <n v="2"/>
    <n v="1"/>
    <n v="1"/>
    <n v="1"/>
    <n v="0"/>
    <n v="1"/>
    <n v="2"/>
    <n v="1"/>
    <n v="1"/>
    <n v="1"/>
    <n v="0"/>
    <n v="1"/>
  </r>
  <r>
    <s v="DD"/>
    <s v="2023njwas"/>
    <s v="qm"/>
    <n v="19"/>
    <s v="2023njwas_qm19"/>
    <s v="b2"/>
    <x v="10"/>
    <n v="62"/>
    <s v="[1]"/>
    <n v="1"/>
    <m/>
    <m/>
    <n v="1"/>
    <x v="0"/>
    <m/>
    <s v="[3,4]"/>
    <n v="0"/>
    <n v="0"/>
    <n v="0"/>
    <m/>
    <n v="0"/>
    <s v="o"/>
    <n v="2"/>
    <n v="0"/>
    <s v="p"/>
    <n v="2"/>
    <s v="a"/>
    <n v="0"/>
    <s v="a"/>
    <m/>
    <n v="3"/>
    <n v="0"/>
    <n v="1"/>
    <n v="0"/>
    <n v="1"/>
    <m/>
    <n v="1"/>
    <n v="0"/>
    <n v="1"/>
    <n v="1"/>
    <n v="0"/>
    <n v="0"/>
    <e v="#VALUE!"/>
    <n v="2"/>
    <n v="0"/>
    <n v="2"/>
    <n v="2"/>
    <n v="0"/>
    <n v="0"/>
    <n v="3"/>
    <n v="0"/>
    <n v="3"/>
    <n v="3"/>
    <n v="0"/>
    <n v="0"/>
  </r>
  <r>
    <s v="DD"/>
    <s v="2023njwas"/>
    <s v="qm"/>
    <n v="34"/>
    <s v="2023njwas_qm34"/>
    <s v="b2"/>
    <x v="10"/>
    <n v="26"/>
    <s v="[27]"/>
    <n v="0"/>
    <m/>
    <m/>
    <n v="1"/>
    <x v="0"/>
    <m/>
    <s v="[6,22,25]"/>
    <n v="0"/>
    <n v="0"/>
    <n v="0"/>
    <m/>
    <n v="0"/>
    <s v="o"/>
    <n v="2"/>
    <n v="4.8"/>
    <s v="e"/>
    <n v="2"/>
    <s v="a"/>
    <n v="2"/>
    <s v="a"/>
    <m/>
    <n v="3"/>
    <n v="0"/>
    <n v="1"/>
    <n v="0"/>
    <n v="0"/>
    <m/>
    <n v="1"/>
    <n v="0"/>
    <n v="1"/>
    <n v="0"/>
    <n v="0"/>
    <n v="1"/>
    <e v="#VALUE!"/>
    <n v="3"/>
    <n v="0"/>
    <n v="3"/>
    <n v="1"/>
    <n v="0"/>
    <n v="2"/>
    <n v="4"/>
    <n v="0"/>
    <n v="4"/>
    <n v="1"/>
    <n v="0"/>
    <n v="3"/>
  </r>
  <r>
    <s v="Mbb"/>
    <s v="2023njwas"/>
    <s v="qm"/>
    <n v="3"/>
    <s v="2023njwas_qm3"/>
    <s v="r1"/>
    <x v="10"/>
    <n v="35"/>
    <s v="[19]"/>
    <n v="1"/>
    <m/>
    <m/>
    <n v="1"/>
    <x v="0"/>
    <m/>
    <s v="[1,3]"/>
    <n v="0"/>
    <n v="0"/>
    <n v="0"/>
    <m/>
    <n v="0"/>
    <s v="o"/>
    <n v="2"/>
    <n v="15.3"/>
    <s v="e"/>
    <n v="2"/>
    <s v="a"/>
    <n v="0"/>
    <s v="x"/>
    <m/>
    <n v="1"/>
    <n v="0"/>
    <n v="1"/>
    <n v="0"/>
    <n v="0"/>
    <m/>
    <n v="1"/>
    <n v="0"/>
    <n v="1"/>
    <n v="0"/>
    <n v="0"/>
    <n v="1"/>
    <e v="#VALUE!"/>
    <n v="2"/>
    <n v="0"/>
    <n v="2"/>
    <n v="2"/>
    <n v="0"/>
    <n v="0"/>
    <n v="3"/>
    <n v="0"/>
    <n v="3"/>
    <n v="2"/>
    <n v="0"/>
    <n v="1"/>
  </r>
  <r>
    <s v="Mbb"/>
    <s v="2023njwas"/>
    <s v="qm"/>
    <n v="37"/>
    <s v="2023njwas_qm37"/>
    <s v="r3"/>
    <x v="10"/>
    <n v="71"/>
    <s v="[9]"/>
    <n v="1"/>
    <m/>
    <m/>
    <n v="1"/>
    <x v="0"/>
    <m/>
    <s v="[3,10,12,13]"/>
    <n v="0"/>
    <n v="0"/>
    <n v="0"/>
    <m/>
    <n v="0"/>
    <s v="o"/>
    <s v="x"/>
    <n v="0"/>
    <s v="p"/>
    <n v="2"/>
    <s v="a"/>
    <n v="4"/>
    <s v="x"/>
    <m/>
    <n v="4"/>
    <n v="0"/>
    <n v="0"/>
    <n v="0"/>
    <n v="1"/>
    <m/>
    <n v="1"/>
    <n v="0"/>
    <n v="1"/>
    <n v="1"/>
    <n v="0"/>
    <n v="0"/>
    <e v="#VALUE!"/>
    <n v="4"/>
    <n v="0"/>
    <n v="4"/>
    <n v="1"/>
    <n v="3"/>
    <n v="0"/>
    <n v="5"/>
    <n v="0"/>
    <n v="5"/>
    <n v="2"/>
    <n v="3"/>
    <n v="0"/>
  </r>
  <r>
    <s v="DD"/>
    <s v="2023njwas"/>
    <s v="qm"/>
    <n v="2"/>
    <s v="2023njwas_qm2"/>
    <s v="b2"/>
    <x v="11"/>
    <n v="38"/>
    <s v="[5]"/>
    <n v="0"/>
    <m/>
    <m/>
    <n v="0"/>
    <x v="3"/>
    <m/>
    <s v="[4,6,8,3,33,32,7]"/>
    <n v="0"/>
    <n v="1"/>
    <n v="0"/>
    <m/>
    <n v="1"/>
    <s v="b"/>
    <n v="1"/>
    <n v="1.2"/>
    <s v="e"/>
    <n v="2"/>
    <s v="v"/>
    <n v="4"/>
    <s v="a"/>
    <m/>
    <n v="5"/>
    <n v="0"/>
    <n v="0"/>
    <n v="0"/>
    <n v="1"/>
    <m/>
    <n v="1"/>
    <n v="1"/>
    <n v="0"/>
    <n v="1"/>
    <n v="0"/>
    <n v="0"/>
    <e v="#VALUE!"/>
    <n v="7"/>
    <n v="3"/>
    <n v="4"/>
    <n v="5"/>
    <n v="0"/>
    <n v="2"/>
    <n v="8"/>
    <n v="4"/>
    <n v="4"/>
    <n v="6"/>
    <n v="0"/>
    <n v="2"/>
  </r>
  <r>
    <s v="DD"/>
    <s v="2023njwas"/>
    <s v="qm"/>
    <n v="25"/>
    <s v="2023njwas_qm25"/>
    <s v="b3"/>
    <x v="11"/>
    <n v="38"/>
    <s v="[5]"/>
    <n v="0"/>
    <m/>
    <m/>
    <n v="1"/>
    <x v="3"/>
    <m/>
    <s v="[4,6,28,30,31,32]"/>
    <n v="0"/>
    <n v="0"/>
    <n v="0"/>
    <m/>
    <n v="1"/>
    <s v="b"/>
    <n v="1"/>
    <n v="7.8"/>
    <s v="e"/>
    <n v="2"/>
    <s v="v"/>
    <n v="3"/>
    <s v="x"/>
    <m/>
    <n v="3"/>
    <n v="0"/>
    <n v="0"/>
    <n v="0"/>
    <n v="1"/>
    <m/>
    <n v="1"/>
    <n v="1"/>
    <n v="0"/>
    <n v="1"/>
    <n v="0"/>
    <n v="0"/>
    <e v="#VALUE!"/>
    <n v="6"/>
    <n v="4"/>
    <n v="2"/>
    <n v="2"/>
    <n v="0"/>
    <n v="4"/>
    <n v="7"/>
    <n v="5"/>
    <n v="2"/>
    <n v="3"/>
    <n v="0"/>
    <n v="4"/>
  </r>
  <r>
    <s v="Mbb"/>
    <s v="2023njwas"/>
    <s v="qm"/>
    <n v="34"/>
    <s v="2023njwas_qm34"/>
    <s v="r3"/>
    <x v="11"/>
    <n v="47"/>
    <s v="[5]"/>
    <n v="1"/>
    <m/>
    <m/>
    <n v="1"/>
    <x v="3"/>
    <m/>
    <s v="[4,6,29,11,12,30,31,32]"/>
    <n v="0"/>
    <n v="0"/>
    <n v="0"/>
    <m/>
    <n v="0"/>
    <s v="x"/>
    <s v="x"/>
    <n v="6.9"/>
    <s v="e"/>
    <n v="2"/>
    <s v="v"/>
    <n v="4"/>
    <s v="x"/>
    <m/>
    <n v="5"/>
    <n v="0"/>
    <n v="0"/>
    <n v="0"/>
    <n v="1"/>
    <s v="Very good team"/>
    <n v="1"/>
    <n v="1"/>
    <n v="0"/>
    <n v="1"/>
    <n v="0"/>
    <n v="0"/>
    <e v="#VALUE!"/>
    <n v="8"/>
    <n v="5"/>
    <n v="3"/>
    <n v="2"/>
    <n v="2"/>
    <n v="4"/>
    <n v="9"/>
    <n v="6"/>
    <n v="3"/>
    <n v="3"/>
    <n v="2"/>
    <n v="4"/>
  </r>
  <r>
    <s v="DD"/>
    <s v="2023njwas"/>
    <s v="qm"/>
    <n v="13"/>
    <s v="2023njwas_qm13"/>
    <s v="b2"/>
    <x v="12"/>
    <n v="26"/>
    <s v="[]"/>
    <n v="0"/>
    <m/>
    <m/>
    <n v="0"/>
    <x v="0"/>
    <m/>
    <s v="[8,5,11]"/>
    <n v="0"/>
    <n v="1"/>
    <n v="0"/>
    <m/>
    <n v="1"/>
    <s v="u"/>
    <n v="1"/>
    <n v="12.7"/>
    <s v="e"/>
    <n v="2"/>
    <s v="a"/>
    <n v="5"/>
    <s v="x"/>
    <m/>
    <n v="2"/>
    <n v="0"/>
    <n v="0"/>
    <n v="0"/>
    <n v="1"/>
    <m/>
    <n v="0"/>
    <n v="0"/>
    <n v="0"/>
    <n v="0"/>
    <n v="0"/>
    <n v="0"/>
    <e v="#VALUE!"/>
    <n v="3"/>
    <n v="3"/>
    <n v="0"/>
    <n v="2"/>
    <n v="1"/>
    <n v="0"/>
    <n v="3"/>
    <n v="3"/>
    <n v="0"/>
    <n v="2"/>
    <n v="1"/>
    <n v="0"/>
  </r>
  <r>
    <s v="DD"/>
    <s v="2023njwas"/>
    <s v="qm"/>
    <n v="28"/>
    <s v="2023njwas_qm28"/>
    <s v="b3"/>
    <x v="12"/>
    <n v="38"/>
    <s v="[]"/>
    <n v="0"/>
    <m/>
    <m/>
    <n v="0"/>
    <x v="2"/>
    <m/>
    <s v="[5,2,14,11]"/>
    <n v="0"/>
    <n v="0"/>
    <n v="0"/>
    <m/>
    <n v="0"/>
    <s v="u"/>
    <s v="x"/>
    <n v="2.5"/>
    <s v="e"/>
    <n v="2"/>
    <s v="a"/>
    <n v="2"/>
    <s v="x"/>
    <m/>
    <n v="1"/>
    <n v="0"/>
    <n v="1"/>
    <n v="0"/>
    <n v="1"/>
    <m/>
    <n v="0"/>
    <n v="0"/>
    <n v="0"/>
    <n v="0"/>
    <n v="0"/>
    <n v="0"/>
    <e v="#VALUE!"/>
    <n v="4"/>
    <n v="4"/>
    <n v="0"/>
    <n v="2"/>
    <n v="2"/>
    <n v="0"/>
    <n v="4"/>
    <n v="4"/>
    <n v="0"/>
    <n v="2"/>
    <n v="2"/>
    <n v="0"/>
  </r>
  <r>
    <s v="Mbb"/>
    <s v="2023njwas"/>
    <s v="qm"/>
    <n v="10"/>
    <s v="2023njwas_qm10"/>
    <s v="r3"/>
    <x v="12"/>
    <n v="59"/>
    <s v="[]"/>
    <n v="0"/>
    <m/>
    <m/>
    <n v="0"/>
    <x v="2"/>
    <m/>
    <s v="[14,2,11]"/>
    <n v="0"/>
    <n v="0"/>
    <n v="0"/>
    <m/>
    <n v="0"/>
    <s v="u"/>
    <n v="1"/>
    <n v="6.4"/>
    <s v="e"/>
    <n v="2"/>
    <s v="n"/>
    <n v="0"/>
    <s v="x"/>
    <m/>
    <n v="2"/>
    <n v="0"/>
    <n v="0"/>
    <n v="0"/>
    <n v="0"/>
    <m/>
    <n v="0"/>
    <n v="0"/>
    <n v="0"/>
    <n v="0"/>
    <n v="0"/>
    <n v="0"/>
    <e v="#VALUE!"/>
    <n v="3"/>
    <n v="3"/>
    <n v="0"/>
    <n v="1"/>
    <n v="2"/>
    <n v="0"/>
    <n v="3"/>
    <n v="3"/>
    <n v="0"/>
    <n v="1"/>
    <n v="2"/>
    <n v="0"/>
  </r>
  <r>
    <s v="Mbb"/>
    <s v="2023njwas"/>
    <s v="qm"/>
    <n v="32"/>
    <s v="2023njwas_qm32"/>
    <s v="r1"/>
    <x v="12"/>
    <n v="47"/>
    <s v="[]"/>
    <n v="1"/>
    <m/>
    <m/>
    <n v="0"/>
    <x v="2"/>
    <m/>
    <s v="[5,8]"/>
    <n v="0"/>
    <n v="0"/>
    <n v="0"/>
    <m/>
    <n v="0"/>
    <s v="u"/>
    <n v="1"/>
    <n v="10.7"/>
    <s v="e"/>
    <n v="2"/>
    <s v="a"/>
    <n v="0"/>
    <s v="x"/>
    <m/>
    <n v="2"/>
    <n v="0"/>
    <n v="0"/>
    <n v="0"/>
    <n v="0"/>
    <s v="Slow on pickup"/>
    <n v="0"/>
    <n v="0"/>
    <n v="0"/>
    <n v="0"/>
    <n v="0"/>
    <n v="0"/>
    <e v="#VALUE!"/>
    <n v="2"/>
    <n v="2"/>
    <n v="0"/>
    <n v="2"/>
    <n v="0"/>
    <n v="0"/>
    <n v="2"/>
    <n v="2"/>
    <n v="0"/>
    <n v="2"/>
    <n v="0"/>
    <n v="0"/>
  </r>
  <r>
    <s v="DD"/>
    <s v="2023njwas"/>
    <s v="qm"/>
    <n v="21"/>
    <s v="2023njwas_qm21"/>
    <s v="b2"/>
    <x v="13"/>
    <n v="62"/>
    <s v="[]"/>
    <n v="0"/>
    <m/>
    <m/>
    <n v="0"/>
    <x v="0"/>
    <m/>
    <s v="[]"/>
    <n v="0"/>
    <n v="0"/>
    <n v="0"/>
    <m/>
    <n v="0"/>
    <s v="x"/>
    <s v="x"/>
    <n v="0"/>
    <s v="a"/>
    <n v="1"/>
    <s v="n"/>
    <n v="2"/>
    <s v="b"/>
    <m/>
    <n v="2"/>
    <n v="1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5"/>
    <s v="2023njwas_qm35"/>
    <s v="b3"/>
    <x v="13"/>
    <n v="62"/>
    <s v="[]"/>
    <n v="0"/>
    <m/>
    <m/>
    <n v="0"/>
    <x v="0"/>
    <m/>
    <s v="[]"/>
    <n v="0"/>
    <n v="0"/>
    <n v="0"/>
    <m/>
    <n v="0"/>
    <s v="x"/>
    <s v="x"/>
    <n v="17.5"/>
    <s v="e"/>
    <n v="2"/>
    <s v="n"/>
    <n v="0"/>
    <s v="b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17"/>
    <s v="2023njwas_qm17"/>
    <s v="r1"/>
    <x v="13"/>
    <n v="71"/>
    <s v="[]"/>
    <n v="1"/>
    <m/>
    <m/>
    <n v="1"/>
    <x v="0"/>
    <m/>
    <s v="[2]"/>
    <n v="0"/>
    <n v="0"/>
    <n v="0"/>
    <m/>
    <n v="0"/>
    <s v="x"/>
    <s v="x"/>
    <n v="0"/>
    <s v="x"/>
    <n v="1"/>
    <s v="n"/>
    <n v="3"/>
    <s v="x"/>
    <m/>
    <n v="1"/>
    <n v="1"/>
    <n v="0"/>
    <n v="0"/>
    <n v="0"/>
    <s v="Bad"/>
    <n v="0"/>
    <n v="0"/>
    <n v="0"/>
    <n v="0"/>
    <n v="0"/>
    <n v="0"/>
    <e v="#VALUE!"/>
    <n v="1"/>
    <n v="1"/>
    <n v="0"/>
    <n v="1"/>
    <n v="0"/>
    <n v="0"/>
    <n v="1"/>
    <n v="1"/>
    <n v="0"/>
    <n v="1"/>
    <n v="0"/>
    <n v="0"/>
  </r>
  <r>
    <s v="DD"/>
    <s v="2023njwas"/>
    <s v="qm"/>
    <n v="6"/>
    <s v="2023njwas_qm6"/>
    <s v="b2"/>
    <x v="14"/>
    <n v="62"/>
    <s v="[2]"/>
    <n v="1"/>
    <m/>
    <m/>
    <n v="0"/>
    <x v="0"/>
    <m/>
    <s v="[7,4]"/>
    <n v="0"/>
    <n v="1"/>
    <n v="0"/>
    <m/>
    <n v="0"/>
    <s v="o"/>
    <n v="2"/>
    <n v="18.5"/>
    <s v="e"/>
    <n v="2"/>
    <s v="a"/>
    <n v="1"/>
    <s v="x"/>
    <m/>
    <n v="2"/>
    <n v="0"/>
    <n v="1"/>
    <n v="0"/>
    <n v="0"/>
    <m/>
    <n v="1"/>
    <n v="1"/>
    <n v="0"/>
    <n v="1"/>
    <n v="0"/>
    <n v="0"/>
    <e v="#VALUE!"/>
    <n v="2"/>
    <n v="0"/>
    <n v="2"/>
    <n v="2"/>
    <n v="0"/>
    <n v="0"/>
    <n v="3"/>
    <n v="1"/>
    <n v="2"/>
    <n v="3"/>
    <n v="0"/>
    <n v="0"/>
  </r>
  <r>
    <s v="Mbb"/>
    <s v="2023njwas"/>
    <s v="qm"/>
    <n v="41"/>
    <s v="2023njwas_qm41"/>
    <s v="r1"/>
    <x v="14"/>
    <n v="71"/>
    <s v="[8]"/>
    <n v="1"/>
    <m/>
    <m/>
    <n v="1"/>
    <x v="0"/>
    <m/>
    <s v="[9,7,24]"/>
    <n v="0"/>
    <n v="0"/>
    <n v="0"/>
    <m/>
    <n v="0"/>
    <s v="x"/>
    <s v="x"/>
    <n v="15.6"/>
    <s v="e"/>
    <n v="2"/>
    <s v="a"/>
    <n v="2"/>
    <s v="x"/>
    <m/>
    <n v="2"/>
    <n v="0"/>
    <n v="0"/>
    <n v="0"/>
    <n v="0"/>
    <s v="Alright"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DD"/>
    <s v="2023njwas"/>
    <s v="qm"/>
    <n v="8"/>
    <s v="2023njwas_qm8"/>
    <s v="b2"/>
    <x v="15"/>
    <n v="38"/>
    <s v="[24]"/>
    <n v="0"/>
    <m/>
    <m/>
    <n v="0"/>
    <x v="2"/>
    <m/>
    <s v="[34]"/>
    <n v="0"/>
    <n v="0"/>
    <n v="0"/>
    <m/>
    <n v="0"/>
    <s v="b"/>
    <s v="x"/>
    <n v="7.9"/>
    <s v="e"/>
    <n v="2"/>
    <s v="a"/>
    <n v="1"/>
    <s v="x"/>
    <m/>
    <n v="2"/>
    <n v="0"/>
    <n v="1"/>
    <n v="0"/>
    <n v="0"/>
    <m/>
    <n v="1"/>
    <n v="0"/>
    <n v="1"/>
    <n v="0"/>
    <n v="0"/>
    <n v="1"/>
    <e v="#VALUE!"/>
    <n v="1"/>
    <n v="1"/>
    <n v="0"/>
    <n v="0"/>
    <n v="0"/>
    <n v="1"/>
    <n v="2"/>
    <n v="1"/>
    <n v="1"/>
    <n v="0"/>
    <n v="0"/>
    <n v="2"/>
  </r>
  <r>
    <s v="DD"/>
    <s v="2023njwas"/>
    <s v="qm"/>
    <n v="26"/>
    <s v="2023njwas_qm26"/>
    <s v="b1"/>
    <x v="15"/>
    <n v="26"/>
    <s v="[15]"/>
    <n v="1"/>
    <m/>
    <m/>
    <n v="1"/>
    <x v="0"/>
    <m/>
    <s v="[23,24,33,31,32]"/>
    <n v="0"/>
    <n v="1"/>
    <n v="0"/>
    <m/>
    <n v="1"/>
    <s v="b"/>
    <s v="b"/>
    <n v="0"/>
    <s v="p"/>
    <n v="2"/>
    <s v="v"/>
    <n v="3"/>
    <s v="x"/>
    <m/>
    <n v="5"/>
    <n v="0"/>
    <n v="0"/>
    <n v="0"/>
    <n v="1"/>
    <m/>
    <n v="1"/>
    <n v="0"/>
    <n v="1"/>
    <n v="0"/>
    <n v="1"/>
    <n v="0"/>
    <e v="#VALUE!"/>
    <n v="5"/>
    <n v="3"/>
    <n v="2"/>
    <n v="0"/>
    <n v="0"/>
    <n v="5"/>
    <n v="6"/>
    <n v="3"/>
    <n v="3"/>
    <n v="0"/>
    <n v="1"/>
    <n v="5"/>
  </r>
  <r>
    <s v="Mbb"/>
    <s v="2023njwas"/>
    <s v="qm"/>
    <n v="2"/>
    <s v="2023njwas_qm2"/>
    <s v="r3"/>
    <x v="15"/>
    <n v="59"/>
    <s v="[15]"/>
    <n v="1"/>
    <m/>
    <m/>
    <n v="0"/>
    <x v="1"/>
    <m/>
    <s v="[36,34,33,29]"/>
    <n v="0"/>
    <n v="0"/>
    <n v="1"/>
    <n v="834"/>
    <n v="0"/>
    <s v="x"/>
    <s v="x"/>
    <n v="3.1"/>
    <s v="e"/>
    <n v="2"/>
    <s v="a"/>
    <n v="3"/>
    <s v="x"/>
    <m/>
    <n v="4"/>
    <n v="0"/>
    <n v="0"/>
    <n v="0"/>
    <n v="1"/>
    <m/>
    <n v="1"/>
    <n v="0"/>
    <n v="1"/>
    <n v="0"/>
    <n v="1"/>
    <n v="0"/>
    <e v="#VALUE!"/>
    <n v="4"/>
    <n v="4"/>
    <n v="0"/>
    <n v="0"/>
    <n v="0"/>
    <n v="4"/>
    <n v="5"/>
    <n v="4"/>
    <n v="1"/>
    <n v="0"/>
    <n v="1"/>
    <n v="4"/>
  </r>
  <r>
    <s v="Mbb"/>
    <s v="2023njwas"/>
    <s v="qm"/>
    <n v="2"/>
    <s v="2023njwas_qm2"/>
    <s v="r3"/>
    <x v="15"/>
    <n v="59"/>
    <s v="[15]"/>
    <n v="1"/>
    <m/>
    <m/>
    <n v="0"/>
    <x v="1"/>
    <m/>
    <s v="[36,34,33,29]"/>
    <n v="0"/>
    <n v="0"/>
    <n v="1"/>
    <n v="834"/>
    <n v="0"/>
    <s v="x"/>
    <s v="x"/>
    <n v="3.1"/>
    <s v="e"/>
    <n v="2"/>
    <s v="a"/>
    <n v="3"/>
    <s v="x"/>
    <m/>
    <n v="4"/>
    <n v="0"/>
    <n v="0"/>
    <n v="0"/>
    <n v="1"/>
    <m/>
    <n v="1"/>
    <n v="0"/>
    <n v="1"/>
    <n v="0"/>
    <n v="1"/>
    <n v="0"/>
    <e v="#VALUE!"/>
    <n v="4"/>
    <n v="4"/>
    <n v="0"/>
    <n v="0"/>
    <n v="0"/>
    <n v="4"/>
    <n v="5"/>
    <n v="4"/>
    <n v="1"/>
    <n v="0"/>
    <n v="1"/>
    <n v="4"/>
  </r>
  <r>
    <s v="Mbb"/>
    <s v="2023njwas"/>
    <s v="qm"/>
    <n v="14"/>
    <s v="2023njwas_qm14"/>
    <s v="r3"/>
    <x v="16"/>
    <n v="35"/>
    <s v="[]"/>
    <n v="0"/>
    <m/>
    <m/>
    <n v="1"/>
    <x v="0"/>
    <m/>
    <s v="[]"/>
    <n v="0"/>
    <n v="0"/>
    <n v="0"/>
    <m/>
    <n v="0"/>
    <s v="u"/>
    <n v="2"/>
    <n v="0"/>
    <s v="x"/>
    <n v="2"/>
    <s v="n"/>
    <n v="3"/>
    <s v="x"/>
    <m/>
    <n v="1"/>
    <n v="0"/>
    <n v="0"/>
    <n v="0"/>
    <n v="0"/>
    <s v="Ba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9"/>
    <s v="2023njwas_qm39"/>
    <s v="r2"/>
    <x v="16"/>
    <n v="35"/>
    <s v="[]"/>
    <n v="1"/>
    <m/>
    <m/>
    <n v="1"/>
    <x v="0"/>
    <m/>
    <s v="[]"/>
    <n v="0"/>
    <n v="0"/>
    <n v="0"/>
    <m/>
    <n v="0"/>
    <s v="x"/>
    <s v="x"/>
    <n v="5.4"/>
    <s v="e"/>
    <n v="2"/>
    <s v="n"/>
    <n v="2"/>
    <s v="a"/>
    <m/>
    <n v="2"/>
    <n v="0"/>
    <n v="1"/>
    <n v="0"/>
    <n v="0"/>
    <s v="Not goo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7"/>
    <s v="2023njwas_qm7"/>
    <s v="b1"/>
    <x v="17"/>
    <n v="26"/>
    <s v="[17]"/>
    <n v="0"/>
    <m/>
    <m/>
    <n v="1"/>
    <x v="0"/>
    <m/>
    <s v="[18,24]"/>
    <n v="0"/>
    <n v="1"/>
    <n v="0"/>
    <m/>
    <n v="0"/>
    <s v="o"/>
    <n v="1"/>
    <n v="11"/>
    <s v="e"/>
    <n v="2"/>
    <s v="n"/>
    <n v="2"/>
    <s v="x"/>
    <m/>
    <n v="4"/>
    <n v="0"/>
    <n v="0"/>
    <n v="1"/>
    <n v="0"/>
    <m/>
    <n v="1"/>
    <n v="1"/>
    <n v="0"/>
    <n v="0"/>
    <n v="1"/>
    <n v="0"/>
    <e v="#VALUE!"/>
    <n v="2"/>
    <n v="0"/>
    <n v="2"/>
    <n v="0"/>
    <n v="1"/>
    <n v="1"/>
    <n v="3"/>
    <n v="1"/>
    <n v="2"/>
    <n v="0"/>
    <n v="2"/>
    <n v="1"/>
  </r>
  <r>
    <s v="Mmb"/>
    <s v="2023njwas"/>
    <s v="qm"/>
    <n v="22"/>
    <s v="2023njwas_qm22"/>
    <s v="r3"/>
    <x v="17"/>
    <n v="71"/>
    <s v="[]"/>
    <n v="1"/>
    <m/>
    <m/>
    <n v="0"/>
    <x v="0"/>
    <m/>
    <s v="[17,23,10,12]"/>
    <n v="0"/>
    <n v="0"/>
    <n v="0"/>
    <m/>
    <n v="1"/>
    <s v="o"/>
    <n v="1"/>
    <n v="15"/>
    <s v="e"/>
    <n v="2"/>
    <s v="v"/>
    <n v="1"/>
    <s v="x"/>
    <m/>
    <n v="4"/>
    <n v="0"/>
    <n v="0"/>
    <n v="0"/>
    <n v="1"/>
    <m/>
    <n v="0"/>
    <n v="0"/>
    <n v="0"/>
    <n v="0"/>
    <n v="0"/>
    <n v="0"/>
    <e v="#VALUE!"/>
    <n v="4"/>
    <n v="1"/>
    <n v="3"/>
    <n v="0"/>
    <n v="3"/>
    <n v="1"/>
    <n v="4"/>
    <n v="1"/>
    <n v="3"/>
    <n v="0"/>
    <n v="3"/>
    <n v="1"/>
  </r>
  <r>
    <s v="Mbb"/>
    <s v="2023njwas"/>
    <s v="qm"/>
    <n v="27"/>
    <s v="2023njwas_qm27"/>
    <s v="r2"/>
    <x v="17"/>
    <n v="71"/>
    <s v="[17]"/>
    <n v="1"/>
    <m/>
    <m/>
    <n v="1"/>
    <x v="0"/>
    <m/>
    <s v="[16,18,13,11]"/>
    <n v="0"/>
    <n v="0"/>
    <n v="0"/>
    <m/>
    <n v="0"/>
    <s v="x"/>
    <n v="1"/>
    <n v="9.4"/>
    <s v="e"/>
    <n v="2"/>
    <s v="v"/>
    <n v="2"/>
    <s v="x"/>
    <m/>
    <n v="5"/>
    <n v="0"/>
    <n v="0"/>
    <n v="0"/>
    <n v="1"/>
    <s v="Good team"/>
    <n v="1"/>
    <n v="1"/>
    <n v="0"/>
    <n v="0"/>
    <n v="1"/>
    <n v="0"/>
    <e v="#VALUE!"/>
    <n v="4"/>
    <n v="1"/>
    <n v="3"/>
    <n v="0"/>
    <n v="4"/>
    <n v="0"/>
    <n v="5"/>
    <n v="2"/>
    <n v="3"/>
    <n v="0"/>
    <n v="5"/>
    <n v="0"/>
  </r>
  <r>
    <s v="Mbb"/>
    <s v="2023njwas"/>
    <s v="qm"/>
    <n v="38"/>
    <s v="2023njwas_qm38"/>
    <s v="r2"/>
    <x v="17"/>
    <n v="71"/>
    <s v="[17]"/>
    <n v="1"/>
    <m/>
    <m/>
    <n v="1"/>
    <x v="0"/>
    <m/>
    <s v="[16,15,13,14,21]"/>
    <n v="0"/>
    <n v="0"/>
    <n v="0"/>
    <m/>
    <n v="0"/>
    <s v="x"/>
    <s v="x"/>
    <n v="3.1"/>
    <s v="e"/>
    <n v="2"/>
    <s v="v"/>
    <n v="2"/>
    <s v="x"/>
    <m/>
    <n v="5"/>
    <n v="0"/>
    <n v="0"/>
    <n v="0"/>
    <n v="1"/>
    <m/>
    <n v="1"/>
    <n v="1"/>
    <n v="0"/>
    <n v="0"/>
    <n v="1"/>
    <n v="0"/>
    <e v="#VALUE!"/>
    <n v="5"/>
    <n v="1"/>
    <n v="4"/>
    <n v="0"/>
    <n v="4"/>
    <n v="1"/>
    <n v="6"/>
    <n v="2"/>
    <n v="4"/>
    <n v="0"/>
    <n v="5"/>
    <n v="1"/>
  </r>
  <r>
    <s v="DD"/>
    <s v="2023njwas"/>
    <s v="qm"/>
    <n v="1"/>
    <s v="2023njwas_qm1"/>
    <s v="b2"/>
    <x v="18"/>
    <n v="62"/>
    <s v="[2]"/>
    <n v="1"/>
    <m/>
    <m/>
    <n v="1"/>
    <x v="0"/>
    <m/>
    <s v="[8,17,11,5]"/>
    <n v="0"/>
    <n v="1"/>
    <n v="0"/>
    <m/>
    <n v="0"/>
    <s v="u"/>
    <n v="2"/>
    <n v="6.2"/>
    <s v="e"/>
    <n v="2"/>
    <s v="x"/>
    <n v="1"/>
    <s v="x"/>
    <m/>
    <n v="3"/>
    <n v="0"/>
    <n v="0"/>
    <n v="0"/>
    <n v="0"/>
    <m/>
    <n v="1"/>
    <n v="1"/>
    <n v="0"/>
    <n v="1"/>
    <n v="0"/>
    <n v="0"/>
    <e v="#VALUE!"/>
    <n v="4"/>
    <n v="4"/>
    <n v="0"/>
    <n v="2"/>
    <n v="2"/>
    <n v="0"/>
    <n v="5"/>
    <n v="5"/>
    <n v="0"/>
    <n v="3"/>
    <n v="2"/>
    <n v="0"/>
  </r>
  <r>
    <s v="DD"/>
    <s v="2023njwas"/>
    <s v="qm"/>
    <n v="43"/>
    <s v="2023njwas_qm43"/>
    <s v="b1"/>
    <x v="18"/>
    <n v="38"/>
    <s v="[5]"/>
    <n v="0"/>
    <m/>
    <m/>
    <n v="1"/>
    <x v="3"/>
    <m/>
    <s v="[36,26,8,34,17,14]"/>
    <n v="0"/>
    <n v="0"/>
    <n v="0"/>
    <m/>
    <n v="1"/>
    <s v="x"/>
    <s v="x"/>
    <n v="1.7"/>
    <s v="d"/>
    <n v="1"/>
    <s v="v"/>
    <n v="4"/>
    <s v="a"/>
    <m/>
    <n v="3"/>
    <n v="0"/>
    <n v="0"/>
    <n v="0"/>
    <n v="1"/>
    <m/>
    <n v="1"/>
    <n v="1"/>
    <n v="0"/>
    <n v="1"/>
    <n v="0"/>
    <n v="0"/>
    <e v="#VALUE!"/>
    <n v="6"/>
    <n v="5"/>
    <n v="1"/>
    <n v="1"/>
    <n v="2"/>
    <n v="3"/>
    <n v="7"/>
    <n v="6"/>
    <n v="1"/>
    <n v="2"/>
    <n v="2"/>
    <n v="3"/>
  </r>
  <r>
    <s v="Mbb"/>
    <s v="2023njwas"/>
    <s v="qm"/>
    <n v="12"/>
    <s v="2023njwas_qm12"/>
    <s v="r1"/>
    <x v="18"/>
    <n v="47"/>
    <s v="[5]"/>
    <n v="1"/>
    <m/>
    <m/>
    <n v="0"/>
    <x v="0"/>
    <m/>
    <s v="[2,32]"/>
    <n v="0"/>
    <n v="0"/>
    <n v="0"/>
    <m/>
    <n v="0"/>
    <s v="u"/>
    <n v="2"/>
    <n v="11.1"/>
    <s v="e"/>
    <n v="2"/>
    <s v="a"/>
    <n v="4"/>
    <s v="x"/>
    <m/>
    <n v="3"/>
    <n v="0"/>
    <n v="0"/>
    <n v="0"/>
    <n v="0"/>
    <s v="Suction cups not the best"/>
    <n v="1"/>
    <n v="1"/>
    <n v="0"/>
    <n v="1"/>
    <n v="0"/>
    <n v="0"/>
    <e v="#VALUE!"/>
    <n v="2"/>
    <n v="2"/>
    <n v="0"/>
    <n v="1"/>
    <n v="0"/>
    <n v="1"/>
    <n v="3"/>
    <n v="3"/>
    <n v="0"/>
    <n v="2"/>
    <n v="0"/>
    <n v="1"/>
  </r>
  <r>
    <s v="Mmb"/>
    <s v="2023njwas"/>
    <s v="qm"/>
    <n v="24"/>
    <s v="2023njwas_qm24"/>
    <s v="r1"/>
    <x v="18"/>
    <n v="47"/>
    <s v="[5]"/>
    <n v="1"/>
    <m/>
    <m/>
    <n v="1"/>
    <x v="2"/>
    <m/>
    <s v="[8,2,27,24,34,35,14]"/>
    <n v="0"/>
    <n v="0"/>
    <n v="0"/>
    <m/>
    <n v="0"/>
    <s v="u"/>
    <n v="1"/>
    <n v="2.4"/>
    <s v="e"/>
    <n v="2"/>
    <s v="a"/>
    <n v="1"/>
    <s v="x"/>
    <m/>
    <n v="4"/>
    <n v="0"/>
    <n v="0"/>
    <n v="0"/>
    <n v="0"/>
    <m/>
    <n v="1"/>
    <n v="1"/>
    <n v="0"/>
    <n v="1"/>
    <n v="0"/>
    <n v="0"/>
    <e v="#VALUE!"/>
    <n v="7"/>
    <n v="5"/>
    <n v="2"/>
    <n v="2"/>
    <n v="1"/>
    <n v="4"/>
    <n v="8"/>
    <n v="6"/>
    <n v="2"/>
    <n v="3"/>
    <n v="1"/>
    <n v="4"/>
  </r>
  <r>
    <s v="DD"/>
    <s v="2023njwas"/>
    <s v="qm"/>
    <n v="10"/>
    <s v="2023njwas_qm10"/>
    <s v="b2"/>
    <x v="19"/>
    <n v="61"/>
    <s v="[10]"/>
    <n v="0"/>
    <m/>
    <m/>
    <n v="1"/>
    <x v="0"/>
    <m/>
    <s v="[28,29,12,26]"/>
    <n v="0"/>
    <n v="1"/>
    <n v="1"/>
    <n v="8706"/>
    <n v="0"/>
    <s v="o"/>
    <n v="1"/>
    <n v="0"/>
    <s v="x"/>
    <n v="0"/>
    <s v="a"/>
    <n v="2"/>
    <s v="x"/>
    <m/>
    <n v="3"/>
    <n v="0"/>
    <n v="0"/>
    <n v="1"/>
    <n v="0"/>
    <m/>
    <n v="1"/>
    <n v="0"/>
    <n v="1"/>
    <n v="0"/>
    <n v="1"/>
    <n v="0"/>
    <e v="#VALUE!"/>
    <n v="4"/>
    <n v="2"/>
    <n v="2"/>
    <n v="0"/>
    <n v="1"/>
    <n v="3"/>
    <n v="5"/>
    <n v="2"/>
    <n v="3"/>
    <n v="0"/>
    <n v="2"/>
    <n v="3"/>
  </r>
  <r>
    <s v="DD"/>
    <s v="2023njwas"/>
    <s v="qm"/>
    <n v="18"/>
    <s v="2023njwas_qm18"/>
    <s v="b3"/>
    <x v="19"/>
    <n v="50"/>
    <s v="[13]"/>
    <n v="1"/>
    <m/>
    <m/>
    <n v="1"/>
    <x v="0"/>
    <m/>
    <s v="[24,34]"/>
    <n v="0"/>
    <n v="0"/>
    <n v="0"/>
    <m/>
    <n v="0"/>
    <s v="b"/>
    <n v="1"/>
    <n v="0"/>
    <s v="a"/>
    <n v="0"/>
    <s v="v"/>
    <n v="1"/>
    <s v="a"/>
    <m/>
    <n v="4"/>
    <n v="0"/>
    <n v="0"/>
    <n v="0"/>
    <n v="1"/>
    <m/>
    <n v="1"/>
    <n v="0"/>
    <n v="1"/>
    <n v="0"/>
    <n v="1"/>
    <n v="0"/>
    <e v="#VALUE!"/>
    <n v="2"/>
    <n v="1"/>
    <n v="1"/>
    <n v="0"/>
    <n v="0"/>
    <n v="2"/>
    <n v="3"/>
    <n v="1"/>
    <n v="2"/>
    <n v="0"/>
    <n v="1"/>
    <n v="2"/>
  </r>
  <r>
    <s v="DD"/>
    <s v="2023njwas"/>
    <s v="qm"/>
    <n v="37"/>
    <s v="2023njwas_qm37"/>
    <s v="b1"/>
    <x v="19"/>
    <n v="26"/>
    <s v="[18]"/>
    <n v="0"/>
    <m/>
    <m/>
    <n v="1"/>
    <x v="0"/>
    <m/>
    <s v="[16,26,15,13]"/>
    <n v="0"/>
    <n v="1"/>
    <n v="0"/>
    <m/>
    <n v="1"/>
    <s v="x"/>
    <n v="1"/>
    <n v="19.8"/>
    <s v="e"/>
    <n v="2"/>
    <s v="v"/>
    <n v="2"/>
    <s v="x"/>
    <m/>
    <n v="4"/>
    <n v="0"/>
    <n v="0"/>
    <n v="0"/>
    <n v="1"/>
    <m/>
    <n v="1"/>
    <n v="0"/>
    <n v="1"/>
    <n v="0"/>
    <n v="1"/>
    <n v="0"/>
    <e v="#VALUE!"/>
    <n v="4"/>
    <n v="0"/>
    <n v="4"/>
    <n v="0"/>
    <n v="3"/>
    <n v="1"/>
    <n v="5"/>
    <n v="0"/>
    <n v="5"/>
    <n v="0"/>
    <n v="4"/>
    <n v="1"/>
  </r>
  <r>
    <s v="Mmb"/>
    <s v="2023njwas"/>
    <s v="qm"/>
    <n v="23"/>
    <s v="2023njwas_qm23"/>
    <s v="r1"/>
    <x v="19"/>
    <n v="71"/>
    <s v="[27]"/>
    <n v="1"/>
    <m/>
    <m/>
    <n v="1"/>
    <x v="0"/>
    <m/>
    <s v="[15,22,25,23]"/>
    <n v="0"/>
    <n v="0"/>
    <n v="0"/>
    <m/>
    <n v="0"/>
    <s v="x"/>
    <n v="1"/>
    <n v="15.6"/>
    <s v="p"/>
    <n v="1"/>
    <s v="a"/>
    <n v="3"/>
    <s v="x"/>
    <m/>
    <n v="4"/>
    <n v="0"/>
    <n v="0"/>
    <n v="0"/>
    <n v="1"/>
    <m/>
    <n v="1"/>
    <n v="0"/>
    <n v="1"/>
    <n v="0"/>
    <n v="0"/>
    <n v="1"/>
    <e v="#VALUE!"/>
    <n v="4"/>
    <n v="0"/>
    <n v="4"/>
    <n v="0"/>
    <n v="1"/>
    <n v="3"/>
    <n v="5"/>
    <n v="0"/>
    <n v="5"/>
    <n v="0"/>
    <n v="1"/>
    <n v="4"/>
  </r>
  <r>
    <s v="Mbb"/>
    <s v="2023njwas"/>
    <s v="qm"/>
    <n v="28"/>
    <s v="2023njwas_qm28"/>
    <s v="r2"/>
    <x v="19"/>
    <n v="35"/>
    <s v="[10]"/>
    <n v="1"/>
    <m/>
    <m/>
    <n v="1"/>
    <x v="0"/>
    <m/>
    <s v="[13,29,19,21]"/>
    <n v="0"/>
    <n v="0"/>
    <n v="0"/>
    <m/>
    <n v="0"/>
    <s v="b"/>
    <n v="1"/>
    <n v="6.6"/>
    <s v="e"/>
    <n v="3"/>
    <s v="v"/>
    <n v="2"/>
    <s v="x"/>
    <m/>
    <n v="5"/>
    <n v="0"/>
    <n v="0"/>
    <n v="0"/>
    <n v="1"/>
    <s v="Good team"/>
    <n v="1"/>
    <n v="0"/>
    <n v="1"/>
    <n v="0"/>
    <n v="1"/>
    <n v="0"/>
    <e v="#VALUE!"/>
    <n v="4"/>
    <n v="1"/>
    <n v="3"/>
    <n v="0"/>
    <n v="1"/>
    <n v="3"/>
    <n v="5"/>
    <n v="1"/>
    <n v="4"/>
    <n v="0"/>
    <n v="2"/>
    <n v="3"/>
  </r>
  <r>
    <s v="Mbb"/>
    <s v="2023njwas"/>
    <s v="qm"/>
    <n v="42"/>
    <s v="2023njwas_qm42"/>
    <s v="r2"/>
    <x v="19"/>
    <n v="71"/>
    <s v="[18]"/>
    <n v="1"/>
    <m/>
    <m/>
    <n v="0"/>
    <x v="0"/>
    <m/>
    <s v="[18,16,26]"/>
    <n v="0"/>
    <n v="0"/>
    <n v="1"/>
    <n v="3340"/>
    <n v="0"/>
    <s v="x"/>
    <n v="1"/>
    <n v="2.8"/>
    <s v="e"/>
    <n v="2"/>
    <s v="a"/>
    <n v="1"/>
    <s v="x"/>
    <m/>
    <n v="4"/>
    <n v="0"/>
    <n v="0"/>
    <n v="1"/>
    <n v="1"/>
    <s v="Dropped on pickup"/>
    <n v="1"/>
    <n v="0"/>
    <n v="1"/>
    <n v="0"/>
    <n v="1"/>
    <n v="0"/>
    <e v="#VALUE!"/>
    <n v="3"/>
    <n v="0"/>
    <n v="3"/>
    <n v="0"/>
    <n v="2"/>
    <n v="1"/>
    <n v="4"/>
    <n v="0"/>
    <n v="4"/>
    <n v="0"/>
    <n v="3"/>
    <n v="1"/>
  </r>
  <r>
    <s v="DD"/>
    <s v="2023njwas"/>
    <s v="qm"/>
    <n v="22"/>
    <s v="2023njwas_qm22"/>
    <s v="b1"/>
    <x v="20"/>
    <n v="38"/>
    <s v="[14]"/>
    <n v="0"/>
    <m/>
    <m/>
    <n v="1"/>
    <x v="2"/>
    <m/>
    <s v="[35,34,33]"/>
    <n v="0"/>
    <n v="0"/>
    <n v="0"/>
    <m/>
    <n v="0"/>
    <s v="u"/>
    <n v="1"/>
    <n v="4.8"/>
    <s v="e"/>
    <n v="2"/>
    <s v="a"/>
    <n v="2"/>
    <s v="a"/>
    <m/>
    <n v="3"/>
    <n v="0"/>
    <n v="0"/>
    <n v="0"/>
    <n v="0"/>
    <m/>
    <n v="1"/>
    <n v="1"/>
    <n v="0"/>
    <n v="0"/>
    <n v="1"/>
    <n v="0"/>
    <e v="#VALUE!"/>
    <n v="3"/>
    <n v="3"/>
    <n v="0"/>
    <n v="0"/>
    <n v="0"/>
    <n v="3"/>
    <n v="4"/>
    <n v="4"/>
    <n v="0"/>
    <n v="0"/>
    <n v="1"/>
    <n v="3"/>
  </r>
  <r>
    <s v="DD"/>
    <s v="2023njwas"/>
    <s v="qm"/>
    <n v="36"/>
    <s v="2023njwas_qm36"/>
    <s v="b1"/>
    <x v="20"/>
    <n v="26"/>
    <s v="[17]"/>
    <n v="0"/>
    <m/>
    <m/>
    <n v="1"/>
    <x v="0"/>
    <m/>
    <s v="[]"/>
    <n v="0"/>
    <n v="0"/>
    <n v="0"/>
    <m/>
    <n v="0"/>
    <s v="x"/>
    <s v="x"/>
    <n v="22"/>
    <s v="e"/>
    <n v="2"/>
    <s v="a"/>
    <n v="0"/>
    <s v="a"/>
    <m/>
    <n v="3"/>
    <n v="0"/>
    <n v="0"/>
    <n v="0"/>
    <n v="0"/>
    <s v="Arm broke"/>
    <n v="1"/>
    <n v="1"/>
    <n v="0"/>
    <n v="0"/>
    <n v="1"/>
    <n v="0"/>
    <e v="#VALUE!"/>
    <n v="0"/>
    <n v="0"/>
    <n v="0"/>
    <n v="0"/>
    <n v="0"/>
    <n v="0"/>
    <n v="1"/>
    <n v="1"/>
    <n v="0"/>
    <n v="0"/>
    <n v="1"/>
    <n v="0"/>
  </r>
  <r>
    <s v="DD"/>
    <s v="2023njwas"/>
    <s v="qm"/>
    <n v="41"/>
    <s v="2023njwas_qm41"/>
    <s v="b2"/>
    <x v="20"/>
    <n v="26"/>
    <s v="[17]"/>
    <n v="0"/>
    <m/>
    <m/>
    <n v="1"/>
    <x v="0"/>
    <m/>
    <s v="[35,31,14]"/>
    <n v="0"/>
    <n v="0"/>
    <n v="0"/>
    <m/>
    <n v="1"/>
    <s v="u"/>
    <s v="x"/>
    <n v="1.3"/>
    <s v="e"/>
    <n v="2"/>
    <s v="a"/>
    <n v="5"/>
    <s v="x"/>
    <m/>
    <n v="3"/>
    <n v="0"/>
    <n v="0"/>
    <n v="0"/>
    <n v="0"/>
    <m/>
    <n v="1"/>
    <n v="1"/>
    <n v="0"/>
    <n v="0"/>
    <n v="1"/>
    <n v="0"/>
    <e v="#VALUE!"/>
    <n v="3"/>
    <n v="3"/>
    <n v="0"/>
    <n v="0"/>
    <n v="1"/>
    <n v="2"/>
    <n v="4"/>
    <n v="4"/>
    <n v="0"/>
    <n v="0"/>
    <n v="2"/>
    <n v="2"/>
  </r>
  <r>
    <s v="Mbb"/>
    <s v="2023njwas"/>
    <s v="qm"/>
    <n v="5"/>
    <s v="2023njwas_qm5"/>
    <s v="r2"/>
    <x v="20"/>
    <n v="59"/>
    <s v="[14]"/>
    <n v="1"/>
    <m/>
    <m/>
    <n v="1"/>
    <x v="2"/>
    <m/>
    <s v="[35,11,29]"/>
    <n v="0"/>
    <n v="0"/>
    <n v="0"/>
    <m/>
    <n v="0"/>
    <s v="o"/>
    <n v="1"/>
    <n v="7.1"/>
    <s v="e"/>
    <n v="2"/>
    <s v="a"/>
    <n v="1"/>
    <s v="x"/>
    <m/>
    <n v="3"/>
    <n v="0"/>
    <n v="0"/>
    <n v="0"/>
    <n v="0"/>
    <m/>
    <n v="1"/>
    <n v="1"/>
    <n v="0"/>
    <n v="0"/>
    <n v="1"/>
    <n v="0"/>
    <e v="#VALUE!"/>
    <n v="3"/>
    <n v="3"/>
    <n v="0"/>
    <n v="0"/>
    <n v="1"/>
    <n v="2"/>
    <n v="4"/>
    <n v="4"/>
    <n v="0"/>
    <n v="0"/>
    <n v="2"/>
    <n v="2"/>
  </r>
  <r>
    <s v="Mbb"/>
    <s v="2023njwas"/>
    <s v="qm"/>
    <n v="18"/>
    <s v="2023njwas_qm18"/>
    <s v="r1"/>
    <x v="20"/>
    <n v="59"/>
    <s v="[14]"/>
    <n v="1"/>
    <m/>
    <m/>
    <n v="1"/>
    <x v="2"/>
    <m/>
    <s v="[33,34,26,35]"/>
    <n v="0"/>
    <n v="0"/>
    <n v="0"/>
    <m/>
    <n v="0"/>
    <s v="b"/>
    <s v="x"/>
    <n v="0"/>
    <s v="p"/>
    <n v="0"/>
    <s v="a"/>
    <n v="3"/>
    <s v="x"/>
    <m/>
    <n v="2"/>
    <n v="0"/>
    <n v="0"/>
    <n v="0"/>
    <n v="0"/>
    <s v="Very slow with pickup"/>
    <n v="1"/>
    <n v="1"/>
    <n v="0"/>
    <n v="0"/>
    <n v="1"/>
    <n v="0"/>
    <e v="#VALUE!"/>
    <n v="4"/>
    <n v="3"/>
    <n v="1"/>
    <n v="0"/>
    <n v="0"/>
    <n v="4"/>
    <n v="5"/>
    <n v="4"/>
    <n v="1"/>
    <n v="0"/>
    <n v="1"/>
    <n v="4"/>
  </r>
  <r>
    <s v="DD"/>
    <s v="2023njwas"/>
    <s v="qm"/>
    <n v="31"/>
    <s v="2023njwas_qm31"/>
    <s v="b2"/>
    <x v="21"/>
    <n v="62"/>
    <s v="[]"/>
    <n v="0"/>
    <m/>
    <m/>
    <n v="0"/>
    <x v="0"/>
    <m/>
    <s v="[]"/>
    <n v="0"/>
    <n v="0"/>
    <n v="0"/>
    <m/>
    <n v="0"/>
    <s v="x"/>
    <s v="x"/>
    <n v="0"/>
    <s v="x"/>
    <n v="2"/>
    <s v="a"/>
    <n v="1"/>
    <s v="a"/>
    <m/>
    <n v="2"/>
    <n v="0"/>
    <n v="1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44"/>
    <s v="2023njwas_qm44"/>
    <s v="b3"/>
    <x v="21"/>
    <n v="38"/>
    <s v="[]"/>
    <n v="0"/>
    <m/>
    <m/>
    <n v="0"/>
    <x v="0"/>
    <m/>
    <s v="[]"/>
    <n v="0"/>
    <n v="0"/>
    <n v="0"/>
    <m/>
    <n v="0"/>
    <s v="x"/>
    <s v="x"/>
    <n v="0"/>
    <s v="p"/>
    <n v="2"/>
    <s v="n"/>
    <n v="2"/>
    <s v="b"/>
    <m/>
    <n v="1"/>
    <n v="0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Mbb"/>
    <s v="2023njwas"/>
    <s v="qm"/>
    <n v="36"/>
    <s v="2023njwas_qm36"/>
    <s v="r1"/>
    <x v="21"/>
    <n v="71"/>
    <s v="[]"/>
    <n v="0"/>
    <m/>
    <m/>
    <n v="0"/>
    <x v="0"/>
    <m/>
    <s v="[]"/>
    <n v="0"/>
    <n v="0"/>
    <n v="0"/>
    <m/>
    <n v="0"/>
    <s v="x"/>
    <s v="x"/>
    <n v="0"/>
    <s v="p"/>
    <n v="0"/>
    <s v="n"/>
    <n v="0"/>
    <s v="a"/>
    <m/>
    <n v="2"/>
    <n v="0"/>
    <n v="0"/>
    <n v="0"/>
    <n v="0"/>
    <s v="Not good"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16"/>
    <s v="2023njwas_qm16"/>
    <s v="b2"/>
    <x v="22"/>
    <n v="26"/>
    <s v="[]"/>
    <n v="0"/>
    <m/>
    <m/>
    <n v="1"/>
    <x v="0"/>
    <m/>
    <s v="[16,8,2,5]"/>
    <n v="0"/>
    <n v="1"/>
    <n v="0"/>
    <m/>
    <n v="0"/>
    <s v="b"/>
    <n v="2"/>
    <n v="1.6"/>
    <s v="e"/>
    <n v="2"/>
    <s v="a"/>
    <n v="0"/>
    <s v="x"/>
    <m/>
    <n v="2"/>
    <n v="0"/>
    <n v="1"/>
    <n v="0"/>
    <n v="1"/>
    <m/>
    <n v="0"/>
    <n v="0"/>
    <n v="0"/>
    <n v="0"/>
    <n v="0"/>
    <n v="0"/>
    <e v="#VALUE!"/>
    <n v="4"/>
    <n v="3"/>
    <n v="1"/>
    <n v="3"/>
    <n v="1"/>
    <n v="0"/>
    <n v="4"/>
    <n v="3"/>
    <n v="1"/>
    <n v="3"/>
    <n v="1"/>
    <n v="0"/>
  </r>
  <r>
    <s v="Mbb"/>
    <s v="2023njwas"/>
    <s v="qm"/>
    <n v="20"/>
    <s v="2023njwas_qm20"/>
    <s v="r1"/>
    <x v="22"/>
    <n v="71"/>
    <s v="[]"/>
    <n v="1"/>
    <m/>
    <m/>
    <n v="1"/>
    <x v="0"/>
    <m/>
    <s v="[36,35]"/>
    <n v="0"/>
    <n v="0"/>
    <n v="0"/>
    <m/>
    <n v="0"/>
    <s v="x"/>
    <s v="x"/>
    <n v="18.2"/>
    <s v="a"/>
    <n v="0"/>
    <s v="n"/>
    <n v="3"/>
    <s v="x"/>
    <m/>
    <n v="1"/>
    <n v="0"/>
    <n v="0"/>
    <n v="0"/>
    <n v="0"/>
    <s v="Not good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Mbb"/>
    <s v="2023njwas"/>
    <s v="qm"/>
    <n v="43"/>
    <s v="2023njwas_qm43"/>
    <s v="r3"/>
    <x v="22"/>
    <n v="35"/>
    <s v="[]"/>
    <n v="1"/>
    <m/>
    <m/>
    <n v="1"/>
    <x v="0"/>
    <m/>
    <s v="[28,30]"/>
    <n v="1"/>
    <n v="0"/>
    <n v="0"/>
    <m/>
    <n v="0"/>
    <s v="x"/>
    <s v="x"/>
    <n v="0"/>
    <s v="p"/>
    <n v="2"/>
    <s v="n"/>
    <n v="3"/>
    <s v="x"/>
    <m/>
    <n v="1"/>
    <n v="0"/>
    <n v="0"/>
    <n v="0"/>
    <n v="0"/>
    <s v="Can't pickup, only push"/>
    <n v="0"/>
    <n v="0"/>
    <n v="0"/>
    <n v="0"/>
    <n v="0"/>
    <n v="0"/>
    <e v="#VALUE!"/>
    <n v="2"/>
    <n v="2"/>
    <n v="0"/>
    <n v="0"/>
    <n v="0"/>
    <n v="2"/>
    <n v="2"/>
    <n v="2"/>
    <n v="0"/>
    <n v="0"/>
    <n v="0"/>
    <n v="2"/>
  </r>
  <r>
    <s v="DD"/>
    <s v="2023njwas"/>
    <s v="qm"/>
    <n v="12"/>
    <s v="2023njwas_qm12"/>
    <s v="b3"/>
    <x v="23"/>
    <n v="62"/>
    <s v="[1]"/>
    <n v="0"/>
    <m/>
    <m/>
    <n v="0"/>
    <x v="0"/>
    <m/>
    <s v="[3,4]"/>
    <n v="0"/>
    <n v="1"/>
    <n v="0"/>
    <m/>
    <n v="0"/>
    <s v="b"/>
    <n v="2"/>
    <n v="0"/>
    <s v="a"/>
    <n v="0"/>
    <s v="v"/>
    <n v="3"/>
    <s v="x"/>
    <m/>
    <n v="4"/>
    <n v="0"/>
    <n v="0"/>
    <n v="0"/>
    <n v="1"/>
    <m/>
    <n v="1"/>
    <n v="0"/>
    <n v="1"/>
    <n v="1"/>
    <n v="0"/>
    <n v="0"/>
    <e v="#VALUE!"/>
    <n v="2"/>
    <n v="0"/>
    <n v="2"/>
    <n v="2"/>
    <n v="0"/>
    <n v="0"/>
    <n v="3"/>
    <n v="0"/>
    <n v="3"/>
    <n v="3"/>
    <n v="0"/>
    <n v="0"/>
  </r>
  <r>
    <s v="DD"/>
    <s v="2023njwas"/>
    <s v="qm"/>
    <n v="29"/>
    <s v="2023njwas_qm29"/>
    <s v="b1"/>
    <x v="23"/>
    <n v="26"/>
    <s v="[8]"/>
    <n v="0"/>
    <m/>
    <m/>
    <n v="1"/>
    <x v="0"/>
    <m/>
    <s v="[9,7,24]"/>
    <n v="0"/>
    <n v="0"/>
    <n v="0"/>
    <m/>
    <n v="1"/>
    <s v="b"/>
    <n v="2"/>
    <n v="12.3"/>
    <s v="e"/>
    <n v="2"/>
    <s v="a"/>
    <n v="3"/>
    <s v="x"/>
    <m/>
    <n v="3"/>
    <n v="0"/>
    <n v="0"/>
    <n v="0"/>
    <n v="1"/>
    <m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Mbb"/>
    <s v="2023njwas"/>
    <s v="qm"/>
    <n v="26"/>
    <s v="2023njwas_qm26"/>
    <s v="r3"/>
    <x v="23"/>
    <n v="35"/>
    <s v="[2]"/>
    <n v="1"/>
    <m/>
    <m/>
    <n v="1"/>
    <x v="0"/>
    <m/>
    <s v="[1,3,22]"/>
    <n v="0"/>
    <n v="0"/>
    <n v="0"/>
    <m/>
    <n v="0"/>
    <s v="o"/>
    <s v="x"/>
    <n v="6"/>
    <s v="e"/>
    <n v="3"/>
    <s v="a"/>
    <n v="1"/>
    <s v="x"/>
    <m/>
    <n v="4"/>
    <n v="0"/>
    <n v="0"/>
    <n v="0"/>
    <n v="1"/>
    <m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Mbb"/>
    <s v="2023njwas"/>
    <s v="qm"/>
    <n v="40"/>
    <s v="2023njwas_qm40"/>
    <s v="r3"/>
    <x v="23"/>
    <n v="35"/>
    <s v="[2]"/>
    <n v="1"/>
    <m/>
    <m/>
    <n v="1"/>
    <x v="0"/>
    <m/>
    <s v="[1,20,3]"/>
    <n v="0"/>
    <n v="0"/>
    <n v="0"/>
    <m/>
    <n v="0"/>
    <s v="o"/>
    <n v="2"/>
    <n v="4.9000000000000004"/>
    <s v="e"/>
    <n v="2"/>
    <s v="a"/>
    <n v="1"/>
    <s v="x"/>
    <m/>
    <n v="4"/>
    <n v="0"/>
    <n v="0"/>
    <n v="0"/>
    <n v="1"/>
    <s v="Pretty good"/>
    <n v="1"/>
    <n v="1"/>
    <n v="0"/>
    <n v="1"/>
    <n v="0"/>
    <n v="0"/>
    <e v="#VALUE!"/>
    <n v="3"/>
    <n v="0"/>
    <n v="3"/>
    <n v="2"/>
    <n v="0"/>
    <n v="1"/>
    <n v="4"/>
    <n v="1"/>
    <n v="3"/>
    <n v="3"/>
    <n v="0"/>
    <n v="1"/>
  </r>
  <r>
    <s v="DD"/>
    <s v="2023njwas"/>
    <s v="qm"/>
    <n v="4"/>
    <s v="2023njwas_qm4"/>
    <s v="b1"/>
    <x v="24"/>
    <n v="38"/>
    <s v="[]"/>
    <n v="0"/>
    <m/>
    <m/>
    <n v="0"/>
    <x v="0"/>
    <m/>
    <s v="[32]"/>
    <n v="0"/>
    <n v="0"/>
    <n v="0"/>
    <m/>
    <n v="0"/>
    <s v="x"/>
    <s v="x"/>
    <n v="2.5"/>
    <s v="e"/>
    <n v="2"/>
    <s v="n"/>
    <n v="2"/>
    <s v="b"/>
    <m/>
    <n v="3"/>
    <n v="0"/>
    <n v="0"/>
    <n v="0"/>
    <n v="0"/>
    <m/>
    <n v="0"/>
    <n v="0"/>
    <n v="0"/>
    <n v="0"/>
    <n v="0"/>
    <n v="0"/>
    <e v="#VALUE!"/>
    <n v="1"/>
    <n v="1"/>
    <n v="0"/>
    <n v="0"/>
    <n v="0"/>
    <n v="1"/>
    <n v="1"/>
    <n v="1"/>
    <n v="0"/>
    <n v="0"/>
    <n v="0"/>
    <n v="1"/>
  </r>
  <r>
    <s v="Mmb"/>
    <s v="2023njwas"/>
    <s v="qm"/>
    <n v="21"/>
    <s v="2023njwas_qm21"/>
    <s v="r2"/>
    <x v="24"/>
    <n v="35"/>
    <s v="[]"/>
    <n v="1"/>
    <m/>
    <m/>
    <n v="0"/>
    <x v="0"/>
    <m/>
    <s v="[19,29]"/>
    <n v="0"/>
    <n v="0"/>
    <n v="0"/>
    <m/>
    <n v="0"/>
    <s v="x"/>
    <s v="x"/>
    <n v="6.5"/>
    <s v="e"/>
    <n v="2"/>
    <s v="n"/>
    <n v="1"/>
    <s v="x"/>
    <m/>
    <n v="1"/>
    <n v="0"/>
    <n v="0"/>
    <n v="0"/>
    <n v="0"/>
    <m/>
    <n v="0"/>
    <n v="0"/>
    <n v="0"/>
    <n v="0"/>
    <n v="0"/>
    <n v="0"/>
    <e v="#VALUE!"/>
    <n v="2"/>
    <n v="1"/>
    <n v="1"/>
    <n v="0"/>
    <n v="0"/>
    <n v="2"/>
    <n v="2"/>
    <n v="1"/>
    <n v="1"/>
    <n v="0"/>
    <n v="0"/>
    <n v="2"/>
  </r>
  <r>
    <s v="DD"/>
    <s v="2023njwas"/>
    <s v="qm"/>
    <n v="11"/>
    <s v="2023njwas_qm11"/>
    <s v="b1"/>
    <x v="25"/>
    <n v="26"/>
    <s v="[]"/>
    <n v="0"/>
    <m/>
    <m/>
    <n v="0"/>
    <x v="0"/>
    <m/>
    <s v="[]"/>
    <n v="0"/>
    <n v="0"/>
    <n v="0"/>
    <m/>
    <n v="0"/>
    <s v="x"/>
    <s v="x"/>
    <n v="1.6"/>
    <s v="e"/>
    <n v="2"/>
    <s v="a"/>
    <n v="1"/>
    <s v="a"/>
    <m/>
    <n v="4"/>
    <n v="0"/>
    <n v="0"/>
    <n v="0"/>
    <n v="0"/>
    <m/>
    <n v="0"/>
    <n v="0"/>
    <n v="0"/>
    <n v="0"/>
    <n v="0"/>
    <n v="0"/>
    <e v="#VALUE!"/>
    <n v="0"/>
    <n v="0"/>
    <n v="0"/>
    <n v="0"/>
    <n v="0"/>
    <n v="0"/>
    <n v="0"/>
    <n v="0"/>
    <n v="0"/>
    <n v="0"/>
    <n v="0"/>
    <n v="0"/>
  </r>
  <r>
    <s v="DD"/>
    <s v="2023njwas"/>
    <s v="qm"/>
    <n v="3"/>
    <s v="2023njwas_qm3"/>
    <s v="b2"/>
    <x v="26"/>
    <n v="50"/>
    <s v="[]"/>
    <n v="1"/>
    <m/>
    <m/>
    <n v="0"/>
    <x v="3"/>
    <m/>
    <s v="[31,30,28,29]"/>
    <n v="0"/>
    <n v="1"/>
    <n v="0"/>
    <m/>
    <n v="1"/>
    <s v="u"/>
    <n v="2"/>
    <n v="13.2"/>
    <s v="e"/>
    <n v="2"/>
    <s v="a"/>
    <n v="3"/>
    <s v="x"/>
    <m/>
    <n v="2"/>
    <n v="0"/>
    <n v="0"/>
    <n v="0"/>
    <n v="1"/>
    <m/>
    <n v="0"/>
    <n v="0"/>
    <n v="0"/>
    <n v="0"/>
    <n v="0"/>
    <n v="0"/>
    <e v="#VALUE!"/>
    <n v="4"/>
    <n v="4"/>
    <n v="0"/>
    <n v="0"/>
    <n v="0"/>
    <n v="4"/>
    <n v="4"/>
    <n v="4"/>
    <n v="0"/>
    <n v="0"/>
    <n v="0"/>
    <n v="4"/>
  </r>
  <r>
    <s v="DD"/>
    <s v="2023njwas"/>
    <s v="qm"/>
    <n v="30"/>
    <s v="2023njwas_qm30"/>
    <s v="b3"/>
    <x v="26"/>
    <n v="38"/>
    <s v="[5]"/>
    <n v="0"/>
    <m/>
    <m/>
    <n v="1"/>
    <x v="1"/>
    <m/>
    <s v="[28,30,29]"/>
    <n v="0"/>
    <n v="0"/>
    <n v="0"/>
    <m/>
    <n v="1"/>
    <s v="u"/>
    <s v="x"/>
    <n v="1.6"/>
    <s v="e"/>
    <n v="3"/>
    <s v="a"/>
    <n v="1"/>
    <s v="x"/>
    <m/>
    <n v="3"/>
    <n v="0"/>
    <n v="0"/>
    <n v="0"/>
    <n v="1"/>
    <m/>
    <n v="1"/>
    <n v="1"/>
    <n v="0"/>
    <n v="1"/>
    <n v="0"/>
    <n v="0"/>
    <e v="#VALUE!"/>
    <n v="3"/>
    <n v="3"/>
    <n v="0"/>
    <n v="0"/>
    <n v="0"/>
    <n v="3"/>
    <n v="4"/>
    <n v="4"/>
    <n v="0"/>
    <n v="1"/>
    <n v="0"/>
    <n v="3"/>
  </r>
  <r>
    <s v="Mbb"/>
    <s v="2023njwas"/>
    <s v="qm"/>
    <n v="11"/>
    <s v="2023njwas_qm11"/>
    <s v="r1"/>
    <x v="26"/>
    <n v="47"/>
    <s v="[14]"/>
    <n v="1"/>
    <m/>
    <m/>
    <n v="0"/>
    <x v="3"/>
    <m/>
    <s v="[36,33,34,35]"/>
    <n v="0"/>
    <n v="0"/>
    <n v="0"/>
    <m/>
    <n v="0"/>
    <s v="u"/>
    <s v="x"/>
    <n v="6"/>
    <s v="e"/>
    <n v="2"/>
    <s v="a"/>
    <n v="0"/>
    <s v="x"/>
    <m/>
    <n v="2"/>
    <n v="0"/>
    <n v="0"/>
    <n v="0"/>
    <n v="0"/>
    <m/>
    <n v="1"/>
    <n v="1"/>
    <n v="0"/>
    <n v="0"/>
    <n v="1"/>
    <n v="0"/>
    <e v="#VALUE!"/>
    <n v="4"/>
    <n v="4"/>
    <n v="0"/>
    <n v="0"/>
    <n v="0"/>
    <n v="4"/>
    <n v="5"/>
    <n v="5"/>
    <n v="0"/>
    <n v="0"/>
    <n v="1"/>
    <n v="4"/>
  </r>
  <r>
    <s v="Mbb"/>
    <s v="2023njwas"/>
    <s v="qm"/>
    <n v="16"/>
    <s v="2023njwas_qm16"/>
    <s v="r3"/>
    <x v="26"/>
    <n v="47"/>
    <s v="[5]"/>
    <n v="0"/>
    <m/>
    <m/>
    <n v="1"/>
    <x v="3"/>
    <m/>
    <s v="[21,28,34]"/>
    <n v="0"/>
    <n v="0"/>
    <n v="0"/>
    <m/>
    <n v="0"/>
    <s v="u"/>
    <n v="1"/>
    <n v="15.4"/>
    <s v="e"/>
    <n v="2"/>
    <s v="a"/>
    <n v="1"/>
    <s v="x"/>
    <m/>
    <n v="3"/>
    <n v="0"/>
    <n v="0"/>
    <n v="0"/>
    <n v="1"/>
    <s v="Slow on pick up "/>
    <n v="1"/>
    <n v="1"/>
    <n v="0"/>
    <n v="1"/>
    <n v="0"/>
    <n v="0"/>
    <e v="#VALUE!"/>
    <n v="3"/>
    <n v="2"/>
    <n v="1"/>
    <n v="0"/>
    <n v="0"/>
    <n v="3"/>
    <n v="4"/>
    <n v="3"/>
    <n v="1"/>
    <n v="1"/>
    <n v="0"/>
    <n v="3"/>
  </r>
  <r>
    <m/>
    <m/>
    <m/>
    <m/>
    <m/>
    <m/>
    <x v="27"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27"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>
  <location ref="A1:E30" firstHeaderRow="0" firstDataRow="1" firstDataCol="1"/>
  <pivotFields count="55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28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1"/>
        <item x="3"/>
        <item x="2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utoGamePieces" fld="36" subtotal="average" baseField="6" baseItem="28" numFmtId="2"/>
    <dataField name="Average of teleopGamePieces" fld="43" subtotal="average" baseField="6" baseItem="16" numFmtId="2"/>
    <dataField name="Average of teleopCubes" fld="44" subtotal="average" baseField="6" baseItem="11" numFmtId="2"/>
    <dataField name="Average of teleopCones" fld="45" subtotal="average" baseField="6" baseItem="11" numFmtId="2"/>
  </dataFields>
  <formats count="8"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>
        <references count="1">
          <reference field="4294967294" count="2" selected="0">
            <x v="2"/>
            <x v="3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  <format dxfId="7">
      <pivotArea field="6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ScoutingData" displayName="ScoutingData" ref="A1:BC121" totalsRowShown="0" headerRowDxfId="65" dataDxfId="64" tableBorderDxfId="63">
  <autoFilter ref="A1:BC121" xr:uid="{00000000-0009-0000-0100-00000D000000}"/>
  <sortState xmlns:xlrd2="http://schemas.microsoft.com/office/spreadsheetml/2017/richdata2" ref="A2:BC90">
    <sortCondition ref="G1:G90"/>
  </sortState>
  <tableColumns count="55">
    <tableColumn id="2" xr3:uid="{00000000-0010-0000-0000-000002000000}" name="scouter" dataDxfId="62"/>
    <tableColumn id="34" xr3:uid="{00000000-0010-0000-0000-000022000000}" name="eventCode" dataDxfId="61"/>
    <tableColumn id="33" xr3:uid="{00000000-0010-0000-0000-000021000000}" name="matchLevel" dataDxfId="60"/>
    <tableColumn id="32" xr3:uid="{00000000-0010-0000-0000-000020000000}" name="matchNumber" dataDxfId="59"/>
    <tableColumn id="1" xr3:uid="{00000000-0010-0000-0000-000001000000}" name="match_key" dataDxfId="58">
      <calculatedColumnFormula>ScoutingData[[#This Row],[eventCode]]&amp;"_"&amp;ScoutingData[[#This Row],[matchLevel]]&amp;ScoutingData[[#This Row],[matchNumber]]</calculatedColumnFormula>
    </tableColumn>
    <tableColumn id="49" xr3:uid="{00000000-0010-0000-0000-000031000000}" name="robot" dataDxfId="57"/>
    <tableColumn id="3" xr3:uid="{00000000-0010-0000-0000-000003000000}" name="teamNumber" dataDxfId="56"/>
    <tableColumn id="9" xr3:uid="{00000000-0010-0000-0000-000009000000}" name="autoStartingLocation" dataDxfId="55"/>
    <tableColumn id="53" xr3:uid="{00000000-0010-0000-0000-000035000000}" name="autoScoredGrid" dataDxfId="54"/>
    <tableColumn id="7" xr3:uid="{00000000-0010-0000-0000-000007000000}" name="autoAttempted"/>
    <tableColumn id="54" xr3:uid="{00000000-0010-0000-0000-000036000000}" name="autoCrossedCable" dataDxfId="53"/>
    <tableColumn id="56" xr3:uid="{00000000-0010-0000-0000-000038000000}" name="autoCrossedChargingStation" dataDxfId="52"/>
    <tableColumn id="55" xr3:uid="{00000000-0010-0000-0000-000037000000}" name="autoMobility" dataDxfId="51"/>
    <tableColumn id="60" xr3:uid="{00000000-0010-0000-0000-00003C000000}" name="autoDocked" dataDxfId="50"/>
    <tableColumn id="59" xr3:uid="{00000000-0010-0000-0000-00003B000000}" name="cycleTimes" dataDxfId="49"/>
    <tableColumn id="42" xr3:uid="{00000000-0010-0000-0000-00002A000000}" name="scoredGrid" dataDxfId="48"/>
    <tableColumn id="16" xr3:uid="{00000000-0010-0000-0000-000010000000}" name="feedCount" dataDxfId="47"/>
    <tableColumn id="72" xr3:uid="{00000000-0010-0000-0000-000048000000}" name="wasFed" dataDxfId="46"/>
    <tableColumn id="18" xr3:uid="{00000000-0010-0000-0000-000012000000}" name="wasDefended" dataDxfId="45"/>
    <tableColumn id="63" xr3:uid="{00000000-0010-0000-0000-00003F000000}" name="whoDefended" dataDxfId="44"/>
    <tableColumn id="65" xr3:uid="{00000000-0010-0000-0000-000041000000}" name="smartLinks" dataDxfId="43"/>
    <tableColumn id="66" xr3:uid="{00000000-0010-0000-0000-000042000000}" name="floorPickUp" dataDxfId="42"/>
    <tableColumn id="15" xr3:uid="{00000000-0010-0000-0000-00000F000000}" name="substationUsed"/>
    <tableColumn id="67" xr3:uid="{00000000-0010-0000-0000-000043000000}" name="dockingTime" dataDxfId="41"/>
    <tableColumn id="75" xr3:uid="{00000000-0010-0000-0000-00004B000000}" name="finalState"/>
    <tableColumn id="77" xr3:uid="{00000000-0010-0000-0000-00004D000000}" name="numOfRobotsDocked"/>
    <tableColumn id="70" xr3:uid="{00000000-0010-0000-0000-000046000000}" name="driverSkill" dataDxfId="40"/>
    <tableColumn id="78" xr3:uid="{00000000-0010-0000-0000-00004E000000}" name="linksScored"/>
    <tableColumn id="71" xr3:uid="{00000000-0010-0000-0000-000047000000}" name="defenseRating" dataDxfId="39"/>
    <tableColumn id="40" xr3:uid="{00000000-0010-0000-0000-000028000000}" name="swerveDrive" dataDxfId="38"/>
    <tableColumn id="43" xr3:uid="{00000000-0010-0000-0000-00002B000000}" name="speedRating" dataDxfId="37"/>
    <tableColumn id="36" xr3:uid="{00000000-0010-0000-0000-000024000000}" name="diedOrTipped" dataDxfId="36"/>
    <tableColumn id="41" xr3:uid="{00000000-0010-0000-0000-000029000000}" name="tippy" dataDxfId="35"/>
    <tableColumn id="79" xr3:uid="{00000000-0010-0000-0000-00004F000000}" name="droppedCones"/>
    <tableColumn id="19" xr3:uid="{00000000-0010-0000-0000-000013000000}" name="goodPartner" dataDxfId="34"/>
    <tableColumn id="51" xr3:uid="{00000000-0010-0000-0000-000033000000}" name="comments" dataDxfId="33"/>
    <tableColumn id="4" xr3:uid="{00000000-0010-0000-0000-000004000000}" name="autoGamePieces" dataDxfId="32">
      <calculatedColumnFormula>getTotalCount(ScoutingData[[#This Row],[autoScoredGrid]])</calculatedColumnFormula>
    </tableColumn>
    <tableColumn id="74" xr3:uid="{00000000-0010-0000-0000-00004A000000}" name="autoCubes" dataDxfId="31">
      <calculatedColumnFormula>getCubeCount(ScoutingData[[#This Row],[autoScoredGrid]])</calculatedColumnFormula>
    </tableColumn>
    <tableColumn id="23" xr3:uid="{00000000-0010-0000-0000-000017000000}" name="autoCones" dataDxfId="30">
      <calculatedColumnFormula>getConeCount(ScoutingData[[#This Row],[autoScoredGrid]])</calculatedColumnFormula>
    </tableColumn>
    <tableColumn id="73" xr3:uid="{00000000-0010-0000-0000-000049000000}" name="autoHigh" dataDxfId="29">
      <calculatedColumnFormula>getHighCount(ScoutingData[[#This Row],[autoScoredGrid]])</calculatedColumnFormula>
    </tableColumn>
    <tableColumn id="46" xr3:uid="{00000000-0010-0000-0000-00002E000000}" name="autoMed" dataDxfId="28">
      <calculatedColumnFormula>getMedCount(ScoutingData[[#This Row],[autoScoredGrid]])</calculatedColumnFormula>
    </tableColumn>
    <tableColumn id="47" xr3:uid="{00000000-0010-0000-0000-00002F000000}" name="autoLow" dataDxfId="27">
      <calculatedColumnFormula>getLowCount(ScoutingData[[#This Row],[autoScoredGrid]])</calculatedColumnFormula>
    </tableColumn>
    <tableColumn id="50" xr3:uid="{00000000-0010-0000-0000-000032000000}" name="avgCycleTime" dataDxfId="26">
      <calculatedColumnFormula>getAvgCycleTime(ScoutingData[[#This Row],[cycleTimes]])</calculatedColumnFormula>
    </tableColumn>
    <tableColumn id="27" xr3:uid="{00000000-0010-0000-0000-00001B000000}" name="teleopGamePieces" dataDxfId="25">
      <calculatedColumnFormula>getTotalCount(ScoutingData[[#This Row],[scoredGrid]])</calculatedColumnFormula>
    </tableColumn>
    <tableColumn id="52" xr3:uid="{00000000-0010-0000-0000-000034000000}" name="teleopCubes" dataDxfId="24">
      <calculatedColumnFormula>getCubeCount(ScoutingData[[#This Row],[scoredGrid]])</calculatedColumnFormula>
    </tableColumn>
    <tableColumn id="5" xr3:uid="{00000000-0010-0000-0000-000005000000}" name="teleopCones" dataDxfId="23">
      <calculatedColumnFormula>getConeCount(ScoutingData[[#This Row],[scoredGrid]])</calculatedColumnFormula>
    </tableColumn>
    <tableColumn id="8" xr3:uid="{00000000-0010-0000-0000-000008000000}" name="teleopHigh" dataDxfId="22">
      <calculatedColumnFormula>getHighCount(ScoutingData[[#This Row],[scoredGrid]])</calculatedColumnFormula>
    </tableColumn>
    <tableColumn id="10" xr3:uid="{00000000-0010-0000-0000-00000A000000}" name="teleopMed" dataDxfId="21">
      <calculatedColumnFormula>getMedCount(ScoutingData[[#This Row],[scoredGrid]])</calculatedColumnFormula>
    </tableColumn>
    <tableColumn id="11" xr3:uid="{00000000-0010-0000-0000-00000B000000}" name="teleopLow" dataDxfId="20">
      <calculatedColumnFormula>getLowCount(ScoutingData[[#This Row],[scoredGrid]])</calculatedColumnFormula>
    </tableColumn>
    <tableColumn id="12" xr3:uid="{00000000-0010-0000-0000-00000C000000}" name="totalGamePieces" dataDxfId="19">
      <calculatedColumnFormula>ScoutingData[[#This Row],[autoGamePieces]]+ScoutingData[[#This Row],[teleopGamePieces]]</calculatedColumnFormula>
    </tableColumn>
    <tableColumn id="13" xr3:uid="{00000000-0010-0000-0000-00000D000000}" name="totalCubes" dataDxfId="18">
      <calculatedColumnFormula>ScoutingData[[#This Row],[autoCubes]]+ScoutingData[[#This Row],[teleopCubes]]</calculatedColumnFormula>
    </tableColumn>
    <tableColumn id="14" xr3:uid="{00000000-0010-0000-0000-00000E000000}" name="totalCones" dataDxfId="17">
      <calculatedColumnFormula>ScoutingData[[#This Row],[autoCones]]+ScoutingData[[#This Row],[teleopCones]]</calculatedColumnFormula>
    </tableColumn>
    <tableColumn id="76" xr3:uid="{00000000-0010-0000-0000-00004C000000}" name="totalHigh" dataDxfId="16">
      <calculatedColumnFormula>ScoutingData[[#This Row],[autoHigh]]+ScoutingData[[#This Row],[teleopHigh]]</calculatedColumnFormula>
    </tableColumn>
    <tableColumn id="17" xr3:uid="{00000000-0010-0000-0000-000011000000}" name="totalMed" dataDxfId="15">
      <calculatedColumnFormula>ScoutingData[[#This Row],[autoMed]]+ScoutingData[[#This Row],[teleopMed]]</calculatedColumnFormula>
    </tableColumn>
    <tableColumn id="6" xr3:uid="{00000000-0010-0000-0000-000006000000}" name="totalLow" dataDxfId="14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itData" displayName="PitData" ref="A1:Q71" totalsRowShown="0">
  <autoFilter ref="A1:Q71" xr:uid="{00000000-0009-0000-0100-000001000000}"/>
  <tableColumns count="17">
    <tableColumn id="1" xr3:uid="{00000000-0010-0000-0100-000001000000}" name="teamNumber"/>
    <tableColumn id="2" xr3:uid="{00000000-0010-0000-0100-000002000000}" name="width"/>
    <tableColumn id="3" xr3:uid="{00000000-0010-0000-0100-000003000000}" name="weight"/>
    <tableColumn id="4" xr3:uid="{00000000-0010-0000-0100-000004000000}" name="drivetrain"/>
    <tableColumn id="5" xr3:uid="{00000000-0010-0000-0100-000005000000}" name="otherDrivetrain"/>
    <tableColumn id="7" xr3:uid="{00000000-0010-0000-0100-000007000000}" name="drivetrainMotor"/>
    <tableColumn id="8" xr3:uid="{00000000-0010-0000-0100-000008000000}" name="floorPickUpCones"/>
    <tableColumn id="6" xr3:uid="{00000000-0010-0000-0100-000006000000}" name="conePlaceLimit"/>
    <tableColumn id="9" xr3:uid="{00000000-0010-0000-0100-000009000000}" name="floorPickUpCubes"/>
    <tableColumn id="12" xr3:uid="{00000000-0010-0000-0100-00000C000000}" name="cubePlaceLimit"/>
    <tableColumn id="15" xr3:uid="{00000000-0010-0000-0100-00000F000000}" name="leaveCOmmunity"/>
    <tableColumn id="10" xr3:uid="{00000000-0010-0000-0100-00000A000000}" name="crossCS"/>
    <tableColumn id="16" xr3:uid="{00000000-0010-0000-0100-000010000000}" name="balAuton"/>
    <tableColumn id="17" xr3:uid="{00000000-0010-0000-0100-000011000000}" name="balEnd"/>
    <tableColumn id="11" xr3:uid="{00000000-0010-0000-0100-00000B000000}" name="secPiece"/>
    <tableColumn id="13" xr3:uid="{00000000-0010-0000-0100-00000D000000}" name="issues"/>
    <tableColumn id="14" xr3:uid="{00000000-0010-0000-0100-00000E000000}" name="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trol"/>
  <dimension ref="A1:U75"/>
  <sheetViews>
    <sheetView tabSelected="1" zoomScale="85" zoomScaleNormal="85" workbookViewId="0">
      <selection activeCell="T20" sqref="T20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59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60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17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21</v>
      </c>
    </row>
  </sheetData>
  <dataValidations count="1">
    <dataValidation type="list" allowBlank="1" showInputMessage="1" showErrorMessage="1" sqref="D2 B2" xr:uid="{00000000-0002-0000-0000-000000000000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atchScoutingData"/>
  <dimension ref="A1:BC121"/>
  <sheetViews>
    <sheetView topLeftCell="A78" zoomScaleNormal="100" workbookViewId="0">
      <selection activeCell="D97" sqref="D97"/>
    </sheetView>
  </sheetViews>
  <sheetFormatPr defaultColWidth="14.44140625" defaultRowHeight="14.4"/>
  <cols>
    <col min="1" max="1" width="9.44140625" bestFit="1" customWidth="1"/>
    <col min="2" max="2" width="12.33203125" bestFit="1" customWidth="1"/>
    <col min="3" max="3" width="12.88671875" bestFit="1" customWidth="1"/>
    <col min="4" max="4" width="15.5546875" bestFit="1" customWidth="1"/>
    <col min="5" max="5" width="16.33203125" bestFit="1" customWidth="1"/>
    <col min="6" max="6" width="7.88671875" bestFit="1" customWidth="1"/>
    <col min="8" max="8" width="21.109375" bestFit="1" customWidth="1"/>
    <col min="9" max="9" width="9.109375" customWidth="1"/>
    <col min="10" max="10" width="16.33203125" bestFit="1" customWidth="1"/>
    <col min="13" max="13" width="16.33203125" customWidth="1"/>
    <col min="14" max="14" width="11" customWidth="1"/>
    <col min="15" max="15" width="14.5546875" customWidth="1"/>
    <col min="16" max="16" width="16.44140625" customWidth="1"/>
    <col min="17" max="17" width="14.6640625" customWidth="1"/>
    <col min="18" max="18" width="16.5546875" customWidth="1"/>
    <col min="19" max="19" width="12" customWidth="1"/>
    <col min="20" max="20" width="13.44140625" customWidth="1"/>
    <col min="22" max="23" width="16.44140625" customWidth="1"/>
    <col min="24" max="26" width="18.5546875" customWidth="1"/>
    <col min="27" max="28" width="14.44140625" customWidth="1"/>
    <col min="29" max="29" width="12.5546875" customWidth="1"/>
    <col min="30" max="31" width="15.33203125" customWidth="1"/>
    <col min="33" max="34" width="13.44140625" customWidth="1"/>
    <col min="36" max="36" width="21.5546875" customWidth="1"/>
    <col min="39" max="40" width="12.109375" customWidth="1"/>
    <col min="45" max="3768" width="14.44140625" customWidth="1"/>
  </cols>
  <sheetData>
    <row r="1" spans="1:55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26</v>
      </c>
      <c r="J1" t="s">
        <v>71</v>
      </c>
      <c r="K1" t="s">
        <v>22</v>
      </c>
      <c r="L1" t="s">
        <v>23</v>
      </c>
      <c r="M1" t="s">
        <v>24</v>
      </c>
      <c r="N1" t="s">
        <v>25</v>
      </c>
      <c r="O1" t="s">
        <v>27</v>
      </c>
      <c r="P1" t="s">
        <v>28</v>
      </c>
      <c r="Q1" t="s">
        <v>30</v>
      </c>
      <c r="R1" t="s">
        <v>29</v>
      </c>
      <c r="S1" t="s">
        <v>11</v>
      </c>
      <c r="T1" t="s">
        <v>31</v>
      </c>
      <c r="U1" t="s">
        <v>32</v>
      </c>
      <c r="V1" t="s">
        <v>33</v>
      </c>
      <c r="W1" t="s">
        <v>72</v>
      </c>
      <c r="X1" t="s">
        <v>34</v>
      </c>
      <c r="Y1" t="s">
        <v>35</v>
      </c>
      <c r="Z1" t="s">
        <v>36</v>
      </c>
      <c r="AA1" t="s">
        <v>10</v>
      </c>
      <c r="AB1" t="s">
        <v>37</v>
      </c>
      <c r="AC1" t="s">
        <v>9</v>
      </c>
      <c r="AD1" t="s">
        <v>15</v>
      </c>
      <c r="AE1" t="s">
        <v>16</v>
      </c>
      <c r="AF1" t="s">
        <v>13</v>
      </c>
      <c r="AG1" t="s">
        <v>38</v>
      </c>
      <c r="AH1" t="s">
        <v>39</v>
      </c>
      <c r="AI1" t="s">
        <v>14</v>
      </c>
      <c r="AJ1" t="s">
        <v>12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</row>
    <row r="2" spans="1:55">
      <c r="A2" t="s">
        <v>107</v>
      </c>
      <c r="B2" t="s">
        <v>103</v>
      </c>
      <c r="C2" t="s">
        <v>0</v>
      </c>
      <c r="D2">
        <v>5</v>
      </c>
      <c r="E2" t="str">
        <f>ScoutingData[[#This Row],[eventCode]]&amp;"_"&amp;ScoutingData[[#This Row],[matchLevel]]&amp;ScoutingData[[#This Row],[matchNumber]]</f>
        <v>2023njwas_qm5</v>
      </c>
      <c r="F2" t="s">
        <v>104</v>
      </c>
      <c r="G2">
        <v>56</v>
      </c>
      <c r="H2">
        <v>26</v>
      </c>
      <c r="I2" t="s">
        <v>117</v>
      </c>
      <c r="J2">
        <v>1</v>
      </c>
      <c r="M2">
        <v>1</v>
      </c>
      <c r="N2" t="s">
        <v>18</v>
      </c>
      <c r="P2" t="s">
        <v>118</v>
      </c>
      <c r="Q2">
        <v>0</v>
      </c>
      <c r="R2">
        <v>0</v>
      </c>
      <c r="S2">
        <v>0</v>
      </c>
      <c r="U2">
        <v>0</v>
      </c>
      <c r="V2" t="s">
        <v>119</v>
      </c>
      <c r="W2">
        <v>1</v>
      </c>
      <c r="X2">
        <v>3.1</v>
      </c>
      <c r="Y2" t="s">
        <v>20</v>
      </c>
      <c r="Z2">
        <v>2</v>
      </c>
      <c r="AA2" t="s">
        <v>112</v>
      </c>
      <c r="AB2">
        <v>1</v>
      </c>
      <c r="AC2" t="s">
        <v>18</v>
      </c>
      <c r="AE2">
        <v>3</v>
      </c>
      <c r="AF2">
        <v>0</v>
      </c>
      <c r="AG2">
        <v>0</v>
      </c>
      <c r="AH2">
        <v>0</v>
      </c>
      <c r="AI2">
        <v>1</v>
      </c>
      <c r="AK2">
        <f>getTotalCount(ScoutingData[[#This Row],[autoScoredGrid]])</f>
        <v>1</v>
      </c>
      <c r="AL2">
        <f>getCubeCount(ScoutingData[[#This Row],[autoScoredGrid]])</f>
        <v>0</v>
      </c>
      <c r="AM2">
        <f>getConeCount(ScoutingData[[#This Row],[autoScoredGrid]])</f>
        <v>1</v>
      </c>
      <c r="AN2">
        <f>getHighCount(ScoutingData[[#This Row],[autoScoredGrid]])</f>
        <v>1</v>
      </c>
      <c r="AO2">
        <f>getMedCount(ScoutingData[[#This Row],[autoScoredGrid]])</f>
        <v>0</v>
      </c>
      <c r="AP2">
        <f>getLowCount(ScoutingData[[#This Row],[autoScoredGrid]])</f>
        <v>0</v>
      </c>
      <c r="AQ2" t="e">
        <f>getAvgCycleTime(ScoutingData[[#This Row],[cycleTimes]])</f>
        <v>#VALUE!</v>
      </c>
      <c r="AR2">
        <f>getTotalCount(ScoutingData[[#This Row],[scoredGrid]])</f>
        <v>3</v>
      </c>
      <c r="AS2">
        <f>getCubeCount(ScoutingData[[#This Row],[scoredGrid]])</f>
        <v>0</v>
      </c>
      <c r="AT2">
        <f>getConeCount(ScoutingData[[#This Row],[scoredGrid]])</f>
        <v>3</v>
      </c>
      <c r="AU2">
        <f>getHighCount(ScoutingData[[#This Row],[scoredGrid]])</f>
        <v>3</v>
      </c>
      <c r="AV2">
        <f>getMedCount(ScoutingData[[#This Row],[scoredGrid]])</f>
        <v>0</v>
      </c>
      <c r="AW2">
        <f>getLowCount(ScoutingData[[#This Row],[scoredGrid]])</f>
        <v>0</v>
      </c>
      <c r="AX2">
        <f>ScoutingData[[#This Row],[autoGamePieces]]+ScoutingData[[#This Row],[teleopGamePieces]]</f>
        <v>4</v>
      </c>
      <c r="AY2">
        <f>ScoutingData[[#This Row],[autoCubes]]+ScoutingData[[#This Row],[teleopCubes]]</f>
        <v>0</v>
      </c>
      <c r="AZ2">
        <f>ScoutingData[[#This Row],[autoCones]]+ScoutingData[[#This Row],[teleopCones]]</f>
        <v>4</v>
      </c>
      <c r="BA2">
        <f>ScoutingData[[#This Row],[autoHigh]]+ScoutingData[[#This Row],[teleopHigh]]</f>
        <v>4</v>
      </c>
      <c r="BB2">
        <f>ScoutingData[[#This Row],[autoMed]]+ScoutingData[[#This Row],[teleopMed]]</f>
        <v>0</v>
      </c>
      <c r="BC2">
        <f>ScoutingData[[#This Row],[autoLow]]+ScoutingData[[#This Row],[teleopLow]]</f>
        <v>0</v>
      </c>
    </row>
    <row r="3" spans="1:55">
      <c r="A3" t="s">
        <v>107</v>
      </c>
      <c r="B3" t="s">
        <v>103</v>
      </c>
      <c r="C3" t="s">
        <v>0</v>
      </c>
      <c r="D3">
        <v>27</v>
      </c>
      <c r="E3" t="str">
        <f>ScoutingData[[#This Row],[eventCode]]&amp;"_"&amp;ScoutingData[[#This Row],[matchLevel]]&amp;ScoutingData[[#This Row],[matchNumber]]</f>
        <v>2023njwas_qm27</v>
      </c>
      <c r="F3" t="s">
        <v>115</v>
      </c>
      <c r="G3">
        <v>56</v>
      </c>
      <c r="H3">
        <v>62</v>
      </c>
      <c r="I3" t="s">
        <v>113</v>
      </c>
      <c r="J3">
        <v>0</v>
      </c>
      <c r="M3">
        <v>0</v>
      </c>
      <c r="N3" t="s">
        <v>18</v>
      </c>
      <c r="P3" t="s">
        <v>113</v>
      </c>
      <c r="Q3">
        <v>0</v>
      </c>
      <c r="R3">
        <v>0</v>
      </c>
      <c r="S3">
        <v>0</v>
      </c>
      <c r="U3">
        <v>0</v>
      </c>
      <c r="V3" t="s">
        <v>18</v>
      </c>
      <c r="W3" t="s">
        <v>18</v>
      </c>
      <c r="X3">
        <v>0</v>
      </c>
      <c r="Y3" t="s">
        <v>136</v>
      </c>
      <c r="Z3">
        <v>1</v>
      </c>
      <c r="AA3" t="s">
        <v>18</v>
      </c>
      <c r="AB3">
        <v>0</v>
      </c>
      <c r="AC3" t="s">
        <v>18</v>
      </c>
      <c r="AE3">
        <v>3</v>
      </c>
      <c r="AF3">
        <v>1</v>
      </c>
      <c r="AG3">
        <v>0</v>
      </c>
      <c r="AH3">
        <v>0</v>
      </c>
      <c r="AI3">
        <v>0</v>
      </c>
      <c r="AK3">
        <f>getTotalCount(ScoutingData[[#This Row],[autoScoredGrid]])</f>
        <v>0</v>
      </c>
      <c r="AL3">
        <f>getCubeCount(ScoutingData[[#This Row],[autoScoredGrid]])</f>
        <v>0</v>
      </c>
      <c r="AM3">
        <f>getConeCount(ScoutingData[[#This Row],[autoScoredGrid]])</f>
        <v>0</v>
      </c>
      <c r="AN3">
        <f>getHighCount(ScoutingData[[#This Row],[autoScoredGrid]])</f>
        <v>0</v>
      </c>
      <c r="AO3">
        <f>getMedCount(ScoutingData[[#This Row],[autoScoredGrid]])</f>
        <v>0</v>
      </c>
      <c r="AP3">
        <f>getLowCount(ScoutingData[[#This Row],[autoScoredGrid]])</f>
        <v>0</v>
      </c>
      <c r="AQ3" t="e">
        <f>getAvgCycleTime(ScoutingData[[#This Row],[cycleTimes]])</f>
        <v>#VALUE!</v>
      </c>
      <c r="AR3">
        <f>getTotalCount(ScoutingData[[#This Row],[scoredGrid]])</f>
        <v>0</v>
      </c>
      <c r="AS3">
        <f>getCubeCount(ScoutingData[[#This Row],[scoredGrid]])</f>
        <v>0</v>
      </c>
      <c r="AT3">
        <f>getConeCount(ScoutingData[[#This Row],[scoredGrid]])</f>
        <v>0</v>
      </c>
      <c r="AU3">
        <f>getHighCount(ScoutingData[[#This Row],[scoredGrid]])</f>
        <v>0</v>
      </c>
      <c r="AV3">
        <f>getMedCount(ScoutingData[[#This Row],[scoredGrid]])</f>
        <v>0</v>
      </c>
      <c r="AW3">
        <f>getLowCount(ScoutingData[[#This Row],[scoredGrid]])</f>
        <v>0</v>
      </c>
      <c r="AX3">
        <f>ScoutingData[[#This Row],[autoGamePieces]]+ScoutingData[[#This Row],[teleopGamePieces]]</f>
        <v>0</v>
      </c>
      <c r="AY3">
        <f>ScoutingData[[#This Row],[autoCubes]]+ScoutingData[[#This Row],[teleopCubes]]</f>
        <v>0</v>
      </c>
      <c r="AZ3">
        <f>ScoutingData[[#This Row],[autoCones]]+ScoutingData[[#This Row],[teleopCones]]</f>
        <v>0</v>
      </c>
      <c r="BA3">
        <f>ScoutingData[[#This Row],[autoHigh]]+ScoutingData[[#This Row],[teleopHigh]]</f>
        <v>0</v>
      </c>
      <c r="BB3">
        <f>ScoutingData[[#This Row],[autoMed]]+ScoutingData[[#This Row],[teleopMed]]</f>
        <v>0</v>
      </c>
      <c r="BC3">
        <f>ScoutingData[[#This Row],[autoLow]]+ScoutingData[[#This Row],[teleopLow]]</f>
        <v>0</v>
      </c>
    </row>
    <row r="4" spans="1:55">
      <c r="A4" t="s">
        <v>169</v>
      </c>
      <c r="B4" t="s">
        <v>103</v>
      </c>
      <c r="C4" t="s">
        <v>0</v>
      </c>
      <c r="D4">
        <v>33</v>
      </c>
      <c r="E4" t="str">
        <f>ScoutingData[[#This Row],[eventCode]]&amp;"_"&amp;ScoutingData[[#This Row],[matchLevel]]&amp;ScoutingData[[#This Row],[matchNumber]]</f>
        <v>2023njwas_qm33</v>
      </c>
      <c r="F4" t="s">
        <v>73</v>
      </c>
      <c r="G4">
        <v>56</v>
      </c>
      <c r="H4">
        <v>35</v>
      </c>
      <c r="I4" t="s">
        <v>113</v>
      </c>
      <c r="J4">
        <v>0</v>
      </c>
      <c r="M4">
        <v>0</v>
      </c>
      <c r="N4" t="s">
        <v>18</v>
      </c>
      <c r="P4" t="s">
        <v>113</v>
      </c>
      <c r="Q4">
        <v>0</v>
      </c>
      <c r="R4">
        <v>0</v>
      </c>
      <c r="S4">
        <v>0</v>
      </c>
      <c r="U4">
        <v>0</v>
      </c>
      <c r="V4" t="s">
        <v>18</v>
      </c>
      <c r="W4" t="s">
        <v>18</v>
      </c>
      <c r="X4">
        <v>0</v>
      </c>
      <c r="Y4" t="s">
        <v>18</v>
      </c>
      <c r="Z4">
        <v>2</v>
      </c>
      <c r="AA4" t="s">
        <v>68</v>
      </c>
      <c r="AB4">
        <v>3</v>
      </c>
      <c r="AC4" t="s">
        <v>18</v>
      </c>
      <c r="AE4">
        <v>1</v>
      </c>
      <c r="AF4">
        <v>1</v>
      </c>
      <c r="AG4">
        <v>0</v>
      </c>
      <c r="AH4">
        <v>0</v>
      </c>
      <c r="AI4">
        <v>0</v>
      </c>
      <c r="AJ4" t="s">
        <v>187</v>
      </c>
      <c r="AK4">
        <f>getTotalCount(ScoutingData[[#This Row],[autoScoredGrid]])</f>
        <v>0</v>
      </c>
      <c r="AL4">
        <f>getCubeCount(ScoutingData[[#This Row],[autoScoredGrid]])</f>
        <v>0</v>
      </c>
      <c r="AM4">
        <f>getConeCount(ScoutingData[[#This Row],[autoScoredGrid]])</f>
        <v>0</v>
      </c>
      <c r="AN4">
        <f>getHighCount(ScoutingData[[#This Row],[autoScoredGrid]])</f>
        <v>0</v>
      </c>
      <c r="AO4">
        <f>getMedCount(ScoutingData[[#This Row],[autoScoredGrid]])</f>
        <v>0</v>
      </c>
      <c r="AP4">
        <f>getLowCount(ScoutingData[[#This Row],[autoScoredGrid]])</f>
        <v>0</v>
      </c>
      <c r="AQ4" t="e">
        <f>getAvgCycleTime(ScoutingData[[#This Row],[cycleTimes]])</f>
        <v>#VALUE!</v>
      </c>
      <c r="AR4">
        <f>getTotalCount(ScoutingData[[#This Row],[scoredGrid]])</f>
        <v>0</v>
      </c>
      <c r="AS4">
        <f>getCubeCount(ScoutingData[[#This Row],[scoredGrid]])</f>
        <v>0</v>
      </c>
      <c r="AT4">
        <f>getConeCount(ScoutingData[[#This Row],[scoredGrid]])</f>
        <v>0</v>
      </c>
      <c r="AU4">
        <f>getHighCount(ScoutingData[[#This Row],[scoredGrid]])</f>
        <v>0</v>
      </c>
      <c r="AV4">
        <f>getMedCount(ScoutingData[[#This Row],[scoredGrid]])</f>
        <v>0</v>
      </c>
      <c r="AW4">
        <f>getLowCount(ScoutingData[[#This Row],[scoredGrid]])</f>
        <v>0</v>
      </c>
      <c r="AX4">
        <f>ScoutingData[[#This Row],[autoGamePieces]]+ScoutingData[[#This Row],[teleopGamePieces]]</f>
        <v>0</v>
      </c>
      <c r="AY4">
        <f>ScoutingData[[#This Row],[autoCubes]]+ScoutingData[[#This Row],[teleopCubes]]</f>
        <v>0</v>
      </c>
      <c r="AZ4">
        <f>ScoutingData[[#This Row],[autoCones]]+ScoutingData[[#This Row],[teleopCones]]</f>
        <v>0</v>
      </c>
      <c r="BA4">
        <f>ScoutingData[[#This Row],[autoHigh]]+ScoutingData[[#This Row],[teleopHigh]]</f>
        <v>0</v>
      </c>
      <c r="BB4">
        <f>ScoutingData[[#This Row],[autoMed]]+ScoutingData[[#This Row],[teleopMed]]</f>
        <v>0</v>
      </c>
      <c r="BC4">
        <f>ScoutingData[[#This Row],[autoLow]]+ScoutingData[[#This Row],[teleopLow]]</f>
        <v>0</v>
      </c>
    </row>
    <row r="5" spans="1:55">
      <c r="A5" t="s">
        <v>107</v>
      </c>
      <c r="B5" t="s">
        <v>103</v>
      </c>
      <c r="C5" t="s">
        <v>0</v>
      </c>
      <c r="D5">
        <v>24</v>
      </c>
      <c r="E5" t="str">
        <f>ScoutingData[[#This Row],[eventCode]]&amp;"_"&amp;ScoutingData[[#This Row],[matchLevel]]&amp;ScoutingData[[#This Row],[matchNumber]]</f>
        <v>2023njwas_qm24</v>
      </c>
      <c r="F5" t="s">
        <v>125</v>
      </c>
      <c r="G5">
        <v>193</v>
      </c>
      <c r="H5">
        <v>50</v>
      </c>
      <c r="I5" t="s">
        <v>134</v>
      </c>
      <c r="J5">
        <v>0</v>
      </c>
      <c r="M5">
        <v>0</v>
      </c>
      <c r="N5" t="s">
        <v>112</v>
      </c>
      <c r="P5" t="s">
        <v>142</v>
      </c>
      <c r="Q5">
        <v>0</v>
      </c>
      <c r="R5">
        <v>1</v>
      </c>
      <c r="S5">
        <v>0</v>
      </c>
      <c r="U5">
        <v>1</v>
      </c>
      <c r="V5" t="s">
        <v>111</v>
      </c>
      <c r="W5">
        <v>2</v>
      </c>
      <c r="X5">
        <v>9</v>
      </c>
      <c r="Y5" t="s">
        <v>20</v>
      </c>
      <c r="Z5">
        <v>2</v>
      </c>
      <c r="AA5" t="s">
        <v>19</v>
      </c>
      <c r="AB5">
        <v>1</v>
      </c>
      <c r="AC5" t="s">
        <v>18</v>
      </c>
      <c r="AE5">
        <v>3</v>
      </c>
      <c r="AF5">
        <v>0</v>
      </c>
      <c r="AG5">
        <v>0</v>
      </c>
      <c r="AH5">
        <v>0</v>
      </c>
      <c r="AI5">
        <v>1</v>
      </c>
      <c r="AK5">
        <f>getTotalCount(ScoutingData[[#This Row],[autoScoredGrid]])</f>
        <v>1</v>
      </c>
      <c r="AL5">
        <f>getCubeCount(ScoutingData[[#This Row],[autoScoredGrid]])</f>
        <v>0</v>
      </c>
      <c r="AM5">
        <f>getConeCount(ScoutingData[[#This Row],[autoScoredGrid]])</f>
        <v>1</v>
      </c>
      <c r="AN5">
        <f>getHighCount(ScoutingData[[#This Row],[autoScoredGrid]])</f>
        <v>0</v>
      </c>
      <c r="AO5">
        <f>getMedCount(ScoutingData[[#This Row],[autoScoredGrid]])</f>
        <v>1</v>
      </c>
      <c r="AP5">
        <f>getLowCount(ScoutingData[[#This Row],[autoScoredGrid]])</f>
        <v>0</v>
      </c>
      <c r="AQ5" t="e">
        <f>getAvgCycleTime(ScoutingData[[#This Row],[cycleTimes]])</f>
        <v>#VALUE!</v>
      </c>
      <c r="AR5">
        <f>getTotalCount(ScoutingData[[#This Row],[scoredGrid]])</f>
        <v>3</v>
      </c>
      <c r="AS5">
        <f>getCubeCount(ScoutingData[[#This Row],[scoredGrid]])</f>
        <v>1</v>
      </c>
      <c r="AT5">
        <f>getConeCount(ScoutingData[[#This Row],[scoredGrid]])</f>
        <v>2</v>
      </c>
      <c r="AU5">
        <f>getHighCount(ScoutingData[[#This Row],[scoredGrid]])</f>
        <v>0</v>
      </c>
      <c r="AV5">
        <f>getMedCount(ScoutingData[[#This Row],[scoredGrid]])</f>
        <v>3</v>
      </c>
      <c r="AW5">
        <f>getLowCount(ScoutingData[[#This Row],[scoredGrid]])</f>
        <v>0</v>
      </c>
      <c r="AX5">
        <f>ScoutingData[[#This Row],[autoGamePieces]]+ScoutingData[[#This Row],[teleopGamePieces]]</f>
        <v>4</v>
      </c>
      <c r="AY5">
        <f>ScoutingData[[#This Row],[autoCubes]]+ScoutingData[[#This Row],[teleopCubes]]</f>
        <v>1</v>
      </c>
      <c r="AZ5">
        <f>ScoutingData[[#This Row],[autoCones]]+ScoutingData[[#This Row],[teleopCones]]</f>
        <v>3</v>
      </c>
      <c r="BA5">
        <f>ScoutingData[[#This Row],[autoHigh]]+ScoutingData[[#This Row],[teleopHigh]]</f>
        <v>0</v>
      </c>
      <c r="BB5">
        <f>ScoutingData[[#This Row],[autoMed]]+ScoutingData[[#This Row],[teleopMed]]</f>
        <v>4</v>
      </c>
      <c r="BC5">
        <f>ScoutingData[[#This Row],[autoLow]]+ScoutingData[[#This Row],[teleopLow]]</f>
        <v>0</v>
      </c>
    </row>
    <row r="6" spans="1:55">
      <c r="A6" t="s">
        <v>169</v>
      </c>
      <c r="B6" t="s">
        <v>103</v>
      </c>
      <c r="C6" t="s">
        <v>0</v>
      </c>
      <c r="D6">
        <v>15</v>
      </c>
      <c r="E6" t="str">
        <f>ScoutingData[[#This Row],[eventCode]]&amp;"_"&amp;ScoutingData[[#This Row],[matchLevel]]&amp;ScoutingData[[#This Row],[matchNumber]]</f>
        <v>2023njwas_qm15</v>
      </c>
      <c r="F6" t="s">
        <v>171</v>
      </c>
      <c r="G6">
        <v>193</v>
      </c>
      <c r="H6">
        <v>47</v>
      </c>
      <c r="I6" t="s">
        <v>134</v>
      </c>
      <c r="J6">
        <v>1</v>
      </c>
      <c r="M6">
        <v>0</v>
      </c>
      <c r="N6" t="s">
        <v>20</v>
      </c>
      <c r="P6" t="s">
        <v>189</v>
      </c>
      <c r="Q6">
        <v>0</v>
      </c>
      <c r="R6">
        <v>0</v>
      </c>
      <c r="S6">
        <v>0</v>
      </c>
      <c r="U6">
        <v>1</v>
      </c>
      <c r="V6" t="s">
        <v>111</v>
      </c>
      <c r="W6">
        <v>2</v>
      </c>
      <c r="X6">
        <v>7.6</v>
      </c>
      <c r="Y6" t="s">
        <v>112</v>
      </c>
      <c r="Z6">
        <v>1</v>
      </c>
      <c r="AA6" t="s">
        <v>112</v>
      </c>
      <c r="AB6">
        <v>2</v>
      </c>
      <c r="AC6" t="s">
        <v>18</v>
      </c>
      <c r="AE6">
        <v>4</v>
      </c>
      <c r="AF6">
        <v>0</v>
      </c>
      <c r="AG6">
        <v>0</v>
      </c>
      <c r="AH6">
        <v>0</v>
      </c>
      <c r="AI6">
        <v>1</v>
      </c>
      <c r="AK6">
        <f>getTotalCount(ScoutingData[[#This Row],[autoScoredGrid]])</f>
        <v>1</v>
      </c>
      <c r="AL6">
        <f>getCubeCount(ScoutingData[[#This Row],[autoScoredGrid]])</f>
        <v>0</v>
      </c>
      <c r="AM6">
        <f>getConeCount(ScoutingData[[#This Row],[autoScoredGrid]])</f>
        <v>1</v>
      </c>
      <c r="AN6">
        <f>getHighCount(ScoutingData[[#This Row],[autoScoredGrid]])</f>
        <v>0</v>
      </c>
      <c r="AO6">
        <f>getMedCount(ScoutingData[[#This Row],[autoScoredGrid]])</f>
        <v>1</v>
      </c>
      <c r="AP6">
        <f>getLowCount(ScoutingData[[#This Row],[autoScoredGrid]])</f>
        <v>0</v>
      </c>
      <c r="AQ6" t="e">
        <f>getAvgCycleTime(ScoutingData[[#This Row],[cycleTimes]])</f>
        <v>#VALUE!</v>
      </c>
      <c r="AR6">
        <f>getTotalCount(ScoutingData[[#This Row],[scoredGrid]])</f>
        <v>4</v>
      </c>
      <c r="AS6">
        <f>getCubeCount(ScoutingData[[#This Row],[scoredGrid]])</f>
        <v>1</v>
      </c>
      <c r="AT6">
        <f>getConeCount(ScoutingData[[#This Row],[scoredGrid]])</f>
        <v>3</v>
      </c>
      <c r="AU6">
        <f>getHighCount(ScoutingData[[#This Row],[scoredGrid]])</f>
        <v>0</v>
      </c>
      <c r="AV6">
        <f>getMedCount(ScoutingData[[#This Row],[scoredGrid]])</f>
        <v>3</v>
      </c>
      <c r="AW6">
        <f>getLowCount(ScoutingData[[#This Row],[scoredGrid]])</f>
        <v>1</v>
      </c>
      <c r="AX6">
        <f>ScoutingData[[#This Row],[autoGamePieces]]+ScoutingData[[#This Row],[teleopGamePieces]]</f>
        <v>5</v>
      </c>
      <c r="AY6">
        <f>ScoutingData[[#This Row],[autoCubes]]+ScoutingData[[#This Row],[teleopCubes]]</f>
        <v>1</v>
      </c>
      <c r="AZ6">
        <f>ScoutingData[[#This Row],[autoCones]]+ScoutingData[[#This Row],[teleopCones]]</f>
        <v>4</v>
      </c>
      <c r="BA6">
        <f>ScoutingData[[#This Row],[autoHigh]]+ScoutingData[[#This Row],[teleopHigh]]</f>
        <v>0</v>
      </c>
      <c r="BB6">
        <f>ScoutingData[[#This Row],[autoMed]]+ScoutingData[[#This Row],[teleopMed]]</f>
        <v>4</v>
      </c>
      <c r="BC6">
        <f>ScoutingData[[#This Row],[autoLow]]+ScoutingData[[#This Row],[teleopLow]]</f>
        <v>1</v>
      </c>
    </row>
    <row r="7" spans="1:55">
      <c r="A7" t="s">
        <v>107</v>
      </c>
      <c r="B7" t="s">
        <v>103</v>
      </c>
      <c r="C7" t="s">
        <v>0</v>
      </c>
      <c r="D7">
        <v>39</v>
      </c>
      <c r="E7" t="str">
        <f>ScoutingData[[#This Row],[eventCode]]&amp;"_"&amp;ScoutingData[[#This Row],[matchLevel]]&amp;ScoutingData[[#This Row],[matchNumber]]</f>
        <v>2023njwas_qm39</v>
      </c>
      <c r="F7" t="s">
        <v>115</v>
      </c>
      <c r="G7">
        <v>219</v>
      </c>
      <c r="H7">
        <v>26</v>
      </c>
      <c r="I7" t="s">
        <v>113</v>
      </c>
      <c r="J7">
        <v>0</v>
      </c>
      <c r="M7">
        <v>1</v>
      </c>
      <c r="N7" t="s">
        <v>20</v>
      </c>
      <c r="P7" t="s">
        <v>158</v>
      </c>
      <c r="Q7">
        <v>0</v>
      </c>
      <c r="R7">
        <v>1</v>
      </c>
      <c r="S7">
        <v>0</v>
      </c>
      <c r="U7">
        <v>0</v>
      </c>
      <c r="V7" t="s">
        <v>18</v>
      </c>
      <c r="W7">
        <v>1</v>
      </c>
      <c r="X7">
        <v>7</v>
      </c>
      <c r="Y7" t="s">
        <v>20</v>
      </c>
      <c r="Z7">
        <v>2</v>
      </c>
      <c r="AA7" t="s">
        <v>112</v>
      </c>
      <c r="AB7">
        <v>2</v>
      </c>
      <c r="AC7" t="s">
        <v>18</v>
      </c>
      <c r="AE7">
        <v>4</v>
      </c>
      <c r="AF7">
        <v>0</v>
      </c>
      <c r="AG7">
        <v>0</v>
      </c>
      <c r="AH7">
        <v>0</v>
      </c>
      <c r="AI7">
        <v>0</v>
      </c>
      <c r="AK7">
        <f>getTotalCount(ScoutingData[[#This Row],[autoScoredGrid]])</f>
        <v>0</v>
      </c>
      <c r="AL7">
        <f>getCubeCount(ScoutingData[[#This Row],[autoScoredGrid]])</f>
        <v>0</v>
      </c>
      <c r="AM7">
        <f>getConeCount(ScoutingData[[#This Row],[autoScoredGrid]])</f>
        <v>0</v>
      </c>
      <c r="AN7">
        <f>getHighCount(ScoutingData[[#This Row],[autoScoredGrid]])</f>
        <v>0</v>
      </c>
      <c r="AO7">
        <f>getMedCount(ScoutingData[[#This Row],[autoScoredGrid]])</f>
        <v>0</v>
      </c>
      <c r="AP7">
        <f>getLowCount(ScoutingData[[#This Row],[autoScoredGrid]])</f>
        <v>0</v>
      </c>
      <c r="AQ7" t="e">
        <f>getAvgCycleTime(ScoutingData[[#This Row],[cycleTimes]])</f>
        <v>#VALUE!</v>
      </c>
      <c r="AR7">
        <f>getTotalCount(ScoutingData[[#This Row],[scoredGrid]])</f>
        <v>2</v>
      </c>
      <c r="AS7">
        <f>getCubeCount(ScoutingData[[#This Row],[scoredGrid]])</f>
        <v>0</v>
      </c>
      <c r="AT7">
        <f>getConeCount(ScoutingData[[#This Row],[scoredGrid]])</f>
        <v>2</v>
      </c>
      <c r="AU7">
        <f>getHighCount(ScoutingData[[#This Row],[scoredGrid]])</f>
        <v>0</v>
      </c>
      <c r="AV7">
        <f>getMedCount(ScoutingData[[#This Row],[scoredGrid]])</f>
        <v>0</v>
      </c>
      <c r="AW7">
        <f>getLowCount(ScoutingData[[#This Row],[scoredGrid]])</f>
        <v>2</v>
      </c>
      <c r="AX7">
        <f>ScoutingData[[#This Row],[autoGamePieces]]+ScoutingData[[#This Row],[teleopGamePieces]]</f>
        <v>2</v>
      </c>
      <c r="AY7">
        <f>ScoutingData[[#This Row],[autoCubes]]+ScoutingData[[#This Row],[teleopCubes]]</f>
        <v>0</v>
      </c>
      <c r="AZ7">
        <f>ScoutingData[[#This Row],[autoCones]]+ScoutingData[[#This Row],[teleopCones]]</f>
        <v>2</v>
      </c>
      <c r="BA7">
        <f>ScoutingData[[#This Row],[autoHigh]]+ScoutingData[[#This Row],[teleopHigh]]</f>
        <v>0</v>
      </c>
      <c r="BB7">
        <f>ScoutingData[[#This Row],[autoMed]]+ScoutingData[[#This Row],[teleopMed]]</f>
        <v>0</v>
      </c>
      <c r="BC7">
        <f>ScoutingData[[#This Row],[autoLow]]+ScoutingData[[#This Row],[teleopLow]]</f>
        <v>2</v>
      </c>
    </row>
    <row r="8" spans="1:55">
      <c r="A8" t="s">
        <v>107</v>
      </c>
      <c r="B8" t="s">
        <v>103</v>
      </c>
      <c r="C8" t="s">
        <v>0</v>
      </c>
      <c r="D8">
        <v>15</v>
      </c>
      <c r="E8" t="str">
        <f>ScoutingData[[#This Row],[eventCode]]&amp;"_"&amp;ScoutingData[[#This Row],[matchLevel]]&amp;ScoutingData[[#This Row],[matchNumber]]</f>
        <v>2023njwas_qm15</v>
      </c>
      <c r="F8" t="s">
        <v>115</v>
      </c>
      <c r="G8">
        <v>222</v>
      </c>
      <c r="H8">
        <v>38</v>
      </c>
      <c r="I8" t="s">
        <v>108</v>
      </c>
      <c r="J8">
        <v>1</v>
      </c>
      <c r="M8">
        <v>0</v>
      </c>
      <c r="N8" t="s">
        <v>20</v>
      </c>
      <c r="P8" t="s">
        <v>132</v>
      </c>
      <c r="Q8">
        <v>0</v>
      </c>
      <c r="R8">
        <v>1</v>
      </c>
      <c r="S8">
        <v>0</v>
      </c>
      <c r="U8">
        <v>1</v>
      </c>
      <c r="V8" t="s">
        <v>119</v>
      </c>
      <c r="W8">
        <v>1</v>
      </c>
      <c r="X8">
        <v>0</v>
      </c>
      <c r="Y8" t="s">
        <v>18</v>
      </c>
      <c r="Z8">
        <v>2</v>
      </c>
      <c r="AA8" t="s">
        <v>19</v>
      </c>
      <c r="AB8">
        <v>3</v>
      </c>
      <c r="AC8" t="s">
        <v>18</v>
      </c>
      <c r="AE8">
        <v>4</v>
      </c>
      <c r="AF8">
        <v>0</v>
      </c>
      <c r="AG8">
        <v>0</v>
      </c>
      <c r="AH8">
        <v>0</v>
      </c>
      <c r="AI8">
        <v>1</v>
      </c>
      <c r="AK8">
        <f>getTotalCount(ScoutingData[[#This Row],[autoScoredGrid]])</f>
        <v>1</v>
      </c>
      <c r="AL8">
        <f>getCubeCount(ScoutingData[[#This Row],[autoScoredGrid]])</f>
        <v>1</v>
      </c>
      <c r="AM8">
        <f>getConeCount(ScoutingData[[#This Row],[autoScoredGrid]])</f>
        <v>0</v>
      </c>
      <c r="AN8">
        <f>getHighCount(ScoutingData[[#This Row],[autoScoredGrid]])</f>
        <v>1</v>
      </c>
      <c r="AO8">
        <f>getMedCount(ScoutingData[[#This Row],[autoScoredGrid]])</f>
        <v>0</v>
      </c>
      <c r="AP8">
        <f>getLowCount(ScoutingData[[#This Row],[autoScoredGrid]])</f>
        <v>0</v>
      </c>
      <c r="AQ8" t="e">
        <f>getAvgCycleTime(ScoutingData[[#This Row],[cycleTimes]])</f>
        <v>#VALUE!</v>
      </c>
      <c r="AR8">
        <f>getTotalCount(ScoutingData[[#This Row],[scoredGrid]])</f>
        <v>6</v>
      </c>
      <c r="AS8">
        <f>getCubeCount(ScoutingData[[#This Row],[scoredGrid]])</f>
        <v>0</v>
      </c>
      <c r="AT8">
        <f>getConeCount(ScoutingData[[#This Row],[scoredGrid]])</f>
        <v>6</v>
      </c>
      <c r="AU8">
        <f>getHighCount(ScoutingData[[#This Row],[scoredGrid]])</f>
        <v>2</v>
      </c>
      <c r="AV8">
        <f>getMedCount(ScoutingData[[#This Row],[scoredGrid]])</f>
        <v>2</v>
      </c>
      <c r="AW8">
        <f>getLowCount(ScoutingData[[#This Row],[scoredGrid]])</f>
        <v>2</v>
      </c>
      <c r="AX8">
        <f>ScoutingData[[#This Row],[autoGamePieces]]+ScoutingData[[#This Row],[teleopGamePieces]]</f>
        <v>7</v>
      </c>
      <c r="AY8">
        <f>ScoutingData[[#This Row],[autoCubes]]+ScoutingData[[#This Row],[teleopCubes]]</f>
        <v>1</v>
      </c>
      <c r="AZ8">
        <f>ScoutingData[[#This Row],[autoCones]]+ScoutingData[[#This Row],[teleopCones]]</f>
        <v>6</v>
      </c>
      <c r="BA8">
        <f>ScoutingData[[#This Row],[autoHigh]]+ScoutingData[[#This Row],[teleopHigh]]</f>
        <v>3</v>
      </c>
      <c r="BB8">
        <f>ScoutingData[[#This Row],[autoMed]]+ScoutingData[[#This Row],[teleopMed]]</f>
        <v>2</v>
      </c>
      <c r="BC8">
        <f>ScoutingData[[#This Row],[autoLow]]+ScoutingData[[#This Row],[teleopLow]]</f>
        <v>2</v>
      </c>
    </row>
    <row r="9" spans="1:55">
      <c r="A9" t="s">
        <v>169</v>
      </c>
      <c r="B9" t="s">
        <v>103</v>
      </c>
      <c r="C9" t="s">
        <v>0</v>
      </c>
      <c r="D9">
        <v>4</v>
      </c>
      <c r="E9" t="str">
        <f>ScoutingData[[#This Row],[eventCode]]&amp;"_"&amp;ScoutingData[[#This Row],[matchLevel]]&amp;ScoutingData[[#This Row],[matchNumber]]</f>
        <v>2023njwas_qm4</v>
      </c>
      <c r="F9" t="s">
        <v>171</v>
      </c>
      <c r="G9">
        <v>222</v>
      </c>
      <c r="H9">
        <v>47</v>
      </c>
      <c r="I9" t="s">
        <v>108</v>
      </c>
      <c r="J9">
        <v>1</v>
      </c>
      <c r="M9">
        <v>0</v>
      </c>
      <c r="N9" t="s">
        <v>112</v>
      </c>
      <c r="P9" t="s">
        <v>174</v>
      </c>
      <c r="Q9">
        <v>0</v>
      </c>
      <c r="R9">
        <v>0</v>
      </c>
      <c r="S9">
        <v>0</v>
      </c>
      <c r="U9">
        <v>1</v>
      </c>
      <c r="V9" t="s">
        <v>119</v>
      </c>
      <c r="W9">
        <v>1</v>
      </c>
      <c r="X9">
        <v>13.6</v>
      </c>
      <c r="Y9" t="s">
        <v>109</v>
      </c>
      <c r="Z9">
        <v>1</v>
      </c>
      <c r="AA9" t="s">
        <v>112</v>
      </c>
      <c r="AB9">
        <v>2</v>
      </c>
      <c r="AC9" t="s">
        <v>18</v>
      </c>
      <c r="AE9">
        <v>3</v>
      </c>
      <c r="AF9">
        <v>0</v>
      </c>
      <c r="AG9">
        <v>0</v>
      </c>
      <c r="AH9">
        <v>0</v>
      </c>
      <c r="AI9">
        <v>0</v>
      </c>
      <c r="AK9">
        <f>getTotalCount(ScoutingData[[#This Row],[autoScoredGrid]])</f>
        <v>1</v>
      </c>
      <c r="AL9">
        <f>getCubeCount(ScoutingData[[#This Row],[autoScoredGrid]])</f>
        <v>1</v>
      </c>
      <c r="AM9">
        <f>getConeCount(ScoutingData[[#This Row],[autoScoredGrid]])</f>
        <v>0</v>
      </c>
      <c r="AN9">
        <f>getHighCount(ScoutingData[[#This Row],[autoScoredGrid]])</f>
        <v>1</v>
      </c>
      <c r="AO9">
        <f>getMedCount(ScoutingData[[#This Row],[autoScoredGrid]])</f>
        <v>0</v>
      </c>
      <c r="AP9">
        <f>getLowCount(ScoutingData[[#This Row],[autoScoredGrid]])</f>
        <v>0</v>
      </c>
      <c r="AQ9" t="e">
        <f>getAvgCycleTime(ScoutingData[[#This Row],[cycleTimes]])</f>
        <v>#VALUE!</v>
      </c>
      <c r="AR9">
        <f>getTotalCount(ScoutingData[[#This Row],[scoredGrid]])</f>
        <v>2</v>
      </c>
      <c r="AS9">
        <f>getCubeCount(ScoutingData[[#This Row],[scoredGrid]])</f>
        <v>0</v>
      </c>
      <c r="AT9">
        <f>getConeCount(ScoutingData[[#This Row],[scoredGrid]])</f>
        <v>2</v>
      </c>
      <c r="AU9">
        <f>getHighCount(ScoutingData[[#This Row],[scoredGrid]])</f>
        <v>2</v>
      </c>
      <c r="AV9">
        <f>getMedCount(ScoutingData[[#This Row],[scoredGrid]])</f>
        <v>0</v>
      </c>
      <c r="AW9">
        <f>getLowCount(ScoutingData[[#This Row],[scoredGrid]])</f>
        <v>0</v>
      </c>
      <c r="AX9">
        <f>ScoutingData[[#This Row],[autoGamePieces]]+ScoutingData[[#This Row],[teleopGamePieces]]</f>
        <v>3</v>
      </c>
      <c r="AY9">
        <f>ScoutingData[[#This Row],[autoCubes]]+ScoutingData[[#This Row],[teleopCubes]]</f>
        <v>1</v>
      </c>
      <c r="AZ9">
        <f>ScoutingData[[#This Row],[autoCones]]+ScoutingData[[#This Row],[teleopCones]]</f>
        <v>2</v>
      </c>
      <c r="BA9">
        <f>ScoutingData[[#This Row],[autoHigh]]+ScoutingData[[#This Row],[teleopHigh]]</f>
        <v>3</v>
      </c>
      <c r="BB9">
        <f>ScoutingData[[#This Row],[autoMed]]+ScoutingData[[#This Row],[teleopMed]]</f>
        <v>0</v>
      </c>
      <c r="BC9">
        <f>ScoutingData[[#This Row],[autoLow]]+ScoutingData[[#This Row],[teleopLow]]</f>
        <v>0</v>
      </c>
    </row>
    <row r="10" spans="1:55">
      <c r="A10" t="s">
        <v>169</v>
      </c>
      <c r="B10" t="s">
        <v>103</v>
      </c>
      <c r="C10" t="s">
        <v>0</v>
      </c>
      <c r="D10">
        <v>35</v>
      </c>
      <c r="E10" t="str">
        <f>ScoutingData[[#This Row],[eventCode]]&amp;"_"&amp;ScoutingData[[#This Row],[matchLevel]]&amp;ScoutingData[[#This Row],[matchNumber]]</f>
        <v>2023njwas_qm35</v>
      </c>
      <c r="F10" t="s">
        <v>171</v>
      </c>
      <c r="G10">
        <v>222</v>
      </c>
      <c r="H10">
        <v>71</v>
      </c>
      <c r="I10" t="s">
        <v>147</v>
      </c>
      <c r="J10">
        <v>0</v>
      </c>
      <c r="M10">
        <v>1</v>
      </c>
      <c r="N10" t="s">
        <v>18</v>
      </c>
      <c r="P10" t="s">
        <v>217</v>
      </c>
      <c r="Q10">
        <v>0</v>
      </c>
      <c r="R10">
        <v>0</v>
      </c>
      <c r="S10">
        <v>0</v>
      </c>
      <c r="U10">
        <v>0</v>
      </c>
      <c r="V10" t="s">
        <v>18</v>
      </c>
      <c r="W10" t="s">
        <v>18</v>
      </c>
      <c r="X10">
        <v>13.7</v>
      </c>
      <c r="Y10" t="s">
        <v>20</v>
      </c>
      <c r="Z10">
        <v>2</v>
      </c>
      <c r="AA10" t="s">
        <v>19</v>
      </c>
      <c r="AB10">
        <v>5</v>
      </c>
      <c r="AC10" t="s">
        <v>18</v>
      </c>
      <c r="AE10">
        <v>5</v>
      </c>
      <c r="AF10">
        <v>0</v>
      </c>
      <c r="AG10">
        <v>0</v>
      </c>
      <c r="AH10">
        <v>0</v>
      </c>
      <c r="AI10">
        <v>1</v>
      </c>
      <c r="AK10">
        <f>getTotalCount(ScoutingData[[#This Row],[autoScoredGrid]])</f>
        <v>1</v>
      </c>
      <c r="AL10">
        <f>getCubeCount(ScoutingData[[#This Row],[autoScoredGrid]])</f>
        <v>1</v>
      </c>
      <c r="AM10">
        <f>getConeCount(ScoutingData[[#This Row],[autoScoredGrid]])</f>
        <v>0</v>
      </c>
      <c r="AN10">
        <f>getHighCount(ScoutingData[[#This Row],[autoScoredGrid]])</f>
        <v>1</v>
      </c>
      <c r="AO10">
        <f>getMedCount(ScoutingData[[#This Row],[autoScoredGrid]])</f>
        <v>0</v>
      </c>
      <c r="AP10">
        <f>getLowCount(ScoutingData[[#This Row],[autoScoredGrid]])</f>
        <v>0</v>
      </c>
      <c r="AQ10" t="e">
        <f>getAvgCycleTime(ScoutingData[[#This Row],[cycleTimes]])</f>
        <v>#VALUE!</v>
      </c>
      <c r="AR10">
        <f>getTotalCount(ScoutingData[[#This Row],[scoredGrid]])</f>
        <v>6</v>
      </c>
      <c r="AS10">
        <f>getCubeCount(ScoutingData[[#This Row],[scoredGrid]])</f>
        <v>1</v>
      </c>
      <c r="AT10">
        <f>getConeCount(ScoutingData[[#This Row],[scoredGrid]])</f>
        <v>5</v>
      </c>
      <c r="AU10">
        <f>getHighCount(ScoutingData[[#This Row],[scoredGrid]])</f>
        <v>4</v>
      </c>
      <c r="AV10">
        <f>getMedCount(ScoutingData[[#This Row],[scoredGrid]])</f>
        <v>0</v>
      </c>
      <c r="AW10">
        <f>getLowCount(ScoutingData[[#This Row],[scoredGrid]])</f>
        <v>2</v>
      </c>
      <c r="AX10">
        <f>ScoutingData[[#This Row],[autoGamePieces]]+ScoutingData[[#This Row],[teleopGamePieces]]</f>
        <v>7</v>
      </c>
      <c r="AY10">
        <f>ScoutingData[[#This Row],[autoCubes]]+ScoutingData[[#This Row],[teleopCubes]]</f>
        <v>2</v>
      </c>
      <c r="AZ10">
        <f>ScoutingData[[#This Row],[autoCones]]+ScoutingData[[#This Row],[teleopCones]]</f>
        <v>5</v>
      </c>
      <c r="BA10">
        <f>ScoutingData[[#This Row],[autoHigh]]+ScoutingData[[#This Row],[teleopHigh]]</f>
        <v>5</v>
      </c>
      <c r="BB10">
        <f>ScoutingData[[#This Row],[autoMed]]+ScoutingData[[#This Row],[teleopMed]]</f>
        <v>0</v>
      </c>
      <c r="BC10">
        <f>ScoutingData[[#This Row],[autoLow]]+ScoutingData[[#This Row],[teleopLow]]</f>
        <v>2</v>
      </c>
    </row>
    <row r="11" spans="1:55">
      <c r="A11" t="s">
        <v>107</v>
      </c>
      <c r="B11" t="s">
        <v>103</v>
      </c>
      <c r="C11" t="s">
        <v>0</v>
      </c>
      <c r="D11">
        <v>23</v>
      </c>
      <c r="E11" t="str">
        <f>ScoutingData[[#This Row],[eventCode]]&amp;"_"&amp;ScoutingData[[#This Row],[matchLevel]]&amp;ScoutingData[[#This Row],[matchNumber]]</f>
        <v>2023njwas_qm23</v>
      </c>
      <c r="F11" t="s">
        <v>104</v>
      </c>
      <c r="G11">
        <v>223</v>
      </c>
      <c r="H11">
        <v>38</v>
      </c>
      <c r="I11" t="s">
        <v>140</v>
      </c>
      <c r="J11">
        <v>0</v>
      </c>
      <c r="M11">
        <v>1</v>
      </c>
      <c r="N11" t="s">
        <v>20</v>
      </c>
      <c r="P11" t="s">
        <v>141</v>
      </c>
      <c r="Q11">
        <v>0</v>
      </c>
      <c r="R11">
        <v>0</v>
      </c>
      <c r="S11">
        <v>0</v>
      </c>
      <c r="U11">
        <v>0</v>
      </c>
      <c r="V11" t="s">
        <v>74</v>
      </c>
      <c r="W11">
        <v>1</v>
      </c>
      <c r="X11">
        <v>6.6</v>
      </c>
      <c r="Y11" t="s">
        <v>20</v>
      </c>
      <c r="Z11">
        <v>2</v>
      </c>
      <c r="AA11" t="s">
        <v>19</v>
      </c>
      <c r="AB11">
        <v>3</v>
      </c>
      <c r="AC11" t="s">
        <v>18</v>
      </c>
      <c r="AE11">
        <v>5</v>
      </c>
      <c r="AF11">
        <v>0</v>
      </c>
      <c r="AG11">
        <v>0</v>
      </c>
      <c r="AH11">
        <v>0</v>
      </c>
      <c r="AI11">
        <v>1</v>
      </c>
      <c r="AK11">
        <f>getTotalCount(ScoutingData[[#This Row],[autoScoredGrid]])</f>
        <v>1</v>
      </c>
      <c r="AL11">
        <f>getCubeCount(ScoutingData[[#This Row],[autoScoredGrid]])</f>
        <v>1</v>
      </c>
      <c r="AM11">
        <f>getConeCount(ScoutingData[[#This Row],[autoScoredGrid]])</f>
        <v>0</v>
      </c>
      <c r="AN11">
        <f>getHighCount(ScoutingData[[#This Row],[autoScoredGrid]])</f>
        <v>0</v>
      </c>
      <c r="AO11">
        <f>getMedCount(ScoutingData[[#This Row],[autoScoredGrid]])</f>
        <v>0</v>
      </c>
      <c r="AP11">
        <f>getLowCount(ScoutingData[[#This Row],[autoScoredGrid]])</f>
        <v>1</v>
      </c>
      <c r="AQ11" t="e">
        <f>getAvgCycleTime(ScoutingData[[#This Row],[cycleTimes]])</f>
        <v>#VALUE!</v>
      </c>
      <c r="AR11">
        <f>getTotalCount(ScoutingData[[#This Row],[scoredGrid]])</f>
        <v>4</v>
      </c>
      <c r="AS11">
        <f>getCubeCount(ScoutingData[[#This Row],[scoredGrid]])</f>
        <v>4</v>
      </c>
      <c r="AT11">
        <f>getConeCount(ScoutingData[[#This Row],[scoredGrid]])</f>
        <v>0</v>
      </c>
      <c r="AU11">
        <f>getHighCount(ScoutingData[[#This Row],[scoredGrid]])</f>
        <v>0</v>
      </c>
      <c r="AV11">
        <f>getMedCount(ScoutingData[[#This Row],[scoredGrid]])</f>
        <v>0</v>
      </c>
      <c r="AW11">
        <f>getLowCount(ScoutingData[[#This Row],[scoredGrid]])</f>
        <v>4</v>
      </c>
      <c r="AX11">
        <f>ScoutingData[[#This Row],[autoGamePieces]]+ScoutingData[[#This Row],[teleopGamePieces]]</f>
        <v>5</v>
      </c>
      <c r="AY11">
        <f>ScoutingData[[#This Row],[autoCubes]]+ScoutingData[[#This Row],[teleopCubes]]</f>
        <v>5</v>
      </c>
      <c r="AZ11">
        <f>ScoutingData[[#This Row],[autoCones]]+ScoutingData[[#This Row],[teleopCones]]</f>
        <v>0</v>
      </c>
      <c r="BA11">
        <f>ScoutingData[[#This Row],[autoHigh]]+ScoutingData[[#This Row],[teleopHigh]]</f>
        <v>0</v>
      </c>
      <c r="BB11">
        <f>ScoutingData[[#This Row],[autoMed]]+ScoutingData[[#This Row],[teleopMed]]</f>
        <v>0</v>
      </c>
      <c r="BC11">
        <f>ScoutingData[[#This Row],[autoLow]]+ScoutingData[[#This Row],[teleopLow]]</f>
        <v>5</v>
      </c>
    </row>
    <row r="12" spans="1:55">
      <c r="A12" t="s">
        <v>107</v>
      </c>
      <c r="B12" t="s">
        <v>103</v>
      </c>
      <c r="C12" t="s">
        <v>0</v>
      </c>
      <c r="D12">
        <v>42</v>
      </c>
      <c r="E12" t="str">
        <f>ScoutingData[[#This Row],[eventCode]]&amp;"_"&amp;ScoutingData[[#This Row],[matchLevel]]&amp;ScoutingData[[#This Row],[matchNumber]]</f>
        <v>2023njwas_qm42</v>
      </c>
      <c r="F12" t="s">
        <v>115</v>
      </c>
      <c r="G12">
        <v>223</v>
      </c>
      <c r="H12">
        <v>38</v>
      </c>
      <c r="I12" t="s">
        <v>108</v>
      </c>
      <c r="J12">
        <v>0</v>
      </c>
      <c r="M12">
        <v>1</v>
      </c>
      <c r="N12" t="s">
        <v>20</v>
      </c>
      <c r="P12" t="s">
        <v>161</v>
      </c>
      <c r="Q12">
        <v>0</v>
      </c>
      <c r="R12">
        <v>0</v>
      </c>
      <c r="S12">
        <v>0</v>
      </c>
      <c r="U12">
        <v>0</v>
      </c>
      <c r="V12" t="s">
        <v>74</v>
      </c>
      <c r="W12" t="s">
        <v>18</v>
      </c>
      <c r="X12">
        <v>0</v>
      </c>
      <c r="Y12" t="s">
        <v>136</v>
      </c>
      <c r="Z12">
        <v>2</v>
      </c>
      <c r="AA12" t="s">
        <v>19</v>
      </c>
      <c r="AB12">
        <v>3</v>
      </c>
      <c r="AC12" t="s">
        <v>18</v>
      </c>
      <c r="AE12">
        <v>5</v>
      </c>
      <c r="AF12">
        <v>0</v>
      </c>
      <c r="AG12">
        <v>0</v>
      </c>
      <c r="AH12">
        <v>0</v>
      </c>
      <c r="AI12">
        <v>1</v>
      </c>
      <c r="AK12">
        <f>getTotalCount(ScoutingData[[#This Row],[autoScoredGrid]])</f>
        <v>1</v>
      </c>
      <c r="AL12">
        <f>getCubeCount(ScoutingData[[#This Row],[autoScoredGrid]])</f>
        <v>1</v>
      </c>
      <c r="AM12">
        <f>getConeCount(ScoutingData[[#This Row],[autoScoredGrid]])</f>
        <v>0</v>
      </c>
      <c r="AN12">
        <f>getHighCount(ScoutingData[[#This Row],[autoScoredGrid]])</f>
        <v>1</v>
      </c>
      <c r="AO12">
        <f>getMedCount(ScoutingData[[#This Row],[autoScoredGrid]])</f>
        <v>0</v>
      </c>
      <c r="AP12">
        <f>getLowCount(ScoutingData[[#This Row],[autoScoredGrid]])</f>
        <v>0</v>
      </c>
      <c r="AQ12" t="e">
        <f>getAvgCycleTime(ScoutingData[[#This Row],[cycleTimes]])</f>
        <v>#VALUE!</v>
      </c>
      <c r="AR12">
        <f>getTotalCount(ScoutingData[[#This Row],[scoredGrid]])</f>
        <v>7</v>
      </c>
      <c r="AS12">
        <f>getCubeCount(ScoutingData[[#This Row],[scoredGrid]])</f>
        <v>7</v>
      </c>
      <c r="AT12">
        <f>getConeCount(ScoutingData[[#This Row],[scoredGrid]])</f>
        <v>0</v>
      </c>
      <c r="AU12">
        <f>getHighCount(ScoutingData[[#This Row],[scoredGrid]])</f>
        <v>1</v>
      </c>
      <c r="AV12">
        <f>getMedCount(ScoutingData[[#This Row],[scoredGrid]])</f>
        <v>1</v>
      </c>
      <c r="AW12">
        <f>getLowCount(ScoutingData[[#This Row],[scoredGrid]])</f>
        <v>5</v>
      </c>
      <c r="AX12">
        <f>ScoutingData[[#This Row],[autoGamePieces]]+ScoutingData[[#This Row],[teleopGamePieces]]</f>
        <v>8</v>
      </c>
      <c r="AY12">
        <f>ScoutingData[[#This Row],[autoCubes]]+ScoutingData[[#This Row],[teleopCubes]]</f>
        <v>8</v>
      </c>
      <c r="AZ12">
        <f>ScoutingData[[#This Row],[autoCones]]+ScoutingData[[#This Row],[teleopCones]]</f>
        <v>0</v>
      </c>
      <c r="BA12">
        <f>ScoutingData[[#This Row],[autoHigh]]+ScoutingData[[#This Row],[teleopHigh]]</f>
        <v>2</v>
      </c>
      <c r="BB12">
        <f>ScoutingData[[#This Row],[autoMed]]+ScoutingData[[#This Row],[teleopMed]]</f>
        <v>1</v>
      </c>
      <c r="BC12">
        <f>ScoutingData[[#This Row],[autoLow]]+ScoutingData[[#This Row],[teleopLow]]</f>
        <v>5</v>
      </c>
    </row>
    <row r="13" spans="1:55">
      <c r="A13" t="s">
        <v>169</v>
      </c>
      <c r="B13" t="s">
        <v>103</v>
      </c>
      <c r="C13" t="s">
        <v>0</v>
      </c>
      <c r="D13">
        <v>8</v>
      </c>
      <c r="E13" t="str">
        <f>ScoutingData[[#This Row],[eventCode]]&amp;"_"&amp;ScoutingData[[#This Row],[matchLevel]]&amp;ScoutingData[[#This Row],[matchNumber]]</f>
        <v>2023njwas_qm8</v>
      </c>
      <c r="F13" t="s">
        <v>175</v>
      </c>
      <c r="G13">
        <v>223</v>
      </c>
      <c r="H13">
        <v>47</v>
      </c>
      <c r="I13" t="s">
        <v>108</v>
      </c>
      <c r="J13">
        <v>0</v>
      </c>
      <c r="M13">
        <v>0</v>
      </c>
      <c r="N13" t="s">
        <v>20</v>
      </c>
      <c r="P13" t="s">
        <v>178</v>
      </c>
      <c r="Q13">
        <v>0</v>
      </c>
      <c r="R13">
        <v>0</v>
      </c>
      <c r="S13">
        <v>1</v>
      </c>
      <c r="T13">
        <v>6943</v>
      </c>
      <c r="U13">
        <v>0</v>
      </c>
      <c r="V13" t="s">
        <v>74</v>
      </c>
      <c r="W13">
        <v>1</v>
      </c>
      <c r="X13">
        <v>5.2</v>
      </c>
      <c r="Y13" t="s">
        <v>20</v>
      </c>
      <c r="Z13">
        <v>2</v>
      </c>
      <c r="AA13" t="s">
        <v>112</v>
      </c>
      <c r="AB13">
        <v>0</v>
      </c>
      <c r="AC13" t="s">
        <v>112</v>
      </c>
      <c r="AE13">
        <v>5</v>
      </c>
      <c r="AF13">
        <v>0</v>
      </c>
      <c r="AG13">
        <v>0</v>
      </c>
      <c r="AH13">
        <v>0</v>
      </c>
      <c r="AI13">
        <v>1</v>
      </c>
      <c r="AJ13" t="s">
        <v>179</v>
      </c>
      <c r="AK13">
        <f>getTotalCount(ScoutingData[[#This Row],[autoScoredGrid]])</f>
        <v>1</v>
      </c>
      <c r="AL13">
        <f>getCubeCount(ScoutingData[[#This Row],[autoScoredGrid]])</f>
        <v>1</v>
      </c>
      <c r="AM13">
        <f>getConeCount(ScoutingData[[#This Row],[autoScoredGrid]])</f>
        <v>0</v>
      </c>
      <c r="AN13">
        <f>getHighCount(ScoutingData[[#This Row],[autoScoredGrid]])</f>
        <v>1</v>
      </c>
      <c r="AO13">
        <f>getMedCount(ScoutingData[[#This Row],[autoScoredGrid]])</f>
        <v>0</v>
      </c>
      <c r="AP13">
        <f>getLowCount(ScoutingData[[#This Row],[autoScoredGrid]])</f>
        <v>0</v>
      </c>
      <c r="AQ13" t="e">
        <f>getAvgCycleTime(ScoutingData[[#This Row],[cycleTimes]])</f>
        <v>#VALUE!</v>
      </c>
      <c r="AR13">
        <f>getTotalCount(ScoutingData[[#This Row],[scoredGrid]])</f>
        <v>2</v>
      </c>
      <c r="AS13">
        <f>getCubeCount(ScoutingData[[#This Row],[scoredGrid]])</f>
        <v>2</v>
      </c>
      <c r="AT13">
        <f>getConeCount(ScoutingData[[#This Row],[scoredGrid]])</f>
        <v>0</v>
      </c>
      <c r="AU13">
        <f>getHighCount(ScoutingData[[#This Row],[scoredGrid]])</f>
        <v>0</v>
      </c>
      <c r="AV13">
        <f>getMedCount(ScoutingData[[#This Row],[scoredGrid]])</f>
        <v>0</v>
      </c>
      <c r="AW13">
        <f>getLowCount(ScoutingData[[#This Row],[scoredGrid]])</f>
        <v>2</v>
      </c>
      <c r="AX13">
        <f>ScoutingData[[#This Row],[autoGamePieces]]+ScoutingData[[#This Row],[teleopGamePieces]]</f>
        <v>3</v>
      </c>
      <c r="AY13">
        <f>ScoutingData[[#This Row],[autoCubes]]+ScoutingData[[#This Row],[teleopCubes]]</f>
        <v>3</v>
      </c>
      <c r="AZ13">
        <f>ScoutingData[[#This Row],[autoCones]]+ScoutingData[[#This Row],[teleopCones]]</f>
        <v>0</v>
      </c>
      <c r="BA13">
        <f>ScoutingData[[#This Row],[autoHigh]]+ScoutingData[[#This Row],[teleopHigh]]</f>
        <v>1</v>
      </c>
      <c r="BB13">
        <f>ScoutingData[[#This Row],[autoMed]]+ScoutingData[[#This Row],[teleopMed]]</f>
        <v>0</v>
      </c>
      <c r="BC13">
        <f>ScoutingData[[#This Row],[autoLow]]+ScoutingData[[#This Row],[teleopLow]]</f>
        <v>2</v>
      </c>
    </row>
    <row r="14" spans="1:55">
      <c r="A14" t="s">
        <v>169</v>
      </c>
      <c r="B14" t="s">
        <v>103</v>
      </c>
      <c r="C14" t="s">
        <v>0</v>
      </c>
      <c r="D14">
        <v>31</v>
      </c>
      <c r="E14" t="str">
        <f>ScoutingData[[#This Row],[eventCode]]&amp;"_"&amp;ScoutingData[[#This Row],[matchLevel]]&amp;ScoutingData[[#This Row],[matchNumber]]</f>
        <v>2023njwas_qm31</v>
      </c>
      <c r="F14" t="s">
        <v>175</v>
      </c>
      <c r="G14">
        <v>223</v>
      </c>
      <c r="H14">
        <v>59</v>
      </c>
      <c r="I14" t="s">
        <v>212</v>
      </c>
      <c r="J14">
        <v>0</v>
      </c>
      <c r="M14">
        <v>1</v>
      </c>
      <c r="N14" t="s">
        <v>20</v>
      </c>
      <c r="P14" t="s">
        <v>213</v>
      </c>
      <c r="Q14">
        <v>0</v>
      </c>
      <c r="R14">
        <v>0</v>
      </c>
      <c r="S14">
        <v>0</v>
      </c>
      <c r="U14">
        <v>0</v>
      </c>
      <c r="V14" t="s">
        <v>74</v>
      </c>
      <c r="W14">
        <v>1</v>
      </c>
      <c r="X14">
        <v>6.6</v>
      </c>
      <c r="Y14" t="s">
        <v>20</v>
      </c>
      <c r="Z14">
        <v>2</v>
      </c>
      <c r="AA14" t="s">
        <v>19</v>
      </c>
      <c r="AB14">
        <v>3</v>
      </c>
      <c r="AC14" t="s">
        <v>18</v>
      </c>
      <c r="AE14">
        <v>5</v>
      </c>
      <c r="AF14">
        <v>0</v>
      </c>
      <c r="AG14">
        <v>0</v>
      </c>
      <c r="AH14">
        <v>0</v>
      </c>
      <c r="AI14">
        <v>1</v>
      </c>
      <c r="AK14">
        <f>getTotalCount(ScoutingData[[#This Row],[autoScoredGrid]])</f>
        <v>1</v>
      </c>
      <c r="AL14">
        <f>getCubeCount(ScoutingData[[#This Row],[autoScoredGrid]])</f>
        <v>1</v>
      </c>
      <c r="AM14">
        <f>getConeCount(ScoutingData[[#This Row],[autoScoredGrid]])</f>
        <v>0</v>
      </c>
      <c r="AN14">
        <f>getHighCount(ScoutingData[[#This Row],[autoScoredGrid]])</f>
        <v>0</v>
      </c>
      <c r="AO14">
        <f>getMedCount(ScoutingData[[#This Row],[autoScoredGrid]])</f>
        <v>0</v>
      </c>
      <c r="AP14">
        <f>getLowCount(ScoutingData[[#This Row],[autoScoredGrid]])</f>
        <v>1</v>
      </c>
      <c r="AQ14" t="e">
        <f>getAvgCycleTime(ScoutingData[[#This Row],[cycleTimes]])</f>
        <v>#VALUE!</v>
      </c>
      <c r="AR14">
        <f>getTotalCount(ScoutingData[[#This Row],[scoredGrid]])</f>
        <v>4</v>
      </c>
      <c r="AS14">
        <f>getCubeCount(ScoutingData[[#This Row],[scoredGrid]])</f>
        <v>4</v>
      </c>
      <c r="AT14">
        <f>getConeCount(ScoutingData[[#This Row],[scoredGrid]])</f>
        <v>0</v>
      </c>
      <c r="AU14">
        <f>getHighCount(ScoutingData[[#This Row],[scoredGrid]])</f>
        <v>0</v>
      </c>
      <c r="AV14">
        <f>getMedCount(ScoutingData[[#This Row],[scoredGrid]])</f>
        <v>0</v>
      </c>
      <c r="AW14">
        <f>getLowCount(ScoutingData[[#This Row],[scoredGrid]])</f>
        <v>4</v>
      </c>
      <c r="AX14">
        <f>ScoutingData[[#This Row],[autoGamePieces]]+ScoutingData[[#This Row],[teleopGamePieces]]</f>
        <v>5</v>
      </c>
      <c r="AY14">
        <f>ScoutingData[[#This Row],[autoCubes]]+ScoutingData[[#This Row],[teleopCubes]]</f>
        <v>5</v>
      </c>
      <c r="AZ14">
        <f>ScoutingData[[#This Row],[autoCones]]+ScoutingData[[#This Row],[teleopCones]]</f>
        <v>0</v>
      </c>
      <c r="BA14">
        <f>ScoutingData[[#This Row],[autoHigh]]+ScoutingData[[#This Row],[teleopHigh]]</f>
        <v>0</v>
      </c>
      <c r="BB14">
        <f>ScoutingData[[#This Row],[autoMed]]+ScoutingData[[#This Row],[teleopMed]]</f>
        <v>0</v>
      </c>
      <c r="BC14">
        <f>ScoutingData[[#This Row],[autoLow]]+ScoutingData[[#This Row],[teleopLow]]</f>
        <v>5</v>
      </c>
    </row>
    <row r="15" spans="1:55">
      <c r="A15" t="s">
        <v>107</v>
      </c>
      <c r="B15" t="s">
        <v>103</v>
      </c>
      <c r="C15" t="s">
        <v>0</v>
      </c>
      <c r="D15">
        <v>14</v>
      </c>
      <c r="E15" t="str">
        <f>ScoutingData[[#This Row],[eventCode]]&amp;"_"&amp;ScoutingData[[#This Row],[matchLevel]]&amp;ScoutingData[[#This Row],[matchNumber]]</f>
        <v>2023njwas_qm14</v>
      </c>
      <c r="F15" t="s">
        <v>104</v>
      </c>
      <c r="G15">
        <v>303</v>
      </c>
      <c r="H15">
        <v>38</v>
      </c>
      <c r="I15" t="s">
        <v>113</v>
      </c>
      <c r="J15">
        <v>0</v>
      </c>
      <c r="M15">
        <v>0</v>
      </c>
      <c r="N15" t="s">
        <v>20</v>
      </c>
      <c r="P15" t="s">
        <v>131</v>
      </c>
      <c r="Q15">
        <v>0</v>
      </c>
      <c r="R15">
        <v>0</v>
      </c>
      <c r="S15">
        <v>0</v>
      </c>
      <c r="U15">
        <v>0</v>
      </c>
      <c r="V15" t="s">
        <v>74</v>
      </c>
      <c r="W15" t="s">
        <v>18</v>
      </c>
      <c r="X15">
        <v>13.9</v>
      </c>
      <c r="Y15" t="s">
        <v>20</v>
      </c>
      <c r="Z15">
        <v>2</v>
      </c>
      <c r="AA15" t="s">
        <v>19</v>
      </c>
      <c r="AB15">
        <v>0</v>
      </c>
      <c r="AC15" t="s">
        <v>20</v>
      </c>
      <c r="AE15">
        <v>4</v>
      </c>
      <c r="AF15">
        <v>0</v>
      </c>
      <c r="AG15">
        <v>0</v>
      </c>
      <c r="AH15">
        <v>0</v>
      </c>
      <c r="AI15">
        <v>1</v>
      </c>
      <c r="AK15">
        <f>getTotalCount(ScoutingData[[#This Row],[autoScoredGrid]])</f>
        <v>0</v>
      </c>
      <c r="AL15">
        <f>getCubeCount(ScoutingData[[#This Row],[autoScoredGrid]])</f>
        <v>0</v>
      </c>
      <c r="AM15">
        <f>getConeCount(ScoutingData[[#This Row],[autoScoredGrid]])</f>
        <v>0</v>
      </c>
      <c r="AN15">
        <f>getHighCount(ScoutingData[[#This Row],[autoScoredGrid]])</f>
        <v>0</v>
      </c>
      <c r="AO15">
        <f>getMedCount(ScoutingData[[#This Row],[autoScoredGrid]])</f>
        <v>0</v>
      </c>
      <c r="AP15">
        <f>getLowCount(ScoutingData[[#This Row],[autoScoredGrid]])</f>
        <v>0</v>
      </c>
      <c r="AQ15" t="e">
        <f>getAvgCycleTime(ScoutingData[[#This Row],[cycleTimes]])</f>
        <v>#VALUE!</v>
      </c>
      <c r="AR15">
        <f>getTotalCount(ScoutingData[[#This Row],[scoredGrid]])</f>
        <v>1</v>
      </c>
      <c r="AS15">
        <f>getCubeCount(ScoutingData[[#This Row],[scoredGrid]])</f>
        <v>1</v>
      </c>
      <c r="AT15">
        <f>getConeCount(ScoutingData[[#This Row],[scoredGrid]])</f>
        <v>0</v>
      </c>
      <c r="AU15">
        <f>getHighCount(ScoutingData[[#This Row],[scoredGrid]])</f>
        <v>0</v>
      </c>
      <c r="AV15">
        <f>getMedCount(ScoutingData[[#This Row],[scoredGrid]])</f>
        <v>1</v>
      </c>
      <c r="AW15">
        <f>getLowCount(ScoutingData[[#This Row],[scoredGrid]])</f>
        <v>0</v>
      </c>
      <c r="AX15">
        <f>ScoutingData[[#This Row],[autoGamePieces]]+ScoutingData[[#This Row],[teleopGamePieces]]</f>
        <v>1</v>
      </c>
      <c r="AY15">
        <f>ScoutingData[[#This Row],[autoCubes]]+ScoutingData[[#This Row],[teleopCubes]]</f>
        <v>1</v>
      </c>
      <c r="AZ15">
        <f>ScoutingData[[#This Row],[autoCones]]+ScoutingData[[#This Row],[teleopCones]]</f>
        <v>0</v>
      </c>
      <c r="BA15">
        <f>ScoutingData[[#This Row],[autoHigh]]+ScoutingData[[#This Row],[teleopHigh]]</f>
        <v>0</v>
      </c>
      <c r="BB15">
        <f>ScoutingData[[#This Row],[autoMed]]+ScoutingData[[#This Row],[teleopMed]]</f>
        <v>1</v>
      </c>
      <c r="BC15">
        <f>ScoutingData[[#This Row],[autoLow]]+ScoutingData[[#This Row],[teleopLow]]</f>
        <v>0</v>
      </c>
    </row>
    <row r="16" spans="1:55">
      <c r="A16" t="s">
        <v>169</v>
      </c>
      <c r="B16" t="s">
        <v>103</v>
      </c>
      <c r="C16" t="s">
        <v>0</v>
      </c>
      <c r="D16">
        <v>19</v>
      </c>
      <c r="E16" t="str">
        <f>ScoutingData[[#This Row],[eventCode]]&amp;"_"&amp;ScoutingData[[#This Row],[matchLevel]]&amp;ScoutingData[[#This Row],[matchNumber]]</f>
        <v>2023njwas_qm19</v>
      </c>
      <c r="F16" t="s">
        <v>73</v>
      </c>
      <c r="G16">
        <v>303</v>
      </c>
      <c r="H16">
        <v>71</v>
      </c>
      <c r="I16" t="s">
        <v>113</v>
      </c>
      <c r="J16">
        <v>0</v>
      </c>
      <c r="M16">
        <v>1</v>
      </c>
      <c r="N16" t="s">
        <v>18</v>
      </c>
      <c r="P16" t="s">
        <v>194</v>
      </c>
      <c r="Q16">
        <v>0</v>
      </c>
      <c r="R16">
        <v>0</v>
      </c>
      <c r="S16">
        <v>0</v>
      </c>
      <c r="U16">
        <v>0</v>
      </c>
      <c r="V16" t="s">
        <v>18</v>
      </c>
      <c r="W16">
        <v>1</v>
      </c>
      <c r="X16">
        <v>10.8</v>
      </c>
      <c r="Y16" t="s">
        <v>20</v>
      </c>
      <c r="Z16">
        <v>3</v>
      </c>
      <c r="AA16" t="s">
        <v>112</v>
      </c>
      <c r="AB16">
        <v>1</v>
      </c>
      <c r="AC16" t="s">
        <v>18</v>
      </c>
      <c r="AE16">
        <v>3</v>
      </c>
      <c r="AF16">
        <v>0</v>
      </c>
      <c r="AG16">
        <v>0</v>
      </c>
      <c r="AH16">
        <v>1</v>
      </c>
      <c r="AI16">
        <v>0</v>
      </c>
      <c r="AJ16" t="s">
        <v>195</v>
      </c>
      <c r="AK16">
        <f>getTotalCount(ScoutingData[[#This Row],[autoScoredGrid]])</f>
        <v>0</v>
      </c>
      <c r="AL16">
        <f>getCubeCount(ScoutingData[[#This Row],[autoScoredGrid]])</f>
        <v>0</v>
      </c>
      <c r="AM16">
        <f>getConeCount(ScoutingData[[#This Row],[autoScoredGrid]])</f>
        <v>0</v>
      </c>
      <c r="AN16">
        <f>getHighCount(ScoutingData[[#This Row],[autoScoredGrid]])</f>
        <v>0</v>
      </c>
      <c r="AO16">
        <f>getMedCount(ScoutingData[[#This Row],[autoScoredGrid]])</f>
        <v>0</v>
      </c>
      <c r="AP16">
        <f>getLowCount(ScoutingData[[#This Row],[autoScoredGrid]])</f>
        <v>0</v>
      </c>
      <c r="AQ16" t="e">
        <f>getAvgCycleTime(ScoutingData[[#This Row],[cycleTimes]])</f>
        <v>#VALUE!</v>
      </c>
      <c r="AR16">
        <f>getTotalCount(ScoutingData[[#This Row],[scoredGrid]])</f>
        <v>4</v>
      </c>
      <c r="AS16">
        <f>getCubeCount(ScoutingData[[#This Row],[scoredGrid]])</f>
        <v>3</v>
      </c>
      <c r="AT16">
        <f>getConeCount(ScoutingData[[#This Row],[scoredGrid]])</f>
        <v>1</v>
      </c>
      <c r="AU16">
        <f>getHighCount(ScoutingData[[#This Row],[scoredGrid]])</f>
        <v>0</v>
      </c>
      <c r="AV16">
        <f>getMedCount(ScoutingData[[#This Row],[scoredGrid]])</f>
        <v>0</v>
      </c>
      <c r="AW16">
        <f>getLowCount(ScoutingData[[#This Row],[scoredGrid]])</f>
        <v>4</v>
      </c>
      <c r="AX16">
        <f>ScoutingData[[#This Row],[autoGamePieces]]+ScoutingData[[#This Row],[teleopGamePieces]]</f>
        <v>4</v>
      </c>
      <c r="AY16">
        <f>ScoutingData[[#This Row],[autoCubes]]+ScoutingData[[#This Row],[teleopCubes]]</f>
        <v>3</v>
      </c>
      <c r="AZ16">
        <f>ScoutingData[[#This Row],[autoCones]]+ScoutingData[[#This Row],[teleopCones]]</f>
        <v>1</v>
      </c>
      <c r="BA16">
        <f>ScoutingData[[#This Row],[autoHigh]]+ScoutingData[[#This Row],[teleopHigh]]</f>
        <v>0</v>
      </c>
      <c r="BB16">
        <f>ScoutingData[[#This Row],[autoMed]]+ScoutingData[[#This Row],[teleopMed]]</f>
        <v>0</v>
      </c>
      <c r="BC16">
        <f>ScoutingData[[#This Row],[autoLow]]+ScoutingData[[#This Row],[teleopLow]]</f>
        <v>4</v>
      </c>
    </row>
    <row r="17" spans="1:55">
      <c r="A17" t="s">
        <v>169</v>
      </c>
      <c r="B17" t="s">
        <v>103</v>
      </c>
      <c r="C17" t="s">
        <v>0</v>
      </c>
      <c r="D17">
        <v>29</v>
      </c>
      <c r="E17" t="str">
        <f>ScoutingData[[#This Row],[eventCode]]&amp;"_"&amp;ScoutingData[[#This Row],[matchLevel]]&amp;ScoutingData[[#This Row],[matchNumber]]</f>
        <v>2023njwas_qm29</v>
      </c>
      <c r="F17" t="s">
        <v>175</v>
      </c>
      <c r="G17">
        <v>303</v>
      </c>
      <c r="H17">
        <v>71</v>
      </c>
      <c r="I17" t="s">
        <v>113</v>
      </c>
      <c r="J17">
        <v>0</v>
      </c>
      <c r="M17">
        <v>1</v>
      </c>
      <c r="N17" t="s">
        <v>18</v>
      </c>
      <c r="P17" t="s">
        <v>208</v>
      </c>
      <c r="Q17">
        <v>0</v>
      </c>
      <c r="R17">
        <v>0</v>
      </c>
      <c r="S17">
        <v>0</v>
      </c>
      <c r="U17">
        <v>0</v>
      </c>
      <c r="V17" t="s">
        <v>18</v>
      </c>
      <c r="W17">
        <v>1</v>
      </c>
      <c r="X17">
        <v>20.100000000000001</v>
      </c>
      <c r="Y17" t="s">
        <v>20</v>
      </c>
      <c r="Z17">
        <v>2</v>
      </c>
      <c r="AA17" t="s">
        <v>112</v>
      </c>
      <c r="AB17">
        <v>2</v>
      </c>
      <c r="AC17" t="s">
        <v>18</v>
      </c>
      <c r="AE17">
        <v>4</v>
      </c>
      <c r="AF17">
        <v>0</v>
      </c>
      <c r="AG17">
        <v>0</v>
      </c>
      <c r="AH17">
        <v>0</v>
      </c>
      <c r="AI17">
        <v>1</v>
      </c>
      <c r="AJ17" t="s">
        <v>209</v>
      </c>
      <c r="AK17">
        <f>getTotalCount(ScoutingData[[#This Row],[autoScoredGrid]])</f>
        <v>0</v>
      </c>
      <c r="AL17">
        <f>getCubeCount(ScoutingData[[#This Row],[autoScoredGrid]])</f>
        <v>0</v>
      </c>
      <c r="AM17">
        <f>getConeCount(ScoutingData[[#This Row],[autoScoredGrid]])</f>
        <v>0</v>
      </c>
      <c r="AN17">
        <f>getHighCount(ScoutingData[[#This Row],[autoScoredGrid]])</f>
        <v>0</v>
      </c>
      <c r="AO17">
        <f>getMedCount(ScoutingData[[#This Row],[autoScoredGrid]])</f>
        <v>0</v>
      </c>
      <c r="AP17">
        <f>getLowCount(ScoutingData[[#This Row],[autoScoredGrid]])</f>
        <v>0</v>
      </c>
      <c r="AQ17" t="e">
        <f>getAvgCycleTime(ScoutingData[[#This Row],[cycleTimes]])</f>
        <v>#VALUE!</v>
      </c>
      <c r="AR17">
        <f>getTotalCount(ScoutingData[[#This Row],[scoredGrid]])</f>
        <v>3</v>
      </c>
      <c r="AS17">
        <f>getCubeCount(ScoutingData[[#This Row],[scoredGrid]])</f>
        <v>3</v>
      </c>
      <c r="AT17">
        <f>getConeCount(ScoutingData[[#This Row],[scoredGrid]])</f>
        <v>0</v>
      </c>
      <c r="AU17">
        <f>getHighCount(ScoutingData[[#This Row],[scoredGrid]])</f>
        <v>0</v>
      </c>
      <c r="AV17">
        <f>getMedCount(ScoutingData[[#This Row],[scoredGrid]])</f>
        <v>3</v>
      </c>
      <c r="AW17">
        <f>getLowCount(ScoutingData[[#This Row],[scoredGrid]])</f>
        <v>0</v>
      </c>
      <c r="AX17">
        <f>ScoutingData[[#This Row],[autoGamePieces]]+ScoutingData[[#This Row],[teleopGamePieces]]</f>
        <v>3</v>
      </c>
      <c r="AY17">
        <f>ScoutingData[[#This Row],[autoCubes]]+ScoutingData[[#This Row],[teleopCubes]]</f>
        <v>3</v>
      </c>
      <c r="AZ17">
        <f>ScoutingData[[#This Row],[autoCones]]+ScoutingData[[#This Row],[teleopCones]]</f>
        <v>0</v>
      </c>
      <c r="BA17">
        <f>ScoutingData[[#This Row],[autoHigh]]+ScoutingData[[#This Row],[teleopHigh]]</f>
        <v>0</v>
      </c>
      <c r="BB17">
        <f>ScoutingData[[#This Row],[autoMed]]+ScoutingData[[#This Row],[teleopMed]]</f>
        <v>3</v>
      </c>
      <c r="BC17">
        <f>ScoutingData[[#This Row],[autoLow]]+ScoutingData[[#This Row],[teleopLow]]</f>
        <v>0</v>
      </c>
    </row>
    <row r="18" spans="1:55">
      <c r="A18" t="s">
        <v>169</v>
      </c>
      <c r="B18" t="s">
        <v>103</v>
      </c>
      <c r="C18" t="s">
        <v>0</v>
      </c>
      <c r="D18">
        <v>44</v>
      </c>
      <c r="E18" t="str">
        <f>ScoutingData[[#This Row],[eventCode]]&amp;"_"&amp;ScoutingData[[#This Row],[matchLevel]]&amp;ScoutingData[[#This Row],[matchNumber]]</f>
        <v>2023njwas_qm44</v>
      </c>
      <c r="F18" t="s">
        <v>171</v>
      </c>
      <c r="G18">
        <v>303</v>
      </c>
      <c r="H18">
        <v>71</v>
      </c>
      <c r="I18" t="s">
        <v>113</v>
      </c>
      <c r="J18">
        <v>0</v>
      </c>
      <c r="M18">
        <v>1</v>
      </c>
      <c r="N18" t="s">
        <v>18</v>
      </c>
      <c r="P18" t="s">
        <v>227</v>
      </c>
      <c r="Q18">
        <v>0</v>
      </c>
      <c r="R18">
        <v>0</v>
      </c>
      <c r="S18">
        <v>0</v>
      </c>
      <c r="U18">
        <v>0</v>
      </c>
      <c r="V18" t="s">
        <v>18</v>
      </c>
      <c r="W18" t="s">
        <v>18</v>
      </c>
      <c r="X18">
        <v>17.100000000000001</v>
      </c>
      <c r="Y18" t="s">
        <v>109</v>
      </c>
      <c r="Z18">
        <v>1</v>
      </c>
      <c r="AA18" t="s">
        <v>19</v>
      </c>
      <c r="AB18">
        <v>3</v>
      </c>
      <c r="AC18" t="s">
        <v>18</v>
      </c>
      <c r="AE18">
        <v>4</v>
      </c>
      <c r="AF18">
        <v>0</v>
      </c>
      <c r="AG18">
        <v>0</v>
      </c>
      <c r="AH18">
        <v>0</v>
      </c>
      <c r="AI18">
        <v>1</v>
      </c>
      <c r="AK18">
        <f>getTotalCount(ScoutingData[[#This Row],[autoScoredGrid]])</f>
        <v>0</v>
      </c>
      <c r="AL18">
        <f>getCubeCount(ScoutingData[[#This Row],[autoScoredGrid]])</f>
        <v>0</v>
      </c>
      <c r="AM18">
        <f>getConeCount(ScoutingData[[#This Row],[autoScoredGrid]])</f>
        <v>0</v>
      </c>
      <c r="AN18">
        <f>getHighCount(ScoutingData[[#This Row],[autoScoredGrid]])</f>
        <v>0</v>
      </c>
      <c r="AO18">
        <f>getMedCount(ScoutingData[[#This Row],[autoScoredGrid]])</f>
        <v>0</v>
      </c>
      <c r="AP18">
        <f>getLowCount(ScoutingData[[#This Row],[autoScoredGrid]])</f>
        <v>0</v>
      </c>
      <c r="AQ18" t="e">
        <f>getAvgCycleTime(ScoutingData[[#This Row],[cycleTimes]])</f>
        <v>#VALUE!</v>
      </c>
      <c r="AR18">
        <f>getTotalCount(ScoutingData[[#This Row],[scoredGrid]])</f>
        <v>3</v>
      </c>
      <c r="AS18">
        <f>getCubeCount(ScoutingData[[#This Row],[scoredGrid]])</f>
        <v>3</v>
      </c>
      <c r="AT18">
        <f>getConeCount(ScoutingData[[#This Row],[scoredGrid]])</f>
        <v>0</v>
      </c>
      <c r="AU18">
        <f>getHighCount(ScoutingData[[#This Row],[scoredGrid]])</f>
        <v>2</v>
      </c>
      <c r="AV18">
        <f>getMedCount(ScoutingData[[#This Row],[scoredGrid]])</f>
        <v>0</v>
      </c>
      <c r="AW18">
        <f>getLowCount(ScoutingData[[#This Row],[scoredGrid]])</f>
        <v>1</v>
      </c>
      <c r="AX18">
        <f>ScoutingData[[#This Row],[autoGamePieces]]+ScoutingData[[#This Row],[teleopGamePieces]]</f>
        <v>3</v>
      </c>
      <c r="AY18">
        <f>ScoutingData[[#This Row],[autoCubes]]+ScoutingData[[#This Row],[teleopCubes]]</f>
        <v>3</v>
      </c>
      <c r="AZ18">
        <f>ScoutingData[[#This Row],[autoCones]]+ScoutingData[[#This Row],[teleopCones]]</f>
        <v>0</v>
      </c>
      <c r="BA18">
        <f>ScoutingData[[#This Row],[autoHigh]]+ScoutingData[[#This Row],[teleopHigh]]</f>
        <v>2</v>
      </c>
      <c r="BB18">
        <f>ScoutingData[[#This Row],[autoMed]]+ScoutingData[[#This Row],[teleopMed]]</f>
        <v>0</v>
      </c>
      <c r="BC18">
        <f>ScoutingData[[#This Row],[autoLow]]+ScoutingData[[#This Row],[teleopLow]]</f>
        <v>1</v>
      </c>
    </row>
    <row r="19" spans="1:55">
      <c r="A19" t="s">
        <v>107</v>
      </c>
      <c r="B19" t="s">
        <v>103</v>
      </c>
      <c r="C19" t="s">
        <v>0</v>
      </c>
      <c r="D19">
        <v>32</v>
      </c>
      <c r="E19" t="str">
        <f>ScoutingData[[#This Row],[eventCode]]&amp;"_"&amp;ScoutingData[[#This Row],[matchLevel]]&amp;ScoutingData[[#This Row],[matchNumber]]</f>
        <v>2023njwas_qm32</v>
      </c>
      <c r="F19" t="s">
        <v>115</v>
      </c>
      <c r="G19">
        <v>555</v>
      </c>
      <c r="H19">
        <v>38</v>
      </c>
      <c r="I19" t="s">
        <v>150</v>
      </c>
      <c r="J19">
        <v>0</v>
      </c>
      <c r="M19">
        <v>1</v>
      </c>
      <c r="N19" t="s">
        <v>18</v>
      </c>
      <c r="P19" t="s">
        <v>151</v>
      </c>
      <c r="Q19">
        <v>0</v>
      </c>
      <c r="R19">
        <v>0</v>
      </c>
      <c r="S19">
        <v>0</v>
      </c>
      <c r="U19">
        <v>1</v>
      </c>
      <c r="V19" t="s">
        <v>74</v>
      </c>
      <c r="W19">
        <v>1</v>
      </c>
      <c r="X19">
        <v>0</v>
      </c>
      <c r="Y19" t="s">
        <v>18</v>
      </c>
      <c r="Z19">
        <v>2</v>
      </c>
      <c r="AA19" t="s">
        <v>18</v>
      </c>
      <c r="AB19">
        <v>3</v>
      </c>
      <c r="AC19" t="s">
        <v>18</v>
      </c>
      <c r="AE19">
        <v>3</v>
      </c>
      <c r="AF19">
        <v>0</v>
      </c>
      <c r="AG19">
        <v>0</v>
      </c>
      <c r="AH19">
        <v>0</v>
      </c>
      <c r="AI19">
        <v>1</v>
      </c>
      <c r="AK19">
        <f>getTotalCount(ScoutingData[[#This Row],[autoScoredGrid]])</f>
        <v>1</v>
      </c>
      <c r="AL19">
        <f>getCubeCount(ScoutingData[[#This Row],[autoScoredGrid]])</f>
        <v>0</v>
      </c>
      <c r="AM19">
        <f>getConeCount(ScoutingData[[#This Row],[autoScoredGrid]])</f>
        <v>1</v>
      </c>
      <c r="AN19">
        <f>getHighCount(ScoutingData[[#This Row],[autoScoredGrid]])</f>
        <v>0</v>
      </c>
      <c r="AO19">
        <f>getMedCount(ScoutingData[[#This Row],[autoScoredGrid]])</f>
        <v>0</v>
      </c>
      <c r="AP19">
        <f>getLowCount(ScoutingData[[#This Row],[autoScoredGrid]])</f>
        <v>1</v>
      </c>
      <c r="AQ19" t="e">
        <f>getAvgCycleTime(ScoutingData[[#This Row],[cycleTimes]])</f>
        <v>#VALUE!</v>
      </c>
      <c r="AR19">
        <f>getTotalCount(ScoutingData[[#This Row],[scoredGrid]])</f>
        <v>6</v>
      </c>
      <c r="AS19">
        <f>getCubeCount(ScoutingData[[#This Row],[scoredGrid]])</f>
        <v>6</v>
      </c>
      <c r="AT19">
        <f>getConeCount(ScoutingData[[#This Row],[scoredGrid]])</f>
        <v>0</v>
      </c>
      <c r="AU19">
        <f>getHighCount(ScoutingData[[#This Row],[scoredGrid]])</f>
        <v>0</v>
      </c>
      <c r="AV19">
        <f>getMedCount(ScoutingData[[#This Row],[scoredGrid]])</f>
        <v>0</v>
      </c>
      <c r="AW19">
        <f>getLowCount(ScoutingData[[#This Row],[scoredGrid]])</f>
        <v>6</v>
      </c>
      <c r="AX19">
        <f>ScoutingData[[#This Row],[autoGamePieces]]+ScoutingData[[#This Row],[teleopGamePieces]]</f>
        <v>7</v>
      </c>
      <c r="AY19">
        <f>ScoutingData[[#This Row],[autoCubes]]+ScoutingData[[#This Row],[teleopCubes]]</f>
        <v>6</v>
      </c>
      <c r="AZ19">
        <f>ScoutingData[[#This Row],[autoCones]]+ScoutingData[[#This Row],[teleopCones]]</f>
        <v>1</v>
      </c>
      <c r="BA19">
        <f>ScoutingData[[#This Row],[autoHigh]]+ScoutingData[[#This Row],[teleopHigh]]</f>
        <v>0</v>
      </c>
      <c r="BB19">
        <f>ScoutingData[[#This Row],[autoMed]]+ScoutingData[[#This Row],[teleopMed]]</f>
        <v>0</v>
      </c>
      <c r="BC19">
        <f>ScoutingData[[#This Row],[autoLow]]+ScoutingData[[#This Row],[teleopLow]]</f>
        <v>7</v>
      </c>
    </row>
    <row r="20" spans="1:55">
      <c r="A20" t="s">
        <v>169</v>
      </c>
      <c r="B20" t="s">
        <v>103</v>
      </c>
      <c r="C20" t="s">
        <v>0</v>
      </c>
      <c r="D20">
        <v>9</v>
      </c>
      <c r="E20" t="str">
        <f>ScoutingData[[#This Row],[eventCode]]&amp;"_"&amp;ScoutingData[[#This Row],[matchLevel]]&amp;ScoutingData[[#This Row],[matchNumber]]</f>
        <v>2023njwas_qm9</v>
      </c>
      <c r="F20" t="s">
        <v>171</v>
      </c>
      <c r="G20">
        <v>555</v>
      </c>
      <c r="H20">
        <v>71</v>
      </c>
      <c r="I20" t="s">
        <v>113</v>
      </c>
      <c r="J20">
        <v>1</v>
      </c>
      <c r="M20">
        <v>0</v>
      </c>
      <c r="N20" t="s">
        <v>18</v>
      </c>
      <c r="P20" t="s">
        <v>180</v>
      </c>
      <c r="Q20">
        <v>0</v>
      </c>
      <c r="R20">
        <v>0</v>
      </c>
      <c r="S20">
        <v>0</v>
      </c>
      <c r="U20">
        <v>0</v>
      </c>
      <c r="V20" t="s">
        <v>18</v>
      </c>
      <c r="W20" t="s">
        <v>18</v>
      </c>
      <c r="X20">
        <v>8.1</v>
      </c>
      <c r="Y20" t="s">
        <v>20</v>
      </c>
      <c r="Z20">
        <v>2</v>
      </c>
      <c r="AA20" t="s">
        <v>18</v>
      </c>
      <c r="AB20">
        <v>2</v>
      </c>
      <c r="AC20" t="s">
        <v>18</v>
      </c>
      <c r="AE20">
        <v>3</v>
      </c>
      <c r="AF20">
        <v>0</v>
      </c>
      <c r="AG20">
        <v>0</v>
      </c>
      <c r="AH20">
        <v>0</v>
      </c>
      <c r="AI20">
        <v>0</v>
      </c>
      <c r="AJ20" t="s">
        <v>181</v>
      </c>
      <c r="AK20">
        <f>getTotalCount(ScoutingData[[#This Row],[autoScoredGrid]])</f>
        <v>0</v>
      </c>
      <c r="AL20">
        <f>getCubeCount(ScoutingData[[#This Row],[autoScoredGrid]])</f>
        <v>0</v>
      </c>
      <c r="AM20">
        <f>getConeCount(ScoutingData[[#This Row],[autoScoredGrid]])</f>
        <v>0</v>
      </c>
      <c r="AN20">
        <f>getHighCount(ScoutingData[[#This Row],[autoScoredGrid]])</f>
        <v>0</v>
      </c>
      <c r="AO20">
        <f>getMedCount(ScoutingData[[#This Row],[autoScoredGrid]])</f>
        <v>0</v>
      </c>
      <c r="AP20">
        <f>getLowCount(ScoutingData[[#This Row],[autoScoredGrid]])</f>
        <v>0</v>
      </c>
      <c r="AQ20" t="e">
        <f>getAvgCycleTime(ScoutingData[[#This Row],[cycleTimes]])</f>
        <v>#VALUE!</v>
      </c>
      <c r="AR20">
        <f>getTotalCount(ScoutingData[[#This Row],[scoredGrid]])</f>
        <v>2</v>
      </c>
      <c r="AS20">
        <f>getCubeCount(ScoutingData[[#This Row],[scoredGrid]])</f>
        <v>2</v>
      </c>
      <c r="AT20">
        <f>getConeCount(ScoutingData[[#This Row],[scoredGrid]])</f>
        <v>0</v>
      </c>
      <c r="AU20">
        <f>getHighCount(ScoutingData[[#This Row],[scoredGrid]])</f>
        <v>0</v>
      </c>
      <c r="AV20">
        <f>getMedCount(ScoutingData[[#This Row],[scoredGrid]])</f>
        <v>0</v>
      </c>
      <c r="AW20">
        <f>getLowCount(ScoutingData[[#This Row],[scoredGrid]])</f>
        <v>2</v>
      </c>
      <c r="AX20">
        <f>ScoutingData[[#This Row],[autoGamePieces]]+ScoutingData[[#This Row],[teleopGamePieces]]</f>
        <v>2</v>
      </c>
      <c r="AY20">
        <f>ScoutingData[[#This Row],[autoCubes]]+ScoutingData[[#This Row],[teleopCubes]]</f>
        <v>2</v>
      </c>
      <c r="AZ20">
        <f>ScoutingData[[#This Row],[autoCones]]+ScoutingData[[#This Row],[teleopCones]]</f>
        <v>0</v>
      </c>
      <c r="BA20">
        <f>ScoutingData[[#This Row],[autoHigh]]+ScoutingData[[#This Row],[teleopHigh]]</f>
        <v>0</v>
      </c>
      <c r="BB20">
        <f>ScoutingData[[#This Row],[autoMed]]+ScoutingData[[#This Row],[teleopMed]]</f>
        <v>0</v>
      </c>
      <c r="BC20">
        <f>ScoutingData[[#This Row],[autoLow]]+ScoutingData[[#This Row],[teleopLow]]</f>
        <v>2</v>
      </c>
    </row>
    <row r="21" spans="1:55">
      <c r="A21" t="s">
        <v>107</v>
      </c>
      <c r="B21" t="s">
        <v>103</v>
      </c>
      <c r="C21" t="s">
        <v>0</v>
      </c>
      <c r="D21">
        <v>9</v>
      </c>
      <c r="E21" t="str">
        <f>ScoutingData[[#This Row],[eventCode]]&amp;"_"&amp;ScoutingData[[#This Row],[matchLevel]]&amp;ScoutingData[[#This Row],[matchNumber]]</f>
        <v>2023njwas_qm9</v>
      </c>
      <c r="F21" t="s">
        <v>125</v>
      </c>
      <c r="G21">
        <v>714</v>
      </c>
      <c r="H21">
        <v>26</v>
      </c>
      <c r="I21" t="s">
        <v>113</v>
      </c>
      <c r="J21">
        <v>0</v>
      </c>
      <c r="M21">
        <v>1</v>
      </c>
      <c r="N21" t="s">
        <v>18</v>
      </c>
      <c r="P21" t="s">
        <v>113</v>
      </c>
      <c r="Q21">
        <v>0</v>
      </c>
      <c r="R21">
        <v>0</v>
      </c>
      <c r="S21">
        <v>1</v>
      </c>
      <c r="T21">
        <v>555</v>
      </c>
      <c r="U21">
        <v>0</v>
      </c>
      <c r="V21" t="s">
        <v>74</v>
      </c>
      <c r="W21" t="s">
        <v>18</v>
      </c>
      <c r="X21">
        <v>0</v>
      </c>
      <c r="Y21" t="s">
        <v>18</v>
      </c>
      <c r="Z21">
        <v>2</v>
      </c>
      <c r="AA21" t="s">
        <v>112</v>
      </c>
      <c r="AB21">
        <v>2</v>
      </c>
      <c r="AC21" t="s">
        <v>112</v>
      </c>
      <c r="AE21">
        <v>2</v>
      </c>
      <c r="AF21">
        <v>0</v>
      </c>
      <c r="AG21">
        <v>1</v>
      </c>
      <c r="AH21">
        <v>0</v>
      </c>
      <c r="AI21">
        <v>0</v>
      </c>
      <c r="AK21">
        <f>getTotalCount(ScoutingData[[#This Row],[autoScoredGrid]])</f>
        <v>0</v>
      </c>
      <c r="AL21">
        <f>getCubeCount(ScoutingData[[#This Row],[autoScoredGrid]])</f>
        <v>0</v>
      </c>
      <c r="AM21">
        <f>getConeCount(ScoutingData[[#This Row],[autoScoredGrid]])</f>
        <v>0</v>
      </c>
      <c r="AN21">
        <f>getHighCount(ScoutingData[[#This Row],[autoScoredGrid]])</f>
        <v>0</v>
      </c>
      <c r="AO21">
        <f>getMedCount(ScoutingData[[#This Row],[autoScoredGrid]])</f>
        <v>0</v>
      </c>
      <c r="AP21">
        <f>getLowCount(ScoutingData[[#This Row],[autoScoredGrid]])</f>
        <v>0</v>
      </c>
      <c r="AQ21" t="e">
        <f>getAvgCycleTime(ScoutingData[[#This Row],[cycleTimes]])</f>
        <v>#VALUE!</v>
      </c>
      <c r="AR21">
        <f>getTotalCount(ScoutingData[[#This Row],[scoredGrid]])</f>
        <v>0</v>
      </c>
      <c r="AS21">
        <f>getCubeCount(ScoutingData[[#This Row],[scoredGrid]])</f>
        <v>0</v>
      </c>
      <c r="AT21">
        <f>getConeCount(ScoutingData[[#This Row],[scoredGrid]])</f>
        <v>0</v>
      </c>
      <c r="AU21">
        <f>getHighCount(ScoutingData[[#This Row],[scoredGrid]])</f>
        <v>0</v>
      </c>
      <c r="AV21">
        <f>getMedCount(ScoutingData[[#This Row],[scoredGrid]])</f>
        <v>0</v>
      </c>
      <c r="AW21">
        <f>getLowCount(ScoutingData[[#This Row],[scoredGrid]])</f>
        <v>0</v>
      </c>
      <c r="AX21">
        <f>ScoutingData[[#This Row],[autoGamePieces]]+ScoutingData[[#This Row],[teleopGamePieces]]</f>
        <v>0</v>
      </c>
      <c r="AY21">
        <f>ScoutingData[[#This Row],[autoCubes]]+ScoutingData[[#This Row],[teleopCubes]]</f>
        <v>0</v>
      </c>
      <c r="AZ21">
        <f>ScoutingData[[#This Row],[autoCones]]+ScoutingData[[#This Row],[teleopCones]]</f>
        <v>0</v>
      </c>
      <c r="BA21">
        <f>ScoutingData[[#This Row],[autoHigh]]+ScoutingData[[#This Row],[teleopHigh]]</f>
        <v>0</v>
      </c>
      <c r="BB21">
        <f>ScoutingData[[#This Row],[autoMed]]+ScoutingData[[#This Row],[teleopMed]]</f>
        <v>0</v>
      </c>
      <c r="BC21">
        <f>ScoutingData[[#This Row],[autoLow]]+ScoutingData[[#This Row],[teleopLow]]</f>
        <v>0</v>
      </c>
    </row>
    <row r="22" spans="1:55">
      <c r="A22" t="s">
        <v>107</v>
      </c>
      <c r="B22" t="s">
        <v>103</v>
      </c>
      <c r="C22" t="s">
        <v>0</v>
      </c>
      <c r="D22">
        <v>17</v>
      </c>
      <c r="E22" t="str">
        <f>ScoutingData[[#This Row],[eventCode]]&amp;"_"&amp;ScoutingData[[#This Row],[matchLevel]]&amp;ScoutingData[[#This Row],[matchNumber]]</f>
        <v>2023njwas_qm17</v>
      </c>
      <c r="F22" t="s">
        <v>125</v>
      </c>
      <c r="G22">
        <v>714</v>
      </c>
      <c r="H22">
        <v>62</v>
      </c>
      <c r="I22" t="s">
        <v>113</v>
      </c>
      <c r="J22">
        <v>0</v>
      </c>
      <c r="M22">
        <v>0</v>
      </c>
      <c r="N22" t="s">
        <v>18</v>
      </c>
      <c r="P22" t="s">
        <v>113</v>
      </c>
      <c r="Q22">
        <v>0</v>
      </c>
      <c r="R22">
        <v>0</v>
      </c>
      <c r="S22">
        <v>0</v>
      </c>
      <c r="U22">
        <v>0</v>
      </c>
      <c r="V22" t="s">
        <v>18</v>
      </c>
      <c r="W22" t="s">
        <v>18</v>
      </c>
      <c r="X22">
        <v>0</v>
      </c>
      <c r="Y22" t="s">
        <v>18</v>
      </c>
      <c r="Z22">
        <v>2</v>
      </c>
      <c r="AA22" t="s">
        <v>68</v>
      </c>
      <c r="AB22">
        <v>0</v>
      </c>
      <c r="AC22" t="s">
        <v>112</v>
      </c>
      <c r="AE22">
        <v>3</v>
      </c>
      <c r="AF22">
        <v>0</v>
      </c>
      <c r="AG22">
        <v>1</v>
      </c>
      <c r="AH22">
        <v>0</v>
      </c>
      <c r="AI22">
        <v>0</v>
      </c>
      <c r="AK22">
        <f>getTotalCount(ScoutingData[[#This Row],[autoScoredGrid]])</f>
        <v>0</v>
      </c>
      <c r="AL22">
        <f>getCubeCount(ScoutingData[[#This Row],[autoScoredGrid]])</f>
        <v>0</v>
      </c>
      <c r="AM22">
        <f>getConeCount(ScoutingData[[#This Row],[autoScoredGrid]])</f>
        <v>0</v>
      </c>
      <c r="AN22">
        <f>getHighCount(ScoutingData[[#This Row],[autoScoredGrid]])</f>
        <v>0</v>
      </c>
      <c r="AO22">
        <f>getMedCount(ScoutingData[[#This Row],[autoScoredGrid]])</f>
        <v>0</v>
      </c>
      <c r="AP22">
        <f>getLowCount(ScoutingData[[#This Row],[autoScoredGrid]])</f>
        <v>0</v>
      </c>
      <c r="AQ22" t="e">
        <f>getAvgCycleTime(ScoutingData[[#This Row],[cycleTimes]])</f>
        <v>#VALUE!</v>
      </c>
      <c r="AR22">
        <f>getTotalCount(ScoutingData[[#This Row],[scoredGrid]])</f>
        <v>0</v>
      </c>
      <c r="AS22">
        <f>getCubeCount(ScoutingData[[#This Row],[scoredGrid]])</f>
        <v>0</v>
      </c>
      <c r="AT22">
        <f>getConeCount(ScoutingData[[#This Row],[scoredGrid]])</f>
        <v>0</v>
      </c>
      <c r="AU22">
        <f>getHighCount(ScoutingData[[#This Row],[scoredGrid]])</f>
        <v>0</v>
      </c>
      <c r="AV22">
        <f>getMedCount(ScoutingData[[#This Row],[scoredGrid]])</f>
        <v>0</v>
      </c>
      <c r="AW22">
        <f>getLowCount(ScoutingData[[#This Row],[scoredGrid]])</f>
        <v>0</v>
      </c>
      <c r="AX22">
        <f>ScoutingData[[#This Row],[autoGamePieces]]+ScoutingData[[#This Row],[teleopGamePieces]]</f>
        <v>0</v>
      </c>
      <c r="AY22">
        <f>ScoutingData[[#This Row],[autoCubes]]+ScoutingData[[#This Row],[teleopCubes]]</f>
        <v>0</v>
      </c>
      <c r="AZ22">
        <f>ScoutingData[[#This Row],[autoCones]]+ScoutingData[[#This Row],[teleopCones]]</f>
        <v>0</v>
      </c>
      <c r="BA22">
        <f>ScoutingData[[#This Row],[autoHigh]]+ScoutingData[[#This Row],[teleopHigh]]</f>
        <v>0</v>
      </c>
      <c r="BB22">
        <f>ScoutingData[[#This Row],[autoMed]]+ScoutingData[[#This Row],[teleopMed]]</f>
        <v>0</v>
      </c>
      <c r="BC22">
        <f>ScoutingData[[#This Row],[autoLow]]+ScoutingData[[#This Row],[teleopLow]]</f>
        <v>0</v>
      </c>
    </row>
    <row r="23" spans="1:55">
      <c r="A23" t="s">
        <v>107</v>
      </c>
      <c r="B23" t="s">
        <v>103</v>
      </c>
      <c r="C23" t="s">
        <v>0</v>
      </c>
      <c r="D23">
        <v>38</v>
      </c>
      <c r="E23" t="str">
        <f>ScoutingData[[#This Row],[eventCode]]&amp;"_"&amp;ScoutingData[[#This Row],[matchLevel]]&amp;ScoutingData[[#This Row],[matchNumber]]</f>
        <v>2023njwas_qm38</v>
      </c>
      <c r="F23" t="s">
        <v>115</v>
      </c>
      <c r="G23">
        <v>714</v>
      </c>
      <c r="H23">
        <v>26</v>
      </c>
      <c r="I23" t="s">
        <v>113</v>
      </c>
      <c r="J23">
        <v>0</v>
      </c>
      <c r="M23">
        <v>1</v>
      </c>
      <c r="N23" t="s">
        <v>18</v>
      </c>
      <c r="P23" t="s">
        <v>157</v>
      </c>
      <c r="Q23">
        <v>0</v>
      </c>
      <c r="R23">
        <v>0</v>
      </c>
      <c r="S23">
        <v>0</v>
      </c>
      <c r="U23">
        <v>0</v>
      </c>
      <c r="V23" t="s">
        <v>18</v>
      </c>
      <c r="W23" t="s">
        <v>18</v>
      </c>
      <c r="X23">
        <v>14.5</v>
      </c>
      <c r="Y23" t="s">
        <v>20</v>
      </c>
      <c r="Z23">
        <v>2</v>
      </c>
      <c r="AA23" t="s">
        <v>68</v>
      </c>
      <c r="AB23">
        <v>0</v>
      </c>
      <c r="AC23" t="s">
        <v>111</v>
      </c>
      <c r="AE23">
        <v>2</v>
      </c>
      <c r="AF23">
        <v>0</v>
      </c>
      <c r="AG23">
        <v>1</v>
      </c>
      <c r="AH23">
        <v>0</v>
      </c>
      <c r="AI23">
        <v>0</v>
      </c>
      <c r="AK23">
        <f>getTotalCount(ScoutingData[[#This Row],[autoScoredGrid]])</f>
        <v>0</v>
      </c>
      <c r="AL23">
        <f>getCubeCount(ScoutingData[[#This Row],[autoScoredGrid]])</f>
        <v>0</v>
      </c>
      <c r="AM23">
        <f>getConeCount(ScoutingData[[#This Row],[autoScoredGrid]])</f>
        <v>0</v>
      </c>
      <c r="AN23">
        <f>getHighCount(ScoutingData[[#This Row],[autoScoredGrid]])</f>
        <v>0</v>
      </c>
      <c r="AO23">
        <f>getMedCount(ScoutingData[[#This Row],[autoScoredGrid]])</f>
        <v>0</v>
      </c>
      <c r="AP23">
        <f>getLowCount(ScoutingData[[#This Row],[autoScoredGrid]])</f>
        <v>0</v>
      </c>
      <c r="AQ23" t="e">
        <f>getAvgCycleTime(ScoutingData[[#This Row],[cycleTimes]])</f>
        <v>#VALUE!</v>
      </c>
      <c r="AR23">
        <f>getTotalCount(ScoutingData[[#This Row],[scoredGrid]])</f>
        <v>1</v>
      </c>
      <c r="AS23">
        <f>getCubeCount(ScoutingData[[#This Row],[scoredGrid]])</f>
        <v>0</v>
      </c>
      <c r="AT23">
        <f>getConeCount(ScoutingData[[#This Row],[scoredGrid]])</f>
        <v>1</v>
      </c>
      <c r="AU23">
        <f>getHighCount(ScoutingData[[#This Row],[scoredGrid]])</f>
        <v>0</v>
      </c>
      <c r="AV23">
        <f>getMedCount(ScoutingData[[#This Row],[scoredGrid]])</f>
        <v>0</v>
      </c>
      <c r="AW23">
        <f>getLowCount(ScoutingData[[#This Row],[scoredGrid]])</f>
        <v>1</v>
      </c>
      <c r="AX23">
        <f>ScoutingData[[#This Row],[autoGamePieces]]+ScoutingData[[#This Row],[teleopGamePieces]]</f>
        <v>1</v>
      </c>
      <c r="AY23">
        <f>ScoutingData[[#This Row],[autoCubes]]+ScoutingData[[#This Row],[teleopCubes]]</f>
        <v>0</v>
      </c>
      <c r="AZ23">
        <f>ScoutingData[[#This Row],[autoCones]]+ScoutingData[[#This Row],[teleopCones]]</f>
        <v>1</v>
      </c>
      <c r="BA23">
        <f>ScoutingData[[#This Row],[autoHigh]]+ScoutingData[[#This Row],[teleopHigh]]</f>
        <v>0</v>
      </c>
      <c r="BB23">
        <f>ScoutingData[[#This Row],[autoMed]]+ScoutingData[[#This Row],[teleopMed]]</f>
        <v>0</v>
      </c>
      <c r="BC23">
        <f>ScoutingData[[#This Row],[autoLow]]+ScoutingData[[#This Row],[teleopLow]]</f>
        <v>1</v>
      </c>
    </row>
    <row r="24" spans="1:55">
      <c r="A24" t="s">
        <v>169</v>
      </c>
      <c r="B24" t="s">
        <v>103</v>
      </c>
      <c r="C24" t="s">
        <v>0</v>
      </c>
      <c r="D24">
        <v>1</v>
      </c>
      <c r="E24" t="str">
        <f>ScoutingData[[#This Row],[eventCode]]&amp;"_"&amp;ScoutingData[[#This Row],[matchLevel]]&amp;ScoutingData[[#This Row],[matchNumber]]</f>
        <v>2023njwas_qm1</v>
      </c>
      <c r="F24" t="s">
        <v>73</v>
      </c>
      <c r="G24">
        <v>714</v>
      </c>
      <c r="H24">
        <v>35</v>
      </c>
      <c r="I24" t="s">
        <v>113</v>
      </c>
      <c r="J24">
        <v>0</v>
      </c>
      <c r="M24">
        <v>1</v>
      </c>
      <c r="N24" t="s">
        <v>18</v>
      </c>
      <c r="P24" t="s">
        <v>113</v>
      </c>
      <c r="Q24">
        <v>0</v>
      </c>
      <c r="R24">
        <v>0</v>
      </c>
      <c r="S24">
        <v>1</v>
      </c>
      <c r="T24">
        <v>714</v>
      </c>
      <c r="U24">
        <v>0</v>
      </c>
      <c r="V24" t="s">
        <v>18</v>
      </c>
      <c r="W24" t="s">
        <v>18</v>
      </c>
      <c r="X24">
        <v>9.4</v>
      </c>
      <c r="Y24" t="s">
        <v>20</v>
      </c>
      <c r="Z24">
        <v>2</v>
      </c>
      <c r="AA24" t="s">
        <v>68</v>
      </c>
      <c r="AB24">
        <v>1</v>
      </c>
      <c r="AC24" t="s">
        <v>112</v>
      </c>
      <c r="AE24">
        <v>3</v>
      </c>
      <c r="AF24">
        <v>0</v>
      </c>
      <c r="AG24">
        <v>1</v>
      </c>
      <c r="AH24">
        <v>0</v>
      </c>
      <c r="AI24">
        <v>0</v>
      </c>
      <c r="AK24">
        <f>getTotalCount(ScoutingData[[#This Row],[autoScoredGrid]])</f>
        <v>0</v>
      </c>
      <c r="AL24">
        <f>getCubeCount(ScoutingData[[#This Row],[autoScoredGrid]])</f>
        <v>0</v>
      </c>
      <c r="AM24">
        <f>getConeCount(ScoutingData[[#This Row],[autoScoredGrid]])</f>
        <v>0</v>
      </c>
      <c r="AN24">
        <f>getHighCount(ScoutingData[[#This Row],[autoScoredGrid]])</f>
        <v>0</v>
      </c>
      <c r="AO24">
        <f>getMedCount(ScoutingData[[#This Row],[autoScoredGrid]])</f>
        <v>0</v>
      </c>
      <c r="AP24">
        <f>getLowCount(ScoutingData[[#This Row],[autoScoredGrid]])</f>
        <v>0</v>
      </c>
      <c r="AQ24" t="e">
        <f>getAvgCycleTime(ScoutingData[[#This Row],[cycleTimes]])</f>
        <v>#VALUE!</v>
      </c>
      <c r="AR24">
        <f>getTotalCount(ScoutingData[[#This Row],[scoredGrid]])</f>
        <v>0</v>
      </c>
      <c r="AS24">
        <f>getCubeCount(ScoutingData[[#This Row],[scoredGrid]])</f>
        <v>0</v>
      </c>
      <c r="AT24">
        <f>getConeCount(ScoutingData[[#This Row],[scoredGrid]])</f>
        <v>0</v>
      </c>
      <c r="AU24">
        <f>getHighCount(ScoutingData[[#This Row],[scoredGrid]])</f>
        <v>0</v>
      </c>
      <c r="AV24">
        <f>getMedCount(ScoutingData[[#This Row],[scoredGrid]])</f>
        <v>0</v>
      </c>
      <c r="AW24">
        <f>getLowCount(ScoutingData[[#This Row],[scoredGrid]])</f>
        <v>0</v>
      </c>
      <c r="AX24">
        <f>ScoutingData[[#This Row],[autoGamePieces]]+ScoutingData[[#This Row],[teleopGamePieces]]</f>
        <v>0</v>
      </c>
      <c r="AY24">
        <f>ScoutingData[[#This Row],[autoCubes]]+ScoutingData[[#This Row],[teleopCubes]]</f>
        <v>0</v>
      </c>
      <c r="AZ24">
        <f>ScoutingData[[#This Row],[autoCones]]+ScoutingData[[#This Row],[teleopCones]]</f>
        <v>0</v>
      </c>
      <c r="BA24">
        <f>ScoutingData[[#This Row],[autoHigh]]+ScoutingData[[#This Row],[teleopHigh]]</f>
        <v>0</v>
      </c>
      <c r="BB24">
        <f>ScoutingData[[#This Row],[autoMed]]+ScoutingData[[#This Row],[teleopMed]]</f>
        <v>0</v>
      </c>
      <c r="BC24">
        <f>ScoutingData[[#This Row],[autoLow]]+ScoutingData[[#This Row],[teleopLow]]</f>
        <v>0</v>
      </c>
    </row>
    <row r="25" spans="1:55">
      <c r="A25" t="s">
        <v>169</v>
      </c>
      <c r="B25" t="s">
        <v>103</v>
      </c>
      <c r="C25" t="s">
        <v>0</v>
      </c>
      <c r="D25">
        <v>13</v>
      </c>
      <c r="E25" t="str">
        <f>ScoutingData[[#This Row],[eventCode]]&amp;"_"&amp;ScoutingData[[#This Row],[matchLevel]]&amp;ScoutingData[[#This Row],[matchNumber]]</f>
        <v>2023njwas_qm13</v>
      </c>
      <c r="F25" t="s">
        <v>73</v>
      </c>
      <c r="G25">
        <v>714</v>
      </c>
      <c r="H25">
        <v>35</v>
      </c>
      <c r="I25" t="s">
        <v>113</v>
      </c>
      <c r="J25">
        <v>0</v>
      </c>
      <c r="M25">
        <v>1</v>
      </c>
      <c r="N25" t="s">
        <v>18</v>
      </c>
      <c r="P25" t="s">
        <v>186</v>
      </c>
      <c r="Q25">
        <v>0</v>
      </c>
      <c r="R25">
        <v>0</v>
      </c>
      <c r="S25">
        <v>0</v>
      </c>
      <c r="U25">
        <v>0</v>
      </c>
      <c r="V25" t="s">
        <v>18</v>
      </c>
      <c r="W25" t="s">
        <v>18</v>
      </c>
      <c r="X25">
        <v>9.1</v>
      </c>
      <c r="Y25" t="s">
        <v>20</v>
      </c>
      <c r="Z25">
        <v>2</v>
      </c>
      <c r="AA25" t="s">
        <v>68</v>
      </c>
      <c r="AB25">
        <v>0</v>
      </c>
      <c r="AC25" t="s">
        <v>111</v>
      </c>
      <c r="AE25">
        <v>1</v>
      </c>
      <c r="AF25">
        <v>0</v>
      </c>
      <c r="AG25">
        <v>1</v>
      </c>
      <c r="AH25">
        <v>0</v>
      </c>
      <c r="AI25">
        <v>0</v>
      </c>
      <c r="AJ25" t="s">
        <v>187</v>
      </c>
      <c r="AK25">
        <f>getTotalCount(ScoutingData[[#This Row],[autoScoredGrid]])</f>
        <v>0</v>
      </c>
      <c r="AL25">
        <f>getCubeCount(ScoutingData[[#This Row],[autoScoredGrid]])</f>
        <v>0</v>
      </c>
      <c r="AM25">
        <f>getConeCount(ScoutingData[[#This Row],[autoScoredGrid]])</f>
        <v>0</v>
      </c>
      <c r="AN25">
        <f>getHighCount(ScoutingData[[#This Row],[autoScoredGrid]])</f>
        <v>0</v>
      </c>
      <c r="AO25">
        <f>getMedCount(ScoutingData[[#This Row],[autoScoredGrid]])</f>
        <v>0</v>
      </c>
      <c r="AP25">
        <f>getLowCount(ScoutingData[[#This Row],[autoScoredGrid]])</f>
        <v>0</v>
      </c>
      <c r="AQ25" t="e">
        <f>getAvgCycleTime(ScoutingData[[#This Row],[cycleTimes]])</f>
        <v>#VALUE!</v>
      </c>
      <c r="AR25">
        <f>getTotalCount(ScoutingData[[#This Row],[scoredGrid]])</f>
        <v>3</v>
      </c>
      <c r="AS25">
        <f>getCubeCount(ScoutingData[[#This Row],[scoredGrid]])</f>
        <v>2</v>
      </c>
      <c r="AT25">
        <f>getConeCount(ScoutingData[[#This Row],[scoredGrid]])</f>
        <v>1</v>
      </c>
      <c r="AU25">
        <f>getHighCount(ScoutingData[[#This Row],[scoredGrid]])</f>
        <v>0</v>
      </c>
      <c r="AV25">
        <f>getMedCount(ScoutingData[[#This Row],[scoredGrid]])</f>
        <v>0</v>
      </c>
      <c r="AW25">
        <f>getLowCount(ScoutingData[[#This Row],[scoredGrid]])</f>
        <v>3</v>
      </c>
      <c r="AX25">
        <f>ScoutingData[[#This Row],[autoGamePieces]]+ScoutingData[[#This Row],[teleopGamePieces]]</f>
        <v>3</v>
      </c>
      <c r="AY25">
        <f>ScoutingData[[#This Row],[autoCubes]]+ScoutingData[[#This Row],[teleopCubes]]</f>
        <v>2</v>
      </c>
      <c r="AZ25">
        <f>ScoutingData[[#This Row],[autoCones]]+ScoutingData[[#This Row],[teleopCones]]</f>
        <v>1</v>
      </c>
      <c r="BA25">
        <f>ScoutingData[[#This Row],[autoHigh]]+ScoutingData[[#This Row],[teleopHigh]]</f>
        <v>0</v>
      </c>
      <c r="BB25">
        <f>ScoutingData[[#This Row],[autoMed]]+ScoutingData[[#This Row],[teleopMed]]</f>
        <v>0</v>
      </c>
      <c r="BC25">
        <f>ScoutingData[[#This Row],[autoLow]]+ScoutingData[[#This Row],[teleopLow]]</f>
        <v>3</v>
      </c>
    </row>
    <row r="26" spans="1:55">
      <c r="A26" t="s">
        <v>107</v>
      </c>
      <c r="B26" t="s">
        <v>103</v>
      </c>
      <c r="C26" t="s">
        <v>0</v>
      </c>
      <c r="D26">
        <v>20</v>
      </c>
      <c r="E26" t="str">
        <f>ScoutingData[[#This Row],[eventCode]]&amp;"_"&amp;ScoutingData[[#This Row],[matchLevel]]&amp;ScoutingData[[#This Row],[matchNumber]]</f>
        <v>2023njwas_qm20</v>
      </c>
      <c r="F26" t="s">
        <v>104</v>
      </c>
      <c r="G26">
        <v>834</v>
      </c>
      <c r="H26">
        <v>26</v>
      </c>
      <c r="I26" t="s">
        <v>137</v>
      </c>
      <c r="J26">
        <v>0</v>
      </c>
      <c r="M26">
        <v>1</v>
      </c>
      <c r="N26" t="s">
        <v>18</v>
      </c>
      <c r="P26" t="s">
        <v>138</v>
      </c>
      <c r="Q26">
        <v>0</v>
      </c>
      <c r="R26">
        <v>1</v>
      </c>
      <c r="S26">
        <v>0</v>
      </c>
      <c r="U26">
        <v>1</v>
      </c>
      <c r="V26" t="s">
        <v>111</v>
      </c>
      <c r="W26">
        <v>2</v>
      </c>
      <c r="X26">
        <v>0</v>
      </c>
      <c r="Y26" t="s">
        <v>136</v>
      </c>
      <c r="Z26">
        <v>1</v>
      </c>
      <c r="AA26" t="s">
        <v>19</v>
      </c>
      <c r="AB26">
        <v>4</v>
      </c>
      <c r="AC26" t="s">
        <v>18</v>
      </c>
      <c r="AE26">
        <v>4</v>
      </c>
      <c r="AF26">
        <v>0</v>
      </c>
      <c r="AG26">
        <v>1</v>
      </c>
      <c r="AH26">
        <v>0</v>
      </c>
      <c r="AI26">
        <v>1</v>
      </c>
      <c r="AK26">
        <f>getTotalCount(ScoutingData[[#This Row],[autoScoredGrid]])</f>
        <v>2</v>
      </c>
      <c r="AL26">
        <f>getCubeCount(ScoutingData[[#This Row],[autoScoredGrid]])</f>
        <v>1</v>
      </c>
      <c r="AM26">
        <f>getConeCount(ScoutingData[[#This Row],[autoScoredGrid]])</f>
        <v>1</v>
      </c>
      <c r="AN26">
        <f>getHighCount(ScoutingData[[#This Row],[autoScoredGrid]])</f>
        <v>2</v>
      </c>
      <c r="AO26">
        <f>getMedCount(ScoutingData[[#This Row],[autoScoredGrid]])</f>
        <v>0</v>
      </c>
      <c r="AP26">
        <f>getLowCount(ScoutingData[[#This Row],[autoScoredGrid]])</f>
        <v>0</v>
      </c>
      <c r="AQ26" t="e">
        <f>getAvgCycleTime(ScoutingData[[#This Row],[cycleTimes]])</f>
        <v>#VALUE!</v>
      </c>
      <c r="AR26">
        <f>getTotalCount(ScoutingData[[#This Row],[scoredGrid]])</f>
        <v>5</v>
      </c>
      <c r="AS26">
        <f>getCubeCount(ScoutingData[[#This Row],[scoredGrid]])</f>
        <v>1</v>
      </c>
      <c r="AT26">
        <f>getConeCount(ScoutingData[[#This Row],[scoredGrid]])</f>
        <v>4</v>
      </c>
      <c r="AU26">
        <f>getHighCount(ScoutingData[[#This Row],[scoredGrid]])</f>
        <v>3</v>
      </c>
      <c r="AV26">
        <f>getMedCount(ScoutingData[[#This Row],[scoredGrid]])</f>
        <v>1</v>
      </c>
      <c r="AW26">
        <f>getLowCount(ScoutingData[[#This Row],[scoredGrid]])</f>
        <v>1</v>
      </c>
      <c r="AX26">
        <f>ScoutingData[[#This Row],[autoGamePieces]]+ScoutingData[[#This Row],[teleopGamePieces]]</f>
        <v>7</v>
      </c>
      <c r="AY26">
        <f>ScoutingData[[#This Row],[autoCubes]]+ScoutingData[[#This Row],[teleopCubes]]</f>
        <v>2</v>
      </c>
      <c r="AZ26">
        <f>ScoutingData[[#This Row],[autoCones]]+ScoutingData[[#This Row],[teleopCones]]</f>
        <v>5</v>
      </c>
      <c r="BA26">
        <f>ScoutingData[[#This Row],[autoHigh]]+ScoutingData[[#This Row],[teleopHigh]]</f>
        <v>5</v>
      </c>
      <c r="BB26">
        <f>ScoutingData[[#This Row],[autoMed]]+ScoutingData[[#This Row],[teleopMed]]</f>
        <v>1</v>
      </c>
      <c r="BC26">
        <f>ScoutingData[[#This Row],[autoLow]]+ScoutingData[[#This Row],[teleopLow]]</f>
        <v>1</v>
      </c>
    </row>
    <row r="27" spans="1:55">
      <c r="A27" t="s">
        <v>107</v>
      </c>
      <c r="B27" t="s">
        <v>103</v>
      </c>
      <c r="C27" t="s">
        <v>0</v>
      </c>
      <c r="D27">
        <v>40</v>
      </c>
      <c r="E27" t="str">
        <f>ScoutingData[[#This Row],[eventCode]]&amp;"_"&amp;ScoutingData[[#This Row],[matchLevel]]&amp;ScoutingData[[#This Row],[matchNumber]]</f>
        <v>2023njwas_qm40</v>
      </c>
      <c r="F27" t="s">
        <v>125</v>
      </c>
      <c r="G27">
        <v>834</v>
      </c>
      <c r="H27">
        <v>26</v>
      </c>
      <c r="I27" t="s">
        <v>137</v>
      </c>
      <c r="J27">
        <v>0</v>
      </c>
      <c r="M27">
        <v>1</v>
      </c>
      <c r="N27" t="s">
        <v>18</v>
      </c>
      <c r="P27" t="s">
        <v>159</v>
      </c>
      <c r="Q27">
        <v>0</v>
      </c>
      <c r="R27">
        <v>1</v>
      </c>
      <c r="S27">
        <v>0</v>
      </c>
      <c r="U27">
        <v>1</v>
      </c>
      <c r="V27" t="s">
        <v>111</v>
      </c>
      <c r="W27">
        <v>2</v>
      </c>
      <c r="X27">
        <v>4.0999999999999996</v>
      </c>
      <c r="Y27" t="s">
        <v>20</v>
      </c>
      <c r="Z27">
        <v>2</v>
      </c>
      <c r="AA27" t="s">
        <v>19</v>
      </c>
      <c r="AB27">
        <v>5</v>
      </c>
      <c r="AC27" t="s">
        <v>18</v>
      </c>
      <c r="AE27">
        <v>4</v>
      </c>
      <c r="AF27">
        <v>0</v>
      </c>
      <c r="AG27">
        <v>0</v>
      </c>
      <c r="AH27">
        <v>0</v>
      </c>
      <c r="AI27">
        <v>1</v>
      </c>
      <c r="AK27">
        <f>getTotalCount(ScoutingData[[#This Row],[autoScoredGrid]])</f>
        <v>2</v>
      </c>
      <c r="AL27">
        <f>getCubeCount(ScoutingData[[#This Row],[autoScoredGrid]])</f>
        <v>1</v>
      </c>
      <c r="AM27">
        <f>getConeCount(ScoutingData[[#This Row],[autoScoredGrid]])</f>
        <v>1</v>
      </c>
      <c r="AN27">
        <f>getHighCount(ScoutingData[[#This Row],[autoScoredGrid]])</f>
        <v>2</v>
      </c>
      <c r="AO27">
        <f>getMedCount(ScoutingData[[#This Row],[autoScoredGrid]])</f>
        <v>0</v>
      </c>
      <c r="AP27">
        <f>getLowCount(ScoutingData[[#This Row],[autoScoredGrid]])</f>
        <v>0</v>
      </c>
      <c r="AQ27" t="e">
        <f>getAvgCycleTime(ScoutingData[[#This Row],[cycleTimes]])</f>
        <v>#VALUE!</v>
      </c>
      <c r="AR27">
        <f>getTotalCount(ScoutingData[[#This Row],[scoredGrid]])</f>
        <v>6</v>
      </c>
      <c r="AS27">
        <f>getCubeCount(ScoutingData[[#This Row],[scoredGrid]])</f>
        <v>1</v>
      </c>
      <c r="AT27">
        <f>getConeCount(ScoutingData[[#This Row],[scoredGrid]])</f>
        <v>5</v>
      </c>
      <c r="AU27">
        <f>getHighCount(ScoutingData[[#This Row],[scoredGrid]])</f>
        <v>4</v>
      </c>
      <c r="AV27">
        <f>getMedCount(ScoutingData[[#This Row],[scoredGrid]])</f>
        <v>0</v>
      </c>
      <c r="AW27">
        <f>getLowCount(ScoutingData[[#This Row],[scoredGrid]])</f>
        <v>2</v>
      </c>
      <c r="AX27">
        <f>ScoutingData[[#This Row],[autoGamePieces]]+ScoutingData[[#This Row],[teleopGamePieces]]</f>
        <v>8</v>
      </c>
      <c r="AY27">
        <f>ScoutingData[[#This Row],[autoCubes]]+ScoutingData[[#This Row],[teleopCubes]]</f>
        <v>2</v>
      </c>
      <c r="AZ27">
        <f>ScoutingData[[#This Row],[autoCones]]+ScoutingData[[#This Row],[teleopCones]]</f>
        <v>6</v>
      </c>
      <c r="BA27">
        <f>ScoutingData[[#This Row],[autoHigh]]+ScoutingData[[#This Row],[teleopHigh]]</f>
        <v>6</v>
      </c>
      <c r="BB27">
        <f>ScoutingData[[#This Row],[autoMed]]+ScoutingData[[#This Row],[teleopMed]]</f>
        <v>0</v>
      </c>
      <c r="BC27">
        <f>ScoutingData[[#This Row],[autoLow]]+ScoutingData[[#This Row],[teleopLow]]</f>
        <v>2</v>
      </c>
    </row>
    <row r="28" spans="1:55">
      <c r="A28" t="s">
        <v>198</v>
      </c>
      <c r="B28" t="s">
        <v>103</v>
      </c>
      <c r="C28" t="s">
        <v>0</v>
      </c>
      <c r="D28">
        <v>25</v>
      </c>
      <c r="E28" t="str">
        <f>ScoutingData[[#This Row],[eventCode]]&amp;"_"&amp;ScoutingData[[#This Row],[matchLevel]]&amp;ScoutingData[[#This Row],[matchNumber]]</f>
        <v>2023njwas_qm25</v>
      </c>
      <c r="F28" t="s">
        <v>73</v>
      </c>
      <c r="G28">
        <v>834</v>
      </c>
      <c r="H28">
        <v>35</v>
      </c>
      <c r="I28" t="s">
        <v>172</v>
      </c>
      <c r="J28">
        <v>1</v>
      </c>
      <c r="M28">
        <v>1</v>
      </c>
      <c r="N28" t="s">
        <v>18</v>
      </c>
      <c r="P28" t="s">
        <v>203</v>
      </c>
      <c r="Q28">
        <v>0</v>
      </c>
      <c r="R28">
        <v>0</v>
      </c>
      <c r="S28">
        <v>0</v>
      </c>
      <c r="U28">
        <v>0</v>
      </c>
      <c r="V28" t="s">
        <v>18</v>
      </c>
      <c r="W28">
        <v>2</v>
      </c>
      <c r="X28">
        <v>3.3</v>
      </c>
      <c r="Y28" t="s">
        <v>20</v>
      </c>
      <c r="Z28">
        <v>2</v>
      </c>
      <c r="AA28" t="s">
        <v>19</v>
      </c>
      <c r="AB28">
        <v>3</v>
      </c>
      <c r="AC28" t="s">
        <v>18</v>
      </c>
      <c r="AE28">
        <v>5</v>
      </c>
      <c r="AF28">
        <v>0</v>
      </c>
      <c r="AG28">
        <v>0</v>
      </c>
      <c r="AH28">
        <v>0</v>
      </c>
      <c r="AI28">
        <v>1</v>
      </c>
      <c r="AK28">
        <f>getTotalCount(ScoutingData[[#This Row],[autoScoredGrid]])</f>
        <v>1</v>
      </c>
      <c r="AL28">
        <f>getCubeCount(ScoutingData[[#This Row],[autoScoredGrid]])</f>
        <v>0</v>
      </c>
      <c r="AM28">
        <f>getConeCount(ScoutingData[[#This Row],[autoScoredGrid]])</f>
        <v>1</v>
      </c>
      <c r="AN28">
        <f>getHighCount(ScoutingData[[#This Row],[autoScoredGrid]])</f>
        <v>0</v>
      </c>
      <c r="AO28">
        <f>getMedCount(ScoutingData[[#This Row],[autoScoredGrid]])</f>
        <v>0</v>
      </c>
      <c r="AP28">
        <f>getLowCount(ScoutingData[[#This Row],[autoScoredGrid]])</f>
        <v>1</v>
      </c>
      <c r="AQ28" t="e">
        <f>getAvgCycleTime(ScoutingData[[#This Row],[cycleTimes]])</f>
        <v>#VALUE!</v>
      </c>
      <c r="AR28">
        <f>getTotalCount(ScoutingData[[#This Row],[scoredGrid]])</f>
        <v>3</v>
      </c>
      <c r="AS28">
        <f>getCubeCount(ScoutingData[[#This Row],[scoredGrid]])</f>
        <v>2</v>
      </c>
      <c r="AT28">
        <f>getConeCount(ScoutingData[[#This Row],[scoredGrid]])</f>
        <v>1</v>
      </c>
      <c r="AU28">
        <f>getHighCount(ScoutingData[[#This Row],[scoredGrid]])</f>
        <v>3</v>
      </c>
      <c r="AV28">
        <f>getMedCount(ScoutingData[[#This Row],[scoredGrid]])</f>
        <v>0</v>
      </c>
      <c r="AW28">
        <f>getLowCount(ScoutingData[[#This Row],[scoredGrid]])</f>
        <v>0</v>
      </c>
      <c r="AX28">
        <f>ScoutingData[[#This Row],[autoGamePieces]]+ScoutingData[[#This Row],[teleopGamePieces]]</f>
        <v>4</v>
      </c>
      <c r="AY28">
        <f>ScoutingData[[#This Row],[autoCubes]]+ScoutingData[[#This Row],[teleopCubes]]</f>
        <v>2</v>
      </c>
      <c r="AZ28">
        <f>ScoutingData[[#This Row],[autoCones]]+ScoutingData[[#This Row],[teleopCones]]</f>
        <v>2</v>
      </c>
      <c r="BA28">
        <f>ScoutingData[[#This Row],[autoHigh]]+ScoutingData[[#This Row],[teleopHigh]]</f>
        <v>3</v>
      </c>
      <c r="BB28">
        <f>ScoutingData[[#This Row],[autoMed]]+ScoutingData[[#This Row],[teleopMed]]</f>
        <v>0</v>
      </c>
      <c r="BC28">
        <f>ScoutingData[[#This Row],[autoLow]]+ScoutingData[[#This Row],[teleopLow]]</f>
        <v>1</v>
      </c>
    </row>
    <row r="29" spans="1:55">
      <c r="A29" t="s">
        <v>107</v>
      </c>
      <c r="B29" t="s">
        <v>103</v>
      </c>
      <c r="C29" t="s">
        <v>0</v>
      </c>
      <c r="D29">
        <v>33</v>
      </c>
      <c r="E29" t="str">
        <f>ScoutingData[[#This Row],[eventCode]]&amp;"_"&amp;ScoutingData[[#This Row],[matchLevel]]&amp;ScoutingData[[#This Row],[matchNumber]]</f>
        <v>2023njwas_qm33</v>
      </c>
      <c r="F29" t="s">
        <v>104</v>
      </c>
      <c r="G29">
        <v>1143</v>
      </c>
      <c r="H29">
        <v>63</v>
      </c>
      <c r="I29" t="s">
        <v>113</v>
      </c>
      <c r="J29">
        <v>0</v>
      </c>
      <c r="M29">
        <v>1</v>
      </c>
      <c r="N29" t="s">
        <v>18</v>
      </c>
      <c r="P29" t="s">
        <v>108</v>
      </c>
      <c r="Q29">
        <v>0</v>
      </c>
      <c r="R29">
        <v>0</v>
      </c>
      <c r="S29">
        <v>0</v>
      </c>
      <c r="U29">
        <v>0</v>
      </c>
      <c r="V29" t="s">
        <v>74</v>
      </c>
      <c r="W29" t="s">
        <v>18</v>
      </c>
      <c r="X29">
        <v>2.7</v>
      </c>
      <c r="Y29" t="s">
        <v>20</v>
      </c>
      <c r="Z29">
        <v>1</v>
      </c>
      <c r="AA29" t="s">
        <v>112</v>
      </c>
      <c r="AB29">
        <v>0</v>
      </c>
      <c r="AC29" t="s">
        <v>18</v>
      </c>
      <c r="AE29">
        <v>2</v>
      </c>
      <c r="AF29">
        <v>0</v>
      </c>
      <c r="AG29">
        <v>1</v>
      </c>
      <c r="AH29">
        <v>0</v>
      </c>
      <c r="AI29">
        <v>0</v>
      </c>
      <c r="AK29">
        <f>getTotalCount(ScoutingData[[#This Row],[autoScoredGrid]])</f>
        <v>0</v>
      </c>
      <c r="AL29">
        <f>getCubeCount(ScoutingData[[#This Row],[autoScoredGrid]])</f>
        <v>0</v>
      </c>
      <c r="AM29">
        <f>getConeCount(ScoutingData[[#This Row],[autoScoredGrid]])</f>
        <v>0</v>
      </c>
      <c r="AN29">
        <f>getHighCount(ScoutingData[[#This Row],[autoScoredGrid]])</f>
        <v>0</v>
      </c>
      <c r="AO29">
        <f>getMedCount(ScoutingData[[#This Row],[autoScoredGrid]])</f>
        <v>0</v>
      </c>
      <c r="AP29">
        <f>getLowCount(ScoutingData[[#This Row],[autoScoredGrid]])</f>
        <v>0</v>
      </c>
      <c r="AQ29" t="e">
        <f>getAvgCycleTime(ScoutingData[[#This Row],[cycleTimes]])</f>
        <v>#VALUE!</v>
      </c>
      <c r="AR29">
        <f>getTotalCount(ScoutingData[[#This Row],[scoredGrid]])</f>
        <v>1</v>
      </c>
      <c r="AS29">
        <f>getCubeCount(ScoutingData[[#This Row],[scoredGrid]])</f>
        <v>1</v>
      </c>
      <c r="AT29">
        <f>getConeCount(ScoutingData[[#This Row],[scoredGrid]])</f>
        <v>0</v>
      </c>
      <c r="AU29">
        <f>getHighCount(ScoutingData[[#This Row],[scoredGrid]])</f>
        <v>1</v>
      </c>
      <c r="AV29">
        <f>getMedCount(ScoutingData[[#This Row],[scoredGrid]])</f>
        <v>0</v>
      </c>
      <c r="AW29">
        <f>getLowCount(ScoutingData[[#This Row],[scoredGrid]])</f>
        <v>0</v>
      </c>
      <c r="AX29">
        <f>ScoutingData[[#This Row],[autoGamePieces]]+ScoutingData[[#This Row],[teleopGamePieces]]</f>
        <v>1</v>
      </c>
      <c r="AY29">
        <f>ScoutingData[[#This Row],[autoCubes]]+ScoutingData[[#This Row],[teleopCubes]]</f>
        <v>1</v>
      </c>
      <c r="AZ29">
        <f>ScoutingData[[#This Row],[autoCones]]+ScoutingData[[#This Row],[teleopCones]]</f>
        <v>0</v>
      </c>
      <c r="BA29">
        <f>ScoutingData[[#This Row],[autoHigh]]+ScoutingData[[#This Row],[teleopHigh]]</f>
        <v>1</v>
      </c>
      <c r="BB29">
        <f>ScoutingData[[#This Row],[autoMed]]+ScoutingData[[#This Row],[teleopMed]]</f>
        <v>0</v>
      </c>
      <c r="BC29">
        <f>ScoutingData[[#This Row],[autoLow]]+ScoutingData[[#This Row],[teleopLow]]</f>
        <v>0</v>
      </c>
    </row>
    <row r="30" spans="1:55">
      <c r="A30" t="s">
        <v>169</v>
      </c>
      <c r="B30" t="s">
        <v>103</v>
      </c>
      <c r="C30" t="s">
        <v>0</v>
      </c>
      <c r="D30">
        <v>6</v>
      </c>
      <c r="E30" t="str">
        <f>ScoutingData[[#This Row],[eventCode]]&amp;"_"&amp;ScoutingData[[#This Row],[matchLevel]]&amp;ScoutingData[[#This Row],[matchNumber]]</f>
        <v>2023njwas_qm6</v>
      </c>
      <c r="F30" t="s">
        <v>73</v>
      </c>
      <c r="G30">
        <v>1143</v>
      </c>
      <c r="H30">
        <v>35</v>
      </c>
      <c r="I30" t="s">
        <v>113</v>
      </c>
      <c r="J30">
        <v>1</v>
      </c>
      <c r="M30">
        <v>1</v>
      </c>
      <c r="N30" t="s">
        <v>18</v>
      </c>
      <c r="P30" t="s">
        <v>177</v>
      </c>
      <c r="Q30">
        <v>0</v>
      </c>
      <c r="R30">
        <v>0</v>
      </c>
      <c r="S30">
        <v>0</v>
      </c>
      <c r="U30">
        <v>0</v>
      </c>
      <c r="V30" t="s">
        <v>119</v>
      </c>
      <c r="W30">
        <v>2</v>
      </c>
      <c r="X30">
        <v>0</v>
      </c>
      <c r="Y30" t="s">
        <v>136</v>
      </c>
      <c r="Z30">
        <v>1</v>
      </c>
      <c r="AA30" t="s">
        <v>68</v>
      </c>
      <c r="AB30">
        <v>3</v>
      </c>
      <c r="AC30" t="s">
        <v>18</v>
      </c>
      <c r="AE30">
        <v>1</v>
      </c>
      <c r="AF30">
        <v>0</v>
      </c>
      <c r="AG30">
        <v>0</v>
      </c>
      <c r="AH30">
        <v>0</v>
      </c>
      <c r="AI30">
        <v>0</v>
      </c>
      <c r="AK30">
        <f>getTotalCount(ScoutingData[[#This Row],[autoScoredGrid]])</f>
        <v>0</v>
      </c>
      <c r="AL30">
        <f>getCubeCount(ScoutingData[[#This Row],[autoScoredGrid]])</f>
        <v>0</v>
      </c>
      <c r="AM30">
        <f>getConeCount(ScoutingData[[#This Row],[autoScoredGrid]])</f>
        <v>0</v>
      </c>
      <c r="AN30">
        <f>getHighCount(ScoutingData[[#This Row],[autoScoredGrid]])</f>
        <v>0</v>
      </c>
      <c r="AO30">
        <f>getMedCount(ScoutingData[[#This Row],[autoScoredGrid]])</f>
        <v>0</v>
      </c>
      <c r="AP30">
        <f>getLowCount(ScoutingData[[#This Row],[autoScoredGrid]])</f>
        <v>0</v>
      </c>
      <c r="AQ30" t="e">
        <f>getAvgCycleTime(ScoutingData[[#This Row],[cycleTimes]])</f>
        <v>#VALUE!</v>
      </c>
      <c r="AR30">
        <f>getTotalCount(ScoutingData[[#This Row],[scoredGrid]])</f>
        <v>2</v>
      </c>
      <c r="AS30">
        <f>getCubeCount(ScoutingData[[#This Row],[scoredGrid]])</f>
        <v>1</v>
      </c>
      <c r="AT30">
        <f>getConeCount(ScoutingData[[#This Row],[scoredGrid]])</f>
        <v>1</v>
      </c>
      <c r="AU30">
        <f>getHighCount(ScoutingData[[#This Row],[scoredGrid]])</f>
        <v>1</v>
      </c>
      <c r="AV30">
        <f>getMedCount(ScoutingData[[#This Row],[scoredGrid]])</f>
        <v>1</v>
      </c>
      <c r="AW30">
        <f>getLowCount(ScoutingData[[#This Row],[scoredGrid]])</f>
        <v>0</v>
      </c>
      <c r="AX30">
        <f>ScoutingData[[#This Row],[autoGamePieces]]+ScoutingData[[#This Row],[teleopGamePieces]]</f>
        <v>2</v>
      </c>
      <c r="AY30">
        <f>ScoutingData[[#This Row],[autoCubes]]+ScoutingData[[#This Row],[teleopCubes]]</f>
        <v>1</v>
      </c>
      <c r="AZ30">
        <f>ScoutingData[[#This Row],[autoCones]]+ScoutingData[[#This Row],[teleopCones]]</f>
        <v>1</v>
      </c>
      <c r="BA30">
        <f>ScoutingData[[#This Row],[autoHigh]]+ScoutingData[[#This Row],[teleopHigh]]</f>
        <v>1</v>
      </c>
      <c r="BB30">
        <f>ScoutingData[[#This Row],[autoMed]]+ScoutingData[[#This Row],[teleopMed]]</f>
        <v>1</v>
      </c>
      <c r="BC30">
        <f>ScoutingData[[#This Row],[autoLow]]+ScoutingData[[#This Row],[teleopLow]]</f>
        <v>0</v>
      </c>
    </row>
    <row r="31" spans="1:55">
      <c r="A31" t="s">
        <v>169</v>
      </c>
      <c r="B31" t="s">
        <v>103</v>
      </c>
      <c r="C31" t="s">
        <v>0</v>
      </c>
      <c r="D31">
        <v>30</v>
      </c>
      <c r="E31" t="str">
        <f>ScoutingData[[#This Row],[eventCode]]&amp;"_"&amp;ScoutingData[[#This Row],[matchLevel]]&amp;ScoutingData[[#This Row],[matchNumber]]</f>
        <v>2023njwas_qm30</v>
      </c>
      <c r="F31" t="s">
        <v>73</v>
      </c>
      <c r="G31">
        <v>1143</v>
      </c>
      <c r="H31">
        <v>35</v>
      </c>
      <c r="I31" t="s">
        <v>113</v>
      </c>
      <c r="J31">
        <v>1</v>
      </c>
      <c r="M31">
        <v>1</v>
      </c>
      <c r="N31" t="s">
        <v>18</v>
      </c>
      <c r="P31" t="s">
        <v>210</v>
      </c>
      <c r="Q31">
        <v>0</v>
      </c>
      <c r="R31">
        <v>0</v>
      </c>
      <c r="S31">
        <v>0</v>
      </c>
      <c r="U31">
        <v>0</v>
      </c>
      <c r="V31" t="s">
        <v>111</v>
      </c>
      <c r="W31">
        <v>1</v>
      </c>
      <c r="X31">
        <v>0</v>
      </c>
      <c r="Y31" t="s">
        <v>136</v>
      </c>
      <c r="Z31">
        <v>2</v>
      </c>
      <c r="AA31" t="s">
        <v>112</v>
      </c>
      <c r="AB31">
        <v>1</v>
      </c>
      <c r="AC31" t="s">
        <v>18</v>
      </c>
      <c r="AE31">
        <v>2</v>
      </c>
      <c r="AF31">
        <v>0</v>
      </c>
      <c r="AG31">
        <v>0</v>
      </c>
      <c r="AH31">
        <v>0</v>
      </c>
      <c r="AI31">
        <v>0</v>
      </c>
      <c r="AJ31" t="s">
        <v>211</v>
      </c>
      <c r="AK31">
        <f>getTotalCount(ScoutingData[[#This Row],[autoScoredGrid]])</f>
        <v>0</v>
      </c>
      <c r="AL31">
        <f>getCubeCount(ScoutingData[[#This Row],[autoScoredGrid]])</f>
        <v>0</v>
      </c>
      <c r="AM31">
        <f>getConeCount(ScoutingData[[#This Row],[autoScoredGrid]])</f>
        <v>0</v>
      </c>
      <c r="AN31">
        <f>getHighCount(ScoutingData[[#This Row],[autoScoredGrid]])</f>
        <v>0</v>
      </c>
      <c r="AO31">
        <f>getMedCount(ScoutingData[[#This Row],[autoScoredGrid]])</f>
        <v>0</v>
      </c>
      <c r="AP31">
        <f>getLowCount(ScoutingData[[#This Row],[autoScoredGrid]])</f>
        <v>0</v>
      </c>
      <c r="AQ31" t="e">
        <f>getAvgCycleTime(ScoutingData[[#This Row],[cycleTimes]])</f>
        <v>#VALUE!</v>
      </c>
      <c r="AR31">
        <f>getTotalCount(ScoutingData[[#This Row],[scoredGrid]])</f>
        <v>2</v>
      </c>
      <c r="AS31">
        <f>getCubeCount(ScoutingData[[#This Row],[scoredGrid]])</f>
        <v>1</v>
      </c>
      <c r="AT31">
        <f>getConeCount(ScoutingData[[#This Row],[scoredGrid]])</f>
        <v>1</v>
      </c>
      <c r="AU31">
        <f>getHighCount(ScoutingData[[#This Row],[scoredGrid]])</f>
        <v>1</v>
      </c>
      <c r="AV31">
        <f>getMedCount(ScoutingData[[#This Row],[scoredGrid]])</f>
        <v>0</v>
      </c>
      <c r="AW31">
        <f>getLowCount(ScoutingData[[#This Row],[scoredGrid]])</f>
        <v>1</v>
      </c>
      <c r="AX31">
        <f>ScoutingData[[#This Row],[autoGamePieces]]+ScoutingData[[#This Row],[teleopGamePieces]]</f>
        <v>2</v>
      </c>
      <c r="AY31">
        <f>ScoutingData[[#This Row],[autoCubes]]+ScoutingData[[#This Row],[teleopCubes]]</f>
        <v>1</v>
      </c>
      <c r="AZ31">
        <f>ScoutingData[[#This Row],[autoCones]]+ScoutingData[[#This Row],[teleopCones]]</f>
        <v>1</v>
      </c>
      <c r="BA31">
        <f>ScoutingData[[#This Row],[autoHigh]]+ScoutingData[[#This Row],[teleopHigh]]</f>
        <v>1</v>
      </c>
      <c r="BB31">
        <f>ScoutingData[[#This Row],[autoMed]]+ScoutingData[[#This Row],[teleopMed]]</f>
        <v>0</v>
      </c>
      <c r="BC31">
        <f>ScoutingData[[#This Row],[autoLow]]+ScoutingData[[#This Row],[teleopLow]]</f>
        <v>1</v>
      </c>
    </row>
    <row r="32" spans="1:55">
      <c r="A32" t="s">
        <v>107</v>
      </c>
      <c r="B32" t="s">
        <v>103</v>
      </c>
      <c r="C32" t="s">
        <v>0</v>
      </c>
      <c r="D32">
        <v>19</v>
      </c>
      <c r="E32" t="str">
        <f>ScoutingData[[#This Row],[eventCode]]&amp;"_"&amp;ScoutingData[[#This Row],[matchLevel]]&amp;ScoutingData[[#This Row],[matchNumber]]</f>
        <v>2023njwas_qm19</v>
      </c>
      <c r="F32" t="s">
        <v>104</v>
      </c>
      <c r="G32">
        <v>1672</v>
      </c>
      <c r="H32">
        <v>62</v>
      </c>
      <c r="I32" t="s">
        <v>128</v>
      </c>
      <c r="J32">
        <v>1</v>
      </c>
      <c r="M32">
        <v>1</v>
      </c>
      <c r="N32" t="s">
        <v>18</v>
      </c>
      <c r="P32" t="s">
        <v>129</v>
      </c>
      <c r="Q32">
        <v>0</v>
      </c>
      <c r="R32">
        <v>0</v>
      </c>
      <c r="S32">
        <v>0</v>
      </c>
      <c r="U32">
        <v>0</v>
      </c>
      <c r="V32" t="s">
        <v>119</v>
      </c>
      <c r="W32">
        <v>2</v>
      </c>
      <c r="X32">
        <v>0</v>
      </c>
      <c r="Y32" t="s">
        <v>136</v>
      </c>
      <c r="Z32">
        <v>2</v>
      </c>
      <c r="AA32" t="s">
        <v>112</v>
      </c>
      <c r="AB32">
        <v>0</v>
      </c>
      <c r="AC32" t="s">
        <v>112</v>
      </c>
      <c r="AE32">
        <v>3</v>
      </c>
      <c r="AF32">
        <v>0</v>
      </c>
      <c r="AG32">
        <v>1</v>
      </c>
      <c r="AH32">
        <v>0</v>
      </c>
      <c r="AI32">
        <v>1</v>
      </c>
      <c r="AK32">
        <f>getTotalCount(ScoutingData[[#This Row],[autoScoredGrid]])</f>
        <v>1</v>
      </c>
      <c r="AL32">
        <f>getCubeCount(ScoutingData[[#This Row],[autoScoredGrid]])</f>
        <v>0</v>
      </c>
      <c r="AM32">
        <f>getConeCount(ScoutingData[[#This Row],[autoScoredGrid]])</f>
        <v>1</v>
      </c>
      <c r="AN32">
        <f>getHighCount(ScoutingData[[#This Row],[autoScoredGrid]])</f>
        <v>1</v>
      </c>
      <c r="AO32">
        <f>getMedCount(ScoutingData[[#This Row],[autoScoredGrid]])</f>
        <v>0</v>
      </c>
      <c r="AP32">
        <f>getLowCount(ScoutingData[[#This Row],[autoScoredGrid]])</f>
        <v>0</v>
      </c>
      <c r="AQ32" t="e">
        <f>getAvgCycleTime(ScoutingData[[#This Row],[cycleTimes]])</f>
        <v>#VALUE!</v>
      </c>
      <c r="AR32">
        <f>getTotalCount(ScoutingData[[#This Row],[scoredGrid]])</f>
        <v>2</v>
      </c>
      <c r="AS32">
        <f>getCubeCount(ScoutingData[[#This Row],[scoredGrid]])</f>
        <v>0</v>
      </c>
      <c r="AT32">
        <f>getConeCount(ScoutingData[[#This Row],[scoredGrid]])</f>
        <v>2</v>
      </c>
      <c r="AU32">
        <f>getHighCount(ScoutingData[[#This Row],[scoredGrid]])</f>
        <v>2</v>
      </c>
      <c r="AV32">
        <f>getMedCount(ScoutingData[[#This Row],[scoredGrid]])</f>
        <v>0</v>
      </c>
      <c r="AW32">
        <f>getLowCount(ScoutingData[[#This Row],[scoredGrid]])</f>
        <v>0</v>
      </c>
      <c r="AX32">
        <f>ScoutingData[[#This Row],[autoGamePieces]]+ScoutingData[[#This Row],[teleopGamePieces]]</f>
        <v>3</v>
      </c>
      <c r="AY32">
        <f>ScoutingData[[#This Row],[autoCubes]]+ScoutingData[[#This Row],[teleopCubes]]</f>
        <v>0</v>
      </c>
      <c r="AZ32">
        <f>ScoutingData[[#This Row],[autoCones]]+ScoutingData[[#This Row],[teleopCones]]</f>
        <v>3</v>
      </c>
      <c r="BA32">
        <f>ScoutingData[[#This Row],[autoHigh]]+ScoutingData[[#This Row],[teleopHigh]]</f>
        <v>3</v>
      </c>
      <c r="BB32">
        <f>ScoutingData[[#This Row],[autoMed]]+ScoutingData[[#This Row],[teleopMed]]</f>
        <v>0</v>
      </c>
      <c r="BC32">
        <f>ScoutingData[[#This Row],[autoLow]]+ScoutingData[[#This Row],[teleopLow]]</f>
        <v>0</v>
      </c>
    </row>
    <row r="33" spans="1:55">
      <c r="A33" t="s">
        <v>107</v>
      </c>
      <c r="B33" t="s">
        <v>103</v>
      </c>
      <c r="C33" t="s">
        <v>0</v>
      </c>
      <c r="D33">
        <v>34</v>
      </c>
      <c r="E33" t="str">
        <f>ScoutingData[[#This Row],[eventCode]]&amp;"_"&amp;ScoutingData[[#This Row],[matchLevel]]&amp;ScoutingData[[#This Row],[matchNumber]]</f>
        <v>2023njwas_qm34</v>
      </c>
      <c r="F33" t="s">
        <v>104</v>
      </c>
      <c r="G33">
        <v>1672</v>
      </c>
      <c r="H33">
        <v>26</v>
      </c>
      <c r="I33" t="s">
        <v>152</v>
      </c>
      <c r="J33">
        <v>0</v>
      </c>
      <c r="M33">
        <v>1</v>
      </c>
      <c r="N33" t="s">
        <v>18</v>
      </c>
      <c r="P33" t="s">
        <v>153</v>
      </c>
      <c r="Q33">
        <v>0</v>
      </c>
      <c r="R33">
        <v>0</v>
      </c>
      <c r="S33">
        <v>0</v>
      </c>
      <c r="U33">
        <v>0</v>
      </c>
      <c r="V33" t="s">
        <v>119</v>
      </c>
      <c r="W33">
        <v>2</v>
      </c>
      <c r="X33">
        <v>4.8</v>
      </c>
      <c r="Y33" t="s">
        <v>20</v>
      </c>
      <c r="Z33">
        <v>2</v>
      </c>
      <c r="AA33" t="s">
        <v>112</v>
      </c>
      <c r="AB33">
        <v>2</v>
      </c>
      <c r="AC33" t="s">
        <v>112</v>
      </c>
      <c r="AE33">
        <v>3</v>
      </c>
      <c r="AF33">
        <v>0</v>
      </c>
      <c r="AG33">
        <v>1</v>
      </c>
      <c r="AH33">
        <v>0</v>
      </c>
      <c r="AI33">
        <v>0</v>
      </c>
      <c r="AK33">
        <f>getTotalCount(ScoutingData[[#This Row],[autoScoredGrid]])</f>
        <v>1</v>
      </c>
      <c r="AL33">
        <f>getCubeCount(ScoutingData[[#This Row],[autoScoredGrid]])</f>
        <v>0</v>
      </c>
      <c r="AM33">
        <f>getConeCount(ScoutingData[[#This Row],[autoScoredGrid]])</f>
        <v>1</v>
      </c>
      <c r="AN33">
        <f>getHighCount(ScoutingData[[#This Row],[autoScoredGrid]])</f>
        <v>0</v>
      </c>
      <c r="AO33">
        <f>getMedCount(ScoutingData[[#This Row],[autoScoredGrid]])</f>
        <v>0</v>
      </c>
      <c r="AP33">
        <f>getLowCount(ScoutingData[[#This Row],[autoScoredGrid]])</f>
        <v>1</v>
      </c>
      <c r="AQ33" t="e">
        <f>getAvgCycleTime(ScoutingData[[#This Row],[cycleTimes]])</f>
        <v>#VALUE!</v>
      </c>
      <c r="AR33">
        <f>getTotalCount(ScoutingData[[#This Row],[scoredGrid]])</f>
        <v>3</v>
      </c>
      <c r="AS33">
        <f>getCubeCount(ScoutingData[[#This Row],[scoredGrid]])</f>
        <v>0</v>
      </c>
      <c r="AT33">
        <f>getConeCount(ScoutingData[[#This Row],[scoredGrid]])</f>
        <v>3</v>
      </c>
      <c r="AU33">
        <f>getHighCount(ScoutingData[[#This Row],[scoredGrid]])</f>
        <v>1</v>
      </c>
      <c r="AV33">
        <f>getMedCount(ScoutingData[[#This Row],[scoredGrid]])</f>
        <v>0</v>
      </c>
      <c r="AW33">
        <f>getLowCount(ScoutingData[[#This Row],[scoredGrid]])</f>
        <v>2</v>
      </c>
      <c r="AX33">
        <f>ScoutingData[[#This Row],[autoGamePieces]]+ScoutingData[[#This Row],[teleopGamePieces]]</f>
        <v>4</v>
      </c>
      <c r="AY33">
        <f>ScoutingData[[#This Row],[autoCubes]]+ScoutingData[[#This Row],[teleopCubes]]</f>
        <v>0</v>
      </c>
      <c r="AZ33">
        <f>ScoutingData[[#This Row],[autoCones]]+ScoutingData[[#This Row],[teleopCones]]</f>
        <v>4</v>
      </c>
      <c r="BA33">
        <f>ScoutingData[[#This Row],[autoHigh]]+ScoutingData[[#This Row],[teleopHigh]]</f>
        <v>1</v>
      </c>
      <c r="BB33">
        <f>ScoutingData[[#This Row],[autoMed]]+ScoutingData[[#This Row],[teleopMed]]</f>
        <v>0</v>
      </c>
      <c r="BC33">
        <f>ScoutingData[[#This Row],[autoLow]]+ScoutingData[[#This Row],[teleopLow]]</f>
        <v>3</v>
      </c>
    </row>
    <row r="34" spans="1:55">
      <c r="A34" t="s">
        <v>169</v>
      </c>
      <c r="B34" t="s">
        <v>103</v>
      </c>
      <c r="C34" t="s">
        <v>0</v>
      </c>
      <c r="D34">
        <v>3</v>
      </c>
      <c r="E34" t="str">
        <f>ScoutingData[[#This Row],[eventCode]]&amp;"_"&amp;ScoutingData[[#This Row],[matchLevel]]&amp;ScoutingData[[#This Row],[matchNumber]]</f>
        <v>2023njwas_qm3</v>
      </c>
      <c r="F34" t="s">
        <v>171</v>
      </c>
      <c r="G34">
        <v>1672</v>
      </c>
      <c r="H34">
        <v>35</v>
      </c>
      <c r="I34" t="s">
        <v>172</v>
      </c>
      <c r="J34">
        <v>1</v>
      </c>
      <c r="M34">
        <v>1</v>
      </c>
      <c r="N34" t="s">
        <v>18</v>
      </c>
      <c r="P34" t="s">
        <v>173</v>
      </c>
      <c r="Q34">
        <v>0</v>
      </c>
      <c r="R34">
        <v>0</v>
      </c>
      <c r="S34">
        <v>0</v>
      </c>
      <c r="U34">
        <v>0</v>
      </c>
      <c r="V34" t="s">
        <v>119</v>
      </c>
      <c r="W34">
        <v>2</v>
      </c>
      <c r="X34">
        <v>15.3</v>
      </c>
      <c r="Y34" t="s">
        <v>20</v>
      </c>
      <c r="Z34">
        <v>2</v>
      </c>
      <c r="AA34" t="s">
        <v>112</v>
      </c>
      <c r="AB34">
        <v>0</v>
      </c>
      <c r="AC34" t="s">
        <v>18</v>
      </c>
      <c r="AE34">
        <v>1</v>
      </c>
      <c r="AF34">
        <v>0</v>
      </c>
      <c r="AG34">
        <v>1</v>
      </c>
      <c r="AH34">
        <v>0</v>
      </c>
      <c r="AI34">
        <v>0</v>
      </c>
      <c r="AK34">
        <f>getTotalCount(ScoutingData[[#This Row],[autoScoredGrid]])</f>
        <v>1</v>
      </c>
      <c r="AL34">
        <f>getCubeCount(ScoutingData[[#This Row],[autoScoredGrid]])</f>
        <v>0</v>
      </c>
      <c r="AM34">
        <f>getConeCount(ScoutingData[[#This Row],[autoScoredGrid]])</f>
        <v>1</v>
      </c>
      <c r="AN34">
        <f>getHighCount(ScoutingData[[#This Row],[autoScoredGrid]])</f>
        <v>0</v>
      </c>
      <c r="AO34">
        <f>getMedCount(ScoutingData[[#This Row],[autoScoredGrid]])</f>
        <v>0</v>
      </c>
      <c r="AP34">
        <f>getLowCount(ScoutingData[[#This Row],[autoScoredGrid]])</f>
        <v>1</v>
      </c>
      <c r="AQ34" t="e">
        <f>getAvgCycleTime(ScoutingData[[#This Row],[cycleTimes]])</f>
        <v>#VALUE!</v>
      </c>
      <c r="AR34">
        <f>getTotalCount(ScoutingData[[#This Row],[scoredGrid]])</f>
        <v>2</v>
      </c>
      <c r="AS34">
        <f>getCubeCount(ScoutingData[[#This Row],[scoredGrid]])</f>
        <v>0</v>
      </c>
      <c r="AT34">
        <f>getConeCount(ScoutingData[[#This Row],[scoredGrid]])</f>
        <v>2</v>
      </c>
      <c r="AU34">
        <f>getHighCount(ScoutingData[[#This Row],[scoredGrid]])</f>
        <v>2</v>
      </c>
      <c r="AV34">
        <f>getMedCount(ScoutingData[[#This Row],[scoredGrid]])</f>
        <v>0</v>
      </c>
      <c r="AW34">
        <f>getLowCount(ScoutingData[[#This Row],[scoredGrid]])</f>
        <v>0</v>
      </c>
      <c r="AX34">
        <f>ScoutingData[[#This Row],[autoGamePieces]]+ScoutingData[[#This Row],[teleopGamePieces]]</f>
        <v>3</v>
      </c>
      <c r="AY34">
        <f>ScoutingData[[#This Row],[autoCubes]]+ScoutingData[[#This Row],[teleopCubes]]</f>
        <v>0</v>
      </c>
      <c r="AZ34">
        <f>ScoutingData[[#This Row],[autoCones]]+ScoutingData[[#This Row],[teleopCones]]</f>
        <v>3</v>
      </c>
      <c r="BA34">
        <f>ScoutingData[[#This Row],[autoHigh]]+ScoutingData[[#This Row],[teleopHigh]]</f>
        <v>2</v>
      </c>
      <c r="BB34">
        <f>ScoutingData[[#This Row],[autoMed]]+ScoutingData[[#This Row],[teleopMed]]</f>
        <v>0</v>
      </c>
      <c r="BC34">
        <f>ScoutingData[[#This Row],[autoLow]]+ScoutingData[[#This Row],[teleopLow]]</f>
        <v>1</v>
      </c>
    </row>
    <row r="35" spans="1:55">
      <c r="A35" t="s">
        <v>169</v>
      </c>
      <c r="B35" t="s">
        <v>103</v>
      </c>
      <c r="C35" t="s">
        <v>0</v>
      </c>
      <c r="D35">
        <v>37</v>
      </c>
      <c r="E35" t="str">
        <f>ScoutingData[[#This Row],[eventCode]]&amp;"_"&amp;ScoutingData[[#This Row],[matchLevel]]&amp;ScoutingData[[#This Row],[matchNumber]]</f>
        <v>2023njwas_qm37</v>
      </c>
      <c r="F35" t="s">
        <v>73</v>
      </c>
      <c r="G35">
        <v>1672</v>
      </c>
      <c r="H35">
        <v>71</v>
      </c>
      <c r="I35" t="s">
        <v>117</v>
      </c>
      <c r="J35">
        <v>1</v>
      </c>
      <c r="M35">
        <v>1</v>
      </c>
      <c r="N35" t="s">
        <v>18</v>
      </c>
      <c r="P35" t="s">
        <v>218</v>
      </c>
      <c r="Q35">
        <v>0</v>
      </c>
      <c r="R35">
        <v>0</v>
      </c>
      <c r="S35">
        <v>0</v>
      </c>
      <c r="U35">
        <v>0</v>
      </c>
      <c r="V35" t="s">
        <v>119</v>
      </c>
      <c r="W35" t="s">
        <v>18</v>
      </c>
      <c r="X35">
        <v>0</v>
      </c>
      <c r="Y35" t="s">
        <v>136</v>
      </c>
      <c r="Z35">
        <v>2</v>
      </c>
      <c r="AA35" t="s">
        <v>112</v>
      </c>
      <c r="AB35">
        <v>4</v>
      </c>
      <c r="AC35" t="s">
        <v>18</v>
      </c>
      <c r="AE35">
        <v>4</v>
      </c>
      <c r="AF35">
        <v>0</v>
      </c>
      <c r="AG35">
        <v>0</v>
      </c>
      <c r="AH35">
        <v>0</v>
      </c>
      <c r="AI35">
        <v>1</v>
      </c>
      <c r="AK35">
        <f>getTotalCount(ScoutingData[[#This Row],[autoScoredGrid]])</f>
        <v>1</v>
      </c>
      <c r="AL35">
        <f>getCubeCount(ScoutingData[[#This Row],[autoScoredGrid]])</f>
        <v>0</v>
      </c>
      <c r="AM35">
        <f>getConeCount(ScoutingData[[#This Row],[autoScoredGrid]])</f>
        <v>1</v>
      </c>
      <c r="AN35">
        <f>getHighCount(ScoutingData[[#This Row],[autoScoredGrid]])</f>
        <v>1</v>
      </c>
      <c r="AO35">
        <f>getMedCount(ScoutingData[[#This Row],[autoScoredGrid]])</f>
        <v>0</v>
      </c>
      <c r="AP35">
        <f>getLowCount(ScoutingData[[#This Row],[autoScoredGrid]])</f>
        <v>0</v>
      </c>
      <c r="AQ35" t="e">
        <f>getAvgCycleTime(ScoutingData[[#This Row],[cycleTimes]])</f>
        <v>#VALUE!</v>
      </c>
      <c r="AR35">
        <f>getTotalCount(ScoutingData[[#This Row],[scoredGrid]])</f>
        <v>4</v>
      </c>
      <c r="AS35">
        <f>getCubeCount(ScoutingData[[#This Row],[scoredGrid]])</f>
        <v>0</v>
      </c>
      <c r="AT35">
        <f>getConeCount(ScoutingData[[#This Row],[scoredGrid]])</f>
        <v>4</v>
      </c>
      <c r="AU35">
        <f>getHighCount(ScoutingData[[#This Row],[scoredGrid]])</f>
        <v>1</v>
      </c>
      <c r="AV35">
        <f>getMedCount(ScoutingData[[#This Row],[scoredGrid]])</f>
        <v>3</v>
      </c>
      <c r="AW35">
        <f>getLowCount(ScoutingData[[#This Row],[scoredGrid]])</f>
        <v>0</v>
      </c>
      <c r="AX35">
        <f>ScoutingData[[#This Row],[autoGamePieces]]+ScoutingData[[#This Row],[teleopGamePieces]]</f>
        <v>5</v>
      </c>
      <c r="AY35">
        <f>ScoutingData[[#This Row],[autoCubes]]+ScoutingData[[#This Row],[teleopCubes]]</f>
        <v>0</v>
      </c>
      <c r="AZ35">
        <f>ScoutingData[[#This Row],[autoCones]]+ScoutingData[[#This Row],[teleopCones]]</f>
        <v>5</v>
      </c>
      <c r="BA35">
        <f>ScoutingData[[#This Row],[autoHigh]]+ScoutingData[[#This Row],[teleopHigh]]</f>
        <v>2</v>
      </c>
      <c r="BB35">
        <f>ScoutingData[[#This Row],[autoMed]]+ScoutingData[[#This Row],[teleopMed]]</f>
        <v>3</v>
      </c>
      <c r="BC35">
        <f>ScoutingData[[#This Row],[autoLow]]+ScoutingData[[#This Row],[teleopLow]]</f>
        <v>0</v>
      </c>
    </row>
    <row r="36" spans="1:55">
      <c r="A36" t="s">
        <v>107</v>
      </c>
      <c r="B36" t="s">
        <v>103</v>
      </c>
      <c r="C36" t="s">
        <v>0</v>
      </c>
      <c r="D36">
        <v>2</v>
      </c>
      <c r="E36" t="str">
        <f>ScoutingData[[#This Row],[eventCode]]&amp;"_"&amp;ScoutingData[[#This Row],[matchLevel]]&amp;ScoutingData[[#This Row],[matchNumber]]</f>
        <v>2023njwas_qm2</v>
      </c>
      <c r="F36" t="s">
        <v>104</v>
      </c>
      <c r="G36">
        <v>1676</v>
      </c>
      <c r="H36">
        <v>38</v>
      </c>
      <c r="I36" t="s">
        <v>108</v>
      </c>
      <c r="J36">
        <v>0</v>
      </c>
      <c r="M36">
        <v>0</v>
      </c>
      <c r="N36" t="s">
        <v>109</v>
      </c>
      <c r="P36" t="s">
        <v>110</v>
      </c>
      <c r="Q36">
        <v>0</v>
      </c>
      <c r="R36">
        <v>1</v>
      </c>
      <c r="S36">
        <v>0</v>
      </c>
      <c r="U36">
        <v>1</v>
      </c>
      <c r="V36" t="s">
        <v>111</v>
      </c>
      <c r="W36">
        <v>1</v>
      </c>
      <c r="X36">
        <v>1.2</v>
      </c>
      <c r="Y36" t="s">
        <v>20</v>
      </c>
      <c r="Z36">
        <v>2</v>
      </c>
      <c r="AA36" t="s">
        <v>19</v>
      </c>
      <c r="AB36">
        <v>4</v>
      </c>
      <c r="AC36" t="s">
        <v>112</v>
      </c>
      <c r="AE36">
        <v>5</v>
      </c>
      <c r="AF36">
        <v>0</v>
      </c>
      <c r="AG36">
        <v>0</v>
      </c>
      <c r="AH36">
        <v>0</v>
      </c>
      <c r="AI36">
        <v>1</v>
      </c>
      <c r="AK36">
        <f>getTotalCount(ScoutingData[[#This Row],[autoScoredGrid]])</f>
        <v>1</v>
      </c>
      <c r="AL36">
        <f>getCubeCount(ScoutingData[[#This Row],[autoScoredGrid]])</f>
        <v>1</v>
      </c>
      <c r="AM36">
        <f>getConeCount(ScoutingData[[#This Row],[autoScoredGrid]])</f>
        <v>0</v>
      </c>
      <c r="AN36">
        <f>getHighCount(ScoutingData[[#This Row],[autoScoredGrid]])</f>
        <v>1</v>
      </c>
      <c r="AO36">
        <f>getMedCount(ScoutingData[[#This Row],[autoScoredGrid]])</f>
        <v>0</v>
      </c>
      <c r="AP36">
        <f>getLowCount(ScoutingData[[#This Row],[autoScoredGrid]])</f>
        <v>0</v>
      </c>
      <c r="AQ36" t="e">
        <f>getAvgCycleTime(ScoutingData[[#This Row],[cycleTimes]])</f>
        <v>#VALUE!</v>
      </c>
      <c r="AR36">
        <f>getTotalCount(ScoutingData[[#This Row],[scoredGrid]])</f>
        <v>7</v>
      </c>
      <c r="AS36">
        <f>getCubeCount(ScoutingData[[#This Row],[scoredGrid]])</f>
        <v>3</v>
      </c>
      <c r="AT36">
        <f>getConeCount(ScoutingData[[#This Row],[scoredGrid]])</f>
        <v>4</v>
      </c>
      <c r="AU36">
        <f>getHighCount(ScoutingData[[#This Row],[scoredGrid]])</f>
        <v>5</v>
      </c>
      <c r="AV36">
        <f>getMedCount(ScoutingData[[#This Row],[scoredGrid]])</f>
        <v>0</v>
      </c>
      <c r="AW36">
        <f>getLowCount(ScoutingData[[#This Row],[scoredGrid]])</f>
        <v>2</v>
      </c>
      <c r="AX36">
        <f>ScoutingData[[#This Row],[autoGamePieces]]+ScoutingData[[#This Row],[teleopGamePieces]]</f>
        <v>8</v>
      </c>
      <c r="AY36">
        <f>ScoutingData[[#This Row],[autoCubes]]+ScoutingData[[#This Row],[teleopCubes]]</f>
        <v>4</v>
      </c>
      <c r="AZ36">
        <f>ScoutingData[[#This Row],[autoCones]]+ScoutingData[[#This Row],[teleopCones]]</f>
        <v>4</v>
      </c>
      <c r="BA36">
        <f>ScoutingData[[#This Row],[autoHigh]]+ScoutingData[[#This Row],[teleopHigh]]</f>
        <v>6</v>
      </c>
      <c r="BB36">
        <f>ScoutingData[[#This Row],[autoMed]]+ScoutingData[[#This Row],[teleopMed]]</f>
        <v>0</v>
      </c>
      <c r="BC36">
        <f>ScoutingData[[#This Row],[autoLow]]+ScoutingData[[#This Row],[teleopLow]]</f>
        <v>2</v>
      </c>
    </row>
    <row r="37" spans="1:55">
      <c r="A37" t="s">
        <v>107</v>
      </c>
      <c r="B37" t="s">
        <v>103</v>
      </c>
      <c r="C37" t="s">
        <v>0</v>
      </c>
      <c r="D37">
        <v>25</v>
      </c>
      <c r="E37" t="str">
        <f>ScoutingData[[#This Row],[eventCode]]&amp;"_"&amp;ScoutingData[[#This Row],[matchLevel]]&amp;ScoutingData[[#This Row],[matchNumber]]</f>
        <v>2023njwas_qm25</v>
      </c>
      <c r="F37" t="s">
        <v>125</v>
      </c>
      <c r="G37">
        <v>1676</v>
      </c>
      <c r="H37">
        <v>38</v>
      </c>
      <c r="I37" t="s">
        <v>108</v>
      </c>
      <c r="J37">
        <v>0</v>
      </c>
      <c r="M37">
        <v>1</v>
      </c>
      <c r="N37" t="s">
        <v>109</v>
      </c>
      <c r="P37" t="s">
        <v>143</v>
      </c>
      <c r="Q37">
        <v>0</v>
      </c>
      <c r="R37">
        <v>0</v>
      </c>
      <c r="S37">
        <v>0</v>
      </c>
      <c r="U37">
        <v>1</v>
      </c>
      <c r="V37" t="s">
        <v>111</v>
      </c>
      <c r="W37">
        <v>1</v>
      </c>
      <c r="X37">
        <v>7.8</v>
      </c>
      <c r="Y37" t="s">
        <v>20</v>
      </c>
      <c r="Z37">
        <v>2</v>
      </c>
      <c r="AA37" t="s">
        <v>19</v>
      </c>
      <c r="AB37">
        <v>3</v>
      </c>
      <c r="AC37" t="s">
        <v>18</v>
      </c>
      <c r="AE37">
        <v>3</v>
      </c>
      <c r="AF37">
        <v>0</v>
      </c>
      <c r="AG37">
        <v>0</v>
      </c>
      <c r="AH37">
        <v>0</v>
      </c>
      <c r="AI37">
        <v>1</v>
      </c>
      <c r="AK37">
        <f>getTotalCount(ScoutingData[[#This Row],[autoScoredGrid]])</f>
        <v>1</v>
      </c>
      <c r="AL37">
        <f>getCubeCount(ScoutingData[[#This Row],[autoScoredGrid]])</f>
        <v>1</v>
      </c>
      <c r="AM37">
        <f>getConeCount(ScoutingData[[#This Row],[autoScoredGrid]])</f>
        <v>0</v>
      </c>
      <c r="AN37">
        <f>getHighCount(ScoutingData[[#This Row],[autoScoredGrid]])</f>
        <v>1</v>
      </c>
      <c r="AO37">
        <f>getMedCount(ScoutingData[[#This Row],[autoScoredGrid]])</f>
        <v>0</v>
      </c>
      <c r="AP37">
        <f>getLowCount(ScoutingData[[#This Row],[autoScoredGrid]])</f>
        <v>0</v>
      </c>
      <c r="AQ37" t="e">
        <f>getAvgCycleTime(ScoutingData[[#This Row],[cycleTimes]])</f>
        <v>#VALUE!</v>
      </c>
      <c r="AR37">
        <f>getTotalCount(ScoutingData[[#This Row],[scoredGrid]])</f>
        <v>6</v>
      </c>
      <c r="AS37">
        <f>getCubeCount(ScoutingData[[#This Row],[scoredGrid]])</f>
        <v>4</v>
      </c>
      <c r="AT37">
        <f>getConeCount(ScoutingData[[#This Row],[scoredGrid]])</f>
        <v>2</v>
      </c>
      <c r="AU37">
        <f>getHighCount(ScoutingData[[#This Row],[scoredGrid]])</f>
        <v>2</v>
      </c>
      <c r="AV37">
        <f>getMedCount(ScoutingData[[#This Row],[scoredGrid]])</f>
        <v>0</v>
      </c>
      <c r="AW37">
        <f>getLowCount(ScoutingData[[#This Row],[scoredGrid]])</f>
        <v>4</v>
      </c>
      <c r="AX37">
        <f>ScoutingData[[#This Row],[autoGamePieces]]+ScoutingData[[#This Row],[teleopGamePieces]]</f>
        <v>7</v>
      </c>
      <c r="AY37">
        <f>ScoutingData[[#This Row],[autoCubes]]+ScoutingData[[#This Row],[teleopCubes]]</f>
        <v>5</v>
      </c>
      <c r="AZ37">
        <f>ScoutingData[[#This Row],[autoCones]]+ScoutingData[[#This Row],[teleopCones]]</f>
        <v>2</v>
      </c>
      <c r="BA37">
        <f>ScoutingData[[#This Row],[autoHigh]]+ScoutingData[[#This Row],[teleopHigh]]</f>
        <v>3</v>
      </c>
      <c r="BB37">
        <f>ScoutingData[[#This Row],[autoMed]]+ScoutingData[[#This Row],[teleopMed]]</f>
        <v>0</v>
      </c>
      <c r="BC37">
        <f>ScoutingData[[#This Row],[autoLow]]+ScoutingData[[#This Row],[teleopLow]]</f>
        <v>4</v>
      </c>
    </row>
    <row r="38" spans="1:55">
      <c r="A38" t="s">
        <v>169</v>
      </c>
      <c r="B38" t="s">
        <v>103</v>
      </c>
      <c r="C38" t="s">
        <v>0</v>
      </c>
      <c r="D38">
        <v>34</v>
      </c>
      <c r="E38" t="str">
        <f>ScoutingData[[#This Row],[eventCode]]&amp;"_"&amp;ScoutingData[[#This Row],[matchLevel]]&amp;ScoutingData[[#This Row],[matchNumber]]</f>
        <v>2023njwas_qm34</v>
      </c>
      <c r="F38" t="s">
        <v>73</v>
      </c>
      <c r="G38">
        <v>1676</v>
      </c>
      <c r="H38">
        <v>47</v>
      </c>
      <c r="I38" t="s">
        <v>108</v>
      </c>
      <c r="J38">
        <v>1</v>
      </c>
      <c r="M38">
        <v>1</v>
      </c>
      <c r="N38" t="s">
        <v>109</v>
      </c>
      <c r="P38" t="s">
        <v>215</v>
      </c>
      <c r="Q38">
        <v>0</v>
      </c>
      <c r="R38">
        <v>0</v>
      </c>
      <c r="S38">
        <v>0</v>
      </c>
      <c r="U38">
        <v>0</v>
      </c>
      <c r="V38" t="s">
        <v>18</v>
      </c>
      <c r="W38" t="s">
        <v>18</v>
      </c>
      <c r="X38">
        <v>6.9</v>
      </c>
      <c r="Y38" t="s">
        <v>20</v>
      </c>
      <c r="Z38">
        <v>2</v>
      </c>
      <c r="AA38" t="s">
        <v>19</v>
      </c>
      <c r="AB38">
        <v>4</v>
      </c>
      <c r="AC38" t="s">
        <v>18</v>
      </c>
      <c r="AE38">
        <v>5</v>
      </c>
      <c r="AF38">
        <v>0</v>
      </c>
      <c r="AG38">
        <v>0</v>
      </c>
      <c r="AH38">
        <v>0</v>
      </c>
      <c r="AI38">
        <v>1</v>
      </c>
      <c r="AJ38" t="s">
        <v>216</v>
      </c>
      <c r="AK38">
        <f>getTotalCount(ScoutingData[[#This Row],[autoScoredGrid]])</f>
        <v>1</v>
      </c>
      <c r="AL38">
        <f>getCubeCount(ScoutingData[[#This Row],[autoScoredGrid]])</f>
        <v>1</v>
      </c>
      <c r="AM38">
        <f>getConeCount(ScoutingData[[#This Row],[autoScoredGrid]])</f>
        <v>0</v>
      </c>
      <c r="AN38">
        <f>getHighCount(ScoutingData[[#This Row],[autoScoredGrid]])</f>
        <v>1</v>
      </c>
      <c r="AO38">
        <f>getMedCount(ScoutingData[[#This Row],[autoScoredGrid]])</f>
        <v>0</v>
      </c>
      <c r="AP38">
        <f>getLowCount(ScoutingData[[#This Row],[autoScoredGrid]])</f>
        <v>0</v>
      </c>
      <c r="AQ38" t="e">
        <f>getAvgCycleTime(ScoutingData[[#This Row],[cycleTimes]])</f>
        <v>#VALUE!</v>
      </c>
      <c r="AR38">
        <f>getTotalCount(ScoutingData[[#This Row],[scoredGrid]])</f>
        <v>8</v>
      </c>
      <c r="AS38">
        <f>getCubeCount(ScoutingData[[#This Row],[scoredGrid]])</f>
        <v>5</v>
      </c>
      <c r="AT38">
        <f>getConeCount(ScoutingData[[#This Row],[scoredGrid]])</f>
        <v>3</v>
      </c>
      <c r="AU38">
        <f>getHighCount(ScoutingData[[#This Row],[scoredGrid]])</f>
        <v>2</v>
      </c>
      <c r="AV38">
        <f>getMedCount(ScoutingData[[#This Row],[scoredGrid]])</f>
        <v>2</v>
      </c>
      <c r="AW38">
        <f>getLowCount(ScoutingData[[#This Row],[scoredGrid]])</f>
        <v>4</v>
      </c>
      <c r="AX38">
        <f>ScoutingData[[#This Row],[autoGamePieces]]+ScoutingData[[#This Row],[teleopGamePieces]]</f>
        <v>9</v>
      </c>
      <c r="AY38">
        <f>ScoutingData[[#This Row],[autoCubes]]+ScoutingData[[#This Row],[teleopCubes]]</f>
        <v>6</v>
      </c>
      <c r="AZ38">
        <f>ScoutingData[[#This Row],[autoCones]]+ScoutingData[[#This Row],[teleopCones]]</f>
        <v>3</v>
      </c>
      <c r="BA38">
        <f>ScoutingData[[#This Row],[autoHigh]]+ScoutingData[[#This Row],[teleopHigh]]</f>
        <v>3</v>
      </c>
      <c r="BB38">
        <f>ScoutingData[[#This Row],[autoMed]]+ScoutingData[[#This Row],[teleopMed]]</f>
        <v>2</v>
      </c>
      <c r="BC38">
        <f>ScoutingData[[#This Row],[autoLow]]+ScoutingData[[#This Row],[teleopLow]]</f>
        <v>4</v>
      </c>
    </row>
    <row r="39" spans="1:55">
      <c r="A39" t="s">
        <v>107</v>
      </c>
      <c r="B39" t="s">
        <v>103</v>
      </c>
      <c r="C39" t="s">
        <v>0</v>
      </c>
      <c r="D39">
        <v>13</v>
      </c>
      <c r="E39" t="str">
        <f>ScoutingData[[#This Row],[eventCode]]&amp;"_"&amp;ScoutingData[[#This Row],[matchLevel]]&amp;ScoutingData[[#This Row],[matchNumber]]</f>
        <v>2023njwas_qm13</v>
      </c>
      <c r="F39" t="s">
        <v>104</v>
      </c>
      <c r="G39">
        <v>1811</v>
      </c>
      <c r="H39">
        <v>26</v>
      </c>
      <c r="I39" t="s">
        <v>113</v>
      </c>
      <c r="J39">
        <v>0</v>
      </c>
      <c r="M39">
        <v>0</v>
      </c>
      <c r="N39" t="s">
        <v>18</v>
      </c>
      <c r="P39" t="s">
        <v>130</v>
      </c>
      <c r="Q39">
        <v>0</v>
      </c>
      <c r="R39">
        <v>1</v>
      </c>
      <c r="S39">
        <v>0</v>
      </c>
      <c r="U39">
        <v>1</v>
      </c>
      <c r="V39" t="s">
        <v>74</v>
      </c>
      <c r="W39">
        <v>1</v>
      </c>
      <c r="X39">
        <v>12.7</v>
      </c>
      <c r="Y39" t="s">
        <v>20</v>
      </c>
      <c r="Z39">
        <v>2</v>
      </c>
      <c r="AA39" t="s">
        <v>112</v>
      </c>
      <c r="AB39">
        <v>5</v>
      </c>
      <c r="AC39" t="s">
        <v>18</v>
      </c>
      <c r="AE39">
        <v>2</v>
      </c>
      <c r="AF39">
        <v>0</v>
      </c>
      <c r="AG39">
        <v>0</v>
      </c>
      <c r="AH39">
        <v>0</v>
      </c>
      <c r="AI39">
        <v>1</v>
      </c>
      <c r="AK39">
        <f>getTotalCount(ScoutingData[[#This Row],[autoScoredGrid]])</f>
        <v>0</v>
      </c>
      <c r="AL39">
        <f>getCubeCount(ScoutingData[[#This Row],[autoScoredGrid]])</f>
        <v>0</v>
      </c>
      <c r="AM39">
        <f>getConeCount(ScoutingData[[#This Row],[autoScoredGrid]])</f>
        <v>0</v>
      </c>
      <c r="AN39">
        <f>getHighCount(ScoutingData[[#This Row],[autoScoredGrid]])</f>
        <v>0</v>
      </c>
      <c r="AO39">
        <f>getMedCount(ScoutingData[[#This Row],[autoScoredGrid]])</f>
        <v>0</v>
      </c>
      <c r="AP39">
        <f>getLowCount(ScoutingData[[#This Row],[autoScoredGrid]])</f>
        <v>0</v>
      </c>
      <c r="AQ39" t="e">
        <f>getAvgCycleTime(ScoutingData[[#This Row],[cycleTimes]])</f>
        <v>#VALUE!</v>
      </c>
      <c r="AR39">
        <f>getTotalCount(ScoutingData[[#This Row],[scoredGrid]])</f>
        <v>3</v>
      </c>
      <c r="AS39">
        <f>getCubeCount(ScoutingData[[#This Row],[scoredGrid]])</f>
        <v>3</v>
      </c>
      <c r="AT39">
        <f>getConeCount(ScoutingData[[#This Row],[scoredGrid]])</f>
        <v>0</v>
      </c>
      <c r="AU39">
        <f>getHighCount(ScoutingData[[#This Row],[scoredGrid]])</f>
        <v>2</v>
      </c>
      <c r="AV39">
        <f>getMedCount(ScoutingData[[#This Row],[scoredGrid]])</f>
        <v>1</v>
      </c>
      <c r="AW39">
        <f>getLowCount(ScoutingData[[#This Row],[scoredGrid]])</f>
        <v>0</v>
      </c>
      <c r="AX39">
        <f>ScoutingData[[#This Row],[autoGamePieces]]+ScoutingData[[#This Row],[teleopGamePieces]]</f>
        <v>3</v>
      </c>
      <c r="AY39">
        <f>ScoutingData[[#This Row],[autoCubes]]+ScoutingData[[#This Row],[teleopCubes]]</f>
        <v>3</v>
      </c>
      <c r="AZ39">
        <f>ScoutingData[[#This Row],[autoCones]]+ScoutingData[[#This Row],[teleopCones]]</f>
        <v>0</v>
      </c>
      <c r="BA39">
        <f>ScoutingData[[#This Row],[autoHigh]]+ScoutingData[[#This Row],[teleopHigh]]</f>
        <v>2</v>
      </c>
      <c r="BB39">
        <f>ScoutingData[[#This Row],[autoMed]]+ScoutingData[[#This Row],[teleopMed]]</f>
        <v>1</v>
      </c>
      <c r="BC39">
        <f>ScoutingData[[#This Row],[autoLow]]+ScoutingData[[#This Row],[teleopLow]]</f>
        <v>0</v>
      </c>
    </row>
    <row r="40" spans="1:55">
      <c r="A40" t="s">
        <v>107</v>
      </c>
      <c r="B40" t="s">
        <v>103</v>
      </c>
      <c r="C40" t="s">
        <v>0</v>
      </c>
      <c r="D40">
        <v>28</v>
      </c>
      <c r="E40" t="str">
        <f>ScoutingData[[#This Row],[eventCode]]&amp;"_"&amp;ScoutingData[[#This Row],[matchLevel]]&amp;ScoutingData[[#This Row],[matchNumber]]</f>
        <v>2023njwas_qm28</v>
      </c>
      <c r="F40" t="s">
        <v>125</v>
      </c>
      <c r="G40">
        <v>1811</v>
      </c>
      <c r="H40">
        <v>38</v>
      </c>
      <c r="I40" t="s">
        <v>113</v>
      </c>
      <c r="J40">
        <v>0</v>
      </c>
      <c r="M40">
        <v>0</v>
      </c>
      <c r="N40" t="s">
        <v>20</v>
      </c>
      <c r="P40" t="s">
        <v>146</v>
      </c>
      <c r="Q40">
        <v>0</v>
      </c>
      <c r="R40">
        <v>0</v>
      </c>
      <c r="S40">
        <v>0</v>
      </c>
      <c r="U40">
        <v>0</v>
      </c>
      <c r="V40" t="s">
        <v>74</v>
      </c>
      <c r="W40" t="s">
        <v>18</v>
      </c>
      <c r="X40">
        <v>2.5</v>
      </c>
      <c r="Y40" t="s">
        <v>20</v>
      </c>
      <c r="Z40">
        <v>2</v>
      </c>
      <c r="AA40" t="s">
        <v>112</v>
      </c>
      <c r="AB40">
        <v>2</v>
      </c>
      <c r="AC40" t="s">
        <v>18</v>
      </c>
      <c r="AE40">
        <v>1</v>
      </c>
      <c r="AF40">
        <v>0</v>
      </c>
      <c r="AG40">
        <v>1</v>
      </c>
      <c r="AH40">
        <v>0</v>
      </c>
      <c r="AI40">
        <v>1</v>
      </c>
      <c r="AK40">
        <f>getTotalCount(ScoutingData[[#This Row],[autoScoredGrid]])</f>
        <v>0</v>
      </c>
      <c r="AL40">
        <f>getCubeCount(ScoutingData[[#This Row],[autoScoredGrid]])</f>
        <v>0</v>
      </c>
      <c r="AM40">
        <f>getConeCount(ScoutingData[[#This Row],[autoScoredGrid]])</f>
        <v>0</v>
      </c>
      <c r="AN40">
        <f>getHighCount(ScoutingData[[#This Row],[autoScoredGrid]])</f>
        <v>0</v>
      </c>
      <c r="AO40">
        <f>getMedCount(ScoutingData[[#This Row],[autoScoredGrid]])</f>
        <v>0</v>
      </c>
      <c r="AP40">
        <f>getLowCount(ScoutingData[[#This Row],[autoScoredGrid]])</f>
        <v>0</v>
      </c>
      <c r="AQ40" t="e">
        <f>getAvgCycleTime(ScoutingData[[#This Row],[cycleTimes]])</f>
        <v>#VALUE!</v>
      </c>
      <c r="AR40">
        <f>getTotalCount(ScoutingData[[#This Row],[scoredGrid]])</f>
        <v>4</v>
      </c>
      <c r="AS40">
        <f>getCubeCount(ScoutingData[[#This Row],[scoredGrid]])</f>
        <v>4</v>
      </c>
      <c r="AT40">
        <f>getConeCount(ScoutingData[[#This Row],[scoredGrid]])</f>
        <v>0</v>
      </c>
      <c r="AU40">
        <f>getHighCount(ScoutingData[[#This Row],[scoredGrid]])</f>
        <v>2</v>
      </c>
      <c r="AV40">
        <f>getMedCount(ScoutingData[[#This Row],[scoredGrid]])</f>
        <v>2</v>
      </c>
      <c r="AW40">
        <f>getLowCount(ScoutingData[[#This Row],[scoredGrid]])</f>
        <v>0</v>
      </c>
      <c r="AX40">
        <f>ScoutingData[[#This Row],[autoGamePieces]]+ScoutingData[[#This Row],[teleopGamePieces]]</f>
        <v>4</v>
      </c>
      <c r="AY40">
        <f>ScoutingData[[#This Row],[autoCubes]]+ScoutingData[[#This Row],[teleopCubes]]</f>
        <v>4</v>
      </c>
      <c r="AZ40">
        <f>ScoutingData[[#This Row],[autoCones]]+ScoutingData[[#This Row],[teleopCones]]</f>
        <v>0</v>
      </c>
      <c r="BA40">
        <f>ScoutingData[[#This Row],[autoHigh]]+ScoutingData[[#This Row],[teleopHigh]]</f>
        <v>2</v>
      </c>
      <c r="BB40">
        <f>ScoutingData[[#This Row],[autoMed]]+ScoutingData[[#This Row],[teleopMed]]</f>
        <v>2</v>
      </c>
      <c r="BC40">
        <f>ScoutingData[[#This Row],[autoLow]]+ScoutingData[[#This Row],[teleopLow]]</f>
        <v>0</v>
      </c>
    </row>
    <row r="41" spans="1:55">
      <c r="A41" t="s">
        <v>169</v>
      </c>
      <c r="B41" t="s">
        <v>103</v>
      </c>
      <c r="C41" t="s">
        <v>0</v>
      </c>
      <c r="D41">
        <v>10</v>
      </c>
      <c r="E41" t="str">
        <f>ScoutingData[[#This Row],[eventCode]]&amp;"_"&amp;ScoutingData[[#This Row],[matchLevel]]&amp;ScoutingData[[#This Row],[matchNumber]]</f>
        <v>2023njwas_qm10</v>
      </c>
      <c r="F41" t="s">
        <v>73</v>
      </c>
      <c r="G41">
        <v>1811</v>
      </c>
      <c r="H41">
        <v>59</v>
      </c>
      <c r="I41" t="s">
        <v>113</v>
      </c>
      <c r="J41">
        <v>0</v>
      </c>
      <c r="M41">
        <v>0</v>
      </c>
      <c r="N41" t="s">
        <v>20</v>
      </c>
      <c r="P41" t="s">
        <v>182</v>
      </c>
      <c r="Q41">
        <v>0</v>
      </c>
      <c r="R41">
        <v>0</v>
      </c>
      <c r="S41">
        <v>0</v>
      </c>
      <c r="U41">
        <v>0</v>
      </c>
      <c r="V41" t="s">
        <v>74</v>
      </c>
      <c r="W41">
        <v>1</v>
      </c>
      <c r="X41">
        <v>6.4</v>
      </c>
      <c r="Y41" t="s">
        <v>20</v>
      </c>
      <c r="Z41">
        <v>2</v>
      </c>
      <c r="AA41" t="s">
        <v>68</v>
      </c>
      <c r="AB41">
        <v>0</v>
      </c>
      <c r="AC41" t="s">
        <v>18</v>
      </c>
      <c r="AE41">
        <v>2</v>
      </c>
      <c r="AF41">
        <v>0</v>
      </c>
      <c r="AG41">
        <v>0</v>
      </c>
      <c r="AH41">
        <v>0</v>
      </c>
      <c r="AI41">
        <v>0</v>
      </c>
      <c r="AK41">
        <f>getTotalCount(ScoutingData[[#This Row],[autoScoredGrid]])</f>
        <v>0</v>
      </c>
      <c r="AL41">
        <f>getCubeCount(ScoutingData[[#This Row],[autoScoredGrid]])</f>
        <v>0</v>
      </c>
      <c r="AM41">
        <f>getConeCount(ScoutingData[[#This Row],[autoScoredGrid]])</f>
        <v>0</v>
      </c>
      <c r="AN41">
        <f>getHighCount(ScoutingData[[#This Row],[autoScoredGrid]])</f>
        <v>0</v>
      </c>
      <c r="AO41">
        <f>getMedCount(ScoutingData[[#This Row],[autoScoredGrid]])</f>
        <v>0</v>
      </c>
      <c r="AP41">
        <f>getLowCount(ScoutingData[[#This Row],[autoScoredGrid]])</f>
        <v>0</v>
      </c>
      <c r="AQ41" t="e">
        <f>getAvgCycleTime(ScoutingData[[#This Row],[cycleTimes]])</f>
        <v>#VALUE!</v>
      </c>
      <c r="AR41">
        <f>getTotalCount(ScoutingData[[#This Row],[scoredGrid]])</f>
        <v>3</v>
      </c>
      <c r="AS41">
        <f>getCubeCount(ScoutingData[[#This Row],[scoredGrid]])</f>
        <v>3</v>
      </c>
      <c r="AT41">
        <f>getConeCount(ScoutingData[[#This Row],[scoredGrid]])</f>
        <v>0</v>
      </c>
      <c r="AU41">
        <f>getHighCount(ScoutingData[[#This Row],[scoredGrid]])</f>
        <v>1</v>
      </c>
      <c r="AV41">
        <f>getMedCount(ScoutingData[[#This Row],[scoredGrid]])</f>
        <v>2</v>
      </c>
      <c r="AW41">
        <f>getLowCount(ScoutingData[[#This Row],[scoredGrid]])</f>
        <v>0</v>
      </c>
      <c r="AX41">
        <f>ScoutingData[[#This Row],[autoGamePieces]]+ScoutingData[[#This Row],[teleopGamePieces]]</f>
        <v>3</v>
      </c>
      <c r="AY41">
        <f>ScoutingData[[#This Row],[autoCubes]]+ScoutingData[[#This Row],[teleopCubes]]</f>
        <v>3</v>
      </c>
      <c r="AZ41">
        <f>ScoutingData[[#This Row],[autoCones]]+ScoutingData[[#This Row],[teleopCones]]</f>
        <v>0</v>
      </c>
      <c r="BA41">
        <f>ScoutingData[[#This Row],[autoHigh]]+ScoutingData[[#This Row],[teleopHigh]]</f>
        <v>1</v>
      </c>
      <c r="BB41">
        <f>ScoutingData[[#This Row],[autoMed]]+ScoutingData[[#This Row],[teleopMed]]</f>
        <v>2</v>
      </c>
      <c r="BC41">
        <f>ScoutingData[[#This Row],[autoLow]]+ScoutingData[[#This Row],[teleopLow]]</f>
        <v>0</v>
      </c>
    </row>
    <row r="42" spans="1:55">
      <c r="A42" t="s">
        <v>169</v>
      </c>
      <c r="B42" t="s">
        <v>103</v>
      </c>
      <c r="C42" t="s">
        <v>0</v>
      </c>
      <c r="D42">
        <v>32</v>
      </c>
      <c r="E42" t="str">
        <f>ScoutingData[[#This Row],[eventCode]]&amp;"_"&amp;ScoutingData[[#This Row],[matchLevel]]&amp;ScoutingData[[#This Row],[matchNumber]]</f>
        <v>2023njwas_qm32</v>
      </c>
      <c r="F42" t="s">
        <v>171</v>
      </c>
      <c r="G42">
        <v>1811</v>
      </c>
      <c r="H42">
        <v>47</v>
      </c>
      <c r="I42" t="s">
        <v>113</v>
      </c>
      <c r="J42">
        <v>1</v>
      </c>
      <c r="M42">
        <v>0</v>
      </c>
      <c r="N42" t="s">
        <v>20</v>
      </c>
      <c r="P42" t="s">
        <v>214</v>
      </c>
      <c r="Q42">
        <v>0</v>
      </c>
      <c r="R42">
        <v>0</v>
      </c>
      <c r="S42">
        <v>0</v>
      </c>
      <c r="U42">
        <v>0</v>
      </c>
      <c r="V42" t="s">
        <v>74</v>
      </c>
      <c r="W42">
        <v>1</v>
      </c>
      <c r="X42">
        <v>10.7</v>
      </c>
      <c r="Y42" t="s">
        <v>20</v>
      </c>
      <c r="Z42">
        <v>2</v>
      </c>
      <c r="AA42" t="s">
        <v>112</v>
      </c>
      <c r="AB42">
        <v>0</v>
      </c>
      <c r="AC42" t="s">
        <v>18</v>
      </c>
      <c r="AE42">
        <v>2</v>
      </c>
      <c r="AF42">
        <v>0</v>
      </c>
      <c r="AG42">
        <v>0</v>
      </c>
      <c r="AH42">
        <v>0</v>
      </c>
      <c r="AI42">
        <v>0</v>
      </c>
      <c r="AJ42" t="s">
        <v>209</v>
      </c>
      <c r="AK42">
        <f>getTotalCount(ScoutingData[[#This Row],[autoScoredGrid]])</f>
        <v>0</v>
      </c>
      <c r="AL42">
        <f>getCubeCount(ScoutingData[[#This Row],[autoScoredGrid]])</f>
        <v>0</v>
      </c>
      <c r="AM42">
        <f>getConeCount(ScoutingData[[#This Row],[autoScoredGrid]])</f>
        <v>0</v>
      </c>
      <c r="AN42">
        <f>getHighCount(ScoutingData[[#This Row],[autoScoredGrid]])</f>
        <v>0</v>
      </c>
      <c r="AO42">
        <f>getMedCount(ScoutingData[[#This Row],[autoScoredGrid]])</f>
        <v>0</v>
      </c>
      <c r="AP42">
        <f>getLowCount(ScoutingData[[#This Row],[autoScoredGrid]])</f>
        <v>0</v>
      </c>
      <c r="AQ42" t="e">
        <f>getAvgCycleTime(ScoutingData[[#This Row],[cycleTimes]])</f>
        <v>#VALUE!</v>
      </c>
      <c r="AR42">
        <f>getTotalCount(ScoutingData[[#This Row],[scoredGrid]])</f>
        <v>2</v>
      </c>
      <c r="AS42">
        <f>getCubeCount(ScoutingData[[#This Row],[scoredGrid]])</f>
        <v>2</v>
      </c>
      <c r="AT42">
        <f>getConeCount(ScoutingData[[#This Row],[scoredGrid]])</f>
        <v>0</v>
      </c>
      <c r="AU42">
        <f>getHighCount(ScoutingData[[#This Row],[scoredGrid]])</f>
        <v>2</v>
      </c>
      <c r="AV42">
        <f>getMedCount(ScoutingData[[#This Row],[scoredGrid]])</f>
        <v>0</v>
      </c>
      <c r="AW42">
        <f>getLowCount(ScoutingData[[#This Row],[scoredGrid]])</f>
        <v>0</v>
      </c>
      <c r="AX42">
        <f>ScoutingData[[#This Row],[autoGamePieces]]+ScoutingData[[#This Row],[teleopGamePieces]]</f>
        <v>2</v>
      </c>
      <c r="AY42">
        <f>ScoutingData[[#This Row],[autoCubes]]+ScoutingData[[#This Row],[teleopCubes]]</f>
        <v>2</v>
      </c>
      <c r="AZ42">
        <f>ScoutingData[[#This Row],[autoCones]]+ScoutingData[[#This Row],[teleopCones]]</f>
        <v>0</v>
      </c>
      <c r="BA42">
        <f>ScoutingData[[#This Row],[autoHigh]]+ScoutingData[[#This Row],[teleopHigh]]</f>
        <v>2</v>
      </c>
      <c r="BB42">
        <f>ScoutingData[[#This Row],[autoMed]]+ScoutingData[[#This Row],[teleopMed]]</f>
        <v>0</v>
      </c>
      <c r="BC42">
        <f>ScoutingData[[#This Row],[autoLow]]+ScoutingData[[#This Row],[teleopLow]]</f>
        <v>0</v>
      </c>
    </row>
    <row r="43" spans="1:55">
      <c r="A43" t="s">
        <v>107</v>
      </c>
      <c r="B43" t="s">
        <v>103</v>
      </c>
      <c r="C43" t="s">
        <v>0</v>
      </c>
      <c r="D43">
        <v>21</v>
      </c>
      <c r="E43" t="str">
        <f>ScoutingData[[#This Row],[eventCode]]&amp;"_"&amp;ScoutingData[[#This Row],[matchLevel]]&amp;ScoutingData[[#This Row],[matchNumber]]</f>
        <v>2023njwas_qm21</v>
      </c>
      <c r="F43" t="s">
        <v>104</v>
      </c>
      <c r="G43">
        <v>1989</v>
      </c>
      <c r="H43">
        <v>62</v>
      </c>
      <c r="I43" t="s">
        <v>113</v>
      </c>
      <c r="J43">
        <v>0</v>
      </c>
      <c r="M43">
        <v>0</v>
      </c>
      <c r="N43" t="s">
        <v>18</v>
      </c>
      <c r="P43" t="s">
        <v>113</v>
      </c>
      <c r="Q43">
        <v>0</v>
      </c>
      <c r="R43">
        <v>0</v>
      </c>
      <c r="S43">
        <v>0</v>
      </c>
      <c r="U43">
        <v>0</v>
      </c>
      <c r="V43" t="s">
        <v>18</v>
      </c>
      <c r="W43" t="s">
        <v>18</v>
      </c>
      <c r="X43">
        <v>0</v>
      </c>
      <c r="Y43" t="s">
        <v>112</v>
      </c>
      <c r="Z43">
        <v>1</v>
      </c>
      <c r="AA43" t="s">
        <v>68</v>
      </c>
      <c r="AB43">
        <v>2</v>
      </c>
      <c r="AC43" t="s">
        <v>111</v>
      </c>
      <c r="AE43">
        <v>2</v>
      </c>
      <c r="AF43">
        <v>1</v>
      </c>
      <c r="AG43">
        <v>0</v>
      </c>
      <c r="AH43">
        <v>0</v>
      </c>
      <c r="AI43">
        <v>0</v>
      </c>
      <c r="AK43">
        <f>getTotalCount(ScoutingData[[#This Row],[autoScoredGrid]])</f>
        <v>0</v>
      </c>
      <c r="AL43">
        <f>getCubeCount(ScoutingData[[#This Row],[autoScoredGrid]])</f>
        <v>0</v>
      </c>
      <c r="AM43">
        <f>getConeCount(ScoutingData[[#This Row],[autoScoredGrid]])</f>
        <v>0</v>
      </c>
      <c r="AN43">
        <f>getHighCount(ScoutingData[[#This Row],[autoScoredGrid]])</f>
        <v>0</v>
      </c>
      <c r="AO43">
        <f>getMedCount(ScoutingData[[#This Row],[autoScoredGrid]])</f>
        <v>0</v>
      </c>
      <c r="AP43">
        <f>getLowCount(ScoutingData[[#This Row],[autoScoredGrid]])</f>
        <v>0</v>
      </c>
      <c r="AQ43" t="e">
        <f>getAvgCycleTime(ScoutingData[[#This Row],[cycleTimes]])</f>
        <v>#VALUE!</v>
      </c>
      <c r="AR43">
        <f>getTotalCount(ScoutingData[[#This Row],[scoredGrid]])</f>
        <v>0</v>
      </c>
      <c r="AS43">
        <f>getCubeCount(ScoutingData[[#This Row],[scoredGrid]])</f>
        <v>0</v>
      </c>
      <c r="AT43">
        <f>getConeCount(ScoutingData[[#This Row],[scoredGrid]])</f>
        <v>0</v>
      </c>
      <c r="AU43">
        <f>getHighCount(ScoutingData[[#This Row],[scoredGrid]])</f>
        <v>0</v>
      </c>
      <c r="AV43">
        <f>getMedCount(ScoutingData[[#This Row],[scoredGrid]])</f>
        <v>0</v>
      </c>
      <c r="AW43">
        <f>getLowCount(ScoutingData[[#This Row],[scoredGrid]])</f>
        <v>0</v>
      </c>
      <c r="AX43">
        <f>ScoutingData[[#This Row],[autoGamePieces]]+ScoutingData[[#This Row],[teleopGamePieces]]</f>
        <v>0</v>
      </c>
      <c r="AY43">
        <f>ScoutingData[[#This Row],[autoCubes]]+ScoutingData[[#This Row],[teleopCubes]]</f>
        <v>0</v>
      </c>
      <c r="AZ43">
        <f>ScoutingData[[#This Row],[autoCones]]+ScoutingData[[#This Row],[teleopCones]]</f>
        <v>0</v>
      </c>
      <c r="BA43">
        <f>ScoutingData[[#This Row],[autoHigh]]+ScoutingData[[#This Row],[teleopHigh]]</f>
        <v>0</v>
      </c>
      <c r="BB43">
        <f>ScoutingData[[#This Row],[autoMed]]+ScoutingData[[#This Row],[teleopMed]]</f>
        <v>0</v>
      </c>
      <c r="BC43">
        <f>ScoutingData[[#This Row],[autoLow]]+ScoutingData[[#This Row],[teleopLow]]</f>
        <v>0</v>
      </c>
    </row>
    <row r="44" spans="1:55">
      <c r="A44" t="s">
        <v>107</v>
      </c>
      <c r="B44" t="s">
        <v>103</v>
      </c>
      <c r="C44" t="s">
        <v>0</v>
      </c>
      <c r="D44">
        <v>35</v>
      </c>
      <c r="E44" t="str">
        <f>ScoutingData[[#This Row],[eventCode]]&amp;"_"&amp;ScoutingData[[#This Row],[matchLevel]]&amp;ScoutingData[[#This Row],[matchNumber]]</f>
        <v>2023njwas_qm35</v>
      </c>
      <c r="F44" t="s">
        <v>125</v>
      </c>
      <c r="G44">
        <v>1989</v>
      </c>
      <c r="H44">
        <v>62</v>
      </c>
      <c r="I44" t="s">
        <v>113</v>
      </c>
      <c r="J44">
        <v>0</v>
      </c>
      <c r="M44">
        <v>0</v>
      </c>
      <c r="N44" t="s">
        <v>18</v>
      </c>
      <c r="P44" t="s">
        <v>113</v>
      </c>
      <c r="Q44">
        <v>0</v>
      </c>
      <c r="R44">
        <v>0</v>
      </c>
      <c r="S44">
        <v>0</v>
      </c>
      <c r="U44">
        <v>0</v>
      </c>
      <c r="V44" t="s">
        <v>18</v>
      </c>
      <c r="W44" t="s">
        <v>18</v>
      </c>
      <c r="X44">
        <v>17.5</v>
      </c>
      <c r="Y44" t="s">
        <v>20</v>
      </c>
      <c r="Z44">
        <v>2</v>
      </c>
      <c r="AA44" t="s">
        <v>68</v>
      </c>
      <c r="AB44">
        <v>0</v>
      </c>
      <c r="AC44" t="s">
        <v>111</v>
      </c>
      <c r="AE44">
        <v>2</v>
      </c>
      <c r="AF44">
        <v>0</v>
      </c>
      <c r="AG44">
        <v>1</v>
      </c>
      <c r="AH44">
        <v>0</v>
      </c>
      <c r="AI44">
        <v>0</v>
      </c>
      <c r="AK44">
        <f>getTotalCount(ScoutingData[[#This Row],[autoScoredGrid]])</f>
        <v>0</v>
      </c>
      <c r="AL44">
        <f>getCubeCount(ScoutingData[[#This Row],[autoScoredGrid]])</f>
        <v>0</v>
      </c>
      <c r="AM44">
        <f>getConeCount(ScoutingData[[#This Row],[autoScoredGrid]])</f>
        <v>0</v>
      </c>
      <c r="AN44">
        <f>getHighCount(ScoutingData[[#This Row],[autoScoredGrid]])</f>
        <v>0</v>
      </c>
      <c r="AO44">
        <f>getMedCount(ScoutingData[[#This Row],[autoScoredGrid]])</f>
        <v>0</v>
      </c>
      <c r="AP44">
        <f>getLowCount(ScoutingData[[#This Row],[autoScoredGrid]])</f>
        <v>0</v>
      </c>
      <c r="AQ44" t="e">
        <f>getAvgCycleTime(ScoutingData[[#This Row],[cycleTimes]])</f>
        <v>#VALUE!</v>
      </c>
      <c r="AR44">
        <f>getTotalCount(ScoutingData[[#This Row],[scoredGrid]])</f>
        <v>0</v>
      </c>
      <c r="AS44">
        <f>getCubeCount(ScoutingData[[#This Row],[scoredGrid]])</f>
        <v>0</v>
      </c>
      <c r="AT44">
        <f>getConeCount(ScoutingData[[#This Row],[scoredGrid]])</f>
        <v>0</v>
      </c>
      <c r="AU44">
        <f>getHighCount(ScoutingData[[#This Row],[scoredGrid]])</f>
        <v>0</v>
      </c>
      <c r="AV44">
        <f>getMedCount(ScoutingData[[#This Row],[scoredGrid]])</f>
        <v>0</v>
      </c>
      <c r="AW44">
        <f>getLowCount(ScoutingData[[#This Row],[scoredGrid]])</f>
        <v>0</v>
      </c>
      <c r="AX44">
        <f>ScoutingData[[#This Row],[autoGamePieces]]+ScoutingData[[#This Row],[teleopGamePieces]]</f>
        <v>0</v>
      </c>
      <c r="AY44">
        <f>ScoutingData[[#This Row],[autoCubes]]+ScoutingData[[#This Row],[teleopCubes]]</f>
        <v>0</v>
      </c>
      <c r="AZ44">
        <f>ScoutingData[[#This Row],[autoCones]]+ScoutingData[[#This Row],[teleopCones]]</f>
        <v>0</v>
      </c>
      <c r="BA44">
        <f>ScoutingData[[#This Row],[autoHigh]]+ScoutingData[[#This Row],[teleopHigh]]</f>
        <v>0</v>
      </c>
      <c r="BB44">
        <f>ScoutingData[[#This Row],[autoMed]]+ScoutingData[[#This Row],[teleopMed]]</f>
        <v>0</v>
      </c>
      <c r="BC44">
        <f>ScoutingData[[#This Row],[autoLow]]+ScoutingData[[#This Row],[teleopLow]]</f>
        <v>0</v>
      </c>
    </row>
    <row r="45" spans="1:55">
      <c r="A45" t="s">
        <v>169</v>
      </c>
      <c r="B45" t="s">
        <v>103</v>
      </c>
      <c r="C45" t="s">
        <v>0</v>
      </c>
      <c r="D45">
        <v>17</v>
      </c>
      <c r="E45" t="str">
        <f>ScoutingData[[#This Row],[eventCode]]&amp;"_"&amp;ScoutingData[[#This Row],[matchLevel]]&amp;ScoutingData[[#This Row],[matchNumber]]</f>
        <v>2023njwas_qm17</v>
      </c>
      <c r="F45" t="s">
        <v>171</v>
      </c>
      <c r="G45">
        <v>1989</v>
      </c>
      <c r="H45">
        <v>71</v>
      </c>
      <c r="I45" t="s">
        <v>113</v>
      </c>
      <c r="J45">
        <v>1</v>
      </c>
      <c r="M45">
        <v>1</v>
      </c>
      <c r="N45" t="s">
        <v>18</v>
      </c>
      <c r="P45" t="s">
        <v>105</v>
      </c>
      <c r="Q45">
        <v>0</v>
      </c>
      <c r="R45">
        <v>0</v>
      </c>
      <c r="S45">
        <v>0</v>
      </c>
      <c r="U45">
        <v>0</v>
      </c>
      <c r="V45" t="s">
        <v>18</v>
      </c>
      <c r="W45" t="s">
        <v>18</v>
      </c>
      <c r="X45">
        <v>0</v>
      </c>
      <c r="Y45" t="s">
        <v>18</v>
      </c>
      <c r="Z45">
        <v>1</v>
      </c>
      <c r="AA45" t="s">
        <v>68</v>
      </c>
      <c r="AB45">
        <v>3</v>
      </c>
      <c r="AC45" t="s">
        <v>18</v>
      </c>
      <c r="AE45">
        <v>1</v>
      </c>
      <c r="AF45">
        <v>1</v>
      </c>
      <c r="AG45">
        <v>0</v>
      </c>
      <c r="AH45">
        <v>0</v>
      </c>
      <c r="AI45">
        <v>0</v>
      </c>
      <c r="AJ45" t="s">
        <v>188</v>
      </c>
      <c r="AK45">
        <f>getTotalCount(ScoutingData[[#This Row],[autoScoredGrid]])</f>
        <v>0</v>
      </c>
      <c r="AL45">
        <f>getCubeCount(ScoutingData[[#This Row],[autoScoredGrid]])</f>
        <v>0</v>
      </c>
      <c r="AM45">
        <f>getConeCount(ScoutingData[[#This Row],[autoScoredGrid]])</f>
        <v>0</v>
      </c>
      <c r="AN45">
        <f>getHighCount(ScoutingData[[#This Row],[autoScoredGrid]])</f>
        <v>0</v>
      </c>
      <c r="AO45">
        <f>getMedCount(ScoutingData[[#This Row],[autoScoredGrid]])</f>
        <v>0</v>
      </c>
      <c r="AP45">
        <f>getLowCount(ScoutingData[[#This Row],[autoScoredGrid]])</f>
        <v>0</v>
      </c>
      <c r="AQ45" t="e">
        <f>getAvgCycleTime(ScoutingData[[#This Row],[cycleTimes]])</f>
        <v>#VALUE!</v>
      </c>
      <c r="AR45">
        <f>getTotalCount(ScoutingData[[#This Row],[scoredGrid]])</f>
        <v>1</v>
      </c>
      <c r="AS45">
        <f>getCubeCount(ScoutingData[[#This Row],[scoredGrid]])</f>
        <v>1</v>
      </c>
      <c r="AT45">
        <f>getConeCount(ScoutingData[[#This Row],[scoredGrid]])</f>
        <v>0</v>
      </c>
      <c r="AU45">
        <f>getHighCount(ScoutingData[[#This Row],[scoredGrid]])</f>
        <v>1</v>
      </c>
      <c r="AV45">
        <f>getMedCount(ScoutingData[[#This Row],[scoredGrid]])</f>
        <v>0</v>
      </c>
      <c r="AW45">
        <f>getLowCount(ScoutingData[[#This Row],[scoredGrid]])</f>
        <v>0</v>
      </c>
      <c r="AX45">
        <f>ScoutingData[[#This Row],[autoGamePieces]]+ScoutingData[[#This Row],[teleopGamePieces]]</f>
        <v>1</v>
      </c>
      <c r="AY45">
        <f>ScoutingData[[#This Row],[autoCubes]]+ScoutingData[[#This Row],[teleopCubes]]</f>
        <v>1</v>
      </c>
      <c r="AZ45">
        <f>ScoutingData[[#This Row],[autoCones]]+ScoutingData[[#This Row],[teleopCones]]</f>
        <v>0</v>
      </c>
      <c r="BA45">
        <f>ScoutingData[[#This Row],[autoHigh]]+ScoutingData[[#This Row],[teleopHigh]]</f>
        <v>1</v>
      </c>
      <c r="BB45">
        <f>ScoutingData[[#This Row],[autoMed]]+ScoutingData[[#This Row],[teleopMed]]</f>
        <v>0</v>
      </c>
      <c r="BC45">
        <f>ScoutingData[[#This Row],[autoLow]]+ScoutingData[[#This Row],[teleopLow]]</f>
        <v>0</v>
      </c>
    </row>
    <row r="46" spans="1:55">
      <c r="A46" t="s">
        <v>107</v>
      </c>
      <c r="B46" t="s">
        <v>103</v>
      </c>
      <c r="C46" t="s">
        <v>0</v>
      </c>
      <c r="D46">
        <v>6</v>
      </c>
      <c r="E46" t="str">
        <f>ScoutingData[[#This Row],[eventCode]]&amp;"_"&amp;ScoutingData[[#This Row],[matchLevel]]&amp;ScoutingData[[#This Row],[matchNumber]]</f>
        <v>2023njwas_qm6</v>
      </c>
      <c r="F46" t="s">
        <v>104</v>
      </c>
      <c r="G46">
        <v>2070</v>
      </c>
      <c r="H46">
        <v>62</v>
      </c>
      <c r="I46" t="s">
        <v>105</v>
      </c>
      <c r="J46">
        <v>1</v>
      </c>
      <c r="M46">
        <v>0</v>
      </c>
      <c r="N46" t="s">
        <v>18</v>
      </c>
      <c r="P46" t="s">
        <v>120</v>
      </c>
      <c r="Q46">
        <v>0</v>
      </c>
      <c r="R46">
        <v>1</v>
      </c>
      <c r="S46">
        <v>0</v>
      </c>
      <c r="U46">
        <v>0</v>
      </c>
      <c r="V46" t="s">
        <v>119</v>
      </c>
      <c r="W46">
        <v>2</v>
      </c>
      <c r="X46">
        <v>18.5</v>
      </c>
      <c r="Y46" t="s">
        <v>20</v>
      </c>
      <c r="Z46">
        <v>2</v>
      </c>
      <c r="AA46" t="s">
        <v>112</v>
      </c>
      <c r="AB46">
        <v>1</v>
      </c>
      <c r="AC46" t="s">
        <v>18</v>
      </c>
      <c r="AE46">
        <v>2</v>
      </c>
      <c r="AF46">
        <v>0</v>
      </c>
      <c r="AG46">
        <v>1</v>
      </c>
      <c r="AH46">
        <v>0</v>
      </c>
      <c r="AI46">
        <v>0</v>
      </c>
      <c r="AK46">
        <f>getTotalCount(ScoutingData[[#This Row],[autoScoredGrid]])</f>
        <v>1</v>
      </c>
      <c r="AL46">
        <f>getCubeCount(ScoutingData[[#This Row],[autoScoredGrid]])</f>
        <v>1</v>
      </c>
      <c r="AM46">
        <f>getConeCount(ScoutingData[[#This Row],[autoScoredGrid]])</f>
        <v>0</v>
      </c>
      <c r="AN46">
        <f>getHighCount(ScoutingData[[#This Row],[autoScoredGrid]])</f>
        <v>1</v>
      </c>
      <c r="AO46">
        <f>getMedCount(ScoutingData[[#This Row],[autoScoredGrid]])</f>
        <v>0</v>
      </c>
      <c r="AP46">
        <f>getLowCount(ScoutingData[[#This Row],[autoScoredGrid]])</f>
        <v>0</v>
      </c>
      <c r="AQ46" t="e">
        <f>getAvgCycleTime(ScoutingData[[#This Row],[cycleTimes]])</f>
        <v>#VALUE!</v>
      </c>
      <c r="AR46">
        <f>getTotalCount(ScoutingData[[#This Row],[scoredGrid]])</f>
        <v>2</v>
      </c>
      <c r="AS46">
        <f>getCubeCount(ScoutingData[[#This Row],[scoredGrid]])</f>
        <v>0</v>
      </c>
      <c r="AT46">
        <f>getConeCount(ScoutingData[[#This Row],[scoredGrid]])</f>
        <v>2</v>
      </c>
      <c r="AU46">
        <f>getHighCount(ScoutingData[[#This Row],[scoredGrid]])</f>
        <v>2</v>
      </c>
      <c r="AV46">
        <f>getMedCount(ScoutingData[[#This Row],[scoredGrid]])</f>
        <v>0</v>
      </c>
      <c r="AW46">
        <f>getLowCount(ScoutingData[[#This Row],[scoredGrid]])</f>
        <v>0</v>
      </c>
      <c r="AX46">
        <f>ScoutingData[[#This Row],[autoGamePieces]]+ScoutingData[[#This Row],[teleopGamePieces]]</f>
        <v>3</v>
      </c>
      <c r="AY46">
        <f>ScoutingData[[#This Row],[autoCubes]]+ScoutingData[[#This Row],[teleopCubes]]</f>
        <v>1</v>
      </c>
      <c r="AZ46">
        <f>ScoutingData[[#This Row],[autoCones]]+ScoutingData[[#This Row],[teleopCones]]</f>
        <v>2</v>
      </c>
      <c r="BA46">
        <f>ScoutingData[[#This Row],[autoHigh]]+ScoutingData[[#This Row],[teleopHigh]]</f>
        <v>3</v>
      </c>
      <c r="BB46">
        <f>ScoutingData[[#This Row],[autoMed]]+ScoutingData[[#This Row],[teleopMed]]</f>
        <v>0</v>
      </c>
      <c r="BC46">
        <f>ScoutingData[[#This Row],[autoLow]]+ScoutingData[[#This Row],[teleopLow]]</f>
        <v>0</v>
      </c>
    </row>
    <row r="47" spans="1:55">
      <c r="A47" t="s">
        <v>169</v>
      </c>
      <c r="B47" t="s">
        <v>103</v>
      </c>
      <c r="C47" t="s">
        <v>0</v>
      </c>
      <c r="D47">
        <v>41</v>
      </c>
      <c r="E47" t="str">
        <f>ScoutingData[[#This Row],[eventCode]]&amp;"_"&amp;ScoutingData[[#This Row],[matchLevel]]&amp;ScoutingData[[#This Row],[matchNumber]]</f>
        <v>2023njwas_qm41</v>
      </c>
      <c r="F47" t="s">
        <v>171</v>
      </c>
      <c r="G47">
        <v>2070</v>
      </c>
      <c r="H47">
        <v>71</v>
      </c>
      <c r="I47" t="s">
        <v>147</v>
      </c>
      <c r="J47">
        <v>1</v>
      </c>
      <c r="M47">
        <v>1</v>
      </c>
      <c r="N47" t="s">
        <v>18</v>
      </c>
      <c r="P47" t="s">
        <v>148</v>
      </c>
      <c r="Q47">
        <v>0</v>
      </c>
      <c r="R47">
        <v>0</v>
      </c>
      <c r="S47">
        <v>0</v>
      </c>
      <c r="U47">
        <v>0</v>
      </c>
      <c r="V47" t="s">
        <v>18</v>
      </c>
      <c r="W47" t="s">
        <v>18</v>
      </c>
      <c r="X47">
        <v>15.6</v>
      </c>
      <c r="Y47" t="s">
        <v>20</v>
      </c>
      <c r="Z47">
        <v>2</v>
      </c>
      <c r="AA47" t="s">
        <v>112</v>
      </c>
      <c r="AB47">
        <v>2</v>
      </c>
      <c r="AC47" t="s">
        <v>18</v>
      </c>
      <c r="AE47">
        <v>2</v>
      </c>
      <c r="AF47">
        <v>0</v>
      </c>
      <c r="AG47">
        <v>0</v>
      </c>
      <c r="AH47">
        <v>0</v>
      </c>
      <c r="AI47">
        <v>0</v>
      </c>
      <c r="AJ47" t="s">
        <v>222</v>
      </c>
      <c r="AK47">
        <f>getTotalCount(ScoutingData[[#This Row],[autoScoredGrid]])</f>
        <v>1</v>
      </c>
      <c r="AL47">
        <f>getCubeCount(ScoutingData[[#This Row],[autoScoredGrid]])</f>
        <v>1</v>
      </c>
      <c r="AM47">
        <f>getConeCount(ScoutingData[[#This Row],[autoScoredGrid]])</f>
        <v>0</v>
      </c>
      <c r="AN47">
        <f>getHighCount(ScoutingData[[#This Row],[autoScoredGrid]])</f>
        <v>1</v>
      </c>
      <c r="AO47">
        <f>getMedCount(ScoutingData[[#This Row],[autoScoredGrid]])</f>
        <v>0</v>
      </c>
      <c r="AP47">
        <f>getLowCount(ScoutingData[[#This Row],[autoScoredGrid]])</f>
        <v>0</v>
      </c>
      <c r="AQ47" t="e">
        <f>getAvgCycleTime(ScoutingData[[#This Row],[cycleTimes]])</f>
        <v>#VALUE!</v>
      </c>
      <c r="AR47">
        <f>getTotalCount(ScoutingData[[#This Row],[scoredGrid]])</f>
        <v>3</v>
      </c>
      <c r="AS47">
        <f>getCubeCount(ScoutingData[[#This Row],[scoredGrid]])</f>
        <v>0</v>
      </c>
      <c r="AT47">
        <f>getConeCount(ScoutingData[[#This Row],[scoredGrid]])</f>
        <v>3</v>
      </c>
      <c r="AU47">
        <f>getHighCount(ScoutingData[[#This Row],[scoredGrid]])</f>
        <v>2</v>
      </c>
      <c r="AV47">
        <f>getMedCount(ScoutingData[[#This Row],[scoredGrid]])</f>
        <v>0</v>
      </c>
      <c r="AW47">
        <f>getLowCount(ScoutingData[[#This Row],[scoredGrid]])</f>
        <v>1</v>
      </c>
      <c r="AX47">
        <f>ScoutingData[[#This Row],[autoGamePieces]]+ScoutingData[[#This Row],[teleopGamePieces]]</f>
        <v>4</v>
      </c>
      <c r="AY47">
        <f>ScoutingData[[#This Row],[autoCubes]]+ScoutingData[[#This Row],[teleopCubes]]</f>
        <v>1</v>
      </c>
      <c r="AZ47">
        <f>ScoutingData[[#This Row],[autoCones]]+ScoutingData[[#This Row],[teleopCones]]</f>
        <v>3</v>
      </c>
      <c r="BA47">
        <f>ScoutingData[[#This Row],[autoHigh]]+ScoutingData[[#This Row],[teleopHigh]]</f>
        <v>3</v>
      </c>
      <c r="BB47">
        <f>ScoutingData[[#This Row],[autoMed]]+ScoutingData[[#This Row],[teleopMed]]</f>
        <v>0</v>
      </c>
      <c r="BC47">
        <f>ScoutingData[[#This Row],[autoLow]]+ScoutingData[[#This Row],[teleopLow]]</f>
        <v>1</v>
      </c>
    </row>
    <row r="48" spans="1:55">
      <c r="A48" t="s">
        <v>107</v>
      </c>
      <c r="B48" t="s">
        <v>103</v>
      </c>
      <c r="C48" t="s">
        <v>0</v>
      </c>
      <c r="D48">
        <v>8</v>
      </c>
      <c r="E48" t="str">
        <f>ScoutingData[[#This Row],[eventCode]]&amp;"_"&amp;ScoutingData[[#This Row],[matchLevel]]&amp;ScoutingData[[#This Row],[matchNumber]]</f>
        <v>2023njwas_qm8</v>
      </c>
      <c r="F48" t="s">
        <v>104</v>
      </c>
      <c r="G48">
        <v>3142</v>
      </c>
      <c r="H48">
        <v>38</v>
      </c>
      <c r="I48" t="s">
        <v>123</v>
      </c>
      <c r="J48">
        <v>0</v>
      </c>
      <c r="M48">
        <v>0</v>
      </c>
      <c r="N48" t="s">
        <v>20</v>
      </c>
      <c r="P48" t="s">
        <v>124</v>
      </c>
      <c r="Q48">
        <v>0</v>
      </c>
      <c r="R48">
        <v>0</v>
      </c>
      <c r="S48">
        <v>0</v>
      </c>
      <c r="U48">
        <v>0</v>
      </c>
      <c r="V48" t="s">
        <v>111</v>
      </c>
      <c r="W48" t="s">
        <v>18</v>
      </c>
      <c r="X48">
        <v>7.9</v>
      </c>
      <c r="Y48" t="s">
        <v>20</v>
      </c>
      <c r="Z48">
        <v>2</v>
      </c>
      <c r="AA48" t="s">
        <v>112</v>
      </c>
      <c r="AB48">
        <v>1</v>
      </c>
      <c r="AC48" t="s">
        <v>18</v>
      </c>
      <c r="AE48">
        <v>2</v>
      </c>
      <c r="AF48">
        <v>0</v>
      </c>
      <c r="AG48">
        <v>1</v>
      </c>
      <c r="AH48">
        <v>0</v>
      </c>
      <c r="AI48">
        <v>0</v>
      </c>
      <c r="AK48">
        <f>getTotalCount(ScoutingData[[#This Row],[autoScoredGrid]])</f>
        <v>1</v>
      </c>
      <c r="AL48">
        <f>getCubeCount(ScoutingData[[#This Row],[autoScoredGrid]])</f>
        <v>0</v>
      </c>
      <c r="AM48">
        <f>getConeCount(ScoutingData[[#This Row],[autoScoredGrid]])</f>
        <v>1</v>
      </c>
      <c r="AN48">
        <f>getHighCount(ScoutingData[[#This Row],[autoScoredGrid]])</f>
        <v>0</v>
      </c>
      <c r="AO48">
        <f>getMedCount(ScoutingData[[#This Row],[autoScoredGrid]])</f>
        <v>0</v>
      </c>
      <c r="AP48">
        <f>getLowCount(ScoutingData[[#This Row],[autoScoredGrid]])</f>
        <v>1</v>
      </c>
      <c r="AQ48" t="e">
        <f>getAvgCycleTime(ScoutingData[[#This Row],[cycleTimes]])</f>
        <v>#VALUE!</v>
      </c>
      <c r="AR48">
        <f>getTotalCount(ScoutingData[[#This Row],[scoredGrid]])</f>
        <v>1</v>
      </c>
      <c r="AS48">
        <f>getCubeCount(ScoutingData[[#This Row],[scoredGrid]])</f>
        <v>1</v>
      </c>
      <c r="AT48">
        <f>getConeCount(ScoutingData[[#This Row],[scoredGrid]])</f>
        <v>0</v>
      </c>
      <c r="AU48">
        <f>getHighCount(ScoutingData[[#This Row],[scoredGrid]])</f>
        <v>0</v>
      </c>
      <c r="AV48">
        <f>getMedCount(ScoutingData[[#This Row],[scoredGrid]])</f>
        <v>0</v>
      </c>
      <c r="AW48">
        <f>getLowCount(ScoutingData[[#This Row],[scoredGrid]])</f>
        <v>1</v>
      </c>
      <c r="AX48">
        <f>ScoutingData[[#This Row],[autoGamePieces]]+ScoutingData[[#This Row],[teleopGamePieces]]</f>
        <v>2</v>
      </c>
      <c r="AY48">
        <f>ScoutingData[[#This Row],[autoCubes]]+ScoutingData[[#This Row],[teleopCubes]]</f>
        <v>1</v>
      </c>
      <c r="AZ48">
        <f>ScoutingData[[#This Row],[autoCones]]+ScoutingData[[#This Row],[teleopCones]]</f>
        <v>1</v>
      </c>
      <c r="BA48">
        <f>ScoutingData[[#This Row],[autoHigh]]+ScoutingData[[#This Row],[teleopHigh]]</f>
        <v>0</v>
      </c>
      <c r="BB48">
        <f>ScoutingData[[#This Row],[autoMed]]+ScoutingData[[#This Row],[teleopMed]]</f>
        <v>0</v>
      </c>
      <c r="BC48">
        <f>ScoutingData[[#This Row],[autoLow]]+ScoutingData[[#This Row],[teleopLow]]</f>
        <v>2</v>
      </c>
    </row>
    <row r="49" spans="1:55">
      <c r="A49" t="s">
        <v>107</v>
      </c>
      <c r="B49" t="s">
        <v>103</v>
      </c>
      <c r="C49" t="s">
        <v>0</v>
      </c>
      <c r="D49">
        <v>26</v>
      </c>
      <c r="E49" t="str">
        <f>ScoutingData[[#This Row],[eventCode]]&amp;"_"&amp;ScoutingData[[#This Row],[matchLevel]]&amp;ScoutingData[[#This Row],[matchNumber]]</f>
        <v>2023njwas_qm26</v>
      </c>
      <c r="F49" t="s">
        <v>115</v>
      </c>
      <c r="G49">
        <v>3142</v>
      </c>
      <c r="H49">
        <v>26</v>
      </c>
      <c r="I49" t="s">
        <v>144</v>
      </c>
      <c r="J49">
        <v>1</v>
      </c>
      <c r="M49">
        <v>1</v>
      </c>
      <c r="N49" t="s">
        <v>18</v>
      </c>
      <c r="P49" t="s">
        <v>145</v>
      </c>
      <c r="Q49">
        <v>0</v>
      </c>
      <c r="R49">
        <v>1</v>
      </c>
      <c r="S49">
        <v>0</v>
      </c>
      <c r="U49">
        <v>1</v>
      </c>
      <c r="V49" t="s">
        <v>111</v>
      </c>
      <c r="W49" t="s">
        <v>111</v>
      </c>
      <c r="X49">
        <v>0</v>
      </c>
      <c r="Y49" t="s">
        <v>136</v>
      </c>
      <c r="Z49">
        <v>2</v>
      </c>
      <c r="AA49" t="s">
        <v>19</v>
      </c>
      <c r="AB49">
        <v>3</v>
      </c>
      <c r="AC49" t="s">
        <v>18</v>
      </c>
      <c r="AE49">
        <v>5</v>
      </c>
      <c r="AF49">
        <v>0</v>
      </c>
      <c r="AG49">
        <v>0</v>
      </c>
      <c r="AH49">
        <v>0</v>
      </c>
      <c r="AI49">
        <v>1</v>
      </c>
      <c r="AK49">
        <f>getTotalCount(ScoutingData[[#This Row],[autoScoredGrid]])</f>
        <v>1</v>
      </c>
      <c r="AL49">
        <f>getCubeCount(ScoutingData[[#This Row],[autoScoredGrid]])</f>
        <v>0</v>
      </c>
      <c r="AM49">
        <f>getConeCount(ScoutingData[[#This Row],[autoScoredGrid]])</f>
        <v>1</v>
      </c>
      <c r="AN49">
        <f>getHighCount(ScoutingData[[#This Row],[autoScoredGrid]])</f>
        <v>0</v>
      </c>
      <c r="AO49">
        <f>getMedCount(ScoutingData[[#This Row],[autoScoredGrid]])</f>
        <v>1</v>
      </c>
      <c r="AP49">
        <f>getLowCount(ScoutingData[[#This Row],[autoScoredGrid]])</f>
        <v>0</v>
      </c>
      <c r="AQ49" t="e">
        <f>getAvgCycleTime(ScoutingData[[#This Row],[cycleTimes]])</f>
        <v>#VALUE!</v>
      </c>
      <c r="AR49">
        <f>getTotalCount(ScoutingData[[#This Row],[scoredGrid]])</f>
        <v>5</v>
      </c>
      <c r="AS49">
        <f>getCubeCount(ScoutingData[[#This Row],[scoredGrid]])</f>
        <v>3</v>
      </c>
      <c r="AT49">
        <f>getConeCount(ScoutingData[[#This Row],[scoredGrid]])</f>
        <v>2</v>
      </c>
      <c r="AU49">
        <f>getHighCount(ScoutingData[[#This Row],[scoredGrid]])</f>
        <v>0</v>
      </c>
      <c r="AV49">
        <f>getMedCount(ScoutingData[[#This Row],[scoredGrid]])</f>
        <v>0</v>
      </c>
      <c r="AW49">
        <f>getLowCount(ScoutingData[[#This Row],[scoredGrid]])</f>
        <v>5</v>
      </c>
      <c r="AX49">
        <f>ScoutingData[[#This Row],[autoGamePieces]]+ScoutingData[[#This Row],[teleopGamePieces]]</f>
        <v>6</v>
      </c>
      <c r="AY49">
        <f>ScoutingData[[#This Row],[autoCubes]]+ScoutingData[[#This Row],[teleopCubes]]</f>
        <v>3</v>
      </c>
      <c r="AZ49">
        <f>ScoutingData[[#This Row],[autoCones]]+ScoutingData[[#This Row],[teleopCones]]</f>
        <v>3</v>
      </c>
      <c r="BA49">
        <f>ScoutingData[[#This Row],[autoHigh]]+ScoutingData[[#This Row],[teleopHigh]]</f>
        <v>0</v>
      </c>
      <c r="BB49">
        <f>ScoutingData[[#This Row],[autoMed]]+ScoutingData[[#This Row],[teleopMed]]</f>
        <v>1</v>
      </c>
      <c r="BC49">
        <f>ScoutingData[[#This Row],[autoLow]]+ScoutingData[[#This Row],[teleopLow]]</f>
        <v>5</v>
      </c>
    </row>
    <row r="50" spans="1:55">
      <c r="A50" t="s">
        <v>169</v>
      </c>
      <c r="B50" t="s">
        <v>103</v>
      </c>
      <c r="C50" t="s">
        <v>0</v>
      </c>
      <c r="D50">
        <v>2</v>
      </c>
      <c r="E50" t="str">
        <f>ScoutingData[[#This Row],[eventCode]]&amp;"_"&amp;ScoutingData[[#This Row],[matchLevel]]&amp;ScoutingData[[#This Row],[matchNumber]]</f>
        <v>2023njwas_qm2</v>
      </c>
      <c r="F50" t="s">
        <v>73</v>
      </c>
      <c r="G50">
        <v>3142</v>
      </c>
      <c r="H50">
        <v>59</v>
      </c>
      <c r="I50" t="s">
        <v>144</v>
      </c>
      <c r="J50">
        <v>1</v>
      </c>
      <c r="M50">
        <v>0</v>
      </c>
      <c r="N50" t="s">
        <v>112</v>
      </c>
      <c r="P50" t="s">
        <v>170</v>
      </c>
      <c r="Q50">
        <v>0</v>
      </c>
      <c r="R50">
        <v>0</v>
      </c>
      <c r="S50">
        <v>1</v>
      </c>
      <c r="T50">
        <v>834</v>
      </c>
      <c r="U50">
        <v>0</v>
      </c>
      <c r="V50" t="s">
        <v>18</v>
      </c>
      <c r="W50" t="s">
        <v>18</v>
      </c>
      <c r="X50">
        <v>3.1</v>
      </c>
      <c r="Y50" t="s">
        <v>20</v>
      </c>
      <c r="Z50">
        <v>2</v>
      </c>
      <c r="AA50" t="s">
        <v>112</v>
      </c>
      <c r="AB50">
        <v>3</v>
      </c>
      <c r="AC50" t="s">
        <v>18</v>
      </c>
      <c r="AE50">
        <v>4</v>
      </c>
      <c r="AF50">
        <v>0</v>
      </c>
      <c r="AG50">
        <v>0</v>
      </c>
      <c r="AH50">
        <v>0</v>
      </c>
      <c r="AI50">
        <v>1</v>
      </c>
      <c r="AK50">
        <f>getTotalCount(ScoutingData[[#This Row],[autoScoredGrid]])</f>
        <v>1</v>
      </c>
      <c r="AL50">
        <f>getCubeCount(ScoutingData[[#This Row],[autoScoredGrid]])</f>
        <v>0</v>
      </c>
      <c r="AM50">
        <f>getConeCount(ScoutingData[[#This Row],[autoScoredGrid]])</f>
        <v>1</v>
      </c>
      <c r="AN50">
        <f>getHighCount(ScoutingData[[#This Row],[autoScoredGrid]])</f>
        <v>0</v>
      </c>
      <c r="AO50">
        <f>getMedCount(ScoutingData[[#This Row],[autoScoredGrid]])</f>
        <v>1</v>
      </c>
      <c r="AP50">
        <f>getLowCount(ScoutingData[[#This Row],[autoScoredGrid]])</f>
        <v>0</v>
      </c>
      <c r="AQ50" t="e">
        <f>getAvgCycleTime(ScoutingData[[#This Row],[cycleTimes]])</f>
        <v>#VALUE!</v>
      </c>
      <c r="AR50">
        <f>getTotalCount(ScoutingData[[#This Row],[scoredGrid]])</f>
        <v>4</v>
      </c>
      <c r="AS50">
        <f>getCubeCount(ScoutingData[[#This Row],[scoredGrid]])</f>
        <v>4</v>
      </c>
      <c r="AT50">
        <f>getConeCount(ScoutingData[[#This Row],[scoredGrid]])</f>
        <v>0</v>
      </c>
      <c r="AU50">
        <f>getHighCount(ScoutingData[[#This Row],[scoredGrid]])</f>
        <v>0</v>
      </c>
      <c r="AV50">
        <f>getMedCount(ScoutingData[[#This Row],[scoredGrid]])</f>
        <v>0</v>
      </c>
      <c r="AW50">
        <f>getLowCount(ScoutingData[[#This Row],[scoredGrid]])</f>
        <v>4</v>
      </c>
      <c r="AX50">
        <f>ScoutingData[[#This Row],[autoGamePieces]]+ScoutingData[[#This Row],[teleopGamePieces]]</f>
        <v>5</v>
      </c>
      <c r="AY50">
        <f>ScoutingData[[#This Row],[autoCubes]]+ScoutingData[[#This Row],[teleopCubes]]</f>
        <v>4</v>
      </c>
      <c r="AZ50">
        <f>ScoutingData[[#This Row],[autoCones]]+ScoutingData[[#This Row],[teleopCones]]</f>
        <v>1</v>
      </c>
      <c r="BA50">
        <f>ScoutingData[[#This Row],[autoHigh]]+ScoutingData[[#This Row],[teleopHigh]]</f>
        <v>0</v>
      </c>
      <c r="BB50">
        <f>ScoutingData[[#This Row],[autoMed]]+ScoutingData[[#This Row],[teleopMed]]</f>
        <v>1</v>
      </c>
      <c r="BC50">
        <f>ScoutingData[[#This Row],[autoLow]]+ScoutingData[[#This Row],[teleopLow]]</f>
        <v>4</v>
      </c>
    </row>
    <row r="51" spans="1:55">
      <c r="A51" t="s">
        <v>169</v>
      </c>
      <c r="B51" t="s">
        <v>103</v>
      </c>
      <c r="C51" t="s">
        <v>0</v>
      </c>
      <c r="D51">
        <v>2</v>
      </c>
      <c r="E51" t="str">
        <f>ScoutingData[[#This Row],[eventCode]]&amp;"_"&amp;ScoutingData[[#This Row],[matchLevel]]&amp;ScoutingData[[#This Row],[matchNumber]]</f>
        <v>2023njwas_qm2</v>
      </c>
      <c r="F51" t="s">
        <v>73</v>
      </c>
      <c r="G51">
        <v>3142</v>
      </c>
      <c r="H51">
        <v>59</v>
      </c>
      <c r="I51" t="s">
        <v>144</v>
      </c>
      <c r="J51">
        <v>1</v>
      </c>
      <c r="M51">
        <v>0</v>
      </c>
      <c r="N51" t="s">
        <v>112</v>
      </c>
      <c r="P51" t="s">
        <v>170</v>
      </c>
      <c r="Q51">
        <v>0</v>
      </c>
      <c r="R51">
        <v>0</v>
      </c>
      <c r="S51">
        <v>1</v>
      </c>
      <c r="T51">
        <v>834</v>
      </c>
      <c r="U51">
        <v>0</v>
      </c>
      <c r="V51" t="s">
        <v>18</v>
      </c>
      <c r="W51" t="s">
        <v>18</v>
      </c>
      <c r="X51">
        <v>3.1</v>
      </c>
      <c r="Y51" t="s">
        <v>20</v>
      </c>
      <c r="Z51">
        <v>2</v>
      </c>
      <c r="AA51" t="s">
        <v>112</v>
      </c>
      <c r="AB51">
        <v>3</v>
      </c>
      <c r="AC51" t="s">
        <v>18</v>
      </c>
      <c r="AE51">
        <v>4</v>
      </c>
      <c r="AF51">
        <v>0</v>
      </c>
      <c r="AG51">
        <v>0</v>
      </c>
      <c r="AH51">
        <v>0</v>
      </c>
      <c r="AI51">
        <v>1</v>
      </c>
      <c r="AK51">
        <f>getTotalCount(ScoutingData[[#This Row],[autoScoredGrid]])</f>
        <v>1</v>
      </c>
      <c r="AL51">
        <f>getCubeCount(ScoutingData[[#This Row],[autoScoredGrid]])</f>
        <v>0</v>
      </c>
      <c r="AM51">
        <f>getConeCount(ScoutingData[[#This Row],[autoScoredGrid]])</f>
        <v>1</v>
      </c>
      <c r="AN51">
        <f>getHighCount(ScoutingData[[#This Row],[autoScoredGrid]])</f>
        <v>0</v>
      </c>
      <c r="AO51">
        <f>getMedCount(ScoutingData[[#This Row],[autoScoredGrid]])</f>
        <v>1</v>
      </c>
      <c r="AP51">
        <f>getLowCount(ScoutingData[[#This Row],[autoScoredGrid]])</f>
        <v>0</v>
      </c>
      <c r="AQ51" t="e">
        <f>getAvgCycleTime(ScoutingData[[#This Row],[cycleTimes]])</f>
        <v>#VALUE!</v>
      </c>
      <c r="AR51">
        <f>getTotalCount(ScoutingData[[#This Row],[scoredGrid]])</f>
        <v>4</v>
      </c>
      <c r="AS51">
        <f>getCubeCount(ScoutingData[[#This Row],[scoredGrid]])</f>
        <v>4</v>
      </c>
      <c r="AT51">
        <f>getConeCount(ScoutingData[[#This Row],[scoredGrid]])</f>
        <v>0</v>
      </c>
      <c r="AU51">
        <f>getHighCount(ScoutingData[[#This Row],[scoredGrid]])</f>
        <v>0</v>
      </c>
      <c r="AV51">
        <f>getMedCount(ScoutingData[[#This Row],[scoredGrid]])</f>
        <v>0</v>
      </c>
      <c r="AW51">
        <f>getLowCount(ScoutingData[[#This Row],[scoredGrid]])</f>
        <v>4</v>
      </c>
      <c r="AX51">
        <f>ScoutingData[[#This Row],[autoGamePieces]]+ScoutingData[[#This Row],[teleopGamePieces]]</f>
        <v>5</v>
      </c>
      <c r="AY51">
        <f>ScoutingData[[#This Row],[autoCubes]]+ScoutingData[[#This Row],[teleopCubes]]</f>
        <v>4</v>
      </c>
      <c r="AZ51">
        <f>ScoutingData[[#This Row],[autoCones]]+ScoutingData[[#This Row],[teleopCones]]</f>
        <v>1</v>
      </c>
      <c r="BA51">
        <f>ScoutingData[[#This Row],[autoHigh]]+ScoutingData[[#This Row],[teleopHigh]]</f>
        <v>0</v>
      </c>
      <c r="BB51">
        <f>ScoutingData[[#This Row],[autoMed]]+ScoutingData[[#This Row],[teleopMed]]</f>
        <v>1</v>
      </c>
      <c r="BC51">
        <f>ScoutingData[[#This Row],[autoLow]]+ScoutingData[[#This Row],[teleopLow]]</f>
        <v>4</v>
      </c>
    </row>
    <row r="52" spans="1:55">
      <c r="A52" t="s">
        <v>169</v>
      </c>
      <c r="B52" t="s">
        <v>103</v>
      </c>
      <c r="C52" t="s">
        <v>0</v>
      </c>
      <c r="D52">
        <v>14</v>
      </c>
      <c r="E52" t="str">
        <f>ScoutingData[[#This Row],[eventCode]]&amp;"_"&amp;ScoutingData[[#This Row],[matchLevel]]&amp;ScoutingData[[#This Row],[matchNumber]]</f>
        <v>2023njwas_qm14</v>
      </c>
      <c r="F52" t="s">
        <v>73</v>
      </c>
      <c r="G52">
        <v>3340</v>
      </c>
      <c r="H52">
        <v>35</v>
      </c>
      <c r="I52" t="s">
        <v>113</v>
      </c>
      <c r="J52">
        <v>0</v>
      </c>
      <c r="M52">
        <v>1</v>
      </c>
      <c r="N52" t="s">
        <v>18</v>
      </c>
      <c r="P52" t="s">
        <v>113</v>
      </c>
      <c r="Q52">
        <v>0</v>
      </c>
      <c r="R52">
        <v>0</v>
      </c>
      <c r="S52">
        <v>0</v>
      </c>
      <c r="U52">
        <v>0</v>
      </c>
      <c r="V52" t="s">
        <v>74</v>
      </c>
      <c r="W52">
        <v>2</v>
      </c>
      <c r="X52">
        <v>0</v>
      </c>
      <c r="Y52" t="s">
        <v>18</v>
      </c>
      <c r="Z52">
        <v>2</v>
      </c>
      <c r="AA52" t="s">
        <v>68</v>
      </c>
      <c r="AB52">
        <v>3</v>
      </c>
      <c r="AC52" t="s">
        <v>18</v>
      </c>
      <c r="AE52">
        <v>1</v>
      </c>
      <c r="AF52">
        <v>0</v>
      </c>
      <c r="AG52">
        <v>0</v>
      </c>
      <c r="AH52">
        <v>0</v>
      </c>
      <c r="AI52">
        <v>0</v>
      </c>
      <c r="AJ52" t="s">
        <v>188</v>
      </c>
      <c r="AK52">
        <f>getTotalCount(ScoutingData[[#This Row],[autoScoredGrid]])</f>
        <v>0</v>
      </c>
      <c r="AL52">
        <f>getCubeCount(ScoutingData[[#This Row],[autoScoredGrid]])</f>
        <v>0</v>
      </c>
      <c r="AM52">
        <f>getConeCount(ScoutingData[[#This Row],[autoScoredGrid]])</f>
        <v>0</v>
      </c>
      <c r="AN52">
        <f>getHighCount(ScoutingData[[#This Row],[autoScoredGrid]])</f>
        <v>0</v>
      </c>
      <c r="AO52">
        <f>getMedCount(ScoutingData[[#This Row],[autoScoredGrid]])</f>
        <v>0</v>
      </c>
      <c r="AP52">
        <f>getLowCount(ScoutingData[[#This Row],[autoScoredGrid]])</f>
        <v>0</v>
      </c>
      <c r="AQ52" t="e">
        <f>getAvgCycleTime(ScoutingData[[#This Row],[cycleTimes]])</f>
        <v>#VALUE!</v>
      </c>
      <c r="AR52">
        <f>getTotalCount(ScoutingData[[#This Row],[scoredGrid]])</f>
        <v>0</v>
      </c>
      <c r="AS52">
        <f>getCubeCount(ScoutingData[[#This Row],[scoredGrid]])</f>
        <v>0</v>
      </c>
      <c r="AT52">
        <f>getConeCount(ScoutingData[[#This Row],[scoredGrid]])</f>
        <v>0</v>
      </c>
      <c r="AU52">
        <f>getHighCount(ScoutingData[[#This Row],[scoredGrid]])</f>
        <v>0</v>
      </c>
      <c r="AV52">
        <f>getMedCount(ScoutingData[[#This Row],[scoredGrid]])</f>
        <v>0</v>
      </c>
      <c r="AW52">
        <f>getLowCount(ScoutingData[[#This Row],[scoredGrid]])</f>
        <v>0</v>
      </c>
      <c r="AX52">
        <f>ScoutingData[[#This Row],[autoGamePieces]]+ScoutingData[[#This Row],[teleopGamePieces]]</f>
        <v>0</v>
      </c>
      <c r="AY52">
        <f>ScoutingData[[#This Row],[autoCubes]]+ScoutingData[[#This Row],[teleopCubes]]</f>
        <v>0</v>
      </c>
      <c r="AZ52">
        <f>ScoutingData[[#This Row],[autoCones]]+ScoutingData[[#This Row],[teleopCones]]</f>
        <v>0</v>
      </c>
      <c r="BA52">
        <f>ScoutingData[[#This Row],[autoHigh]]+ScoutingData[[#This Row],[teleopHigh]]</f>
        <v>0</v>
      </c>
      <c r="BB52">
        <f>ScoutingData[[#This Row],[autoMed]]+ScoutingData[[#This Row],[teleopMed]]</f>
        <v>0</v>
      </c>
      <c r="BC52">
        <f>ScoutingData[[#This Row],[autoLow]]+ScoutingData[[#This Row],[teleopLow]]</f>
        <v>0</v>
      </c>
    </row>
    <row r="53" spans="1:55">
      <c r="A53" t="s">
        <v>169</v>
      </c>
      <c r="B53" t="s">
        <v>103</v>
      </c>
      <c r="C53" t="s">
        <v>0</v>
      </c>
      <c r="D53">
        <v>39</v>
      </c>
      <c r="E53" t="str">
        <f>ScoutingData[[#This Row],[eventCode]]&amp;"_"&amp;ScoutingData[[#This Row],[matchLevel]]&amp;ScoutingData[[#This Row],[matchNumber]]</f>
        <v>2023njwas_qm39</v>
      </c>
      <c r="F53" t="s">
        <v>175</v>
      </c>
      <c r="G53">
        <v>3340</v>
      </c>
      <c r="H53">
        <v>35</v>
      </c>
      <c r="I53" t="s">
        <v>113</v>
      </c>
      <c r="J53">
        <v>1</v>
      </c>
      <c r="M53">
        <v>1</v>
      </c>
      <c r="N53" t="s">
        <v>18</v>
      </c>
      <c r="P53" t="s">
        <v>113</v>
      </c>
      <c r="Q53">
        <v>0</v>
      </c>
      <c r="R53">
        <v>0</v>
      </c>
      <c r="S53">
        <v>0</v>
      </c>
      <c r="U53">
        <v>0</v>
      </c>
      <c r="V53" t="s">
        <v>18</v>
      </c>
      <c r="W53" t="s">
        <v>18</v>
      </c>
      <c r="X53">
        <v>5.4</v>
      </c>
      <c r="Y53" t="s">
        <v>20</v>
      </c>
      <c r="Z53">
        <v>2</v>
      </c>
      <c r="AA53" t="s">
        <v>68</v>
      </c>
      <c r="AB53">
        <v>2</v>
      </c>
      <c r="AC53" t="s">
        <v>112</v>
      </c>
      <c r="AE53">
        <v>2</v>
      </c>
      <c r="AF53">
        <v>0</v>
      </c>
      <c r="AG53">
        <v>1</v>
      </c>
      <c r="AH53">
        <v>0</v>
      </c>
      <c r="AI53">
        <v>0</v>
      </c>
      <c r="AJ53" t="s">
        <v>197</v>
      </c>
      <c r="AK53">
        <f>getTotalCount(ScoutingData[[#This Row],[autoScoredGrid]])</f>
        <v>0</v>
      </c>
      <c r="AL53">
        <f>getCubeCount(ScoutingData[[#This Row],[autoScoredGrid]])</f>
        <v>0</v>
      </c>
      <c r="AM53">
        <f>getConeCount(ScoutingData[[#This Row],[autoScoredGrid]])</f>
        <v>0</v>
      </c>
      <c r="AN53">
        <f>getHighCount(ScoutingData[[#This Row],[autoScoredGrid]])</f>
        <v>0</v>
      </c>
      <c r="AO53">
        <f>getMedCount(ScoutingData[[#This Row],[autoScoredGrid]])</f>
        <v>0</v>
      </c>
      <c r="AP53">
        <f>getLowCount(ScoutingData[[#This Row],[autoScoredGrid]])</f>
        <v>0</v>
      </c>
      <c r="AQ53" t="e">
        <f>getAvgCycleTime(ScoutingData[[#This Row],[cycleTimes]])</f>
        <v>#VALUE!</v>
      </c>
      <c r="AR53">
        <f>getTotalCount(ScoutingData[[#This Row],[scoredGrid]])</f>
        <v>0</v>
      </c>
      <c r="AS53">
        <f>getCubeCount(ScoutingData[[#This Row],[scoredGrid]])</f>
        <v>0</v>
      </c>
      <c r="AT53">
        <f>getConeCount(ScoutingData[[#This Row],[scoredGrid]])</f>
        <v>0</v>
      </c>
      <c r="AU53">
        <f>getHighCount(ScoutingData[[#This Row],[scoredGrid]])</f>
        <v>0</v>
      </c>
      <c r="AV53">
        <f>getMedCount(ScoutingData[[#This Row],[scoredGrid]])</f>
        <v>0</v>
      </c>
      <c r="AW53">
        <f>getLowCount(ScoutingData[[#This Row],[scoredGrid]])</f>
        <v>0</v>
      </c>
      <c r="AX53">
        <f>ScoutingData[[#This Row],[autoGamePieces]]+ScoutingData[[#This Row],[teleopGamePieces]]</f>
        <v>0</v>
      </c>
      <c r="AY53">
        <f>ScoutingData[[#This Row],[autoCubes]]+ScoutingData[[#This Row],[teleopCubes]]</f>
        <v>0</v>
      </c>
      <c r="AZ53">
        <f>ScoutingData[[#This Row],[autoCones]]+ScoutingData[[#This Row],[teleopCones]]</f>
        <v>0</v>
      </c>
      <c r="BA53">
        <f>ScoutingData[[#This Row],[autoHigh]]+ScoutingData[[#This Row],[teleopHigh]]</f>
        <v>0</v>
      </c>
      <c r="BB53">
        <f>ScoutingData[[#This Row],[autoMed]]+ScoutingData[[#This Row],[teleopMed]]</f>
        <v>0</v>
      </c>
      <c r="BC53">
        <f>ScoutingData[[#This Row],[autoLow]]+ScoutingData[[#This Row],[teleopLow]]</f>
        <v>0</v>
      </c>
    </row>
    <row r="54" spans="1:55">
      <c r="A54" t="s">
        <v>107</v>
      </c>
      <c r="B54" t="s">
        <v>103</v>
      </c>
      <c r="C54" t="s">
        <v>0</v>
      </c>
      <c r="D54">
        <v>7</v>
      </c>
      <c r="E54" t="str">
        <f>ScoutingData[[#This Row],[eventCode]]&amp;"_"&amp;ScoutingData[[#This Row],[matchLevel]]&amp;ScoutingData[[#This Row],[matchNumber]]</f>
        <v>2023njwas_qm7</v>
      </c>
      <c r="F54" t="s">
        <v>115</v>
      </c>
      <c r="G54">
        <v>4285</v>
      </c>
      <c r="H54">
        <v>26</v>
      </c>
      <c r="I54" t="s">
        <v>121</v>
      </c>
      <c r="J54">
        <v>0</v>
      </c>
      <c r="M54">
        <v>1</v>
      </c>
      <c r="N54" t="s">
        <v>18</v>
      </c>
      <c r="P54" t="s">
        <v>122</v>
      </c>
      <c r="Q54">
        <v>0</v>
      </c>
      <c r="R54">
        <v>1</v>
      </c>
      <c r="S54">
        <v>0</v>
      </c>
      <c r="U54">
        <v>0</v>
      </c>
      <c r="V54" t="s">
        <v>119</v>
      </c>
      <c r="W54">
        <v>1</v>
      </c>
      <c r="X54">
        <v>11</v>
      </c>
      <c r="Y54" t="s">
        <v>20</v>
      </c>
      <c r="Z54">
        <v>2</v>
      </c>
      <c r="AA54" t="s">
        <v>68</v>
      </c>
      <c r="AB54">
        <v>2</v>
      </c>
      <c r="AC54" t="s">
        <v>18</v>
      </c>
      <c r="AE54">
        <v>4</v>
      </c>
      <c r="AF54">
        <v>0</v>
      </c>
      <c r="AG54">
        <v>0</v>
      </c>
      <c r="AH54">
        <v>1</v>
      </c>
      <c r="AI54">
        <v>0</v>
      </c>
      <c r="AK54">
        <f>getTotalCount(ScoutingData[[#This Row],[autoScoredGrid]])</f>
        <v>1</v>
      </c>
      <c r="AL54">
        <f>getCubeCount(ScoutingData[[#This Row],[autoScoredGrid]])</f>
        <v>1</v>
      </c>
      <c r="AM54">
        <f>getConeCount(ScoutingData[[#This Row],[autoScoredGrid]])</f>
        <v>0</v>
      </c>
      <c r="AN54">
        <f>getHighCount(ScoutingData[[#This Row],[autoScoredGrid]])</f>
        <v>0</v>
      </c>
      <c r="AO54">
        <f>getMedCount(ScoutingData[[#This Row],[autoScoredGrid]])</f>
        <v>1</v>
      </c>
      <c r="AP54">
        <f>getLowCount(ScoutingData[[#This Row],[autoScoredGrid]])</f>
        <v>0</v>
      </c>
      <c r="AQ54" t="e">
        <f>getAvgCycleTime(ScoutingData[[#This Row],[cycleTimes]])</f>
        <v>#VALUE!</v>
      </c>
      <c r="AR54">
        <f>getTotalCount(ScoutingData[[#This Row],[scoredGrid]])</f>
        <v>2</v>
      </c>
      <c r="AS54">
        <f>getCubeCount(ScoutingData[[#This Row],[scoredGrid]])</f>
        <v>0</v>
      </c>
      <c r="AT54">
        <f>getConeCount(ScoutingData[[#This Row],[scoredGrid]])</f>
        <v>2</v>
      </c>
      <c r="AU54">
        <f>getHighCount(ScoutingData[[#This Row],[scoredGrid]])</f>
        <v>0</v>
      </c>
      <c r="AV54">
        <f>getMedCount(ScoutingData[[#This Row],[scoredGrid]])</f>
        <v>1</v>
      </c>
      <c r="AW54">
        <f>getLowCount(ScoutingData[[#This Row],[scoredGrid]])</f>
        <v>1</v>
      </c>
      <c r="AX54">
        <f>ScoutingData[[#This Row],[autoGamePieces]]+ScoutingData[[#This Row],[teleopGamePieces]]</f>
        <v>3</v>
      </c>
      <c r="AY54">
        <f>ScoutingData[[#This Row],[autoCubes]]+ScoutingData[[#This Row],[teleopCubes]]</f>
        <v>1</v>
      </c>
      <c r="AZ54">
        <f>ScoutingData[[#This Row],[autoCones]]+ScoutingData[[#This Row],[teleopCones]]</f>
        <v>2</v>
      </c>
      <c r="BA54">
        <f>ScoutingData[[#This Row],[autoHigh]]+ScoutingData[[#This Row],[teleopHigh]]</f>
        <v>0</v>
      </c>
      <c r="BB54">
        <f>ScoutingData[[#This Row],[autoMed]]+ScoutingData[[#This Row],[teleopMed]]</f>
        <v>2</v>
      </c>
      <c r="BC54">
        <f>ScoutingData[[#This Row],[autoLow]]+ScoutingData[[#This Row],[teleopLow]]</f>
        <v>1</v>
      </c>
    </row>
    <row r="55" spans="1:55">
      <c r="A55" t="s">
        <v>198</v>
      </c>
      <c r="B55" t="s">
        <v>103</v>
      </c>
      <c r="C55" t="s">
        <v>0</v>
      </c>
      <c r="D55">
        <v>22</v>
      </c>
      <c r="E55" t="str">
        <f>ScoutingData[[#This Row],[eventCode]]&amp;"_"&amp;ScoutingData[[#This Row],[matchLevel]]&amp;ScoutingData[[#This Row],[matchNumber]]</f>
        <v>2023njwas_qm22</v>
      </c>
      <c r="F55" t="s">
        <v>73</v>
      </c>
      <c r="G55">
        <v>4285</v>
      </c>
      <c r="H55">
        <v>71</v>
      </c>
      <c r="I55" t="s">
        <v>113</v>
      </c>
      <c r="J55">
        <v>1</v>
      </c>
      <c r="M55">
        <v>0</v>
      </c>
      <c r="N55" t="s">
        <v>18</v>
      </c>
      <c r="P55" t="s">
        <v>200</v>
      </c>
      <c r="Q55">
        <v>0</v>
      </c>
      <c r="R55">
        <v>0</v>
      </c>
      <c r="S55">
        <v>0</v>
      </c>
      <c r="U55">
        <v>1</v>
      </c>
      <c r="V55" t="s">
        <v>119</v>
      </c>
      <c r="W55">
        <v>1</v>
      </c>
      <c r="X55">
        <v>15</v>
      </c>
      <c r="Y55" t="s">
        <v>20</v>
      </c>
      <c r="Z55">
        <v>2</v>
      </c>
      <c r="AA55" t="s">
        <v>19</v>
      </c>
      <c r="AB55">
        <v>1</v>
      </c>
      <c r="AC55" t="s">
        <v>18</v>
      </c>
      <c r="AE55">
        <v>4</v>
      </c>
      <c r="AF55">
        <v>0</v>
      </c>
      <c r="AG55">
        <v>0</v>
      </c>
      <c r="AH55">
        <v>0</v>
      </c>
      <c r="AI55">
        <v>1</v>
      </c>
      <c r="AK55">
        <f>getTotalCount(ScoutingData[[#This Row],[autoScoredGrid]])</f>
        <v>0</v>
      </c>
      <c r="AL55">
        <f>getCubeCount(ScoutingData[[#This Row],[autoScoredGrid]])</f>
        <v>0</v>
      </c>
      <c r="AM55">
        <f>getConeCount(ScoutingData[[#This Row],[autoScoredGrid]])</f>
        <v>0</v>
      </c>
      <c r="AN55">
        <f>getHighCount(ScoutingData[[#This Row],[autoScoredGrid]])</f>
        <v>0</v>
      </c>
      <c r="AO55">
        <f>getMedCount(ScoutingData[[#This Row],[autoScoredGrid]])</f>
        <v>0</v>
      </c>
      <c r="AP55">
        <f>getLowCount(ScoutingData[[#This Row],[autoScoredGrid]])</f>
        <v>0</v>
      </c>
      <c r="AQ55" t="e">
        <f>getAvgCycleTime(ScoutingData[[#This Row],[cycleTimes]])</f>
        <v>#VALUE!</v>
      </c>
      <c r="AR55">
        <f>getTotalCount(ScoutingData[[#This Row],[scoredGrid]])</f>
        <v>4</v>
      </c>
      <c r="AS55">
        <f>getCubeCount(ScoutingData[[#This Row],[scoredGrid]])</f>
        <v>1</v>
      </c>
      <c r="AT55">
        <f>getConeCount(ScoutingData[[#This Row],[scoredGrid]])</f>
        <v>3</v>
      </c>
      <c r="AU55">
        <f>getHighCount(ScoutingData[[#This Row],[scoredGrid]])</f>
        <v>0</v>
      </c>
      <c r="AV55">
        <f>getMedCount(ScoutingData[[#This Row],[scoredGrid]])</f>
        <v>3</v>
      </c>
      <c r="AW55">
        <f>getLowCount(ScoutingData[[#This Row],[scoredGrid]])</f>
        <v>1</v>
      </c>
      <c r="AX55">
        <f>ScoutingData[[#This Row],[autoGamePieces]]+ScoutingData[[#This Row],[teleopGamePieces]]</f>
        <v>4</v>
      </c>
      <c r="AY55">
        <f>ScoutingData[[#This Row],[autoCubes]]+ScoutingData[[#This Row],[teleopCubes]]</f>
        <v>1</v>
      </c>
      <c r="AZ55">
        <f>ScoutingData[[#This Row],[autoCones]]+ScoutingData[[#This Row],[teleopCones]]</f>
        <v>3</v>
      </c>
      <c r="BA55">
        <f>ScoutingData[[#This Row],[autoHigh]]+ScoutingData[[#This Row],[teleopHigh]]</f>
        <v>0</v>
      </c>
      <c r="BB55">
        <f>ScoutingData[[#This Row],[autoMed]]+ScoutingData[[#This Row],[teleopMed]]</f>
        <v>3</v>
      </c>
      <c r="BC55">
        <f>ScoutingData[[#This Row],[autoLow]]+ScoutingData[[#This Row],[teleopLow]]</f>
        <v>1</v>
      </c>
    </row>
    <row r="56" spans="1:55">
      <c r="A56" t="s">
        <v>169</v>
      </c>
      <c r="B56" t="s">
        <v>103</v>
      </c>
      <c r="C56" t="s">
        <v>0</v>
      </c>
      <c r="D56">
        <v>27</v>
      </c>
      <c r="E56" t="str">
        <f>ScoutingData[[#This Row],[eventCode]]&amp;"_"&amp;ScoutingData[[#This Row],[matchLevel]]&amp;ScoutingData[[#This Row],[matchNumber]]</f>
        <v>2023njwas_qm27</v>
      </c>
      <c r="F56" t="s">
        <v>175</v>
      </c>
      <c r="G56">
        <v>4285</v>
      </c>
      <c r="H56">
        <v>71</v>
      </c>
      <c r="I56" t="s">
        <v>121</v>
      </c>
      <c r="J56">
        <v>1</v>
      </c>
      <c r="M56">
        <v>1</v>
      </c>
      <c r="N56" t="s">
        <v>18</v>
      </c>
      <c r="P56" t="s">
        <v>205</v>
      </c>
      <c r="Q56">
        <v>0</v>
      </c>
      <c r="R56">
        <v>0</v>
      </c>
      <c r="S56">
        <v>0</v>
      </c>
      <c r="U56">
        <v>0</v>
      </c>
      <c r="V56" t="s">
        <v>18</v>
      </c>
      <c r="W56">
        <v>1</v>
      </c>
      <c r="X56">
        <v>9.4</v>
      </c>
      <c r="Y56" t="s">
        <v>20</v>
      </c>
      <c r="Z56">
        <v>2</v>
      </c>
      <c r="AA56" t="s">
        <v>19</v>
      </c>
      <c r="AB56">
        <v>2</v>
      </c>
      <c r="AC56" t="s">
        <v>18</v>
      </c>
      <c r="AE56">
        <v>5</v>
      </c>
      <c r="AF56">
        <v>0</v>
      </c>
      <c r="AG56">
        <v>0</v>
      </c>
      <c r="AH56">
        <v>0</v>
      </c>
      <c r="AI56">
        <v>1</v>
      </c>
      <c r="AJ56" t="s">
        <v>206</v>
      </c>
      <c r="AK56">
        <f>getTotalCount(ScoutingData[[#This Row],[autoScoredGrid]])</f>
        <v>1</v>
      </c>
      <c r="AL56">
        <f>getCubeCount(ScoutingData[[#This Row],[autoScoredGrid]])</f>
        <v>1</v>
      </c>
      <c r="AM56">
        <f>getConeCount(ScoutingData[[#This Row],[autoScoredGrid]])</f>
        <v>0</v>
      </c>
      <c r="AN56">
        <f>getHighCount(ScoutingData[[#This Row],[autoScoredGrid]])</f>
        <v>0</v>
      </c>
      <c r="AO56">
        <f>getMedCount(ScoutingData[[#This Row],[autoScoredGrid]])</f>
        <v>1</v>
      </c>
      <c r="AP56">
        <f>getLowCount(ScoutingData[[#This Row],[autoScoredGrid]])</f>
        <v>0</v>
      </c>
      <c r="AQ56" t="e">
        <f>getAvgCycleTime(ScoutingData[[#This Row],[cycleTimes]])</f>
        <v>#VALUE!</v>
      </c>
      <c r="AR56">
        <f>getTotalCount(ScoutingData[[#This Row],[scoredGrid]])</f>
        <v>4</v>
      </c>
      <c r="AS56">
        <f>getCubeCount(ScoutingData[[#This Row],[scoredGrid]])</f>
        <v>1</v>
      </c>
      <c r="AT56">
        <f>getConeCount(ScoutingData[[#This Row],[scoredGrid]])</f>
        <v>3</v>
      </c>
      <c r="AU56">
        <f>getHighCount(ScoutingData[[#This Row],[scoredGrid]])</f>
        <v>0</v>
      </c>
      <c r="AV56">
        <f>getMedCount(ScoutingData[[#This Row],[scoredGrid]])</f>
        <v>4</v>
      </c>
      <c r="AW56">
        <f>getLowCount(ScoutingData[[#This Row],[scoredGrid]])</f>
        <v>0</v>
      </c>
      <c r="AX56">
        <f>ScoutingData[[#This Row],[autoGamePieces]]+ScoutingData[[#This Row],[teleopGamePieces]]</f>
        <v>5</v>
      </c>
      <c r="AY56">
        <f>ScoutingData[[#This Row],[autoCubes]]+ScoutingData[[#This Row],[teleopCubes]]</f>
        <v>2</v>
      </c>
      <c r="AZ56">
        <f>ScoutingData[[#This Row],[autoCones]]+ScoutingData[[#This Row],[teleopCones]]</f>
        <v>3</v>
      </c>
      <c r="BA56">
        <f>ScoutingData[[#This Row],[autoHigh]]+ScoutingData[[#This Row],[teleopHigh]]</f>
        <v>0</v>
      </c>
      <c r="BB56">
        <f>ScoutingData[[#This Row],[autoMed]]+ScoutingData[[#This Row],[teleopMed]]</f>
        <v>5</v>
      </c>
      <c r="BC56">
        <f>ScoutingData[[#This Row],[autoLow]]+ScoutingData[[#This Row],[teleopLow]]</f>
        <v>0</v>
      </c>
    </row>
    <row r="57" spans="1:55">
      <c r="A57" t="s">
        <v>169</v>
      </c>
      <c r="B57" t="s">
        <v>103</v>
      </c>
      <c r="C57" t="s">
        <v>0</v>
      </c>
      <c r="D57">
        <v>38</v>
      </c>
      <c r="E57" t="str">
        <f>ScoutingData[[#This Row],[eventCode]]&amp;"_"&amp;ScoutingData[[#This Row],[matchLevel]]&amp;ScoutingData[[#This Row],[matchNumber]]</f>
        <v>2023njwas_qm38</v>
      </c>
      <c r="F57" t="s">
        <v>175</v>
      </c>
      <c r="G57">
        <v>4285</v>
      </c>
      <c r="H57">
        <v>71</v>
      </c>
      <c r="I57" t="s">
        <v>121</v>
      </c>
      <c r="J57">
        <v>1</v>
      </c>
      <c r="M57">
        <v>1</v>
      </c>
      <c r="N57" t="s">
        <v>18</v>
      </c>
      <c r="P57" t="s">
        <v>219</v>
      </c>
      <c r="Q57">
        <v>0</v>
      </c>
      <c r="R57">
        <v>0</v>
      </c>
      <c r="S57">
        <v>0</v>
      </c>
      <c r="U57">
        <v>0</v>
      </c>
      <c r="V57" t="s">
        <v>18</v>
      </c>
      <c r="W57" t="s">
        <v>18</v>
      </c>
      <c r="X57">
        <v>3.1</v>
      </c>
      <c r="Y57" t="s">
        <v>20</v>
      </c>
      <c r="Z57">
        <v>2</v>
      </c>
      <c r="AA57" t="s">
        <v>19</v>
      </c>
      <c r="AB57">
        <v>2</v>
      </c>
      <c r="AC57" t="s">
        <v>18</v>
      </c>
      <c r="AE57">
        <v>5</v>
      </c>
      <c r="AF57">
        <v>0</v>
      </c>
      <c r="AG57">
        <v>0</v>
      </c>
      <c r="AH57">
        <v>0</v>
      </c>
      <c r="AI57">
        <v>1</v>
      </c>
      <c r="AK57">
        <f>getTotalCount(ScoutingData[[#This Row],[autoScoredGrid]])</f>
        <v>1</v>
      </c>
      <c r="AL57">
        <f>getCubeCount(ScoutingData[[#This Row],[autoScoredGrid]])</f>
        <v>1</v>
      </c>
      <c r="AM57">
        <f>getConeCount(ScoutingData[[#This Row],[autoScoredGrid]])</f>
        <v>0</v>
      </c>
      <c r="AN57">
        <f>getHighCount(ScoutingData[[#This Row],[autoScoredGrid]])</f>
        <v>0</v>
      </c>
      <c r="AO57">
        <f>getMedCount(ScoutingData[[#This Row],[autoScoredGrid]])</f>
        <v>1</v>
      </c>
      <c r="AP57">
        <f>getLowCount(ScoutingData[[#This Row],[autoScoredGrid]])</f>
        <v>0</v>
      </c>
      <c r="AQ57" t="e">
        <f>getAvgCycleTime(ScoutingData[[#This Row],[cycleTimes]])</f>
        <v>#VALUE!</v>
      </c>
      <c r="AR57">
        <f>getTotalCount(ScoutingData[[#This Row],[scoredGrid]])</f>
        <v>5</v>
      </c>
      <c r="AS57">
        <f>getCubeCount(ScoutingData[[#This Row],[scoredGrid]])</f>
        <v>1</v>
      </c>
      <c r="AT57">
        <f>getConeCount(ScoutingData[[#This Row],[scoredGrid]])</f>
        <v>4</v>
      </c>
      <c r="AU57">
        <f>getHighCount(ScoutingData[[#This Row],[scoredGrid]])</f>
        <v>0</v>
      </c>
      <c r="AV57">
        <f>getMedCount(ScoutingData[[#This Row],[scoredGrid]])</f>
        <v>4</v>
      </c>
      <c r="AW57">
        <f>getLowCount(ScoutingData[[#This Row],[scoredGrid]])</f>
        <v>1</v>
      </c>
      <c r="AX57">
        <f>ScoutingData[[#This Row],[autoGamePieces]]+ScoutingData[[#This Row],[teleopGamePieces]]</f>
        <v>6</v>
      </c>
      <c r="AY57">
        <f>ScoutingData[[#This Row],[autoCubes]]+ScoutingData[[#This Row],[teleopCubes]]</f>
        <v>2</v>
      </c>
      <c r="AZ57">
        <f>ScoutingData[[#This Row],[autoCones]]+ScoutingData[[#This Row],[teleopCones]]</f>
        <v>4</v>
      </c>
      <c r="BA57">
        <f>ScoutingData[[#This Row],[autoHigh]]+ScoutingData[[#This Row],[teleopHigh]]</f>
        <v>0</v>
      </c>
      <c r="BB57">
        <f>ScoutingData[[#This Row],[autoMed]]+ScoutingData[[#This Row],[teleopMed]]</f>
        <v>5</v>
      </c>
      <c r="BC57">
        <f>ScoutingData[[#This Row],[autoLow]]+ScoutingData[[#This Row],[teleopLow]]</f>
        <v>1</v>
      </c>
    </row>
    <row r="58" spans="1:55">
      <c r="A58" t="s">
        <v>102</v>
      </c>
      <c r="B58" t="s">
        <v>103</v>
      </c>
      <c r="C58" t="s">
        <v>0</v>
      </c>
      <c r="D58">
        <v>1</v>
      </c>
      <c r="E58" t="str">
        <f>ScoutingData[[#This Row],[eventCode]]&amp;"_"&amp;ScoutingData[[#This Row],[matchLevel]]&amp;ScoutingData[[#This Row],[matchNumber]]</f>
        <v>2023njwas_qm1</v>
      </c>
      <c r="F58" t="s">
        <v>104</v>
      </c>
      <c r="G58">
        <v>4361</v>
      </c>
      <c r="H58">
        <v>62</v>
      </c>
      <c r="I58" t="s">
        <v>105</v>
      </c>
      <c r="J58">
        <v>1</v>
      </c>
      <c r="M58">
        <v>1</v>
      </c>
      <c r="N58" t="s">
        <v>18</v>
      </c>
      <c r="P58" t="s">
        <v>106</v>
      </c>
      <c r="Q58">
        <v>0</v>
      </c>
      <c r="R58">
        <v>1</v>
      </c>
      <c r="S58">
        <v>0</v>
      </c>
      <c r="U58">
        <v>0</v>
      </c>
      <c r="V58" t="s">
        <v>74</v>
      </c>
      <c r="W58">
        <v>2</v>
      </c>
      <c r="X58">
        <v>6.2</v>
      </c>
      <c r="Y58" t="s">
        <v>20</v>
      </c>
      <c r="Z58">
        <v>2</v>
      </c>
      <c r="AA58" t="s">
        <v>18</v>
      </c>
      <c r="AB58">
        <v>1</v>
      </c>
      <c r="AC58" t="s">
        <v>18</v>
      </c>
      <c r="AE58">
        <v>3</v>
      </c>
      <c r="AF58">
        <v>0</v>
      </c>
      <c r="AG58">
        <v>0</v>
      </c>
      <c r="AH58">
        <v>0</v>
      </c>
      <c r="AI58">
        <v>0</v>
      </c>
      <c r="AK58">
        <f>getTotalCount(ScoutingData[[#This Row],[autoScoredGrid]])</f>
        <v>1</v>
      </c>
      <c r="AL58">
        <f>getCubeCount(ScoutingData[[#This Row],[autoScoredGrid]])</f>
        <v>1</v>
      </c>
      <c r="AM58">
        <f>getConeCount(ScoutingData[[#This Row],[autoScoredGrid]])</f>
        <v>0</v>
      </c>
      <c r="AN58">
        <f>getHighCount(ScoutingData[[#This Row],[autoScoredGrid]])</f>
        <v>1</v>
      </c>
      <c r="AO58">
        <f>getMedCount(ScoutingData[[#This Row],[autoScoredGrid]])</f>
        <v>0</v>
      </c>
      <c r="AP58">
        <f>getLowCount(ScoutingData[[#This Row],[autoScoredGrid]])</f>
        <v>0</v>
      </c>
      <c r="AQ58" t="e">
        <f>getAvgCycleTime(ScoutingData[[#This Row],[cycleTimes]])</f>
        <v>#VALUE!</v>
      </c>
      <c r="AR58">
        <f>getTotalCount(ScoutingData[[#This Row],[scoredGrid]])</f>
        <v>4</v>
      </c>
      <c r="AS58">
        <f>getCubeCount(ScoutingData[[#This Row],[scoredGrid]])</f>
        <v>4</v>
      </c>
      <c r="AT58">
        <f>getConeCount(ScoutingData[[#This Row],[scoredGrid]])</f>
        <v>0</v>
      </c>
      <c r="AU58">
        <f>getHighCount(ScoutingData[[#This Row],[scoredGrid]])</f>
        <v>2</v>
      </c>
      <c r="AV58">
        <f>getMedCount(ScoutingData[[#This Row],[scoredGrid]])</f>
        <v>2</v>
      </c>
      <c r="AW58">
        <f>getLowCount(ScoutingData[[#This Row],[scoredGrid]])</f>
        <v>0</v>
      </c>
      <c r="AX58">
        <f>ScoutingData[[#This Row],[autoGamePieces]]+ScoutingData[[#This Row],[teleopGamePieces]]</f>
        <v>5</v>
      </c>
      <c r="AY58">
        <f>ScoutingData[[#This Row],[autoCubes]]+ScoutingData[[#This Row],[teleopCubes]]</f>
        <v>5</v>
      </c>
      <c r="AZ58">
        <f>ScoutingData[[#This Row],[autoCones]]+ScoutingData[[#This Row],[teleopCones]]</f>
        <v>0</v>
      </c>
      <c r="BA58">
        <f>ScoutingData[[#This Row],[autoHigh]]+ScoutingData[[#This Row],[teleopHigh]]</f>
        <v>3</v>
      </c>
      <c r="BB58">
        <f>ScoutingData[[#This Row],[autoMed]]+ScoutingData[[#This Row],[teleopMed]]</f>
        <v>2</v>
      </c>
      <c r="BC58">
        <f>ScoutingData[[#This Row],[autoLow]]+ScoutingData[[#This Row],[teleopLow]]</f>
        <v>0</v>
      </c>
    </row>
    <row r="59" spans="1:55">
      <c r="A59" t="s">
        <v>107</v>
      </c>
      <c r="B59" t="s">
        <v>103</v>
      </c>
      <c r="C59" t="s">
        <v>0</v>
      </c>
      <c r="D59">
        <v>43</v>
      </c>
      <c r="E59" t="str">
        <f>ScoutingData[[#This Row],[eventCode]]&amp;"_"&amp;ScoutingData[[#This Row],[matchLevel]]&amp;ScoutingData[[#This Row],[matchNumber]]</f>
        <v>2023njwas_qm43</v>
      </c>
      <c r="F59" t="s">
        <v>115</v>
      </c>
      <c r="G59">
        <v>4361</v>
      </c>
      <c r="H59">
        <v>38</v>
      </c>
      <c r="I59" t="s">
        <v>108</v>
      </c>
      <c r="J59">
        <v>0</v>
      </c>
      <c r="M59">
        <v>1</v>
      </c>
      <c r="N59" t="s">
        <v>109</v>
      </c>
      <c r="P59" t="s">
        <v>162</v>
      </c>
      <c r="Q59">
        <v>0</v>
      </c>
      <c r="R59">
        <v>0</v>
      </c>
      <c r="S59">
        <v>0</v>
      </c>
      <c r="U59">
        <v>1</v>
      </c>
      <c r="V59" t="s">
        <v>18</v>
      </c>
      <c r="W59" t="s">
        <v>18</v>
      </c>
      <c r="X59">
        <v>1.7</v>
      </c>
      <c r="Y59" t="s">
        <v>109</v>
      </c>
      <c r="Z59">
        <v>1</v>
      </c>
      <c r="AA59" t="s">
        <v>19</v>
      </c>
      <c r="AB59">
        <v>4</v>
      </c>
      <c r="AC59" t="s">
        <v>112</v>
      </c>
      <c r="AE59">
        <v>3</v>
      </c>
      <c r="AF59">
        <v>0</v>
      </c>
      <c r="AG59">
        <v>0</v>
      </c>
      <c r="AH59">
        <v>0</v>
      </c>
      <c r="AI59">
        <v>1</v>
      </c>
      <c r="AK59">
        <f>getTotalCount(ScoutingData[[#This Row],[autoScoredGrid]])</f>
        <v>1</v>
      </c>
      <c r="AL59">
        <f>getCubeCount(ScoutingData[[#This Row],[autoScoredGrid]])</f>
        <v>1</v>
      </c>
      <c r="AM59">
        <f>getConeCount(ScoutingData[[#This Row],[autoScoredGrid]])</f>
        <v>0</v>
      </c>
      <c r="AN59">
        <f>getHighCount(ScoutingData[[#This Row],[autoScoredGrid]])</f>
        <v>1</v>
      </c>
      <c r="AO59">
        <f>getMedCount(ScoutingData[[#This Row],[autoScoredGrid]])</f>
        <v>0</v>
      </c>
      <c r="AP59">
        <f>getLowCount(ScoutingData[[#This Row],[autoScoredGrid]])</f>
        <v>0</v>
      </c>
      <c r="AQ59" t="e">
        <f>getAvgCycleTime(ScoutingData[[#This Row],[cycleTimes]])</f>
        <v>#VALUE!</v>
      </c>
      <c r="AR59">
        <f>getTotalCount(ScoutingData[[#This Row],[scoredGrid]])</f>
        <v>6</v>
      </c>
      <c r="AS59">
        <f>getCubeCount(ScoutingData[[#This Row],[scoredGrid]])</f>
        <v>5</v>
      </c>
      <c r="AT59">
        <f>getConeCount(ScoutingData[[#This Row],[scoredGrid]])</f>
        <v>1</v>
      </c>
      <c r="AU59">
        <f>getHighCount(ScoutingData[[#This Row],[scoredGrid]])</f>
        <v>1</v>
      </c>
      <c r="AV59">
        <f>getMedCount(ScoutingData[[#This Row],[scoredGrid]])</f>
        <v>2</v>
      </c>
      <c r="AW59">
        <f>getLowCount(ScoutingData[[#This Row],[scoredGrid]])</f>
        <v>3</v>
      </c>
      <c r="AX59">
        <f>ScoutingData[[#This Row],[autoGamePieces]]+ScoutingData[[#This Row],[teleopGamePieces]]</f>
        <v>7</v>
      </c>
      <c r="AY59">
        <f>ScoutingData[[#This Row],[autoCubes]]+ScoutingData[[#This Row],[teleopCubes]]</f>
        <v>6</v>
      </c>
      <c r="AZ59">
        <f>ScoutingData[[#This Row],[autoCones]]+ScoutingData[[#This Row],[teleopCones]]</f>
        <v>1</v>
      </c>
      <c r="BA59">
        <f>ScoutingData[[#This Row],[autoHigh]]+ScoutingData[[#This Row],[teleopHigh]]</f>
        <v>2</v>
      </c>
      <c r="BB59">
        <f>ScoutingData[[#This Row],[autoMed]]+ScoutingData[[#This Row],[teleopMed]]</f>
        <v>2</v>
      </c>
      <c r="BC59">
        <f>ScoutingData[[#This Row],[autoLow]]+ScoutingData[[#This Row],[teleopLow]]</f>
        <v>3</v>
      </c>
    </row>
    <row r="60" spans="1:55">
      <c r="A60" t="s">
        <v>169</v>
      </c>
      <c r="B60" t="s">
        <v>103</v>
      </c>
      <c r="C60" t="s">
        <v>0</v>
      </c>
      <c r="D60">
        <v>12</v>
      </c>
      <c r="E60" t="str">
        <f>ScoutingData[[#This Row],[eventCode]]&amp;"_"&amp;ScoutingData[[#This Row],[matchLevel]]&amp;ScoutingData[[#This Row],[matchNumber]]</f>
        <v>2023njwas_qm12</v>
      </c>
      <c r="F60" t="s">
        <v>171</v>
      </c>
      <c r="G60">
        <v>4361</v>
      </c>
      <c r="H60">
        <v>47</v>
      </c>
      <c r="I60" t="s">
        <v>108</v>
      </c>
      <c r="J60">
        <v>1</v>
      </c>
      <c r="M60">
        <v>0</v>
      </c>
      <c r="N60" t="s">
        <v>18</v>
      </c>
      <c r="P60" t="s">
        <v>184</v>
      </c>
      <c r="Q60">
        <v>0</v>
      </c>
      <c r="R60">
        <v>0</v>
      </c>
      <c r="S60">
        <v>0</v>
      </c>
      <c r="U60">
        <v>0</v>
      </c>
      <c r="V60" t="s">
        <v>74</v>
      </c>
      <c r="W60">
        <v>2</v>
      </c>
      <c r="X60">
        <v>11.1</v>
      </c>
      <c r="Y60" t="s">
        <v>20</v>
      </c>
      <c r="Z60">
        <v>2</v>
      </c>
      <c r="AA60" t="s">
        <v>112</v>
      </c>
      <c r="AB60">
        <v>4</v>
      </c>
      <c r="AC60" t="s">
        <v>18</v>
      </c>
      <c r="AE60">
        <v>3</v>
      </c>
      <c r="AF60">
        <v>0</v>
      </c>
      <c r="AG60">
        <v>0</v>
      </c>
      <c r="AH60">
        <v>0</v>
      </c>
      <c r="AI60">
        <v>0</v>
      </c>
      <c r="AJ60" t="s">
        <v>185</v>
      </c>
      <c r="AK60">
        <f>getTotalCount(ScoutingData[[#This Row],[autoScoredGrid]])</f>
        <v>1</v>
      </c>
      <c r="AL60">
        <f>getCubeCount(ScoutingData[[#This Row],[autoScoredGrid]])</f>
        <v>1</v>
      </c>
      <c r="AM60">
        <f>getConeCount(ScoutingData[[#This Row],[autoScoredGrid]])</f>
        <v>0</v>
      </c>
      <c r="AN60">
        <f>getHighCount(ScoutingData[[#This Row],[autoScoredGrid]])</f>
        <v>1</v>
      </c>
      <c r="AO60">
        <f>getMedCount(ScoutingData[[#This Row],[autoScoredGrid]])</f>
        <v>0</v>
      </c>
      <c r="AP60">
        <f>getLowCount(ScoutingData[[#This Row],[autoScoredGrid]])</f>
        <v>0</v>
      </c>
      <c r="AQ60" t="e">
        <f>getAvgCycleTime(ScoutingData[[#This Row],[cycleTimes]])</f>
        <v>#VALUE!</v>
      </c>
      <c r="AR60">
        <f>getTotalCount(ScoutingData[[#This Row],[scoredGrid]])</f>
        <v>2</v>
      </c>
      <c r="AS60">
        <f>getCubeCount(ScoutingData[[#This Row],[scoredGrid]])</f>
        <v>2</v>
      </c>
      <c r="AT60">
        <f>getConeCount(ScoutingData[[#This Row],[scoredGrid]])</f>
        <v>0</v>
      </c>
      <c r="AU60">
        <f>getHighCount(ScoutingData[[#This Row],[scoredGrid]])</f>
        <v>1</v>
      </c>
      <c r="AV60">
        <f>getMedCount(ScoutingData[[#This Row],[scoredGrid]])</f>
        <v>0</v>
      </c>
      <c r="AW60">
        <f>getLowCount(ScoutingData[[#This Row],[scoredGrid]])</f>
        <v>1</v>
      </c>
      <c r="AX60">
        <f>ScoutingData[[#This Row],[autoGamePieces]]+ScoutingData[[#This Row],[teleopGamePieces]]</f>
        <v>3</v>
      </c>
      <c r="AY60">
        <f>ScoutingData[[#This Row],[autoCubes]]+ScoutingData[[#This Row],[teleopCubes]]</f>
        <v>3</v>
      </c>
      <c r="AZ60">
        <f>ScoutingData[[#This Row],[autoCones]]+ScoutingData[[#This Row],[teleopCones]]</f>
        <v>0</v>
      </c>
      <c r="BA60">
        <f>ScoutingData[[#This Row],[autoHigh]]+ScoutingData[[#This Row],[teleopHigh]]</f>
        <v>2</v>
      </c>
      <c r="BB60">
        <f>ScoutingData[[#This Row],[autoMed]]+ScoutingData[[#This Row],[teleopMed]]</f>
        <v>0</v>
      </c>
      <c r="BC60">
        <f>ScoutingData[[#This Row],[autoLow]]+ScoutingData[[#This Row],[teleopLow]]</f>
        <v>1</v>
      </c>
    </row>
    <row r="61" spans="1:55">
      <c r="A61" t="s">
        <v>198</v>
      </c>
      <c r="B61" t="s">
        <v>103</v>
      </c>
      <c r="C61" t="s">
        <v>0</v>
      </c>
      <c r="D61">
        <v>24</v>
      </c>
      <c r="E61" t="str">
        <f>ScoutingData[[#This Row],[eventCode]]&amp;"_"&amp;ScoutingData[[#This Row],[matchLevel]]&amp;ScoutingData[[#This Row],[matchNumber]]</f>
        <v>2023njwas_qm24</v>
      </c>
      <c r="F61" t="s">
        <v>171</v>
      </c>
      <c r="G61">
        <v>4361</v>
      </c>
      <c r="H61">
        <v>47</v>
      </c>
      <c r="I61" t="s">
        <v>108</v>
      </c>
      <c r="J61">
        <v>1</v>
      </c>
      <c r="M61">
        <v>1</v>
      </c>
      <c r="N61" t="s">
        <v>20</v>
      </c>
      <c r="P61" t="s">
        <v>202</v>
      </c>
      <c r="Q61">
        <v>0</v>
      </c>
      <c r="R61">
        <v>0</v>
      </c>
      <c r="S61">
        <v>0</v>
      </c>
      <c r="U61">
        <v>0</v>
      </c>
      <c r="V61" t="s">
        <v>74</v>
      </c>
      <c r="W61">
        <v>1</v>
      </c>
      <c r="X61">
        <v>2.4</v>
      </c>
      <c r="Y61" t="s">
        <v>20</v>
      </c>
      <c r="Z61">
        <v>2</v>
      </c>
      <c r="AA61" t="s">
        <v>112</v>
      </c>
      <c r="AB61">
        <v>1</v>
      </c>
      <c r="AC61" t="s">
        <v>18</v>
      </c>
      <c r="AE61">
        <v>4</v>
      </c>
      <c r="AF61">
        <v>0</v>
      </c>
      <c r="AG61">
        <v>0</v>
      </c>
      <c r="AH61">
        <v>0</v>
      </c>
      <c r="AI61">
        <v>0</v>
      </c>
      <c r="AK61">
        <f>getTotalCount(ScoutingData[[#This Row],[autoScoredGrid]])</f>
        <v>1</v>
      </c>
      <c r="AL61">
        <f>getCubeCount(ScoutingData[[#This Row],[autoScoredGrid]])</f>
        <v>1</v>
      </c>
      <c r="AM61">
        <f>getConeCount(ScoutingData[[#This Row],[autoScoredGrid]])</f>
        <v>0</v>
      </c>
      <c r="AN61">
        <f>getHighCount(ScoutingData[[#This Row],[autoScoredGrid]])</f>
        <v>1</v>
      </c>
      <c r="AO61">
        <f>getMedCount(ScoutingData[[#This Row],[autoScoredGrid]])</f>
        <v>0</v>
      </c>
      <c r="AP61">
        <f>getLowCount(ScoutingData[[#This Row],[autoScoredGrid]])</f>
        <v>0</v>
      </c>
      <c r="AQ61" t="e">
        <f>getAvgCycleTime(ScoutingData[[#This Row],[cycleTimes]])</f>
        <v>#VALUE!</v>
      </c>
      <c r="AR61">
        <f>getTotalCount(ScoutingData[[#This Row],[scoredGrid]])</f>
        <v>7</v>
      </c>
      <c r="AS61">
        <f>getCubeCount(ScoutingData[[#This Row],[scoredGrid]])</f>
        <v>5</v>
      </c>
      <c r="AT61">
        <f>getConeCount(ScoutingData[[#This Row],[scoredGrid]])</f>
        <v>2</v>
      </c>
      <c r="AU61">
        <f>getHighCount(ScoutingData[[#This Row],[scoredGrid]])</f>
        <v>2</v>
      </c>
      <c r="AV61">
        <f>getMedCount(ScoutingData[[#This Row],[scoredGrid]])</f>
        <v>1</v>
      </c>
      <c r="AW61">
        <f>getLowCount(ScoutingData[[#This Row],[scoredGrid]])</f>
        <v>4</v>
      </c>
      <c r="AX61">
        <f>ScoutingData[[#This Row],[autoGamePieces]]+ScoutingData[[#This Row],[teleopGamePieces]]</f>
        <v>8</v>
      </c>
      <c r="AY61">
        <f>ScoutingData[[#This Row],[autoCubes]]+ScoutingData[[#This Row],[teleopCubes]]</f>
        <v>6</v>
      </c>
      <c r="AZ61">
        <f>ScoutingData[[#This Row],[autoCones]]+ScoutingData[[#This Row],[teleopCones]]</f>
        <v>2</v>
      </c>
      <c r="BA61">
        <f>ScoutingData[[#This Row],[autoHigh]]+ScoutingData[[#This Row],[teleopHigh]]</f>
        <v>3</v>
      </c>
      <c r="BB61">
        <f>ScoutingData[[#This Row],[autoMed]]+ScoutingData[[#This Row],[teleopMed]]</f>
        <v>1</v>
      </c>
      <c r="BC61">
        <f>ScoutingData[[#This Row],[autoLow]]+ScoutingData[[#This Row],[teleopLow]]</f>
        <v>4</v>
      </c>
    </row>
    <row r="62" spans="1:55">
      <c r="A62" t="s">
        <v>107</v>
      </c>
      <c r="B62" t="s">
        <v>103</v>
      </c>
      <c r="C62" t="s">
        <v>0</v>
      </c>
      <c r="D62">
        <v>10</v>
      </c>
      <c r="E62" t="str">
        <f>ScoutingData[[#This Row],[eventCode]]&amp;"_"&amp;ScoutingData[[#This Row],[matchLevel]]&amp;ScoutingData[[#This Row],[matchNumber]]</f>
        <v>2023njwas_qm10</v>
      </c>
      <c r="F62" t="s">
        <v>104</v>
      </c>
      <c r="G62">
        <v>4573</v>
      </c>
      <c r="H62">
        <v>61</v>
      </c>
      <c r="I62" t="s">
        <v>126</v>
      </c>
      <c r="J62">
        <v>0</v>
      </c>
      <c r="M62">
        <v>1</v>
      </c>
      <c r="N62" t="s">
        <v>18</v>
      </c>
      <c r="P62" t="s">
        <v>127</v>
      </c>
      <c r="Q62">
        <v>0</v>
      </c>
      <c r="R62">
        <v>1</v>
      </c>
      <c r="S62">
        <v>1</v>
      </c>
      <c r="T62">
        <v>8706</v>
      </c>
      <c r="U62">
        <v>0</v>
      </c>
      <c r="V62" t="s">
        <v>119</v>
      </c>
      <c r="W62">
        <v>1</v>
      </c>
      <c r="X62">
        <v>0</v>
      </c>
      <c r="Y62" t="s">
        <v>18</v>
      </c>
      <c r="Z62">
        <v>0</v>
      </c>
      <c r="AA62" t="s">
        <v>112</v>
      </c>
      <c r="AB62">
        <v>2</v>
      </c>
      <c r="AC62" t="s">
        <v>18</v>
      </c>
      <c r="AE62">
        <v>3</v>
      </c>
      <c r="AF62">
        <v>0</v>
      </c>
      <c r="AG62">
        <v>0</v>
      </c>
      <c r="AH62">
        <v>1</v>
      </c>
      <c r="AI62">
        <v>0</v>
      </c>
      <c r="AK62">
        <f>getTotalCount(ScoutingData[[#This Row],[autoScoredGrid]])</f>
        <v>1</v>
      </c>
      <c r="AL62">
        <f>getCubeCount(ScoutingData[[#This Row],[autoScoredGrid]])</f>
        <v>0</v>
      </c>
      <c r="AM62">
        <f>getConeCount(ScoutingData[[#This Row],[autoScoredGrid]])</f>
        <v>1</v>
      </c>
      <c r="AN62">
        <f>getHighCount(ScoutingData[[#This Row],[autoScoredGrid]])</f>
        <v>0</v>
      </c>
      <c r="AO62">
        <f>getMedCount(ScoutingData[[#This Row],[autoScoredGrid]])</f>
        <v>1</v>
      </c>
      <c r="AP62">
        <f>getLowCount(ScoutingData[[#This Row],[autoScoredGrid]])</f>
        <v>0</v>
      </c>
      <c r="AQ62" t="e">
        <f>getAvgCycleTime(ScoutingData[[#This Row],[cycleTimes]])</f>
        <v>#VALUE!</v>
      </c>
      <c r="AR62">
        <f>getTotalCount(ScoutingData[[#This Row],[scoredGrid]])</f>
        <v>4</v>
      </c>
      <c r="AS62">
        <f>getCubeCount(ScoutingData[[#This Row],[scoredGrid]])</f>
        <v>2</v>
      </c>
      <c r="AT62">
        <f>getConeCount(ScoutingData[[#This Row],[scoredGrid]])</f>
        <v>2</v>
      </c>
      <c r="AU62">
        <f>getHighCount(ScoutingData[[#This Row],[scoredGrid]])</f>
        <v>0</v>
      </c>
      <c r="AV62">
        <f>getMedCount(ScoutingData[[#This Row],[scoredGrid]])</f>
        <v>1</v>
      </c>
      <c r="AW62">
        <f>getLowCount(ScoutingData[[#This Row],[scoredGrid]])</f>
        <v>3</v>
      </c>
      <c r="AX62">
        <f>ScoutingData[[#This Row],[autoGamePieces]]+ScoutingData[[#This Row],[teleopGamePieces]]</f>
        <v>5</v>
      </c>
      <c r="AY62">
        <f>ScoutingData[[#This Row],[autoCubes]]+ScoutingData[[#This Row],[teleopCubes]]</f>
        <v>2</v>
      </c>
      <c r="AZ62">
        <f>ScoutingData[[#This Row],[autoCones]]+ScoutingData[[#This Row],[teleopCones]]</f>
        <v>3</v>
      </c>
      <c r="BA62">
        <f>ScoutingData[[#This Row],[autoHigh]]+ScoutingData[[#This Row],[teleopHigh]]</f>
        <v>0</v>
      </c>
      <c r="BB62">
        <f>ScoutingData[[#This Row],[autoMed]]+ScoutingData[[#This Row],[teleopMed]]</f>
        <v>2</v>
      </c>
      <c r="BC62">
        <f>ScoutingData[[#This Row],[autoLow]]+ScoutingData[[#This Row],[teleopLow]]</f>
        <v>3</v>
      </c>
    </row>
    <row r="63" spans="1:55">
      <c r="A63" t="s">
        <v>107</v>
      </c>
      <c r="B63" t="s">
        <v>103</v>
      </c>
      <c r="C63" t="s">
        <v>0</v>
      </c>
      <c r="D63">
        <v>18</v>
      </c>
      <c r="E63" t="str">
        <f>ScoutingData[[#This Row],[eventCode]]&amp;"_"&amp;ScoutingData[[#This Row],[matchLevel]]&amp;ScoutingData[[#This Row],[matchNumber]]</f>
        <v>2023njwas_qm18</v>
      </c>
      <c r="F63" t="s">
        <v>125</v>
      </c>
      <c r="G63">
        <v>4573</v>
      </c>
      <c r="H63">
        <v>50</v>
      </c>
      <c r="I63" t="s">
        <v>134</v>
      </c>
      <c r="J63">
        <v>1</v>
      </c>
      <c r="M63">
        <v>1</v>
      </c>
      <c r="N63" t="s">
        <v>18</v>
      </c>
      <c r="P63" t="s">
        <v>135</v>
      </c>
      <c r="Q63">
        <v>0</v>
      </c>
      <c r="R63">
        <v>0</v>
      </c>
      <c r="S63">
        <v>0</v>
      </c>
      <c r="U63">
        <v>0</v>
      </c>
      <c r="V63" t="s">
        <v>111</v>
      </c>
      <c r="W63">
        <v>1</v>
      </c>
      <c r="X63">
        <v>0</v>
      </c>
      <c r="Y63" t="s">
        <v>112</v>
      </c>
      <c r="Z63">
        <v>0</v>
      </c>
      <c r="AA63" t="s">
        <v>19</v>
      </c>
      <c r="AB63">
        <v>1</v>
      </c>
      <c r="AC63" t="s">
        <v>112</v>
      </c>
      <c r="AE63">
        <v>4</v>
      </c>
      <c r="AF63">
        <v>0</v>
      </c>
      <c r="AG63">
        <v>0</v>
      </c>
      <c r="AH63">
        <v>0</v>
      </c>
      <c r="AI63">
        <v>1</v>
      </c>
      <c r="AK63">
        <f>getTotalCount(ScoutingData[[#This Row],[autoScoredGrid]])</f>
        <v>1</v>
      </c>
      <c r="AL63">
        <f>getCubeCount(ScoutingData[[#This Row],[autoScoredGrid]])</f>
        <v>0</v>
      </c>
      <c r="AM63">
        <f>getConeCount(ScoutingData[[#This Row],[autoScoredGrid]])</f>
        <v>1</v>
      </c>
      <c r="AN63">
        <f>getHighCount(ScoutingData[[#This Row],[autoScoredGrid]])</f>
        <v>0</v>
      </c>
      <c r="AO63">
        <f>getMedCount(ScoutingData[[#This Row],[autoScoredGrid]])</f>
        <v>1</v>
      </c>
      <c r="AP63">
        <f>getLowCount(ScoutingData[[#This Row],[autoScoredGrid]])</f>
        <v>0</v>
      </c>
      <c r="AQ63" t="e">
        <f>getAvgCycleTime(ScoutingData[[#This Row],[cycleTimes]])</f>
        <v>#VALUE!</v>
      </c>
      <c r="AR63">
        <f>getTotalCount(ScoutingData[[#This Row],[scoredGrid]])</f>
        <v>2</v>
      </c>
      <c r="AS63">
        <f>getCubeCount(ScoutingData[[#This Row],[scoredGrid]])</f>
        <v>1</v>
      </c>
      <c r="AT63">
        <f>getConeCount(ScoutingData[[#This Row],[scoredGrid]])</f>
        <v>1</v>
      </c>
      <c r="AU63">
        <f>getHighCount(ScoutingData[[#This Row],[scoredGrid]])</f>
        <v>0</v>
      </c>
      <c r="AV63">
        <f>getMedCount(ScoutingData[[#This Row],[scoredGrid]])</f>
        <v>0</v>
      </c>
      <c r="AW63">
        <f>getLowCount(ScoutingData[[#This Row],[scoredGrid]])</f>
        <v>2</v>
      </c>
      <c r="AX63">
        <f>ScoutingData[[#This Row],[autoGamePieces]]+ScoutingData[[#This Row],[teleopGamePieces]]</f>
        <v>3</v>
      </c>
      <c r="AY63">
        <f>ScoutingData[[#This Row],[autoCubes]]+ScoutingData[[#This Row],[teleopCubes]]</f>
        <v>1</v>
      </c>
      <c r="AZ63">
        <f>ScoutingData[[#This Row],[autoCones]]+ScoutingData[[#This Row],[teleopCones]]</f>
        <v>2</v>
      </c>
      <c r="BA63">
        <f>ScoutingData[[#This Row],[autoHigh]]+ScoutingData[[#This Row],[teleopHigh]]</f>
        <v>0</v>
      </c>
      <c r="BB63">
        <f>ScoutingData[[#This Row],[autoMed]]+ScoutingData[[#This Row],[teleopMed]]</f>
        <v>1</v>
      </c>
      <c r="BC63">
        <f>ScoutingData[[#This Row],[autoLow]]+ScoutingData[[#This Row],[teleopLow]]</f>
        <v>2</v>
      </c>
    </row>
    <row r="64" spans="1:55">
      <c r="A64" t="s">
        <v>107</v>
      </c>
      <c r="B64" t="s">
        <v>103</v>
      </c>
      <c r="C64" t="s">
        <v>0</v>
      </c>
      <c r="D64">
        <v>37</v>
      </c>
      <c r="E64" t="str">
        <f>ScoutingData[[#This Row],[eventCode]]&amp;"_"&amp;ScoutingData[[#This Row],[matchLevel]]&amp;ScoutingData[[#This Row],[matchNumber]]</f>
        <v>2023njwas_qm37</v>
      </c>
      <c r="F64" t="s">
        <v>115</v>
      </c>
      <c r="G64">
        <v>4573</v>
      </c>
      <c r="H64">
        <v>26</v>
      </c>
      <c r="I64" t="s">
        <v>155</v>
      </c>
      <c r="J64">
        <v>0</v>
      </c>
      <c r="M64">
        <v>1</v>
      </c>
      <c r="N64" t="s">
        <v>18</v>
      </c>
      <c r="P64" t="s">
        <v>156</v>
      </c>
      <c r="Q64">
        <v>0</v>
      </c>
      <c r="R64">
        <v>1</v>
      </c>
      <c r="S64">
        <v>0</v>
      </c>
      <c r="U64">
        <v>1</v>
      </c>
      <c r="V64" t="s">
        <v>18</v>
      </c>
      <c r="W64">
        <v>1</v>
      </c>
      <c r="X64">
        <v>19.8</v>
      </c>
      <c r="Y64" t="s">
        <v>20</v>
      </c>
      <c r="Z64">
        <v>2</v>
      </c>
      <c r="AA64" t="s">
        <v>19</v>
      </c>
      <c r="AB64">
        <v>2</v>
      </c>
      <c r="AC64" t="s">
        <v>18</v>
      </c>
      <c r="AE64">
        <v>4</v>
      </c>
      <c r="AF64">
        <v>0</v>
      </c>
      <c r="AG64">
        <v>0</v>
      </c>
      <c r="AH64">
        <v>0</v>
      </c>
      <c r="AI64">
        <v>1</v>
      </c>
      <c r="AK64">
        <f>getTotalCount(ScoutingData[[#This Row],[autoScoredGrid]])</f>
        <v>1</v>
      </c>
      <c r="AL64">
        <f>getCubeCount(ScoutingData[[#This Row],[autoScoredGrid]])</f>
        <v>0</v>
      </c>
      <c r="AM64">
        <f>getConeCount(ScoutingData[[#This Row],[autoScoredGrid]])</f>
        <v>1</v>
      </c>
      <c r="AN64">
        <f>getHighCount(ScoutingData[[#This Row],[autoScoredGrid]])</f>
        <v>0</v>
      </c>
      <c r="AO64">
        <f>getMedCount(ScoutingData[[#This Row],[autoScoredGrid]])</f>
        <v>1</v>
      </c>
      <c r="AP64">
        <f>getLowCount(ScoutingData[[#This Row],[autoScoredGrid]])</f>
        <v>0</v>
      </c>
      <c r="AQ64" t="e">
        <f>getAvgCycleTime(ScoutingData[[#This Row],[cycleTimes]])</f>
        <v>#VALUE!</v>
      </c>
      <c r="AR64">
        <f>getTotalCount(ScoutingData[[#This Row],[scoredGrid]])</f>
        <v>4</v>
      </c>
      <c r="AS64">
        <f>getCubeCount(ScoutingData[[#This Row],[scoredGrid]])</f>
        <v>0</v>
      </c>
      <c r="AT64">
        <f>getConeCount(ScoutingData[[#This Row],[scoredGrid]])</f>
        <v>4</v>
      </c>
      <c r="AU64">
        <f>getHighCount(ScoutingData[[#This Row],[scoredGrid]])</f>
        <v>0</v>
      </c>
      <c r="AV64">
        <f>getMedCount(ScoutingData[[#This Row],[scoredGrid]])</f>
        <v>3</v>
      </c>
      <c r="AW64">
        <f>getLowCount(ScoutingData[[#This Row],[scoredGrid]])</f>
        <v>1</v>
      </c>
      <c r="AX64">
        <f>ScoutingData[[#This Row],[autoGamePieces]]+ScoutingData[[#This Row],[teleopGamePieces]]</f>
        <v>5</v>
      </c>
      <c r="AY64">
        <f>ScoutingData[[#This Row],[autoCubes]]+ScoutingData[[#This Row],[teleopCubes]]</f>
        <v>0</v>
      </c>
      <c r="AZ64">
        <f>ScoutingData[[#This Row],[autoCones]]+ScoutingData[[#This Row],[teleopCones]]</f>
        <v>5</v>
      </c>
      <c r="BA64">
        <f>ScoutingData[[#This Row],[autoHigh]]+ScoutingData[[#This Row],[teleopHigh]]</f>
        <v>0</v>
      </c>
      <c r="BB64">
        <f>ScoutingData[[#This Row],[autoMed]]+ScoutingData[[#This Row],[teleopMed]]</f>
        <v>4</v>
      </c>
      <c r="BC64">
        <f>ScoutingData[[#This Row],[autoLow]]+ScoutingData[[#This Row],[teleopLow]]</f>
        <v>1</v>
      </c>
    </row>
    <row r="65" spans="1:55">
      <c r="A65" t="s">
        <v>198</v>
      </c>
      <c r="B65" t="s">
        <v>103</v>
      </c>
      <c r="C65" t="s">
        <v>0</v>
      </c>
      <c r="D65">
        <v>23</v>
      </c>
      <c r="E65" t="str">
        <f>ScoutingData[[#This Row],[eventCode]]&amp;"_"&amp;ScoutingData[[#This Row],[matchLevel]]&amp;ScoutingData[[#This Row],[matchNumber]]</f>
        <v>2023njwas_qm23</v>
      </c>
      <c r="F65" t="s">
        <v>171</v>
      </c>
      <c r="G65">
        <v>4573</v>
      </c>
      <c r="H65">
        <v>71</v>
      </c>
      <c r="I65" t="s">
        <v>152</v>
      </c>
      <c r="J65">
        <v>1</v>
      </c>
      <c r="M65">
        <v>1</v>
      </c>
      <c r="N65" t="s">
        <v>18</v>
      </c>
      <c r="P65" t="s">
        <v>201</v>
      </c>
      <c r="Q65">
        <v>0</v>
      </c>
      <c r="R65">
        <v>0</v>
      </c>
      <c r="S65">
        <v>0</v>
      </c>
      <c r="U65">
        <v>0</v>
      </c>
      <c r="V65" t="s">
        <v>18</v>
      </c>
      <c r="W65">
        <v>1</v>
      </c>
      <c r="X65">
        <v>15.6</v>
      </c>
      <c r="Y65" t="s">
        <v>136</v>
      </c>
      <c r="Z65">
        <v>1</v>
      </c>
      <c r="AA65" t="s">
        <v>112</v>
      </c>
      <c r="AB65">
        <v>3</v>
      </c>
      <c r="AC65" t="s">
        <v>18</v>
      </c>
      <c r="AE65">
        <v>4</v>
      </c>
      <c r="AF65">
        <v>0</v>
      </c>
      <c r="AG65">
        <v>0</v>
      </c>
      <c r="AH65">
        <v>0</v>
      </c>
      <c r="AI65">
        <v>1</v>
      </c>
      <c r="AK65">
        <f>getTotalCount(ScoutingData[[#This Row],[autoScoredGrid]])</f>
        <v>1</v>
      </c>
      <c r="AL65">
        <f>getCubeCount(ScoutingData[[#This Row],[autoScoredGrid]])</f>
        <v>0</v>
      </c>
      <c r="AM65">
        <f>getConeCount(ScoutingData[[#This Row],[autoScoredGrid]])</f>
        <v>1</v>
      </c>
      <c r="AN65">
        <f>getHighCount(ScoutingData[[#This Row],[autoScoredGrid]])</f>
        <v>0</v>
      </c>
      <c r="AO65">
        <f>getMedCount(ScoutingData[[#This Row],[autoScoredGrid]])</f>
        <v>0</v>
      </c>
      <c r="AP65">
        <f>getLowCount(ScoutingData[[#This Row],[autoScoredGrid]])</f>
        <v>1</v>
      </c>
      <c r="AQ65" t="e">
        <f>getAvgCycleTime(ScoutingData[[#This Row],[cycleTimes]])</f>
        <v>#VALUE!</v>
      </c>
      <c r="AR65">
        <f>getTotalCount(ScoutingData[[#This Row],[scoredGrid]])</f>
        <v>4</v>
      </c>
      <c r="AS65">
        <f>getCubeCount(ScoutingData[[#This Row],[scoredGrid]])</f>
        <v>0</v>
      </c>
      <c r="AT65">
        <f>getConeCount(ScoutingData[[#This Row],[scoredGrid]])</f>
        <v>4</v>
      </c>
      <c r="AU65">
        <f>getHighCount(ScoutingData[[#This Row],[scoredGrid]])</f>
        <v>0</v>
      </c>
      <c r="AV65">
        <f>getMedCount(ScoutingData[[#This Row],[scoredGrid]])</f>
        <v>1</v>
      </c>
      <c r="AW65">
        <f>getLowCount(ScoutingData[[#This Row],[scoredGrid]])</f>
        <v>3</v>
      </c>
      <c r="AX65">
        <f>ScoutingData[[#This Row],[autoGamePieces]]+ScoutingData[[#This Row],[teleopGamePieces]]</f>
        <v>5</v>
      </c>
      <c r="AY65">
        <f>ScoutingData[[#This Row],[autoCubes]]+ScoutingData[[#This Row],[teleopCubes]]</f>
        <v>0</v>
      </c>
      <c r="AZ65">
        <f>ScoutingData[[#This Row],[autoCones]]+ScoutingData[[#This Row],[teleopCones]]</f>
        <v>5</v>
      </c>
      <c r="BA65">
        <f>ScoutingData[[#This Row],[autoHigh]]+ScoutingData[[#This Row],[teleopHigh]]</f>
        <v>0</v>
      </c>
      <c r="BB65">
        <f>ScoutingData[[#This Row],[autoMed]]+ScoutingData[[#This Row],[teleopMed]]</f>
        <v>1</v>
      </c>
      <c r="BC65">
        <f>ScoutingData[[#This Row],[autoLow]]+ScoutingData[[#This Row],[teleopLow]]</f>
        <v>4</v>
      </c>
    </row>
    <row r="66" spans="1:55">
      <c r="A66" t="s">
        <v>169</v>
      </c>
      <c r="B66" t="s">
        <v>103</v>
      </c>
      <c r="C66" t="s">
        <v>0</v>
      </c>
      <c r="D66">
        <v>28</v>
      </c>
      <c r="E66" t="str">
        <f>ScoutingData[[#This Row],[eventCode]]&amp;"_"&amp;ScoutingData[[#This Row],[matchLevel]]&amp;ScoutingData[[#This Row],[matchNumber]]</f>
        <v>2023njwas_qm28</v>
      </c>
      <c r="F66" t="s">
        <v>175</v>
      </c>
      <c r="G66">
        <v>4573</v>
      </c>
      <c r="H66">
        <v>35</v>
      </c>
      <c r="I66" t="s">
        <v>126</v>
      </c>
      <c r="J66">
        <v>1</v>
      </c>
      <c r="M66">
        <v>1</v>
      </c>
      <c r="N66" t="s">
        <v>18</v>
      </c>
      <c r="P66" t="s">
        <v>207</v>
      </c>
      <c r="Q66">
        <v>0</v>
      </c>
      <c r="R66">
        <v>0</v>
      </c>
      <c r="S66">
        <v>0</v>
      </c>
      <c r="U66">
        <v>0</v>
      </c>
      <c r="V66" t="s">
        <v>111</v>
      </c>
      <c r="W66">
        <v>1</v>
      </c>
      <c r="X66">
        <v>6.6</v>
      </c>
      <c r="Y66" t="s">
        <v>20</v>
      </c>
      <c r="Z66">
        <v>3</v>
      </c>
      <c r="AA66" t="s">
        <v>19</v>
      </c>
      <c r="AB66">
        <v>2</v>
      </c>
      <c r="AC66" t="s">
        <v>18</v>
      </c>
      <c r="AE66">
        <v>5</v>
      </c>
      <c r="AF66">
        <v>0</v>
      </c>
      <c r="AG66">
        <v>0</v>
      </c>
      <c r="AH66">
        <v>0</v>
      </c>
      <c r="AI66">
        <v>1</v>
      </c>
      <c r="AJ66" t="s">
        <v>206</v>
      </c>
      <c r="AK66">
        <f>getTotalCount(ScoutingData[[#This Row],[autoScoredGrid]])</f>
        <v>1</v>
      </c>
      <c r="AL66">
        <f>getCubeCount(ScoutingData[[#This Row],[autoScoredGrid]])</f>
        <v>0</v>
      </c>
      <c r="AM66">
        <f>getConeCount(ScoutingData[[#This Row],[autoScoredGrid]])</f>
        <v>1</v>
      </c>
      <c r="AN66">
        <f>getHighCount(ScoutingData[[#This Row],[autoScoredGrid]])</f>
        <v>0</v>
      </c>
      <c r="AO66">
        <f>getMedCount(ScoutingData[[#This Row],[autoScoredGrid]])</f>
        <v>1</v>
      </c>
      <c r="AP66">
        <f>getLowCount(ScoutingData[[#This Row],[autoScoredGrid]])</f>
        <v>0</v>
      </c>
      <c r="AQ66" t="e">
        <f>getAvgCycleTime(ScoutingData[[#This Row],[cycleTimes]])</f>
        <v>#VALUE!</v>
      </c>
      <c r="AR66">
        <f>getTotalCount(ScoutingData[[#This Row],[scoredGrid]])</f>
        <v>4</v>
      </c>
      <c r="AS66">
        <f>getCubeCount(ScoutingData[[#This Row],[scoredGrid]])</f>
        <v>1</v>
      </c>
      <c r="AT66">
        <f>getConeCount(ScoutingData[[#This Row],[scoredGrid]])</f>
        <v>3</v>
      </c>
      <c r="AU66">
        <f>getHighCount(ScoutingData[[#This Row],[scoredGrid]])</f>
        <v>0</v>
      </c>
      <c r="AV66">
        <f>getMedCount(ScoutingData[[#This Row],[scoredGrid]])</f>
        <v>1</v>
      </c>
      <c r="AW66">
        <f>getLowCount(ScoutingData[[#This Row],[scoredGrid]])</f>
        <v>3</v>
      </c>
      <c r="AX66">
        <f>ScoutingData[[#This Row],[autoGamePieces]]+ScoutingData[[#This Row],[teleopGamePieces]]</f>
        <v>5</v>
      </c>
      <c r="AY66">
        <f>ScoutingData[[#This Row],[autoCubes]]+ScoutingData[[#This Row],[teleopCubes]]</f>
        <v>1</v>
      </c>
      <c r="AZ66">
        <f>ScoutingData[[#This Row],[autoCones]]+ScoutingData[[#This Row],[teleopCones]]</f>
        <v>4</v>
      </c>
      <c r="BA66">
        <f>ScoutingData[[#This Row],[autoHigh]]+ScoutingData[[#This Row],[teleopHigh]]</f>
        <v>0</v>
      </c>
      <c r="BB66">
        <f>ScoutingData[[#This Row],[autoMed]]+ScoutingData[[#This Row],[teleopMed]]</f>
        <v>2</v>
      </c>
      <c r="BC66">
        <f>ScoutingData[[#This Row],[autoLow]]+ScoutingData[[#This Row],[teleopLow]]</f>
        <v>3</v>
      </c>
    </row>
    <row r="67" spans="1:55">
      <c r="A67" t="s">
        <v>169</v>
      </c>
      <c r="B67" t="s">
        <v>103</v>
      </c>
      <c r="C67" t="s">
        <v>0</v>
      </c>
      <c r="D67">
        <v>42</v>
      </c>
      <c r="E67" t="str">
        <f>ScoutingData[[#This Row],[eventCode]]&amp;"_"&amp;ScoutingData[[#This Row],[matchLevel]]&amp;ScoutingData[[#This Row],[matchNumber]]</f>
        <v>2023njwas_qm42</v>
      </c>
      <c r="F67" t="s">
        <v>175</v>
      </c>
      <c r="G67">
        <v>4573</v>
      </c>
      <c r="H67">
        <v>71</v>
      </c>
      <c r="I67" t="s">
        <v>155</v>
      </c>
      <c r="J67">
        <v>1</v>
      </c>
      <c r="M67">
        <v>0</v>
      </c>
      <c r="N67" t="s">
        <v>18</v>
      </c>
      <c r="P67" t="s">
        <v>223</v>
      </c>
      <c r="Q67">
        <v>0</v>
      </c>
      <c r="R67">
        <v>0</v>
      </c>
      <c r="S67">
        <v>1</v>
      </c>
      <c r="T67">
        <v>3340</v>
      </c>
      <c r="U67">
        <v>0</v>
      </c>
      <c r="V67" t="s">
        <v>18</v>
      </c>
      <c r="W67">
        <v>1</v>
      </c>
      <c r="X67">
        <v>2.8</v>
      </c>
      <c r="Y67" t="s">
        <v>20</v>
      </c>
      <c r="Z67">
        <v>2</v>
      </c>
      <c r="AA67" t="s">
        <v>112</v>
      </c>
      <c r="AB67">
        <v>1</v>
      </c>
      <c r="AC67" t="s">
        <v>18</v>
      </c>
      <c r="AE67">
        <v>4</v>
      </c>
      <c r="AF67">
        <v>0</v>
      </c>
      <c r="AG67">
        <v>0</v>
      </c>
      <c r="AH67">
        <v>1</v>
      </c>
      <c r="AI67">
        <v>1</v>
      </c>
      <c r="AJ67" t="s">
        <v>224</v>
      </c>
      <c r="AK67">
        <f>getTotalCount(ScoutingData[[#This Row],[autoScoredGrid]])</f>
        <v>1</v>
      </c>
      <c r="AL67">
        <f>getCubeCount(ScoutingData[[#This Row],[autoScoredGrid]])</f>
        <v>0</v>
      </c>
      <c r="AM67">
        <f>getConeCount(ScoutingData[[#This Row],[autoScoredGrid]])</f>
        <v>1</v>
      </c>
      <c r="AN67">
        <f>getHighCount(ScoutingData[[#This Row],[autoScoredGrid]])</f>
        <v>0</v>
      </c>
      <c r="AO67">
        <f>getMedCount(ScoutingData[[#This Row],[autoScoredGrid]])</f>
        <v>1</v>
      </c>
      <c r="AP67">
        <f>getLowCount(ScoutingData[[#This Row],[autoScoredGrid]])</f>
        <v>0</v>
      </c>
      <c r="AQ67" t="e">
        <f>getAvgCycleTime(ScoutingData[[#This Row],[cycleTimes]])</f>
        <v>#VALUE!</v>
      </c>
      <c r="AR67">
        <f>getTotalCount(ScoutingData[[#This Row],[scoredGrid]])</f>
        <v>3</v>
      </c>
      <c r="AS67">
        <f>getCubeCount(ScoutingData[[#This Row],[scoredGrid]])</f>
        <v>0</v>
      </c>
      <c r="AT67">
        <f>getConeCount(ScoutingData[[#This Row],[scoredGrid]])</f>
        <v>3</v>
      </c>
      <c r="AU67">
        <f>getHighCount(ScoutingData[[#This Row],[scoredGrid]])</f>
        <v>0</v>
      </c>
      <c r="AV67">
        <f>getMedCount(ScoutingData[[#This Row],[scoredGrid]])</f>
        <v>2</v>
      </c>
      <c r="AW67">
        <f>getLowCount(ScoutingData[[#This Row],[scoredGrid]])</f>
        <v>1</v>
      </c>
      <c r="AX67">
        <f>ScoutingData[[#This Row],[autoGamePieces]]+ScoutingData[[#This Row],[teleopGamePieces]]</f>
        <v>4</v>
      </c>
      <c r="AY67">
        <f>ScoutingData[[#This Row],[autoCubes]]+ScoutingData[[#This Row],[teleopCubes]]</f>
        <v>0</v>
      </c>
      <c r="AZ67">
        <f>ScoutingData[[#This Row],[autoCones]]+ScoutingData[[#This Row],[teleopCones]]</f>
        <v>4</v>
      </c>
      <c r="BA67">
        <f>ScoutingData[[#This Row],[autoHigh]]+ScoutingData[[#This Row],[teleopHigh]]</f>
        <v>0</v>
      </c>
      <c r="BB67">
        <f>ScoutingData[[#This Row],[autoMed]]+ScoutingData[[#This Row],[teleopMed]]</f>
        <v>3</v>
      </c>
      <c r="BC67">
        <f>ScoutingData[[#This Row],[autoLow]]+ScoutingData[[#This Row],[teleopLow]]</f>
        <v>1</v>
      </c>
    </row>
    <row r="68" spans="1:55">
      <c r="A68" t="s">
        <v>107</v>
      </c>
      <c r="B68" t="s">
        <v>103</v>
      </c>
      <c r="C68" t="s">
        <v>0</v>
      </c>
      <c r="D68">
        <v>22</v>
      </c>
      <c r="E68" t="str">
        <f>ScoutingData[[#This Row],[eventCode]]&amp;"_"&amp;ScoutingData[[#This Row],[matchLevel]]&amp;ScoutingData[[#This Row],[matchNumber]]</f>
        <v>2023njwas_qm22</v>
      </c>
      <c r="F68" t="s">
        <v>115</v>
      </c>
      <c r="G68">
        <v>4652</v>
      </c>
      <c r="H68">
        <v>38</v>
      </c>
      <c r="I68" t="s">
        <v>131</v>
      </c>
      <c r="J68">
        <v>0</v>
      </c>
      <c r="M68">
        <v>1</v>
      </c>
      <c r="N68" t="s">
        <v>20</v>
      </c>
      <c r="P68" t="s">
        <v>139</v>
      </c>
      <c r="Q68">
        <v>0</v>
      </c>
      <c r="R68">
        <v>0</v>
      </c>
      <c r="S68">
        <v>0</v>
      </c>
      <c r="U68">
        <v>0</v>
      </c>
      <c r="V68" t="s">
        <v>74</v>
      </c>
      <c r="W68">
        <v>1</v>
      </c>
      <c r="X68">
        <v>4.8</v>
      </c>
      <c r="Y68" t="s">
        <v>20</v>
      </c>
      <c r="Z68">
        <v>2</v>
      </c>
      <c r="AA68" t="s">
        <v>112</v>
      </c>
      <c r="AB68">
        <v>2</v>
      </c>
      <c r="AC68" t="s">
        <v>112</v>
      </c>
      <c r="AE68">
        <v>3</v>
      </c>
      <c r="AF68">
        <v>0</v>
      </c>
      <c r="AG68">
        <v>0</v>
      </c>
      <c r="AH68">
        <v>0</v>
      </c>
      <c r="AI68">
        <v>0</v>
      </c>
      <c r="AK68">
        <f>getTotalCount(ScoutingData[[#This Row],[autoScoredGrid]])</f>
        <v>1</v>
      </c>
      <c r="AL68">
        <f>getCubeCount(ScoutingData[[#This Row],[autoScoredGrid]])</f>
        <v>1</v>
      </c>
      <c r="AM68">
        <f>getConeCount(ScoutingData[[#This Row],[autoScoredGrid]])</f>
        <v>0</v>
      </c>
      <c r="AN68">
        <f>getHighCount(ScoutingData[[#This Row],[autoScoredGrid]])</f>
        <v>0</v>
      </c>
      <c r="AO68">
        <f>getMedCount(ScoutingData[[#This Row],[autoScoredGrid]])</f>
        <v>1</v>
      </c>
      <c r="AP68">
        <f>getLowCount(ScoutingData[[#This Row],[autoScoredGrid]])</f>
        <v>0</v>
      </c>
      <c r="AQ68" t="e">
        <f>getAvgCycleTime(ScoutingData[[#This Row],[cycleTimes]])</f>
        <v>#VALUE!</v>
      </c>
      <c r="AR68">
        <f>getTotalCount(ScoutingData[[#This Row],[scoredGrid]])</f>
        <v>3</v>
      </c>
      <c r="AS68">
        <f>getCubeCount(ScoutingData[[#This Row],[scoredGrid]])</f>
        <v>3</v>
      </c>
      <c r="AT68">
        <f>getConeCount(ScoutingData[[#This Row],[scoredGrid]])</f>
        <v>0</v>
      </c>
      <c r="AU68">
        <f>getHighCount(ScoutingData[[#This Row],[scoredGrid]])</f>
        <v>0</v>
      </c>
      <c r="AV68">
        <f>getMedCount(ScoutingData[[#This Row],[scoredGrid]])</f>
        <v>0</v>
      </c>
      <c r="AW68">
        <f>getLowCount(ScoutingData[[#This Row],[scoredGrid]])</f>
        <v>3</v>
      </c>
      <c r="AX68">
        <f>ScoutingData[[#This Row],[autoGamePieces]]+ScoutingData[[#This Row],[teleopGamePieces]]</f>
        <v>4</v>
      </c>
      <c r="AY68">
        <f>ScoutingData[[#This Row],[autoCubes]]+ScoutingData[[#This Row],[teleopCubes]]</f>
        <v>4</v>
      </c>
      <c r="AZ68">
        <f>ScoutingData[[#This Row],[autoCones]]+ScoutingData[[#This Row],[teleopCones]]</f>
        <v>0</v>
      </c>
      <c r="BA68">
        <f>ScoutingData[[#This Row],[autoHigh]]+ScoutingData[[#This Row],[teleopHigh]]</f>
        <v>0</v>
      </c>
      <c r="BB68">
        <f>ScoutingData[[#This Row],[autoMed]]+ScoutingData[[#This Row],[teleopMed]]</f>
        <v>1</v>
      </c>
      <c r="BC68">
        <f>ScoutingData[[#This Row],[autoLow]]+ScoutingData[[#This Row],[teleopLow]]</f>
        <v>3</v>
      </c>
    </row>
    <row r="69" spans="1:55">
      <c r="A69" t="s">
        <v>107</v>
      </c>
      <c r="B69" t="s">
        <v>103</v>
      </c>
      <c r="C69" t="s">
        <v>0</v>
      </c>
      <c r="D69">
        <v>36</v>
      </c>
      <c r="E69" t="str">
        <f>ScoutingData[[#This Row],[eventCode]]&amp;"_"&amp;ScoutingData[[#This Row],[matchLevel]]&amp;ScoutingData[[#This Row],[matchNumber]]</f>
        <v>2023njwas_qm36</v>
      </c>
      <c r="F69" t="s">
        <v>115</v>
      </c>
      <c r="G69">
        <v>4652</v>
      </c>
      <c r="H69">
        <v>26</v>
      </c>
      <c r="I69" t="s">
        <v>121</v>
      </c>
      <c r="J69">
        <v>0</v>
      </c>
      <c r="M69">
        <v>1</v>
      </c>
      <c r="N69" t="s">
        <v>18</v>
      </c>
      <c r="P69" t="s">
        <v>113</v>
      </c>
      <c r="Q69">
        <v>0</v>
      </c>
      <c r="R69">
        <v>0</v>
      </c>
      <c r="S69">
        <v>0</v>
      </c>
      <c r="U69">
        <v>0</v>
      </c>
      <c r="V69" t="s">
        <v>18</v>
      </c>
      <c r="W69" t="s">
        <v>18</v>
      </c>
      <c r="X69">
        <v>22</v>
      </c>
      <c r="Y69" t="s">
        <v>20</v>
      </c>
      <c r="Z69">
        <v>2</v>
      </c>
      <c r="AA69" t="s">
        <v>112</v>
      </c>
      <c r="AB69">
        <v>0</v>
      </c>
      <c r="AC69" t="s">
        <v>112</v>
      </c>
      <c r="AE69">
        <v>3</v>
      </c>
      <c r="AF69">
        <v>0</v>
      </c>
      <c r="AG69">
        <v>0</v>
      </c>
      <c r="AH69">
        <v>0</v>
      </c>
      <c r="AI69">
        <v>0</v>
      </c>
      <c r="AJ69" t="s">
        <v>154</v>
      </c>
      <c r="AK69">
        <f>getTotalCount(ScoutingData[[#This Row],[autoScoredGrid]])</f>
        <v>1</v>
      </c>
      <c r="AL69">
        <f>getCubeCount(ScoutingData[[#This Row],[autoScoredGrid]])</f>
        <v>1</v>
      </c>
      <c r="AM69">
        <f>getConeCount(ScoutingData[[#This Row],[autoScoredGrid]])</f>
        <v>0</v>
      </c>
      <c r="AN69">
        <f>getHighCount(ScoutingData[[#This Row],[autoScoredGrid]])</f>
        <v>0</v>
      </c>
      <c r="AO69">
        <f>getMedCount(ScoutingData[[#This Row],[autoScoredGrid]])</f>
        <v>1</v>
      </c>
      <c r="AP69">
        <f>getLowCount(ScoutingData[[#This Row],[autoScoredGrid]])</f>
        <v>0</v>
      </c>
      <c r="AQ69" t="e">
        <f>getAvgCycleTime(ScoutingData[[#This Row],[cycleTimes]])</f>
        <v>#VALUE!</v>
      </c>
      <c r="AR69">
        <f>getTotalCount(ScoutingData[[#This Row],[scoredGrid]])</f>
        <v>0</v>
      </c>
      <c r="AS69">
        <f>getCubeCount(ScoutingData[[#This Row],[scoredGrid]])</f>
        <v>0</v>
      </c>
      <c r="AT69">
        <f>getConeCount(ScoutingData[[#This Row],[scoredGrid]])</f>
        <v>0</v>
      </c>
      <c r="AU69">
        <f>getHighCount(ScoutingData[[#This Row],[scoredGrid]])</f>
        <v>0</v>
      </c>
      <c r="AV69">
        <f>getMedCount(ScoutingData[[#This Row],[scoredGrid]])</f>
        <v>0</v>
      </c>
      <c r="AW69">
        <f>getLowCount(ScoutingData[[#This Row],[scoredGrid]])</f>
        <v>0</v>
      </c>
      <c r="AX69">
        <f>ScoutingData[[#This Row],[autoGamePieces]]+ScoutingData[[#This Row],[teleopGamePieces]]</f>
        <v>1</v>
      </c>
      <c r="AY69">
        <f>ScoutingData[[#This Row],[autoCubes]]+ScoutingData[[#This Row],[teleopCubes]]</f>
        <v>1</v>
      </c>
      <c r="AZ69">
        <f>ScoutingData[[#This Row],[autoCones]]+ScoutingData[[#This Row],[teleopCones]]</f>
        <v>0</v>
      </c>
      <c r="BA69">
        <f>ScoutingData[[#This Row],[autoHigh]]+ScoutingData[[#This Row],[teleopHigh]]</f>
        <v>0</v>
      </c>
      <c r="BB69">
        <f>ScoutingData[[#This Row],[autoMed]]+ScoutingData[[#This Row],[teleopMed]]</f>
        <v>1</v>
      </c>
      <c r="BC69">
        <f>ScoutingData[[#This Row],[autoLow]]+ScoutingData[[#This Row],[teleopLow]]</f>
        <v>0</v>
      </c>
    </row>
    <row r="70" spans="1:55">
      <c r="A70" t="s">
        <v>107</v>
      </c>
      <c r="B70" t="s">
        <v>103</v>
      </c>
      <c r="C70" t="s">
        <v>0</v>
      </c>
      <c r="D70">
        <v>41</v>
      </c>
      <c r="E70" t="str">
        <f>ScoutingData[[#This Row],[eventCode]]&amp;"_"&amp;ScoutingData[[#This Row],[matchLevel]]&amp;ScoutingData[[#This Row],[matchNumber]]</f>
        <v>2023njwas_qm41</v>
      </c>
      <c r="F70" t="s">
        <v>104</v>
      </c>
      <c r="G70">
        <v>4652</v>
      </c>
      <c r="H70">
        <v>26</v>
      </c>
      <c r="I70" t="s">
        <v>121</v>
      </c>
      <c r="J70">
        <v>0</v>
      </c>
      <c r="M70">
        <v>1</v>
      </c>
      <c r="N70" t="s">
        <v>18</v>
      </c>
      <c r="P70" t="s">
        <v>160</v>
      </c>
      <c r="Q70">
        <v>0</v>
      </c>
      <c r="R70">
        <v>0</v>
      </c>
      <c r="S70">
        <v>0</v>
      </c>
      <c r="U70">
        <v>1</v>
      </c>
      <c r="V70" t="s">
        <v>74</v>
      </c>
      <c r="W70" t="s">
        <v>18</v>
      </c>
      <c r="X70">
        <v>1.3</v>
      </c>
      <c r="Y70" t="s">
        <v>20</v>
      </c>
      <c r="Z70">
        <v>2</v>
      </c>
      <c r="AA70" t="s">
        <v>112</v>
      </c>
      <c r="AB70">
        <v>5</v>
      </c>
      <c r="AC70" t="s">
        <v>18</v>
      </c>
      <c r="AE70">
        <v>3</v>
      </c>
      <c r="AF70">
        <v>0</v>
      </c>
      <c r="AG70">
        <v>0</v>
      </c>
      <c r="AH70">
        <v>0</v>
      </c>
      <c r="AI70">
        <v>0</v>
      </c>
      <c r="AK70">
        <f>getTotalCount(ScoutingData[[#This Row],[autoScoredGrid]])</f>
        <v>1</v>
      </c>
      <c r="AL70">
        <f>getCubeCount(ScoutingData[[#This Row],[autoScoredGrid]])</f>
        <v>1</v>
      </c>
      <c r="AM70">
        <f>getConeCount(ScoutingData[[#This Row],[autoScoredGrid]])</f>
        <v>0</v>
      </c>
      <c r="AN70">
        <f>getHighCount(ScoutingData[[#This Row],[autoScoredGrid]])</f>
        <v>0</v>
      </c>
      <c r="AO70">
        <f>getMedCount(ScoutingData[[#This Row],[autoScoredGrid]])</f>
        <v>1</v>
      </c>
      <c r="AP70">
        <f>getLowCount(ScoutingData[[#This Row],[autoScoredGrid]])</f>
        <v>0</v>
      </c>
      <c r="AQ70" t="e">
        <f>getAvgCycleTime(ScoutingData[[#This Row],[cycleTimes]])</f>
        <v>#VALUE!</v>
      </c>
      <c r="AR70">
        <f>getTotalCount(ScoutingData[[#This Row],[scoredGrid]])</f>
        <v>3</v>
      </c>
      <c r="AS70">
        <f>getCubeCount(ScoutingData[[#This Row],[scoredGrid]])</f>
        <v>3</v>
      </c>
      <c r="AT70">
        <f>getConeCount(ScoutingData[[#This Row],[scoredGrid]])</f>
        <v>0</v>
      </c>
      <c r="AU70">
        <f>getHighCount(ScoutingData[[#This Row],[scoredGrid]])</f>
        <v>0</v>
      </c>
      <c r="AV70">
        <f>getMedCount(ScoutingData[[#This Row],[scoredGrid]])</f>
        <v>1</v>
      </c>
      <c r="AW70">
        <f>getLowCount(ScoutingData[[#This Row],[scoredGrid]])</f>
        <v>2</v>
      </c>
      <c r="AX70">
        <f>ScoutingData[[#This Row],[autoGamePieces]]+ScoutingData[[#This Row],[teleopGamePieces]]</f>
        <v>4</v>
      </c>
      <c r="AY70">
        <f>ScoutingData[[#This Row],[autoCubes]]+ScoutingData[[#This Row],[teleopCubes]]</f>
        <v>4</v>
      </c>
      <c r="AZ70">
        <f>ScoutingData[[#This Row],[autoCones]]+ScoutingData[[#This Row],[teleopCones]]</f>
        <v>0</v>
      </c>
      <c r="BA70">
        <f>ScoutingData[[#This Row],[autoHigh]]+ScoutingData[[#This Row],[teleopHigh]]</f>
        <v>0</v>
      </c>
      <c r="BB70">
        <f>ScoutingData[[#This Row],[autoMed]]+ScoutingData[[#This Row],[teleopMed]]</f>
        <v>2</v>
      </c>
      <c r="BC70">
        <f>ScoutingData[[#This Row],[autoLow]]+ScoutingData[[#This Row],[teleopLow]]</f>
        <v>2</v>
      </c>
    </row>
    <row r="71" spans="1:55">
      <c r="A71" t="s">
        <v>169</v>
      </c>
      <c r="B71" t="s">
        <v>103</v>
      </c>
      <c r="C71" t="s">
        <v>0</v>
      </c>
      <c r="D71">
        <v>5</v>
      </c>
      <c r="E71" t="str">
        <f>ScoutingData[[#This Row],[eventCode]]&amp;"_"&amp;ScoutingData[[#This Row],[matchLevel]]&amp;ScoutingData[[#This Row],[matchNumber]]</f>
        <v>2023njwas_qm5</v>
      </c>
      <c r="F71" t="s">
        <v>175</v>
      </c>
      <c r="G71">
        <v>4652</v>
      </c>
      <c r="H71">
        <v>59</v>
      </c>
      <c r="I71" t="s">
        <v>131</v>
      </c>
      <c r="J71">
        <v>1</v>
      </c>
      <c r="M71">
        <v>1</v>
      </c>
      <c r="N71" t="s">
        <v>20</v>
      </c>
      <c r="P71" t="s">
        <v>176</v>
      </c>
      <c r="Q71">
        <v>0</v>
      </c>
      <c r="R71">
        <v>0</v>
      </c>
      <c r="S71">
        <v>0</v>
      </c>
      <c r="U71">
        <v>0</v>
      </c>
      <c r="V71" t="s">
        <v>119</v>
      </c>
      <c r="W71">
        <v>1</v>
      </c>
      <c r="X71">
        <v>7.1</v>
      </c>
      <c r="Y71" t="s">
        <v>20</v>
      </c>
      <c r="Z71">
        <v>2</v>
      </c>
      <c r="AA71" t="s">
        <v>112</v>
      </c>
      <c r="AB71">
        <v>1</v>
      </c>
      <c r="AC71" t="s">
        <v>18</v>
      </c>
      <c r="AE71">
        <v>3</v>
      </c>
      <c r="AF71">
        <v>0</v>
      </c>
      <c r="AG71">
        <v>0</v>
      </c>
      <c r="AH71">
        <v>0</v>
      </c>
      <c r="AI71">
        <v>0</v>
      </c>
      <c r="AK71">
        <f>getTotalCount(ScoutingData[[#This Row],[autoScoredGrid]])</f>
        <v>1</v>
      </c>
      <c r="AL71">
        <f>getCubeCount(ScoutingData[[#This Row],[autoScoredGrid]])</f>
        <v>1</v>
      </c>
      <c r="AM71">
        <f>getConeCount(ScoutingData[[#This Row],[autoScoredGrid]])</f>
        <v>0</v>
      </c>
      <c r="AN71">
        <f>getHighCount(ScoutingData[[#This Row],[autoScoredGrid]])</f>
        <v>0</v>
      </c>
      <c r="AO71">
        <f>getMedCount(ScoutingData[[#This Row],[autoScoredGrid]])</f>
        <v>1</v>
      </c>
      <c r="AP71">
        <f>getLowCount(ScoutingData[[#This Row],[autoScoredGrid]])</f>
        <v>0</v>
      </c>
      <c r="AQ71" t="e">
        <f>getAvgCycleTime(ScoutingData[[#This Row],[cycleTimes]])</f>
        <v>#VALUE!</v>
      </c>
      <c r="AR71">
        <f>getTotalCount(ScoutingData[[#This Row],[scoredGrid]])</f>
        <v>3</v>
      </c>
      <c r="AS71">
        <f>getCubeCount(ScoutingData[[#This Row],[scoredGrid]])</f>
        <v>3</v>
      </c>
      <c r="AT71">
        <f>getConeCount(ScoutingData[[#This Row],[scoredGrid]])</f>
        <v>0</v>
      </c>
      <c r="AU71">
        <f>getHighCount(ScoutingData[[#This Row],[scoredGrid]])</f>
        <v>0</v>
      </c>
      <c r="AV71">
        <f>getMedCount(ScoutingData[[#This Row],[scoredGrid]])</f>
        <v>1</v>
      </c>
      <c r="AW71">
        <f>getLowCount(ScoutingData[[#This Row],[scoredGrid]])</f>
        <v>2</v>
      </c>
      <c r="AX71">
        <f>ScoutingData[[#This Row],[autoGamePieces]]+ScoutingData[[#This Row],[teleopGamePieces]]</f>
        <v>4</v>
      </c>
      <c r="AY71">
        <f>ScoutingData[[#This Row],[autoCubes]]+ScoutingData[[#This Row],[teleopCubes]]</f>
        <v>4</v>
      </c>
      <c r="AZ71">
        <f>ScoutingData[[#This Row],[autoCones]]+ScoutingData[[#This Row],[teleopCones]]</f>
        <v>0</v>
      </c>
      <c r="BA71">
        <f>ScoutingData[[#This Row],[autoHigh]]+ScoutingData[[#This Row],[teleopHigh]]</f>
        <v>0</v>
      </c>
      <c r="BB71">
        <f>ScoutingData[[#This Row],[autoMed]]+ScoutingData[[#This Row],[teleopMed]]</f>
        <v>2</v>
      </c>
      <c r="BC71">
        <f>ScoutingData[[#This Row],[autoLow]]+ScoutingData[[#This Row],[teleopLow]]</f>
        <v>2</v>
      </c>
    </row>
    <row r="72" spans="1:55">
      <c r="A72" t="s">
        <v>169</v>
      </c>
      <c r="B72" t="s">
        <v>103</v>
      </c>
      <c r="C72" t="s">
        <v>0</v>
      </c>
      <c r="D72">
        <v>18</v>
      </c>
      <c r="E72" t="str">
        <f>ScoutingData[[#This Row],[eventCode]]&amp;"_"&amp;ScoutingData[[#This Row],[matchLevel]]&amp;ScoutingData[[#This Row],[matchNumber]]</f>
        <v>2023njwas_qm18</v>
      </c>
      <c r="F72" t="s">
        <v>171</v>
      </c>
      <c r="G72">
        <v>4652</v>
      </c>
      <c r="H72">
        <v>59</v>
      </c>
      <c r="I72" t="s">
        <v>131</v>
      </c>
      <c r="J72">
        <v>1</v>
      </c>
      <c r="M72">
        <v>1</v>
      </c>
      <c r="N72" t="s">
        <v>20</v>
      </c>
      <c r="P72" t="s">
        <v>192</v>
      </c>
      <c r="Q72">
        <v>0</v>
      </c>
      <c r="R72">
        <v>0</v>
      </c>
      <c r="S72">
        <v>0</v>
      </c>
      <c r="U72">
        <v>0</v>
      </c>
      <c r="V72" t="s">
        <v>111</v>
      </c>
      <c r="W72" t="s">
        <v>18</v>
      </c>
      <c r="X72">
        <v>0</v>
      </c>
      <c r="Y72" t="s">
        <v>136</v>
      </c>
      <c r="Z72">
        <v>0</v>
      </c>
      <c r="AA72" t="s">
        <v>112</v>
      </c>
      <c r="AB72">
        <v>3</v>
      </c>
      <c r="AC72" t="s">
        <v>18</v>
      </c>
      <c r="AE72">
        <v>2</v>
      </c>
      <c r="AF72">
        <v>0</v>
      </c>
      <c r="AG72">
        <v>0</v>
      </c>
      <c r="AH72">
        <v>0</v>
      </c>
      <c r="AI72">
        <v>0</v>
      </c>
      <c r="AJ72" t="s">
        <v>193</v>
      </c>
      <c r="AK72">
        <f>getTotalCount(ScoutingData[[#This Row],[autoScoredGrid]])</f>
        <v>1</v>
      </c>
      <c r="AL72">
        <f>getCubeCount(ScoutingData[[#This Row],[autoScoredGrid]])</f>
        <v>1</v>
      </c>
      <c r="AM72">
        <f>getConeCount(ScoutingData[[#This Row],[autoScoredGrid]])</f>
        <v>0</v>
      </c>
      <c r="AN72">
        <f>getHighCount(ScoutingData[[#This Row],[autoScoredGrid]])</f>
        <v>0</v>
      </c>
      <c r="AO72">
        <f>getMedCount(ScoutingData[[#This Row],[autoScoredGrid]])</f>
        <v>1</v>
      </c>
      <c r="AP72">
        <f>getLowCount(ScoutingData[[#This Row],[autoScoredGrid]])</f>
        <v>0</v>
      </c>
      <c r="AQ72" t="e">
        <f>getAvgCycleTime(ScoutingData[[#This Row],[cycleTimes]])</f>
        <v>#VALUE!</v>
      </c>
      <c r="AR72">
        <f>getTotalCount(ScoutingData[[#This Row],[scoredGrid]])</f>
        <v>4</v>
      </c>
      <c r="AS72">
        <f>getCubeCount(ScoutingData[[#This Row],[scoredGrid]])</f>
        <v>3</v>
      </c>
      <c r="AT72">
        <f>getConeCount(ScoutingData[[#This Row],[scoredGrid]])</f>
        <v>1</v>
      </c>
      <c r="AU72">
        <f>getHighCount(ScoutingData[[#This Row],[scoredGrid]])</f>
        <v>0</v>
      </c>
      <c r="AV72">
        <f>getMedCount(ScoutingData[[#This Row],[scoredGrid]])</f>
        <v>0</v>
      </c>
      <c r="AW72">
        <f>getLowCount(ScoutingData[[#This Row],[scoredGrid]])</f>
        <v>4</v>
      </c>
      <c r="AX72">
        <f>ScoutingData[[#This Row],[autoGamePieces]]+ScoutingData[[#This Row],[teleopGamePieces]]</f>
        <v>5</v>
      </c>
      <c r="AY72">
        <f>ScoutingData[[#This Row],[autoCubes]]+ScoutingData[[#This Row],[teleopCubes]]</f>
        <v>4</v>
      </c>
      <c r="AZ72">
        <f>ScoutingData[[#This Row],[autoCones]]+ScoutingData[[#This Row],[teleopCones]]</f>
        <v>1</v>
      </c>
      <c r="BA72">
        <f>ScoutingData[[#This Row],[autoHigh]]+ScoutingData[[#This Row],[teleopHigh]]</f>
        <v>0</v>
      </c>
      <c r="BB72">
        <f>ScoutingData[[#This Row],[autoMed]]+ScoutingData[[#This Row],[teleopMed]]</f>
        <v>1</v>
      </c>
      <c r="BC72">
        <f>ScoutingData[[#This Row],[autoLow]]+ScoutingData[[#This Row],[teleopLow]]</f>
        <v>4</v>
      </c>
    </row>
    <row r="73" spans="1:55">
      <c r="A73" t="s">
        <v>107</v>
      </c>
      <c r="B73" t="s">
        <v>103</v>
      </c>
      <c r="C73" t="s">
        <v>0</v>
      </c>
      <c r="D73">
        <v>31</v>
      </c>
      <c r="E73" t="str">
        <f>ScoutingData[[#This Row],[eventCode]]&amp;"_"&amp;ScoutingData[[#This Row],[matchLevel]]&amp;ScoutingData[[#This Row],[matchNumber]]</f>
        <v>2023njwas_qm31</v>
      </c>
      <c r="F73" t="s">
        <v>104</v>
      </c>
      <c r="G73">
        <v>6943</v>
      </c>
      <c r="H73">
        <v>62</v>
      </c>
      <c r="I73" t="s">
        <v>113</v>
      </c>
      <c r="J73">
        <v>0</v>
      </c>
      <c r="M73">
        <v>0</v>
      </c>
      <c r="N73" t="s">
        <v>18</v>
      </c>
      <c r="P73" t="s">
        <v>113</v>
      </c>
      <c r="Q73">
        <v>0</v>
      </c>
      <c r="R73">
        <v>0</v>
      </c>
      <c r="S73">
        <v>0</v>
      </c>
      <c r="U73">
        <v>0</v>
      </c>
      <c r="V73" t="s">
        <v>18</v>
      </c>
      <c r="W73" t="s">
        <v>18</v>
      </c>
      <c r="X73">
        <v>0</v>
      </c>
      <c r="Y73" t="s">
        <v>18</v>
      </c>
      <c r="Z73">
        <v>2</v>
      </c>
      <c r="AA73" t="s">
        <v>112</v>
      </c>
      <c r="AB73">
        <v>1</v>
      </c>
      <c r="AC73" t="s">
        <v>112</v>
      </c>
      <c r="AE73">
        <v>2</v>
      </c>
      <c r="AF73">
        <v>0</v>
      </c>
      <c r="AG73">
        <v>1</v>
      </c>
      <c r="AH73">
        <v>0</v>
      </c>
      <c r="AI73">
        <v>0</v>
      </c>
      <c r="AK73">
        <f>getTotalCount(ScoutingData[[#This Row],[autoScoredGrid]])</f>
        <v>0</v>
      </c>
      <c r="AL73">
        <f>getCubeCount(ScoutingData[[#This Row],[autoScoredGrid]])</f>
        <v>0</v>
      </c>
      <c r="AM73">
        <f>getConeCount(ScoutingData[[#This Row],[autoScoredGrid]])</f>
        <v>0</v>
      </c>
      <c r="AN73">
        <f>getHighCount(ScoutingData[[#This Row],[autoScoredGrid]])</f>
        <v>0</v>
      </c>
      <c r="AO73">
        <f>getMedCount(ScoutingData[[#This Row],[autoScoredGrid]])</f>
        <v>0</v>
      </c>
      <c r="AP73">
        <f>getLowCount(ScoutingData[[#This Row],[autoScoredGrid]])</f>
        <v>0</v>
      </c>
      <c r="AQ73" t="e">
        <f>getAvgCycleTime(ScoutingData[[#This Row],[cycleTimes]])</f>
        <v>#VALUE!</v>
      </c>
      <c r="AR73">
        <f>getTotalCount(ScoutingData[[#This Row],[scoredGrid]])</f>
        <v>0</v>
      </c>
      <c r="AS73">
        <f>getCubeCount(ScoutingData[[#This Row],[scoredGrid]])</f>
        <v>0</v>
      </c>
      <c r="AT73">
        <f>getConeCount(ScoutingData[[#This Row],[scoredGrid]])</f>
        <v>0</v>
      </c>
      <c r="AU73">
        <f>getHighCount(ScoutingData[[#This Row],[scoredGrid]])</f>
        <v>0</v>
      </c>
      <c r="AV73">
        <f>getMedCount(ScoutingData[[#This Row],[scoredGrid]])</f>
        <v>0</v>
      </c>
      <c r="AW73">
        <f>getLowCount(ScoutingData[[#This Row],[scoredGrid]])</f>
        <v>0</v>
      </c>
      <c r="AX73">
        <f>ScoutingData[[#This Row],[autoGamePieces]]+ScoutingData[[#This Row],[teleopGamePieces]]</f>
        <v>0</v>
      </c>
      <c r="AY73">
        <f>ScoutingData[[#This Row],[autoCubes]]+ScoutingData[[#This Row],[teleopCubes]]</f>
        <v>0</v>
      </c>
      <c r="AZ73">
        <f>ScoutingData[[#This Row],[autoCones]]+ScoutingData[[#This Row],[teleopCones]]</f>
        <v>0</v>
      </c>
      <c r="BA73">
        <f>ScoutingData[[#This Row],[autoHigh]]+ScoutingData[[#This Row],[teleopHigh]]</f>
        <v>0</v>
      </c>
      <c r="BB73">
        <f>ScoutingData[[#This Row],[autoMed]]+ScoutingData[[#This Row],[teleopMed]]</f>
        <v>0</v>
      </c>
      <c r="BC73">
        <f>ScoutingData[[#This Row],[autoLow]]+ScoutingData[[#This Row],[teleopLow]]</f>
        <v>0</v>
      </c>
    </row>
    <row r="74" spans="1:55">
      <c r="A74" t="s">
        <v>107</v>
      </c>
      <c r="B74" t="s">
        <v>103</v>
      </c>
      <c r="C74" t="s">
        <v>0</v>
      </c>
      <c r="D74">
        <v>44</v>
      </c>
      <c r="E74" t="str">
        <f>ScoutingData[[#This Row],[eventCode]]&amp;"_"&amp;ScoutingData[[#This Row],[matchLevel]]&amp;ScoutingData[[#This Row],[matchNumber]]</f>
        <v>2023njwas_qm44</v>
      </c>
      <c r="F74" t="s">
        <v>125</v>
      </c>
      <c r="G74">
        <v>6943</v>
      </c>
      <c r="H74">
        <v>38</v>
      </c>
      <c r="I74" t="s">
        <v>113</v>
      </c>
      <c r="J74">
        <v>0</v>
      </c>
      <c r="M74">
        <v>0</v>
      </c>
      <c r="N74" t="s">
        <v>18</v>
      </c>
      <c r="P74" t="s">
        <v>113</v>
      </c>
      <c r="Q74">
        <v>0</v>
      </c>
      <c r="R74">
        <v>0</v>
      </c>
      <c r="S74">
        <v>0</v>
      </c>
      <c r="U74">
        <v>0</v>
      </c>
      <c r="V74" t="s">
        <v>18</v>
      </c>
      <c r="W74" t="s">
        <v>18</v>
      </c>
      <c r="X74">
        <v>0</v>
      </c>
      <c r="Y74" t="s">
        <v>136</v>
      </c>
      <c r="Z74">
        <v>2</v>
      </c>
      <c r="AA74" t="s">
        <v>68</v>
      </c>
      <c r="AB74">
        <v>2</v>
      </c>
      <c r="AC74" t="s">
        <v>111</v>
      </c>
      <c r="AE74">
        <v>1</v>
      </c>
      <c r="AF74">
        <v>0</v>
      </c>
      <c r="AG74">
        <v>0</v>
      </c>
      <c r="AH74">
        <v>0</v>
      </c>
      <c r="AI74">
        <v>0</v>
      </c>
      <c r="AK74">
        <f>getTotalCount(ScoutingData[[#This Row],[autoScoredGrid]])</f>
        <v>0</v>
      </c>
      <c r="AL74">
        <f>getCubeCount(ScoutingData[[#This Row],[autoScoredGrid]])</f>
        <v>0</v>
      </c>
      <c r="AM74">
        <f>getConeCount(ScoutingData[[#This Row],[autoScoredGrid]])</f>
        <v>0</v>
      </c>
      <c r="AN74">
        <f>getHighCount(ScoutingData[[#This Row],[autoScoredGrid]])</f>
        <v>0</v>
      </c>
      <c r="AO74">
        <f>getMedCount(ScoutingData[[#This Row],[autoScoredGrid]])</f>
        <v>0</v>
      </c>
      <c r="AP74">
        <f>getLowCount(ScoutingData[[#This Row],[autoScoredGrid]])</f>
        <v>0</v>
      </c>
      <c r="AQ74" t="e">
        <f>getAvgCycleTime(ScoutingData[[#This Row],[cycleTimes]])</f>
        <v>#VALUE!</v>
      </c>
      <c r="AR74">
        <f>getTotalCount(ScoutingData[[#This Row],[scoredGrid]])</f>
        <v>0</v>
      </c>
      <c r="AS74">
        <f>getCubeCount(ScoutingData[[#This Row],[scoredGrid]])</f>
        <v>0</v>
      </c>
      <c r="AT74">
        <f>getConeCount(ScoutingData[[#This Row],[scoredGrid]])</f>
        <v>0</v>
      </c>
      <c r="AU74">
        <f>getHighCount(ScoutingData[[#This Row],[scoredGrid]])</f>
        <v>0</v>
      </c>
      <c r="AV74">
        <f>getMedCount(ScoutingData[[#This Row],[scoredGrid]])</f>
        <v>0</v>
      </c>
      <c r="AW74">
        <f>getLowCount(ScoutingData[[#This Row],[scoredGrid]])</f>
        <v>0</v>
      </c>
      <c r="AX74">
        <f>ScoutingData[[#This Row],[autoGamePieces]]+ScoutingData[[#This Row],[teleopGamePieces]]</f>
        <v>0</v>
      </c>
      <c r="AY74">
        <f>ScoutingData[[#This Row],[autoCubes]]+ScoutingData[[#This Row],[teleopCubes]]</f>
        <v>0</v>
      </c>
      <c r="AZ74">
        <f>ScoutingData[[#This Row],[autoCones]]+ScoutingData[[#This Row],[teleopCones]]</f>
        <v>0</v>
      </c>
      <c r="BA74">
        <f>ScoutingData[[#This Row],[autoHigh]]+ScoutingData[[#This Row],[teleopHigh]]</f>
        <v>0</v>
      </c>
      <c r="BB74">
        <f>ScoutingData[[#This Row],[autoMed]]+ScoutingData[[#This Row],[teleopMed]]</f>
        <v>0</v>
      </c>
      <c r="BC74">
        <f>ScoutingData[[#This Row],[autoLow]]+ScoutingData[[#This Row],[teleopLow]]</f>
        <v>0</v>
      </c>
    </row>
    <row r="75" spans="1:55">
      <c r="A75" t="s">
        <v>169</v>
      </c>
      <c r="B75" t="s">
        <v>103</v>
      </c>
      <c r="C75" t="s">
        <v>0</v>
      </c>
      <c r="D75">
        <v>36</v>
      </c>
      <c r="E75" t="str">
        <f>ScoutingData[[#This Row],[eventCode]]&amp;"_"&amp;ScoutingData[[#This Row],[matchLevel]]&amp;ScoutingData[[#This Row],[matchNumber]]</f>
        <v>2023njwas_qm36</v>
      </c>
      <c r="F75" t="s">
        <v>171</v>
      </c>
      <c r="G75">
        <v>6943</v>
      </c>
      <c r="H75">
        <v>71</v>
      </c>
      <c r="I75" t="s">
        <v>113</v>
      </c>
      <c r="J75">
        <v>0</v>
      </c>
      <c r="M75">
        <v>0</v>
      </c>
      <c r="N75" t="s">
        <v>18</v>
      </c>
      <c r="P75" t="s">
        <v>113</v>
      </c>
      <c r="Q75">
        <v>0</v>
      </c>
      <c r="R75">
        <v>0</v>
      </c>
      <c r="S75">
        <v>0</v>
      </c>
      <c r="U75">
        <v>0</v>
      </c>
      <c r="V75" t="s">
        <v>18</v>
      </c>
      <c r="W75" t="s">
        <v>18</v>
      </c>
      <c r="X75">
        <v>0</v>
      </c>
      <c r="Y75" t="s">
        <v>136</v>
      </c>
      <c r="Z75">
        <v>0</v>
      </c>
      <c r="AA75" t="s">
        <v>68</v>
      </c>
      <c r="AB75">
        <v>0</v>
      </c>
      <c r="AC75" t="s">
        <v>112</v>
      </c>
      <c r="AE75">
        <v>2</v>
      </c>
      <c r="AF75">
        <v>0</v>
      </c>
      <c r="AG75">
        <v>0</v>
      </c>
      <c r="AH75">
        <v>0</v>
      </c>
      <c r="AI75">
        <v>0</v>
      </c>
      <c r="AJ75" t="s">
        <v>197</v>
      </c>
      <c r="AK75">
        <f>getTotalCount(ScoutingData[[#This Row],[autoScoredGrid]])</f>
        <v>0</v>
      </c>
      <c r="AL75">
        <f>getCubeCount(ScoutingData[[#This Row],[autoScoredGrid]])</f>
        <v>0</v>
      </c>
      <c r="AM75">
        <f>getConeCount(ScoutingData[[#This Row],[autoScoredGrid]])</f>
        <v>0</v>
      </c>
      <c r="AN75">
        <f>getHighCount(ScoutingData[[#This Row],[autoScoredGrid]])</f>
        <v>0</v>
      </c>
      <c r="AO75">
        <f>getMedCount(ScoutingData[[#This Row],[autoScoredGrid]])</f>
        <v>0</v>
      </c>
      <c r="AP75">
        <f>getLowCount(ScoutingData[[#This Row],[autoScoredGrid]])</f>
        <v>0</v>
      </c>
      <c r="AQ75" t="e">
        <f>getAvgCycleTime(ScoutingData[[#This Row],[cycleTimes]])</f>
        <v>#VALUE!</v>
      </c>
      <c r="AR75">
        <f>getTotalCount(ScoutingData[[#This Row],[scoredGrid]])</f>
        <v>0</v>
      </c>
      <c r="AS75">
        <f>getCubeCount(ScoutingData[[#This Row],[scoredGrid]])</f>
        <v>0</v>
      </c>
      <c r="AT75">
        <f>getConeCount(ScoutingData[[#This Row],[scoredGrid]])</f>
        <v>0</v>
      </c>
      <c r="AU75">
        <f>getHighCount(ScoutingData[[#This Row],[scoredGrid]])</f>
        <v>0</v>
      </c>
      <c r="AV75">
        <f>getMedCount(ScoutingData[[#This Row],[scoredGrid]])</f>
        <v>0</v>
      </c>
      <c r="AW75">
        <f>getLowCount(ScoutingData[[#This Row],[scoredGrid]])</f>
        <v>0</v>
      </c>
      <c r="AX75">
        <f>ScoutingData[[#This Row],[autoGamePieces]]+ScoutingData[[#This Row],[teleopGamePieces]]</f>
        <v>0</v>
      </c>
      <c r="AY75">
        <f>ScoutingData[[#This Row],[autoCubes]]+ScoutingData[[#This Row],[teleopCubes]]</f>
        <v>0</v>
      </c>
      <c r="AZ75">
        <f>ScoutingData[[#This Row],[autoCones]]+ScoutingData[[#This Row],[teleopCones]]</f>
        <v>0</v>
      </c>
      <c r="BA75">
        <f>ScoutingData[[#This Row],[autoHigh]]+ScoutingData[[#This Row],[teleopHigh]]</f>
        <v>0</v>
      </c>
      <c r="BB75">
        <f>ScoutingData[[#This Row],[autoMed]]+ScoutingData[[#This Row],[teleopMed]]</f>
        <v>0</v>
      </c>
      <c r="BC75">
        <f>ScoutingData[[#This Row],[autoLow]]+ScoutingData[[#This Row],[teleopLow]]</f>
        <v>0</v>
      </c>
    </row>
    <row r="76" spans="1:55">
      <c r="A76" t="s">
        <v>107</v>
      </c>
      <c r="B76" t="s">
        <v>103</v>
      </c>
      <c r="C76" t="s">
        <v>0</v>
      </c>
      <c r="D76">
        <v>16</v>
      </c>
      <c r="E76" t="str">
        <f>ScoutingData[[#This Row],[eventCode]]&amp;"_"&amp;ScoutingData[[#This Row],[matchLevel]]&amp;ScoutingData[[#This Row],[matchNumber]]</f>
        <v>2023njwas_qm16</v>
      </c>
      <c r="F76" t="s">
        <v>104</v>
      </c>
      <c r="G76">
        <v>6945</v>
      </c>
      <c r="H76">
        <v>26</v>
      </c>
      <c r="I76" t="s">
        <v>113</v>
      </c>
      <c r="J76">
        <v>0</v>
      </c>
      <c r="M76">
        <v>1</v>
      </c>
      <c r="N76" t="s">
        <v>18</v>
      </c>
      <c r="P76" t="s">
        <v>133</v>
      </c>
      <c r="Q76">
        <v>0</v>
      </c>
      <c r="R76">
        <v>1</v>
      </c>
      <c r="S76">
        <v>0</v>
      </c>
      <c r="U76">
        <v>0</v>
      </c>
      <c r="V76" t="s">
        <v>111</v>
      </c>
      <c r="W76">
        <v>2</v>
      </c>
      <c r="X76">
        <v>1.6</v>
      </c>
      <c r="Y76" t="s">
        <v>20</v>
      </c>
      <c r="Z76">
        <v>2</v>
      </c>
      <c r="AA76" t="s">
        <v>112</v>
      </c>
      <c r="AB76">
        <v>0</v>
      </c>
      <c r="AC76" t="s">
        <v>18</v>
      </c>
      <c r="AE76">
        <v>2</v>
      </c>
      <c r="AF76">
        <v>0</v>
      </c>
      <c r="AG76">
        <v>1</v>
      </c>
      <c r="AH76">
        <v>0</v>
      </c>
      <c r="AI76">
        <v>1</v>
      </c>
      <c r="AK76">
        <f>getTotalCount(ScoutingData[[#This Row],[autoScoredGrid]])</f>
        <v>0</v>
      </c>
      <c r="AL76">
        <f>getCubeCount(ScoutingData[[#This Row],[autoScoredGrid]])</f>
        <v>0</v>
      </c>
      <c r="AM76">
        <f>getConeCount(ScoutingData[[#This Row],[autoScoredGrid]])</f>
        <v>0</v>
      </c>
      <c r="AN76">
        <f>getHighCount(ScoutingData[[#This Row],[autoScoredGrid]])</f>
        <v>0</v>
      </c>
      <c r="AO76">
        <f>getMedCount(ScoutingData[[#This Row],[autoScoredGrid]])</f>
        <v>0</v>
      </c>
      <c r="AP76">
        <f>getLowCount(ScoutingData[[#This Row],[autoScoredGrid]])</f>
        <v>0</v>
      </c>
      <c r="AQ76" t="e">
        <f>getAvgCycleTime(ScoutingData[[#This Row],[cycleTimes]])</f>
        <v>#VALUE!</v>
      </c>
      <c r="AR76">
        <f>getTotalCount(ScoutingData[[#This Row],[scoredGrid]])</f>
        <v>4</v>
      </c>
      <c r="AS76">
        <f>getCubeCount(ScoutingData[[#This Row],[scoredGrid]])</f>
        <v>3</v>
      </c>
      <c r="AT76">
        <f>getConeCount(ScoutingData[[#This Row],[scoredGrid]])</f>
        <v>1</v>
      </c>
      <c r="AU76">
        <f>getHighCount(ScoutingData[[#This Row],[scoredGrid]])</f>
        <v>3</v>
      </c>
      <c r="AV76">
        <f>getMedCount(ScoutingData[[#This Row],[scoredGrid]])</f>
        <v>1</v>
      </c>
      <c r="AW76">
        <f>getLowCount(ScoutingData[[#This Row],[scoredGrid]])</f>
        <v>0</v>
      </c>
      <c r="AX76">
        <f>ScoutingData[[#This Row],[autoGamePieces]]+ScoutingData[[#This Row],[teleopGamePieces]]</f>
        <v>4</v>
      </c>
      <c r="AY76">
        <f>ScoutingData[[#This Row],[autoCubes]]+ScoutingData[[#This Row],[teleopCubes]]</f>
        <v>3</v>
      </c>
      <c r="AZ76">
        <f>ScoutingData[[#This Row],[autoCones]]+ScoutingData[[#This Row],[teleopCones]]</f>
        <v>1</v>
      </c>
      <c r="BA76">
        <f>ScoutingData[[#This Row],[autoHigh]]+ScoutingData[[#This Row],[teleopHigh]]</f>
        <v>3</v>
      </c>
      <c r="BB76">
        <f>ScoutingData[[#This Row],[autoMed]]+ScoutingData[[#This Row],[teleopMed]]</f>
        <v>1</v>
      </c>
      <c r="BC76">
        <f>ScoutingData[[#This Row],[autoLow]]+ScoutingData[[#This Row],[teleopLow]]</f>
        <v>0</v>
      </c>
    </row>
    <row r="77" spans="1:55">
      <c r="A77" t="s">
        <v>169</v>
      </c>
      <c r="B77" t="s">
        <v>103</v>
      </c>
      <c r="C77" t="s">
        <v>0</v>
      </c>
      <c r="D77">
        <v>20</v>
      </c>
      <c r="E77" t="str">
        <f>ScoutingData[[#This Row],[eventCode]]&amp;"_"&amp;ScoutingData[[#This Row],[matchLevel]]&amp;ScoutingData[[#This Row],[matchNumber]]</f>
        <v>2023njwas_qm20</v>
      </c>
      <c r="F77" t="s">
        <v>171</v>
      </c>
      <c r="G77">
        <v>6945</v>
      </c>
      <c r="H77">
        <v>71</v>
      </c>
      <c r="I77" t="s">
        <v>113</v>
      </c>
      <c r="J77">
        <v>1</v>
      </c>
      <c r="M77">
        <v>1</v>
      </c>
      <c r="N77" t="s">
        <v>18</v>
      </c>
      <c r="P77" t="s">
        <v>196</v>
      </c>
      <c r="Q77">
        <v>0</v>
      </c>
      <c r="R77">
        <v>0</v>
      </c>
      <c r="S77">
        <v>0</v>
      </c>
      <c r="U77">
        <v>0</v>
      </c>
      <c r="V77" t="s">
        <v>18</v>
      </c>
      <c r="W77" t="s">
        <v>18</v>
      </c>
      <c r="X77">
        <v>18.2</v>
      </c>
      <c r="Y77" t="s">
        <v>112</v>
      </c>
      <c r="Z77">
        <v>0</v>
      </c>
      <c r="AA77" t="s">
        <v>68</v>
      </c>
      <c r="AB77">
        <v>3</v>
      </c>
      <c r="AC77" t="s">
        <v>18</v>
      </c>
      <c r="AE77">
        <v>1</v>
      </c>
      <c r="AF77">
        <v>0</v>
      </c>
      <c r="AG77">
        <v>0</v>
      </c>
      <c r="AH77">
        <v>0</v>
      </c>
      <c r="AI77">
        <v>0</v>
      </c>
      <c r="AJ77" t="s">
        <v>197</v>
      </c>
      <c r="AK77">
        <f>getTotalCount(ScoutingData[[#This Row],[autoScoredGrid]])</f>
        <v>0</v>
      </c>
      <c r="AL77">
        <f>getCubeCount(ScoutingData[[#This Row],[autoScoredGrid]])</f>
        <v>0</v>
      </c>
      <c r="AM77">
        <f>getConeCount(ScoutingData[[#This Row],[autoScoredGrid]])</f>
        <v>0</v>
      </c>
      <c r="AN77">
        <f>getHighCount(ScoutingData[[#This Row],[autoScoredGrid]])</f>
        <v>0</v>
      </c>
      <c r="AO77">
        <f>getMedCount(ScoutingData[[#This Row],[autoScoredGrid]])</f>
        <v>0</v>
      </c>
      <c r="AP77">
        <f>getLowCount(ScoutingData[[#This Row],[autoScoredGrid]])</f>
        <v>0</v>
      </c>
      <c r="AQ77" t="e">
        <f>getAvgCycleTime(ScoutingData[[#This Row],[cycleTimes]])</f>
        <v>#VALUE!</v>
      </c>
      <c r="AR77">
        <f>getTotalCount(ScoutingData[[#This Row],[scoredGrid]])</f>
        <v>2</v>
      </c>
      <c r="AS77">
        <f>getCubeCount(ScoutingData[[#This Row],[scoredGrid]])</f>
        <v>2</v>
      </c>
      <c r="AT77">
        <f>getConeCount(ScoutingData[[#This Row],[scoredGrid]])</f>
        <v>0</v>
      </c>
      <c r="AU77">
        <f>getHighCount(ScoutingData[[#This Row],[scoredGrid]])</f>
        <v>0</v>
      </c>
      <c r="AV77">
        <f>getMedCount(ScoutingData[[#This Row],[scoredGrid]])</f>
        <v>0</v>
      </c>
      <c r="AW77">
        <f>getLowCount(ScoutingData[[#This Row],[scoredGrid]])</f>
        <v>2</v>
      </c>
      <c r="AX77">
        <f>ScoutingData[[#This Row],[autoGamePieces]]+ScoutingData[[#This Row],[teleopGamePieces]]</f>
        <v>2</v>
      </c>
      <c r="AY77">
        <f>ScoutingData[[#This Row],[autoCubes]]+ScoutingData[[#This Row],[teleopCubes]]</f>
        <v>2</v>
      </c>
      <c r="AZ77">
        <f>ScoutingData[[#This Row],[autoCones]]+ScoutingData[[#This Row],[teleopCones]]</f>
        <v>0</v>
      </c>
      <c r="BA77">
        <f>ScoutingData[[#This Row],[autoHigh]]+ScoutingData[[#This Row],[teleopHigh]]</f>
        <v>0</v>
      </c>
      <c r="BB77">
        <f>ScoutingData[[#This Row],[autoMed]]+ScoutingData[[#This Row],[teleopMed]]</f>
        <v>0</v>
      </c>
      <c r="BC77">
        <f>ScoutingData[[#This Row],[autoLow]]+ScoutingData[[#This Row],[teleopLow]]</f>
        <v>2</v>
      </c>
    </row>
    <row r="78" spans="1:55">
      <c r="A78" t="s">
        <v>169</v>
      </c>
      <c r="B78" t="s">
        <v>103</v>
      </c>
      <c r="C78" t="s">
        <v>0</v>
      </c>
      <c r="D78">
        <v>43</v>
      </c>
      <c r="E78" t="str">
        <f>ScoutingData[[#This Row],[eventCode]]&amp;"_"&amp;ScoutingData[[#This Row],[matchLevel]]&amp;ScoutingData[[#This Row],[matchNumber]]</f>
        <v>2023njwas_qm43</v>
      </c>
      <c r="F78" t="s">
        <v>73</v>
      </c>
      <c r="G78">
        <v>6945</v>
      </c>
      <c r="H78">
        <v>35</v>
      </c>
      <c r="I78" t="s">
        <v>113</v>
      </c>
      <c r="J78">
        <v>1</v>
      </c>
      <c r="M78">
        <v>1</v>
      </c>
      <c r="N78" t="s">
        <v>18</v>
      </c>
      <c r="P78" t="s">
        <v>225</v>
      </c>
      <c r="Q78">
        <v>1</v>
      </c>
      <c r="R78">
        <v>0</v>
      </c>
      <c r="S78">
        <v>0</v>
      </c>
      <c r="U78">
        <v>0</v>
      </c>
      <c r="V78" t="s">
        <v>18</v>
      </c>
      <c r="W78" t="s">
        <v>18</v>
      </c>
      <c r="X78">
        <v>0</v>
      </c>
      <c r="Y78" t="s">
        <v>136</v>
      </c>
      <c r="Z78">
        <v>2</v>
      </c>
      <c r="AA78" t="s">
        <v>68</v>
      </c>
      <c r="AB78">
        <v>3</v>
      </c>
      <c r="AC78" t="s">
        <v>18</v>
      </c>
      <c r="AE78">
        <v>1</v>
      </c>
      <c r="AF78">
        <v>0</v>
      </c>
      <c r="AG78">
        <v>0</v>
      </c>
      <c r="AH78">
        <v>0</v>
      </c>
      <c r="AI78">
        <v>0</v>
      </c>
      <c r="AJ78" t="s">
        <v>226</v>
      </c>
      <c r="AK78">
        <f>getTotalCount(ScoutingData[[#This Row],[autoScoredGrid]])</f>
        <v>0</v>
      </c>
      <c r="AL78">
        <f>getCubeCount(ScoutingData[[#This Row],[autoScoredGrid]])</f>
        <v>0</v>
      </c>
      <c r="AM78">
        <f>getConeCount(ScoutingData[[#This Row],[autoScoredGrid]])</f>
        <v>0</v>
      </c>
      <c r="AN78">
        <f>getHighCount(ScoutingData[[#This Row],[autoScoredGrid]])</f>
        <v>0</v>
      </c>
      <c r="AO78">
        <f>getMedCount(ScoutingData[[#This Row],[autoScoredGrid]])</f>
        <v>0</v>
      </c>
      <c r="AP78">
        <f>getLowCount(ScoutingData[[#This Row],[autoScoredGrid]])</f>
        <v>0</v>
      </c>
      <c r="AQ78" t="e">
        <f>getAvgCycleTime(ScoutingData[[#This Row],[cycleTimes]])</f>
        <v>#VALUE!</v>
      </c>
      <c r="AR78">
        <f>getTotalCount(ScoutingData[[#This Row],[scoredGrid]])</f>
        <v>2</v>
      </c>
      <c r="AS78">
        <f>getCubeCount(ScoutingData[[#This Row],[scoredGrid]])</f>
        <v>2</v>
      </c>
      <c r="AT78">
        <f>getConeCount(ScoutingData[[#This Row],[scoredGrid]])</f>
        <v>0</v>
      </c>
      <c r="AU78">
        <f>getHighCount(ScoutingData[[#This Row],[scoredGrid]])</f>
        <v>0</v>
      </c>
      <c r="AV78">
        <f>getMedCount(ScoutingData[[#This Row],[scoredGrid]])</f>
        <v>0</v>
      </c>
      <c r="AW78">
        <f>getLowCount(ScoutingData[[#This Row],[scoredGrid]])</f>
        <v>2</v>
      </c>
      <c r="AX78">
        <f>ScoutingData[[#This Row],[autoGamePieces]]+ScoutingData[[#This Row],[teleopGamePieces]]</f>
        <v>2</v>
      </c>
      <c r="AY78">
        <f>ScoutingData[[#This Row],[autoCubes]]+ScoutingData[[#This Row],[teleopCubes]]</f>
        <v>2</v>
      </c>
      <c r="AZ78">
        <f>ScoutingData[[#This Row],[autoCones]]+ScoutingData[[#This Row],[teleopCones]]</f>
        <v>0</v>
      </c>
      <c r="BA78">
        <f>ScoutingData[[#This Row],[autoHigh]]+ScoutingData[[#This Row],[teleopHigh]]</f>
        <v>0</v>
      </c>
      <c r="BB78">
        <f>ScoutingData[[#This Row],[autoMed]]+ScoutingData[[#This Row],[teleopMed]]</f>
        <v>0</v>
      </c>
      <c r="BC78">
        <f>ScoutingData[[#This Row],[autoLow]]+ScoutingData[[#This Row],[teleopLow]]</f>
        <v>2</v>
      </c>
    </row>
    <row r="79" spans="1:55">
      <c r="A79" t="s">
        <v>107</v>
      </c>
      <c r="B79" t="s">
        <v>103</v>
      </c>
      <c r="C79" t="s">
        <v>0</v>
      </c>
      <c r="D79">
        <v>12</v>
      </c>
      <c r="E79" t="str">
        <f>ScoutingData[[#This Row],[eventCode]]&amp;"_"&amp;ScoutingData[[#This Row],[matchLevel]]&amp;ScoutingData[[#This Row],[matchNumber]]</f>
        <v>2023njwas_qm12</v>
      </c>
      <c r="F79" t="s">
        <v>125</v>
      </c>
      <c r="G79">
        <v>8117</v>
      </c>
      <c r="H79">
        <v>62</v>
      </c>
      <c r="I79" t="s">
        <v>128</v>
      </c>
      <c r="J79">
        <v>0</v>
      </c>
      <c r="M79">
        <v>0</v>
      </c>
      <c r="N79" t="s">
        <v>18</v>
      </c>
      <c r="P79" t="s">
        <v>129</v>
      </c>
      <c r="Q79">
        <v>0</v>
      </c>
      <c r="R79">
        <v>1</v>
      </c>
      <c r="S79">
        <v>0</v>
      </c>
      <c r="U79">
        <v>0</v>
      </c>
      <c r="V79" t="s">
        <v>111</v>
      </c>
      <c r="W79">
        <v>2</v>
      </c>
      <c r="X79">
        <v>0</v>
      </c>
      <c r="Y79" t="s">
        <v>112</v>
      </c>
      <c r="Z79">
        <v>0</v>
      </c>
      <c r="AA79" t="s">
        <v>19</v>
      </c>
      <c r="AB79">
        <v>3</v>
      </c>
      <c r="AC79" t="s">
        <v>18</v>
      </c>
      <c r="AE79">
        <v>4</v>
      </c>
      <c r="AF79">
        <v>0</v>
      </c>
      <c r="AG79">
        <v>0</v>
      </c>
      <c r="AH79">
        <v>0</v>
      </c>
      <c r="AI79">
        <v>1</v>
      </c>
      <c r="AK79">
        <f>getTotalCount(ScoutingData[[#This Row],[autoScoredGrid]])</f>
        <v>1</v>
      </c>
      <c r="AL79">
        <f>getCubeCount(ScoutingData[[#This Row],[autoScoredGrid]])</f>
        <v>0</v>
      </c>
      <c r="AM79">
        <f>getConeCount(ScoutingData[[#This Row],[autoScoredGrid]])</f>
        <v>1</v>
      </c>
      <c r="AN79">
        <f>getHighCount(ScoutingData[[#This Row],[autoScoredGrid]])</f>
        <v>1</v>
      </c>
      <c r="AO79">
        <f>getMedCount(ScoutingData[[#This Row],[autoScoredGrid]])</f>
        <v>0</v>
      </c>
      <c r="AP79">
        <f>getLowCount(ScoutingData[[#This Row],[autoScoredGrid]])</f>
        <v>0</v>
      </c>
      <c r="AQ79" t="e">
        <f>getAvgCycleTime(ScoutingData[[#This Row],[cycleTimes]])</f>
        <v>#VALUE!</v>
      </c>
      <c r="AR79">
        <f>getTotalCount(ScoutingData[[#This Row],[scoredGrid]])</f>
        <v>2</v>
      </c>
      <c r="AS79">
        <f>getCubeCount(ScoutingData[[#This Row],[scoredGrid]])</f>
        <v>0</v>
      </c>
      <c r="AT79">
        <f>getConeCount(ScoutingData[[#This Row],[scoredGrid]])</f>
        <v>2</v>
      </c>
      <c r="AU79">
        <f>getHighCount(ScoutingData[[#This Row],[scoredGrid]])</f>
        <v>2</v>
      </c>
      <c r="AV79">
        <f>getMedCount(ScoutingData[[#This Row],[scoredGrid]])</f>
        <v>0</v>
      </c>
      <c r="AW79">
        <f>getLowCount(ScoutingData[[#This Row],[scoredGrid]])</f>
        <v>0</v>
      </c>
      <c r="AX79">
        <f>ScoutingData[[#This Row],[autoGamePieces]]+ScoutingData[[#This Row],[teleopGamePieces]]</f>
        <v>3</v>
      </c>
      <c r="AY79">
        <f>ScoutingData[[#This Row],[autoCubes]]+ScoutingData[[#This Row],[teleopCubes]]</f>
        <v>0</v>
      </c>
      <c r="AZ79">
        <f>ScoutingData[[#This Row],[autoCones]]+ScoutingData[[#This Row],[teleopCones]]</f>
        <v>3</v>
      </c>
      <c r="BA79">
        <f>ScoutingData[[#This Row],[autoHigh]]+ScoutingData[[#This Row],[teleopHigh]]</f>
        <v>3</v>
      </c>
      <c r="BB79">
        <f>ScoutingData[[#This Row],[autoMed]]+ScoutingData[[#This Row],[teleopMed]]</f>
        <v>0</v>
      </c>
      <c r="BC79">
        <f>ScoutingData[[#This Row],[autoLow]]+ScoutingData[[#This Row],[teleopLow]]</f>
        <v>0</v>
      </c>
    </row>
    <row r="80" spans="1:55">
      <c r="A80" t="s">
        <v>107</v>
      </c>
      <c r="B80" t="s">
        <v>103</v>
      </c>
      <c r="C80" t="s">
        <v>0</v>
      </c>
      <c r="D80">
        <v>29</v>
      </c>
      <c r="E80" t="str">
        <f>ScoutingData[[#This Row],[eventCode]]&amp;"_"&amp;ScoutingData[[#This Row],[matchLevel]]&amp;ScoutingData[[#This Row],[matchNumber]]</f>
        <v>2023njwas_qm29</v>
      </c>
      <c r="F80" t="s">
        <v>115</v>
      </c>
      <c r="G80">
        <v>8117</v>
      </c>
      <c r="H80">
        <v>26</v>
      </c>
      <c r="I80" t="s">
        <v>147</v>
      </c>
      <c r="J80">
        <v>0</v>
      </c>
      <c r="M80">
        <v>1</v>
      </c>
      <c r="N80" t="s">
        <v>18</v>
      </c>
      <c r="P80" t="s">
        <v>148</v>
      </c>
      <c r="Q80">
        <v>0</v>
      </c>
      <c r="R80">
        <v>0</v>
      </c>
      <c r="S80">
        <v>0</v>
      </c>
      <c r="U80">
        <v>1</v>
      </c>
      <c r="V80" t="s">
        <v>111</v>
      </c>
      <c r="W80">
        <v>2</v>
      </c>
      <c r="X80">
        <v>12.3</v>
      </c>
      <c r="Y80" t="s">
        <v>20</v>
      </c>
      <c r="Z80">
        <v>2</v>
      </c>
      <c r="AA80" t="s">
        <v>112</v>
      </c>
      <c r="AB80">
        <v>3</v>
      </c>
      <c r="AC80" t="s">
        <v>18</v>
      </c>
      <c r="AE80">
        <v>3</v>
      </c>
      <c r="AF80">
        <v>0</v>
      </c>
      <c r="AG80">
        <v>0</v>
      </c>
      <c r="AH80">
        <v>0</v>
      </c>
      <c r="AI80">
        <v>1</v>
      </c>
      <c r="AK80">
        <f>getTotalCount(ScoutingData[[#This Row],[autoScoredGrid]])</f>
        <v>1</v>
      </c>
      <c r="AL80">
        <f>getCubeCount(ScoutingData[[#This Row],[autoScoredGrid]])</f>
        <v>1</v>
      </c>
      <c r="AM80">
        <f>getConeCount(ScoutingData[[#This Row],[autoScoredGrid]])</f>
        <v>0</v>
      </c>
      <c r="AN80">
        <f>getHighCount(ScoutingData[[#This Row],[autoScoredGrid]])</f>
        <v>1</v>
      </c>
      <c r="AO80">
        <f>getMedCount(ScoutingData[[#This Row],[autoScoredGrid]])</f>
        <v>0</v>
      </c>
      <c r="AP80">
        <f>getLowCount(ScoutingData[[#This Row],[autoScoredGrid]])</f>
        <v>0</v>
      </c>
      <c r="AQ80" t="e">
        <f>getAvgCycleTime(ScoutingData[[#This Row],[cycleTimes]])</f>
        <v>#VALUE!</v>
      </c>
      <c r="AR80">
        <f>getTotalCount(ScoutingData[[#This Row],[scoredGrid]])</f>
        <v>3</v>
      </c>
      <c r="AS80">
        <f>getCubeCount(ScoutingData[[#This Row],[scoredGrid]])</f>
        <v>0</v>
      </c>
      <c r="AT80">
        <f>getConeCount(ScoutingData[[#This Row],[scoredGrid]])</f>
        <v>3</v>
      </c>
      <c r="AU80">
        <f>getHighCount(ScoutingData[[#This Row],[scoredGrid]])</f>
        <v>2</v>
      </c>
      <c r="AV80">
        <f>getMedCount(ScoutingData[[#This Row],[scoredGrid]])</f>
        <v>0</v>
      </c>
      <c r="AW80">
        <f>getLowCount(ScoutingData[[#This Row],[scoredGrid]])</f>
        <v>1</v>
      </c>
      <c r="AX80">
        <f>ScoutingData[[#This Row],[autoGamePieces]]+ScoutingData[[#This Row],[teleopGamePieces]]</f>
        <v>4</v>
      </c>
      <c r="AY80">
        <f>ScoutingData[[#This Row],[autoCubes]]+ScoutingData[[#This Row],[teleopCubes]]</f>
        <v>1</v>
      </c>
      <c r="AZ80">
        <f>ScoutingData[[#This Row],[autoCones]]+ScoutingData[[#This Row],[teleopCones]]</f>
        <v>3</v>
      </c>
      <c r="BA80">
        <f>ScoutingData[[#This Row],[autoHigh]]+ScoutingData[[#This Row],[teleopHigh]]</f>
        <v>3</v>
      </c>
      <c r="BB80">
        <f>ScoutingData[[#This Row],[autoMed]]+ScoutingData[[#This Row],[teleopMed]]</f>
        <v>0</v>
      </c>
      <c r="BC80">
        <f>ScoutingData[[#This Row],[autoLow]]+ScoutingData[[#This Row],[teleopLow]]</f>
        <v>1</v>
      </c>
    </row>
    <row r="81" spans="1:55">
      <c r="A81" t="s">
        <v>169</v>
      </c>
      <c r="B81" t="s">
        <v>103</v>
      </c>
      <c r="C81" t="s">
        <v>0</v>
      </c>
      <c r="D81">
        <v>26</v>
      </c>
      <c r="E81" t="str">
        <f>ScoutingData[[#This Row],[eventCode]]&amp;"_"&amp;ScoutingData[[#This Row],[matchLevel]]&amp;ScoutingData[[#This Row],[matchNumber]]</f>
        <v>2023njwas_qm26</v>
      </c>
      <c r="F81" t="s">
        <v>73</v>
      </c>
      <c r="G81">
        <v>8117</v>
      </c>
      <c r="H81">
        <v>35</v>
      </c>
      <c r="I81" t="s">
        <v>105</v>
      </c>
      <c r="J81">
        <v>1</v>
      </c>
      <c r="M81">
        <v>1</v>
      </c>
      <c r="N81" t="s">
        <v>18</v>
      </c>
      <c r="P81" t="s">
        <v>204</v>
      </c>
      <c r="Q81">
        <v>0</v>
      </c>
      <c r="R81">
        <v>0</v>
      </c>
      <c r="S81">
        <v>0</v>
      </c>
      <c r="U81">
        <v>0</v>
      </c>
      <c r="V81" t="s">
        <v>119</v>
      </c>
      <c r="W81" t="s">
        <v>18</v>
      </c>
      <c r="X81">
        <v>6</v>
      </c>
      <c r="Y81" t="s">
        <v>20</v>
      </c>
      <c r="Z81">
        <v>3</v>
      </c>
      <c r="AA81" t="s">
        <v>112</v>
      </c>
      <c r="AB81">
        <v>1</v>
      </c>
      <c r="AC81" t="s">
        <v>18</v>
      </c>
      <c r="AE81">
        <v>4</v>
      </c>
      <c r="AF81">
        <v>0</v>
      </c>
      <c r="AG81">
        <v>0</v>
      </c>
      <c r="AH81">
        <v>0</v>
      </c>
      <c r="AI81">
        <v>1</v>
      </c>
      <c r="AK81">
        <f>getTotalCount(ScoutingData[[#This Row],[autoScoredGrid]])</f>
        <v>1</v>
      </c>
      <c r="AL81">
        <f>getCubeCount(ScoutingData[[#This Row],[autoScoredGrid]])</f>
        <v>1</v>
      </c>
      <c r="AM81">
        <f>getConeCount(ScoutingData[[#This Row],[autoScoredGrid]])</f>
        <v>0</v>
      </c>
      <c r="AN81">
        <f>getHighCount(ScoutingData[[#This Row],[autoScoredGrid]])</f>
        <v>1</v>
      </c>
      <c r="AO81">
        <f>getMedCount(ScoutingData[[#This Row],[autoScoredGrid]])</f>
        <v>0</v>
      </c>
      <c r="AP81">
        <f>getLowCount(ScoutingData[[#This Row],[autoScoredGrid]])</f>
        <v>0</v>
      </c>
      <c r="AQ81" t="e">
        <f>getAvgCycleTime(ScoutingData[[#This Row],[cycleTimes]])</f>
        <v>#VALUE!</v>
      </c>
      <c r="AR81">
        <f>getTotalCount(ScoutingData[[#This Row],[scoredGrid]])</f>
        <v>3</v>
      </c>
      <c r="AS81">
        <f>getCubeCount(ScoutingData[[#This Row],[scoredGrid]])</f>
        <v>0</v>
      </c>
      <c r="AT81">
        <f>getConeCount(ScoutingData[[#This Row],[scoredGrid]])</f>
        <v>3</v>
      </c>
      <c r="AU81">
        <f>getHighCount(ScoutingData[[#This Row],[scoredGrid]])</f>
        <v>2</v>
      </c>
      <c r="AV81">
        <f>getMedCount(ScoutingData[[#This Row],[scoredGrid]])</f>
        <v>0</v>
      </c>
      <c r="AW81">
        <f>getLowCount(ScoutingData[[#This Row],[scoredGrid]])</f>
        <v>1</v>
      </c>
      <c r="AX81">
        <f>ScoutingData[[#This Row],[autoGamePieces]]+ScoutingData[[#This Row],[teleopGamePieces]]</f>
        <v>4</v>
      </c>
      <c r="AY81">
        <f>ScoutingData[[#This Row],[autoCubes]]+ScoutingData[[#This Row],[teleopCubes]]</f>
        <v>1</v>
      </c>
      <c r="AZ81">
        <f>ScoutingData[[#This Row],[autoCones]]+ScoutingData[[#This Row],[teleopCones]]</f>
        <v>3</v>
      </c>
      <c r="BA81">
        <f>ScoutingData[[#This Row],[autoHigh]]+ScoutingData[[#This Row],[teleopHigh]]</f>
        <v>3</v>
      </c>
      <c r="BB81">
        <f>ScoutingData[[#This Row],[autoMed]]+ScoutingData[[#This Row],[teleopMed]]</f>
        <v>0</v>
      </c>
      <c r="BC81">
        <f>ScoutingData[[#This Row],[autoLow]]+ScoutingData[[#This Row],[teleopLow]]</f>
        <v>1</v>
      </c>
    </row>
    <row r="82" spans="1:55">
      <c r="A82" t="s">
        <v>169</v>
      </c>
      <c r="B82" t="s">
        <v>103</v>
      </c>
      <c r="C82" t="s">
        <v>0</v>
      </c>
      <c r="D82">
        <v>40</v>
      </c>
      <c r="E82" t="str">
        <f>ScoutingData[[#This Row],[eventCode]]&amp;"_"&amp;ScoutingData[[#This Row],[matchLevel]]&amp;ScoutingData[[#This Row],[matchNumber]]</f>
        <v>2023njwas_qm40</v>
      </c>
      <c r="F82" t="s">
        <v>73</v>
      </c>
      <c r="G82">
        <v>8117</v>
      </c>
      <c r="H82">
        <v>35</v>
      </c>
      <c r="I82" t="s">
        <v>105</v>
      </c>
      <c r="J82">
        <v>1</v>
      </c>
      <c r="M82">
        <v>1</v>
      </c>
      <c r="N82" t="s">
        <v>18</v>
      </c>
      <c r="P82" t="s">
        <v>220</v>
      </c>
      <c r="Q82">
        <v>0</v>
      </c>
      <c r="R82">
        <v>0</v>
      </c>
      <c r="S82">
        <v>0</v>
      </c>
      <c r="U82">
        <v>0</v>
      </c>
      <c r="V82" t="s">
        <v>119</v>
      </c>
      <c r="W82">
        <v>2</v>
      </c>
      <c r="X82">
        <v>4.9000000000000004</v>
      </c>
      <c r="Y82" t="s">
        <v>20</v>
      </c>
      <c r="Z82">
        <v>2</v>
      </c>
      <c r="AA82" t="s">
        <v>112</v>
      </c>
      <c r="AB82">
        <v>1</v>
      </c>
      <c r="AC82" t="s">
        <v>18</v>
      </c>
      <c r="AE82">
        <v>4</v>
      </c>
      <c r="AF82">
        <v>0</v>
      </c>
      <c r="AG82">
        <v>0</v>
      </c>
      <c r="AH82">
        <v>0</v>
      </c>
      <c r="AI82">
        <v>1</v>
      </c>
      <c r="AJ82" t="s">
        <v>221</v>
      </c>
      <c r="AK82">
        <f>getTotalCount(ScoutingData[[#This Row],[autoScoredGrid]])</f>
        <v>1</v>
      </c>
      <c r="AL82">
        <f>getCubeCount(ScoutingData[[#This Row],[autoScoredGrid]])</f>
        <v>1</v>
      </c>
      <c r="AM82">
        <f>getConeCount(ScoutingData[[#This Row],[autoScoredGrid]])</f>
        <v>0</v>
      </c>
      <c r="AN82">
        <f>getHighCount(ScoutingData[[#This Row],[autoScoredGrid]])</f>
        <v>1</v>
      </c>
      <c r="AO82">
        <f>getMedCount(ScoutingData[[#This Row],[autoScoredGrid]])</f>
        <v>0</v>
      </c>
      <c r="AP82">
        <f>getLowCount(ScoutingData[[#This Row],[autoScoredGrid]])</f>
        <v>0</v>
      </c>
      <c r="AQ82" t="e">
        <f>getAvgCycleTime(ScoutingData[[#This Row],[cycleTimes]])</f>
        <v>#VALUE!</v>
      </c>
      <c r="AR82">
        <f>getTotalCount(ScoutingData[[#This Row],[scoredGrid]])</f>
        <v>3</v>
      </c>
      <c r="AS82">
        <f>getCubeCount(ScoutingData[[#This Row],[scoredGrid]])</f>
        <v>0</v>
      </c>
      <c r="AT82">
        <f>getConeCount(ScoutingData[[#This Row],[scoredGrid]])</f>
        <v>3</v>
      </c>
      <c r="AU82">
        <f>getHighCount(ScoutingData[[#This Row],[scoredGrid]])</f>
        <v>2</v>
      </c>
      <c r="AV82">
        <f>getMedCount(ScoutingData[[#This Row],[scoredGrid]])</f>
        <v>0</v>
      </c>
      <c r="AW82">
        <f>getLowCount(ScoutingData[[#This Row],[scoredGrid]])</f>
        <v>1</v>
      </c>
      <c r="AX82">
        <f>ScoutingData[[#This Row],[autoGamePieces]]+ScoutingData[[#This Row],[teleopGamePieces]]</f>
        <v>4</v>
      </c>
      <c r="AY82">
        <f>ScoutingData[[#This Row],[autoCubes]]+ScoutingData[[#This Row],[teleopCubes]]</f>
        <v>1</v>
      </c>
      <c r="AZ82">
        <f>ScoutingData[[#This Row],[autoCones]]+ScoutingData[[#This Row],[teleopCones]]</f>
        <v>3</v>
      </c>
      <c r="BA82">
        <f>ScoutingData[[#This Row],[autoHigh]]+ScoutingData[[#This Row],[teleopHigh]]</f>
        <v>3</v>
      </c>
      <c r="BB82">
        <f>ScoutingData[[#This Row],[autoMed]]+ScoutingData[[#This Row],[teleopMed]]</f>
        <v>0</v>
      </c>
      <c r="BC82">
        <f>ScoutingData[[#This Row],[autoLow]]+ScoutingData[[#This Row],[teleopLow]]</f>
        <v>1</v>
      </c>
    </row>
    <row r="83" spans="1:55">
      <c r="A83" t="s">
        <v>107</v>
      </c>
      <c r="B83" t="s">
        <v>103</v>
      </c>
      <c r="C83" t="s">
        <v>0</v>
      </c>
      <c r="D83">
        <v>4</v>
      </c>
      <c r="E83" t="str">
        <f>ScoutingData[[#This Row],[eventCode]]&amp;"_"&amp;ScoutingData[[#This Row],[matchLevel]]&amp;ScoutingData[[#This Row],[matchNumber]]</f>
        <v>2023njwas_qm4</v>
      </c>
      <c r="F83" t="s">
        <v>115</v>
      </c>
      <c r="G83">
        <v>8588</v>
      </c>
      <c r="H83">
        <v>38</v>
      </c>
      <c r="I83" t="s">
        <v>113</v>
      </c>
      <c r="J83">
        <v>0</v>
      </c>
      <c r="M83">
        <v>0</v>
      </c>
      <c r="N83" t="s">
        <v>18</v>
      </c>
      <c r="P83" t="s">
        <v>116</v>
      </c>
      <c r="Q83">
        <v>0</v>
      </c>
      <c r="R83">
        <v>0</v>
      </c>
      <c r="S83">
        <v>0</v>
      </c>
      <c r="U83">
        <v>0</v>
      </c>
      <c r="V83" t="s">
        <v>18</v>
      </c>
      <c r="W83" t="s">
        <v>18</v>
      </c>
      <c r="X83">
        <v>2.5</v>
      </c>
      <c r="Y83" t="s">
        <v>20</v>
      </c>
      <c r="Z83">
        <v>2</v>
      </c>
      <c r="AA83" t="s">
        <v>68</v>
      </c>
      <c r="AB83">
        <v>2</v>
      </c>
      <c r="AC83" t="s">
        <v>111</v>
      </c>
      <c r="AE83">
        <v>3</v>
      </c>
      <c r="AF83">
        <v>0</v>
      </c>
      <c r="AG83">
        <v>0</v>
      </c>
      <c r="AH83">
        <v>0</v>
      </c>
      <c r="AI83">
        <v>0</v>
      </c>
      <c r="AK83">
        <f>getTotalCount(ScoutingData[[#This Row],[autoScoredGrid]])</f>
        <v>0</v>
      </c>
      <c r="AL83">
        <f>getCubeCount(ScoutingData[[#This Row],[autoScoredGrid]])</f>
        <v>0</v>
      </c>
      <c r="AM83">
        <f>getConeCount(ScoutingData[[#This Row],[autoScoredGrid]])</f>
        <v>0</v>
      </c>
      <c r="AN83">
        <f>getHighCount(ScoutingData[[#This Row],[autoScoredGrid]])</f>
        <v>0</v>
      </c>
      <c r="AO83">
        <f>getMedCount(ScoutingData[[#This Row],[autoScoredGrid]])</f>
        <v>0</v>
      </c>
      <c r="AP83">
        <f>getLowCount(ScoutingData[[#This Row],[autoScoredGrid]])</f>
        <v>0</v>
      </c>
      <c r="AQ83" t="e">
        <f>getAvgCycleTime(ScoutingData[[#This Row],[cycleTimes]])</f>
        <v>#VALUE!</v>
      </c>
      <c r="AR83">
        <f>getTotalCount(ScoutingData[[#This Row],[scoredGrid]])</f>
        <v>1</v>
      </c>
      <c r="AS83">
        <f>getCubeCount(ScoutingData[[#This Row],[scoredGrid]])</f>
        <v>1</v>
      </c>
      <c r="AT83">
        <f>getConeCount(ScoutingData[[#This Row],[scoredGrid]])</f>
        <v>0</v>
      </c>
      <c r="AU83">
        <f>getHighCount(ScoutingData[[#This Row],[scoredGrid]])</f>
        <v>0</v>
      </c>
      <c r="AV83">
        <f>getMedCount(ScoutingData[[#This Row],[scoredGrid]])</f>
        <v>0</v>
      </c>
      <c r="AW83">
        <f>getLowCount(ScoutingData[[#This Row],[scoredGrid]])</f>
        <v>1</v>
      </c>
      <c r="AX83">
        <f>ScoutingData[[#This Row],[autoGamePieces]]+ScoutingData[[#This Row],[teleopGamePieces]]</f>
        <v>1</v>
      </c>
      <c r="AY83">
        <f>ScoutingData[[#This Row],[autoCubes]]+ScoutingData[[#This Row],[teleopCubes]]</f>
        <v>1</v>
      </c>
      <c r="AZ83">
        <f>ScoutingData[[#This Row],[autoCones]]+ScoutingData[[#This Row],[teleopCones]]</f>
        <v>0</v>
      </c>
      <c r="BA83">
        <f>ScoutingData[[#This Row],[autoHigh]]+ScoutingData[[#This Row],[teleopHigh]]</f>
        <v>0</v>
      </c>
      <c r="BB83">
        <f>ScoutingData[[#This Row],[autoMed]]+ScoutingData[[#This Row],[teleopMed]]</f>
        <v>0</v>
      </c>
      <c r="BC83">
        <f>ScoutingData[[#This Row],[autoLow]]+ScoutingData[[#This Row],[teleopLow]]</f>
        <v>1</v>
      </c>
    </row>
    <row r="84" spans="1:55">
      <c r="A84" t="s">
        <v>198</v>
      </c>
      <c r="B84" t="s">
        <v>103</v>
      </c>
      <c r="C84" t="s">
        <v>0</v>
      </c>
      <c r="D84">
        <v>21</v>
      </c>
      <c r="E84" t="str">
        <f>ScoutingData[[#This Row],[eventCode]]&amp;"_"&amp;ScoutingData[[#This Row],[matchLevel]]&amp;ScoutingData[[#This Row],[matchNumber]]</f>
        <v>2023njwas_qm21</v>
      </c>
      <c r="F84" t="s">
        <v>175</v>
      </c>
      <c r="G84">
        <v>8588</v>
      </c>
      <c r="H84">
        <v>35</v>
      </c>
      <c r="I84" t="s">
        <v>113</v>
      </c>
      <c r="J84">
        <v>1</v>
      </c>
      <c r="M84">
        <v>0</v>
      </c>
      <c r="N84" t="s">
        <v>18</v>
      </c>
      <c r="P84" t="s">
        <v>199</v>
      </c>
      <c r="Q84">
        <v>0</v>
      </c>
      <c r="R84">
        <v>0</v>
      </c>
      <c r="S84">
        <v>0</v>
      </c>
      <c r="U84">
        <v>0</v>
      </c>
      <c r="V84" t="s">
        <v>18</v>
      </c>
      <c r="W84" t="s">
        <v>18</v>
      </c>
      <c r="X84">
        <v>6.5</v>
      </c>
      <c r="Y84" t="s">
        <v>20</v>
      </c>
      <c r="Z84">
        <v>2</v>
      </c>
      <c r="AA84" t="s">
        <v>68</v>
      </c>
      <c r="AB84">
        <v>1</v>
      </c>
      <c r="AC84" t="s">
        <v>18</v>
      </c>
      <c r="AE84">
        <v>1</v>
      </c>
      <c r="AF84">
        <v>0</v>
      </c>
      <c r="AG84">
        <v>0</v>
      </c>
      <c r="AH84">
        <v>0</v>
      </c>
      <c r="AI84">
        <v>0</v>
      </c>
      <c r="AK84">
        <f>getTotalCount(ScoutingData[[#This Row],[autoScoredGrid]])</f>
        <v>0</v>
      </c>
      <c r="AL84">
        <f>getCubeCount(ScoutingData[[#This Row],[autoScoredGrid]])</f>
        <v>0</v>
      </c>
      <c r="AM84">
        <f>getConeCount(ScoutingData[[#This Row],[autoScoredGrid]])</f>
        <v>0</v>
      </c>
      <c r="AN84">
        <f>getHighCount(ScoutingData[[#This Row],[autoScoredGrid]])</f>
        <v>0</v>
      </c>
      <c r="AO84">
        <f>getMedCount(ScoutingData[[#This Row],[autoScoredGrid]])</f>
        <v>0</v>
      </c>
      <c r="AP84">
        <f>getLowCount(ScoutingData[[#This Row],[autoScoredGrid]])</f>
        <v>0</v>
      </c>
      <c r="AQ84" t="e">
        <f>getAvgCycleTime(ScoutingData[[#This Row],[cycleTimes]])</f>
        <v>#VALUE!</v>
      </c>
      <c r="AR84">
        <f>getTotalCount(ScoutingData[[#This Row],[scoredGrid]])</f>
        <v>2</v>
      </c>
      <c r="AS84">
        <f>getCubeCount(ScoutingData[[#This Row],[scoredGrid]])</f>
        <v>1</v>
      </c>
      <c r="AT84">
        <f>getConeCount(ScoutingData[[#This Row],[scoredGrid]])</f>
        <v>1</v>
      </c>
      <c r="AU84">
        <f>getHighCount(ScoutingData[[#This Row],[scoredGrid]])</f>
        <v>0</v>
      </c>
      <c r="AV84">
        <f>getMedCount(ScoutingData[[#This Row],[scoredGrid]])</f>
        <v>0</v>
      </c>
      <c r="AW84">
        <f>getLowCount(ScoutingData[[#This Row],[scoredGrid]])</f>
        <v>2</v>
      </c>
      <c r="AX84">
        <f>ScoutingData[[#This Row],[autoGamePieces]]+ScoutingData[[#This Row],[teleopGamePieces]]</f>
        <v>2</v>
      </c>
      <c r="AY84">
        <f>ScoutingData[[#This Row],[autoCubes]]+ScoutingData[[#This Row],[teleopCubes]]</f>
        <v>1</v>
      </c>
      <c r="AZ84">
        <f>ScoutingData[[#This Row],[autoCones]]+ScoutingData[[#This Row],[teleopCones]]</f>
        <v>1</v>
      </c>
      <c r="BA84">
        <f>ScoutingData[[#This Row],[autoHigh]]+ScoutingData[[#This Row],[teleopHigh]]</f>
        <v>0</v>
      </c>
      <c r="BB84">
        <f>ScoutingData[[#This Row],[autoMed]]+ScoutingData[[#This Row],[teleopMed]]</f>
        <v>0</v>
      </c>
      <c r="BC84">
        <f>ScoutingData[[#This Row],[autoLow]]+ScoutingData[[#This Row],[teleopLow]]</f>
        <v>2</v>
      </c>
    </row>
    <row r="85" spans="1:55">
      <c r="A85" t="s">
        <v>107</v>
      </c>
      <c r="B85" t="s">
        <v>103</v>
      </c>
      <c r="C85" t="s">
        <v>0</v>
      </c>
      <c r="D85">
        <v>11</v>
      </c>
      <c r="E85" t="str">
        <f>ScoutingData[[#This Row],[eventCode]]&amp;"_"&amp;ScoutingData[[#This Row],[matchLevel]]&amp;ScoutingData[[#This Row],[matchNumber]]</f>
        <v>2023njwas_qm11</v>
      </c>
      <c r="F85" t="s">
        <v>115</v>
      </c>
      <c r="G85">
        <v>8707</v>
      </c>
      <c r="H85">
        <v>26</v>
      </c>
      <c r="I85" t="s">
        <v>113</v>
      </c>
      <c r="J85">
        <v>0</v>
      </c>
      <c r="M85">
        <v>0</v>
      </c>
      <c r="N85" t="s">
        <v>18</v>
      </c>
      <c r="P85" t="s">
        <v>113</v>
      </c>
      <c r="Q85">
        <v>0</v>
      </c>
      <c r="R85">
        <v>0</v>
      </c>
      <c r="S85">
        <v>0</v>
      </c>
      <c r="U85">
        <v>0</v>
      </c>
      <c r="V85" t="s">
        <v>18</v>
      </c>
      <c r="W85" t="s">
        <v>18</v>
      </c>
      <c r="X85">
        <v>1.6</v>
      </c>
      <c r="Y85" t="s">
        <v>20</v>
      </c>
      <c r="Z85">
        <v>2</v>
      </c>
      <c r="AA85" t="s">
        <v>112</v>
      </c>
      <c r="AB85">
        <v>1</v>
      </c>
      <c r="AC85" t="s">
        <v>112</v>
      </c>
      <c r="AE85">
        <v>4</v>
      </c>
      <c r="AF85">
        <v>0</v>
      </c>
      <c r="AG85">
        <v>0</v>
      </c>
      <c r="AH85">
        <v>0</v>
      </c>
      <c r="AI85">
        <v>0</v>
      </c>
      <c r="AK85">
        <f>getTotalCount(ScoutingData[[#This Row],[autoScoredGrid]])</f>
        <v>0</v>
      </c>
      <c r="AL85">
        <f>getCubeCount(ScoutingData[[#This Row],[autoScoredGrid]])</f>
        <v>0</v>
      </c>
      <c r="AM85">
        <f>getConeCount(ScoutingData[[#This Row],[autoScoredGrid]])</f>
        <v>0</v>
      </c>
      <c r="AN85">
        <f>getHighCount(ScoutingData[[#This Row],[autoScoredGrid]])</f>
        <v>0</v>
      </c>
      <c r="AO85">
        <f>getMedCount(ScoutingData[[#This Row],[autoScoredGrid]])</f>
        <v>0</v>
      </c>
      <c r="AP85">
        <f>getLowCount(ScoutingData[[#This Row],[autoScoredGrid]])</f>
        <v>0</v>
      </c>
      <c r="AQ85" t="e">
        <f>getAvgCycleTime(ScoutingData[[#This Row],[cycleTimes]])</f>
        <v>#VALUE!</v>
      </c>
      <c r="AR85">
        <f>getTotalCount(ScoutingData[[#This Row],[scoredGrid]])</f>
        <v>0</v>
      </c>
      <c r="AS85">
        <f>getCubeCount(ScoutingData[[#This Row],[scoredGrid]])</f>
        <v>0</v>
      </c>
      <c r="AT85">
        <f>getConeCount(ScoutingData[[#This Row],[scoredGrid]])</f>
        <v>0</v>
      </c>
      <c r="AU85">
        <f>getHighCount(ScoutingData[[#This Row],[scoredGrid]])</f>
        <v>0</v>
      </c>
      <c r="AV85">
        <f>getMedCount(ScoutingData[[#This Row],[scoredGrid]])</f>
        <v>0</v>
      </c>
      <c r="AW85">
        <f>getLowCount(ScoutingData[[#This Row],[scoredGrid]])</f>
        <v>0</v>
      </c>
      <c r="AX85">
        <f>ScoutingData[[#This Row],[autoGamePieces]]+ScoutingData[[#This Row],[teleopGamePieces]]</f>
        <v>0</v>
      </c>
      <c r="AY85">
        <f>ScoutingData[[#This Row],[autoCubes]]+ScoutingData[[#This Row],[teleopCubes]]</f>
        <v>0</v>
      </c>
      <c r="AZ85">
        <f>ScoutingData[[#This Row],[autoCones]]+ScoutingData[[#This Row],[teleopCones]]</f>
        <v>0</v>
      </c>
      <c r="BA85">
        <f>ScoutingData[[#This Row],[autoHigh]]+ScoutingData[[#This Row],[teleopHigh]]</f>
        <v>0</v>
      </c>
      <c r="BB85">
        <f>ScoutingData[[#This Row],[autoMed]]+ScoutingData[[#This Row],[teleopMed]]</f>
        <v>0</v>
      </c>
      <c r="BC85">
        <f>ScoutingData[[#This Row],[autoLow]]+ScoutingData[[#This Row],[teleopLow]]</f>
        <v>0</v>
      </c>
    </row>
    <row r="86" spans="1:55">
      <c r="A86" t="s">
        <v>107</v>
      </c>
      <c r="B86" t="s">
        <v>103</v>
      </c>
      <c r="C86" t="s">
        <v>0</v>
      </c>
      <c r="D86">
        <v>3</v>
      </c>
      <c r="E86" t="str">
        <f>ScoutingData[[#This Row],[eventCode]]&amp;"_"&amp;ScoutingData[[#This Row],[matchLevel]]&amp;ScoutingData[[#This Row],[matchNumber]]</f>
        <v>2023njwas_qm3</v>
      </c>
      <c r="F86" t="s">
        <v>104</v>
      </c>
      <c r="G86">
        <v>9015</v>
      </c>
      <c r="H86">
        <v>50</v>
      </c>
      <c r="I86" t="s">
        <v>113</v>
      </c>
      <c r="J86">
        <v>1</v>
      </c>
      <c r="M86">
        <v>0</v>
      </c>
      <c r="N86" t="s">
        <v>109</v>
      </c>
      <c r="P86" t="s">
        <v>114</v>
      </c>
      <c r="Q86">
        <v>0</v>
      </c>
      <c r="R86">
        <v>1</v>
      </c>
      <c r="S86">
        <v>0</v>
      </c>
      <c r="U86">
        <v>1</v>
      </c>
      <c r="V86" t="s">
        <v>74</v>
      </c>
      <c r="W86">
        <v>2</v>
      </c>
      <c r="X86">
        <v>13.2</v>
      </c>
      <c r="Y86" t="s">
        <v>20</v>
      </c>
      <c r="Z86">
        <v>2</v>
      </c>
      <c r="AA86" t="s">
        <v>112</v>
      </c>
      <c r="AB86">
        <v>3</v>
      </c>
      <c r="AC86" t="s">
        <v>18</v>
      </c>
      <c r="AE86">
        <v>2</v>
      </c>
      <c r="AF86">
        <v>0</v>
      </c>
      <c r="AG86">
        <v>0</v>
      </c>
      <c r="AH86">
        <v>0</v>
      </c>
      <c r="AI86">
        <v>1</v>
      </c>
      <c r="AK86">
        <f>getTotalCount(ScoutingData[[#This Row],[autoScoredGrid]])</f>
        <v>0</v>
      </c>
      <c r="AL86">
        <f>getCubeCount(ScoutingData[[#This Row],[autoScoredGrid]])</f>
        <v>0</v>
      </c>
      <c r="AM86">
        <f>getConeCount(ScoutingData[[#This Row],[autoScoredGrid]])</f>
        <v>0</v>
      </c>
      <c r="AN86">
        <f>getHighCount(ScoutingData[[#This Row],[autoScoredGrid]])</f>
        <v>0</v>
      </c>
      <c r="AO86">
        <f>getMedCount(ScoutingData[[#This Row],[autoScoredGrid]])</f>
        <v>0</v>
      </c>
      <c r="AP86">
        <f>getLowCount(ScoutingData[[#This Row],[autoScoredGrid]])</f>
        <v>0</v>
      </c>
      <c r="AQ86" t="e">
        <f>getAvgCycleTime(ScoutingData[[#This Row],[cycleTimes]])</f>
        <v>#VALUE!</v>
      </c>
      <c r="AR86">
        <f>getTotalCount(ScoutingData[[#This Row],[scoredGrid]])</f>
        <v>4</v>
      </c>
      <c r="AS86">
        <f>getCubeCount(ScoutingData[[#This Row],[scoredGrid]])</f>
        <v>4</v>
      </c>
      <c r="AT86">
        <f>getConeCount(ScoutingData[[#This Row],[scoredGrid]])</f>
        <v>0</v>
      </c>
      <c r="AU86">
        <f>getHighCount(ScoutingData[[#This Row],[scoredGrid]])</f>
        <v>0</v>
      </c>
      <c r="AV86">
        <f>getMedCount(ScoutingData[[#This Row],[scoredGrid]])</f>
        <v>0</v>
      </c>
      <c r="AW86">
        <f>getLowCount(ScoutingData[[#This Row],[scoredGrid]])</f>
        <v>4</v>
      </c>
      <c r="AX86">
        <f>ScoutingData[[#This Row],[autoGamePieces]]+ScoutingData[[#This Row],[teleopGamePieces]]</f>
        <v>4</v>
      </c>
      <c r="AY86">
        <f>ScoutingData[[#This Row],[autoCubes]]+ScoutingData[[#This Row],[teleopCubes]]</f>
        <v>4</v>
      </c>
      <c r="AZ86">
        <f>ScoutingData[[#This Row],[autoCones]]+ScoutingData[[#This Row],[teleopCones]]</f>
        <v>0</v>
      </c>
      <c r="BA86">
        <f>ScoutingData[[#This Row],[autoHigh]]+ScoutingData[[#This Row],[teleopHigh]]</f>
        <v>0</v>
      </c>
      <c r="BB86">
        <f>ScoutingData[[#This Row],[autoMed]]+ScoutingData[[#This Row],[teleopMed]]</f>
        <v>0</v>
      </c>
      <c r="BC86">
        <f>ScoutingData[[#This Row],[autoLow]]+ScoutingData[[#This Row],[teleopLow]]</f>
        <v>4</v>
      </c>
    </row>
    <row r="87" spans="1:55">
      <c r="A87" t="s">
        <v>107</v>
      </c>
      <c r="B87" t="s">
        <v>103</v>
      </c>
      <c r="C87" t="s">
        <v>0</v>
      </c>
      <c r="D87">
        <v>30</v>
      </c>
      <c r="E87" t="str">
        <f>ScoutingData[[#This Row],[eventCode]]&amp;"_"&amp;ScoutingData[[#This Row],[matchLevel]]&amp;ScoutingData[[#This Row],[matchNumber]]</f>
        <v>2023njwas_qm30</v>
      </c>
      <c r="F87" t="s">
        <v>125</v>
      </c>
      <c r="G87">
        <v>9015</v>
      </c>
      <c r="H87">
        <v>38</v>
      </c>
      <c r="I87" t="s">
        <v>108</v>
      </c>
      <c r="J87">
        <v>0</v>
      </c>
      <c r="M87">
        <v>1</v>
      </c>
      <c r="N87" t="s">
        <v>112</v>
      </c>
      <c r="P87" t="s">
        <v>149</v>
      </c>
      <c r="Q87">
        <v>0</v>
      </c>
      <c r="R87">
        <v>0</v>
      </c>
      <c r="S87">
        <v>0</v>
      </c>
      <c r="U87">
        <v>1</v>
      </c>
      <c r="V87" t="s">
        <v>74</v>
      </c>
      <c r="W87" t="s">
        <v>18</v>
      </c>
      <c r="X87">
        <v>1.6</v>
      </c>
      <c r="Y87" t="s">
        <v>20</v>
      </c>
      <c r="Z87">
        <v>3</v>
      </c>
      <c r="AA87" t="s">
        <v>112</v>
      </c>
      <c r="AB87">
        <v>1</v>
      </c>
      <c r="AC87" t="s">
        <v>18</v>
      </c>
      <c r="AE87">
        <v>3</v>
      </c>
      <c r="AF87">
        <v>0</v>
      </c>
      <c r="AG87">
        <v>0</v>
      </c>
      <c r="AH87">
        <v>0</v>
      </c>
      <c r="AI87">
        <v>1</v>
      </c>
      <c r="AK87">
        <f>getTotalCount(ScoutingData[[#This Row],[autoScoredGrid]])</f>
        <v>1</v>
      </c>
      <c r="AL87">
        <f>getCubeCount(ScoutingData[[#This Row],[autoScoredGrid]])</f>
        <v>1</v>
      </c>
      <c r="AM87">
        <f>getConeCount(ScoutingData[[#This Row],[autoScoredGrid]])</f>
        <v>0</v>
      </c>
      <c r="AN87">
        <f>getHighCount(ScoutingData[[#This Row],[autoScoredGrid]])</f>
        <v>1</v>
      </c>
      <c r="AO87">
        <f>getMedCount(ScoutingData[[#This Row],[autoScoredGrid]])</f>
        <v>0</v>
      </c>
      <c r="AP87">
        <f>getLowCount(ScoutingData[[#This Row],[autoScoredGrid]])</f>
        <v>0</v>
      </c>
      <c r="AQ87" t="e">
        <f>getAvgCycleTime(ScoutingData[[#This Row],[cycleTimes]])</f>
        <v>#VALUE!</v>
      </c>
      <c r="AR87">
        <f>getTotalCount(ScoutingData[[#This Row],[scoredGrid]])</f>
        <v>3</v>
      </c>
      <c r="AS87">
        <f>getCubeCount(ScoutingData[[#This Row],[scoredGrid]])</f>
        <v>3</v>
      </c>
      <c r="AT87">
        <f>getConeCount(ScoutingData[[#This Row],[scoredGrid]])</f>
        <v>0</v>
      </c>
      <c r="AU87">
        <f>getHighCount(ScoutingData[[#This Row],[scoredGrid]])</f>
        <v>0</v>
      </c>
      <c r="AV87">
        <f>getMedCount(ScoutingData[[#This Row],[scoredGrid]])</f>
        <v>0</v>
      </c>
      <c r="AW87">
        <f>getLowCount(ScoutingData[[#This Row],[scoredGrid]])</f>
        <v>3</v>
      </c>
      <c r="AX87">
        <f>ScoutingData[[#This Row],[autoGamePieces]]+ScoutingData[[#This Row],[teleopGamePieces]]</f>
        <v>4</v>
      </c>
      <c r="AY87">
        <f>ScoutingData[[#This Row],[autoCubes]]+ScoutingData[[#This Row],[teleopCubes]]</f>
        <v>4</v>
      </c>
      <c r="AZ87">
        <f>ScoutingData[[#This Row],[autoCones]]+ScoutingData[[#This Row],[teleopCones]]</f>
        <v>0</v>
      </c>
      <c r="BA87">
        <f>ScoutingData[[#This Row],[autoHigh]]+ScoutingData[[#This Row],[teleopHigh]]</f>
        <v>1</v>
      </c>
      <c r="BB87">
        <f>ScoutingData[[#This Row],[autoMed]]+ScoutingData[[#This Row],[teleopMed]]</f>
        <v>0</v>
      </c>
      <c r="BC87">
        <f>ScoutingData[[#This Row],[autoLow]]+ScoutingData[[#This Row],[teleopLow]]</f>
        <v>3</v>
      </c>
    </row>
    <row r="88" spans="1:55">
      <c r="A88" t="s">
        <v>169</v>
      </c>
      <c r="B88" t="s">
        <v>103</v>
      </c>
      <c r="C88" t="s">
        <v>0</v>
      </c>
      <c r="D88">
        <v>11</v>
      </c>
      <c r="E88" t="str">
        <f>ScoutingData[[#This Row],[eventCode]]&amp;"_"&amp;ScoutingData[[#This Row],[matchLevel]]&amp;ScoutingData[[#This Row],[matchNumber]]</f>
        <v>2023njwas_qm11</v>
      </c>
      <c r="F88" t="s">
        <v>171</v>
      </c>
      <c r="G88">
        <v>9015</v>
      </c>
      <c r="H88">
        <v>47</v>
      </c>
      <c r="I88" t="s">
        <v>131</v>
      </c>
      <c r="J88">
        <v>1</v>
      </c>
      <c r="M88">
        <v>0</v>
      </c>
      <c r="N88" t="s">
        <v>109</v>
      </c>
      <c r="P88" t="s">
        <v>183</v>
      </c>
      <c r="Q88">
        <v>0</v>
      </c>
      <c r="R88">
        <v>0</v>
      </c>
      <c r="S88">
        <v>0</v>
      </c>
      <c r="U88">
        <v>0</v>
      </c>
      <c r="V88" t="s">
        <v>74</v>
      </c>
      <c r="W88" t="s">
        <v>18</v>
      </c>
      <c r="X88">
        <v>6</v>
      </c>
      <c r="Y88" t="s">
        <v>20</v>
      </c>
      <c r="Z88">
        <v>2</v>
      </c>
      <c r="AA88" t="s">
        <v>112</v>
      </c>
      <c r="AB88">
        <v>0</v>
      </c>
      <c r="AC88" t="s">
        <v>18</v>
      </c>
      <c r="AE88">
        <v>2</v>
      </c>
      <c r="AF88">
        <v>0</v>
      </c>
      <c r="AG88">
        <v>0</v>
      </c>
      <c r="AH88">
        <v>0</v>
      </c>
      <c r="AI88">
        <v>0</v>
      </c>
      <c r="AK88">
        <f>getTotalCount(ScoutingData[[#This Row],[autoScoredGrid]])</f>
        <v>1</v>
      </c>
      <c r="AL88">
        <f>getCubeCount(ScoutingData[[#This Row],[autoScoredGrid]])</f>
        <v>1</v>
      </c>
      <c r="AM88">
        <f>getConeCount(ScoutingData[[#This Row],[autoScoredGrid]])</f>
        <v>0</v>
      </c>
      <c r="AN88">
        <f>getHighCount(ScoutingData[[#This Row],[autoScoredGrid]])</f>
        <v>0</v>
      </c>
      <c r="AO88">
        <f>getMedCount(ScoutingData[[#This Row],[autoScoredGrid]])</f>
        <v>1</v>
      </c>
      <c r="AP88">
        <f>getLowCount(ScoutingData[[#This Row],[autoScoredGrid]])</f>
        <v>0</v>
      </c>
      <c r="AQ88" t="e">
        <f>getAvgCycleTime(ScoutingData[[#This Row],[cycleTimes]])</f>
        <v>#VALUE!</v>
      </c>
      <c r="AR88">
        <f>getTotalCount(ScoutingData[[#This Row],[scoredGrid]])</f>
        <v>4</v>
      </c>
      <c r="AS88">
        <f>getCubeCount(ScoutingData[[#This Row],[scoredGrid]])</f>
        <v>4</v>
      </c>
      <c r="AT88">
        <f>getConeCount(ScoutingData[[#This Row],[scoredGrid]])</f>
        <v>0</v>
      </c>
      <c r="AU88">
        <f>getHighCount(ScoutingData[[#This Row],[scoredGrid]])</f>
        <v>0</v>
      </c>
      <c r="AV88">
        <f>getMedCount(ScoutingData[[#This Row],[scoredGrid]])</f>
        <v>0</v>
      </c>
      <c r="AW88">
        <f>getLowCount(ScoutingData[[#This Row],[scoredGrid]])</f>
        <v>4</v>
      </c>
      <c r="AX88">
        <f>ScoutingData[[#This Row],[autoGamePieces]]+ScoutingData[[#This Row],[teleopGamePieces]]</f>
        <v>5</v>
      </c>
      <c r="AY88">
        <f>ScoutingData[[#This Row],[autoCubes]]+ScoutingData[[#This Row],[teleopCubes]]</f>
        <v>5</v>
      </c>
      <c r="AZ88">
        <f>ScoutingData[[#This Row],[autoCones]]+ScoutingData[[#This Row],[teleopCones]]</f>
        <v>0</v>
      </c>
      <c r="BA88">
        <f>ScoutingData[[#This Row],[autoHigh]]+ScoutingData[[#This Row],[teleopHigh]]</f>
        <v>0</v>
      </c>
      <c r="BB88">
        <f>ScoutingData[[#This Row],[autoMed]]+ScoutingData[[#This Row],[teleopMed]]</f>
        <v>1</v>
      </c>
      <c r="BC88">
        <f>ScoutingData[[#This Row],[autoLow]]+ScoutingData[[#This Row],[teleopLow]]</f>
        <v>4</v>
      </c>
    </row>
    <row r="89" spans="1:55">
      <c r="A89" t="s">
        <v>169</v>
      </c>
      <c r="B89" t="s">
        <v>103</v>
      </c>
      <c r="C89" t="s">
        <v>0</v>
      </c>
      <c r="D89">
        <v>16</v>
      </c>
      <c r="E89" t="str">
        <f>ScoutingData[[#This Row],[eventCode]]&amp;"_"&amp;ScoutingData[[#This Row],[matchLevel]]&amp;ScoutingData[[#This Row],[matchNumber]]</f>
        <v>2023njwas_qm16</v>
      </c>
      <c r="F89" t="s">
        <v>73</v>
      </c>
      <c r="G89">
        <v>9015</v>
      </c>
      <c r="H89">
        <v>47</v>
      </c>
      <c r="I89" t="s">
        <v>108</v>
      </c>
      <c r="J89">
        <v>0</v>
      </c>
      <c r="M89">
        <v>1</v>
      </c>
      <c r="N89" t="s">
        <v>109</v>
      </c>
      <c r="P89" t="s">
        <v>190</v>
      </c>
      <c r="Q89">
        <v>0</v>
      </c>
      <c r="R89">
        <v>0</v>
      </c>
      <c r="S89">
        <v>0</v>
      </c>
      <c r="U89">
        <v>0</v>
      </c>
      <c r="V89" t="s">
        <v>74</v>
      </c>
      <c r="W89">
        <v>1</v>
      </c>
      <c r="X89">
        <v>15.4</v>
      </c>
      <c r="Y89" t="s">
        <v>20</v>
      </c>
      <c r="Z89">
        <v>2</v>
      </c>
      <c r="AA89" t="s">
        <v>112</v>
      </c>
      <c r="AB89">
        <v>1</v>
      </c>
      <c r="AC89" t="s">
        <v>18</v>
      </c>
      <c r="AE89">
        <v>3</v>
      </c>
      <c r="AF89">
        <v>0</v>
      </c>
      <c r="AG89">
        <v>0</v>
      </c>
      <c r="AH89">
        <v>0</v>
      </c>
      <c r="AI89">
        <v>1</v>
      </c>
      <c r="AJ89" t="s">
        <v>191</v>
      </c>
      <c r="AK89">
        <f>getTotalCount(ScoutingData[[#This Row],[autoScoredGrid]])</f>
        <v>1</v>
      </c>
      <c r="AL89">
        <f>getCubeCount(ScoutingData[[#This Row],[autoScoredGrid]])</f>
        <v>1</v>
      </c>
      <c r="AM89">
        <f>getConeCount(ScoutingData[[#This Row],[autoScoredGrid]])</f>
        <v>0</v>
      </c>
      <c r="AN89">
        <f>getHighCount(ScoutingData[[#This Row],[autoScoredGrid]])</f>
        <v>1</v>
      </c>
      <c r="AO89">
        <f>getMedCount(ScoutingData[[#This Row],[autoScoredGrid]])</f>
        <v>0</v>
      </c>
      <c r="AP89">
        <f>getLowCount(ScoutingData[[#This Row],[autoScoredGrid]])</f>
        <v>0</v>
      </c>
      <c r="AQ89" t="e">
        <f>getAvgCycleTime(ScoutingData[[#This Row],[cycleTimes]])</f>
        <v>#VALUE!</v>
      </c>
      <c r="AR89">
        <f>getTotalCount(ScoutingData[[#This Row],[scoredGrid]])</f>
        <v>3</v>
      </c>
      <c r="AS89">
        <f>getCubeCount(ScoutingData[[#This Row],[scoredGrid]])</f>
        <v>2</v>
      </c>
      <c r="AT89">
        <f>getConeCount(ScoutingData[[#This Row],[scoredGrid]])</f>
        <v>1</v>
      </c>
      <c r="AU89">
        <f>getHighCount(ScoutingData[[#This Row],[scoredGrid]])</f>
        <v>0</v>
      </c>
      <c r="AV89">
        <f>getMedCount(ScoutingData[[#This Row],[scoredGrid]])</f>
        <v>0</v>
      </c>
      <c r="AW89">
        <f>getLowCount(ScoutingData[[#This Row],[scoredGrid]])</f>
        <v>3</v>
      </c>
      <c r="AX89">
        <f>ScoutingData[[#This Row],[autoGamePieces]]+ScoutingData[[#This Row],[teleopGamePieces]]</f>
        <v>4</v>
      </c>
      <c r="AY89">
        <f>ScoutingData[[#This Row],[autoCubes]]+ScoutingData[[#This Row],[teleopCubes]]</f>
        <v>3</v>
      </c>
      <c r="AZ89">
        <f>ScoutingData[[#This Row],[autoCones]]+ScoutingData[[#This Row],[teleopCones]]</f>
        <v>1</v>
      </c>
      <c r="BA89">
        <f>ScoutingData[[#This Row],[autoHigh]]+ScoutingData[[#This Row],[teleopHigh]]</f>
        <v>1</v>
      </c>
      <c r="BB89">
        <f>ScoutingData[[#This Row],[autoMed]]+ScoutingData[[#This Row],[teleopMed]]</f>
        <v>0</v>
      </c>
      <c r="BC89">
        <f>ScoutingData[[#This Row],[autoLow]]+ScoutingData[[#This Row],[teleopLow]]</f>
        <v>3</v>
      </c>
    </row>
    <row r="90" spans="1:55">
      <c r="A90" s="28" t="s">
        <v>169</v>
      </c>
      <c r="B90" s="28" t="s">
        <v>103</v>
      </c>
      <c r="C90" s="28" t="s">
        <v>0</v>
      </c>
      <c r="D90" s="28">
        <v>45</v>
      </c>
      <c r="E90" s="28" t="s">
        <v>235</v>
      </c>
      <c r="F90" s="28" t="s">
        <v>171</v>
      </c>
      <c r="G90" s="28">
        <v>714</v>
      </c>
      <c r="H90" s="28">
        <v>47</v>
      </c>
      <c r="I90" s="28" t="s">
        <v>116</v>
      </c>
      <c r="J90">
        <v>1</v>
      </c>
      <c r="K90" s="28"/>
      <c r="L90" s="28"/>
      <c r="M90" s="28">
        <v>0</v>
      </c>
      <c r="N90" s="28" t="s">
        <v>18</v>
      </c>
      <c r="O90" s="28"/>
      <c r="P90" s="28" t="s">
        <v>113</v>
      </c>
      <c r="Q90" s="28">
        <v>0</v>
      </c>
      <c r="R90" s="28">
        <v>0</v>
      </c>
      <c r="S90" s="28">
        <v>0</v>
      </c>
      <c r="T90" s="28"/>
      <c r="U90" s="28">
        <v>0</v>
      </c>
      <c r="V90" s="28" t="s">
        <v>18</v>
      </c>
      <c r="W90" t="s">
        <v>18</v>
      </c>
      <c r="X90" s="28">
        <v>0</v>
      </c>
      <c r="Y90" t="s">
        <v>18</v>
      </c>
      <c r="Z90">
        <v>0</v>
      </c>
      <c r="AA90" s="28" t="s">
        <v>68</v>
      </c>
      <c r="AB90">
        <v>0</v>
      </c>
      <c r="AC90" s="28" t="s">
        <v>18</v>
      </c>
      <c r="AD90" s="28"/>
      <c r="AE90" s="28">
        <v>1</v>
      </c>
      <c r="AF90" s="28">
        <v>1</v>
      </c>
      <c r="AG90" s="28">
        <v>0</v>
      </c>
      <c r="AH90">
        <v>0</v>
      </c>
      <c r="AI90" s="28">
        <v>0</v>
      </c>
      <c r="AJ90" s="28" t="s">
        <v>187</v>
      </c>
      <c r="AK90" s="28">
        <f>getTotalCount(ScoutingData[[#This Row],[autoScoredGrid]])</f>
        <v>1</v>
      </c>
      <c r="AL90" s="28">
        <f>getCubeCount(ScoutingData[[#This Row],[autoScoredGrid]])</f>
        <v>1</v>
      </c>
      <c r="AM90" s="28">
        <f>getConeCount(ScoutingData[[#This Row],[autoScoredGrid]])</f>
        <v>0</v>
      </c>
      <c r="AN90" s="28">
        <f>getHighCount(ScoutingData[[#This Row],[autoScoredGrid]])</f>
        <v>0</v>
      </c>
      <c r="AO90" s="28">
        <f>getMedCount(ScoutingData[[#This Row],[autoScoredGrid]])</f>
        <v>0</v>
      </c>
      <c r="AP90" s="28">
        <f>getLowCount(ScoutingData[[#This Row],[autoScoredGrid]])</f>
        <v>1</v>
      </c>
      <c r="AQ90" s="28" t="e">
        <f>getAvgCycleTime(ScoutingData[[#This Row],[cycleTimes]])</f>
        <v>#VALUE!</v>
      </c>
      <c r="AR90" s="28">
        <f>getTotalCount(ScoutingData[[#This Row],[scoredGrid]])</f>
        <v>0</v>
      </c>
      <c r="AS90" s="28">
        <f>getCubeCount(ScoutingData[[#This Row],[scoredGrid]])</f>
        <v>0</v>
      </c>
      <c r="AT90" s="28">
        <f>getConeCount(ScoutingData[[#This Row],[scoredGrid]])</f>
        <v>0</v>
      </c>
      <c r="AU90" s="28">
        <f>getHighCount(ScoutingData[[#This Row],[scoredGrid]])</f>
        <v>0</v>
      </c>
      <c r="AV90" s="28">
        <f>getMedCount(ScoutingData[[#This Row],[scoredGrid]])</f>
        <v>0</v>
      </c>
      <c r="AW90" s="28">
        <f>getLowCount(ScoutingData[[#This Row],[scoredGrid]])</f>
        <v>0</v>
      </c>
      <c r="AX90" s="28">
        <f>ScoutingData[[#This Row],[autoGamePieces]]+ScoutingData[[#This Row],[teleopGamePieces]]</f>
        <v>1</v>
      </c>
      <c r="AY90" s="28">
        <f>ScoutingData[[#This Row],[autoCubes]]+ScoutingData[[#This Row],[teleopCubes]]</f>
        <v>1</v>
      </c>
      <c r="AZ90" s="28">
        <f>ScoutingData[[#This Row],[autoCones]]+ScoutingData[[#This Row],[teleopCones]]</f>
        <v>0</v>
      </c>
      <c r="BA90" s="28">
        <f>ScoutingData[[#This Row],[autoHigh]]+ScoutingData[[#This Row],[teleopHigh]]</f>
        <v>0</v>
      </c>
      <c r="BB90" s="28">
        <f>ScoutingData[[#This Row],[autoMed]]+ScoutingData[[#This Row],[teleopMed]]</f>
        <v>0</v>
      </c>
      <c r="BC90" s="28">
        <f>ScoutingData[[#This Row],[autoLow]]+ScoutingData[[#This Row],[teleopLow]]</f>
        <v>1</v>
      </c>
    </row>
    <row r="91" spans="1:55">
      <c r="A91" s="28" t="s">
        <v>169</v>
      </c>
      <c r="B91" s="28" t="s">
        <v>103</v>
      </c>
      <c r="C91" s="28" t="s">
        <v>0</v>
      </c>
      <c r="D91" s="28">
        <v>45</v>
      </c>
      <c r="E91" s="28" t="s">
        <v>235</v>
      </c>
      <c r="F91" s="28" t="s">
        <v>175</v>
      </c>
      <c r="G91" s="28">
        <v>219</v>
      </c>
      <c r="H91" s="28">
        <v>62</v>
      </c>
      <c r="I91" s="28" t="s">
        <v>236</v>
      </c>
      <c r="J91">
        <v>1</v>
      </c>
      <c r="K91" s="28"/>
      <c r="L91" s="28"/>
      <c r="M91" s="28">
        <v>1</v>
      </c>
      <c r="N91" s="28" t="s">
        <v>18</v>
      </c>
      <c r="O91" s="28"/>
      <c r="P91" s="28" t="s">
        <v>237</v>
      </c>
      <c r="Q91" s="28">
        <v>3</v>
      </c>
      <c r="R91" s="28">
        <v>1</v>
      </c>
      <c r="S91" s="28">
        <v>0</v>
      </c>
      <c r="T91" s="28"/>
      <c r="U91" s="28">
        <v>1</v>
      </c>
      <c r="V91" s="28" t="s">
        <v>18</v>
      </c>
      <c r="W91">
        <v>1</v>
      </c>
      <c r="X91" s="28">
        <v>0</v>
      </c>
      <c r="Y91" t="s">
        <v>136</v>
      </c>
      <c r="Z91">
        <v>0</v>
      </c>
      <c r="AA91" s="28" t="s">
        <v>112</v>
      </c>
      <c r="AB91">
        <v>0</v>
      </c>
      <c r="AC91" s="28" t="s">
        <v>18</v>
      </c>
      <c r="AD91" s="28"/>
      <c r="AE91" s="28">
        <v>3</v>
      </c>
      <c r="AF91" s="28">
        <v>1</v>
      </c>
      <c r="AG91" s="28">
        <v>0</v>
      </c>
      <c r="AH91">
        <v>0</v>
      </c>
      <c r="AI91" s="28">
        <v>0</v>
      </c>
      <c r="AJ91" s="28" t="s">
        <v>238</v>
      </c>
      <c r="AK91" s="28">
        <f>getTotalCount(ScoutingData[[#This Row],[autoScoredGrid]])</f>
        <v>1</v>
      </c>
      <c r="AL91" s="28">
        <f>getCubeCount(ScoutingData[[#This Row],[autoScoredGrid]])</f>
        <v>1</v>
      </c>
      <c r="AM91" s="28">
        <f>getConeCount(ScoutingData[[#This Row],[autoScoredGrid]])</f>
        <v>0</v>
      </c>
      <c r="AN91" s="28">
        <f>getHighCount(ScoutingData[[#This Row],[autoScoredGrid]])</f>
        <v>0</v>
      </c>
      <c r="AO91" s="28">
        <f>getMedCount(ScoutingData[[#This Row],[autoScoredGrid]])</f>
        <v>0</v>
      </c>
      <c r="AP91" s="28">
        <f>getLowCount(ScoutingData[[#This Row],[autoScoredGrid]])</f>
        <v>1</v>
      </c>
      <c r="AQ91" s="28" t="e">
        <f>getAvgCycleTime(ScoutingData[[#This Row],[cycleTimes]])</f>
        <v>#VALUE!</v>
      </c>
      <c r="AR91" s="28">
        <f>getTotalCount(ScoutingData[[#This Row],[scoredGrid]])</f>
        <v>2</v>
      </c>
      <c r="AS91" s="28">
        <f>getCubeCount(ScoutingData[[#This Row],[scoredGrid]])</f>
        <v>2</v>
      </c>
      <c r="AT91" s="28">
        <f>getConeCount(ScoutingData[[#This Row],[scoredGrid]])</f>
        <v>0</v>
      </c>
      <c r="AU91" s="28">
        <f>getHighCount(ScoutingData[[#This Row],[scoredGrid]])</f>
        <v>0</v>
      </c>
      <c r="AV91" s="28">
        <f>getMedCount(ScoutingData[[#This Row],[scoredGrid]])</f>
        <v>0</v>
      </c>
      <c r="AW91" s="28">
        <f>getLowCount(ScoutingData[[#This Row],[scoredGrid]])</f>
        <v>2</v>
      </c>
      <c r="AX91" s="28">
        <f>ScoutingData[[#This Row],[autoGamePieces]]+ScoutingData[[#This Row],[teleopGamePieces]]</f>
        <v>3</v>
      </c>
      <c r="AY91" s="28">
        <f>ScoutingData[[#This Row],[autoCubes]]+ScoutingData[[#This Row],[teleopCubes]]</f>
        <v>3</v>
      </c>
      <c r="AZ91" s="28">
        <f>ScoutingData[[#This Row],[autoCones]]+ScoutingData[[#This Row],[teleopCones]]</f>
        <v>0</v>
      </c>
      <c r="BA91" s="28">
        <f>ScoutingData[[#This Row],[autoHigh]]+ScoutingData[[#This Row],[teleopHigh]]</f>
        <v>0</v>
      </c>
      <c r="BB91" s="28">
        <f>ScoutingData[[#This Row],[autoMed]]+ScoutingData[[#This Row],[teleopMed]]</f>
        <v>0</v>
      </c>
      <c r="BC91" s="28">
        <f>ScoutingData[[#This Row],[autoLow]]+ScoutingData[[#This Row],[teleopLow]]</f>
        <v>3</v>
      </c>
    </row>
    <row r="92" spans="1:55">
      <c r="A92" s="28" t="s">
        <v>107</v>
      </c>
      <c r="B92" s="28" t="s">
        <v>103</v>
      </c>
      <c r="C92" s="28" t="s">
        <v>0</v>
      </c>
      <c r="D92" s="28">
        <v>45</v>
      </c>
      <c r="E92" s="28" t="s">
        <v>235</v>
      </c>
      <c r="F92" s="28" t="s">
        <v>125</v>
      </c>
      <c r="G92" s="28">
        <v>2070</v>
      </c>
      <c r="H92" s="28">
        <v>26</v>
      </c>
      <c r="I92" s="28" t="s">
        <v>147</v>
      </c>
      <c r="J92">
        <v>0</v>
      </c>
      <c r="K92" s="28"/>
      <c r="L92" s="28"/>
      <c r="M92" s="28">
        <v>1</v>
      </c>
      <c r="N92" s="28" t="s">
        <v>18</v>
      </c>
      <c r="O92" s="28"/>
      <c r="P92" s="28" t="s">
        <v>239</v>
      </c>
      <c r="Q92" s="28">
        <v>0</v>
      </c>
      <c r="R92" s="28">
        <v>1</v>
      </c>
      <c r="S92" s="28">
        <v>0</v>
      </c>
      <c r="T92" s="28"/>
      <c r="U92" s="28">
        <v>1</v>
      </c>
      <c r="V92" s="28" t="s">
        <v>18</v>
      </c>
      <c r="W92">
        <v>2</v>
      </c>
      <c r="X92" s="28">
        <v>0</v>
      </c>
      <c r="Y92" t="s">
        <v>136</v>
      </c>
      <c r="Z92">
        <v>1</v>
      </c>
      <c r="AA92" s="28" t="s">
        <v>112</v>
      </c>
      <c r="AB92">
        <v>4</v>
      </c>
      <c r="AC92" s="28" t="s">
        <v>18</v>
      </c>
      <c r="AD92" s="28"/>
      <c r="AE92" s="28">
        <v>2</v>
      </c>
      <c r="AF92" s="28">
        <v>0</v>
      </c>
      <c r="AG92" s="28">
        <v>1</v>
      </c>
      <c r="AH92">
        <v>0</v>
      </c>
      <c r="AI92" s="28">
        <v>1</v>
      </c>
      <c r="AJ92" s="28"/>
      <c r="AK92" s="28">
        <f>getTotalCount(ScoutingData[[#This Row],[autoScoredGrid]])</f>
        <v>1</v>
      </c>
      <c r="AL92" s="28">
        <f>getCubeCount(ScoutingData[[#This Row],[autoScoredGrid]])</f>
        <v>1</v>
      </c>
      <c r="AM92" s="28">
        <f>getConeCount(ScoutingData[[#This Row],[autoScoredGrid]])</f>
        <v>0</v>
      </c>
      <c r="AN92" s="28">
        <f>getHighCount(ScoutingData[[#This Row],[autoScoredGrid]])</f>
        <v>1</v>
      </c>
      <c r="AO92" s="28">
        <f>getMedCount(ScoutingData[[#This Row],[autoScoredGrid]])</f>
        <v>0</v>
      </c>
      <c r="AP92" s="28">
        <f>getLowCount(ScoutingData[[#This Row],[autoScoredGrid]])</f>
        <v>0</v>
      </c>
      <c r="AQ92" s="28" t="e">
        <f>getAvgCycleTime(ScoutingData[[#This Row],[cycleTimes]])</f>
        <v>#VALUE!</v>
      </c>
      <c r="AR92" s="28">
        <f>getTotalCount(ScoutingData[[#This Row],[scoredGrid]])</f>
        <v>3</v>
      </c>
      <c r="AS92" s="28">
        <f>getCubeCount(ScoutingData[[#This Row],[scoredGrid]])</f>
        <v>0</v>
      </c>
      <c r="AT92" s="28">
        <f>getConeCount(ScoutingData[[#This Row],[scoredGrid]])</f>
        <v>3</v>
      </c>
      <c r="AU92" s="28">
        <f>getHighCount(ScoutingData[[#This Row],[scoredGrid]])</f>
        <v>2</v>
      </c>
      <c r="AV92" s="28">
        <f>getMedCount(ScoutingData[[#This Row],[scoredGrid]])</f>
        <v>0</v>
      </c>
      <c r="AW92" s="28">
        <f>getLowCount(ScoutingData[[#This Row],[scoredGrid]])</f>
        <v>1</v>
      </c>
      <c r="AX92" s="28">
        <f>ScoutingData[[#This Row],[autoGamePieces]]+ScoutingData[[#This Row],[teleopGamePieces]]</f>
        <v>4</v>
      </c>
      <c r="AY92" s="28">
        <f>ScoutingData[[#This Row],[autoCubes]]+ScoutingData[[#This Row],[teleopCubes]]</f>
        <v>1</v>
      </c>
      <c r="AZ92" s="28">
        <f>ScoutingData[[#This Row],[autoCones]]+ScoutingData[[#This Row],[teleopCones]]</f>
        <v>3</v>
      </c>
      <c r="BA92" s="28">
        <f>ScoutingData[[#This Row],[autoHigh]]+ScoutingData[[#This Row],[teleopHigh]]</f>
        <v>3</v>
      </c>
      <c r="BB92" s="28">
        <f>ScoutingData[[#This Row],[autoMed]]+ScoutingData[[#This Row],[teleopMed]]</f>
        <v>0</v>
      </c>
      <c r="BC92" s="28">
        <f>ScoutingData[[#This Row],[autoLow]]+ScoutingData[[#This Row],[teleopLow]]</f>
        <v>1</v>
      </c>
    </row>
    <row r="93" spans="1:55">
      <c r="A93" s="28" t="s">
        <v>107</v>
      </c>
      <c r="B93" s="28" t="s">
        <v>103</v>
      </c>
      <c r="C93" s="28" t="s">
        <v>0</v>
      </c>
      <c r="D93" s="28">
        <v>46</v>
      </c>
      <c r="E93" s="28" t="s">
        <v>240</v>
      </c>
      <c r="F93" s="28" t="s">
        <v>115</v>
      </c>
      <c r="G93" s="28">
        <v>1143</v>
      </c>
      <c r="H93" s="28">
        <v>26</v>
      </c>
      <c r="I93" s="28" t="s">
        <v>113</v>
      </c>
      <c r="J93">
        <v>0</v>
      </c>
      <c r="K93" s="28"/>
      <c r="L93" s="28"/>
      <c r="M93" s="28">
        <v>1</v>
      </c>
      <c r="N93" s="28" t="s">
        <v>18</v>
      </c>
      <c r="O93" s="28"/>
      <c r="P93" s="28" t="s">
        <v>241</v>
      </c>
      <c r="Q93" s="28">
        <v>0</v>
      </c>
      <c r="R93" s="28">
        <v>0</v>
      </c>
      <c r="S93" s="28">
        <v>0</v>
      </c>
      <c r="T93" s="28"/>
      <c r="U93" s="28">
        <v>1</v>
      </c>
      <c r="V93" s="28" t="s">
        <v>111</v>
      </c>
      <c r="W93">
        <v>1</v>
      </c>
      <c r="X93" s="28">
        <v>0</v>
      </c>
      <c r="Y93" t="s">
        <v>18</v>
      </c>
      <c r="Z93">
        <v>2</v>
      </c>
      <c r="AA93" s="28" t="s">
        <v>112</v>
      </c>
      <c r="AB93">
        <v>2</v>
      </c>
      <c r="AC93" s="28" t="s">
        <v>112</v>
      </c>
      <c r="AD93" s="28"/>
      <c r="AE93" s="28">
        <v>2</v>
      </c>
      <c r="AF93" s="28">
        <v>0</v>
      </c>
      <c r="AG93" s="28">
        <v>0</v>
      </c>
      <c r="AH93">
        <v>0</v>
      </c>
      <c r="AI93" s="28">
        <v>0</v>
      </c>
      <c r="AJ93" s="28" t="s">
        <v>154</v>
      </c>
      <c r="AK93" s="28">
        <f>getTotalCount(ScoutingData[[#This Row],[autoScoredGrid]])</f>
        <v>0</v>
      </c>
      <c r="AL93" s="28">
        <f>getCubeCount(ScoutingData[[#This Row],[autoScoredGrid]])</f>
        <v>0</v>
      </c>
      <c r="AM93" s="28">
        <f>getConeCount(ScoutingData[[#This Row],[autoScoredGrid]])</f>
        <v>0</v>
      </c>
      <c r="AN93" s="28">
        <f>getHighCount(ScoutingData[[#This Row],[autoScoredGrid]])</f>
        <v>0</v>
      </c>
      <c r="AO93" s="28">
        <f>getMedCount(ScoutingData[[#This Row],[autoScoredGrid]])</f>
        <v>0</v>
      </c>
      <c r="AP93" s="28">
        <f>getLowCount(ScoutingData[[#This Row],[autoScoredGrid]])</f>
        <v>0</v>
      </c>
      <c r="AQ93" s="28" t="e">
        <f>getAvgCycleTime(ScoutingData[[#This Row],[cycleTimes]])</f>
        <v>#VALUE!</v>
      </c>
      <c r="AR93" s="28">
        <f>getTotalCount(ScoutingData[[#This Row],[scoredGrid]])</f>
        <v>2</v>
      </c>
      <c r="AS93" s="28">
        <f>getCubeCount(ScoutingData[[#This Row],[scoredGrid]])</f>
        <v>1</v>
      </c>
      <c r="AT93" s="28">
        <f>getConeCount(ScoutingData[[#This Row],[scoredGrid]])</f>
        <v>1</v>
      </c>
      <c r="AU93" s="28">
        <f>getHighCount(ScoutingData[[#This Row],[scoredGrid]])</f>
        <v>2</v>
      </c>
      <c r="AV93" s="28">
        <f>getMedCount(ScoutingData[[#This Row],[scoredGrid]])</f>
        <v>0</v>
      </c>
      <c r="AW93" s="28">
        <f>getLowCount(ScoutingData[[#This Row],[scoredGrid]])</f>
        <v>0</v>
      </c>
      <c r="AX93" s="28">
        <f>ScoutingData[[#This Row],[autoGamePieces]]+ScoutingData[[#This Row],[teleopGamePieces]]</f>
        <v>2</v>
      </c>
      <c r="AY93" s="28">
        <f>ScoutingData[[#This Row],[autoCubes]]+ScoutingData[[#This Row],[teleopCubes]]</f>
        <v>1</v>
      </c>
      <c r="AZ93" s="28">
        <f>ScoutingData[[#This Row],[autoCones]]+ScoutingData[[#This Row],[teleopCones]]</f>
        <v>1</v>
      </c>
      <c r="BA93" s="28">
        <f>ScoutingData[[#This Row],[autoHigh]]+ScoutingData[[#This Row],[teleopHigh]]</f>
        <v>2</v>
      </c>
      <c r="BB93" s="28">
        <f>ScoutingData[[#This Row],[autoMed]]+ScoutingData[[#This Row],[teleopMed]]</f>
        <v>0</v>
      </c>
      <c r="BC93" s="28">
        <f>ScoutingData[[#This Row],[autoLow]]+ScoutingData[[#This Row],[teleopLow]]</f>
        <v>0</v>
      </c>
    </row>
    <row r="94" spans="1:55">
      <c r="A94" s="28" t="s">
        <v>169</v>
      </c>
      <c r="B94" s="28" t="s">
        <v>103</v>
      </c>
      <c r="C94" s="28" t="s">
        <v>0</v>
      </c>
      <c r="D94" s="28">
        <v>46</v>
      </c>
      <c r="E94" s="28" t="s">
        <v>240</v>
      </c>
      <c r="F94" s="28" t="s">
        <v>175</v>
      </c>
      <c r="G94" s="28">
        <v>8117</v>
      </c>
      <c r="H94" s="28">
        <v>35</v>
      </c>
      <c r="I94" s="28" t="s">
        <v>105</v>
      </c>
      <c r="J94">
        <v>1</v>
      </c>
      <c r="K94" s="28"/>
      <c r="L94" s="28"/>
      <c r="M94" s="28">
        <v>1</v>
      </c>
      <c r="N94" s="28" t="s">
        <v>18</v>
      </c>
      <c r="O94" s="28"/>
      <c r="P94" s="28" t="s">
        <v>242</v>
      </c>
      <c r="Q94" s="28">
        <v>0</v>
      </c>
      <c r="R94" s="28">
        <v>0</v>
      </c>
      <c r="S94" s="28">
        <v>0</v>
      </c>
      <c r="T94" s="28"/>
      <c r="U94" s="28">
        <v>0</v>
      </c>
      <c r="V94" s="28" t="s">
        <v>18</v>
      </c>
      <c r="W94" t="s">
        <v>18</v>
      </c>
      <c r="X94" s="28">
        <v>0</v>
      </c>
      <c r="Y94" t="s">
        <v>20</v>
      </c>
      <c r="Z94">
        <v>3</v>
      </c>
      <c r="AA94" s="28" t="s">
        <v>19</v>
      </c>
      <c r="AB94">
        <v>2</v>
      </c>
      <c r="AC94" s="28" t="s">
        <v>18</v>
      </c>
      <c r="AD94" s="28"/>
      <c r="AE94" s="28">
        <v>4</v>
      </c>
      <c r="AF94" s="28">
        <v>0</v>
      </c>
      <c r="AG94" s="28">
        <v>0</v>
      </c>
      <c r="AH94">
        <v>0</v>
      </c>
      <c r="AI94" s="28">
        <v>1</v>
      </c>
      <c r="AJ94" s="28"/>
      <c r="AK94" s="28">
        <f>getTotalCount(ScoutingData[[#This Row],[autoScoredGrid]])</f>
        <v>1</v>
      </c>
      <c r="AL94" s="28">
        <f>getCubeCount(ScoutingData[[#This Row],[autoScoredGrid]])</f>
        <v>1</v>
      </c>
      <c r="AM94" s="28">
        <f>getConeCount(ScoutingData[[#This Row],[autoScoredGrid]])</f>
        <v>0</v>
      </c>
      <c r="AN94" s="28">
        <f>getHighCount(ScoutingData[[#This Row],[autoScoredGrid]])</f>
        <v>1</v>
      </c>
      <c r="AO94" s="28">
        <f>getMedCount(ScoutingData[[#This Row],[autoScoredGrid]])</f>
        <v>0</v>
      </c>
      <c r="AP94" s="28">
        <f>getLowCount(ScoutingData[[#This Row],[autoScoredGrid]])</f>
        <v>0</v>
      </c>
      <c r="AQ94" s="28" t="e">
        <f>getAvgCycleTime(ScoutingData[[#This Row],[cycleTimes]])</f>
        <v>#VALUE!</v>
      </c>
      <c r="AR94" s="28">
        <f>getTotalCount(ScoutingData[[#This Row],[scoredGrid]])</f>
        <v>3</v>
      </c>
      <c r="AS94" s="28">
        <f>getCubeCount(ScoutingData[[#This Row],[scoredGrid]])</f>
        <v>0</v>
      </c>
      <c r="AT94" s="28">
        <f>getConeCount(ScoutingData[[#This Row],[scoredGrid]])</f>
        <v>3</v>
      </c>
      <c r="AU94" s="28">
        <f>getHighCount(ScoutingData[[#This Row],[scoredGrid]])</f>
        <v>2</v>
      </c>
      <c r="AV94" s="28">
        <f>getMedCount(ScoutingData[[#This Row],[scoredGrid]])</f>
        <v>1</v>
      </c>
      <c r="AW94" s="28">
        <f>getLowCount(ScoutingData[[#This Row],[scoredGrid]])</f>
        <v>0</v>
      </c>
      <c r="AX94" s="28">
        <f>ScoutingData[[#This Row],[autoGamePieces]]+ScoutingData[[#This Row],[teleopGamePieces]]</f>
        <v>4</v>
      </c>
      <c r="AY94" s="28">
        <f>ScoutingData[[#This Row],[autoCubes]]+ScoutingData[[#This Row],[teleopCubes]]</f>
        <v>1</v>
      </c>
      <c r="AZ94" s="28">
        <f>ScoutingData[[#This Row],[autoCones]]+ScoutingData[[#This Row],[teleopCones]]</f>
        <v>3</v>
      </c>
      <c r="BA94" s="28">
        <f>ScoutingData[[#This Row],[autoHigh]]+ScoutingData[[#This Row],[teleopHigh]]</f>
        <v>3</v>
      </c>
      <c r="BB94" s="28">
        <f>ScoutingData[[#This Row],[autoMed]]+ScoutingData[[#This Row],[teleopMed]]</f>
        <v>1</v>
      </c>
      <c r="BC94" s="28">
        <f>ScoutingData[[#This Row],[autoLow]]+ScoutingData[[#This Row],[teleopLow]]</f>
        <v>0</v>
      </c>
    </row>
    <row r="95" spans="1:55">
      <c r="A95" s="28" t="s">
        <v>169</v>
      </c>
      <c r="B95" s="28" t="s">
        <v>103</v>
      </c>
      <c r="C95" s="28" t="s">
        <v>0</v>
      </c>
      <c r="D95" s="28">
        <v>46</v>
      </c>
      <c r="E95" s="28" t="s">
        <v>240</v>
      </c>
      <c r="F95" s="28" t="s">
        <v>73</v>
      </c>
      <c r="G95" s="28">
        <v>4652</v>
      </c>
      <c r="H95" s="28">
        <v>47</v>
      </c>
      <c r="I95" s="28" t="s">
        <v>131</v>
      </c>
      <c r="J95">
        <v>1</v>
      </c>
      <c r="K95" s="28"/>
      <c r="L95" s="28"/>
      <c r="M95" s="28">
        <v>1</v>
      </c>
      <c r="N95" s="28" t="s">
        <v>109</v>
      </c>
      <c r="O95" s="28"/>
      <c r="P95" s="28" t="s">
        <v>243</v>
      </c>
      <c r="Q95" s="28">
        <v>1</v>
      </c>
      <c r="R95" s="28">
        <v>1</v>
      </c>
      <c r="S95" s="28">
        <v>0</v>
      </c>
      <c r="T95" s="28"/>
      <c r="U95" s="28">
        <v>1</v>
      </c>
      <c r="V95" s="28" t="s">
        <v>74</v>
      </c>
      <c r="W95">
        <v>1</v>
      </c>
      <c r="X95" s="28">
        <v>0</v>
      </c>
      <c r="Y95" t="s">
        <v>136</v>
      </c>
      <c r="Z95">
        <v>3</v>
      </c>
      <c r="AA95" s="28" t="s">
        <v>112</v>
      </c>
      <c r="AB95">
        <v>0</v>
      </c>
      <c r="AC95" s="28" t="s">
        <v>18</v>
      </c>
      <c r="AD95" s="28"/>
      <c r="AE95" s="28">
        <v>4</v>
      </c>
      <c r="AF95" s="28">
        <v>0</v>
      </c>
      <c r="AG95" s="28">
        <v>0</v>
      </c>
      <c r="AH95">
        <v>0</v>
      </c>
      <c r="AI95" s="28">
        <v>0</v>
      </c>
      <c r="AJ95" s="28" t="s">
        <v>244</v>
      </c>
      <c r="AK95" s="28">
        <f>getTotalCount(ScoutingData[[#This Row],[autoScoredGrid]])</f>
        <v>1</v>
      </c>
      <c r="AL95" s="28">
        <f>getCubeCount(ScoutingData[[#This Row],[autoScoredGrid]])</f>
        <v>1</v>
      </c>
      <c r="AM95" s="28">
        <f>getConeCount(ScoutingData[[#This Row],[autoScoredGrid]])</f>
        <v>0</v>
      </c>
      <c r="AN95" s="28">
        <f>getHighCount(ScoutingData[[#This Row],[autoScoredGrid]])</f>
        <v>0</v>
      </c>
      <c r="AO95" s="28">
        <f>getMedCount(ScoutingData[[#This Row],[autoScoredGrid]])</f>
        <v>1</v>
      </c>
      <c r="AP95" s="28">
        <f>getLowCount(ScoutingData[[#This Row],[autoScoredGrid]])</f>
        <v>0</v>
      </c>
      <c r="AQ95" s="28" t="e">
        <f>getAvgCycleTime(ScoutingData[[#This Row],[cycleTimes]])</f>
        <v>#VALUE!</v>
      </c>
      <c r="AR95" s="28">
        <f>getTotalCount(ScoutingData[[#This Row],[scoredGrid]])</f>
        <v>4</v>
      </c>
      <c r="AS95" s="28">
        <f>getCubeCount(ScoutingData[[#This Row],[scoredGrid]])</f>
        <v>4</v>
      </c>
      <c r="AT95" s="28">
        <f>getConeCount(ScoutingData[[#This Row],[scoredGrid]])</f>
        <v>0</v>
      </c>
      <c r="AU95" s="28">
        <f>getHighCount(ScoutingData[[#This Row],[scoredGrid]])</f>
        <v>0</v>
      </c>
      <c r="AV95" s="28">
        <f>getMedCount(ScoutingData[[#This Row],[scoredGrid]])</f>
        <v>1</v>
      </c>
      <c r="AW95" s="28">
        <f>getLowCount(ScoutingData[[#This Row],[scoredGrid]])</f>
        <v>3</v>
      </c>
      <c r="AX95" s="28">
        <f>ScoutingData[[#This Row],[autoGamePieces]]+ScoutingData[[#This Row],[teleopGamePieces]]</f>
        <v>5</v>
      </c>
      <c r="AY95" s="28">
        <f>ScoutingData[[#This Row],[autoCubes]]+ScoutingData[[#This Row],[teleopCubes]]</f>
        <v>5</v>
      </c>
      <c r="AZ95" s="28">
        <f>ScoutingData[[#This Row],[autoCones]]+ScoutingData[[#This Row],[teleopCones]]</f>
        <v>0</v>
      </c>
      <c r="BA95" s="28">
        <f>ScoutingData[[#This Row],[autoHigh]]+ScoutingData[[#This Row],[teleopHigh]]</f>
        <v>0</v>
      </c>
      <c r="BB95" s="28">
        <f>ScoutingData[[#This Row],[autoMed]]+ScoutingData[[#This Row],[teleopMed]]</f>
        <v>2</v>
      </c>
      <c r="BC95" s="28">
        <f>ScoutingData[[#This Row],[autoLow]]+ScoutingData[[#This Row],[teleopLow]]</f>
        <v>3</v>
      </c>
    </row>
    <row r="96" spans="1:55">
      <c r="A96" s="28" t="s">
        <v>107</v>
      </c>
      <c r="B96" s="28" t="s">
        <v>103</v>
      </c>
      <c r="C96" s="28" t="s">
        <v>0</v>
      </c>
      <c r="D96" s="28">
        <v>47</v>
      </c>
      <c r="E96" s="28" t="s">
        <v>245</v>
      </c>
      <c r="F96" s="28" t="s">
        <v>125</v>
      </c>
      <c r="G96" s="28">
        <v>3142</v>
      </c>
      <c r="H96" s="28">
        <v>62</v>
      </c>
      <c r="I96" s="28" t="s">
        <v>126</v>
      </c>
      <c r="J96">
        <v>0</v>
      </c>
      <c r="K96" s="28"/>
      <c r="L96" s="28"/>
      <c r="M96" s="28">
        <v>1</v>
      </c>
      <c r="N96" s="28" t="s">
        <v>18</v>
      </c>
      <c r="O96" s="28"/>
      <c r="P96" s="28" t="s">
        <v>246</v>
      </c>
      <c r="Q96" s="28">
        <v>0</v>
      </c>
      <c r="R96" s="28">
        <v>0</v>
      </c>
      <c r="S96" s="28">
        <v>0</v>
      </c>
      <c r="T96" s="28"/>
      <c r="U96" s="28">
        <v>1</v>
      </c>
      <c r="V96" s="28" t="s">
        <v>74</v>
      </c>
      <c r="W96" t="s">
        <v>18</v>
      </c>
      <c r="X96" s="28">
        <v>0</v>
      </c>
      <c r="Y96" t="s">
        <v>136</v>
      </c>
      <c r="Z96">
        <v>2</v>
      </c>
      <c r="AA96" s="28" t="s">
        <v>112</v>
      </c>
      <c r="AB96">
        <v>4</v>
      </c>
      <c r="AC96" s="28" t="s">
        <v>18</v>
      </c>
      <c r="AD96" s="28"/>
      <c r="AE96" s="28">
        <v>3</v>
      </c>
      <c r="AF96" s="28">
        <v>0</v>
      </c>
      <c r="AG96" s="28">
        <v>0</v>
      </c>
      <c r="AH96">
        <v>0</v>
      </c>
      <c r="AI96" s="28">
        <v>1</v>
      </c>
      <c r="AJ96" s="28"/>
      <c r="AK96" s="28">
        <f>getTotalCount(ScoutingData[[#This Row],[autoScoredGrid]])</f>
        <v>1</v>
      </c>
      <c r="AL96" s="28">
        <f>getCubeCount(ScoutingData[[#This Row],[autoScoredGrid]])</f>
        <v>0</v>
      </c>
      <c r="AM96" s="28">
        <f>getConeCount(ScoutingData[[#This Row],[autoScoredGrid]])</f>
        <v>1</v>
      </c>
      <c r="AN96" s="28">
        <f>getHighCount(ScoutingData[[#This Row],[autoScoredGrid]])</f>
        <v>0</v>
      </c>
      <c r="AO96" s="28">
        <f>getMedCount(ScoutingData[[#This Row],[autoScoredGrid]])</f>
        <v>1</v>
      </c>
      <c r="AP96" s="28">
        <f>getLowCount(ScoutingData[[#This Row],[autoScoredGrid]])</f>
        <v>0</v>
      </c>
      <c r="AQ96" s="28" t="e">
        <f>getAvgCycleTime(ScoutingData[[#This Row],[cycleTimes]])</f>
        <v>#VALUE!</v>
      </c>
      <c r="AR96" s="28">
        <f>getTotalCount(ScoutingData[[#This Row],[scoredGrid]])</f>
        <v>5</v>
      </c>
      <c r="AS96" s="28">
        <f>getCubeCount(ScoutingData[[#This Row],[scoredGrid]])</f>
        <v>5</v>
      </c>
      <c r="AT96" s="28">
        <f>getConeCount(ScoutingData[[#This Row],[scoredGrid]])</f>
        <v>0</v>
      </c>
      <c r="AU96" s="28">
        <f>getHighCount(ScoutingData[[#This Row],[scoredGrid]])</f>
        <v>0</v>
      </c>
      <c r="AV96" s="28">
        <f>getMedCount(ScoutingData[[#This Row],[scoredGrid]])</f>
        <v>0</v>
      </c>
      <c r="AW96" s="28">
        <f>getLowCount(ScoutingData[[#This Row],[scoredGrid]])</f>
        <v>5</v>
      </c>
      <c r="AX96" s="28">
        <f>ScoutingData[[#This Row],[autoGamePieces]]+ScoutingData[[#This Row],[teleopGamePieces]]</f>
        <v>6</v>
      </c>
      <c r="AY96" s="28">
        <f>ScoutingData[[#This Row],[autoCubes]]+ScoutingData[[#This Row],[teleopCubes]]</f>
        <v>5</v>
      </c>
      <c r="AZ96" s="28">
        <f>ScoutingData[[#This Row],[autoCones]]+ScoutingData[[#This Row],[teleopCones]]</f>
        <v>1</v>
      </c>
      <c r="BA96" s="28">
        <f>ScoutingData[[#This Row],[autoHigh]]+ScoutingData[[#This Row],[teleopHigh]]</f>
        <v>0</v>
      </c>
      <c r="BB96" s="28">
        <f>ScoutingData[[#This Row],[autoMed]]+ScoutingData[[#This Row],[teleopMed]]</f>
        <v>1</v>
      </c>
      <c r="BC96" s="28">
        <f>ScoutingData[[#This Row],[autoLow]]+ScoutingData[[#This Row],[teleopLow]]</f>
        <v>5</v>
      </c>
    </row>
    <row r="97" spans="1:55">
      <c r="A97" s="28" t="s">
        <v>169</v>
      </c>
      <c r="B97" s="28" t="s">
        <v>103</v>
      </c>
      <c r="C97" s="28" t="s">
        <v>0</v>
      </c>
      <c r="D97" s="28">
        <v>47</v>
      </c>
      <c r="E97" s="28" t="s">
        <v>245</v>
      </c>
      <c r="F97" s="28" t="s">
        <v>175</v>
      </c>
      <c r="G97" s="28">
        <v>1811</v>
      </c>
      <c r="H97" s="28">
        <v>47</v>
      </c>
      <c r="I97" s="28" t="s">
        <v>113</v>
      </c>
      <c r="J97">
        <v>0</v>
      </c>
      <c r="K97" s="28"/>
      <c r="L97" s="28"/>
      <c r="M97" s="28">
        <v>1</v>
      </c>
      <c r="N97" s="28" t="s">
        <v>109</v>
      </c>
      <c r="O97" s="28"/>
      <c r="P97" s="28" t="s">
        <v>247</v>
      </c>
      <c r="Q97" s="28">
        <v>0</v>
      </c>
      <c r="R97" s="28">
        <v>0</v>
      </c>
      <c r="S97" s="28">
        <v>0</v>
      </c>
      <c r="T97" s="28"/>
      <c r="U97" s="28">
        <v>0</v>
      </c>
      <c r="V97" s="28" t="s">
        <v>74</v>
      </c>
      <c r="W97">
        <v>1</v>
      </c>
      <c r="X97" s="28">
        <v>0</v>
      </c>
      <c r="Y97" t="s">
        <v>109</v>
      </c>
      <c r="Z97">
        <v>2</v>
      </c>
      <c r="AA97" s="28" t="s">
        <v>68</v>
      </c>
      <c r="AB97">
        <v>3</v>
      </c>
      <c r="AC97" s="28" t="s">
        <v>18</v>
      </c>
      <c r="AD97" s="28"/>
      <c r="AE97" s="28">
        <v>1</v>
      </c>
      <c r="AF97" s="28">
        <v>0</v>
      </c>
      <c r="AG97" s="28">
        <v>0</v>
      </c>
      <c r="AH97">
        <v>0</v>
      </c>
      <c r="AI97" s="28">
        <v>0</v>
      </c>
      <c r="AJ97" s="28" t="s">
        <v>248</v>
      </c>
      <c r="AK97" s="28">
        <f>getTotalCount(ScoutingData[[#This Row],[autoScoredGrid]])</f>
        <v>0</v>
      </c>
      <c r="AL97" s="28">
        <f>getCubeCount(ScoutingData[[#This Row],[autoScoredGrid]])</f>
        <v>0</v>
      </c>
      <c r="AM97" s="28">
        <f>getConeCount(ScoutingData[[#This Row],[autoScoredGrid]])</f>
        <v>0</v>
      </c>
      <c r="AN97" s="28">
        <f>getHighCount(ScoutingData[[#This Row],[autoScoredGrid]])</f>
        <v>0</v>
      </c>
      <c r="AO97" s="28">
        <f>getMedCount(ScoutingData[[#This Row],[autoScoredGrid]])</f>
        <v>0</v>
      </c>
      <c r="AP97" s="28">
        <f>getLowCount(ScoutingData[[#This Row],[autoScoredGrid]])</f>
        <v>0</v>
      </c>
      <c r="AQ97" s="28" t="e">
        <f>getAvgCycleTime(ScoutingData[[#This Row],[cycleTimes]])</f>
        <v>#VALUE!</v>
      </c>
      <c r="AR97" s="28">
        <f>getTotalCount(ScoutingData[[#This Row],[scoredGrid]])</f>
        <v>3</v>
      </c>
      <c r="AS97" s="28">
        <f>getCubeCount(ScoutingData[[#This Row],[scoredGrid]])</f>
        <v>3</v>
      </c>
      <c r="AT97" s="28">
        <f>getConeCount(ScoutingData[[#This Row],[scoredGrid]])</f>
        <v>0</v>
      </c>
      <c r="AU97" s="28">
        <f>getHighCount(ScoutingData[[#This Row],[scoredGrid]])</f>
        <v>2</v>
      </c>
      <c r="AV97" s="28">
        <f>getMedCount(ScoutingData[[#This Row],[scoredGrid]])</f>
        <v>1</v>
      </c>
      <c r="AW97" s="28">
        <f>getLowCount(ScoutingData[[#This Row],[scoredGrid]])</f>
        <v>0</v>
      </c>
      <c r="AX97" s="28">
        <f>ScoutingData[[#This Row],[autoGamePieces]]+ScoutingData[[#This Row],[teleopGamePieces]]</f>
        <v>3</v>
      </c>
      <c r="AY97" s="28">
        <f>ScoutingData[[#This Row],[autoCubes]]+ScoutingData[[#This Row],[teleopCubes]]</f>
        <v>3</v>
      </c>
      <c r="AZ97" s="28">
        <f>ScoutingData[[#This Row],[autoCones]]+ScoutingData[[#This Row],[teleopCones]]</f>
        <v>0</v>
      </c>
      <c r="BA97" s="28">
        <f>ScoutingData[[#This Row],[autoHigh]]+ScoutingData[[#This Row],[teleopHigh]]</f>
        <v>2</v>
      </c>
      <c r="BB97" s="28">
        <f>ScoutingData[[#This Row],[autoMed]]+ScoutingData[[#This Row],[teleopMed]]</f>
        <v>1</v>
      </c>
      <c r="BC97" s="28">
        <f>ScoutingData[[#This Row],[autoLow]]+ScoutingData[[#This Row],[teleopLow]]</f>
        <v>0</v>
      </c>
    </row>
    <row r="98" spans="1:55">
      <c r="A98" s="28" t="s">
        <v>169</v>
      </c>
      <c r="B98" s="28" t="s">
        <v>103</v>
      </c>
      <c r="C98" s="28" t="s">
        <v>0</v>
      </c>
      <c r="D98" s="28">
        <v>47</v>
      </c>
      <c r="E98" s="28" t="s">
        <v>245</v>
      </c>
      <c r="F98" s="28" t="s">
        <v>125</v>
      </c>
      <c r="G98" s="28">
        <v>3142</v>
      </c>
      <c r="H98" s="28">
        <v>62</v>
      </c>
      <c r="I98" s="28" t="s">
        <v>126</v>
      </c>
      <c r="J98">
        <v>0</v>
      </c>
      <c r="K98" s="28"/>
      <c r="L98" s="28"/>
      <c r="M98" s="28">
        <v>0</v>
      </c>
      <c r="N98" s="28" t="s">
        <v>18</v>
      </c>
      <c r="O98" s="28"/>
      <c r="P98" s="28" t="s">
        <v>249</v>
      </c>
      <c r="Q98" s="28">
        <v>0</v>
      </c>
      <c r="R98" s="28">
        <v>0</v>
      </c>
      <c r="S98" s="28">
        <v>0</v>
      </c>
      <c r="T98" s="28"/>
      <c r="U98" s="28">
        <v>0</v>
      </c>
      <c r="V98" s="28" t="s">
        <v>74</v>
      </c>
      <c r="W98">
        <v>1</v>
      </c>
      <c r="X98" s="28">
        <v>0</v>
      </c>
      <c r="Y98" t="s">
        <v>136</v>
      </c>
      <c r="Z98">
        <v>2</v>
      </c>
      <c r="AA98" s="28" t="s">
        <v>19</v>
      </c>
      <c r="AB98">
        <v>4</v>
      </c>
      <c r="AC98" s="28" t="s">
        <v>18</v>
      </c>
      <c r="AD98" s="28"/>
      <c r="AE98" s="28">
        <v>4</v>
      </c>
      <c r="AF98" s="28">
        <v>0</v>
      </c>
      <c r="AG98" s="28">
        <v>0</v>
      </c>
      <c r="AH98">
        <v>0</v>
      </c>
      <c r="AI98" s="28">
        <v>1</v>
      </c>
      <c r="AJ98" s="28" t="s">
        <v>250</v>
      </c>
      <c r="AK98" s="28">
        <f>getTotalCount(ScoutingData[[#This Row],[autoScoredGrid]])</f>
        <v>1</v>
      </c>
      <c r="AL98" s="28">
        <f>getCubeCount(ScoutingData[[#This Row],[autoScoredGrid]])</f>
        <v>0</v>
      </c>
      <c r="AM98" s="28">
        <f>getConeCount(ScoutingData[[#This Row],[autoScoredGrid]])</f>
        <v>1</v>
      </c>
      <c r="AN98" s="28">
        <f>getHighCount(ScoutingData[[#This Row],[autoScoredGrid]])</f>
        <v>0</v>
      </c>
      <c r="AO98" s="28">
        <f>getMedCount(ScoutingData[[#This Row],[autoScoredGrid]])</f>
        <v>1</v>
      </c>
      <c r="AP98" s="28">
        <f>getLowCount(ScoutingData[[#This Row],[autoScoredGrid]])</f>
        <v>0</v>
      </c>
      <c r="AQ98" s="28" t="e">
        <f>getAvgCycleTime(ScoutingData[[#This Row],[cycleTimes]])</f>
        <v>#VALUE!</v>
      </c>
      <c r="AR98" s="28">
        <f>getTotalCount(ScoutingData[[#This Row],[scoredGrid]])</f>
        <v>5</v>
      </c>
      <c r="AS98" s="28">
        <f>getCubeCount(ScoutingData[[#This Row],[scoredGrid]])</f>
        <v>5</v>
      </c>
      <c r="AT98" s="28">
        <f>getConeCount(ScoutingData[[#This Row],[scoredGrid]])</f>
        <v>0</v>
      </c>
      <c r="AU98" s="28">
        <f>getHighCount(ScoutingData[[#This Row],[scoredGrid]])</f>
        <v>0</v>
      </c>
      <c r="AV98" s="28">
        <f>getMedCount(ScoutingData[[#This Row],[scoredGrid]])</f>
        <v>0</v>
      </c>
      <c r="AW98" s="28">
        <f>getLowCount(ScoutingData[[#This Row],[scoredGrid]])</f>
        <v>5</v>
      </c>
      <c r="AX98" s="28">
        <f>ScoutingData[[#This Row],[autoGamePieces]]+ScoutingData[[#This Row],[teleopGamePieces]]</f>
        <v>6</v>
      </c>
      <c r="AY98" s="28">
        <f>ScoutingData[[#This Row],[autoCubes]]+ScoutingData[[#This Row],[teleopCubes]]</f>
        <v>5</v>
      </c>
      <c r="AZ98" s="28">
        <f>ScoutingData[[#This Row],[autoCones]]+ScoutingData[[#This Row],[teleopCones]]</f>
        <v>1</v>
      </c>
      <c r="BA98" s="28">
        <f>ScoutingData[[#This Row],[autoHigh]]+ScoutingData[[#This Row],[teleopHigh]]</f>
        <v>0</v>
      </c>
      <c r="BB98" s="28">
        <f>ScoutingData[[#This Row],[autoMed]]+ScoutingData[[#This Row],[teleopMed]]</f>
        <v>1</v>
      </c>
      <c r="BC98" s="28">
        <f>ScoutingData[[#This Row],[autoLow]]+ScoutingData[[#This Row],[teleopLow]]</f>
        <v>5</v>
      </c>
    </row>
    <row r="99" spans="1:55">
      <c r="A99" s="28" t="s">
        <v>107</v>
      </c>
      <c r="B99" s="28" t="s">
        <v>103</v>
      </c>
      <c r="C99" s="28" t="s">
        <v>0</v>
      </c>
      <c r="D99" s="28">
        <v>48</v>
      </c>
      <c r="E99" s="28" t="s">
        <v>251</v>
      </c>
      <c r="F99" s="28" t="s">
        <v>125</v>
      </c>
      <c r="G99" s="28">
        <v>4361</v>
      </c>
      <c r="H99" s="28">
        <v>38</v>
      </c>
      <c r="I99" s="28" t="s">
        <v>108</v>
      </c>
      <c r="J99">
        <v>0</v>
      </c>
      <c r="K99" s="28"/>
      <c r="L99" s="28"/>
      <c r="M99" s="28">
        <v>1</v>
      </c>
      <c r="N99" s="28" t="s">
        <v>109</v>
      </c>
      <c r="O99" s="28"/>
      <c r="P99" s="28" t="s">
        <v>252</v>
      </c>
      <c r="Q99" s="28">
        <v>0</v>
      </c>
      <c r="R99" s="28">
        <v>0</v>
      </c>
      <c r="S99" s="28">
        <v>0</v>
      </c>
      <c r="T99" s="28"/>
      <c r="U99" s="28">
        <v>1</v>
      </c>
      <c r="V99" s="28" t="s">
        <v>74</v>
      </c>
      <c r="W99">
        <v>2</v>
      </c>
      <c r="X99" s="28">
        <v>4.2</v>
      </c>
      <c r="Y99" t="s">
        <v>20</v>
      </c>
      <c r="Z99">
        <v>2</v>
      </c>
      <c r="AA99" s="28" t="s">
        <v>19</v>
      </c>
      <c r="AB99">
        <v>3</v>
      </c>
      <c r="AC99" s="28" t="s">
        <v>112</v>
      </c>
      <c r="AD99" s="28"/>
      <c r="AE99" s="28">
        <v>3</v>
      </c>
      <c r="AF99" s="28">
        <v>0</v>
      </c>
      <c r="AG99" s="28">
        <v>0</v>
      </c>
      <c r="AH99">
        <v>0</v>
      </c>
      <c r="AI99" s="28">
        <v>1</v>
      </c>
      <c r="AJ99" s="28"/>
      <c r="AK99" s="28">
        <f>getTotalCount(ScoutingData[[#This Row],[autoScoredGrid]])</f>
        <v>1</v>
      </c>
      <c r="AL99" s="28">
        <f>getCubeCount(ScoutingData[[#This Row],[autoScoredGrid]])</f>
        <v>1</v>
      </c>
      <c r="AM99" s="28">
        <f>getConeCount(ScoutingData[[#This Row],[autoScoredGrid]])</f>
        <v>0</v>
      </c>
      <c r="AN99" s="28">
        <f>getHighCount(ScoutingData[[#This Row],[autoScoredGrid]])</f>
        <v>1</v>
      </c>
      <c r="AO99" s="28">
        <f>getMedCount(ScoutingData[[#This Row],[autoScoredGrid]])</f>
        <v>0</v>
      </c>
      <c r="AP99" s="28">
        <f>getLowCount(ScoutingData[[#This Row],[autoScoredGrid]])</f>
        <v>0</v>
      </c>
      <c r="AQ99" s="28" t="e">
        <f>getAvgCycleTime(ScoutingData[[#This Row],[cycleTimes]])</f>
        <v>#VALUE!</v>
      </c>
      <c r="AR99" s="28">
        <f>getTotalCount(ScoutingData[[#This Row],[scoredGrid]])</f>
        <v>6</v>
      </c>
      <c r="AS99" s="28">
        <f>getCubeCount(ScoutingData[[#This Row],[scoredGrid]])</f>
        <v>5</v>
      </c>
      <c r="AT99" s="28">
        <f>getConeCount(ScoutingData[[#This Row],[scoredGrid]])</f>
        <v>1</v>
      </c>
      <c r="AU99" s="28">
        <f>getHighCount(ScoutingData[[#This Row],[scoredGrid]])</f>
        <v>0</v>
      </c>
      <c r="AV99" s="28">
        <f>getMedCount(ScoutingData[[#This Row],[scoredGrid]])</f>
        <v>0</v>
      </c>
      <c r="AW99" s="28">
        <f>getLowCount(ScoutingData[[#This Row],[scoredGrid]])</f>
        <v>6</v>
      </c>
      <c r="AX99" s="28">
        <f>ScoutingData[[#This Row],[autoGamePieces]]+ScoutingData[[#This Row],[teleopGamePieces]]</f>
        <v>7</v>
      </c>
      <c r="AY99" s="28">
        <f>ScoutingData[[#This Row],[autoCubes]]+ScoutingData[[#This Row],[teleopCubes]]</f>
        <v>6</v>
      </c>
      <c r="AZ99" s="28">
        <f>ScoutingData[[#This Row],[autoCones]]+ScoutingData[[#This Row],[teleopCones]]</f>
        <v>1</v>
      </c>
      <c r="BA99" s="28">
        <f>ScoutingData[[#This Row],[autoHigh]]+ScoutingData[[#This Row],[teleopHigh]]</f>
        <v>1</v>
      </c>
      <c r="BB99" s="28">
        <f>ScoutingData[[#This Row],[autoMed]]+ScoutingData[[#This Row],[teleopMed]]</f>
        <v>0</v>
      </c>
      <c r="BC99" s="28">
        <f>ScoutingData[[#This Row],[autoLow]]+ScoutingData[[#This Row],[teleopLow]]</f>
        <v>6</v>
      </c>
    </row>
    <row r="100" spans="1:55">
      <c r="A100" s="28" t="s">
        <v>169</v>
      </c>
      <c r="B100" s="28" t="s">
        <v>103</v>
      </c>
      <c r="C100" s="28" t="s">
        <v>0</v>
      </c>
      <c r="D100" s="28">
        <v>48</v>
      </c>
      <c r="E100" s="28" t="s">
        <v>251</v>
      </c>
      <c r="F100" s="28" t="s">
        <v>175</v>
      </c>
      <c r="G100" s="28">
        <v>3340</v>
      </c>
      <c r="H100" s="28">
        <v>35</v>
      </c>
      <c r="I100" s="28" t="s">
        <v>113</v>
      </c>
      <c r="J100">
        <v>0</v>
      </c>
      <c r="K100" s="28"/>
      <c r="L100" s="28"/>
      <c r="M100" s="28">
        <v>1</v>
      </c>
      <c r="N100" s="28" t="s">
        <v>18</v>
      </c>
      <c r="O100" s="28"/>
      <c r="P100" s="28" t="s">
        <v>113</v>
      </c>
      <c r="Q100" s="28">
        <v>0</v>
      </c>
      <c r="R100" s="28">
        <v>0</v>
      </c>
      <c r="S100" s="28">
        <v>0</v>
      </c>
      <c r="T100" s="28"/>
      <c r="U100" s="28">
        <v>0</v>
      </c>
      <c r="V100" s="28" t="s">
        <v>18</v>
      </c>
      <c r="W100" t="s">
        <v>18</v>
      </c>
      <c r="X100" s="28">
        <v>0</v>
      </c>
      <c r="Y100" t="s">
        <v>20</v>
      </c>
      <c r="Z100">
        <v>3</v>
      </c>
      <c r="AA100" s="28" t="s">
        <v>68</v>
      </c>
      <c r="AB100">
        <v>0</v>
      </c>
      <c r="AC100" s="28" t="s">
        <v>111</v>
      </c>
      <c r="AD100" s="28"/>
      <c r="AE100" s="28">
        <v>1</v>
      </c>
      <c r="AF100" s="28">
        <v>0</v>
      </c>
      <c r="AG100" s="28">
        <v>1</v>
      </c>
      <c r="AH100">
        <v>0</v>
      </c>
      <c r="AI100" s="28">
        <v>0</v>
      </c>
      <c r="AJ100" s="28" t="s">
        <v>253</v>
      </c>
      <c r="AK100" s="28">
        <f>getTotalCount(ScoutingData[[#This Row],[autoScoredGrid]])</f>
        <v>0</v>
      </c>
      <c r="AL100" s="28">
        <f>getCubeCount(ScoutingData[[#This Row],[autoScoredGrid]])</f>
        <v>0</v>
      </c>
      <c r="AM100" s="28">
        <f>getConeCount(ScoutingData[[#This Row],[autoScoredGrid]])</f>
        <v>0</v>
      </c>
      <c r="AN100" s="28">
        <f>getHighCount(ScoutingData[[#This Row],[autoScoredGrid]])</f>
        <v>0</v>
      </c>
      <c r="AO100" s="28">
        <f>getMedCount(ScoutingData[[#This Row],[autoScoredGrid]])</f>
        <v>0</v>
      </c>
      <c r="AP100" s="28">
        <f>getLowCount(ScoutingData[[#This Row],[autoScoredGrid]])</f>
        <v>0</v>
      </c>
      <c r="AQ100" s="28" t="e">
        <f>getAvgCycleTime(ScoutingData[[#This Row],[cycleTimes]])</f>
        <v>#VALUE!</v>
      </c>
      <c r="AR100" s="28">
        <f>getTotalCount(ScoutingData[[#This Row],[scoredGrid]])</f>
        <v>0</v>
      </c>
      <c r="AS100" s="28">
        <f>getCubeCount(ScoutingData[[#This Row],[scoredGrid]])</f>
        <v>0</v>
      </c>
      <c r="AT100" s="28">
        <f>getConeCount(ScoutingData[[#This Row],[scoredGrid]])</f>
        <v>0</v>
      </c>
      <c r="AU100" s="28">
        <f>getHighCount(ScoutingData[[#This Row],[scoredGrid]])</f>
        <v>0</v>
      </c>
      <c r="AV100" s="28">
        <f>getMedCount(ScoutingData[[#This Row],[scoredGrid]])</f>
        <v>0</v>
      </c>
      <c r="AW100" s="28">
        <f>getLowCount(ScoutingData[[#This Row],[scoredGrid]])</f>
        <v>0</v>
      </c>
      <c r="AX100" s="28">
        <f>ScoutingData[[#This Row],[autoGamePieces]]+ScoutingData[[#This Row],[teleopGamePieces]]</f>
        <v>0</v>
      </c>
      <c r="AY100" s="28">
        <f>ScoutingData[[#This Row],[autoCubes]]+ScoutingData[[#This Row],[teleopCubes]]</f>
        <v>0</v>
      </c>
      <c r="AZ100" s="28">
        <f>ScoutingData[[#This Row],[autoCones]]+ScoutingData[[#This Row],[teleopCones]]</f>
        <v>0</v>
      </c>
      <c r="BA100" s="28">
        <f>ScoutingData[[#This Row],[autoHigh]]+ScoutingData[[#This Row],[teleopHigh]]</f>
        <v>0</v>
      </c>
      <c r="BB100" s="28">
        <f>ScoutingData[[#This Row],[autoMed]]+ScoutingData[[#This Row],[teleopMed]]</f>
        <v>0</v>
      </c>
      <c r="BC100" s="28">
        <f>ScoutingData[[#This Row],[autoLow]]+ScoutingData[[#This Row],[teleopLow]]</f>
        <v>0</v>
      </c>
    </row>
    <row r="101" spans="1:55">
      <c r="A101" s="28" t="s">
        <v>169</v>
      </c>
      <c r="B101" s="28" t="s">
        <v>103</v>
      </c>
      <c r="C101" s="28" t="s">
        <v>0</v>
      </c>
      <c r="D101" s="28">
        <v>48</v>
      </c>
      <c r="E101" s="28" t="s">
        <v>251</v>
      </c>
      <c r="F101" s="28" t="s">
        <v>73</v>
      </c>
      <c r="G101" s="28">
        <v>56</v>
      </c>
      <c r="H101" s="28">
        <v>47</v>
      </c>
      <c r="I101" s="28" t="s">
        <v>113</v>
      </c>
      <c r="J101">
        <v>0</v>
      </c>
      <c r="K101" s="28"/>
      <c r="L101" s="28"/>
      <c r="M101" s="28">
        <v>1</v>
      </c>
      <c r="N101" s="28" t="s">
        <v>112</v>
      </c>
      <c r="O101" s="28"/>
      <c r="P101" s="28" t="s">
        <v>254</v>
      </c>
      <c r="Q101" s="28">
        <v>3</v>
      </c>
      <c r="R101" s="28">
        <v>0</v>
      </c>
      <c r="S101" s="28">
        <v>0</v>
      </c>
      <c r="T101" s="28"/>
      <c r="U101" s="28">
        <v>0</v>
      </c>
      <c r="V101" s="28" t="s">
        <v>111</v>
      </c>
      <c r="W101">
        <v>1</v>
      </c>
      <c r="X101" s="28">
        <v>0</v>
      </c>
      <c r="Y101" t="s">
        <v>109</v>
      </c>
      <c r="Z101">
        <v>3</v>
      </c>
      <c r="AA101" s="28" t="s">
        <v>112</v>
      </c>
      <c r="AB101">
        <v>2</v>
      </c>
      <c r="AC101" s="28" t="s">
        <v>18</v>
      </c>
      <c r="AD101" s="28"/>
      <c r="AE101" s="28">
        <v>3</v>
      </c>
      <c r="AF101" s="28">
        <v>0</v>
      </c>
      <c r="AG101" s="28">
        <v>0</v>
      </c>
      <c r="AH101">
        <v>0</v>
      </c>
      <c r="AI101" s="28">
        <v>0</v>
      </c>
      <c r="AJ101" s="28"/>
      <c r="AK101" s="28">
        <f>getTotalCount(ScoutingData[[#This Row],[autoScoredGrid]])</f>
        <v>0</v>
      </c>
      <c r="AL101" s="28">
        <f>getCubeCount(ScoutingData[[#This Row],[autoScoredGrid]])</f>
        <v>0</v>
      </c>
      <c r="AM101" s="28">
        <f>getConeCount(ScoutingData[[#This Row],[autoScoredGrid]])</f>
        <v>0</v>
      </c>
      <c r="AN101" s="28">
        <f>getHighCount(ScoutingData[[#This Row],[autoScoredGrid]])</f>
        <v>0</v>
      </c>
      <c r="AO101" s="28">
        <f>getMedCount(ScoutingData[[#This Row],[autoScoredGrid]])</f>
        <v>0</v>
      </c>
      <c r="AP101" s="28">
        <f>getLowCount(ScoutingData[[#This Row],[autoScoredGrid]])</f>
        <v>0</v>
      </c>
      <c r="AQ101" s="28" t="e">
        <f>getAvgCycleTime(ScoutingData[[#This Row],[cycleTimes]])</f>
        <v>#VALUE!</v>
      </c>
      <c r="AR101" s="28">
        <f>getTotalCount(ScoutingData[[#This Row],[scoredGrid]])</f>
        <v>3</v>
      </c>
      <c r="AS101" s="28">
        <f>getCubeCount(ScoutingData[[#This Row],[scoredGrid]])</f>
        <v>1</v>
      </c>
      <c r="AT101" s="28">
        <f>getConeCount(ScoutingData[[#This Row],[scoredGrid]])</f>
        <v>2</v>
      </c>
      <c r="AU101" s="28">
        <f>getHighCount(ScoutingData[[#This Row],[scoredGrid]])</f>
        <v>1</v>
      </c>
      <c r="AV101" s="28">
        <f>getMedCount(ScoutingData[[#This Row],[scoredGrid]])</f>
        <v>0</v>
      </c>
      <c r="AW101" s="28">
        <f>getLowCount(ScoutingData[[#This Row],[scoredGrid]])</f>
        <v>2</v>
      </c>
      <c r="AX101" s="28">
        <f>ScoutingData[[#This Row],[autoGamePieces]]+ScoutingData[[#This Row],[teleopGamePieces]]</f>
        <v>3</v>
      </c>
      <c r="AY101" s="28">
        <f>ScoutingData[[#This Row],[autoCubes]]+ScoutingData[[#This Row],[teleopCubes]]</f>
        <v>1</v>
      </c>
      <c r="AZ101" s="28">
        <f>ScoutingData[[#This Row],[autoCones]]+ScoutingData[[#This Row],[teleopCones]]</f>
        <v>2</v>
      </c>
      <c r="BA101" s="28">
        <f>ScoutingData[[#This Row],[autoHigh]]+ScoutingData[[#This Row],[teleopHigh]]</f>
        <v>1</v>
      </c>
      <c r="BB101" s="28">
        <f>ScoutingData[[#This Row],[autoMed]]+ScoutingData[[#This Row],[teleopMed]]</f>
        <v>0</v>
      </c>
      <c r="BC101" s="28">
        <f>ScoutingData[[#This Row],[autoLow]]+ScoutingData[[#This Row],[teleopLow]]</f>
        <v>2</v>
      </c>
    </row>
    <row r="102" spans="1:55">
      <c r="A102" s="28" t="s">
        <v>107</v>
      </c>
      <c r="B102" s="28" t="s">
        <v>103</v>
      </c>
      <c r="C102" s="28" t="s">
        <v>0</v>
      </c>
      <c r="D102" s="28">
        <v>49</v>
      </c>
      <c r="E102" s="28" t="s">
        <v>255</v>
      </c>
      <c r="F102" s="28" t="s">
        <v>115</v>
      </c>
      <c r="G102" s="28">
        <v>303</v>
      </c>
      <c r="H102" s="28">
        <v>62</v>
      </c>
      <c r="I102" s="28" t="s">
        <v>113</v>
      </c>
      <c r="J102">
        <v>0</v>
      </c>
      <c r="K102" s="28"/>
      <c r="L102" s="28"/>
      <c r="M102" s="28">
        <v>1</v>
      </c>
      <c r="N102" s="28" t="s">
        <v>18</v>
      </c>
      <c r="O102" s="28"/>
      <c r="P102" s="28" t="s">
        <v>256</v>
      </c>
      <c r="Q102" s="28">
        <v>0</v>
      </c>
      <c r="R102" s="28">
        <v>1</v>
      </c>
      <c r="S102" s="28">
        <v>0</v>
      </c>
      <c r="T102" s="28"/>
      <c r="U102" s="28">
        <v>0</v>
      </c>
      <c r="V102" s="28" t="s">
        <v>18</v>
      </c>
      <c r="W102">
        <v>2</v>
      </c>
      <c r="X102" s="28">
        <v>12.2</v>
      </c>
      <c r="Y102" t="s">
        <v>20</v>
      </c>
      <c r="Z102">
        <v>3</v>
      </c>
      <c r="AA102" s="28" t="s">
        <v>19</v>
      </c>
      <c r="AB102">
        <v>4</v>
      </c>
      <c r="AC102" s="28" t="s">
        <v>257</v>
      </c>
      <c r="AD102" s="28"/>
      <c r="AE102" s="28">
        <v>4</v>
      </c>
      <c r="AF102" s="28">
        <v>0</v>
      </c>
      <c r="AG102" s="28">
        <v>0</v>
      </c>
      <c r="AH102">
        <v>0</v>
      </c>
      <c r="AI102" s="28">
        <v>1</v>
      </c>
      <c r="AJ102" s="28"/>
      <c r="AK102" s="28">
        <f>getTotalCount(ScoutingData[[#This Row],[autoScoredGrid]])</f>
        <v>0</v>
      </c>
      <c r="AL102" s="28">
        <f>getCubeCount(ScoutingData[[#This Row],[autoScoredGrid]])</f>
        <v>0</v>
      </c>
      <c r="AM102" s="28">
        <f>getConeCount(ScoutingData[[#This Row],[autoScoredGrid]])</f>
        <v>0</v>
      </c>
      <c r="AN102" s="28">
        <f>getHighCount(ScoutingData[[#This Row],[autoScoredGrid]])</f>
        <v>0</v>
      </c>
      <c r="AO102" s="28">
        <f>getMedCount(ScoutingData[[#This Row],[autoScoredGrid]])</f>
        <v>0</v>
      </c>
      <c r="AP102" s="28">
        <f>getLowCount(ScoutingData[[#This Row],[autoScoredGrid]])</f>
        <v>0</v>
      </c>
      <c r="AQ102" s="28" t="e">
        <f>getAvgCycleTime(ScoutingData[[#This Row],[cycleTimes]])</f>
        <v>#VALUE!</v>
      </c>
      <c r="AR102" s="28">
        <f>getTotalCount(ScoutingData[[#This Row],[scoredGrid]])</f>
        <v>4</v>
      </c>
      <c r="AS102" s="28">
        <f>getCubeCount(ScoutingData[[#This Row],[scoredGrid]])</f>
        <v>2</v>
      </c>
      <c r="AT102" s="28">
        <f>getConeCount(ScoutingData[[#This Row],[scoredGrid]])</f>
        <v>2</v>
      </c>
      <c r="AU102" s="28">
        <f>getHighCount(ScoutingData[[#This Row],[scoredGrid]])</f>
        <v>0</v>
      </c>
      <c r="AV102" s="28">
        <f>getMedCount(ScoutingData[[#This Row],[scoredGrid]])</f>
        <v>0</v>
      </c>
      <c r="AW102" s="28">
        <f>getLowCount(ScoutingData[[#This Row],[scoredGrid]])</f>
        <v>4</v>
      </c>
      <c r="AX102" s="28">
        <f>ScoutingData[[#This Row],[autoGamePieces]]+ScoutingData[[#This Row],[teleopGamePieces]]</f>
        <v>4</v>
      </c>
      <c r="AY102" s="28">
        <f>ScoutingData[[#This Row],[autoCubes]]+ScoutingData[[#This Row],[teleopCubes]]</f>
        <v>2</v>
      </c>
      <c r="AZ102" s="28">
        <f>ScoutingData[[#This Row],[autoCones]]+ScoutingData[[#This Row],[teleopCones]]</f>
        <v>2</v>
      </c>
      <c r="BA102" s="28">
        <f>ScoutingData[[#This Row],[autoHigh]]+ScoutingData[[#This Row],[teleopHigh]]</f>
        <v>0</v>
      </c>
      <c r="BB102" s="28">
        <f>ScoutingData[[#This Row],[autoMed]]+ScoutingData[[#This Row],[teleopMed]]</f>
        <v>0</v>
      </c>
      <c r="BC102" s="28">
        <f>ScoutingData[[#This Row],[autoLow]]+ScoutingData[[#This Row],[teleopLow]]</f>
        <v>4</v>
      </c>
    </row>
    <row r="103" spans="1:55">
      <c r="A103" s="28" t="s">
        <v>169</v>
      </c>
      <c r="B103" s="28" t="s">
        <v>103</v>
      </c>
      <c r="C103" s="28" t="s">
        <v>0</v>
      </c>
      <c r="D103" s="28">
        <v>49</v>
      </c>
      <c r="E103" s="28" t="s">
        <v>255</v>
      </c>
      <c r="F103" s="28" t="s">
        <v>73</v>
      </c>
      <c r="G103" s="28">
        <v>4573</v>
      </c>
      <c r="H103" s="28">
        <v>35</v>
      </c>
      <c r="I103" s="28" t="s">
        <v>126</v>
      </c>
      <c r="J103">
        <v>1</v>
      </c>
      <c r="K103" s="28"/>
      <c r="L103" s="28"/>
      <c r="M103" s="28">
        <v>1</v>
      </c>
      <c r="N103" s="28" t="s">
        <v>18</v>
      </c>
      <c r="O103" s="28"/>
      <c r="P103" s="28" t="s">
        <v>258</v>
      </c>
      <c r="Q103" s="28">
        <v>5</v>
      </c>
      <c r="R103" s="28">
        <v>1</v>
      </c>
      <c r="S103" s="28">
        <v>0</v>
      </c>
      <c r="T103" s="28"/>
      <c r="U103" s="28">
        <v>1</v>
      </c>
      <c r="V103" s="28" t="s">
        <v>119</v>
      </c>
      <c r="W103">
        <v>1</v>
      </c>
      <c r="X103" s="28">
        <v>0</v>
      </c>
      <c r="Y103" t="s">
        <v>112</v>
      </c>
      <c r="Z103">
        <v>2</v>
      </c>
      <c r="AA103" s="28" t="s">
        <v>19</v>
      </c>
      <c r="AB103">
        <v>4</v>
      </c>
      <c r="AC103" s="28" t="s">
        <v>18</v>
      </c>
      <c r="AD103" s="28"/>
      <c r="AE103" s="28">
        <v>4</v>
      </c>
      <c r="AF103" s="28">
        <v>0</v>
      </c>
      <c r="AG103" s="28">
        <v>0</v>
      </c>
      <c r="AH103">
        <v>0</v>
      </c>
      <c r="AI103" s="28">
        <v>1</v>
      </c>
      <c r="AJ103" s="28"/>
      <c r="AK103" s="28">
        <f>getTotalCount(ScoutingData[[#This Row],[autoScoredGrid]])</f>
        <v>1</v>
      </c>
      <c r="AL103" s="28">
        <f>getCubeCount(ScoutingData[[#This Row],[autoScoredGrid]])</f>
        <v>0</v>
      </c>
      <c r="AM103" s="28">
        <f>getConeCount(ScoutingData[[#This Row],[autoScoredGrid]])</f>
        <v>1</v>
      </c>
      <c r="AN103" s="28">
        <f>getHighCount(ScoutingData[[#This Row],[autoScoredGrid]])</f>
        <v>0</v>
      </c>
      <c r="AO103" s="28">
        <f>getMedCount(ScoutingData[[#This Row],[autoScoredGrid]])</f>
        <v>1</v>
      </c>
      <c r="AP103" s="28">
        <f>getLowCount(ScoutingData[[#This Row],[autoScoredGrid]])</f>
        <v>0</v>
      </c>
      <c r="AQ103" s="28" t="e">
        <f>getAvgCycleTime(ScoutingData[[#This Row],[cycleTimes]])</f>
        <v>#VALUE!</v>
      </c>
      <c r="AR103" s="28">
        <f>getTotalCount(ScoutingData[[#This Row],[scoredGrid]])</f>
        <v>5</v>
      </c>
      <c r="AS103" s="28">
        <f>getCubeCount(ScoutingData[[#This Row],[scoredGrid]])</f>
        <v>1</v>
      </c>
      <c r="AT103" s="28">
        <f>getConeCount(ScoutingData[[#This Row],[scoredGrid]])</f>
        <v>4</v>
      </c>
      <c r="AU103" s="28">
        <f>getHighCount(ScoutingData[[#This Row],[scoredGrid]])</f>
        <v>0</v>
      </c>
      <c r="AV103" s="28">
        <f>getMedCount(ScoutingData[[#This Row],[scoredGrid]])</f>
        <v>1</v>
      </c>
      <c r="AW103" s="28">
        <f>getLowCount(ScoutingData[[#This Row],[scoredGrid]])</f>
        <v>4</v>
      </c>
      <c r="AX103" s="28">
        <f>ScoutingData[[#This Row],[autoGamePieces]]+ScoutingData[[#This Row],[teleopGamePieces]]</f>
        <v>6</v>
      </c>
      <c r="AY103" s="28">
        <f>ScoutingData[[#This Row],[autoCubes]]+ScoutingData[[#This Row],[teleopCubes]]</f>
        <v>1</v>
      </c>
      <c r="AZ103" s="28">
        <f>ScoutingData[[#This Row],[autoCones]]+ScoutingData[[#This Row],[teleopCones]]</f>
        <v>5</v>
      </c>
      <c r="BA103" s="28">
        <f>ScoutingData[[#This Row],[autoHigh]]+ScoutingData[[#This Row],[teleopHigh]]</f>
        <v>0</v>
      </c>
      <c r="BB103" s="28">
        <f>ScoutingData[[#This Row],[autoMed]]+ScoutingData[[#This Row],[teleopMed]]</f>
        <v>2</v>
      </c>
      <c r="BC103" s="28">
        <f>ScoutingData[[#This Row],[autoLow]]+ScoutingData[[#This Row],[teleopLow]]</f>
        <v>4</v>
      </c>
    </row>
    <row r="104" spans="1:55">
      <c r="A104" s="28" t="s">
        <v>107</v>
      </c>
      <c r="B104" s="28" t="s">
        <v>103</v>
      </c>
      <c r="C104" s="28" t="s">
        <v>0</v>
      </c>
      <c r="D104" s="28">
        <v>50</v>
      </c>
      <c r="E104" s="28" t="str">
        <f>ScoutingData[[#This Row],[eventCode]]&amp;"_"&amp;ScoutingData[[#This Row],[matchLevel]]&amp;ScoutingData[[#This Row],[matchNumber]]</f>
        <v>2023njwas_qm50</v>
      </c>
      <c r="F104" s="28" t="s">
        <v>125</v>
      </c>
      <c r="G104" s="28">
        <v>6945</v>
      </c>
      <c r="H104" s="28">
        <v>62</v>
      </c>
      <c r="I104" s="28" t="s">
        <v>113</v>
      </c>
      <c r="J104">
        <v>0</v>
      </c>
      <c r="K104" s="28"/>
      <c r="L104" s="28"/>
      <c r="M104" s="28">
        <v>1</v>
      </c>
      <c r="N104" s="28" t="s">
        <v>18</v>
      </c>
      <c r="O104" s="28"/>
      <c r="P104" s="28" t="s">
        <v>113</v>
      </c>
      <c r="Q104" s="28">
        <v>0</v>
      </c>
      <c r="R104" s="28">
        <v>0</v>
      </c>
      <c r="S104" s="28">
        <v>0</v>
      </c>
      <c r="T104" s="28"/>
      <c r="U104" s="28">
        <v>0</v>
      </c>
      <c r="V104" s="28" t="s">
        <v>18</v>
      </c>
      <c r="W104" t="s">
        <v>18</v>
      </c>
      <c r="X104" s="28">
        <v>7.8</v>
      </c>
      <c r="Y104" t="s">
        <v>20</v>
      </c>
      <c r="Z104">
        <v>2</v>
      </c>
      <c r="AA104" s="28" t="s">
        <v>112</v>
      </c>
      <c r="AB104">
        <v>1</v>
      </c>
      <c r="AC104" s="28" t="s">
        <v>112</v>
      </c>
      <c r="AD104" s="28"/>
      <c r="AE104" s="28">
        <v>2</v>
      </c>
      <c r="AF104" s="28">
        <v>0</v>
      </c>
      <c r="AG104" s="28">
        <v>0</v>
      </c>
      <c r="AH104">
        <v>0</v>
      </c>
      <c r="AI104" s="28">
        <v>0</v>
      </c>
      <c r="AJ104" s="28" t="s">
        <v>259</v>
      </c>
      <c r="AK104" s="28">
        <f>getTotalCount(ScoutingData[[#This Row],[autoScoredGrid]])</f>
        <v>0</v>
      </c>
      <c r="AL104" s="28">
        <f>getCubeCount(ScoutingData[[#This Row],[autoScoredGrid]])</f>
        <v>0</v>
      </c>
      <c r="AM104" s="28">
        <f>getConeCount(ScoutingData[[#This Row],[autoScoredGrid]])</f>
        <v>0</v>
      </c>
      <c r="AN104" s="28">
        <f>getHighCount(ScoutingData[[#This Row],[autoScoredGrid]])</f>
        <v>0</v>
      </c>
      <c r="AO104" s="28">
        <f>getMedCount(ScoutingData[[#This Row],[autoScoredGrid]])</f>
        <v>0</v>
      </c>
      <c r="AP104" s="28">
        <f>getLowCount(ScoutingData[[#This Row],[autoScoredGrid]])</f>
        <v>0</v>
      </c>
      <c r="AQ104" s="28" t="e">
        <f>getAvgCycleTime(ScoutingData[[#This Row],[cycleTimes]])</f>
        <v>#VALUE!</v>
      </c>
      <c r="AR104" s="28">
        <f>getTotalCount(ScoutingData[[#This Row],[scoredGrid]])</f>
        <v>0</v>
      </c>
      <c r="AS104" s="28">
        <f>getCubeCount(ScoutingData[[#This Row],[scoredGrid]])</f>
        <v>0</v>
      </c>
      <c r="AT104" s="28">
        <f>getConeCount(ScoutingData[[#This Row],[scoredGrid]])</f>
        <v>0</v>
      </c>
      <c r="AU104" s="28">
        <f>getHighCount(ScoutingData[[#This Row],[scoredGrid]])</f>
        <v>0</v>
      </c>
      <c r="AV104" s="28">
        <f>getMedCount(ScoutingData[[#This Row],[scoredGrid]])</f>
        <v>0</v>
      </c>
      <c r="AW104" s="28">
        <f>getLowCount(ScoutingData[[#This Row],[scoredGrid]])</f>
        <v>0</v>
      </c>
      <c r="AX104" s="28">
        <f>ScoutingData[[#This Row],[autoGamePieces]]+ScoutingData[[#This Row],[teleopGamePieces]]</f>
        <v>0</v>
      </c>
      <c r="AY104" s="28">
        <f>ScoutingData[[#This Row],[autoCubes]]+ScoutingData[[#This Row],[teleopCubes]]</f>
        <v>0</v>
      </c>
      <c r="AZ104" s="28">
        <f>ScoutingData[[#This Row],[autoCones]]+ScoutingData[[#This Row],[teleopCones]]</f>
        <v>0</v>
      </c>
      <c r="BA104" s="28">
        <f>ScoutingData[[#This Row],[autoHigh]]+ScoutingData[[#This Row],[teleopHigh]]</f>
        <v>0</v>
      </c>
      <c r="BB104" s="28">
        <f>ScoutingData[[#This Row],[autoMed]]+ScoutingData[[#This Row],[teleopMed]]</f>
        <v>0</v>
      </c>
      <c r="BC104" s="28">
        <f>ScoutingData[[#This Row],[autoLow]]+ScoutingData[[#This Row],[teleopLow]]</f>
        <v>0</v>
      </c>
    </row>
    <row r="105" spans="1:55">
      <c r="A105" s="28" t="s">
        <v>107</v>
      </c>
      <c r="B105" s="28" t="s">
        <v>103</v>
      </c>
      <c r="C105" s="28" t="s">
        <v>0</v>
      </c>
      <c r="D105" s="28">
        <v>51</v>
      </c>
      <c r="E105" s="28" t="str">
        <f>ScoutingData[[#This Row],[eventCode]]&amp;"_"&amp;ScoutingData[[#This Row],[matchLevel]]&amp;ScoutingData[[#This Row],[matchNumber]]</f>
        <v>2023njwas_qm51</v>
      </c>
      <c r="F105" s="28" t="s">
        <v>115</v>
      </c>
      <c r="G105" s="28">
        <v>222</v>
      </c>
      <c r="H105" s="28">
        <v>62</v>
      </c>
      <c r="I105" s="28" t="s">
        <v>113</v>
      </c>
      <c r="J105">
        <v>0</v>
      </c>
      <c r="K105" s="28"/>
      <c r="L105" s="28"/>
      <c r="M105" s="28">
        <v>1</v>
      </c>
      <c r="N105" s="28" t="s">
        <v>18</v>
      </c>
      <c r="O105" s="28"/>
      <c r="P105" s="28" t="s">
        <v>260</v>
      </c>
      <c r="Q105" s="28">
        <v>0</v>
      </c>
      <c r="R105" s="28">
        <v>1</v>
      </c>
      <c r="S105" s="28">
        <v>0</v>
      </c>
      <c r="T105" s="28"/>
      <c r="U105" s="28">
        <v>1</v>
      </c>
      <c r="V105" s="28" t="s">
        <v>119</v>
      </c>
      <c r="W105">
        <v>1</v>
      </c>
      <c r="X105" s="28">
        <v>0</v>
      </c>
      <c r="Y105" t="s">
        <v>18</v>
      </c>
      <c r="Z105">
        <v>1</v>
      </c>
      <c r="AA105" s="28" t="s">
        <v>19</v>
      </c>
      <c r="AB105">
        <v>3</v>
      </c>
      <c r="AC105" s="28" t="s">
        <v>18</v>
      </c>
      <c r="AD105" s="28"/>
      <c r="AE105" s="28">
        <v>4</v>
      </c>
      <c r="AF105" s="28">
        <v>0</v>
      </c>
      <c r="AG105" s="28">
        <v>0</v>
      </c>
      <c r="AH105">
        <v>0</v>
      </c>
      <c r="AI105" s="28">
        <v>1</v>
      </c>
      <c r="AJ105" s="28"/>
      <c r="AK105" s="28">
        <f>getTotalCount(ScoutingData[[#This Row],[autoScoredGrid]])</f>
        <v>0</v>
      </c>
      <c r="AL105" s="28">
        <f>getCubeCount(ScoutingData[[#This Row],[autoScoredGrid]])</f>
        <v>0</v>
      </c>
      <c r="AM105" s="28">
        <f>getConeCount(ScoutingData[[#This Row],[autoScoredGrid]])</f>
        <v>0</v>
      </c>
      <c r="AN105" s="28">
        <f>getHighCount(ScoutingData[[#This Row],[autoScoredGrid]])</f>
        <v>0</v>
      </c>
      <c r="AO105" s="28">
        <f>getMedCount(ScoutingData[[#This Row],[autoScoredGrid]])</f>
        <v>0</v>
      </c>
      <c r="AP105" s="28">
        <f>getLowCount(ScoutingData[[#This Row],[autoScoredGrid]])</f>
        <v>0</v>
      </c>
      <c r="AQ105" s="28" t="e">
        <f>getAvgCycleTime(ScoutingData[[#This Row],[cycleTimes]])</f>
        <v>#VALUE!</v>
      </c>
      <c r="AR105" s="28">
        <f>getTotalCount(ScoutingData[[#This Row],[scoredGrid]])</f>
        <v>6</v>
      </c>
      <c r="AS105" s="28">
        <f>getCubeCount(ScoutingData[[#This Row],[scoredGrid]])</f>
        <v>0</v>
      </c>
      <c r="AT105" s="28">
        <f>getConeCount(ScoutingData[[#This Row],[scoredGrid]])</f>
        <v>6</v>
      </c>
      <c r="AU105" s="28">
        <f>getHighCount(ScoutingData[[#This Row],[scoredGrid]])</f>
        <v>6</v>
      </c>
      <c r="AV105" s="28">
        <f>getMedCount(ScoutingData[[#This Row],[scoredGrid]])</f>
        <v>0</v>
      </c>
      <c r="AW105" s="28">
        <f>getLowCount(ScoutingData[[#This Row],[scoredGrid]])</f>
        <v>0</v>
      </c>
      <c r="AX105" s="28">
        <f>ScoutingData[[#This Row],[autoGamePieces]]+ScoutingData[[#This Row],[teleopGamePieces]]</f>
        <v>6</v>
      </c>
      <c r="AY105" s="28">
        <f>ScoutingData[[#This Row],[autoCubes]]+ScoutingData[[#This Row],[teleopCubes]]</f>
        <v>0</v>
      </c>
      <c r="AZ105" s="28">
        <f>ScoutingData[[#This Row],[autoCones]]+ScoutingData[[#This Row],[teleopCones]]</f>
        <v>6</v>
      </c>
      <c r="BA105" s="28">
        <f>ScoutingData[[#This Row],[autoHigh]]+ScoutingData[[#This Row],[teleopHigh]]</f>
        <v>6</v>
      </c>
      <c r="BB105" s="28">
        <f>ScoutingData[[#This Row],[autoMed]]+ScoutingData[[#This Row],[teleopMed]]</f>
        <v>0</v>
      </c>
      <c r="BC105" s="28">
        <f>ScoutingData[[#This Row],[autoLow]]+ScoutingData[[#This Row],[teleopLow]]</f>
        <v>0</v>
      </c>
    </row>
    <row r="106" spans="1:55">
      <c r="A106" s="28" t="s">
        <v>169</v>
      </c>
      <c r="B106" s="28" t="s">
        <v>103</v>
      </c>
      <c r="C106" s="28" t="s">
        <v>0</v>
      </c>
      <c r="D106" s="28">
        <v>50</v>
      </c>
      <c r="E106" s="28" t="str">
        <f>ScoutingData[[#This Row],[eventCode]]&amp;"_"&amp;ScoutingData[[#This Row],[matchLevel]]&amp;ScoutingData[[#This Row],[matchNumber]]</f>
        <v>2023njwas_qm50</v>
      </c>
      <c r="F106" s="28" t="s">
        <v>171</v>
      </c>
      <c r="G106" s="28">
        <v>555</v>
      </c>
      <c r="H106" s="28">
        <v>71</v>
      </c>
      <c r="I106" s="28" t="s">
        <v>121</v>
      </c>
      <c r="J106">
        <v>1</v>
      </c>
      <c r="K106" s="28"/>
      <c r="L106" s="28"/>
      <c r="M106" s="28">
        <v>1</v>
      </c>
      <c r="N106" s="28" t="s">
        <v>18</v>
      </c>
      <c r="O106" s="28"/>
      <c r="P106" s="28" t="s">
        <v>261</v>
      </c>
      <c r="Q106" s="28">
        <v>6</v>
      </c>
      <c r="R106" s="28">
        <v>0</v>
      </c>
      <c r="S106" s="28">
        <v>0</v>
      </c>
      <c r="T106" s="28"/>
      <c r="U106" s="28">
        <v>1</v>
      </c>
      <c r="V106" s="28" t="s">
        <v>74</v>
      </c>
      <c r="W106">
        <v>1</v>
      </c>
      <c r="X106" s="28">
        <v>0</v>
      </c>
      <c r="Y106" t="s">
        <v>112</v>
      </c>
      <c r="Z106">
        <v>2</v>
      </c>
      <c r="AA106" s="28" t="s">
        <v>19</v>
      </c>
      <c r="AB106">
        <v>4</v>
      </c>
      <c r="AC106" s="28" t="s">
        <v>18</v>
      </c>
      <c r="AD106" s="28"/>
      <c r="AE106" s="28">
        <v>4</v>
      </c>
      <c r="AF106" s="28">
        <v>0</v>
      </c>
      <c r="AG106" s="28">
        <v>0</v>
      </c>
      <c r="AH106">
        <v>0</v>
      </c>
      <c r="AI106" s="28">
        <v>1</v>
      </c>
      <c r="AJ106" s="28"/>
      <c r="AK106" s="28">
        <f>getTotalCount(ScoutingData[[#This Row],[autoScoredGrid]])</f>
        <v>1</v>
      </c>
      <c r="AL106" s="28">
        <f>getCubeCount(ScoutingData[[#This Row],[autoScoredGrid]])</f>
        <v>1</v>
      </c>
      <c r="AM106" s="28">
        <f>getConeCount(ScoutingData[[#This Row],[autoScoredGrid]])</f>
        <v>0</v>
      </c>
      <c r="AN106" s="28">
        <f>getHighCount(ScoutingData[[#This Row],[autoScoredGrid]])</f>
        <v>0</v>
      </c>
      <c r="AO106" s="28">
        <f>getMedCount(ScoutingData[[#This Row],[autoScoredGrid]])</f>
        <v>1</v>
      </c>
      <c r="AP106" s="28">
        <f>getLowCount(ScoutingData[[#This Row],[autoScoredGrid]])</f>
        <v>0</v>
      </c>
      <c r="AQ106" s="28" t="e">
        <f>getAvgCycleTime(ScoutingData[[#This Row],[cycleTimes]])</f>
        <v>#VALUE!</v>
      </c>
      <c r="AR106" s="28">
        <f>getTotalCount(ScoutingData[[#This Row],[scoredGrid]])</f>
        <v>6</v>
      </c>
      <c r="AS106" s="28">
        <f>getCubeCount(ScoutingData[[#This Row],[scoredGrid]])</f>
        <v>6</v>
      </c>
      <c r="AT106" s="28">
        <f>getConeCount(ScoutingData[[#This Row],[scoredGrid]])</f>
        <v>0</v>
      </c>
      <c r="AU106" s="28">
        <f>getHighCount(ScoutingData[[#This Row],[scoredGrid]])</f>
        <v>0</v>
      </c>
      <c r="AV106" s="28">
        <f>getMedCount(ScoutingData[[#This Row],[scoredGrid]])</f>
        <v>1</v>
      </c>
      <c r="AW106" s="28">
        <f>getLowCount(ScoutingData[[#This Row],[scoredGrid]])</f>
        <v>5</v>
      </c>
      <c r="AX106" s="28">
        <f>ScoutingData[[#This Row],[autoGamePieces]]+ScoutingData[[#This Row],[teleopGamePieces]]</f>
        <v>7</v>
      </c>
      <c r="AY106" s="28">
        <f>ScoutingData[[#This Row],[autoCubes]]+ScoutingData[[#This Row],[teleopCubes]]</f>
        <v>7</v>
      </c>
      <c r="AZ106" s="28">
        <f>ScoutingData[[#This Row],[autoCones]]+ScoutingData[[#This Row],[teleopCones]]</f>
        <v>0</v>
      </c>
      <c r="BA106" s="28">
        <f>ScoutingData[[#This Row],[autoHigh]]+ScoutingData[[#This Row],[teleopHigh]]</f>
        <v>0</v>
      </c>
      <c r="BB106" s="28">
        <f>ScoutingData[[#This Row],[autoMed]]+ScoutingData[[#This Row],[teleopMed]]</f>
        <v>2</v>
      </c>
      <c r="BC106" s="28">
        <f>ScoutingData[[#This Row],[autoLow]]+ScoutingData[[#This Row],[teleopLow]]</f>
        <v>5</v>
      </c>
    </row>
    <row r="107" spans="1:55">
      <c r="A107" s="28" t="s">
        <v>262</v>
      </c>
      <c r="B107" s="28" t="s">
        <v>103</v>
      </c>
      <c r="C107" s="28" t="s">
        <v>0</v>
      </c>
      <c r="D107" s="28">
        <v>51</v>
      </c>
      <c r="E107" s="28" t="str">
        <f>ScoutingData[[#This Row],[eventCode]]&amp;"_"&amp;ScoutingData[[#This Row],[matchLevel]]&amp;ScoutingData[[#This Row],[matchNumber]]</f>
        <v>2023njwas_qm51</v>
      </c>
      <c r="F107" s="28" t="s">
        <v>104</v>
      </c>
      <c r="G107" s="28">
        <v>1143</v>
      </c>
      <c r="H107" s="28">
        <v>26</v>
      </c>
      <c r="I107" s="28" t="s">
        <v>113</v>
      </c>
      <c r="J107">
        <v>0</v>
      </c>
      <c r="K107" s="28"/>
      <c r="L107" s="28"/>
      <c r="M107" s="28">
        <v>1</v>
      </c>
      <c r="N107" s="28" t="s">
        <v>18</v>
      </c>
      <c r="O107" s="28"/>
      <c r="P107" s="28" t="s">
        <v>263</v>
      </c>
      <c r="Q107" s="28">
        <v>0</v>
      </c>
      <c r="R107" s="28">
        <v>0</v>
      </c>
      <c r="S107" s="28">
        <v>0</v>
      </c>
      <c r="T107" s="28"/>
      <c r="U107" s="28">
        <v>0</v>
      </c>
      <c r="V107" s="28" t="s">
        <v>74</v>
      </c>
      <c r="W107" t="s">
        <v>18</v>
      </c>
      <c r="X107" s="28">
        <v>0</v>
      </c>
      <c r="Y107" t="s">
        <v>136</v>
      </c>
      <c r="Z107">
        <v>1</v>
      </c>
      <c r="AA107" s="28" t="s">
        <v>18</v>
      </c>
      <c r="AB107">
        <v>3</v>
      </c>
      <c r="AC107" s="28" t="s">
        <v>18</v>
      </c>
      <c r="AD107" s="28"/>
      <c r="AE107" s="28">
        <v>2</v>
      </c>
      <c r="AF107" s="28">
        <v>0</v>
      </c>
      <c r="AG107" s="28">
        <v>0</v>
      </c>
      <c r="AH107">
        <v>0</v>
      </c>
      <c r="AI107" s="28">
        <v>0</v>
      </c>
      <c r="AJ107" s="28"/>
      <c r="AK107" s="28">
        <f>getTotalCount(ScoutingData[[#This Row],[autoScoredGrid]])</f>
        <v>0</v>
      </c>
      <c r="AL107" s="28">
        <f>getCubeCount(ScoutingData[[#This Row],[autoScoredGrid]])</f>
        <v>0</v>
      </c>
      <c r="AM107" s="28">
        <f>getConeCount(ScoutingData[[#This Row],[autoScoredGrid]])</f>
        <v>0</v>
      </c>
      <c r="AN107" s="28">
        <f>getHighCount(ScoutingData[[#This Row],[autoScoredGrid]])</f>
        <v>0</v>
      </c>
      <c r="AO107" s="28">
        <f>getMedCount(ScoutingData[[#This Row],[autoScoredGrid]])</f>
        <v>0</v>
      </c>
      <c r="AP107" s="28">
        <f>getLowCount(ScoutingData[[#This Row],[autoScoredGrid]])</f>
        <v>0</v>
      </c>
      <c r="AQ107" s="28" t="e">
        <f>getAvgCycleTime(ScoutingData[[#This Row],[cycleTimes]])</f>
        <v>#VALUE!</v>
      </c>
      <c r="AR107" s="28">
        <f>getTotalCount(ScoutingData[[#This Row],[scoredGrid]])</f>
        <v>2</v>
      </c>
      <c r="AS107" s="28">
        <f>getCubeCount(ScoutingData[[#This Row],[scoredGrid]])</f>
        <v>2</v>
      </c>
      <c r="AT107" s="28">
        <f>getConeCount(ScoutingData[[#This Row],[scoredGrid]])</f>
        <v>0</v>
      </c>
      <c r="AU107" s="28">
        <f>getHighCount(ScoutingData[[#This Row],[scoredGrid]])</f>
        <v>1</v>
      </c>
      <c r="AV107" s="28">
        <f>getMedCount(ScoutingData[[#This Row],[scoredGrid]])</f>
        <v>0</v>
      </c>
      <c r="AW107" s="28">
        <f>getLowCount(ScoutingData[[#This Row],[scoredGrid]])</f>
        <v>1</v>
      </c>
      <c r="AX107" s="28">
        <f>ScoutingData[[#This Row],[autoGamePieces]]+ScoutingData[[#This Row],[teleopGamePieces]]</f>
        <v>2</v>
      </c>
      <c r="AY107" s="28">
        <f>ScoutingData[[#This Row],[autoCubes]]+ScoutingData[[#This Row],[teleopCubes]]</f>
        <v>2</v>
      </c>
      <c r="AZ107" s="28">
        <f>ScoutingData[[#This Row],[autoCones]]+ScoutingData[[#This Row],[teleopCones]]</f>
        <v>0</v>
      </c>
      <c r="BA107" s="28">
        <f>ScoutingData[[#This Row],[autoHigh]]+ScoutingData[[#This Row],[teleopHigh]]</f>
        <v>1</v>
      </c>
      <c r="BB107" s="28">
        <f>ScoutingData[[#This Row],[autoMed]]+ScoutingData[[#This Row],[teleopMed]]</f>
        <v>0</v>
      </c>
      <c r="BC107" s="28">
        <f>ScoutingData[[#This Row],[autoLow]]+ScoutingData[[#This Row],[teleopLow]]</f>
        <v>1</v>
      </c>
    </row>
    <row r="108" spans="1:55">
      <c r="A108" s="28" t="s">
        <v>169</v>
      </c>
      <c r="B108" s="28" t="s">
        <v>103</v>
      </c>
      <c r="C108" s="28" t="s">
        <v>0</v>
      </c>
      <c r="D108" s="28">
        <v>51</v>
      </c>
      <c r="E108" s="28" t="str">
        <f>ScoutingData[[#This Row],[eventCode]]&amp;"_"&amp;ScoutingData[[#This Row],[matchLevel]]&amp;ScoutingData[[#This Row],[matchNumber]]</f>
        <v>2023njwas_qm51</v>
      </c>
      <c r="F108" s="28" t="s">
        <v>175</v>
      </c>
      <c r="G108" s="28">
        <v>1672</v>
      </c>
      <c r="H108" s="28">
        <v>71</v>
      </c>
      <c r="I108" s="28" t="s">
        <v>152</v>
      </c>
      <c r="J108">
        <v>1</v>
      </c>
      <c r="K108" s="28"/>
      <c r="L108" s="28"/>
      <c r="M108" s="28">
        <v>1</v>
      </c>
      <c r="N108" s="28" t="s">
        <v>18</v>
      </c>
      <c r="O108" s="28"/>
      <c r="P108" s="28" t="s">
        <v>264</v>
      </c>
      <c r="Q108" s="28">
        <v>1</v>
      </c>
      <c r="R108" s="28">
        <v>1</v>
      </c>
      <c r="S108" s="28">
        <v>0</v>
      </c>
      <c r="T108" s="28"/>
      <c r="U108" s="28">
        <v>1</v>
      </c>
      <c r="V108" s="28" t="s">
        <v>119</v>
      </c>
      <c r="W108">
        <v>1</v>
      </c>
      <c r="X108" s="28">
        <v>0</v>
      </c>
      <c r="Y108" t="s">
        <v>109</v>
      </c>
      <c r="Z108">
        <v>2</v>
      </c>
      <c r="AA108" s="28" t="s">
        <v>112</v>
      </c>
      <c r="AB108">
        <v>3</v>
      </c>
      <c r="AC108" s="28" t="s">
        <v>18</v>
      </c>
      <c r="AD108" s="28"/>
      <c r="AE108" s="28">
        <v>3</v>
      </c>
      <c r="AF108" s="28">
        <v>0</v>
      </c>
      <c r="AG108" s="28">
        <v>0</v>
      </c>
      <c r="AH108">
        <v>1</v>
      </c>
      <c r="AI108" s="28">
        <v>1</v>
      </c>
      <c r="AJ108" s="28"/>
      <c r="AK108" s="28">
        <f>getTotalCount(ScoutingData[[#This Row],[autoScoredGrid]])</f>
        <v>1</v>
      </c>
      <c r="AL108" s="28">
        <f>getCubeCount(ScoutingData[[#This Row],[autoScoredGrid]])</f>
        <v>0</v>
      </c>
      <c r="AM108" s="28">
        <f>getConeCount(ScoutingData[[#This Row],[autoScoredGrid]])</f>
        <v>1</v>
      </c>
      <c r="AN108" s="28">
        <f>getHighCount(ScoutingData[[#This Row],[autoScoredGrid]])</f>
        <v>0</v>
      </c>
      <c r="AO108" s="28">
        <f>getMedCount(ScoutingData[[#This Row],[autoScoredGrid]])</f>
        <v>0</v>
      </c>
      <c r="AP108" s="28">
        <f>getLowCount(ScoutingData[[#This Row],[autoScoredGrid]])</f>
        <v>1</v>
      </c>
      <c r="AQ108" s="28" t="e">
        <f>getAvgCycleTime(ScoutingData[[#This Row],[cycleTimes]])</f>
        <v>#VALUE!</v>
      </c>
      <c r="AR108" s="28">
        <f>getTotalCount(ScoutingData[[#This Row],[scoredGrid]])</f>
        <v>3</v>
      </c>
      <c r="AS108" s="28">
        <f>getCubeCount(ScoutingData[[#This Row],[scoredGrid]])</f>
        <v>1</v>
      </c>
      <c r="AT108" s="28">
        <f>getConeCount(ScoutingData[[#This Row],[scoredGrid]])</f>
        <v>2</v>
      </c>
      <c r="AU108" s="28">
        <f>getHighCount(ScoutingData[[#This Row],[scoredGrid]])</f>
        <v>0</v>
      </c>
      <c r="AV108" s="28">
        <f>getMedCount(ScoutingData[[#This Row],[scoredGrid]])</f>
        <v>0</v>
      </c>
      <c r="AW108" s="28">
        <f>getLowCount(ScoutingData[[#This Row],[scoredGrid]])</f>
        <v>3</v>
      </c>
      <c r="AX108" s="28">
        <f>ScoutingData[[#This Row],[autoGamePieces]]+ScoutingData[[#This Row],[teleopGamePieces]]</f>
        <v>4</v>
      </c>
      <c r="AY108" s="28">
        <f>ScoutingData[[#This Row],[autoCubes]]+ScoutingData[[#This Row],[teleopCubes]]</f>
        <v>1</v>
      </c>
      <c r="AZ108" s="28">
        <f>ScoutingData[[#This Row],[autoCones]]+ScoutingData[[#This Row],[teleopCones]]</f>
        <v>3</v>
      </c>
      <c r="BA108" s="28">
        <f>ScoutingData[[#This Row],[autoHigh]]+ScoutingData[[#This Row],[teleopHigh]]</f>
        <v>0</v>
      </c>
      <c r="BB108" s="28">
        <f>ScoutingData[[#This Row],[autoMed]]+ScoutingData[[#This Row],[teleopMed]]</f>
        <v>0</v>
      </c>
      <c r="BC108" s="28">
        <f>ScoutingData[[#This Row],[autoLow]]+ScoutingData[[#This Row],[teleopLow]]</f>
        <v>4</v>
      </c>
    </row>
    <row r="109" spans="1:55">
      <c r="A109" s="28" t="s">
        <v>262</v>
      </c>
      <c r="B109" s="28" t="s">
        <v>103</v>
      </c>
      <c r="C109" s="28" t="s">
        <v>0</v>
      </c>
      <c r="D109" s="28">
        <v>52</v>
      </c>
      <c r="E109" s="28" t="str">
        <f>ScoutingData[[#This Row],[eventCode]]&amp;"_"&amp;ScoutingData[[#This Row],[matchLevel]]&amp;ScoutingData[[#This Row],[matchNumber]]</f>
        <v>2023njwas_qm52</v>
      </c>
      <c r="F109" s="28" t="s">
        <v>73</v>
      </c>
      <c r="G109" s="28">
        <v>8588</v>
      </c>
      <c r="H109" s="28">
        <v>35</v>
      </c>
      <c r="I109" s="28" t="s">
        <v>265</v>
      </c>
      <c r="J109">
        <v>0</v>
      </c>
      <c r="K109" s="28"/>
      <c r="L109" s="28"/>
      <c r="M109" s="28">
        <v>0</v>
      </c>
      <c r="N109" s="28" t="s">
        <v>18</v>
      </c>
      <c r="O109" s="28"/>
      <c r="P109" s="28" t="s">
        <v>113</v>
      </c>
      <c r="Q109" s="28">
        <v>0</v>
      </c>
      <c r="R109" s="28">
        <v>0</v>
      </c>
      <c r="S109" s="28">
        <v>0</v>
      </c>
      <c r="T109" s="28"/>
      <c r="U109" s="28">
        <v>0</v>
      </c>
      <c r="V109" s="28" t="s">
        <v>18</v>
      </c>
      <c r="W109" t="s">
        <v>18</v>
      </c>
      <c r="X109" s="28">
        <v>0</v>
      </c>
      <c r="Y109" t="s">
        <v>20</v>
      </c>
      <c r="Z109">
        <v>2</v>
      </c>
      <c r="AA109" s="28" t="s">
        <v>18</v>
      </c>
      <c r="AB109">
        <v>1</v>
      </c>
      <c r="AC109" s="28" t="s">
        <v>18</v>
      </c>
      <c r="AD109" s="28"/>
      <c r="AE109" s="28">
        <v>3</v>
      </c>
      <c r="AF109" s="28">
        <v>0</v>
      </c>
      <c r="AG109" s="28">
        <v>0</v>
      </c>
      <c r="AH109">
        <v>0</v>
      </c>
      <c r="AI109" s="28">
        <v>0</v>
      </c>
      <c r="AJ109" s="28" t="s">
        <v>266</v>
      </c>
      <c r="AK109" s="28">
        <f>getTotalCount(ScoutingData[[#This Row],[autoScoredGrid]])</f>
        <v>1</v>
      </c>
      <c r="AL109" s="28">
        <f>getCubeCount(ScoutingData[[#This Row],[autoScoredGrid]])</f>
        <v>1</v>
      </c>
      <c r="AM109" s="28">
        <f>getConeCount(ScoutingData[[#This Row],[autoScoredGrid]])</f>
        <v>0</v>
      </c>
      <c r="AN109" s="28">
        <f>getHighCount(ScoutingData[[#This Row],[autoScoredGrid]])</f>
        <v>0</v>
      </c>
      <c r="AO109" s="28">
        <f>getMedCount(ScoutingData[[#This Row],[autoScoredGrid]])</f>
        <v>0</v>
      </c>
      <c r="AP109" s="28">
        <f>getLowCount(ScoutingData[[#This Row],[autoScoredGrid]])</f>
        <v>1</v>
      </c>
      <c r="AQ109" s="28" t="e">
        <f>getAvgCycleTime(ScoutingData[[#This Row],[cycleTimes]])</f>
        <v>#VALUE!</v>
      </c>
      <c r="AR109" s="28">
        <f>getTotalCount(ScoutingData[[#This Row],[scoredGrid]])</f>
        <v>0</v>
      </c>
      <c r="AS109" s="28">
        <f>getCubeCount(ScoutingData[[#This Row],[scoredGrid]])</f>
        <v>0</v>
      </c>
      <c r="AT109" s="28">
        <f>getConeCount(ScoutingData[[#This Row],[scoredGrid]])</f>
        <v>0</v>
      </c>
      <c r="AU109" s="28">
        <f>getHighCount(ScoutingData[[#This Row],[scoredGrid]])</f>
        <v>0</v>
      </c>
      <c r="AV109" s="28">
        <f>getMedCount(ScoutingData[[#This Row],[scoredGrid]])</f>
        <v>0</v>
      </c>
      <c r="AW109" s="28">
        <f>getLowCount(ScoutingData[[#This Row],[scoredGrid]])</f>
        <v>0</v>
      </c>
      <c r="AX109" s="28">
        <f>ScoutingData[[#This Row],[autoGamePieces]]+ScoutingData[[#This Row],[teleopGamePieces]]</f>
        <v>1</v>
      </c>
      <c r="AY109" s="28">
        <f>ScoutingData[[#This Row],[autoCubes]]+ScoutingData[[#This Row],[teleopCubes]]</f>
        <v>1</v>
      </c>
      <c r="AZ109" s="28">
        <f>ScoutingData[[#This Row],[autoCones]]+ScoutingData[[#This Row],[teleopCones]]</f>
        <v>0</v>
      </c>
      <c r="BA109" s="28">
        <f>ScoutingData[[#This Row],[autoHigh]]+ScoutingData[[#This Row],[teleopHigh]]</f>
        <v>0</v>
      </c>
      <c r="BB109" s="28">
        <f>ScoutingData[[#This Row],[autoMed]]+ScoutingData[[#This Row],[teleopMed]]</f>
        <v>0</v>
      </c>
      <c r="BC109" s="28">
        <f>ScoutingData[[#This Row],[autoLow]]+ScoutingData[[#This Row],[teleopLow]]</f>
        <v>1</v>
      </c>
    </row>
    <row r="110" spans="1:55">
      <c r="A110" s="28" t="s">
        <v>107</v>
      </c>
      <c r="B110" s="28" t="s">
        <v>103</v>
      </c>
      <c r="C110" s="28" t="s">
        <v>0</v>
      </c>
      <c r="D110" s="28">
        <v>52</v>
      </c>
      <c r="E110" s="28" t="str">
        <f>ScoutingData[[#This Row],[eventCode]]&amp;"_"&amp;ScoutingData[[#This Row],[matchLevel]]&amp;ScoutingData[[#This Row],[matchNumber]]</f>
        <v>2023njwas_qm52</v>
      </c>
      <c r="F110" s="28" t="s">
        <v>171</v>
      </c>
      <c r="G110" s="28">
        <v>834</v>
      </c>
      <c r="H110" s="28">
        <v>59</v>
      </c>
      <c r="I110" s="28" t="s">
        <v>267</v>
      </c>
      <c r="J110">
        <v>0</v>
      </c>
      <c r="K110" s="28"/>
      <c r="L110" s="28"/>
      <c r="M110" s="28">
        <v>1</v>
      </c>
      <c r="N110" s="28" t="s">
        <v>20</v>
      </c>
      <c r="O110" s="28"/>
      <c r="P110" s="28" t="s">
        <v>268</v>
      </c>
      <c r="Q110" s="28">
        <v>0</v>
      </c>
      <c r="R110" s="28">
        <v>1</v>
      </c>
      <c r="S110" s="28">
        <v>0</v>
      </c>
      <c r="T110" s="28"/>
      <c r="U110" s="28">
        <v>0</v>
      </c>
      <c r="V110" s="28" t="s">
        <v>74</v>
      </c>
      <c r="W110">
        <v>2</v>
      </c>
      <c r="X110" s="28">
        <v>4.8</v>
      </c>
      <c r="Y110" t="s">
        <v>20</v>
      </c>
      <c r="Z110">
        <v>2</v>
      </c>
      <c r="AA110" s="28" t="s">
        <v>19</v>
      </c>
      <c r="AB110">
        <v>1</v>
      </c>
      <c r="AC110" s="28" t="s">
        <v>18</v>
      </c>
      <c r="AD110" s="28"/>
      <c r="AE110" s="28">
        <v>5</v>
      </c>
      <c r="AF110" s="28">
        <v>0</v>
      </c>
      <c r="AG110" s="28">
        <v>1</v>
      </c>
      <c r="AH110">
        <v>0</v>
      </c>
      <c r="AI110" s="28">
        <v>1</v>
      </c>
      <c r="AJ110" s="28"/>
      <c r="AK110" s="28">
        <f>getTotalCount(ScoutingData[[#This Row],[autoScoredGrid]])</f>
        <v>1</v>
      </c>
      <c r="AL110" s="28">
        <f>getCubeCount(ScoutingData[[#This Row],[autoScoredGrid]])</f>
        <v>0</v>
      </c>
      <c r="AM110" s="28">
        <f>getConeCount(ScoutingData[[#This Row],[autoScoredGrid]])</f>
        <v>1</v>
      </c>
      <c r="AN110" s="28">
        <f>getHighCount(ScoutingData[[#This Row],[autoScoredGrid]])</f>
        <v>1</v>
      </c>
      <c r="AO110" s="28">
        <f>getMedCount(ScoutingData[[#This Row],[autoScoredGrid]])</f>
        <v>0</v>
      </c>
      <c r="AP110" s="28">
        <f>getLowCount(ScoutingData[[#This Row],[autoScoredGrid]])</f>
        <v>0</v>
      </c>
      <c r="AQ110" s="28" t="e">
        <f>getAvgCycleTime(ScoutingData[[#This Row],[cycleTimes]])</f>
        <v>#VALUE!</v>
      </c>
      <c r="AR110" s="28">
        <f>getTotalCount(ScoutingData[[#This Row],[scoredGrid]])</f>
        <v>6</v>
      </c>
      <c r="AS110" s="28">
        <f>getCubeCount(ScoutingData[[#This Row],[scoredGrid]])</f>
        <v>3</v>
      </c>
      <c r="AT110" s="28">
        <f>getConeCount(ScoutingData[[#This Row],[scoredGrid]])</f>
        <v>3</v>
      </c>
      <c r="AU110" s="28">
        <f>getHighCount(ScoutingData[[#This Row],[scoredGrid]])</f>
        <v>5</v>
      </c>
      <c r="AV110" s="28">
        <f>getMedCount(ScoutingData[[#This Row],[scoredGrid]])</f>
        <v>0</v>
      </c>
      <c r="AW110" s="28">
        <f>getLowCount(ScoutingData[[#This Row],[scoredGrid]])</f>
        <v>1</v>
      </c>
      <c r="AX110" s="28">
        <f>ScoutingData[[#This Row],[autoGamePieces]]+ScoutingData[[#This Row],[teleopGamePieces]]</f>
        <v>7</v>
      </c>
      <c r="AY110" s="28">
        <f>ScoutingData[[#This Row],[autoCubes]]+ScoutingData[[#This Row],[teleopCubes]]</f>
        <v>3</v>
      </c>
      <c r="AZ110" s="28">
        <f>ScoutingData[[#This Row],[autoCones]]+ScoutingData[[#This Row],[teleopCones]]</f>
        <v>4</v>
      </c>
      <c r="BA110" s="28">
        <f>ScoutingData[[#This Row],[autoHigh]]+ScoutingData[[#This Row],[teleopHigh]]</f>
        <v>6</v>
      </c>
      <c r="BB110" s="28">
        <f>ScoutingData[[#This Row],[autoMed]]+ScoutingData[[#This Row],[teleopMed]]</f>
        <v>0</v>
      </c>
      <c r="BC110" s="28">
        <f>ScoutingData[[#This Row],[autoLow]]+ScoutingData[[#This Row],[teleopLow]]</f>
        <v>1</v>
      </c>
    </row>
    <row r="111" spans="1:55">
      <c r="A111" s="28" t="s">
        <v>169</v>
      </c>
      <c r="B111" s="28" t="s">
        <v>103</v>
      </c>
      <c r="C111" s="28" t="s">
        <v>0</v>
      </c>
      <c r="D111" s="28">
        <v>52</v>
      </c>
      <c r="E111" s="28" t="str">
        <f>ScoutingData[[#This Row],[eventCode]]&amp;"_"&amp;ScoutingData[[#This Row],[matchLevel]]&amp;ScoutingData[[#This Row],[matchNumber]]</f>
        <v>2023njwas_qm52</v>
      </c>
      <c r="F111" s="28" t="s">
        <v>104</v>
      </c>
      <c r="G111" s="28">
        <v>2070</v>
      </c>
      <c r="H111" s="28">
        <v>26</v>
      </c>
      <c r="I111" s="28" t="s">
        <v>105</v>
      </c>
      <c r="J111">
        <v>1</v>
      </c>
      <c r="K111" s="28"/>
      <c r="L111" s="28"/>
      <c r="M111" s="28">
        <v>1</v>
      </c>
      <c r="N111" s="28" t="s">
        <v>18</v>
      </c>
      <c r="O111" s="28"/>
      <c r="P111" s="28" t="s">
        <v>269</v>
      </c>
      <c r="Q111" s="28">
        <v>2</v>
      </c>
      <c r="R111" s="28">
        <v>1</v>
      </c>
      <c r="S111" s="28">
        <v>0</v>
      </c>
      <c r="T111" s="28"/>
      <c r="U111" s="28">
        <v>0</v>
      </c>
      <c r="V111" s="28" t="s">
        <v>119</v>
      </c>
      <c r="W111">
        <v>1</v>
      </c>
      <c r="X111" s="28">
        <v>0</v>
      </c>
      <c r="Y111" t="s">
        <v>112</v>
      </c>
      <c r="Z111">
        <v>0</v>
      </c>
      <c r="AA111" s="28" t="s">
        <v>112</v>
      </c>
      <c r="AB111">
        <v>3</v>
      </c>
      <c r="AC111" s="28" t="s">
        <v>18</v>
      </c>
      <c r="AD111" s="28"/>
      <c r="AE111" s="28">
        <v>3</v>
      </c>
      <c r="AF111" s="28">
        <v>0</v>
      </c>
      <c r="AG111" s="28">
        <v>1</v>
      </c>
      <c r="AH111">
        <v>0</v>
      </c>
      <c r="AI111" s="28">
        <v>1</v>
      </c>
      <c r="AJ111" s="28"/>
      <c r="AK111" s="28">
        <f>getTotalCount(ScoutingData[[#This Row],[autoScoredGrid]])</f>
        <v>1</v>
      </c>
      <c r="AL111" s="28">
        <f>getCubeCount(ScoutingData[[#This Row],[autoScoredGrid]])</f>
        <v>1</v>
      </c>
      <c r="AM111" s="28">
        <f>getConeCount(ScoutingData[[#This Row],[autoScoredGrid]])</f>
        <v>0</v>
      </c>
      <c r="AN111" s="28">
        <f>getHighCount(ScoutingData[[#This Row],[autoScoredGrid]])</f>
        <v>1</v>
      </c>
      <c r="AO111" s="28">
        <f>getMedCount(ScoutingData[[#This Row],[autoScoredGrid]])</f>
        <v>0</v>
      </c>
      <c r="AP111" s="28">
        <f>getLowCount(ScoutingData[[#This Row],[autoScoredGrid]])</f>
        <v>0</v>
      </c>
      <c r="AQ111" s="28" t="e">
        <f>getAvgCycleTime(ScoutingData[[#This Row],[cycleTimes]])</f>
        <v>#VALUE!</v>
      </c>
      <c r="AR111" s="28">
        <f>getTotalCount(ScoutingData[[#This Row],[scoredGrid]])</f>
        <v>2</v>
      </c>
      <c r="AS111" s="28">
        <f>getCubeCount(ScoutingData[[#This Row],[scoredGrid]])</f>
        <v>0</v>
      </c>
      <c r="AT111" s="28">
        <f>getConeCount(ScoutingData[[#This Row],[scoredGrid]])</f>
        <v>2</v>
      </c>
      <c r="AU111" s="28">
        <f>getHighCount(ScoutingData[[#This Row],[scoredGrid]])</f>
        <v>2</v>
      </c>
      <c r="AV111" s="28">
        <f>getMedCount(ScoutingData[[#This Row],[scoredGrid]])</f>
        <v>0</v>
      </c>
      <c r="AW111" s="28">
        <f>getLowCount(ScoutingData[[#This Row],[scoredGrid]])</f>
        <v>0</v>
      </c>
      <c r="AX111" s="28">
        <f>ScoutingData[[#This Row],[autoGamePieces]]+ScoutingData[[#This Row],[teleopGamePieces]]</f>
        <v>3</v>
      </c>
      <c r="AY111" s="28">
        <f>ScoutingData[[#This Row],[autoCubes]]+ScoutingData[[#This Row],[teleopCubes]]</f>
        <v>1</v>
      </c>
      <c r="AZ111" s="28">
        <f>ScoutingData[[#This Row],[autoCones]]+ScoutingData[[#This Row],[teleopCones]]</f>
        <v>2</v>
      </c>
      <c r="BA111" s="28">
        <f>ScoutingData[[#This Row],[autoHigh]]+ScoutingData[[#This Row],[teleopHigh]]</f>
        <v>3</v>
      </c>
      <c r="BB111" s="28">
        <f>ScoutingData[[#This Row],[autoMed]]+ScoutingData[[#This Row],[teleopMed]]</f>
        <v>0</v>
      </c>
      <c r="BC111" s="28">
        <f>ScoutingData[[#This Row],[autoLow]]+ScoutingData[[#This Row],[teleopLow]]</f>
        <v>0</v>
      </c>
    </row>
    <row r="112" spans="1:55">
      <c r="A112" s="28" t="s">
        <v>107</v>
      </c>
      <c r="B112" s="28" t="s">
        <v>103</v>
      </c>
      <c r="C112" s="28" t="s">
        <v>0</v>
      </c>
      <c r="D112" s="28">
        <v>53</v>
      </c>
      <c r="E112" s="28" t="str">
        <f>ScoutingData[[#This Row],[eventCode]]&amp;"_"&amp;ScoutingData[[#This Row],[matchLevel]]&amp;ScoutingData[[#This Row],[matchNumber]]</f>
        <v>2023njwas_qm53</v>
      </c>
      <c r="F112" s="28" t="s">
        <v>125</v>
      </c>
      <c r="G112" s="28">
        <v>4285</v>
      </c>
      <c r="H112" s="28">
        <v>26</v>
      </c>
      <c r="I112" s="28" t="s">
        <v>121</v>
      </c>
      <c r="J112">
        <v>0</v>
      </c>
      <c r="K112" s="28"/>
      <c r="L112" s="28"/>
      <c r="M112" s="28">
        <v>1</v>
      </c>
      <c r="N112" s="28" t="s">
        <v>18</v>
      </c>
      <c r="O112" s="28"/>
      <c r="P112" s="28" t="s">
        <v>270</v>
      </c>
      <c r="Q112" s="28">
        <v>0</v>
      </c>
      <c r="R112" s="28">
        <v>0</v>
      </c>
      <c r="S112" s="28">
        <v>0</v>
      </c>
      <c r="T112" s="28"/>
      <c r="U112" s="28">
        <v>0</v>
      </c>
      <c r="V112" s="28" t="s">
        <v>18</v>
      </c>
      <c r="W112">
        <v>1</v>
      </c>
      <c r="X112" s="28">
        <v>6.5</v>
      </c>
      <c r="Y112" t="s">
        <v>20</v>
      </c>
      <c r="Z112">
        <v>2</v>
      </c>
      <c r="AA112" s="28" t="s">
        <v>19</v>
      </c>
      <c r="AB112">
        <v>2</v>
      </c>
      <c r="AC112" s="28" t="s">
        <v>18</v>
      </c>
      <c r="AD112" s="28"/>
      <c r="AE112" s="28">
        <v>5</v>
      </c>
      <c r="AF112" s="28">
        <v>0</v>
      </c>
      <c r="AG112" s="28">
        <v>0</v>
      </c>
      <c r="AH112">
        <v>0</v>
      </c>
      <c r="AI112" s="28">
        <v>1</v>
      </c>
      <c r="AJ112" s="28"/>
      <c r="AK112" s="28">
        <f>getTotalCount(ScoutingData[[#This Row],[autoScoredGrid]])</f>
        <v>1</v>
      </c>
      <c r="AL112" s="28">
        <f>getCubeCount(ScoutingData[[#This Row],[autoScoredGrid]])</f>
        <v>1</v>
      </c>
      <c r="AM112" s="28">
        <f>getConeCount(ScoutingData[[#This Row],[autoScoredGrid]])</f>
        <v>0</v>
      </c>
      <c r="AN112" s="28">
        <f>getHighCount(ScoutingData[[#This Row],[autoScoredGrid]])</f>
        <v>0</v>
      </c>
      <c r="AO112" s="28">
        <f>getMedCount(ScoutingData[[#This Row],[autoScoredGrid]])</f>
        <v>1</v>
      </c>
      <c r="AP112" s="28">
        <f>getLowCount(ScoutingData[[#This Row],[autoScoredGrid]])</f>
        <v>0</v>
      </c>
      <c r="AQ112" s="28" t="e">
        <f>getAvgCycleTime(ScoutingData[[#This Row],[cycleTimes]])</f>
        <v>#VALUE!</v>
      </c>
      <c r="AR112" s="28">
        <f>getTotalCount(ScoutingData[[#This Row],[scoredGrid]])</f>
        <v>5</v>
      </c>
      <c r="AS112" s="28">
        <f>getCubeCount(ScoutingData[[#This Row],[scoredGrid]])</f>
        <v>0</v>
      </c>
      <c r="AT112" s="28">
        <f>getConeCount(ScoutingData[[#This Row],[scoredGrid]])</f>
        <v>5</v>
      </c>
      <c r="AU112" s="28">
        <f>getHighCount(ScoutingData[[#This Row],[scoredGrid]])</f>
        <v>0</v>
      </c>
      <c r="AV112" s="28">
        <f>getMedCount(ScoutingData[[#This Row],[scoredGrid]])</f>
        <v>4</v>
      </c>
      <c r="AW112" s="28">
        <f>getLowCount(ScoutingData[[#This Row],[scoredGrid]])</f>
        <v>1</v>
      </c>
      <c r="AX112" s="28">
        <f>ScoutingData[[#This Row],[autoGamePieces]]+ScoutingData[[#This Row],[teleopGamePieces]]</f>
        <v>6</v>
      </c>
      <c r="AY112" s="28">
        <f>ScoutingData[[#This Row],[autoCubes]]+ScoutingData[[#This Row],[teleopCubes]]</f>
        <v>1</v>
      </c>
      <c r="AZ112" s="28">
        <f>ScoutingData[[#This Row],[autoCones]]+ScoutingData[[#This Row],[teleopCones]]</f>
        <v>5</v>
      </c>
      <c r="BA112" s="28">
        <f>ScoutingData[[#This Row],[autoHigh]]+ScoutingData[[#This Row],[teleopHigh]]</f>
        <v>0</v>
      </c>
      <c r="BB112" s="28">
        <f>ScoutingData[[#This Row],[autoMed]]+ScoutingData[[#This Row],[teleopMed]]</f>
        <v>5</v>
      </c>
      <c r="BC112" s="28">
        <f>ScoutingData[[#This Row],[autoLow]]+ScoutingData[[#This Row],[teleopLow]]</f>
        <v>1</v>
      </c>
    </row>
    <row r="113" spans="1:55">
      <c r="A113" s="28" t="s">
        <v>169</v>
      </c>
      <c r="B113" s="28" t="s">
        <v>103</v>
      </c>
      <c r="C113" s="28" t="s">
        <v>0</v>
      </c>
      <c r="D113" s="28">
        <v>53</v>
      </c>
      <c r="E113" s="28" t="str">
        <f>ScoutingData[[#This Row],[eventCode]]&amp;"_"&amp;ScoutingData[[#This Row],[matchLevel]]&amp;ScoutingData[[#This Row],[matchNumber]]</f>
        <v>2023njwas_qm53</v>
      </c>
      <c r="F113" s="28" t="s">
        <v>175</v>
      </c>
      <c r="G113" s="28">
        <v>9015</v>
      </c>
      <c r="H113" s="28">
        <v>35</v>
      </c>
      <c r="I113" s="28" t="s">
        <v>105</v>
      </c>
      <c r="J113">
        <v>1</v>
      </c>
      <c r="K113" s="28"/>
      <c r="L113" s="28"/>
      <c r="M113" s="28">
        <v>1</v>
      </c>
      <c r="N113" s="28" t="s">
        <v>18</v>
      </c>
      <c r="O113" s="28"/>
      <c r="P113" s="28" t="s">
        <v>271</v>
      </c>
      <c r="Q113" s="28">
        <v>4</v>
      </c>
      <c r="R113" s="28">
        <v>0</v>
      </c>
      <c r="S113" s="28">
        <v>0</v>
      </c>
      <c r="T113" s="28"/>
      <c r="U113" s="28">
        <v>1</v>
      </c>
      <c r="V113" s="28" t="s">
        <v>74</v>
      </c>
      <c r="W113" t="s">
        <v>18</v>
      </c>
      <c r="X113" s="28">
        <v>0</v>
      </c>
      <c r="Y113" t="s">
        <v>109</v>
      </c>
      <c r="Z113">
        <v>2</v>
      </c>
      <c r="AA113" s="28" t="s">
        <v>112</v>
      </c>
      <c r="AB113">
        <v>3</v>
      </c>
      <c r="AC113" s="28" t="s">
        <v>18</v>
      </c>
      <c r="AD113" s="28"/>
      <c r="AE113" s="28">
        <v>4</v>
      </c>
      <c r="AF113" s="28">
        <v>0</v>
      </c>
      <c r="AG113" s="28">
        <v>0</v>
      </c>
      <c r="AH113">
        <v>0</v>
      </c>
      <c r="AI113" s="28">
        <v>1</v>
      </c>
      <c r="AJ113" s="28"/>
      <c r="AK113" s="28">
        <f>getTotalCount(ScoutingData[[#This Row],[autoScoredGrid]])</f>
        <v>1</v>
      </c>
      <c r="AL113" s="28">
        <f>getCubeCount(ScoutingData[[#This Row],[autoScoredGrid]])</f>
        <v>1</v>
      </c>
      <c r="AM113" s="28">
        <f>getConeCount(ScoutingData[[#This Row],[autoScoredGrid]])</f>
        <v>0</v>
      </c>
      <c r="AN113" s="28">
        <f>getHighCount(ScoutingData[[#This Row],[autoScoredGrid]])</f>
        <v>1</v>
      </c>
      <c r="AO113" s="28">
        <f>getMedCount(ScoutingData[[#This Row],[autoScoredGrid]])</f>
        <v>0</v>
      </c>
      <c r="AP113" s="28">
        <f>getLowCount(ScoutingData[[#This Row],[autoScoredGrid]])</f>
        <v>0</v>
      </c>
      <c r="AQ113" s="28" t="e">
        <f>getAvgCycleTime(ScoutingData[[#This Row],[cycleTimes]])</f>
        <v>#VALUE!</v>
      </c>
      <c r="AR113" s="28">
        <f>getTotalCount(ScoutingData[[#This Row],[scoredGrid]])</f>
        <v>4</v>
      </c>
      <c r="AS113" s="28">
        <f>getCubeCount(ScoutingData[[#This Row],[scoredGrid]])</f>
        <v>4</v>
      </c>
      <c r="AT113" s="28">
        <f>getConeCount(ScoutingData[[#This Row],[scoredGrid]])</f>
        <v>0</v>
      </c>
      <c r="AU113" s="28">
        <f>getHighCount(ScoutingData[[#This Row],[scoredGrid]])</f>
        <v>0</v>
      </c>
      <c r="AV113" s="28">
        <f>getMedCount(ScoutingData[[#This Row],[scoredGrid]])</f>
        <v>0</v>
      </c>
      <c r="AW113" s="28">
        <f>getLowCount(ScoutingData[[#This Row],[scoredGrid]])</f>
        <v>4</v>
      </c>
      <c r="AX113" s="28">
        <f>ScoutingData[[#This Row],[autoGamePieces]]+ScoutingData[[#This Row],[teleopGamePieces]]</f>
        <v>5</v>
      </c>
      <c r="AY113" s="28">
        <f>ScoutingData[[#This Row],[autoCubes]]+ScoutingData[[#This Row],[teleopCubes]]</f>
        <v>5</v>
      </c>
      <c r="AZ113" s="28">
        <f>ScoutingData[[#This Row],[autoCones]]+ScoutingData[[#This Row],[teleopCones]]</f>
        <v>0</v>
      </c>
      <c r="BA113" s="28">
        <f>ScoutingData[[#This Row],[autoHigh]]+ScoutingData[[#This Row],[teleopHigh]]</f>
        <v>1</v>
      </c>
      <c r="BB113" s="28">
        <f>ScoutingData[[#This Row],[autoMed]]+ScoutingData[[#This Row],[teleopMed]]</f>
        <v>0</v>
      </c>
      <c r="BC113" s="28">
        <f>ScoutingData[[#This Row],[autoLow]]+ScoutingData[[#This Row],[teleopLow]]</f>
        <v>4</v>
      </c>
    </row>
    <row r="114" spans="1:55">
      <c r="A114" s="28" t="s">
        <v>262</v>
      </c>
      <c r="B114" s="28" t="s">
        <v>103</v>
      </c>
      <c r="C114" s="28" t="s">
        <v>0</v>
      </c>
      <c r="D114" s="28">
        <v>53</v>
      </c>
      <c r="E114" s="28" t="str">
        <f>ScoutingData[[#This Row],[eventCode]]&amp;"_"&amp;ScoutingData[[#This Row],[matchLevel]]&amp;ScoutingData[[#This Row],[matchNumber]]</f>
        <v>2023njwas_qm53</v>
      </c>
      <c r="F114" s="28" t="s">
        <v>171</v>
      </c>
      <c r="G114" s="28">
        <v>223</v>
      </c>
      <c r="H114" s="28">
        <v>47</v>
      </c>
      <c r="I114" s="28" t="s">
        <v>108</v>
      </c>
      <c r="J114">
        <v>0</v>
      </c>
      <c r="K114" s="28"/>
      <c r="L114" s="28"/>
      <c r="M114" s="28">
        <v>0</v>
      </c>
      <c r="N114" s="28" t="s">
        <v>20</v>
      </c>
      <c r="O114" s="28"/>
      <c r="P114" s="28" t="s">
        <v>272</v>
      </c>
      <c r="Q114" s="28">
        <v>0</v>
      </c>
      <c r="R114" s="28">
        <v>0</v>
      </c>
      <c r="S114" s="28">
        <v>0</v>
      </c>
      <c r="T114" s="28"/>
      <c r="U114" s="28">
        <v>0</v>
      </c>
      <c r="V114" s="28" t="s">
        <v>119</v>
      </c>
      <c r="W114">
        <v>1</v>
      </c>
      <c r="X114" s="28">
        <v>0</v>
      </c>
      <c r="Y114" t="s">
        <v>109</v>
      </c>
      <c r="Z114">
        <v>2</v>
      </c>
      <c r="AA114" s="28" t="s">
        <v>112</v>
      </c>
      <c r="AB114">
        <v>3</v>
      </c>
      <c r="AC114" s="28" t="s">
        <v>18</v>
      </c>
      <c r="AD114" s="28"/>
      <c r="AE114" s="28">
        <v>5</v>
      </c>
      <c r="AF114" s="28">
        <v>0</v>
      </c>
      <c r="AG114" s="28">
        <v>0</v>
      </c>
      <c r="AH114">
        <v>0</v>
      </c>
      <c r="AI114" s="28">
        <v>0</v>
      </c>
      <c r="AJ114" s="28" t="s">
        <v>273</v>
      </c>
      <c r="AK114" s="28">
        <f>getTotalCount(ScoutingData[[#This Row],[autoScoredGrid]])</f>
        <v>1</v>
      </c>
      <c r="AL114" s="28">
        <f>getCubeCount(ScoutingData[[#This Row],[autoScoredGrid]])</f>
        <v>1</v>
      </c>
      <c r="AM114" s="28">
        <f>getConeCount(ScoutingData[[#This Row],[autoScoredGrid]])</f>
        <v>0</v>
      </c>
      <c r="AN114" s="28">
        <f>getHighCount(ScoutingData[[#This Row],[autoScoredGrid]])</f>
        <v>1</v>
      </c>
      <c r="AO114" s="28">
        <f>getMedCount(ScoutingData[[#This Row],[autoScoredGrid]])</f>
        <v>0</v>
      </c>
      <c r="AP114" s="28">
        <f>getLowCount(ScoutingData[[#This Row],[autoScoredGrid]])</f>
        <v>0</v>
      </c>
      <c r="AQ114" s="28" t="e">
        <f>getAvgCycleTime(ScoutingData[[#This Row],[cycleTimes]])</f>
        <v>#VALUE!</v>
      </c>
      <c r="AR114" s="28">
        <f>getTotalCount(ScoutingData[[#This Row],[scoredGrid]])</f>
        <v>3</v>
      </c>
      <c r="AS114" s="28">
        <f>getCubeCount(ScoutingData[[#This Row],[scoredGrid]])</f>
        <v>3</v>
      </c>
      <c r="AT114" s="28">
        <f>getConeCount(ScoutingData[[#This Row],[scoredGrid]])</f>
        <v>0</v>
      </c>
      <c r="AU114" s="28">
        <f>getHighCount(ScoutingData[[#This Row],[scoredGrid]])</f>
        <v>0</v>
      </c>
      <c r="AV114" s="28">
        <f>getMedCount(ScoutingData[[#This Row],[scoredGrid]])</f>
        <v>0</v>
      </c>
      <c r="AW114" s="28">
        <f>getLowCount(ScoutingData[[#This Row],[scoredGrid]])</f>
        <v>3</v>
      </c>
      <c r="AX114" s="28">
        <f>ScoutingData[[#This Row],[autoGamePieces]]+ScoutingData[[#This Row],[teleopGamePieces]]</f>
        <v>4</v>
      </c>
      <c r="AY114" s="28">
        <f>ScoutingData[[#This Row],[autoCubes]]+ScoutingData[[#This Row],[teleopCubes]]</f>
        <v>4</v>
      </c>
      <c r="AZ114" s="28">
        <f>ScoutingData[[#This Row],[autoCones]]+ScoutingData[[#This Row],[teleopCones]]</f>
        <v>0</v>
      </c>
      <c r="BA114" s="28">
        <f>ScoutingData[[#This Row],[autoHigh]]+ScoutingData[[#This Row],[teleopHigh]]</f>
        <v>1</v>
      </c>
      <c r="BB114" s="28">
        <f>ScoutingData[[#This Row],[autoMed]]+ScoutingData[[#This Row],[teleopMed]]</f>
        <v>0</v>
      </c>
      <c r="BC114" s="28">
        <f>ScoutingData[[#This Row],[autoLow]]+ScoutingData[[#This Row],[teleopLow]]</f>
        <v>3</v>
      </c>
    </row>
    <row r="115" spans="1:55">
      <c r="A115" s="28" t="s">
        <v>169</v>
      </c>
      <c r="B115" s="28" t="s">
        <v>103</v>
      </c>
      <c r="C115" s="28" t="s">
        <v>0</v>
      </c>
      <c r="D115" s="28">
        <v>54</v>
      </c>
      <c r="E115" s="28" t="str">
        <f>ScoutingData[[#This Row],[eventCode]]&amp;"_"&amp;ScoutingData[[#This Row],[matchLevel]]&amp;ScoutingData[[#This Row],[matchNumber]]</f>
        <v>2023njwas_qm54</v>
      </c>
      <c r="F115" s="28" t="s">
        <v>175</v>
      </c>
      <c r="G115" s="28">
        <v>8117</v>
      </c>
      <c r="H115" s="28">
        <v>71</v>
      </c>
      <c r="I115" s="28" t="s">
        <v>147</v>
      </c>
      <c r="J115">
        <v>1</v>
      </c>
      <c r="K115" s="28"/>
      <c r="L115" s="28"/>
      <c r="M115" s="28">
        <v>1</v>
      </c>
      <c r="N115" s="28" t="s">
        <v>18</v>
      </c>
      <c r="O115" s="28"/>
      <c r="P115" s="28" t="s">
        <v>274</v>
      </c>
      <c r="Q115" s="28">
        <v>3</v>
      </c>
      <c r="R115" s="28">
        <v>1</v>
      </c>
      <c r="S115" s="28">
        <v>0</v>
      </c>
      <c r="T115" s="28"/>
      <c r="U115" s="28">
        <v>0</v>
      </c>
      <c r="V115" s="28" t="s">
        <v>119</v>
      </c>
      <c r="W115">
        <v>1</v>
      </c>
      <c r="X115" s="28">
        <v>0</v>
      </c>
      <c r="Y115" t="s">
        <v>18</v>
      </c>
      <c r="Z115">
        <v>2</v>
      </c>
      <c r="AA115" s="28" t="s">
        <v>112</v>
      </c>
      <c r="AB115">
        <v>4</v>
      </c>
      <c r="AC115" s="28" t="s">
        <v>18</v>
      </c>
      <c r="AD115" s="28"/>
      <c r="AE115" s="28">
        <v>3</v>
      </c>
      <c r="AF115" s="28">
        <v>0</v>
      </c>
      <c r="AG115" s="28">
        <v>0</v>
      </c>
      <c r="AH115">
        <v>0</v>
      </c>
      <c r="AI115" s="28">
        <v>1</v>
      </c>
      <c r="AJ115" s="28"/>
      <c r="AK115" s="28">
        <f>getTotalCount(ScoutingData[[#This Row],[autoScoredGrid]])</f>
        <v>1</v>
      </c>
      <c r="AL115" s="28">
        <f>getCubeCount(ScoutingData[[#This Row],[autoScoredGrid]])</f>
        <v>1</v>
      </c>
      <c r="AM115" s="28">
        <f>getConeCount(ScoutingData[[#This Row],[autoScoredGrid]])</f>
        <v>0</v>
      </c>
      <c r="AN115" s="28">
        <f>getHighCount(ScoutingData[[#This Row],[autoScoredGrid]])</f>
        <v>1</v>
      </c>
      <c r="AO115" s="28">
        <f>getMedCount(ScoutingData[[#This Row],[autoScoredGrid]])</f>
        <v>0</v>
      </c>
      <c r="AP115" s="28">
        <f>getLowCount(ScoutingData[[#This Row],[autoScoredGrid]])</f>
        <v>0</v>
      </c>
      <c r="AQ115" s="28" t="e">
        <f>getAvgCycleTime(ScoutingData[[#This Row],[cycleTimes]])</f>
        <v>#VALUE!</v>
      </c>
      <c r="AR115" s="28">
        <f>getTotalCount(ScoutingData[[#This Row],[scoredGrid]])</f>
        <v>3</v>
      </c>
      <c r="AS115" s="28">
        <f>getCubeCount(ScoutingData[[#This Row],[scoredGrid]])</f>
        <v>0</v>
      </c>
      <c r="AT115" s="28">
        <f>getConeCount(ScoutingData[[#This Row],[scoredGrid]])</f>
        <v>3</v>
      </c>
      <c r="AU115" s="28">
        <f>getHighCount(ScoutingData[[#This Row],[scoredGrid]])</f>
        <v>2</v>
      </c>
      <c r="AV115" s="28">
        <f>getMedCount(ScoutingData[[#This Row],[scoredGrid]])</f>
        <v>1</v>
      </c>
      <c r="AW115" s="28">
        <f>getLowCount(ScoutingData[[#This Row],[scoredGrid]])</f>
        <v>0</v>
      </c>
      <c r="AX115" s="28">
        <f>ScoutingData[[#This Row],[autoGamePieces]]+ScoutingData[[#This Row],[teleopGamePieces]]</f>
        <v>4</v>
      </c>
      <c r="AY115" s="28">
        <f>ScoutingData[[#This Row],[autoCubes]]+ScoutingData[[#This Row],[teleopCubes]]</f>
        <v>1</v>
      </c>
      <c r="AZ115" s="28">
        <f>ScoutingData[[#This Row],[autoCones]]+ScoutingData[[#This Row],[teleopCones]]</f>
        <v>3</v>
      </c>
      <c r="BA115" s="28">
        <f>ScoutingData[[#This Row],[autoHigh]]+ScoutingData[[#This Row],[teleopHigh]]</f>
        <v>3</v>
      </c>
      <c r="BB115" s="28">
        <f>ScoutingData[[#This Row],[autoMed]]+ScoutingData[[#This Row],[teleopMed]]</f>
        <v>1</v>
      </c>
      <c r="BC115" s="28">
        <f>ScoutingData[[#This Row],[autoLow]]+ScoutingData[[#This Row],[teleopLow]]</f>
        <v>0</v>
      </c>
    </row>
    <row r="116" spans="1:55">
      <c r="A116" s="28" t="s">
        <v>262</v>
      </c>
      <c r="B116" s="28" t="s">
        <v>103</v>
      </c>
      <c r="C116" s="28" t="s">
        <v>0</v>
      </c>
      <c r="D116" s="28">
        <v>54</v>
      </c>
      <c r="E116" s="28" t="str">
        <f>ScoutingData[[#This Row],[eventCode]]&amp;"_"&amp;ScoutingData[[#This Row],[matchLevel]]&amp;ScoutingData[[#This Row],[matchNumber]]</f>
        <v>2023njwas_qm54</v>
      </c>
      <c r="F116" s="28" t="s">
        <v>125</v>
      </c>
      <c r="G116" s="28">
        <v>4361</v>
      </c>
      <c r="H116" s="28">
        <v>26</v>
      </c>
      <c r="I116" s="28" t="s">
        <v>121</v>
      </c>
      <c r="J116">
        <v>0</v>
      </c>
      <c r="K116" s="28"/>
      <c r="L116" s="28"/>
      <c r="M116" s="28">
        <v>1</v>
      </c>
      <c r="N116" s="28" t="s">
        <v>18</v>
      </c>
      <c r="O116" s="28"/>
      <c r="P116" s="28" t="s">
        <v>275</v>
      </c>
      <c r="Q116" s="28">
        <v>0</v>
      </c>
      <c r="R116" s="28">
        <v>0</v>
      </c>
      <c r="S116" s="28">
        <v>0</v>
      </c>
      <c r="T116" s="28"/>
      <c r="U116" s="28">
        <v>0</v>
      </c>
      <c r="V116" s="28" t="s">
        <v>18</v>
      </c>
      <c r="W116">
        <v>2</v>
      </c>
      <c r="X116" s="28">
        <v>0</v>
      </c>
      <c r="Y116" t="s">
        <v>136</v>
      </c>
      <c r="Z116">
        <v>2</v>
      </c>
      <c r="AA116" s="28" t="s">
        <v>112</v>
      </c>
      <c r="AB116">
        <v>3</v>
      </c>
      <c r="AC116" s="28" t="s">
        <v>18</v>
      </c>
      <c r="AD116" s="28"/>
      <c r="AE116" s="28">
        <v>4</v>
      </c>
      <c r="AF116" s="28">
        <v>0</v>
      </c>
      <c r="AG116" s="28">
        <v>0</v>
      </c>
      <c r="AH116">
        <v>0</v>
      </c>
      <c r="AI116" s="28">
        <v>0</v>
      </c>
      <c r="AJ116" s="28" t="s">
        <v>276</v>
      </c>
      <c r="AK116" s="28">
        <f>getTotalCount(ScoutingData[[#This Row],[autoScoredGrid]])</f>
        <v>1</v>
      </c>
      <c r="AL116" s="28">
        <f>getCubeCount(ScoutingData[[#This Row],[autoScoredGrid]])</f>
        <v>1</v>
      </c>
      <c r="AM116" s="28">
        <f>getConeCount(ScoutingData[[#This Row],[autoScoredGrid]])</f>
        <v>0</v>
      </c>
      <c r="AN116" s="28">
        <f>getHighCount(ScoutingData[[#This Row],[autoScoredGrid]])</f>
        <v>0</v>
      </c>
      <c r="AO116" s="28">
        <f>getMedCount(ScoutingData[[#This Row],[autoScoredGrid]])</f>
        <v>1</v>
      </c>
      <c r="AP116" s="28">
        <f>getLowCount(ScoutingData[[#This Row],[autoScoredGrid]])</f>
        <v>0</v>
      </c>
      <c r="AQ116" s="28" t="e">
        <f>getAvgCycleTime(ScoutingData[[#This Row],[cycleTimes]])</f>
        <v>#VALUE!</v>
      </c>
      <c r="AR116" s="28">
        <f>getTotalCount(ScoutingData[[#This Row],[scoredGrid]])</f>
        <v>3</v>
      </c>
      <c r="AS116" s="28">
        <f>getCubeCount(ScoutingData[[#This Row],[scoredGrid]])</f>
        <v>3</v>
      </c>
      <c r="AT116" s="28">
        <f>getConeCount(ScoutingData[[#This Row],[scoredGrid]])</f>
        <v>0</v>
      </c>
      <c r="AU116" s="28">
        <f>getHighCount(ScoutingData[[#This Row],[scoredGrid]])</f>
        <v>0</v>
      </c>
      <c r="AV116" s="28">
        <f>getMedCount(ScoutingData[[#This Row],[scoredGrid]])</f>
        <v>1</v>
      </c>
      <c r="AW116" s="28">
        <f>getLowCount(ScoutingData[[#This Row],[scoredGrid]])</f>
        <v>2</v>
      </c>
      <c r="AX116" s="28">
        <f>ScoutingData[[#This Row],[autoGamePieces]]+ScoutingData[[#This Row],[teleopGamePieces]]</f>
        <v>4</v>
      </c>
      <c r="AY116" s="28">
        <f>ScoutingData[[#This Row],[autoCubes]]+ScoutingData[[#This Row],[teleopCubes]]</f>
        <v>4</v>
      </c>
      <c r="AZ116" s="28">
        <f>ScoutingData[[#This Row],[autoCones]]+ScoutingData[[#This Row],[teleopCones]]</f>
        <v>0</v>
      </c>
      <c r="BA116" s="28">
        <f>ScoutingData[[#This Row],[autoHigh]]+ScoutingData[[#This Row],[teleopHigh]]</f>
        <v>0</v>
      </c>
      <c r="BB116" s="28">
        <f>ScoutingData[[#This Row],[autoMed]]+ScoutingData[[#This Row],[teleopMed]]</f>
        <v>2</v>
      </c>
      <c r="BC116" s="28">
        <f>ScoutingData[[#This Row],[autoLow]]+ScoutingData[[#This Row],[teleopLow]]</f>
        <v>2</v>
      </c>
    </row>
    <row r="117" spans="1:55">
      <c r="A117" s="28" t="s">
        <v>107</v>
      </c>
      <c r="B117" s="28" t="s">
        <v>103</v>
      </c>
      <c r="C117" s="28" t="s">
        <v>0</v>
      </c>
      <c r="D117" s="28">
        <v>54</v>
      </c>
      <c r="E117" s="28" t="str">
        <f>ScoutingData[[#This Row],[eventCode]]&amp;"_"&amp;ScoutingData[[#This Row],[matchLevel]]&amp;ScoutingData[[#This Row],[matchNumber]]</f>
        <v>2023njwas_qm54</v>
      </c>
      <c r="F117" s="28" t="s">
        <v>73</v>
      </c>
      <c r="G117" s="28">
        <v>219</v>
      </c>
      <c r="H117" s="28">
        <v>35</v>
      </c>
      <c r="I117" s="28" t="s">
        <v>172</v>
      </c>
      <c r="J117">
        <v>0</v>
      </c>
      <c r="K117" s="28"/>
      <c r="L117" s="28"/>
      <c r="M117" s="28">
        <v>1</v>
      </c>
      <c r="N117" s="28" t="s">
        <v>18</v>
      </c>
      <c r="O117" s="28"/>
      <c r="P117" s="28" t="s">
        <v>277</v>
      </c>
      <c r="Q117" s="28">
        <v>0</v>
      </c>
      <c r="R117" s="28">
        <v>1</v>
      </c>
      <c r="S117" s="28">
        <v>0</v>
      </c>
      <c r="T117" s="28"/>
      <c r="U117" s="28">
        <v>1</v>
      </c>
      <c r="V117" s="28" t="s">
        <v>18</v>
      </c>
      <c r="W117">
        <v>1</v>
      </c>
      <c r="X117" s="28">
        <v>18.899999999999999</v>
      </c>
      <c r="Y117" t="s">
        <v>20</v>
      </c>
      <c r="Z117">
        <v>2</v>
      </c>
      <c r="AA117" s="28" t="s">
        <v>19</v>
      </c>
      <c r="AB117">
        <v>4</v>
      </c>
      <c r="AC117" s="28" t="s">
        <v>18</v>
      </c>
      <c r="AD117" s="28"/>
      <c r="AE117" s="28">
        <v>4</v>
      </c>
      <c r="AF117" s="28">
        <v>0</v>
      </c>
      <c r="AG117" s="28">
        <v>0</v>
      </c>
      <c r="AH117">
        <v>1</v>
      </c>
      <c r="AI117" s="28">
        <v>0</v>
      </c>
      <c r="AJ117" s="28"/>
      <c r="AK117" s="28">
        <f>getTotalCount(ScoutingData[[#This Row],[autoScoredGrid]])</f>
        <v>1</v>
      </c>
      <c r="AL117" s="28">
        <f>getCubeCount(ScoutingData[[#This Row],[autoScoredGrid]])</f>
        <v>0</v>
      </c>
      <c r="AM117" s="28">
        <f>getConeCount(ScoutingData[[#This Row],[autoScoredGrid]])</f>
        <v>1</v>
      </c>
      <c r="AN117" s="28">
        <f>getHighCount(ScoutingData[[#This Row],[autoScoredGrid]])</f>
        <v>0</v>
      </c>
      <c r="AO117" s="28">
        <f>getMedCount(ScoutingData[[#This Row],[autoScoredGrid]])</f>
        <v>0</v>
      </c>
      <c r="AP117" s="28">
        <f>getLowCount(ScoutingData[[#This Row],[autoScoredGrid]])</f>
        <v>1</v>
      </c>
      <c r="AQ117" s="28" t="e">
        <f>getAvgCycleTime(ScoutingData[[#This Row],[cycleTimes]])</f>
        <v>#VALUE!</v>
      </c>
      <c r="AR117" s="28">
        <f>getTotalCount(ScoutingData[[#This Row],[scoredGrid]])</f>
        <v>4</v>
      </c>
      <c r="AS117" s="28">
        <f>getCubeCount(ScoutingData[[#This Row],[scoredGrid]])</f>
        <v>0</v>
      </c>
      <c r="AT117" s="28">
        <f>getConeCount(ScoutingData[[#This Row],[scoredGrid]])</f>
        <v>4</v>
      </c>
      <c r="AU117" s="28">
        <f>getHighCount(ScoutingData[[#This Row],[scoredGrid]])</f>
        <v>0</v>
      </c>
      <c r="AV117" s="28">
        <f>getMedCount(ScoutingData[[#This Row],[scoredGrid]])</f>
        <v>0</v>
      </c>
      <c r="AW117" s="28">
        <f>getLowCount(ScoutingData[[#This Row],[scoredGrid]])</f>
        <v>4</v>
      </c>
      <c r="AX117" s="28">
        <f>ScoutingData[[#This Row],[autoGamePieces]]+ScoutingData[[#This Row],[teleopGamePieces]]</f>
        <v>5</v>
      </c>
      <c r="AY117" s="28">
        <f>ScoutingData[[#This Row],[autoCubes]]+ScoutingData[[#This Row],[teleopCubes]]</f>
        <v>0</v>
      </c>
      <c r="AZ117" s="28">
        <f>ScoutingData[[#This Row],[autoCones]]+ScoutingData[[#This Row],[teleopCones]]</f>
        <v>5</v>
      </c>
      <c r="BA117" s="28">
        <f>ScoutingData[[#This Row],[autoHigh]]+ScoutingData[[#This Row],[teleopHigh]]</f>
        <v>0</v>
      </c>
      <c r="BB117" s="28">
        <f>ScoutingData[[#This Row],[autoMed]]+ScoutingData[[#This Row],[teleopMed]]</f>
        <v>0</v>
      </c>
      <c r="BC117" s="28">
        <f>ScoutingData[[#This Row],[autoLow]]+ScoutingData[[#This Row],[teleopLow]]</f>
        <v>5</v>
      </c>
    </row>
    <row r="118" spans="1:55">
      <c r="A118" s="28" t="s">
        <v>107</v>
      </c>
      <c r="B118" s="28" t="s">
        <v>103</v>
      </c>
      <c r="C118" s="28" t="s">
        <v>0</v>
      </c>
      <c r="D118" s="28">
        <v>55</v>
      </c>
      <c r="E118" s="28" t="str">
        <f>ScoutingData[[#This Row],[eventCode]]&amp;"_"&amp;ScoutingData[[#This Row],[matchLevel]]&amp;ScoutingData[[#This Row],[matchNumber]]</f>
        <v>2023njwas_qm55</v>
      </c>
      <c r="F118" s="28" t="s">
        <v>171</v>
      </c>
      <c r="G118" s="28">
        <v>193</v>
      </c>
      <c r="H118" s="28">
        <v>47</v>
      </c>
      <c r="I118" s="28" t="s">
        <v>134</v>
      </c>
      <c r="J118">
        <v>0</v>
      </c>
      <c r="K118" s="28"/>
      <c r="L118" s="28"/>
      <c r="M118" s="28">
        <v>0</v>
      </c>
      <c r="N118" s="28" t="s">
        <v>20</v>
      </c>
      <c r="O118" s="28"/>
      <c r="P118" s="28" t="s">
        <v>278</v>
      </c>
      <c r="Q118" s="28">
        <v>0</v>
      </c>
      <c r="R118" s="28">
        <v>0</v>
      </c>
      <c r="S118" s="28">
        <v>0</v>
      </c>
      <c r="T118" s="28"/>
      <c r="U118" s="28">
        <v>1</v>
      </c>
      <c r="V118" s="28" t="s">
        <v>74</v>
      </c>
      <c r="W118">
        <v>2</v>
      </c>
      <c r="X118" s="28">
        <v>3.4</v>
      </c>
      <c r="Y118" t="s">
        <v>20</v>
      </c>
      <c r="Z118">
        <v>2</v>
      </c>
      <c r="AA118" s="28" t="s">
        <v>112</v>
      </c>
      <c r="AB118">
        <v>1</v>
      </c>
      <c r="AC118" s="28" t="s">
        <v>18</v>
      </c>
      <c r="AD118" s="28"/>
      <c r="AE118" s="28">
        <v>4</v>
      </c>
      <c r="AF118" s="28">
        <v>0</v>
      </c>
      <c r="AG118" s="28">
        <v>0</v>
      </c>
      <c r="AH118">
        <v>0</v>
      </c>
      <c r="AI118" s="28">
        <v>0</v>
      </c>
      <c r="AJ118" s="28"/>
      <c r="AK118" s="28">
        <f>getTotalCount(ScoutingData[[#This Row],[autoScoredGrid]])</f>
        <v>1</v>
      </c>
      <c r="AL118" s="28">
        <f>getCubeCount(ScoutingData[[#This Row],[autoScoredGrid]])</f>
        <v>0</v>
      </c>
      <c r="AM118" s="28">
        <f>getConeCount(ScoutingData[[#This Row],[autoScoredGrid]])</f>
        <v>1</v>
      </c>
      <c r="AN118" s="28">
        <f>getHighCount(ScoutingData[[#This Row],[autoScoredGrid]])</f>
        <v>0</v>
      </c>
      <c r="AO118" s="28">
        <f>getMedCount(ScoutingData[[#This Row],[autoScoredGrid]])</f>
        <v>1</v>
      </c>
      <c r="AP118" s="28">
        <f>getLowCount(ScoutingData[[#This Row],[autoScoredGrid]])</f>
        <v>0</v>
      </c>
      <c r="AQ118" s="28" t="e">
        <f>getAvgCycleTime(ScoutingData[[#This Row],[cycleTimes]])</f>
        <v>#VALUE!</v>
      </c>
      <c r="AR118" s="28">
        <f>getTotalCount(ScoutingData[[#This Row],[scoredGrid]])</f>
        <v>3</v>
      </c>
      <c r="AS118" s="28">
        <f>getCubeCount(ScoutingData[[#This Row],[scoredGrid]])</f>
        <v>2</v>
      </c>
      <c r="AT118" s="28">
        <f>getConeCount(ScoutingData[[#This Row],[scoredGrid]])</f>
        <v>1</v>
      </c>
      <c r="AU118" s="28">
        <f>getHighCount(ScoutingData[[#This Row],[scoredGrid]])</f>
        <v>0</v>
      </c>
      <c r="AV118" s="28">
        <f>getMedCount(ScoutingData[[#This Row],[scoredGrid]])</f>
        <v>2</v>
      </c>
      <c r="AW118" s="28">
        <f>getLowCount(ScoutingData[[#This Row],[scoredGrid]])</f>
        <v>1</v>
      </c>
      <c r="AX118" s="28">
        <f>ScoutingData[[#This Row],[autoGamePieces]]+ScoutingData[[#This Row],[teleopGamePieces]]</f>
        <v>4</v>
      </c>
      <c r="AY118" s="28">
        <f>ScoutingData[[#This Row],[autoCubes]]+ScoutingData[[#This Row],[teleopCubes]]</f>
        <v>2</v>
      </c>
      <c r="AZ118" s="28">
        <f>ScoutingData[[#This Row],[autoCones]]+ScoutingData[[#This Row],[teleopCones]]</f>
        <v>2</v>
      </c>
      <c r="BA118" s="28">
        <f>ScoutingData[[#This Row],[autoHigh]]+ScoutingData[[#This Row],[teleopHigh]]</f>
        <v>0</v>
      </c>
      <c r="BB118" s="28">
        <f>ScoutingData[[#This Row],[autoMed]]+ScoutingData[[#This Row],[teleopMed]]</f>
        <v>3</v>
      </c>
      <c r="BC118" s="28">
        <f>ScoutingData[[#This Row],[autoLow]]+ScoutingData[[#This Row],[teleopLow]]</f>
        <v>1</v>
      </c>
    </row>
    <row r="119" spans="1:55">
      <c r="A119" s="28" t="s">
        <v>169</v>
      </c>
      <c r="B119" s="28" t="s">
        <v>103</v>
      </c>
      <c r="C119" s="28" t="s">
        <v>0</v>
      </c>
      <c r="D119" s="28">
        <v>55</v>
      </c>
      <c r="E119" s="28" t="str">
        <f>ScoutingData[[#This Row],[eventCode]]&amp;"_"&amp;ScoutingData[[#This Row],[matchLevel]]&amp;ScoutingData[[#This Row],[matchNumber]]</f>
        <v>2023njwas_qm55</v>
      </c>
      <c r="F119" s="28" t="s">
        <v>125</v>
      </c>
      <c r="G119" s="28">
        <v>6943</v>
      </c>
      <c r="H119" s="28">
        <v>62</v>
      </c>
      <c r="I119" s="28" t="s">
        <v>113</v>
      </c>
      <c r="J119">
        <v>0</v>
      </c>
      <c r="K119" s="28"/>
      <c r="L119" s="28"/>
      <c r="M119" s="28">
        <v>0</v>
      </c>
      <c r="N119" s="28" t="s">
        <v>18</v>
      </c>
      <c r="O119" s="28"/>
      <c r="P119" s="28" t="s">
        <v>152</v>
      </c>
      <c r="Q119" s="28">
        <v>1</v>
      </c>
      <c r="R119" s="28">
        <v>0</v>
      </c>
      <c r="S119" s="28">
        <v>0</v>
      </c>
      <c r="T119" s="28"/>
      <c r="U119" s="28">
        <v>0</v>
      </c>
      <c r="V119" s="28" t="s">
        <v>18</v>
      </c>
      <c r="W119" t="s">
        <v>18</v>
      </c>
      <c r="X119" s="28">
        <v>0</v>
      </c>
      <c r="Y119" t="s">
        <v>18</v>
      </c>
      <c r="Z119">
        <v>2</v>
      </c>
      <c r="AA119" s="28" t="s">
        <v>68</v>
      </c>
      <c r="AB119">
        <v>3</v>
      </c>
      <c r="AC119" s="28" t="s">
        <v>111</v>
      </c>
      <c r="AD119" s="28"/>
      <c r="AE119" s="28">
        <v>3</v>
      </c>
      <c r="AF119" s="28">
        <v>0</v>
      </c>
      <c r="AG119" s="28">
        <v>0</v>
      </c>
      <c r="AH119">
        <v>0</v>
      </c>
      <c r="AI119" s="28">
        <v>0</v>
      </c>
      <c r="AJ119" s="28"/>
      <c r="AK119" s="28">
        <f>getTotalCount(ScoutingData[[#This Row],[autoScoredGrid]])</f>
        <v>0</v>
      </c>
      <c r="AL119" s="28">
        <f>getCubeCount(ScoutingData[[#This Row],[autoScoredGrid]])</f>
        <v>0</v>
      </c>
      <c r="AM119" s="28">
        <f>getConeCount(ScoutingData[[#This Row],[autoScoredGrid]])</f>
        <v>0</v>
      </c>
      <c r="AN119" s="28">
        <f>getHighCount(ScoutingData[[#This Row],[autoScoredGrid]])</f>
        <v>0</v>
      </c>
      <c r="AO119" s="28">
        <f>getMedCount(ScoutingData[[#This Row],[autoScoredGrid]])</f>
        <v>0</v>
      </c>
      <c r="AP119" s="28">
        <f>getLowCount(ScoutingData[[#This Row],[autoScoredGrid]])</f>
        <v>0</v>
      </c>
      <c r="AQ119" s="28" t="e">
        <f>getAvgCycleTime(ScoutingData[[#This Row],[cycleTimes]])</f>
        <v>#VALUE!</v>
      </c>
      <c r="AR119" s="28">
        <f>getTotalCount(ScoutingData[[#This Row],[scoredGrid]])</f>
        <v>1</v>
      </c>
      <c r="AS119" s="28">
        <f>getCubeCount(ScoutingData[[#This Row],[scoredGrid]])</f>
        <v>0</v>
      </c>
      <c r="AT119" s="28">
        <f>getConeCount(ScoutingData[[#This Row],[scoredGrid]])</f>
        <v>1</v>
      </c>
      <c r="AU119" s="28">
        <f>getHighCount(ScoutingData[[#This Row],[scoredGrid]])</f>
        <v>0</v>
      </c>
      <c r="AV119" s="28">
        <f>getMedCount(ScoutingData[[#This Row],[scoredGrid]])</f>
        <v>0</v>
      </c>
      <c r="AW119" s="28">
        <f>getLowCount(ScoutingData[[#This Row],[scoredGrid]])</f>
        <v>1</v>
      </c>
      <c r="AX119" s="28">
        <f>ScoutingData[[#This Row],[autoGamePieces]]+ScoutingData[[#This Row],[teleopGamePieces]]</f>
        <v>1</v>
      </c>
      <c r="AY119" s="28">
        <f>ScoutingData[[#This Row],[autoCubes]]+ScoutingData[[#This Row],[teleopCubes]]</f>
        <v>0</v>
      </c>
      <c r="AZ119" s="28">
        <f>ScoutingData[[#This Row],[autoCones]]+ScoutingData[[#This Row],[teleopCones]]</f>
        <v>1</v>
      </c>
      <c r="BA119" s="28">
        <f>ScoutingData[[#This Row],[autoHigh]]+ScoutingData[[#This Row],[teleopHigh]]</f>
        <v>0</v>
      </c>
      <c r="BB119" s="28">
        <f>ScoutingData[[#This Row],[autoMed]]+ScoutingData[[#This Row],[teleopMed]]</f>
        <v>0</v>
      </c>
      <c r="BC119" s="28">
        <f>ScoutingData[[#This Row],[autoLow]]+ScoutingData[[#This Row],[teleopLow]]</f>
        <v>1</v>
      </c>
    </row>
    <row r="120" spans="1:55">
      <c r="A120" s="28" t="s">
        <v>262</v>
      </c>
      <c r="B120" s="28" t="s">
        <v>103</v>
      </c>
      <c r="C120" s="28" t="s">
        <v>0</v>
      </c>
      <c r="D120" s="28">
        <v>55</v>
      </c>
      <c r="E120" s="28" t="str">
        <f>ScoutingData[[#This Row],[eventCode]]&amp;"_"&amp;ScoutingData[[#This Row],[matchLevel]]&amp;ScoutingData[[#This Row],[matchNumber]]</f>
        <v>2023njwas_qm55</v>
      </c>
      <c r="F120" s="28" t="s">
        <v>115</v>
      </c>
      <c r="G120" s="28">
        <v>4573</v>
      </c>
      <c r="H120" s="28">
        <v>26</v>
      </c>
      <c r="I120" s="28" t="s">
        <v>155</v>
      </c>
      <c r="J120">
        <v>0</v>
      </c>
      <c r="K120" s="28"/>
      <c r="L120" s="28"/>
      <c r="M120" s="28">
        <v>1</v>
      </c>
      <c r="N120" s="28" t="s">
        <v>18</v>
      </c>
      <c r="O120" s="28"/>
      <c r="P120" s="28" t="s">
        <v>237</v>
      </c>
      <c r="Q120" s="28">
        <v>0</v>
      </c>
      <c r="R120" s="28">
        <v>0</v>
      </c>
      <c r="S120" s="28">
        <v>0</v>
      </c>
      <c r="T120" s="28"/>
      <c r="U120" s="28">
        <v>0</v>
      </c>
      <c r="V120" s="28" t="s">
        <v>18</v>
      </c>
      <c r="W120">
        <v>2</v>
      </c>
      <c r="X120" s="28">
        <v>0</v>
      </c>
      <c r="Y120" t="s">
        <v>20</v>
      </c>
      <c r="Z120">
        <v>2</v>
      </c>
      <c r="AA120" s="28" t="s">
        <v>18</v>
      </c>
      <c r="AB120">
        <v>4</v>
      </c>
      <c r="AC120" s="28" t="s">
        <v>18</v>
      </c>
      <c r="AD120" s="28"/>
      <c r="AE120" s="28">
        <v>4</v>
      </c>
      <c r="AF120" s="28">
        <v>0</v>
      </c>
      <c r="AG120" s="28">
        <v>0</v>
      </c>
      <c r="AH120">
        <v>0</v>
      </c>
      <c r="AI120" s="28">
        <v>0</v>
      </c>
      <c r="AJ120" s="28"/>
      <c r="AK120" s="28">
        <f>getTotalCount(ScoutingData[[#This Row],[autoScoredGrid]])</f>
        <v>1</v>
      </c>
      <c r="AL120" s="28">
        <f>getCubeCount(ScoutingData[[#This Row],[autoScoredGrid]])</f>
        <v>0</v>
      </c>
      <c r="AM120" s="28">
        <f>getConeCount(ScoutingData[[#This Row],[autoScoredGrid]])</f>
        <v>1</v>
      </c>
      <c r="AN120" s="28">
        <f>getHighCount(ScoutingData[[#This Row],[autoScoredGrid]])</f>
        <v>0</v>
      </c>
      <c r="AO120" s="28">
        <f>getMedCount(ScoutingData[[#This Row],[autoScoredGrid]])</f>
        <v>1</v>
      </c>
      <c r="AP120" s="28">
        <f>getLowCount(ScoutingData[[#This Row],[autoScoredGrid]])</f>
        <v>0</v>
      </c>
      <c r="AQ120" s="28" t="e">
        <f>getAvgCycleTime(ScoutingData[[#This Row],[cycleTimes]])</f>
        <v>#VALUE!</v>
      </c>
      <c r="AR120" s="28">
        <f>getTotalCount(ScoutingData[[#This Row],[scoredGrid]])</f>
        <v>2</v>
      </c>
      <c r="AS120" s="28">
        <f>getCubeCount(ScoutingData[[#This Row],[scoredGrid]])</f>
        <v>2</v>
      </c>
      <c r="AT120" s="28">
        <f>getConeCount(ScoutingData[[#This Row],[scoredGrid]])</f>
        <v>0</v>
      </c>
      <c r="AU120" s="28">
        <f>getHighCount(ScoutingData[[#This Row],[scoredGrid]])</f>
        <v>0</v>
      </c>
      <c r="AV120" s="28">
        <f>getMedCount(ScoutingData[[#This Row],[scoredGrid]])</f>
        <v>0</v>
      </c>
      <c r="AW120" s="28">
        <f>getLowCount(ScoutingData[[#This Row],[scoredGrid]])</f>
        <v>2</v>
      </c>
      <c r="AX120" s="28">
        <f>ScoutingData[[#This Row],[autoGamePieces]]+ScoutingData[[#This Row],[teleopGamePieces]]</f>
        <v>3</v>
      </c>
      <c r="AY120" s="28">
        <f>ScoutingData[[#This Row],[autoCubes]]+ScoutingData[[#This Row],[teleopCubes]]</f>
        <v>2</v>
      </c>
      <c r="AZ120" s="28">
        <f>ScoutingData[[#This Row],[autoCones]]+ScoutingData[[#This Row],[teleopCones]]</f>
        <v>1</v>
      </c>
      <c r="BA120" s="28">
        <f>ScoutingData[[#This Row],[autoHigh]]+ScoutingData[[#This Row],[teleopHigh]]</f>
        <v>0</v>
      </c>
      <c r="BB120" s="28">
        <f>ScoutingData[[#This Row],[autoMed]]+ScoutingData[[#This Row],[teleopMed]]</f>
        <v>1</v>
      </c>
      <c r="BC120" s="28">
        <f>ScoutingData[[#This Row],[autoLow]]+ScoutingData[[#This Row],[teleopLow]]</f>
        <v>2</v>
      </c>
    </row>
    <row r="121" spans="1:55">
      <c r="A121" s="29"/>
      <c r="B121" s="29"/>
      <c r="C121" s="29"/>
      <c r="D121" s="29"/>
      <c r="E121" s="30" t="str">
        <f>ScoutingData[[#This Row],[eventCode]]&amp;"_"&amp;ScoutingData[[#This Row],[matchLevel]]&amp;ScoutingData[[#This Row],[matchNumber]]</f>
        <v>_</v>
      </c>
      <c r="F121" s="29"/>
      <c r="G121" s="29">
        <v>5401</v>
      </c>
      <c r="H121" s="29"/>
      <c r="I121" s="30"/>
      <c r="K121" s="29"/>
      <c r="L121" s="29"/>
      <c r="M121" s="29"/>
      <c r="N121" s="29"/>
      <c r="O121" s="29"/>
      <c r="P121" s="29"/>
      <c r="Q121" s="29"/>
      <c r="R121" s="30"/>
      <c r="S121" s="30"/>
      <c r="T121" s="30"/>
      <c r="U121" s="30"/>
      <c r="V121" s="30"/>
      <c r="X121" s="30"/>
      <c r="AA121" s="30"/>
      <c r="AC121" s="30"/>
      <c r="AD121" s="30"/>
      <c r="AE121" s="30"/>
      <c r="AF121" s="30"/>
      <c r="AG121" s="30"/>
      <c r="AI121" s="30"/>
      <c r="AJ121" s="30"/>
      <c r="AK121" s="30" t="e">
        <f>getTotalCount(ScoutingData[[#This Row],[autoScoredGrid]])</f>
        <v>#VALUE!</v>
      </c>
      <c r="AL121" s="30" t="e">
        <f>getCubeCount(ScoutingData[[#This Row],[autoScoredGrid]])</f>
        <v>#VALUE!</v>
      </c>
      <c r="AM121" s="30" t="e">
        <f>getConeCount(ScoutingData[[#This Row],[autoScoredGrid]])</f>
        <v>#VALUE!</v>
      </c>
      <c r="AN121" s="30" t="e">
        <f>getHighCount(ScoutingData[[#This Row],[autoScoredGrid]])</f>
        <v>#VALUE!</v>
      </c>
      <c r="AO121" s="30" t="e">
        <f>getMedCount(ScoutingData[[#This Row],[autoScoredGrid]])</f>
        <v>#VALUE!</v>
      </c>
      <c r="AP121" s="30" t="e">
        <f>getLowCount(ScoutingData[[#This Row],[autoScoredGrid]])</f>
        <v>#VALUE!</v>
      </c>
      <c r="AQ121" s="30" t="e">
        <f>getAvgCycleTime(ScoutingData[[#This Row],[cycleTimes]])</f>
        <v>#VALUE!</v>
      </c>
      <c r="AR121" s="30" t="e">
        <f>getTotalCount(ScoutingData[[#This Row],[scoredGrid]])</f>
        <v>#VALUE!</v>
      </c>
      <c r="AS121" s="30" t="e">
        <f>getCubeCount(ScoutingData[[#This Row],[scoredGrid]])</f>
        <v>#VALUE!</v>
      </c>
      <c r="AT121" s="30" t="e">
        <f>getConeCount(ScoutingData[[#This Row],[scoredGrid]])</f>
        <v>#VALUE!</v>
      </c>
      <c r="AU121" s="30" t="e">
        <f>getHighCount(ScoutingData[[#This Row],[scoredGrid]])</f>
        <v>#VALUE!</v>
      </c>
      <c r="AV121" s="30" t="e">
        <f>getMedCount(ScoutingData[[#This Row],[scoredGrid]])</f>
        <v>#VALUE!</v>
      </c>
      <c r="AW121" s="30" t="e">
        <f>getLowCount(ScoutingData[[#This Row],[scoredGrid]])</f>
        <v>#VALUE!</v>
      </c>
      <c r="AX121" s="30" t="e">
        <f>ScoutingData[[#This Row],[autoGamePieces]]+ScoutingData[[#This Row],[teleopGamePieces]]</f>
        <v>#VALUE!</v>
      </c>
      <c r="AY121" s="30" t="e">
        <f>ScoutingData[[#This Row],[autoCubes]]+ScoutingData[[#This Row],[teleopCubes]]</f>
        <v>#VALUE!</v>
      </c>
      <c r="AZ121" s="30" t="e">
        <f>ScoutingData[[#This Row],[autoCones]]+ScoutingData[[#This Row],[teleopCones]]</f>
        <v>#VALUE!</v>
      </c>
      <c r="BA121" s="30" t="e">
        <f>ScoutingData[[#This Row],[autoHigh]]+ScoutingData[[#This Row],[teleopHigh]]</f>
        <v>#VALUE!</v>
      </c>
      <c r="BB121" s="30" t="e">
        <f>ScoutingData[[#This Row],[autoMed]]+ScoutingData[[#This Row],[teleopMed]]</f>
        <v>#VALUE!</v>
      </c>
      <c r="BC121" s="30" t="e">
        <f>ScoutingData[[#This Row],[autoLow]]+ScoutingData[[#This Row],[teleopLow]]</f>
        <v>#VALUE!</v>
      </c>
    </row>
  </sheetData>
  <sheetProtection selectLockedCells="1"/>
  <dataConsolidate/>
  <phoneticPr fontId="15" type="noConversion"/>
  <conditionalFormatting sqref="I1:J1 I90:J1048576">
    <cfRule type="expression" dxfId="5" priority="7">
      <formula>INDIRECT("ScoutingData[@taxi]")&lt;&gt;LEFT(INDIRECT("ScoutingData[@apiTaxi]"),1)</formula>
    </cfRule>
  </conditionalFormatting>
  <conditionalFormatting sqref="T1 T90:T1048576">
    <cfRule type="expression" dxfId="4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71"/>
  <sheetViews>
    <sheetView topLeftCell="I25" workbookViewId="0">
      <selection activeCell="R52" sqref="R52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6.33203125" customWidth="1"/>
    <col min="7" max="11" width="17.88671875" customWidth="1"/>
    <col min="12" max="14" width="20.5546875" customWidth="1"/>
    <col min="15" max="15" width="32.44140625" bestFit="1" customWidth="1"/>
    <col min="16" max="16" width="17.33203125" bestFit="1" customWidth="1"/>
    <col min="17" max="17" width="15.109375" customWidth="1"/>
  </cols>
  <sheetData>
    <row r="1" spans="1:17">
      <c r="A1" t="s">
        <v>4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76</v>
      </c>
      <c r="I1" t="s">
        <v>67</v>
      </c>
      <c r="J1" t="s">
        <v>77</v>
      </c>
      <c r="K1" t="s">
        <v>78</v>
      </c>
      <c r="L1" t="s">
        <v>70</v>
      </c>
      <c r="M1" t="s">
        <v>79</v>
      </c>
      <c r="N1" t="s">
        <v>80</v>
      </c>
      <c r="O1" t="s">
        <v>82</v>
      </c>
      <c r="P1" t="s">
        <v>81</v>
      </c>
      <c r="Q1" t="s">
        <v>12</v>
      </c>
    </row>
    <row r="2" spans="1:17">
      <c r="A2">
        <v>223</v>
      </c>
      <c r="B2">
        <v>27</v>
      </c>
      <c r="C2">
        <v>124.5</v>
      </c>
      <c r="D2" t="s">
        <v>84</v>
      </c>
      <c r="F2" t="s">
        <v>68</v>
      </c>
      <c r="G2" t="s">
        <v>85</v>
      </c>
      <c r="H2" t="s">
        <v>86</v>
      </c>
      <c r="I2" t="s">
        <v>69</v>
      </c>
      <c r="J2" t="s">
        <v>86</v>
      </c>
      <c r="K2" t="s">
        <v>69</v>
      </c>
      <c r="L2" t="s">
        <v>85</v>
      </c>
      <c r="M2" t="s">
        <v>69</v>
      </c>
      <c r="N2" t="s">
        <v>69</v>
      </c>
      <c r="O2" t="s">
        <v>87</v>
      </c>
      <c r="P2" t="s">
        <v>88</v>
      </c>
    </row>
    <row r="3" spans="1:17">
      <c r="A3">
        <v>222</v>
      </c>
      <c r="B3">
        <v>26</v>
      </c>
      <c r="C3">
        <v>123.2</v>
      </c>
      <c r="D3" t="s">
        <v>84</v>
      </c>
      <c r="F3" t="s">
        <v>68</v>
      </c>
      <c r="G3" t="s">
        <v>69</v>
      </c>
      <c r="H3" t="s">
        <v>83</v>
      </c>
      <c r="I3" t="s">
        <v>69</v>
      </c>
      <c r="J3" t="s">
        <v>83</v>
      </c>
      <c r="K3" t="s">
        <v>69</v>
      </c>
      <c r="L3" t="s">
        <v>69</v>
      </c>
      <c r="M3" t="s">
        <v>69</v>
      </c>
      <c r="N3" t="s">
        <v>69</v>
      </c>
      <c r="O3" t="s">
        <v>68</v>
      </c>
      <c r="Q3" t="s">
        <v>89</v>
      </c>
    </row>
    <row r="4" spans="1:17">
      <c r="A4">
        <v>219</v>
      </c>
      <c r="B4">
        <v>30</v>
      </c>
      <c r="C4">
        <v>78.2</v>
      </c>
      <c r="D4" t="s">
        <v>90</v>
      </c>
      <c r="F4" t="s">
        <v>86</v>
      </c>
      <c r="G4" t="s">
        <v>69</v>
      </c>
      <c r="H4" t="s">
        <v>83</v>
      </c>
      <c r="I4" t="s">
        <v>85</v>
      </c>
      <c r="J4" t="s">
        <v>86</v>
      </c>
      <c r="K4" t="s">
        <v>69</v>
      </c>
      <c r="L4" t="s">
        <v>69</v>
      </c>
      <c r="M4" t="s">
        <v>69</v>
      </c>
      <c r="N4" t="s">
        <v>69</v>
      </c>
      <c r="O4" t="s">
        <v>68</v>
      </c>
      <c r="P4" t="s">
        <v>91</v>
      </c>
      <c r="Q4" t="s">
        <v>92</v>
      </c>
    </row>
    <row r="5" spans="1:17">
      <c r="A5">
        <v>193</v>
      </c>
      <c r="B5">
        <v>25</v>
      </c>
      <c r="C5">
        <v>93</v>
      </c>
      <c r="D5" t="s">
        <v>84</v>
      </c>
      <c r="F5" t="s">
        <v>68</v>
      </c>
      <c r="G5" t="s">
        <v>69</v>
      </c>
      <c r="H5" t="s">
        <v>75</v>
      </c>
      <c r="I5" t="s">
        <v>69</v>
      </c>
      <c r="J5" t="s">
        <v>75</v>
      </c>
      <c r="K5" t="s">
        <v>69</v>
      </c>
      <c r="L5" t="s">
        <v>85</v>
      </c>
      <c r="M5" t="s">
        <v>69</v>
      </c>
      <c r="N5" t="s">
        <v>69</v>
      </c>
      <c r="O5" t="s">
        <v>68</v>
      </c>
      <c r="Q5" t="s">
        <v>93</v>
      </c>
    </row>
    <row r="6" spans="1:17">
      <c r="A6">
        <v>11</v>
      </c>
      <c r="B6">
        <v>29</v>
      </c>
      <c r="C6">
        <v>112</v>
      </c>
      <c r="D6" t="s">
        <v>90</v>
      </c>
      <c r="F6" t="s">
        <v>86</v>
      </c>
      <c r="G6" t="s">
        <v>69</v>
      </c>
      <c r="H6" t="s">
        <v>83</v>
      </c>
      <c r="I6" t="s">
        <v>69</v>
      </c>
      <c r="J6" t="s">
        <v>83</v>
      </c>
      <c r="K6" t="s">
        <v>69</v>
      </c>
      <c r="L6" t="s">
        <v>85</v>
      </c>
      <c r="M6" t="s">
        <v>69</v>
      </c>
      <c r="N6" t="s">
        <v>69</v>
      </c>
      <c r="O6" t="s">
        <v>68</v>
      </c>
      <c r="Q6" t="s">
        <v>94</v>
      </c>
    </row>
    <row r="7" spans="1:17">
      <c r="A7">
        <v>56</v>
      </c>
      <c r="B7">
        <v>26</v>
      </c>
      <c r="C7">
        <v>112</v>
      </c>
      <c r="D7" t="s">
        <v>84</v>
      </c>
      <c r="F7" t="s">
        <v>95</v>
      </c>
      <c r="G7" t="s">
        <v>69</v>
      </c>
      <c r="H7" t="s">
        <v>83</v>
      </c>
      <c r="I7" t="s">
        <v>69</v>
      </c>
      <c r="J7" t="s">
        <v>83</v>
      </c>
      <c r="K7" t="s">
        <v>69</v>
      </c>
      <c r="L7" t="s">
        <v>85</v>
      </c>
      <c r="M7" t="s">
        <v>69</v>
      </c>
      <c r="N7" t="s">
        <v>69</v>
      </c>
      <c r="O7" t="s">
        <v>68</v>
      </c>
      <c r="Q7" t="s">
        <v>96</v>
      </c>
    </row>
    <row r="8" spans="1:17">
      <c r="A8">
        <v>1143</v>
      </c>
      <c r="B8">
        <v>27.5</v>
      </c>
      <c r="C8">
        <v>114.5</v>
      </c>
      <c r="D8" t="s">
        <v>90</v>
      </c>
      <c r="F8" t="s">
        <v>68</v>
      </c>
      <c r="G8" t="s">
        <v>69</v>
      </c>
      <c r="H8" t="s">
        <v>83</v>
      </c>
      <c r="I8" t="s">
        <v>69</v>
      </c>
      <c r="J8" t="s">
        <v>83</v>
      </c>
      <c r="K8" t="s">
        <v>69</v>
      </c>
      <c r="L8" t="s">
        <v>85</v>
      </c>
      <c r="M8" t="s">
        <v>85</v>
      </c>
      <c r="N8" t="s">
        <v>69</v>
      </c>
      <c r="O8" t="s">
        <v>68</v>
      </c>
      <c r="P8" t="s">
        <v>97</v>
      </c>
    </row>
    <row r="9" spans="1:17">
      <c r="A9">
        <v>834</v>
      </c>
      <c r="B9">
        <v>29.5</v>
      </c>
      <c r="C9">
        <v>96.7</v>
      </c>
      <c r="D9" t="s">
        <v>90</v>
      </c>
      <c r="F9" t="s">
        <v>68</v>
      </c>
      <c r="G9" t="s">
        <v>69</v>
      </c>
      <c r="H9" t="s">
        <v>83</v>
      </c>
      <c r="I9" t="s">
        <v>69</v>
      </c>
      <c r="J9" t="s">
        <v>83</v>
      </c>
      <c r="K9" t="s">
        <v>69</v>
      </c>
      <c r="L9" t="s">
        <v>69</v>
      </c>
      <c r="M9" t="s">
        <v>69</v>
      </c>
      <c r="N9" t="s">
        <v>69</v>
      </c>
      <c r="O9" t="s">
        <v>87</v>
      </c>
    </row>
    <row r="10" spans="1:17">
      <c r="A10">
        <v>555</v>
      </c>
      <c r="B10">
        <v>32</v>
      </c>
      <c r="C10">
        <v>123</v>
      </c>
      <c r="D10" t="s">
        <v>90</v>
      </c>
      <c r="F10" t="s">
        <v>86</v>
      </c>
      <c r="G10" t="s">
        <v>85</v>
      </c>
      <c r="H10" t="s">
        <v>75</v>
      </c>
      <c r="I10" t="s">
        <v>69</v>
      </c>
      <c r="J10" t="s">
        <v>75</v>
      </c>
      <c r="K10" t="s">
        <v>69</v>
      </c>
      <c r="L10" t="s">
        <v>85</v>
      </c>
      <c r="M10" t="s">
        <v>85</v>
      </c>
      <c r="N10" t="s">
        <v>69</v>
      </c>
      <c r="O10" t="s">
        <v>68</v>
      </c>
      <c r="P10" t="s">
        <v>98</v>
      </c>
      <c r="Q10" t="s">
        <v>99</v>
      </c>
    </row>
    <row r="11" spans="1:17">
      <c r="A11">
        <v>303</v>
      </c>
      <c r="B11">
        <v>30</v>
      </c>
      <c r="C11">
        <v>94.3</v>
      </c>
      <c r="D11" t="s">
        <v>90</v>
      </c>
      <c r="F11" t="s">
        <v>68</v>
      </c>
      <c r="G11" t="s">
        <v>85</v>
      </c>
      <c r="H11" t="s">
        <v>83</v>
      </c>
      <c r="I11" t="s">
        <v>85</v>
      </c>
      <c r="J11" t="s">
        <v>83</v>
      </c>
      <c r="K11" t="s">
        <v>69</v>
      </c>
      <c r="L11" t="s">
        <v>85</v>
      </c>
      <c r="M11" t="s">
        <v>69</v>
      </c>
      <c r="N11" t="s">
        <v>69</v>
      </c>
      <c r="O11" t="s">
        <v>68</v>
      </c>
      <c r="P11" t="s">
        <v>100</v>
      </c>
    </row>
    <row r="12" spans="1:17">
      <c r="A12">
        <v>2070</v>
      </c>
      <c r="B12">
        <v>22</v>
      </c>
      <c r="C12">
        <v>124.7</v>
      </c>
      <c r="D12" t="s">
        <v>84</v>
      </c>
      <c r="F12" t="s">
        <v>95</v>
      </c>
      <c r="G12" t="s">
        <v>85</v>
      </c>
      <c r="H12" t="s">
        <v>83</v>
      </c>
      <c r="I12" t="s">
        <v>85</v>
      </c>
      <c r="J12" t="s">
        <v>83</v>
      </c>
      <c r="K12" t="s">
        <v>69</v>
      </c>
      <c r="L12" t="s">
        <v>85</v>
      </c>
      <c r="M12" t="s">
        <v>85</v>
      </c>
      <c r="N12" t="s">
        <v>69</v>
      </c>
      <c r="O12" t="s">
        <v>68</v>
      </c>
      <c r="Q12" t="s">
        <v>101</v>
      </c>
    </row>
    <row r="13" spans="1:17">
      <c r="A13">
        <v>1672</v>
      </c>
      <c r="B13">
        <v>27</v>
      </c>
      <c r="C13">
        <v>120</v>
      </c>
      <c r="D13" t="s">
        <v>84</v>
      </c>
      <c r="F13" t="s">
        <v>95</v>
      </c>
      <c r="G13" t="s">
        <v>69</v>
      </c>
      <c r="H13" t="s">
        <v>83</v>
      </c>
      <c r="I13" t="s">
        <v>85</v>
      </c>
      <c r="J13" t="s">
        <v>86</v>
      </c>
      <c r="K13" t="s">
        <v>69</v>
      </c>
      <c r="L13" t="s">
        <v>85</v>
      </c>
      <c r="M13" t="s">
        <v>69</v>
      </c>
      <c r="N13" t="s">
        <v>69</v>
      </c>
      <c r="O13" t="s">
        <v>68</v>
      </c>
      <c r="Q13" t="s">
        <v>92</v>
      </c>
    </row>
    <row r="14" spans="1:17">
      <c r="A14">
        <v>9015</v>
      </c>
      <c r="B14">
        <v>20</v>
      </c>
      <c r="C14">
        <v>125</v>
      </c>
      <c r="D14" t="s">
        <v>84</v>
      </c>
      <c r="F14" t="s">
        <v>68</v>
      </c>
      <c r="G14" t="s">
        <v>69</v>
      </c>
      <c r="H14" t="s">
        <v>83</v>
      </c>
      <c r="I14" t="s">
        <v>69</v>
      </c>
      <c r="J14" t="s">
        <v>83</v>
      </c>
      <c r="K14" t="s">
        <v>69</v>
      </c>
      <c r="L14" t="s">
        <v>69</v>
      </c>
      <c r="M14" t="s">
        <v>69</v>
      </c>
      <c r="N14" t="s">
        <v>69</v>
      </c>
      <c r="O14" t="s">
        <v>68</v>
      </c>
      <c r="Q14" t="s">
        <v>163</v>
      </c>
    </row>
    <row r="15" spans="1:17">
      <c r="A15">
        <v>8707</v>
      </c>
      <c r="B15">
        <v>37</v>
      </c>
      <c r="D15" t="s">
        <v>84</v>
      </c>
      <c r="F15" t="s">
        <v>68</v>
      </c>
      <c r="G15" t="s">
        <v>85</v>
      </c>
      <c r="H15" t="s">
        <v>86</v>
      </c>
      <c r="I15" t="s">
        <v>85</v>
      </c>
      <c r="J15" t="s">
        <v>86</v>
      </c>
      <c r="K15" t="s">
        <v>85</v>
      </c>
      <c r="L15" t="s">
        <v>85</v>
      </c>
      <c r="M15" t="s">
        <v>85</v>
      </c>
      <c r="N15" t="s">
        <v>69</v>
      </c>
      <c r="O15" t="s">
        <v>68</v>
      </c>
      <c r="Q15" t="s">
        <v>164</v>
      </c>
    </row>
    <row r="16" spans="1:17">
      <c r="A16">
        <v>8628</v>
      </c>
      <c r="B16">
        <v>32.5</v>
      </c>
      <c r="C16">
        <v>60</v>
      </c>
      <c r="D16" t="s">
        <v>84</v>
      </c>
      <c r="F16" t="s">
        <v>95</v>
      </c>
      <c r="G16" t="s">
        <v>85</v>
      </c>
      <c r="H16" t="s">
        <v>86</v>
      </c>
      <c r="I16" t="s">
        <v>85</v>
      </c>
      <c r="J16" t="s">
        <v>86</v>
      </c>
      <c r="K16" t="s">
        <v>69</v>
      </c>
      <c r="L16" t="s">
        <v>85</v>
      </c>
      <c r="M16" t="s">
        <v>85</v>
      </c>
      <c r="N16" t="s">
        <v>69</v>
      </c>
      <c r="O16" t="s">
        <v>68</v>
      </c>
      <c r="P16" t="s">
        <v>165</v>
      </c>
      <c r="Q16" t="s">
        <v>166</v>
      </c>
    </row>
    <row r="17" spans="1:17">
      <c r="A17">
        <v>8588</v>
      </c>
      <c r="B17">
        <v>30</v>
      </c>
      <c r="C17">
        <v>49</v>
      </c>
      <c r="D17" t="s">
        <v>84</v>
      </c>
      <c r="F17" t="s">
        <v>68</v>
      </c>
      <c r="G17" t="s">
        <v>69</v>
      </c>
      <c r="H17" t="s">
        <v>83</v>
      </c>
      <c r="I17" t="s">
        <v>69</v>
      </c>
      <c r="J17" t="s">
        <v>83</v>
      </c>
      <c r="K17" t="s">
        <v>85</v>
      </c>
      <c r="L17" t="s">
        <v>85</v>
      </c>
      <c r="M17" t="s">
        <v>85</v>
      </c>
      <c r="N17" t="s">
        <v>69</v>
      </c>
      <c r="O17" t="s">
        <v>68</v>
      </c>
      <c r="Q17" t="s">
        <v>167</v>
      </c>
    </row>
    <row r="18" spans="1:17">
      <c r="A18">
        <v>8117</v>
      </c>
      <c r="B18">
        <v>33</v>
      </c>
      <c r="C18">
        <v>95</v>
      </c>
      <c r="D18" t="s">
        <v>90</v>
      </c>
      <c r="F18" t="s">
        <v>68</v>
      </c>
      <c r="G18" t="s">
        <v>69</v>
      </c>
      <c r="H18" t="s">
        <v>83</v>
      </c>
      <c r="I18" t="s">
        <v>69</v>
      </c>
      <c r="J18" t="s">
        <v>83</v>
      </c>
      <c r="K18" t="s">
        <v>69</v>
      </c>
      <c r="L18" t="s">
        <v>85</v>
      </c>
      <c r="M18" t="s">
        <v>85</v>
      </c>
      <c r="N18" t="s">
        <v>69</v>
      </c>
      <c r="O18" t="s">
        <v>68</v>
      </c>
      <c r="P18" t="s">
        <v>168</v>
      </c>
    </row>
    <row r="19" spans="1:17">
      <c r="A19">
        <v>25</v>
      </c>
      <c r="B19">
        <v>30</v>
      </c>
      <c r="C19">
        <v>118</v>
      </c>
      <c r="D19" t="s">
        <v>90</v>
      </c>
      <c r="F19" t="s">
        <v>86</v>
      </c>
      <c r="G19" t="s">
        <v>69</v>
      </c>
      <c r="H19" t="s">
        <v>83</v>
      </c>
      <c r="I19" t="s">
        <v>69</v>
      </c>
      <c r="J19" t="s">
        <v>83</v>
      </c>
      <c r="K19" t="s">
        <v>69</v>
      </c>
      <c r="L19" t="s">
        <v>69</v>
      </c>
      <c r="M19" t="s">
        <v>69</v>
      </c>
      <c r="N19" t="s">
        <v>69</v>
      </c>
      <c r="O19" t="s">
        <v>68</v>
      </c>
    </row>
    <row r="20" spans="1:17">
      <c r="A20">
        <v>365</v>
      </c>
      <c r="B20">
        <v>26</v>
      </c>
      <c r="C20">
        <v>121.5</v>
      </c>
      <c r="D20" t="s">
        <v>90</v>
      </c>
      <c r="F20" t="s">
        <v>68</v>
      </c>
      <c r="G20" t="s">
        <v>85</v>
      </c>
      <c r="H20" t="s">
        <v>83</v>
      </c>
      <c r="I20" t="s">
        <v>69</v>
      </c>
      <c r="J20" t="s">
        <v>83</v>
      </c>
      <c r="K20" t="s">
        <v>69</v>
      </c>
      <c r="L20" t="s">
        <v>69</v>
      </c>
      <c r="M20" t="s">
        <v>69</v>
      </c>
      <c r="N20" t="s">
        <v>69</v>
      </c>
      <c r="O20" t="s">
        <v>87</v>
      </c>
    </row>
    <row r="21" spans="1:17">
      <c r="A21">
        <v>708</v>
      </c>
      <c r="B21">
        <v>26</v>
      </c>
      <c r="C21">
        <v>94.4</v>
      </c>
      <c r="D21" t="s">
        <v>90</v>
      </c>
      <c r="F21" t="s">
        <v>68</v>
      </c>
      <c r="G21" t="s">
        <v>69</v>
      </c>
      <c r="H21" t="s">
        <v>83</v>
      </c>
      <c r="I21" t="s">
        <v>69</v>
      </c>
      <c r="J21" t="s">
        <v>83</v>
      </c>
      <c r="K21" t="s">
        <v>69</v>
      </c>
      <c r="L21" t="s">
        <v>69</v>
      </c>
      <c r="M21" t="s">
        <v>69</v>
      </c>
      <c r="N21" t="s">
        <v>69</v>
      </c>
      <c r="O21" t="s">
        <v>87</v>
      </c>
      <c r="Q21" t="s">
        <v>279</v>
      </c>
    </row>
    <row r="22" spans="1:17">
      <c r="A22">
        <v>1391</v>
      </c>
      <c r="B22">
        <v>27</v>
      </c>
      <c r="C22">
        <v>109</v>
      </c>
      <c r="D22" t="s">
        <v>90</v>
      </c>
      <c r="F22" t="s">
        <v>68</v>
      </c>
      <c r="G22" t="s">
        <v>69</v>
      </c>
      <c r="H22" t="s">
        <v>83</v>
      </c>
      <c r="I22" t="s">
        <v>69</v>
      </c>
      <c r="J22" t="s">
        <v>83</v>
      </c>
      <c r="K22" t="s">
        <v>69</v>
      </c>
      <c r="L22" t="s">
        <v>69</v>
      </c>
      <c r="M22" t="s">
        <v>69</v>
      </c>
      <c r="N22" t="s">
        <v>69</v>
      </c>
      <c r="O22" t="s">
        <v>280</v>
      </c>
      <c r="Q22" t="s">
        <v>281</v>
      </c>
    </row>
    <row r="23" spans="1:17">
      <c r="A23">
        <v>1640</v>
      </c>
      <c r="B23">
        <v>34</v>
      </c>
      <c r="C23">
        <v>95</v>
      </c>
      <c r="D23" t="s">
        <v>90</v>
      </c>
      <c r="F23" t="s">
        <v>68</v>
      </c>
      <c r="G23" t="s">
        <v>69</v>
      </c>
      <c r="H23" t="s">
        <v>83</v>
      </c>
      <c r="I23" t="s">
        <v>69</v>
      </c>
      <c r="J23" t="s">
        <v>83</v>
      </c>
      <c r="K23" t="s">
        <v>69</v>
      </c>
      <c r="L23" t="s">
        <v>69</v>
      </c>
      <c r="M23" t="s">
        <v>69</v>
      </c>
      <c r="N23" t="s">
        <v>85</v>
      </c>
      <c r="O23" t="s">
        <v>280</v>
      </c>
      <c r="Q23" t="s">
        <v>282</v>
      </c>
    </row>
    <row r="24" spans="1:17">
      <c r="A24">
        <v>316</v>
      </c>
      <c r="B24">
        <v>25</v>
      </c>
      <c r="C24">
        <v>123</v>
      </c>
      <c r="D24" t="s">
        <v>84</v>
      </c>
      <c r="F24" t="s">
        <v>86</v>
      </c>
      <c r="G24" t="s">
        <v>69</v>
      </c>
      <c r="H24" t="s">
        <v>83</v>
      </c>
      <c r="I24" t="s">
        <v>69</v>
      </c>
      <c r="J24" t="s">
        <v>83</v>
      </c>
      <c r="K24" t="s">
        <v>69</v>
      </c>
      <c r="L24" t="s">
        <v>69</v>
      </c>
      <c r="M24" t="s">
        <v>69</v>
      </c>
      <c r="N24" t="s">
        <v>69</v>
      </c>
      <c r="O24" t="s">
        <v>87</v>
      </c>
      <c r="Q24" t="s">
        <v>283</v>
      </c>
    </row>
    <row r="25" spans="1:17">
      <c r="A25">
        <v>1923</v>
      </c>
      <c r="B25">
        <v>24</v>
      </c>
      <c r="C25">
        <v>108</v>
      </c>
      <c r="D25" t="s">
        <v>90</v>
      </c>
      <c r="F25" t="s">
        <v>86</v>
      </c>
      <c r="G25" t="s">
        <v>85</v>
      </c>
      <c r="H25" t="s">
        <v>86</v>
      </c>
      <c r="I25" t="s">
        <v>69</v>
      </c>
      <c r="J25" t="s">
        <v>83</v>
      </c>
      <c r="K25" t="s">
        <v>69</v>
      </c>
      <c r="L25" t="s">
        <v>69</v>
      </c>
      <c r="M25" t="s">
        <v>69</v>
      </c>
      <c r="N25" t="s">
        <v>69</v>
      </c>
      <c r="O25" t="s">
        <v>87</v>
      </c>
      <c r="Q25" t="s">
        <v>284</v>
      </c>
    </row>
    <row r="26" spans="1:17">
      <c r="A26">
        <v>222</v>
      </c>
      <c r="B26">
        <v>26</v>
      </c>
      <c r="C26">
        <v>123</v>
      </c>
      <c r="D26" t="s">
        <v>84</v>
      </c>
      <c r="F26" t="s">
        <v>68</v>
      </c>
      <c r="G26" t="s">
        <v>69</v>
      </c>
      <c r="H26" t="s">
        <v>83</v>
      </c>
      <c r="I26" t="s">
        <v>69</v>
      </c>
      <c r="J26" t="s">
        <v>83</v>
      </c>
      <c r="K26" t="s">
        <v>69</v>
      </c>
      <c r="L26" t="s">
        <v>85</v>
      </c>
      <c r="M26" t="s">
        <v>69</v>
      </c>
      <c r="N26" t="s">
        <v>69</v>
      </c>
      <c r="O26" t="s">
        <v>87</v>
      </c>
    </row>
    <row r="27" spans="1:17">
      <c r="A27">
        <v>56</v>
      </c>
      <c r="B27">
        <v>31</v>
      </c>
      <c r="C27">
        <v>112</v>
      </c>
      <c r="D27" t="s">
        <v>84</v>
      </c>
      <c r="F27" t="s">
        <v>95</v>
      </c>
      <c r="G27" t="s">
        <v>69</v>
      </c>
      <c r="H27" t="s">
        <v>83</v>
      </c>
      <c r="I27" t="s">
        <v>69</v>
      </c>
      <c r="J27" t="s">
        <v>83</v>
      </c>
      <c r="K27" t="s">
        <v>69</v>
      </c>
      <c r="L27" t="s">
        <v>85</v>
      </c>
      <c r="M27" t="s">
        <v>85</v>
      </c>
      <c r="N27" t="s">
        <v>69</v>
      </c>
      <c r="O27" t="s">
        <v>87</v>
      </c>
      <c r="Q27" t="s">
        <v>285</v>
      </c>
    </row>
    <row r="28" spans="1:17">
      <c r="A28">
        <v>293</v>
      </c>
      <c r="B28">
        <v>31</v>
      </c>
      <c r="C28">
        <v>117</v>
      </c>
      <c r="D28" t="s">
        <v>84</v>
      </c>
      <c r="F28" t="s">
        <v>86</v>
      </c>
      <c r="G28" t="s">
        <v>69</v>
      </c>
      <c r="H28" t="s">
        <v>83</v>
      </c>
      <c r="I28" t="s">
        <v>69</v>
      </c>
      <c r="J28" t="s">
        <v>83</v>
      </c>
      <c r="K28" t="s">
        <v>69</v>
      </c>
      <c r="L28" t="s">
        <v>85</v>
      </c>
      <c r="M28" t="s">
        <v>69</v>
      </c>
      <c r="N28" t="s">
        <v>69</v>
      </c>
      <c r="O28" t="s">
        <v>68</v>
      </c>
      <c r="Q28" t="s">
        <v>286</v>
      </c>
    </row>
    <row r="29" spans="1:17">
      <c r="A29">
        <v>2539</v>
      </c>
      <c r="B29">
        <v>29</v>
      </c>
      <c r="C29">
        <v>124</v>
      </c>
      <c r="D29" t="s">
        <v>90</v>
      </c>
      <c r="F29" t="s">
        <v>86</v>
      </c>
      <c r="G29" t="s">
        <v>69</v>
      </c>
      <c r="H29" t="s">
        <v>83</v>
      </c>
      <c r="I29" t="s">
        <v>69</v>
      </c>
      <c r="J29" t="s">
        <v>83</v>
      </c>
      <c r="K29" t="s">
        <v>69</v>
      </c>
      <c r="L29" t="s">
        <v>69</v>
      </c>
      <c r="M29" t="s">
        <v>69</v>
      </c>
      <c r="N29" t="s">
        <v>69</v>
      </c>
      <c r="O29" t="s">
        <v>87</v>
      </c>
      <c r="Q29" t="s">
        <v>287</v>
      </c>
    </row>
    <row r="30" spans="1:17">
      <c r="A30">
        <v>2180</v>
      </c>
      <c r="B30">
        <v>32</v>
      </c>
      <c r="C30">
        <v>115</v>
      </c>
      <c r="D30" t="s">
        <v>119</v>
      </c>
      <c r="E30" t="s">
        <v>288</v>
      </c>
      <c r="F30" t="s">
        <v>68</v>
      </c>
      <c r="G30" t="s">
        <v>69</v>
      </c>
      <c r="H30" t="s">
        <v>83</v>
      </c>
      <c r="I30" t="s">
        <v>69</v>
      </c>
      <c r="J30" t="s">
        <v>83</v>
      </c>
      <c r="K30" t="s">
        <v>69</v>
      </c>
      <c r="L30" t="s">
        <v>85</v>
      </c>
      <c r="M30" t="s">
        <v>85</v>
      </c>
      <c r="N30" t="s">
        <v>69</v>
      </c>
      <c r="O30" t="s">
        <v>68</v>
      </c>
      <c r="Q30" t="s">
        <v>289</v>
      </c>
    </row>
    <row r="31" spans="1:17">
      <c r="A31">
        <v>1218</v>
      </c>
      <c r="B31">
        <v>31</v>
      </c>
      <c r="C31">
        <v>110</v>
      </c>
      <c r="D31" t="s">
        <v>90</v>
      </c>
      <c r="F31" t="s">
        <v>86</v>
      </c>
      <c r="G31" t="s">
        <v>85</v>
      </c>
      <c r="H31" t="s">
        <v>83</v>
      </c>
      <c r="I31" t="s">
        <v>69</v>
      </c>
      <c r="J31" t="s">
        <v>83</v>
      </c>
      <c r="K31" t="s">
        <v>69</v>
      </c>
      <c r="L31" t="s">
        <v>69</v>
      </c>
      <c r="M31" t="s">
        <v>69</v>
      </c>
      <c r="N31" t="s">
        <v>69</v>
      </c>
      <c r="O31" t="s">
        <v>87</v>
      </c>
    </row>
    <row r="32" spans="1:17">
      <c r="A32">
        <v>834</v>
      </c>
      <c r="B32">
        <v>35.5</v>
      </c>
      <c r="C32">
        <v>96.7</v>
      </c>
      <c r="D32" t="s">
        <v>90</v>
      </c>
      <c r="F32" t="s">
        <v>68</v>
      </c>
      <c r="G32" t="s">
        <v>69</v>
      </c>
      <c r="H32" t="s">
        <v>83</v>
      </c>
      <c r="I32" t="s">
        <v>69</v>
      </c>
      <c r="J32" t="s">
        <v>83</v>
      </c>
      <c r="K32" t="s">
        <v>69</v>
      </c>
      <c r="L32" t="s">
        <v>69</v>
      </c>
      <c r="M32" t="s">
        <v>69</v>
      </c>
      <c r="N32" t="s">
        <v>69</v>
      </c>
      <c r="O32" t="s">
        <v>87</v>
      </c>
      <c r="Q32" t="s">
        <v>290</v>
      </c>
    </row>
    <row r="33" spans="1:17">
      <c r="A33">
        <v>834</v>
      </c>
      <c r="B33">
        <v>35.5</v>
      </c>
      <c r="C33">
        <v>96.7</v>
      </c>
      <c r="D33" t="s">
        <v>90</v>
      </c>
      <c r="F33" t="s">
        <v>68</v>
      </c>
      <c r="G33" t="s">
        <v>69</v>
      </c>
      <c r="H33" t="s">
        <v>83</v>
      </c>
      <c r="I33" t="s">
        <v>69</v>
      </c>
      <c r="J33" t="s">
        <v>83</v>
      </c>
      <c r="K33" t="s">
        <v>69</v>
      </c>
      <c r="L33" t="s">
        <v>69</v>
      </c>
      <c r="M33" t="s">
        <v>69</v>
      </c>
      <c r="N33" t="s">
        <v>69</v>
      </c>
      <c r="O33" t="s">
        <v>87</v>
      </c>
      <c r="Q33" t="s">
        <v>290</v>
      </c>
    </row>
    <row r="34" spans="1:17">
      <c r="A34">
        <v>9014</v>
      </c>
      <c r="B34">
        <v>26.32</v>
      </c>
      <c r="C34">
        <v>86</v>
      </c>
      <c r="D34" t="s">
        <v>84</v>
      </c>
      <c r="F34" t="s">
        <v>68</v>
      </c>
      <c r="G34" t="s">
        <v>69</v>
      </c>
      <c r="H34" t="s">
        <v>86</v>
      </c>
      <c r="I34" t="s">
        <v>69</v>
      </c>
      <c r="J34" t="s">
        <v>86</v>
      </c>
      <c r="K34" t="s">
        <v>85</v>
      </c>
      <c r="L34" t="s">
        <v>85</v>
      </c>
      <c r="M34" t="s">
        <v>85</v>
      </c>
      <c r="N34" t="s">
        <v>85</v>
      </c>
      <c r="O34" t="s">
        <v>68</v>
      </c>
      <c r="Q34" t="s">
        <v>291</v>
      </c>
    </row>
    <row r="35" spans="1:17">
      <c r="A35">
        <v>102</v>
      </c>
      <c r="B35">
        <v>25</v>
      </c>
      <c r="C35">
        <v>84</v>
      </c>
      <c r="D35" t="s">
        <v>90</v>
      </c>
      <c r="F35" t="s">
        <v>86</v>
      </c>
      <c r="G35" t="s">
        <v>69</v>
      </c>
      <c r="H35" t="s">
        <v>83</v>
      </c>
      <c r="I35" t="s">
        <v>69</v>
      </c>
      <c r="J35" t="s">
        <v>83</v>
      </c>
      <c r="K35" t="s">
        <v>69</v>
      </c>
      <c r="L35" t="s">
        <v>69</v>
      </c>
      <c r="M35" t="s">
        <v>69</v>
      </c>
      <c r="N35" t="s">
        <v>69</v>
      </c>
      <c r="O35" t="s">
        <v>87</v>
      </c>
      <c r="Q35" t="s">
        <v>292</v>
      </c>
    </row>
    <row r="36" spans="1:17">
      <c r="A36">
        <v>1812</v>
      </c>
      <c r="B36">
        <v>29</v>
      </c>
      <c r="C36">
        <v>85</v>
      </c>
      <c r="D36" t="s">
        <v>90</v>
      </c>
      <c r="F36" t="s">
        <v>68</v>
      </c>
      <c r="G36" t="s">
        <v>69</v>
      </c>
      <c r="H36" t="s">
        <v>75</v>
      </c>
      <c r="I36" t="s">
        <v>69</v>
      </c>
      <c r="J36" t="s">
        <v>83</v>
      </c>
      <c r="K36" t="s">
        <v>69</v>
      </c>
      <c r="L36" t="s">
        <v>69</v>
      </c>
      <c r="M36" t="s">
        <v>69</v>
      </c>
      <c r="N36" t="s">
        <v>69</v>
      </c>
      <c r="O36" t="s">
        <v>87</v>
      </c>
      <c r="Q36" t="s">
        <v>293</v>
      </c>
    </row>
    <row r="37" spans="1:17">
      <c r="A37">
        <v>486</v>
      </c>
      <c r="B37">
        <v>32</v>
      </c>
      <c r="C37">
        <v>108</v>
      </c>
      <c r="D37" t="s">
        <v>84</v>
      </c>
      <c r="F37" t="s">
        <v>95</v>
      </c>
      <c r="G37" t="s">
        <v>69</v>
      </c>
      <c r="H37" t="s">
        <v>83</v>
      </c>
      <c r="I37" t="s">
        <v>69</v>
      </c>
      <c r="J37" t="s">
        <v>83</v>
      </c>
      <c r="K37" t="s">
        <v>69</v>
      </c>
      <c r="L37" t="s">
        <v>69</v>
      </c>
      <c r="M37" t="s">
        <v>69</v>
      </c>
      <c r="N37" t="s">
        <v>69</v>
      </c>
      <c r="O37" t="s">
        <v>68</v>
      </c>
      <c r="Q37" t="s">
        <v>294</v>
      </c>
    </row>
    <row r="38" spans="1:17">
      <c r="A38">
        <v>193</v>
      </c>
      <c r="B38">
        <v>30</v>
      </c>
      <c r="C38">
        <v>102</v>
      </c>
      <c r="D38" t="s">
        <v>84</v>
      </c>
      <c r="F38" t="s">
        <v>68</v>
      </c>
      <c r="G38" t="s">
        <v>69</v>
      </c>
      <c r="H38" t="s">
        <v>75</v>
      </c>
      <c r="I38" t="s">
        <v>69</v>
      </c>
      <c r="J38" t="s">
        <v>83</v>
      </c>
      <c r="K38" t="s">
        <v>69</v>
      </c>
      <c r="L38" t="s">
        <v>85</v>
      </c>
      <c r="M38" t="s">
        <v>69</v>
      </c>
      <c r="N38" t="s">
        <v>69</v>
      </c>
      <c r="O38" t="s">
        <v>68</v>
      </c>
      <c r="P38" t="s">
        <v>295</v>
      </c>
    </row>
    <row r="39" spans="1:17">
      <c r="A39">
        <v>223</v>
      </c>
      <c r="B39">
        <v>27</v>
      </c>
      <c r="C39">
        <v>124</v>
      </c>
      <c r="D39" t="s">
        <v>84</v>
      </c>
      <c r="F39" t="s">
        <v>68</v>
      </c>
      <c r="G39" t="s">
        <v>85</v>
      </c>
      <c r="H39" t="s">
        <v>86</v>
      </c>
      <c r="I39" t="s">
        <v>69</v>
      </c>
      <c r="J39" t="s">
        <v>83</v>
      </c>
      <c r="K39" t="s">
        <v>69</v>
      </c>
      <c r="L39" t="s">
        <v>69</v>
      </c>
      <c r="M39" t="s">
        <v>69</v>
      </c>
      <c r="N39" t="s">
        <v>69</v>
      </c>
      <c r="O39" t="s">
        <v>87</v>
      </c>
    </row>
    <row r="40" spans="1:17">
      <c r="A40">
        <v>223</v>
      </c>
      <c r="B40">
        <v>27</v>
      </c>
      <c r="C40">
        <v>124</v>
      </c>
      <c r="D40" t="s">
        <v>84</v>
      </c>
      <c r="F40" t="s">
        <v>68</v>
      </c>
      <c r="G40" t="s">
        <v>85</v>
      </c>
      <c r="H40" t="s">
        <v>86</v>
      </c>
      <c r="I40" t="s">
        <v>69</v>
      </c>
      <c r="J40" t="s">
        <v>83</v>
      </c>
      <c r="K40" t="s">
        <v>69</v>
      </c>
      <c r="L40" t="s">
        <v>69</v>
      </c>
      <c r="M40" t="s">
        <v>69</v>
      </c>
      <c r="N40" t="s">
        <v>69</v>
      </c>
      <c r="O40" t="s">
        <v>87</v>
      </c>
    </row>
    <row r="41" spans="1:17">
      <c r="A41">
        <v>321</v>
      </c>
      <c r="B41">
        <v>30</v>
      </c>
      <c r="C41">
        <v>124.5</v>
      </c>
      <c r="D41" t="s">
        <v>84</v>
      </c>
      <c r="F41" t="s">
        <v>68</v>
      </c>
      <c r="G41" t="s">
        <v>69</v>
      </c>
      <c r="H41" t="s">
        <v>83</v>
      </c>
      <c r="I41" t="s">
        <v>69</v>
      </c>
      <c r="J41" t="s">
        <v>83</v>
      </c>
      <c r="K41" t="s">
        <v>69</v>
      </c>
      <c r="L41" t="s">
        <v>69</v>
      </c>
      <c r="M41" t="s">
        <v>69</v>
      </c>
      <c r="N41" t="s">
        <v>69</v>
      </c>
      <c r="O41" t="s">
        <v>296</v>
      </c>
      <c r="Q41" t="s">
        <v>297</v>
      </c>
    </row>
    <row r="42" spans="1:17">
      <c r="A42">
        <v>2577</v>
      </c>
      <c r="B42">
        <v>24</v>
      </c>
      <c r="C42">
        <v>108</v>
      </c>
      <c r="D42" t="s">
        <v>90</v>
      </c>
      <c r="F42" t="s">
        <v>68</v>
      </c>
      <c r="G42" t="s">
        <v>69</v>
      </c>
      <c r="H42" t="s">
        <v>83</v>
      </c>
      <c r="I42" t="s">
        <v>69</v>
      </c>
      <c r="J42" t="s">
        <v>83</v>
      </c>
      <c r="K42" t="s">
        <v>69</v>
      </c>
      <c r="L42" t="s">
        <v>69</v>
      </c>
      <c r="M42" t="s">
        <v>69</v>
      </c>
      <c r="N42" t="s">
        <v>69</v>
      </c>
      <c r="O42" t="s">
        <v>68</v>
      </c>
    </row>
    <row r="43" spans="1:17">
      <c r="A43">
        <v>2495</v>
      </c>
      <c r="B43">
        <v>25</v>
      </c>
      <c r="C43">
        <v>109</v>
      </c>
      <c r="D43" t="s">
        <v>84</v>
      </c>
      <c r="F43" t="s">
        <v>86</v>
      </c>
      <c r="G43" t="s">
        <v>69</v>
      </c>
      <c r="H43" t="s">
        <v>83</v>
      </c>
      <c r="I43" t="s">
        <v>69</v>
      </c>
      <c r="J43" t="s">
        <v>83</v>
      </c>
      <c r="K43" t="s">
        <v>69</v>
      </c>
      <c r="L43" t="s">
        <v>85</v>
      </c>
      <c r="M43" t="s">
        <v>69</v>
      </c>
      <c r="N43" t="s">
        <v>69</v>
      </c>
      <c r="O43" t="s">
        <v>68</v>
      </c>
    </row>
    <row r="44" spans="1:17">
      <c r="A44">
        <v>1403</v>
      </c>
      <c r="B44">
        <v>24</v>
      </c>
      <c r="C44">
        <v>115</v>
      </c>
      <c r="D44" t="s">
        <v>90</v>
      </c>
      <c r="F44" t="s">
        <v>68</v>
      </c>
      <c r="G44" t="s">
        <v>69</v>
      </c>
      <c r="H44" t="s">
        <v>83</v>
      </c>
      <c r="I44" t="s">
        <v>69</v>
      </c>
      <c r="J44" t="s">
        <v>83</v>
      </c>
      <c r="K44" t="s">
        <v>69</v>
      </c>
      <c r="L44" t="s">
        <v>85</v>
      </c>
      <c r="M44" t="s">
        <v>69</v>
      </c>
      <c r="N44" t="s">
        <v>69</v>
      </c>
      <c r="O44" t="s">
        <v>296</v>
      </c>
    </row>
    <row r="45" spans="1:17">
      <c r="A45">
        <v>1089</v>
      </c>
      <c r="B45">
        <v>33</v>
      </c>
      <c r="C45">
        <v>113</v>
      </c>
      <c r="D45" t="s">
        <v>90</v>
      </c>
      <c r="F45" t="s">
        <v>68</v>
      </c>
      <c r="G45" t="s">
        <v>69</v>
      </c>
      <c r="H45" t="s">
        <v>83</v>
      </c>
      <c r="I45" t="s">
        <v>69</v>
      </c>
      <c r="J45" t="s">
        <v>83</v>
      </c>
      <c r="K45" t="s">
        <v>69</v>
      </c>
      <c r="L45" t="s">
        <v>69</v>
      </c>
      <c r="M45" t="s">
        <v>69</v>
      </c>
      <c r="N45" t="s">
        <v>69</v>
      </c>
      <c r="O45" t="s">
        <v>68</v>
      </c>
      <c r="P45" t="s">
        <v>298</v>
      </c>
      <c r="Q45" t="s">
        <v>299</v>
      </c>
    </row>
    <row r="46" spans="1:17">
      <c r="A46">
        <v>484</v>
      </c>
      <c r="B46">
        <v>33</v>
      </c>
      <c r="C46">
        <v>111</v>
      </c>
      <c r="D46" t="s">
        <v>84</v>
      </c>
      <c r="F46" t="s">
        <v>68</v>
      </c>
      <c r="G46" t="s">
        <v>85</v>
      </c>
      <c r="H46" t="s">
        <v>83</v>
      </c>
      <c r="I46" t="s">
        <v>69</v>
      </c>
      <c r="J46" t="s">
        <v>83</v>
      </c>
      <c r="K46" t="s">
        <v>69</v>
      </c>
      <c r="L46" t="s">
        <v>85</v>
      </c>
      <c r="M46" t="s">
        <v>69</v>
      </c>
      <c r="N46" t="s">
        <v>69</v>
      </c>
      <c r="O46" t="s">
        <v>87</v>
      </c>
      <c r="Q46" t="s">
        <v>300</v>
      </c>
    </row>
    <row r="47" spans="1:17">
      <c r="A47">
        <v>303</v>
      </c>
      <c r="B47">
        <v>30</v>
      </c>
      <c r="C47">
        <v>94</v>
      </c>
      <c r="D47" t="s">
        <v>90</v>
      </c>
      <c r="F47" t="s">
        <v>68</v>
      </c>
      <c r="G47" t="s">
        <v>85</v>
      </c>
      <c r="H47" t="s">
        <v>83</v>
      </c>
      <c r="I47" t="s">
        <v>69</v>
      </c>
      <c r="J47" t="s">
        <v>83</v>
      </c>
      <c r="K47" t="s">
        <v>69</v>
      </c>
      <c r="L47" t="s">
        <v>69</v>
      </c>
      <c r="M47" t="s">
        <v>69</v>
      </c>
      <c r="N47" t="s">
        <v>69</v>
      </c>
      <c r="O47" t="s">
        <v>68</v>
      </c>
    </row>
    <row r="48" spans="1:17">
      <c r="A48">
        <v>2720</v>
      </c>
      <c r="B48">
        <v>22</v>
      </c>
      <c r="C48">
        <v>113</v>
      </c>
      <c r="D48" t="s">
        <v>84</v>
      </c>
      <c r="F48" t="s">
        <v>68</v>
      </c>
      <c r="G48" t="s">
        <v>69</v>
      </c>
      <c r="H48" t="s">
        <v>83</v>
      </c>
      <c r="I48" t="s">
        <v>69</v>
      </c>
      <c r="J48" t="s">
        <v>83</v>
      </c>
      <c r="K48" t="s">
        <v>69</v>
      </c>
      <c r="L48" t="s">
        <v>69</v>
      </c>
      <c r="M48" t="s">
        <v>69</v>
      </c>
      <c r="N48" t="s">
        <v>69</v>
      </c>
      <c r="O48" t="s">
        <v>301</v>
      </c>
      <c r="Q48" t="s">
        <v>302</v>
      </c>
    </row>
    <row r="49" spans="1:17">
      <c r="A49">
        <v>2722</v>
      </c>
      <c r="B49">
        <v>23</v>
      </c>
      <c r="C49">
        <v>88</v>
      </c>
      <c r="D49" t="s">
        <v>84</v>
      </c>
      <c r="F49" t="s">
        <v>68</v>
      </c>
      <c r="G49" t="s">
        <v>85</v>
      </c>
      <c r="H49" t="s">
        <v>75</v>
      </c>
      <c r="I49" t="s">
        <v>85</v>
      </c>
      <c r="J49" t="s">
        <v>75</v>
      </c>
      <c r="K49" t="s">
        <v>69</v>
      </c>
      <c r="L49" t="s">
        <v>69</v>
      </c>
      <c r="M49" t="s">
        <v>69</v>
      </c>
      <c r="N49" t="s">
        <v>69</v>
      </c>
      <c r="O49" t="s">
        <v>68</v>
      </c>
    </row>
    <row r="50" spans="1:17">
      <c r="A50">
        <v>341</v>
      </c>
      <c r="B50">
        <v>32</v>
      </c>
      <c r="C50">
        <v>106</v>
      </c>
      <c r="D50" t="s">
        <v>90</v>
      </c>
      <c r="F50" t="s">
        <v>86</v>
      </c>
      <c r="G50" t="s">
        <v>69</v>
      </c>
      <c r="H50" t="s">
        <v>83</v>
      </c>
      <c r="I50" t="s">
        <v>69</v>
      </c>
      <c r="J50" t="s">
        <v>83</v>
      </c>
      <c r="K50" t="s">
        <v>69</v>
      </c>
      <c r="L50" t="s">
        <v>69</v>
      </c>
      <c r="M50" t="s">
        <v>69</v>
      </c>
      <c r="N50" t="s">
        <v>69</v>
      </c>
      <c r="O50" t="s">
        <v>296</v>
      </c>
    </row>
    <row r="51" spans="1:17">
      <c r="A51">
        <v>9094</v>
      </c>
      <c r="C51">
        <v>122</v>
      </c>
      <c r="D51" t="s">
        <v>90</v>
      </c>
      <c r="F51" t="s">
        <v>68</v>
      </c>
      <c r="G51" t="s">
        <v>69</v>
      </c>
      <c r="H51" t="s">
        <v>83</v>
      </c>
      <c r="I51" t="s">
        <v>69</v>
      </c>
      <c r="J51" t="s">
        <v>75</v>
      </c>
      <c r="K51" t="s">
        <v>69</v>
      </c>
      <c r="L51" t="s">
        <v>69</v>
      </c>
      <c r="M51" t="s">
        <v>69</v>
      </c>
      <c r="N51" t="s">
        <v>69</v>
      </c>
      <c r="O51" t="s">
        <v>280</v>
      </c>
    </row>
    <row r="52" spans="1:17">
      <c r="A52">
        <v>9027</v>
      </c>
      <c r="C52">
        <v>103</v>
      </c>
      <c r="D52" t="s">
        <v>84</v>
      </c>
      <c r="F52" t="s">
        <v>68</v>
      </c>
      <c r="G52" t="s">
        <v>69</v>
      </c>
      <c r="H52" t="s">
        <v>83</v>
      </c>
      <c r="I52" t="s">
        <v>69</v>
      </c>
      <c r="J52" t="s">
        <v>83</v>
      </c>
      <c r="K52" t="s">
        <v>69</v>
      </c>
      <c r="L52" t="s">
        <v>69</v>
      </c>
      <c r="M52" t="s">
        <v>85</v>
      </c>
      <c r="N52" t="s">
        <v>69</v>
      </c>
      <c r="O52" t="s">
        <v>87</v>
      </c>
    </row>
    <row r="53" spans="1:17">
      <c r="A53">
        <v>9015</v>
      </c>
      <c r="B53">
        <v>23</v>
      </c>
      <c r="C53">
        <v>125</v>
      </c>
      <c r="D53" t="s">
        <v>84</v>
      </c>
      <c r="F53" t="s">
        <v>68</v>
      </c>
      <c r="G53" t="s">
        <v>69</v>
      </c>
      <c r="H53" t="s">
        <v>83</v>
      </c>
      <c r="I53" t="s">
        <v>69</v>
      </c>
      <c r="J53" t="s">
        <v>83</v>
      </c>
      <c r="K53" t="s">
        <v>69</v>
      </c>
      <c r="L53" t="s">
        <v>69</v>
      </c>
      <c r="M53" t="s">
        <v>69</v>
      </c>
      <c r="N53" t="s">
        <v>69</v>
      </c>
      <c r="O53" t="s">
        <v>280</v>
      </c>
      <c r="Q53" t="s">
        <v>303</v>
      </c>
    </row>
    <row r="54" spans="1:17">
      <c r="A54">
        <v>6921</v>
      </c>
      <c r="D54" t="s">
        <v>84</v>
      </c>
      <c r="F54" t="s">
        <v>68</v>
      </c>
      <c r="G54" t="s">
        <v>85</v>
      </c>
      <c r="H54" t="s">
        <v>75</v>
      </c>
      <c r="I54" t="s">
        <v>85</v>
      </c>
      <c r="J54" t="s">
        <v>75</v>
      </c>
      <c r="K54" t="s">
        <v>69</v>
      </c>
      <c r="L54" t="s">
        <v>85</v>
      </c>
      <c r="M54" t="s">
        <v>85</v>
      </c>
      <c r="N54" t="s">
        <v>69</v>
      </c>
      <c r="O54" t="s">
        <v>280</v>
      </c>
      <c r="P54" t="s">
        <v>304</v>
      </c>
    </row>
    <row r="55" spans="1:17">
      <c r="A55">
        <v>6897</v>
      </c>
      <c r="B55">
        <v>28</v>
      </c>
      <c r="C55">
        <v>123.7</v>
      </c>
      <c r="D55" t="s">
        <v>84</v>
      </c>
      <c r="F55" t="s">
        <v>68</v>
      </c>
      <c r="G55" t="s">
        <v>69</v>
      </c>
      <c r="H55" t="s">
        <v>83</v>
      </c>
      <c r="I55" t="s">
        <v>69</v>
      </c>
      <c r="J55" t="s">
        <v>83</v>
      </c>
      <c r="K55" t="s">
        <v>69</v>
      </c>
      <c r="L55" t="s">
        <v>69</v>
      </c>
      <c r="M55" t="s">
        <v>69</v>
      </c>
      <c r="N55" t="s">
        <v>69</v>
      </c>
      <c r="O55" t="s">
        <v>87</v>
      </c>
    </row>
    <row r="56" spans="1:17">
      <c r="A56">
        <v>5895</v>
      </c>
      <c r="B56">
        <v>31</v>
      </c>
      <c r="C56">
        <v>119</v>
      </c>
      <c r="D56" t="s">
        <v>90</v>
      </c>
      <c r="F56" t="s">
        <v>68</v>
      </c>
      <c r="G56" t="s">
        <v>69</v>
      </c>
      <c r="H56" t="s">
        <v>83</v>
      </c>
      <c r="I56" t="s">
        <v>69</v>
      </c>
      <c r="J56" t="s">
        <v>83</v>
      </c>
      <c r="K56" t="s">
        <v>69</v>
      </c>
      <c r="L56" t="s">
        <v>69</v>
      </c>
      <c r="M56" t="s">
        <v>69</v>
      </c>
      <c r="N56" t="s">
        <v>69</v>
      </c>
      <c r="O56" t="s">
        <v>87</v>
      </c>
    </row>
    <row r="57" spans="1:17">
      <c r="A57">
        <v>203</v>
      </c>
      <c r="B57">
        <v>23</v>
      </c>
      <c r="C57">
        <v>104</v>
      </c>
      <c r="D57" t="s">
        <v>90</v>
      </c>
      <c r="F57" t="s">
        <v>68</v>
      </c>
      <c r="G57" t="s">
        <v>69</v>
      </c>
      <c r="H57" t="s">
        <v>83</v>
      </c>
      <c r="I57" t="s">
        <v>69</v>
      </c>
      <c r="J57" t="s">
        <v>83</v>
      </c>
      <c r="K57" t="s">
        <v>69</v>
      </c>
      <c r="L57" t="s">
        <v>69</v>
      </c>
      <c r="M57" t="s">
        <v>69</v>
      </c>
      <c r="N57" t="s">
        <v>69</v>
      </c>
      <c r="O57" t="s">
        <v>87</v>
      </c>
    </row>
    <row r="58" spans="1:17">
      <c r="A58">
        <v>193</v>
      </c>
      <c r="B58">
        <v>32</v>
      </c>
      <c r="C58">
        <v>112</v>
      </c>
      <c r="D58" t="s">
        <v>84</v>
      </c>
      <c r="F58" t="s">
        <v>68</v>
      </c>
      <c r="G58" t="s">
        <v>69</v>
      </c>
      <c r="H58" t="s">
        <v>75</v>
      </c>
      <c r="I58" t="s">
        <v>69</v>
      </c>
      <c r="J58" t="s">
        <v>83</v>
      </c>
      <c r="K58" t="s">
        <v>69</v>
      </c>
      <c r="L58" t="s">
        <v>69</v>
      </c>
      <c r="M58" t="s">
        <v>69</v>
      </c>
      <c r="N58" t="s">
        <v>69</v>
      </c>
      <c r="O58" t="s">
        <v>87</v>
      </c>
      <c r="Q58" t="s">
        <v>305</v>
      </c>
    </row>
    <row r="59" spans="1:17">
      <c r="A59">
        <v>102</v>
      </c>
      <c r="B59">
        <v>32</v>
      </c>
      <c r="C59">
        <v>80</v>
      </c>
      <c r="D59" t="s">
        <v>90</v>
      </c>
      <c r="F59" t="s">
        <v>86</v>
      </c>
      <c r="G59" t="s">
        <v>69</v>
      </c>
      <c r="H59" t="s">
        <v>83</v>
      </c>
      <c r="I59" t="s">
        <v>69</v>
      </c>
      <c r="J59" t="s">
        <v>83</v>
      </c>
      <c r="K59" t="s">
        <v>69</v>
      </c>
      <c r="L59" t="s">
        <v>69</v>
      </c>
      <c r="M59" t="s">
        <v>69</v>
      </c>
      <c r="N59" t="s">
        <v>69</v>
      </c>
      <c r="O59" t="s">
        <v>87</v>
      </c>
      <c r="Q59" t="s">
        <v>306</v>
      </c>
    </row>
    <row r="60" spans="1:17">
      <c r="A60">
        <v>103</v>
      </c>
      <c r="C60">
        <v>100</v>
      </c>
      <c r="D60" t="s">
        <v>90</v>
      </c>
      <c r="F60" t="s">
        <v>68</v>
      </c>
      <c r="G60" t="s">
        <v>69</v>
      </c>
      <c r="H60" t="s">
        <v>83</v>
      </c>
      <c r="I60" t="s">
        <v>69</v>
      </c>
      <c r="J60" t="s">
        <v>83</v>
      </c>
      <c r="K60" t="s">
        <v>69</v>
      </c>
      <c r="L60" t="s">
        <v>69</v>
      </c>
      <c r="M60" t="s">
        <v>69</v>
      </c>
      <c r="N60" t="s">
        <v>69</v>
      </c>
      <c r="O60" t="s">
        <v>87</v>
      </c>
    </row>
    <row r="61" spans="1:17">
      <c r="A61">
        <v>675</v>
      </c>
      <c r="C61">
        <v>110</v>
      </c>
      <c r="D61" t="s">
        <v>90</v>
      </c>
      <c r="F61" t="s">
        <v>86</v>
      </c>
      <c r="G61" t="s">
        <v>69</v>
      </c>
      <c r="H61" t="s">
        <v>83</v>
      </c>
      <c r="I61" t="s">
        <v>85</v>
      </c>
      <c r="J61" t="s">
        <v>83</v>
      </c>
      <c r="K61" t="s">
        <v>69</v>
      </c>
      <c r="L61" t="s">
        <v>69</v>
      </c>
      <c r="M61" t="s">
        <v>69</v>
      </c>
      <c r="N61" t="s">
        <v>69</v>
      </c>
      <c r="O61" t="s">
        <v>280</v>
      </c>
      <c r="Q61" t="s">
        <v>307</v>
      </c>
    </row>
    <row r="62" spans="1:17">
      <c r="A62">
        <v>56</v>
      </c>
      <c r="B62">
        <v>26</v>
      </c>
      <c r="C62">
        <v>112</v>
      </c>
      <c r="D62" t="s">
        <v>84</v>
      </c>
      <c r="F62" t="s">
        <v>95</v>
      </c>
      <c r="G62" t="s">
        <v>69</v>
      </c>
      <c r="H62" t="s">
        <v>83</v>
      </c>
      <c r="I62" t="s">
        <v>69</v>
      </c>
      <c r="J62" t="s">
        <v>83</v>
      </c>
      <c r="K62" t="s">
        <v>69</v>
      </c>
      <c r="L62" t="s">
        <v>85</v>
      </c>
      <c r="M62" t="s">
        <v>85</v>
      </c>
      <c r="N62" t="s">
        <v>69</v>
      </c>
      <c r="O62" t="s">
        <v>280</v>
      </c>
      <c r="Q62" t="s">
        <v>308</v>
      </c>
    </row>
    <row r="63" spans="1:17">
      <c r="A63">
        <v>11</v>
      </c>
      <c r="C63">
        <v>121.5</v>
      </c>
      <c r="D63" t="s">
        <v>90</v>
      </c>
      <c r="F63" t="s">
        <v>68</v>
      </c>
      <c r="G63" t="s">
        <v>69</v>
      </c>
      <c r="H63" t="s">
        <v>83</v>
      </c>
      <c r="I63" t="s">
        <v>69</v>
      </c>
      <c r="J63" t="s">
        <v>83</v>
      </c>
      <c r="K63" t="s">
        <v>69</v>
      </c>
      <c r="L63" t="s">
        <v>69</v>
      </c>
      <c r="M63" t="s">
        <v>69</v>
      </c>
      <c r="N63" t="s">
        <v>69</v>
      </c>
      <c r="O63" t="s">
        <v>301</v>
      </c>
      <c r="Q63" t="s">
        <v>309</v>
      </c>
    </row>
    <row r="64" spans="1:17">
      <c r="A64">
        <v>5666</v>
      </c>
      <c r="B64">
        <v>30</v>
      </c>
      <c r="C64">
        <v>110</v>
      </c>
      <c r="D64" t="s">
        <v>84</v>
      </c>
      <c r="F64" t="s">
        <v>86</v>
      </c>
      <c r="G64" t="s">
        <v>85</v>
      </c>
      <c r="H64" t="s">
        <v>75</v>
      </c>
      <c r="I64" t="s">
        <v>69</v>
      </c>
      <c r="J64" t="s">
        <v>83</v>
      </c>
      <c r="K64" t="s">
        <v>69</v>
      </c>
      <c r="L64" t="s">
        <v>69</v>
      </c>
      <c r="M64" t="s">
        <v>69</v>
      </c>
      <c r="N64" t="s">
        <v>69</v>
      </c>
      <c r="O64" t="s">
        <v>280</v>
      </c>
      <c r="Q64" t="s">
        <v>310</v>
      </c>
    </row>
    <row r="65" spans="1:17">
      <c r="A65">
        <v>4573</v>
      </c>
      <c r="C65">
        <v>100</v>
      </c>
      <c r="D65" t="s">
        <v>84</v>
      </c>
      <c r="F65" t="s">
        <v>95</v>
      </c>
      <c r="G65" t="s">
        <v>85</v>
      </c>
      <c r="H65" t="s">
        <v>75</v>
      </c>
      <c r="I65" t="s">
        <v>85</v>
      </c>
      <c r="J65" t="s">
        <v>75</v>
      </c>
      <c r="K65" t="s">
        <v>69</v>
      </c>
      <c r="L65" t="s">
        <v>85</v>
      </c>
      <c r="M65" t="s">
        <v>85</v>
      </c>
      <c r="N65" t="s">
        <v>69</v>
      </c>
      <c r="O65" t="s">
        <v>280</v>
      </c>
      <c r="P65" t="s">
        <v>311</v>
      </c>
      <c r="Q65" t="s">
        <v>312</v>
      </c>
    </row>
    <row r="66" spans="1:17">
      <c r="A66">
        <v>4361</v>
      </c>
      <c r="C66">
        <v>110</v>
      </c>
      <c r="D66" t="s">
        <v>90</v>
      </c>
      <c r="F66" t="s">
        <v>68</v>
      </c>
      <c r="G66" t="s">
        <v>69</v>
      </c>
      <c r="H66" t="s">
        <v>83</v>
      </c>
      <c r="I66" t="s">
        <v>69</v>
      </c>
      <c r="J66" t="s">
        <v>83</v>
      </c>
      <c r="K66" t="s">
        <v>69</v>
      </c>
      <c r="L66" t="s">
        <v>69</v>
      </c>
      <c r="M66" t="s">
        <v>69</v>
      </c>
      <c r="N66" t="s">
        <v>69</v>
      </c>
      <c r="O66" t="s">
        <v>87</v>
      </c>
      <c r="Q66" t="s">
        <v>313</v>
      </c>
    </row>
    <row r="67" spans="1:17">
      <c r="A67">
        <v>4342</v>
      </c>
      <c r="C67">
        <v>125</v>
      </c>
      <c r="D67" t="s">
        <v>90</v>
      </c>
      <c r="F67" t="s">
        <v>68</v>
      </c>
      <c r="G67" t="s">
        <v>69</v>
      </c>
      <c r="H67" t="s">
        <v>83</v>
      </c>
      <c r="I67" t="s">
        <v>69</v>
      </c>
      <c r="J67" t="s">
        <v>83</v>
      </c>
      <c r="K67" t="s">
        <v>69</v>
      </c>
      <c r="L67" t="s">
        <v>69</v>
      </c>
      <c r="M67" t="s">
        <v>69</v>
      </c>
      <c r="N67" t="s">
        <v>69</v>
      </c>
      <c r="O67" t="s">
        <v>296</v>
      </c>
      <c r="Q67" t="s">
        <v>314</v>
      </c>
    </row>
    <row r="68" spans="1:17">
      <c r="A68">
        <v>4285</v>
      </c>
      <c r="C68">
        <v>116</v>
      </c>
      <c r="D68" t="s">
        <v>90</v>
      </c>
      <c r="F68" t="s">
        <v>68</v>
      </c>
      <c r="G68" t="s">
        <v>69</v>
      </c>
      <c r="H68" t="s">
        <v>75</v>
      </c>
      <c r="I68" t="s">
        <v>85</v>
      </c>
      <c r="J68" t="s">
        <v>75</v>
      </c>
      <c r="K68" t="s">
        <v>69</v>
      </c>
      <c r="L68" t="s">
        <v>69</v>
      </c>
      <c r="M68" t="s">
        <v>69</v>
      </c>
      <c r="N68" t="s">
        <v>69</v>
      </c>
      <c r="O68" t="s">
        <v>87</v>
      </c>
      <c r="Q68" t="s">
        <v>315</v>
      </c>
    </row>
    <row r="69" spans="1:17">
      <c r="A69">
        <v>3314</v>
      </c>
      <c r="D69" t="s">
        <v>90</v>
      </c>
      <c r="F69" t="s">
        <v>86</v>
      </c>
      <c r="G69" t="s">
        <v>85</v>
      </c>
      <c r="H69" t="s">
        <v>83</v>
      </c>
      <c r="I69" t="s">
        <v>69</v>
      </c>
      <c r="J69" t="s">
        <v>83</v>
      </c>
      <c r="K69" t="s">
        <v>69</v>
      </c>
      <c r="L69" t="s">
        <v>69</v>
      </c>
      <c r="M69" t="s">
        <v>69</v>
      </c>
      <c r="N69" t="s">
        <v>69</v>
      </c>
      <c r="O69" t="s">
        <v>280</v>
      </c>
      <c r="Q69" t="s">
        <v>316</v>
      </c>
    </row>
    <row r="70" spans="1:17">
      <c r="A70">
        <v>3142</v>
      </c>
      <c r="D70" t="s">
        <v>84</v>
      </c>
      <c r="F70" t="s">
        <v>68</v>
      </c>
      <c r="G70" t="s">
        <v>69</v>
      </c>
      <c r="H70" t="s">
        <v>83</v>
      </c>
      <c r="I70" t="s">
        <v>69</v>
      </c>
      <c r="J70" t="s">
        <v>75</v>
      </c>
      <c r="K70" t="s">
        <v>69</v>
      </c>
      <c r="L70" t="s">
        <v>85</v>
      </c>
      <c r="M70" t="s">
        <v>69</v>
      </c>
      <c r="N70" t="s">
        <v>69</v>
      </c>
      <c r="O70" t="s">
        <v>280</v>
      </c>
    </row>
    <row r="71" spans="1:17">
      <c r="A71">
        <v>3637</v>
      </c>
      <c r="C71">
        <v>116</v>
      </c>
      <c r="D71" t="s">
        <v>84</v>
      </c>
      <c r="F71" t="s">
        <v>86</v>
      </c>
      <c r="G71" t="s">
        <v>69</v>
      </c>
      <c r="H71" t="s">
        <v>83</v>
      </c>
      <c r="I71" t="s">
        <v>69</v>
      </c>
      <c r="J71" t="s">
        <v>83</v>
      </c>
      <c r="K71" t="s">
        <v>69</v>
      </c>
      <c r="L71" t="s">
        <v>85</v>
      </c>
      <c r="M71" t="s">
        <v>85</v>
      </c>
      <c r="N71" t="s">
        <v>69</v>
      </c>
      <c r="O71" t="s">
        <v>280</v>
      </c>
      <c r="Q71" t="s">
        <v>317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72"/>
  <sheetViews>
    <sheetView workbookViewId="0">
      <selection activeCell="D1" sqref="D1"/>
    </sheetView>
  </sheetViews>
  <sheetFormatPr defaultRowHeight="14.4"/>
  <cols>
    <col min="1" max="1" width="12.5546875" customWidth="1"/>
    <col min="2" max="2" width="15.109375" style="24" customWidth="1"/>
    <col min="3" max="3" width="16.5546875" style="25" customWidth="1"/>
    <col min="4" max="4" width="11.44140625" style="25" customWidth="1"/>
    <col min="5" max="5" width="11.44140625" style="24" customWidth="1"/>
    <col min="6" max="6" width="6.88671875" customWidth="1"/>
    <col min="7" max="7" width="7" customWidth="1"/>
    <col min="8" max="10" width="4.5546875" customWidth="1"/>
    <col min="11" max="11" width="7" customWidth="1"/>
    <col min="12" max="12" width="11.44140625" customWidth="1"/>
    <col min="13" max="15" width="4.5546875" customWidth="1"/>
    <col min="16" max="16" width="6.88671875" customWidth="1"/>
    <col min="17" max="17" width="8.5546875" customWidth="1"/>
    <col min="18" max="18" width="7" customWidth="1"/>
    <col min="19" max="19" width="4.5546875" customWidth="1"/>
    <col min="20" max="20" width="4.33203125" customWidth="1"/>
    <col min="21" max="21" width="6.88671875" customWidth="1"/>
    <col min="22" max="22" width="29.77734375" bestFit="1" customWidth="1"/>
    <col min="23" max="23" width="31.21875" bestFit="1" customWidth="1"/>
    <col min="24" max="25" width="26.109375" bestFit="1" customWidth="1"/>
  </cols>
  <sheetData>
    <row r="1" spans="1:5" ht="28.8">
      <c r="A1" s="26" t="s">
        <v>228</v>
      </c>
      <c r="B1" s="27" t="s">
        <v>231</v>
      </c>
      <c r="C1" s="27" t="s">
        <v>232</v>
      </c>
      <c r="D1" s="27" t="s">
        <v>233</v>
      </c>
      <c r="E1" s="27" t="s">
        <v>234</v>
      </c>
    </row>
    <row r="2" spans="1:5">
      <c r="A2" s="23">
        <v>56</v>
      </c>
      <c r="B2" s="24">
        <v>0.33333333333333331</v>
      </c>
      <c r="C2" s="24">
        <v>1</v>
      </c>
      <c r="D2" s="24">
        <v>0</v>
      </c>
      <c r="E2" s="24">
        <v>1</v>
      </c>
    </row>
    <row r="3" spans="1:5">
      <c r="A3" s="23">
        <v>193</v>
      </c>
      <c r="B3" s="24">
        <v>1</v>
      </c>
      <c r="C3" s="24">
        <v>3.5</v>
      </c>
      <c r="D3" s="24">
        <v>1</v>
      </c>
      <c r="E3" s="24">
        <v>2.5</v>
      </c>
    </row>
    <row r="4" spans="1:5">
      <c r="A4" s="23">
        <v>219</v>
      </c>
      <c r="B4" s="24">
        <v>0</v>
      </c>
      <c r="C4" s="24">
        <v>2</v>
      </c>
      <c r="D4" s="24">
        <v>0</v>
      </c>
      <c r="E4" s="24">
        <v>2</v>
      </c>
    </row>
    <row r="5" spans="1:5">
      <c r="A5" s="23">
        <v>222</v>
      </c>
      <c r="B5" s="24">
        <v>1</v>
      </c>
      <c r="C5" s="24">
        <v>4.666666666666667</v>
      </c>
      <c r="D5" s="24">
        <v>0.33333333333333331</v>
      </c>
      <c r="E5" s="24">
        <v>4.333333333333333</v>
      </c>
    </row>
    <row r="6" spans="1:5">
      <c r="A6" s="23">
        <v>223</v>
      </c>
      <c r="B6" s="24">
        <v>1</v>
      </c>
      <c r="C6" s="24">
        <v>4.25</v>
      </c>
      <c r="D6" s="24">
        <v>4.25</v>
      </c>
      <c r="E6" s="24">
        <v>0</v>
      </c>
    </row>
    <row r="7" spans="1:5">
      <c r="A7" s="23">
        <v>303</v>
      </c>
      <c r="B7" s="24">
        <v>0</v>
      </c>
      <c r="C7" s="24">
        <v>2.75</v>
      </c>
      <c r="D7" s="24">
        <v>2.5</v>
      </c>
      <c r="E7" s="24">
        <v>0.25</v>
      </c>
    </row>
    <row r="8" spans="1:5">
      <c r="A8" s="23">
        <v>555</v>
      </c>
      <c r="B8" s="24">
        <v>0.5</v>
      </c>
      <c r="C8" s="24">
        <v>4</v>
      </c>
      <c r="D8" s="24">
        <v>4</v>
      </c>
      <c r="E8" s="24">
        <v>0</v>
      </c>
    </row>
    <row r="9" spans="1:5">
      <c r="A9" s="23">
        <v>714</v>
      </c>
      <c r="B9" s="24">
        <v>0</v>
      </c>
      <c r="C9" s="24">
        <v>0.8</v>
      </c>
      <c r="D9" s="24">
        <v>0.4</v>
      </c>
      <c r="E9" s="24">
        <v>0.4</v>
      </c>
    </row>
    <row r="10" spans="1:5">
      <c r="A10" s="23">
        <v>834</v>
      </c>
      <c r="B10" s="24">
        <v>1.6666666666666667</v>
      </c>
      <c r="C10" s="24">
        <v>4.666666666666667</v>
      </c>
      <c r="D10" s="24">
        <v>1.3333333333333333</v>
      </c>
      <c r="E10" s="24">
        <v>3.3333333333333335</v>
      </c>
    </row>
    <row r="11" spans="1:5">
      <c r="A11" s="23">
        <v>1143</v>
      </c>
      <c r="B11" s="24">
        <v>0</v>
      </c>
      <c r="C11" s="24">
        <v>1.6666666666666667</v>
      </c>
      <c r="D11" s="24">
        <v>1</v>
      </c>
      <c r="E11" s="24">
        <v>0.66666666666666663</v>
      </c>
    </row>
    <row r="12" spans="1:5">
      <c r="A12" s="23">
        <v>1672</v>
      </c>
      <c r="B12" s="24">
        <v>1</v>
      </c>
      <c r="C12" s="24">
        <v>2.75</v>
      </c>
      <c r="D12" s="24">
        <v>0</v>
      </c>
      <c r="E12" s="24">
        <v>2.75</v>
      </c>
    </row>
    <row r="13" spans="1:5">
      <c r="A13" s="23">
        <v>1676</v>
      </c>
      <c r="B13" s="24">
        <v>1</v>
      </c>
      <c r="C13" s="24">
        <v>7</v>
      </c>
      <c r="D13" s="24">
        <v>4</v>
      </c>
      <c r="E13" s="24">
        <v>3</v>
      </c>
    </row>
    <row r="14" spans="1:5">
      <c r="A14" s="23">
        <v>1811</v>
      </c>
      <c r="B14" s="24">
        <v>0</v>
      </c>
      <c r="C14" s="24">
        <v>3</v>
      </c>
      <c r="D14" s="24">
        <v>3</v>
      </c>
      <c r="E14" s="24">
        <v>0</v>
      </c>
    </row>
    <row r="15" spans="1:5">
      <c r="A15" s="23">
        <v>1989</v>
      </c>
      <c r="B15" s="24">
        <v>0</v>
      </c>
      <c r="C15" s="24">
        <v>0.33333333333333331</v>
      </c>
      <c r="D15" s="24">
        <v>0.33333333333333331</v>
      </c>
      <c r="E15" s="24">
        <v>0</v>
      </c>
    </row>
    <row r="16" spans="1:5">
      <c r="A16" s="23">
        <v>2070</v>
      </c>
      <c r="B16" s="24">
        <v>1</v>
      </c>
      <c r="C16" s="24">
        <v>2.5</v>
      </c>
      <c r="D16" s="24">
        <v>0</v>
      </c>
      <c r="E16" s="24">
        <v>2.5</v>
      </c>
    </row>
    <row r="17" spans="1:5">
      <c r="A17" s="23">
        <v>3142</v>
      </c>
      <c r="B17" s="24">
        <v>1</v>
      </c>
      <c r="C17" s="24">
        <v>3.5</v>
      </c>
      <c r="D17" s="24">
        <v>3</v>
      </c>
      <c r="E17" s="24">
        <v>0.5</v>
      </c>
    </row>
    <row r="18" spans="1:5">
      <c r="A18" s="23">
        <v>3340</v>
      </c>
      <c r="B18" s="24">
        <v>0</v>
      </c>
      <c r="C18" s="24">
        <v>0</v>
      </c>
      <c r="D18" s="24">
        <v>0</v>
      </c>
      <c r="E18" s="24">
        <v>0</v>
      </c>
    </row>
    <row r="19" spans="1:5">
      <c r="A19" s="23">
        <v>4285</v>
      </c>
      <c r="B19" s="24">
        <v>0.75</v>
      </c>
      <c r="C19" s="24">
        <v>3.75</v>
      </c>
      <c r="D19" s="24">
        <v>0.75</v>
      </c>
      <c r="E19" s="24">
        <v>3</v>
      </c>
    </row>
    <row r="20" spans="1:5">
      <c r="A20" s="23">
        <v>4361</v>
      </c>
      <c r="B20" s="24">
        <v>1</v>
      </c>
      <c r="C20" s="24">
        <v>4.75</v>
      </c>
      <c r="D20" s="24">
        <v>4</v>
      </c>
      <c r="E20" s="24">
        <v>0.75</v>
      </c>
    </row>
    <row r="21" spans="1:5">
      <c r="A21" s="23">
        <v>4573</v>
      </c>
      <c r="B21" s="24">
        <v>1</v>
      </c>
      <c r="C21" s="24">
        <v>3.5</v>
      </c>
      <c r="D21" s="24">
        <v>0.66666666666666663</v>
      </c>
      <c r="E21" s="24">
        <v>2.8333333333333335</v>
      </c>
    </row>
    <row r="22" spans="1:5">
      <c r="A22" s="23">
        <v>4652</v>
      </c>
      <c r="B22" s="24">
        <v>1</v>
      </c>
      <c r="C22" s="24">
        <v>2.6</v>
      </c>
      <c r="D22" s="24">
        <v>2.4</v>
      </c>
      <c r="E22" s="24">
        <v>0.2</v>
      </c>
    </row>
    <row r="23" spans="1:5">
      <c r="A23" s="23">
        <v>6943</v>
      </c>
      <c r="B23" s="24">
        <v>0</v>
      </c>
      <c r="C23" s="24">
        <v>0</v>
      </c>
      <c r="D23" s="24">
        <v>0</v>
      </c>
      <c r="E23" s="24">
        <v>0</v>
      </c>
    </row>
    <row r="24" spans="1:5">
      <c r="A24" s="23">
        <v>6945</v>
      </c>
      <c r="B24" s="24">
        <v>0</v>
      </c>
      <c r="C24" s="24">
        <v>2.6666666666666665</v>
      </c>
      <c r="D24" s="24">
        <v>2.3333333333333335</v>
      </c>
      <c r="E24" s="24">
        <v>0.33333333333333331</v>
      </c>
    </row>
    <row r="25" spans="1:5">
      <c r="A25" s="23">
        <v>8117</v>
      </c>
      <c r="B25" s="24">
        <v>1</v>
      </c>
      <c r="C25" s="24">
        <v>2.75</v>
      </c>
      <c r="D25" s="24">
        <v>0</v>
      </c>
      <c r="E25" s="24">
        <v>2.75</v>
      </c>
    </row>
    <row r="26" spans="1:5">
      <c r="A26" s="23">
        <v>8588</v>
      </c>
      <c r="B26" s="24">
        <v>0</v>
      </c>
      <c r="C26" s="24">
        <v>1.5</v>
      </c>
      <c r="D26" s="24">
        <v>1</v>
      </c>
      <c r="E26" s="24">
        <v>0.5</v>
      </c>
    </row>
    <row r="27" spans="1:5">
      <c r="A27" s="23">
        <v>8707</v>
      </c>
      <c r="B27" s="24">
        <v>0</v>
      </c>
      <c r="C27" s="24">
        <v>0</v>
      </c>
      <c r="D27" s="24">
        <v>0</v>
      </c>
      <c r="E27" s="24">
        <v>0</v>
      </c>
    </row>
    <row r="28" spans="1:5">
      <c r="A28" s="23">
        <v>9015</v>
      </c>
      <c r="B28" s="24">
        <v>0.75</v>
      </c>
      <c r="C28" s="24">
        <v>3.5</v>
      </c>
      <c r="D28" s="24">
        <v>3.25</v>
      </c>
      <c r="E28" s="24">
        <v>0.25</v>
      </c>
    </row>
    <row r="29" spans="1:5">
      <c r="A29" s="23" t="s">
        <v>230</v>
      </c>
      <c r="C29" s="24"/>
      <c r="D29" s="24"/>
    </row>
    <row r="30" spans="1:5">
      <c r="A30" s="23" t="s">
        <v>229</v>
      </c>
      <c r="B30" s="24">
        <v>0.61363636363636365</v>
      </c>
      <c r="C30" s="24">
        <v>2.875</v>
      </c>
      <c r="D30" s="24">
        <v>1.6022727272727273</v>
      </c>
      <c r="E30" s="24">
        <v>1.2727272727272727</v>
      </c>
    </row>
    <row r="31" spans="1:5">
      <c r="B31"/>
      <c r="C31"/>
      <c r="D31"/>
      <c r="E31"/>
    </row>
    <row r="32" spans="1:5">
      <c r="B32"/>
      <c r="C32"/>
      <c r="D32"/>
      <c r="E32"/>
    </row>
    <row r="33" spans="3:4">
      <c r="C33" s="24"/>
      <c r="D33" s="24"/>
    </row>
    <row r="34" spans="3:4">
      <c r="C34" s="24"/>
      <c r="D34" s="24"/>
    </row>
    <row r="35" spans="3:4">
      <c r="C35" s="24"/>
      <c r="D35" s="24"/>
    </row>
    <row r="36" spans="3:4">
      <c r="C36" s="24"/>
      <c r="D36" s="24"/>
    </row>
    <row r="37" spans="3:4">
      <c r="C37" s="24"/>
      <c r="D37" s="24"/>
    </row>
    <row r="38" spans="3:4">
      <c r="C38" s="24"/>
      <c r="D38" s="24"/>
    </row>
    <row r="39" spans="3:4">
      <c r="C39" s="24"/>
      <c r="D39" s="24"/>
    </row>
    <row r="40" spans="3:4">
      <c r="C40" s="24"/>
      <c r="D40" s="24"/>
    </row>
    <row r="41" spans="3:4">
      <c r="C41" s="24"/>
      <c r="D41" s="24"/>
    </row>
    <row r="42" spans="3:4">
      <c r="C42" s="24"/>
      <c r="D42" s="24"/>
    </row>
    <row r="43" spans="3:4">
      <c r="C43" s="24"/>
      <c r="D43" s="24"/>
    </row>
    <row r="44" spans="3:4">
      <c r="C44" s="24"/>
      <c r="D44" s="24"/>
    </row>
    <row r="45" spans="3:4">
      <c r="C45" s="24"/>
      <c r="D45" s="24"/>
    </row>
    <row r="46" spans="3:4">
      <c r="C46" s="24"/>
      <c r="D46" s="24"/>
    </row>
    <row r="47" spans="3:4">
      <c r="C47" s="24"/>
      <c r="D47" s="24"/>
    </row>
    <row r="48" spans="3:4">
      <c r="C48" s="24"/>
      <c r="D48" s="24"/>
    </row>
    <row r="49" spans="3:4">
      <c r="C49" s="24"/>
      <c r="D49" s="24"/>
    </row>
    <row r="50" spans="3:4">
      <c r="C50" s="24"/>
      <c r="D50" s="24"/>
    </row>
    <row r="51" spans="3:4">
      <c r="C51" s="24"/>
      <c r="D51" s="24"/>
    </row>
    <row r="52" spans="3:4">
      <c r="C52" s="24"/>
      <c r="D52" s="24"/>
    </row>
    <row r="53" spans="3:4">
      <c r="C53" s="24"/>
      <c r="D53" s="24"/>
    </row>
    <row r="54" spans="3:4">
      <c r="C54" s="24"/>
      <c r="D54" s="24"/>
    </row>
    <row r="55" spans="3:4">
      <c r="C55" s="24"/>
      <c r="D55" s="24"/>
    </row>
    <row r="56" spans="3:4">
      <c r="C56" s="24"/>
      <c r="D56" s="24"/>
    </row>
    <row r="57" spans="3:4">
      <c r="C57" s="24"/>
      <c r="D57" s="24"/>
    </row>
    <row r="58" spans="3:4">
      <c r="C58" s="24"/>
      <c r="D58" s="24"/>
    </row>
    <row r="59" spans="3:4">
      <c r="C59" s="24"/>
      <c r="D59" s="24"/>
    </row>
    <row r="60" spans="3:4">
      <c r="C60" s="24"/>
      <c r="D60" s="24"/>
    </row>
    <row r="61" spans="3:4">
      <c r="C61" s="24"/>
      <c r="D61" s="24"/>
    </row>
    <row r="62" spans="3:4">
      <c r="C62" s="24"/>
      <c r="D62" s="24"/>
    </row>
    <row r="63" spans="3:4">
      <c r="C63" s="24"/>
      <c r="D63" s="24"/>
    </row>
    <row r="64" spans="3:4">
      <c r="C64" s="24"/>
      <c r="D64" s="24"/>
    </row>
    <row r="65" spans="3:4">
      <c r="C65" s="24"/>
      <c r="D65" s="24"/>
    </row>
    <row r="66" spans="3:4">
      <c r="C66" s="24"/>
      <c r="D66" s="24"/>
    </row>
    <row r="67" spans="3:4">
      <c r="C67" s="24"/>
      <c r="D67" s="24"/>
    </row>
    <row r="68" spans="3:4">
      <c r="C68" s="24"/>
      <c r="D68" s="24"/>
    </row>
    <row r="69" spans="3:4">
      <c r="C69" s="24"/>
      <c r="D69" s="24"/>
    </row>
    <row r="70" spans="3:4">
      <c r="C70" s="24"/>
      <c r="D70" s="24"/>
    </row>
    <row r="71" spans="3:4">
      <c r="C71" s="24"/>
      <c r="D71" s="24"/>
    </row>
    <row r="72" spans="3:4">
      <c r="C72" s="24"/>
      <c r="D72" s="24"/>
    </row>
  </sheetData>
  <conditionalFormatting sqref="B1 B33:B1048576">
    <cfRule type="cellIs" dxfId="3" priority="4" operator="equal">
      <formula>0</formula>
    </cfRule>
  </conditionalFormatting>
  <conditionalFormatting sqref="C1 C33:C1048576">
    <cfRule type="cellIs" dxfId="2" priority="3" operator="greaterThan">
      <formula>3</formula>
    </cfRule>
  </conditionalFormatting>
  <conditionalFormatting sqref="B1 B31:B1048576">
    <cfRule type="cellIs" dxfId="1" priority="2" operator="equal">
      <formula>0</formula>
    </cfRule>
  </conditionalFormatting>
  <conditionalFormatting sqref="C1 C31:C1048576">
    <cfRule type="cellIs" dxfId="0" priority="1" operator="greaterThan">
      <formula>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75</vt:i4>
      </vt:variant>
    </vt:vector>
  </HeadingPairs>
  <TitlesOfParts>
    <vt:vector size="80" baseType="lpstr">
      <vt:lpstr>Control</vt:lpstr>
      <vt:lpstr>Image Maps</vt:lpstr>
      <vt:lpstr>Match Scouting Data</vt:lpstr>
      <vt:lpstr>Pit Scouting Data</vt:lpstr>
      <vt:lpstr>Sheet2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Matthew Bondarowicz</cp:lastModifiedBy>
  <cp:lastPrinted>2022-10-13T02:17:35Z</cp:lastPrinted>
  <dcterms:created xsi:type="dcterms:W3CDTF">2020-02-08T00:47:28Z</dcterms:created>
  <dcterms:modified xsi:type="dcterms:W3CDTF">2023-04-06T18:03:13Z</dcterms:modified>
</cp:coreProperties>
</file>