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89" windowHeight="8192" windowWidth="16384" xWindow="0" yWindow="0"/>
  </bookViews>
  <sheets>
    <sheet name="Resumen datos" sheetId="1" state="visible" r:id="rId2"/>
    <sheet name="500G_100I" sheetId="2" state="visible" r:id="rId3"/>
    <sheet name="500G_200I" sheetId="3" state="visible" r:id="rId4"/>
    <sheet name="500G_400I" sheetId="4" state="visible" r:id="rId5"/>
    <sheet name="500G_500I" sheetId="5" state="visible" r:id="rId6"/>
    <sheet name="500G_1000I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<sst xmlns="http://schemas.openxmlformats.org/spreadsheetml/2006/main" count="135" uniqueCount="29">
  <si>
    <t>Fitness</t>
  </si>
  <si>
    <t>Tiempo</t>
  </si>
  <si>
    <t>Potencia</t>
  </si>
  <si>
    <t>Energía</t>
  </si>
  <si>
    <t>Time(s)</t>
  </si>
  <si>
    <t>Power(W)</t>
  </si>
  <si>
    <t>Energy(Joules)</t>
  </si>
  <si>
    <t>Generation</t>
  </si>
  <si>
    <t>s_fitness</t>
  </si>
  <si>
    <t>r_fitness</t>
  </si>
  <si>
    <t>a_fitness</t>
  </si>
  <si>
    <t>aux</t>
  </si>
  <si>
    <t>Total:</t>
  </si>
  <si>
    <t>Promedios</t>
  </si>
  <si>
    <t>Time</t>
  </si>
  <si>
    <t>Power</t>
  </si>
  <si>
    <t>Energy</t>
  </si>
  <si>
    <t>Valor referencia</t>
  </si>
  <si>
    <t>media</t>
  </si>
  <si>
    <t>Exceso</t>
  </si>
  <si>
    <t>error estándar</t>
  </si>
  <si>
    <t>Voltaje</t>
  </si>
  <si>
    <t>P_init(W)</t>
  </si>
  <si>
    <t>P_avg(W)</t>
  </si>
  <si>
    <t>P_dif(W)</t>
  </si>
  <si>
    <t>P (Kwh)</t>
  </si>
  <si>
    <t>E(J)=P(w)*t</t>
  </si>
  <si>
    <t>Suma</t>
  </si>
  <si>
    <t>1,0000</t>
  </si>
</sst>
</file>

<file path=xl/styles.xml><?xml version="1.0" encoding="utf-8"?>
<styleSheet xmlns="http://schemas.openxmlformats.org/spreadsheetml/2006/main">
  <numFmts count="5">
    <numFmt formatCode="GENERAL" numFmtId="164"/>
    <numFmt formatCode="0.00" numFmtId="165"/>
    <numFmt formatCode="0.00000000" numFmtId="166"/>
    <numFmt formatCode="@" numFmtId="167"/>
    <numFmt formatCode="0" numFmtId="168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Calibri"/>
      <charset val="1"/>
      <family val="2"/>
      <color rgb="00000000"/>
      <sz val="12"/>
    </font>
    <font>
      <name val="Calibri"/>
      <charset val="1"/>
      <family val="2"/>
      <b val="true"/>
      <color rgb="00000000"/>
      <sz val="12"/>
    </font>
  </fonts>
  <fills count="4">
    <fill>
      <patternFill patternType="none"/>
    </fill>
    <fill>
      <patternFill patternType="gray125"/>
    </fill>
    <fill>
      <patternFill patternType="solid">
        <fgColor rgb="00C0C0C0"/>
        <bgColor rgb="00CCCCFF"/>
      </patternFill>
    </fill>
    <fill>
      <patternFill patternType="solid">
        <fgColor rgb="004C4C4C"/>
        <bgColor rgb="003333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5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5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0" numFmtId="164" xfId="0"/>
    <xf applyAlignment="false" applyBorder="false" applyFont="true" applyProtection="false" borderId="0" fillId="0" fontId="0" numFmtId="165" xfId="0"/>
    <xf applyAlignment="false" applyBorder="false" applyFont="true" applyProtection="false" borderId="0" fillId="0" fontId="6" numFmtId="164" xfId="0"/>
    <xf applyAlignment="true" applyBorder="false" applyFont="true" applyProtection="false" borderId="0" fillId="0" fontId="6" numFmtId="164" xfId="0">
      <alignment horizontal="right" indent="0" shrinkToFit="false" textRotation="0" vertical="bottom" wrapText="false"/>
    </xf>
    <xf applyAlignment="false" applyBorder="false" applyFont="true" applyProtection="false" borderId="0" fillId="2" fontId="4" numFmtId="164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5" xfId="0"/>
    <xf applyAlignment="false" applyBorder="false" applyFont="false" applyProtection="false" borderId="0" fillId="3" fontId="0" numFmtId="164" xfId="0"/>
    <xf applyAlignment="true" applyBorder="false" applyFont="true" applyProtection="false" borderId="0" fillId="0" fontId="0" numFmtId="167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</xf>
    <xf applyAlignment="false" applyBorder="false" applyFont="true" applyProtection="false" borderId="0" fillId="0" fontId="0" numFmtId="168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1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15" activeCellId="0" pane="topLeft" sqref="C15"/>
    </sheetView>
  </sheetViews>
  <cols>
    <col collapsed="false" hidden="false" max="1025" min="1" style="0" width="11.6313725490196"/>
  </cols>
  <sheetData>
    <row collapsed="false" customFormat="false" customHeight="true" hidden="false" ht="12.1" outlineLevel="0" r="4">
      <c r="C4" s="0" t="s">
        <v>0</v>
      </c>
      <c r="D4" s="0" t="s">
        <v>1</v>
      </c>
      <c r="E4" s="0" t="s">
        <v>2</v>
      </c>
      <c r="F4" s="0" t="s">
        <v>3</v>
      </c>
    </row>
    <row collapsed="false" customFormat="false" customHeight="true" hidden="false" ht="12.1" outlineLevel="0" r="5">
      <c r="B5" s="0" t="n">
        <v>100</v>
      </c>
      <c r="C5" s="1" t="n">
        <f aca="false">500G_100I!C37</f>
        <v>54.3</v>
      </c>
      <c r="D5" s="1" t="n">
        <f aca="false">500G_100I!D37</f>
        <v>7.77129036666667</v>
      </c>
      <c r="E5" s="1" t="n">
        <f aca="false">500G_100I!I37</f>
        <v>0.500000000000004</v>
      </c>
      <c r="F5" s="1" t="n">
        <f aca="false">500G_100I!M37</f>
        <v>3.88564518333333</v>
      </c>
    </row>
    <row collapsed="false" customFormat="false" customHeight="true" hidden="false" ht="12.1" outlineLevel="0" r="6">
      <c r="C6" s="1" t="n">
        <f aca="false">500G_100I!C38</f>
        <v>0.651749781570947</v>
      </c>
      <c r="D6" s="1" t="n">
        <f aca="false">500G_100I!D38</f>
        <v>1.31489088070949</v>
      </c>
      <c r="E6" s="1" t="n">
        <f aca="false">500G_100I!E38</f>
        <v>0.0603256021946723</v>
      </c>
      <c r="F6" s="1" t="n">
        <f aca="false">500G_100I!M38</f>
        <v>0.657445440354746</v>
      </c>
    </row>
    <row collapsed="false" customFormat="false" customHeight="true" hidden="false" ht="12.1" outlineLevel="0" r="7">
      <c r="B7" s="0" t="n">
        <v>200</v>
      </c>
      <c r="C7" s="1" t="n">
        <f aca="false">500G_200I!C37</f>
        <v>58.3666666666667</v>
      </c>
      <c r="D7" s="1" t="n">
        <f aca="false">500G_200I!D37</f>
        <v>19.9095393666667</v>
      </c>
      <c r="E7" s="1" t="n">
        <f aca="false">500G_200I!I37</f>
        <v>0.499999999999996</v>
      </c>
      <c r="F7" s="1" t="n">
        <f aca="false">500G_200I!M37</f>
        <v>9.95476968333334</v>
      </c>
    </row>
    <row collapsed="false" customFormat="false" customHeight="true" hidden="false" ht="12.1" outlineLevel="0" r="8">
      <c r="C8" s="1" t="n">
        <f aca="false">500G_200I!C38</f>
        <v>0.6806587223391</v>
      </c>
      <c r="D8" s="1" t="n">
        <f aca="false">500G_200I!D38</f>
        <v>2.40868902231158</v>
      </c>
      <c r="E8" s="1" t="n">
        <f aca="false">500G_200I!E38</f>
        <v>0.0345255519594804</v>
      </c>
      <c r="F8" s="1" t="n">
        <f aca="false">500G_200I!M38</f>
        <v>1.20434451115579</v>
      </c>
    </row>
    <row collapsed="false" customFormat="false" customHeight="true" hidden="false" ht="12.1" outlineLevel="0" r="9">
      <c r="B9" s="0" t="n">
        <v>400</v>
      </c>
      <c r="C9" s="1" t="n">
        <f aca="false">500G_400I!C37</f>
        <v>60.2666666666667</v>
      </c>
      <c r="D9" s="1" t="n">
        <f aca="false">500G_400I!D37</f>
        <v>46.2172237</v>
      </c>
      <c r="E9" s="1" t="n">
        <f aca="false">500G_400I!I37</f>
        <v>0.5</v>
      </c>
      <c r="F9" s="1" t="n">
        <f aca="false">500G_400I!M37</f>
        <v>23.10861185</v>
      </c>
    </row>
    <row collapsed="false" customFormat="false" customHeight="true" hidden="false" ht="12.1" outlineLevel="0" r="10">
      <c r="C10" s="1" t="n">
        <f aca="false">500G_200I!C38</f>
        <v>0.6806587223391</v>
      </c>
      <c r="D10" s="1" t="n">
        <f aca="false">500G_400I!D38</f>
        <v>4.00693301879226</v>
      </c>
      <c r="E10" s="1" t="n">
        <f aca="false">500G_500I!E38</f>
        <v>0.0228337814375679</v>
      </c>
      <c r="F10" s="1" t="n">
        <f aca="false">500G_400I!M38</f>
        <v>2.00346650939613</v>
      </c>
    </row>
    <row collapsed="false" customFormat="false" customHeight="true" hidden="false" ht="12.1" outlineLevel="0" r="11">
      <c r="B11" s="0" t="n">
        <v>500</v>
      </c>
      <c r="C11" s="1" t="n">
        <f aca="false">500G_400I!C37</f>
        <v>60.2666666666667</v>
      </c>
      <c r="D11" s="1" t="n">
        <f aca="false">500G_500I!D37</f>
        <v>61.1021890666667</v>
      </c>
      <c r="E11" s="1" t="n">
        <f aca="false">500G_500I!I37</f>
        <v>0.5</v>
      </c>
      <c r="F11" s="1" t="n">
        <f aca="false">500G_500I!M37</f>
        <v>30.5510945333333</v>
      </c>
    </row>
    <row collapsed="false" customFormat="false" customHeight="true" hidden="false" ht="12.1" outlineLevel="0" r="12">
      <c r="C12" s="1" t="n">
        <f aca="false">500G_500I!C38</f>
        <v>0.49684187811803</v>
      </c>
      <c r="D12" s="1" t="n">
        <f aca="false">500G_500I!D38</f>
        <v>7.18689226387691</v>
      </c>
      <c r="E12" s="1" t="n">
        <f aca="false">500G_500I!E38</f>
        <v>0.0228337814375679</v>
      </c>
      <c r="F12" s="1" t="n">
        <f aca="false">500G_500I!M38</f>
        <v>3.59344613193845</v>
      </c>
    </row>
    <row collapsed="false" customFormat="false" customHeight="true" hidden="false" ht="12.1" outlineLevel="0" r="13">
      <c r="B13" s="0" t="n">
        <v>1000</v>
      </c>
      <c r="C13" s="1" t="n">
        <f aca="false">500G_1000I!C37</f>
        <v>62.3</v>
      </c>
      <c r="D13" s="1" t="n">
        <f aca="false">500G_1000I!D37</f>
        <v>116.804570733333</v>
      </c>
      <c r="E13" s="1" t="n">
        <f aca="false">500G_1000I!I37</f>
        <v>0.499999999999996</v>
      </c>
      <c r="F13" s="1" t="n">
        <f aca="false">500G_1000I!M37</f>
        <v>58.4022853666667</v>
      </c>
    </row>
    <row collapsed="false" customFormat="false" customHeight="true" hidden="false" ht="12.1" outlineLevel="0" r="14">
      <c r="C14" s="1" t="n">
        <f aca="false">500G_1000I!C38</f>
        <v>0.392003401345788</v>
      </c>
      <c r="D14" s="1" t="n">
        <f aca="false">500G_1000I!D38</f>
        <v>13.5456446504381</v>
      </c>
      <c r="E14" s="1" t="n">
        <f aca="false">500G_1000I!E38</f>
        <v>0.0166672537671026</v>
      </c>
      <c r="F14" s="1" t="n">
        <f aca="false">500G_1000I!M38</f>
        <v>6.77282232521904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Roman,Predeterminado"&amp;12&amp;A</oddHeader>
    <oddFooter>&amp;C&amp;"Times New Roman,Predeterminado"&amp;12Página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7"/>
  <sheetViews>
    <sheetView colorId="64" defaultGridColor="true" rightToLeft="false" showFormulas="false" showGridLines="true" showOutlineSymbols="true" showRowColHeaders="true" showZeros="true" tabSelected="false" topLeftCell="A32" view="normal" windowProtection="false" workbookViewId="0" zoomScale="100" zoomScaleNormal="100" zoomScalePageLayoutView="100">
      <selection activeCell="H36" activeCellId="0" pane="topLeft" sqref="H36"/>
    </sheetView>
  </sheetViews>
  <cols>
    <col collapsed="false" hidden="false" max="2" min="1" style="0" width="10.0588235294118"/>
    <col collapsed="false" hidden="false" max="3" min="3" style="0" width="9.85882352941177"/>
    <col collapsed="false" hidden="false" max="4" min="4" style="0" width="14.6352941176471"/>
    <col collapsed="false" hidden="false" max="5" min="5" style="0" width="8.5921568627451"/>
    <col collapsed="false" hidden="false" max="6" min="6" style="0" width="9.63137254901961"/>
    <col collapsed="false" hidden="false" max="7" min="7" style="0" width="9.07058823529412"/>
    <col collapsed="false" hidden="false" max="8" min="8" style="0" width="11.043137254902"/>
    <col collapsed="false" hidden="false" max="1025" min="9" style="0" width="11.6941176470588"/>
  </cols>
  <sheetData>
    <row collapsed="false" customFormat="true" customHeight="true" hidden="false" ht="12.1" outlineLevel="0" r="1" s="2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L1" s="3" t="s">
        <v>11</v>
      </c>
    </row>
    <row collapsed="false" customFormat="true" customHeight="true" hidden="false" ht="12.1" outlineLevel="0" r="2" s="2">
      <c r="B2" s="2" t="n">
        <v>2.426043</v>
      </c>
      <c r="C2" s="4" t="n">
        <v>20.5</v>
      </c>
      <c r="D2" s="5" t="n">
        <f aca="false">C2*B2</f>
        <v>49.7338815</v>
      </c>
      <c r="E2" s="4" t="n">
        <v>500</v>
      </c>
      <c r="F2" s="2" t="n">
        <v>16</v>
      </c>
      <c r="G2" s="4" t="n">
        <v>48</v>
      </c>
      <c r="H2" s="4" t="n">
        <v>0.75</v>
      </c>
      <c r="L2" s="2" t="n">
        <f aca="false">B2*(C2-E$37)^2</f>
        <v>0</v>
      </c>
      <c r="M2" s="2" t="n">
        <f aca="false">(C2-E$42)*B2</f>
        <v>1.2130215</v>
      </c>
    </row>
    <row collapsed="false" customFormat="true" customHeight="true" hidden="false" ht="12.1" outlineLevel="0" r="3" s="2">
      <c r="B3" s="2" t="n">
        <v>7.049496</v>
      </c>
      <c r="C3" s="4" t="n">
        <v>20.5</v>
      </c>
      <c r="D3" s="5" t="n">
        <f aca="false">C3*B3</f>
        <v>144.514668</v>
      </c>
      <c r="E3" s="4" t="n">
        <v>500</v>
      </c>
      <c r="F3" s="2" t="n">
        <v>9</v>
      </c>
      <c r="G3" s="4" t="n">
        <v>55</v>
      </c>
      <c r="H3" s="4" t="n">
        <v>0.8594</v>
      </c>
      <c r="L3" s="2" t="n">
        <f aca="false">B3*(C3-E$37)^2</f>
        <v>0</v>
      </c>
      <c r="M3" s="2" t="n">
        <f aca="false">(C3-E$42)*B3</f>
        <v>3.524748</v>
      </c>
    </row>
    <row collapsed="false" customFormat="true" customHeight="true" hidden="false" ht="12.1" outlineLevel="0" r="4" s="2">
      <c r="B4" s="2" t="n">
        <v>6.128204</v>
      </c>
      <c r="C4" s="4" t="n">
        <v>20.5</v>
      </c>
      <c r="D4" s="5" t="n">
        <f aca="false">C4*B4</f>
        <v>125.628182</v>
      </c>
      <c r="E4" s="4" t="n">
        <v>500</v>
      </c>
      <c r="F4" s="2" t="n">
        <v>12</v>
      </c>
      <c r="G4" s="4" t="n">
        <v>52</v>
      </c>
      <c r="H4" s="4" t="n">
        <v>0.8125</v>
      </c>
      <c r="L4" s="2" t="n">
        <f aca="false">B4*(C4-E$37)^2</f>
        <v>0</v>
      </c>
      <c r="M4" s="2" t="n">
        <f aca="false">(C4-E$42)*B4</f>
        <v>3.064102</v>
      </c>
    </row>
    <row collapsed="false" customFormat="true" customHeight="true" hidden="false" ht="12.1" outlineLevel="0" r="5" s="2">
      <c r="B5" s="2" t="n">
        <v>1.608162</v>
      </c>
      <c r="C5" s="4" t="n">
        <v>20.5</v>
      </c>
      <c r="D5" s="5" t="n">
        <f aca="false">C5*B5</f>
        <v>32.967321</v>
      </c>
      <c r="E5" s="4" t="n">
        <v>500</v>
      </c>
      <c r="F5" s="2" t="n">
        <v>16</v>
      </c>
      <c r="G5" s="4" t="n">
        <v>48</v>
      </c>
      <c r="H5" s="4" t="n">
        <v>0.75</v>
      </c>
      <c r="L5" s="2" t="n">
        <f aca="false">B5*(C5-E$37)^2</f>
        <v>0</v>
      </c>
      <c r="M5" s="2" t="n">
        <f aca="false">(C5-E$42)*B5</f>
        <v>0.804081</v>
      </c>
    </row>
    <row collapsed="false" customFormat="true" customHeight="true" hidden="false" ht="12.1" outlineLevel="0" r="6" s="2">
      <c r="B6" s="2" t="n">
        <v>5.016017</v>
      </c>
      <c r="C6" s="4" t="n">
        <v>20.5</v>
      </c>
      <c r="D6" s="5" t="n">
        <f aca="false">C6*B6</f>
        <v>102.8283485</v>
      </c>
      <c r="E6" s="4" t="n">
        <v>500</v>
      </c>
      <c r="F6" s="2" t="n">
        <v>6</v>
      </c>
      <c r="G6" s="4" t="n">
        <v>58</v>
      </c>
      <c r="H6" s="4" t="n">
        <v>0.9062</v>
      </c>
      <c r="L6" s="2" t="n">
        <f aca="false">B6*(C6-E$37)^2</f>
        <v>0</v>
      </c>
      <c r="M6" s="2" t="n">
        <f aca="false">(C6-E$42)*B6</f>
        <v>2.5080085</v>
      </c>
    </row>
    <row collapsed="false" customFormat="true" customHeight="true" hidden="false" ht="12.1" outlineLevel="0" r="7" s="2">
      <c r="B7" s="2" t="n">
        <v>4.185119</v>
      </c>
      <c r="C7" s="4" t="n">
        <v>20.5</v>
      </c>
      <c r="D7" s="5" t="n">
        <f aca="false">C7*B7</f>
        <v>85.7949395</v>
      </c>
      <c r="E7" s="4" t="n">
        <v>500</v>
      </c>
      <c r="F7" s="2" t="n">
        <v>8</v>
      </c>
      <c r="G7" s="4" t="n">
        <v>56</v>
      </c>
      <c r="H7" s="4" t="n">
        <v>0.875</v>
      </c>
      <c r="L7" s="2" t="n">
        <f aca="false">B7*(C7-E$37)^2</f>
        <v>0</v>
      </c>
      <c r="M7" s="2" t="n">
        <f aca="false">(C7-E$42)*B7</f>
        <v>2.0925595</v>
      </c>
    </row>
    <row collapsed="false" customFormat="true" customHeight="true" hidden="false" ht="12.1" outlineLevel="0" r="8" s="2">
      <c r="B8" s="2" t="n">
        <v>16.670274</v>
      </c>
      <c r="C8" s="4" t="n">
        <v>20.5</v>
      </c>
      <c r="D8" s="5" t="n">
        <f aca="false">C8*B8</f>
        <v>341.740617</v>
      </c>
      <c r="E8" s="4" t="n">
        <v>500</v>
      </c>
      <c r="F8" s="2" t="n">
        <v>6</v>
      </c>
      <c r="G8" s="4" t="n">
        <v>58</v>
      </c>
      <c r="H8" s="4" t="n">
        <v>0.9062</v>
      </c>
      <c r="L8" s="2" t="n">
        <f aca="false">B8*(C8-E$37)^2</f>
        <v>0</v>
      </c>
      <c r="M8" s="2" t="n">
        <f aca="false">(C8-E$42)*B8</f>
        <v>8.335137</v>
      </c>
    </row>
    <row collapsed="false" customFormat="true" customHeight="true" hidden="false" ht="12.1" outlineLevel="0" r="9" s="2">
      <c r="B9" s="2" t="n">
        <v>5.266639</v>
      </c>
      <c r="C9" s="4" t="n">
        <v>20.5</v>
      </c>
      <c r="D9" s="5" t="n">
        <f aca="false">C9*B9</f>
        <v>107.9660995</v>
      </c>
      <c r="E9" s="4" t="n">
        <v>500</v>
      </c>
      <c r="F9" s="2" t="n">
        <v>8</v>
      </c>
      <c r="G9" s="4" t="n">
        <v>56</v>
      </c>
      <c r="H9" s="4" t="n">
        <v>0.875</v>
      </c>
      <c r="L9" s="2" t="n">
        <f aca="false">B9*(C9-E$37)^2</f>
        <v>0</v>
      </c>
      <c r="M9" s="2" t="n">
        <f aca="false">(C9-E$42)*B9</f>
        <v>2.6333195</v>
      </c>
    </row>
    <row collapsed="false" customFormat="true" customHeight="true" hidden="false" ht="12.1" outlineLevel="0" r="10" s="2">
      <c r="B10" s="2" t="n">
        <v>2.997766</v>
      </c>
      <c r="C10" s="4" t="n">
        <v>20.5</v>
      </c>
      <c r="D10" s="5" t="n">
        <f aca="false">C10*B10</f>
        <v>61.454203</v>
      </c>
      <c r="E10" s="4" t="n">
        <v>500</v>
      </c>
      <c r="F10" s="2" t="n">
        <v>12</v>
      </c>
      <c r="G10" s="4" t="n">
        <v>52</v>
      </c>
      <c r="H10" s="4" t="n">
        <v>0.8125</v>
      </c>
      <c r="L10" s="2" t="n">
        <f aca="false">B10*(C10-E$37)^2</f>
        <v>0</v>
      </c>
      <c r="M10" s="2" t="n">
        <f aca="false">(C10-E$42)*B10</f>
        <v>1.498883</v>
      </c>
    </row>
    <row collapsed="false" customFormat="true" customHeight="true" hidden="false" ht="12.1" outlineLevel="0" r="11" s="2">
      <c r="B11" s="2" t="n">
        <v>2.656502</v>
      </c>
      <c r="C11" s="4" t="n">
        <v>20.5</v>
      </c>
      <c r="D11" s="5" t="n">
        <f aca="false">C11*B11</f>
        <v>54.458291</v>
      </c>
      <c r="E11" s="4" t="n">
        <v>500</v>
      </c>
      <c r="F11" s="2" t="n">
        <v>16</v>
      </c>
      <c r="G11" s="4" t="n">
        <v>48</v>
      </c>
      <c r="H11" s="4" t="n">
        <v>0.75</v>
      </c>
      <c r="L11" s="2" t="n">
        <f aca="false">B11*(C11-E$37)^2</f>
        <v>0</v>
      </c>
      <c r="M11" s="2" t="n">
        <f aca="false">(C11-E$42)*B11</f>
        <v>1.328251</v>
      </c>
    </row>
    <row collapsed="false" customFormat="true" customHeight="true" hidden="false" ht="12.1" outlineLevel="0" r="12" s="2">
      <c r="B12" s="2" t="n">
        <v>6.315068</v>
      </c>
      <c r="C12" s="4" t="n">
        <v>20.5</v>
      </c>
      <c r="D12" s="5" t="n">
        <f aca="false">C12*B12</f>
        <v>129.458894</v>
      </c>
      <c r="E12" s="4" t="n">
        <v>500</v>
      </c>
      <c r="F12" s="2" t="n">
        <v>4</v>
      </c>
      <c r="G12" s="4" t="n">
        <v>60</v>
      </c>
      <c r="H12" s="4" t="n">
        <v>0.9375</v>
      </c>
      <c r="L12" s="2" t="n">
        <f aca="false">B12*(C12-E$37)^2</f>
        <v>0</v>
      </c>
      <c r="M12" s="2" t="n">
        <f aca="false">(C12-E$42)*B12</f>
        <v>3.157534</v>
      </c>
    </row>
    <row collapsed="false" customFormat="true" customHeight="true" hidden="false" ht="12.1" outlineLevel="0" r="13" s="2">
      <c r="B13" s="2" t="n">
        <v>5.779811</v>
      </c>
      <c r="C13" s="4" t="n">
        <v>20.5</v>
      </c>
      <c r="D13" s="5" t="n">
        <f aca="false">C13*B13</f>
        <v>118.4861255</v>
      </c>
      <c r="E13" s="4" t="n">
        <v>500</v>
      </c>
      <c r="F13" s="2" t="n">
        <v>8</v>
      </c>
      <c r="G13" s="4" t="n">
        <v>56</v>
      </c>
      <c r="H13" s="4" t="n">
        <v>0.875</v>
      </c>
      <c r="L13" s="2" t="n">
        <f aca="false">B13*(C13-E$37)^2</f>
        <v>0</v>
      </c>
      <c r="M13" s="2" t="n">
        <f aca="false">(C13-E$42)*B13</f>
        <v>2.8899055</v>
      </c>
    </row>
    <row collapsed="false" customFormat="true" customHeight="true" hidden="false" ht="12.1" outlineLevel="0" r="14" s="2">
      <c r="B14" s="2" t="n">
        <v>7.915728</v>
      </c>
      <c r="C14" s="4" t="n">
        <v>20.5</v>
      </c>
      <c r="D14" s="5" t="n">
        <f aca="false">C14*B14</f>
        <v>162.272424</v>
      </c>
      <c r="E14" s="4" t="n">
        <v>500</v>
      </c>
      <c r="F14" s="2" t="n">
        <v>8</v>
      </c>
      <c r="G14" s="4" t="n">
        <v>56</v>
      </c>
      <c r="H14" s="4" t="n">
        <v>0.875</v>
      </c>
      <c r="L14" s="2" t="n">
        <f aca="false">B14*(C14-E$37)^2</f>
        <v>0</v>
      </c>
      <c r="M14" s="2" t="n">
        <f aca="false">(C14-E$42)*B14</f>
        <v>3.957864</v>
      </c>
    </row>
    <row collapsed="false" customFormat="true" customHeight="true" hidden="false" ht="12.1" outlineLevel="0" r="15" s="2">
      <c r="B15" s="2" t="n">
        <v>14.045496</v>
      </c>
      <c r="C15" s="4" t="n">
        <v>20.5</v>
      </c>
      <c r="D15" s="5" t="n">
        <f aca="false">C15*B15</f>
        <v>287.932668</v>
      </c>
      <c r="E15" s="4" t="n">
        <v>500</v>
      </c>
      <c r="F15" s="2" t="n">
        <v>7</v>
      </c>
      <c r="G15" s="4" t="n">
        <v>57</v>
      </c>
      <c r="H15" s="4" t="n">
        <v>0.8906</v>
      </c>
      <c r="L15" s="2" t="n">
        <f aca="false">B15*(C15-E$37)^2</f>
        <v>0</v>
      </c>
      <c r="M15" s="2" t="n">
        <f aca="false">(C15-E$42)*B15</f>
        <v>7.022748</v>
      </c>
    </row>
    <row collapsed="false" customFormat="true" customHeight="true" hidden="false" ht="12.1" outlineLevel="0" r="16" s="2">
      <c r="B16" s="2" t="n">
        <v>11.4164</v>
      </c>
      <c r="C16" s="4" t="n">
        <v>20.5</v>
      </c>
      <c r="D16" s="5" t="n">
        <f aca="false">C16*B16</f>
        <v>234.0362</v>
      </c>
      <c r="E16" s="4" t="n">
        <v>500</v>
      </c>
      <c r="F16" s="2" t="n">
        <v>11</v>
      </c>
      <c r="G16" s="4" t="n">
        <v>53</v>
      </c>
      <c r="H16" s="4" t="n">
        <v>0.8281</v>
      </c>
      <c r="L16" s="2" t="n">
        <f aca="false">B16*(C16-E$37)^2</f>
        <v>0</v>
      </c>
      <c r="M16" s="2" t="n">
        <f aca="false">(C16-E$42)*B16</f>
        <v>5.7082</v>
      </c>
    </row>
    <row collapsed="false" customFormat="true" customHeight="true" hidden="false" ht="12.1" outlineLevel="0" r="17" s="2">
      <c r="B17" s="2" t="n">
        <v>6.203193</v>
      </c>
      <c r="C17" s="4" t="n">
        <v>20.5</v>
      </c>
      <c r="D17" s="5" t="n">
        <f aca="false">C17*B17</f>
        <v>127.1654565</v>
      </c>
      <c r="E17" s="4" t="n">
        <v>500</v>
      </c>
      <c r="F17" s="2" t="n">
        <v>12</v>
      </c>
      <c r="G17" s="4" t="n">
        <v>52</v>
      </c>
      <c r="H17" s="4" t="n">
        <v>0.8125</v>
      </c>
      <c r="L17" s="2" t="n">
        <f aca="false">B17*(C17-E$37)^2</f>
        <v>0</v>
      </c>
      <c r="M17" s="2" t="n">
        <f aca="false">(C17-E$42)*B17</f>
        <v>3.1015965</v>
      </c>
    </row>
    <row collapsed="false" customFormat="true" customHeight="true" hidden="false" ht="12.1" outlineLevel="0" r="18" s="2">
      <c r="B18" s="2" t="n">
        <v>2.392049</v>
      </c>
      <c r="C18" s="4" t="n">
        <v>20.5</v>
      </c>
      <c r="D18" s="5" t="n">
        <f aca="false">C18*B18</f>
        <v>49.0370045</v>
      </c>
      <c r="E18" s="4" t="n">
        <v>500</v>
      </c>
      <c r="F18" s="2" t="n">
        <v>14</v>
      </c>
      <c r="G18" s="4" t="n">
        <v>50</v>
      </c>
      <c r="H18" s="4" t="n">
        <v>0.7812</v>
      </c>
      <c r="L18" s="2" t="n">
        <f aca="false">B18*(C18-E$37)^2</f>
        <v>0</v>
      </c>
      <c r="M18" s="2" t="n">
        <f aca="false">(C18-E$42)*B18</f>
        <v>1.1960245</v>
      </c>
    </row>
    <row collapsed="false" customFormat="true" customHeight="true" hidden="false" ht="12.1" outlineLevel="0" r="19" s="2">
      <c r="B19" s="2" t="n">
        <v>5.603604</v>
      </c>
      <c r="C19" s="4" t="n">
        <v>20.5</v>
      </c>
      <c r="D19" s="5" t="n">
        <f aca="false">C19*B19</f>
        <v>114.873882</v>
      </c>
      <c r="E19" s="4" t="n">
        <v>500</v>
      </c>
      <c r="F19" s="2" t="n">
        <v>14</v>
      </c>
      <c r="G19" s="4" t="n">
        <v>50</v>
      </c>
      <c r="H19" s="4" t="n">
        <v>0.7812</v>
      </c>
      <c r="L19" s="2" t="n">
        <f aca="false">B19*(C19-E$37)^2</f>
        <v>0</v>
      </c>
      <c r="M19" s="2" t="n">
        <f aca="false">(C19-E$42)*B19</f>
        <v>2.801802</v>
      </c>
    </row>
    <row collapsed="false" customFormat="true" customHeight="true" hidden="false" ht="12.1" outlineLevel="0" r="20" s="2">
      <c r="B20" s="2" t="n">
        <v>5.328697</v>
      </c>
      <c r="C20" s="4" t="n">
        <v>20.5</v>
      </c>
      <c r="D20" s="5" t="n">
        <f aca="false">C20*B20</f>
        <v>109.2382885</v>
      </c>
      <c r="E20" s="4" t="n">
        <v>500</v>
      </c>
      <c r="F20" s="2" t="n">
        <v>12</v>
      </c>
      <c r="G20" s="4" t="n">
        <v>52</v>
      </c>
      <c r="H20" s="4" t="n">
        <v>0.8125</v>
      </c>
      <c r="L20" s="2" t="n">
        <f aca="false">B20*(C20-E$37)^2</f>
        <v>0</v>
      </c>
      <c r="M20" s="2" t="n">
        <f aca="false">(C20-E$42)*B20</f>
        <v>2.6643485</v>
      </c>
    </row>
    <row collapsed="false" customFormat="true" customHeight="true" hidden="false" ht="12.1" outlineLevel="0" r="21" s="2">
      <c r="B21" s="2" t="n">
        <v>38.563431</v>
      </c>
      <c r="C21" s="4" t="n">
        <v>20.5</v>
      </c>
      <c r="D21" s="5" t="n">
        <f aca="false">C21*B21</f>
        <v>790.5503355</v>
      </c>
      <c r="E21" s="4" t="n">
        <v>500</v>
      </c>
      <c r="F21" s="2" t="n">
        <v>5</v>
      </c>
      <c r="G21" s="4" t="n">
        <v>59</v>
      </c>
      <c r="H21" s="4" t="n">
        <v>0.9219</v>
      </c>
      <c r="L21" s="2" t="n">
        <f aca="false">B21*(C21-E$37)^2</f>
        <v>0</v>
      </c>
      <c r="M21" s="2" t="n">
        <f aca="false">(C21-E$42)*B21</f>
        <v>19.2817155</v>
      </c>
    </row>
    <row collapsed="false" customFormat="true" customHeight="true" hidden="false" ht="12.1" outlineLevel="0" r="22" s="2">
      <c r="B22" s="2" t="n">
        <v>10.865062</v>
      </c>
      <c r="C22" s="4" t="n">
        <v>20.5</v>
      </c>
      <c r="D22" s="5" t="n">
        <f aca="false">C22*B22</f>
        <v>222.733771</v>
      </c>
      <c r="E22" s="4" t="n">
        <v>500</v>
      </c>
      <c r="F22" s="2" t="n">
        <v>10</v>
      </c>
      <c r="G22" s="4" t="n">
        <v>54</v>
      </c>
      <c r="H22" s="4" t="n">
        <v>0.8438</v>
      </c>
      <c r="L22" s="2" t="n">
        <f aca="false">B22*(C22-E$37)^2</f>
        <v>0</v>
      </c>
      <c r="M22" s="2" t="n">
        <f aca="false">(C22-E$42)*B22</f>
        <v>5.432531</v>
      </c>
    </row>
    <row collapsed="false" customFormat="true" customHeight="true" hidden="false" ht="12.1" outlineLevel="0" r="23" s="2">
      <c r="B23" s="2" t="n">
        <v>19.928349</v>
      </c>
      <c r="C23" s="4" t="n">
        <v>20.5</v>
      </c>
      <c r="D23" s="5" t="n">
        <f aca="false">C23*B23</f>
        <v>408.5311545</v>
      </c>
      <c r="E23" s="4" t="n">
        <v>500</v>
      </c>
      <c r="F23" s="2" t="n">
        <v>8</v>
      </c>
      <c r="G23" s="4" t="n">
        <v>56</v>
      </c>
      <c r="H23" s="4" t="n">
        <v>0.875</v>
      </c>
      <c r="L23" s="2" t="n">
        <f aca="false">B23*(C23-E$37)^2</f>
        <v>0</v>
      </c>
      <c r="M23" s="2" t="n">
        <f aca="false">(C23-E$42)*B23</f>
        <v>9.9641745</v>
      </c>
    </row>
    <row collapsed="false" customFormat="true" customHeight="true" hidden="false" ht="12.1" outlineLevel="0" r="24" s="2">
      <c r="B24" s="2" t="n">
        <v>3.718468</v>
      </c>
      <c r="C24" s="4" t="n">
        <v>20.5</v>
      </c>
      <c r="D24" s="5" t="n">
        <f aca="false">C24*B24</f>
        <v>76.228594</v>
      </c>
      <c r="E24" s="4" t="n">
        <v>500</v>
      </c>
      <c r="F24" s="2" t="n">
        <v>8</v>
      </c>
      <c r="G24" s="4" t="n">
        <v>56</v>
      </c>
      <c r="H24" s="4" t="n">
        <v>0.875</v>
      </c>
      <c r="L24" s="2" t="n">
        <f aca="false">B24*(C24-E$37)^2</f>
        <v>0</v>
      </c>
      <c r="M24" s="2" t="n">
        <f aca="false">(C24-E$42)*B24</f>
        <v>1.859234</v>
      </c>
    </row>
    <row collapsed="false" customFormat="true" customHeight="true" hidden="false" ht="12.1" outlineLevel="0" r="25" s="2">
      <c r="B25" s="2" t="n">
        <v>3.812704</v>
      </c>
      <c r="C25" s="4" t="n">
        <v>20.5</v>
      </c>
      <c r="D25" s="5" t="n">
        <f aca="false">C25*B25</f>
        <v>78.160432</v>
      </c>
      <c r="E25" s="4" t="n">
        <v>500</v>
      </c>
      <c r="F25" s="2" t="n">
        <v>14</v>
      </c>
      <c r="G25" s="4" t="n">
        <v>50</v>
      </c>
      <c r="H25" s="4" t="n">
        <v>0.7812</v>
      </c>
      <c r="L25" s="2" t="n">
        <f aca="false">B25*(C25-E$37)^2</f>
        <v>0</v>
      </c>
      <c r="M25" s="2" t="n">
        <f aca="false">(C25-E$42)*B25</f>
        <v>1.906352</v>
      </c>
    </row>
    <row collapsed="false" customFormat="true" customHeight="true" hidden="false" ht="12.1" outlineLevel="0" r="26" s="2">
      <c r="B26" s="2" t="n">
        <v>5.629598</v>
      </c>
      <c r="C26" s="4" t="n">
        <v>20.5</v>
      </c>
      <c r="D26" s="5" t="n">
        <f aca="false">C26*B26</f>
        <v>115.406759</v>
      </c>
      <c r="E26" s="4" t="n">
        <v>500</v>
      </c>
      <c r="F26" s="2" t="n">
        <v>7</v>
      </c>
      <c r="G26" s="4" t="n">
        <v>57</v>
      </c>
      <c r="H26" s="4" t="n">
        <v>0.8906</v>
      </c>
      <c r="L26" s="2" t="n">
        <f aca="false">B26*(C26-E$37)^2</f>
        <v>0</v>
      </c>
      <c r="M26" s="2" t="n">
        <f aca="false">(C26-E$42)*B26</f>
        <v>2.814799</v>
      </c>
    </row>
    <row collapsed="false" customFormat="true" customHeight="true" hidden="false" ht="12.1" outlineLevel="0" r="27" s="2">
      <c r="B27" s="2" t="n">
        <v>3.336631</v>
      </c>
      <c r="C27" s="4" t="n">
        <v>20.5</v>
      </c>
      <c r="D27" s="5" t="n">
        <f aca="false">C27*B27</f>
        <v>68.4009355</v>
      </c>
      <c r="E27" s="4" t="n">
        <v>500</v>
      </c>
      <c r="F27" s="2" t="n">
        <v>8</v>
      </c>
      <c r="G27" s="4" t="n">
        <v>56</v>
      </c>
      <c r="H27" s="4" t="n">
        <v>0.875</v>
      </c>
      <c r="L27" s="2" t="n">
        <f aca="false">B27*(C27-E$37)^2</f>
        <v>0</v>
      </c>
      <c r="M27" s="2" t="n">
        <f aca="false">(C27-E$42)*B27</f>
        <v>1.6683155</v>
      </c>
    </row>
    <row collapsed="false" customFormat="true" customHeight="true" hidden="false" ht="12.1" outlineLevel="0" r="28" s="2">
      <c r="B28" s="2" t="n">
        <v>4.340291</v>
      </c>
      <c r="C28" s="4" t="n">
        <v>20.5</v>
      </c>
      <c r="D28" s="5" t="n">
        <f aca="false">C28*B28</f>
        <v>88.9759655</v>
      </c>
      <c r="E28" s="4" t="n">
        <v>500</v>
      </c>
      <c r="F28" s="2" t="n">
        <v>10</v>
      </c>
      <c r="G28" s="4" t="n">
        <v>54</v>
      </c>
      <c r="H28" s="4" t="n">
        <v>0.8438</v>
      </c>
      <c r="L28" s="2" t="n">
        <f aca="false">B28*(C28-E$37)^2</f>
        <v>0</v>
      </c>
      <c r="M28" s="2" t="n">
        <f aca="false">(C28-E$42)*B28</f>
        <v>2.1701455</v>
      </c>
    </row>
    <row collapsed="false" customFormat="true" customHeight="true" hidden="false" ht="12.1" outlineLevel="0" r="29" s="2">
      <c r="B29" s="2" t="n">
        <v>5.427893</v>
      </c>
      <c r="C29" s="4" t="n">
        <v>20.5</v>
      </c>
      <c r="D29" s="5" t="n">
        <f aca="false">C29*B29</f>
        <v>111.2718065</v>
      </c>
      <c r="E29" s="4" t="n">
        <v>500</v>
      </c>
      <c r="F29" s="2" t="n">
        <v>12</v>
      </c>
      <c r="G29" s="4" t="n">
        <v>52</v>
      </c>
      <c r="H29" s="4" t="n">
        <v>0.8125</v>
      </c>
      <c r="L29" s="2" t="n">
        <f aca="false">B29*(C29-E$37)^2</f>
        <v>0</v>
      </c>
      <c r="M29" s="2" t="n">
        <f aca="false">(C29-E$42)*B29</f>
        <v>2.7139465</v>
      </c>
    </row>
    <row collapsed="false" customFormat="true" customHeight="true" hidden="false" ht="12.1" outlineLevel="0" r="30" s="2">
      <c r="B30" s="2" t="n">
        <v>4.406253</v>
      </c>
      <c r="C30" s="4" t="n">
        <v>20.5</v>
      </c>
      <c r="D30" s="5" t="n">
        <f aca="false">C30*B30</f>
        <v>90.3281865</v>
      </c>
      <c r="E30" s="4" t="n">
        <v>500</v>
      </c>
      <c r="F30" s="2" t="n">
        <v>8</v>
      </c>
      <c r="G30" s="4" t="n">
        <v>56</v>
      </c>
      <c r="H30" s="4" t="n">
        <v>0.875</v>
      </c>
      <c r="L30" s="2" t="n">
        <f aca="false">B30*(C30-E$37)^2</f>
        <v>0</v>
      </c>
      <c r="M30" s="2" t="n">
        <f aca="false">(C30-E$42)*B30</f>
        <v>2.2031265</v>
      </c>
    </row>
    <row collapsed="false" customFormat="true" customHeight="true" hidden="false" ht="12.1" outlineLevel="0" r="31" s="2">
      <c r="B31" s="2" t="n">
        <v>14.105763</v>
      </c>
      <c r="C31" s="4" t="n">
        <v>20.5</v>
      </c>
      <c r="D31" s="5" t="n">
        <f aca="false">C31*B31</f>
        <v>289.1681415</v>
      </c>
      <c r="E31" s="4" t="n">
        <v>500</v>
      </c>
      <c r="F31" s="2" t="n">
        <v>2</v>
      </c>
      <c r="G31" s="4" t="n">
        <v>62</v>
      </c>
      <c r="H31" s="4" t="n">
        <v>0.9688</v>
      </c>
      <c r="L31" s="2" t="n">
        <f aca="false">B31*(C31-E$37)^2</f>
        <v>0</v>
      </c>
      <c r="M31" s="2" t="n">
        <f aca="false">(C31-E$42)*B31</f>
        <v>7.0528815</v>
      </c>
    </row>
    <row collapsed="false" customFormat="false" customHeight="true" hidden="false" ht="12.1" outlineLevel="0" r="32">
      <c r="B32" s="1"/>
      <c r="C32" s="1"/>
      <c r="D32" s="1"/>
    </row>
    <row collapsed="false" customFormat="false" customHeight="true" hidden="false" ht="12.1" outlineLevel="0" r="33">
      <c r="A33" s="0" t="s">
        <v>12</v>
      </c>
      <c r="B33" s="1" t="n">
        <f aca="false">SUM(B2:B31)</f>
        <v>233.138711</v>
      </c>
      <c r="C33" s="1"/>
      <c r="D33" s="1"/>
    </row>
    <row collapsed="false" customFormat="false" customHeight="true" hidden="false" ht="12.1" outlineLevel="0" r="34"/>
    <row collapsed="false" customFormat="false" customHeight="true" hidden="false" ht="12.1" outlineLevel="0" r="35"/>
    <row collapsed="false" customFormat="false" customHeight="true" hidden="false" ht="15" outlineLevel="0" r="36">
      <c r="A36" s="6" t="s">
        <v>13</v>
      </c>
      <c r="B36" s="6"/>
      <c r="C36" s="0" t="s">
        <v>0</v>
      </c>
      <c r="D36" s="0" t="s">
        <v>14</v>
      </c>
      <c r="E36" s="0" t="s">
        <v>15</v>
      </c>
      <c r="F36" s="0" t="s">
        <v>16</v>
      </c>
      <c r="H36" s="0" t="s">
        <v>17</v>
      </c>
      <c r="I36" s="0" t="n">
        <f aca="false">E42</f>
        <v>20</v>
      </c>
    </row>
    <row collapsed="false" customFormat="false" customHeight="true" hidden="false" ht="15" outlineLevel="0" r="37">
      <c r="B37" s="0" t="s">
        <v>18</v>
      </c>
      <c r="C37" s="1" t="n">
        <f aca="false">AVERAGE(G2:G31)</f>
        <v>54.3</v>
      </c>
      <c r="D37" s="1" t="n">
        <f aca="false">AVERAGE(B2:B31)</f>
        <v>7.77129036666667</v>
      </c>
      <c r="E37" s="1" t="n">
        <f aca="false">SUM(D2:D31)/SUM(B2:B31)</f>
        <v>20.5</v>
      </c>
      <c r="F37" s="1" t="n">
        <f aca="false">AVERAGE(D2:D31)</f>
        <v>159.311452516667</v>
      </c>
      <c r="H37" s="7" t="s">
        <v>19</v>
      </c>
      <c r="I37" s="1" t="n">
        <f aca="false">E37-I36</f>
        <v>0.500000000000004</v>
      </c>
      <c r="J37" s="1" t="n">
        <f aca="false">I37*D37</f>
        <v>3.88564518333336</v>
      </c>
      <c r="M37" s="1" t="n">
        <f aca="false">AVERAGE(M2:M31)</f>
        <v>3.88564518333333</v>
      </c>
    </row>
    <row collapsed="false" customFormat="false" customHeight="true" hidden="false" ht="15" outlineLevel="0" r="38">
      <c r="B38" s="0" t="s">
        <v>20</v>
      </c>
      <c r="C38" s="1" t="n">
        <f aca="false">STDEVP(G2:G31)/SQRT(COUNT(G2:G31))</f>
        <v>0.651749781570947</v>
      </c>
      <c r="D38" s="1" t="n">
        <f aca="false">STDEVP(B2:B31)/SQRT(COUNT(B2:B31))</f>
        <v>1.31489088070949</v>
      </c>
      <c r="E38" s="1" t="n">
        <f aca="false">SQRT(SUM(H2:H31)/SUM(B2:B31))/SQRT(COUNT(D2:D31))</f>
        <v>0.0603256021946723</v>
      </c>
      <c r="F38" s="1" t="n">
        <f aca="false">STDEVP(D2:D31)/SQRT(COUNT(D2:D31))</f>
        <v>26.9552630545446</v>
      </c>
      <c r="M38" s="1" t="n">
        <f aca="false">STDEVP(M2:M31)/SQRT(COUNT(M2:M31))</f>
        <v>0.657445440354746</v>
      </c>
    </row>
    <row collapsed="false" customFormat="false" customHeight="true" hidden="false" ht="12.1" outlineLevel="0" r="39"/>
    <row collapsed="false" customFormat="false" customHeight="true" hidden="false" ht="12.1" outlineLevel="0" r="40"/>
    <row collapsed="false" customFormat="false" customHeight="true" hidden="false" ht="12.1" outlineLevel="0" r="41">
      <c r="B41" s="0" t="s">
        <v>21</v>
      </c>
      <c r="E41" s="0" t="s">
        <v>22</v>
      </c>
      <c r="F41" s="0" t="s">
        <v>23</v>
      </c>
      <c r="G41" s="0" t="s">
        <v>24</v>
      </c>
      <c r="H41" s="8" t="s">
        <v>25</v>
      </c>
      <c r="I41" s="8" t="s">
        <v>26</v>
      </c>
    </row>
    <row collapsed="false" customFormat="false" customHeight="true" hidden="false" ht="12.1" outlineLevel="0" r="42">
      <c r="B42" s="0" t="n">
        <v>5</v>
      </c>
      <c r="E42" s="0" t="n">
        <v>20</v>
      </c>
      <c r="F42" s="0" t="n">
        <v>20.5</v>
      </c>
      <c r="G42" s="0" t="n">
        <f aca="false">F42-E42</f>
        <v>0.5</v>
      </c>
      <c r="H42" s="9" t="n">
        <f aca="false">(($G$42/1000)*($B$33/3600))</f>
        <v>3.23803765277778E-005</v>
      </c>
      <c r="I42" s="10" t="n">
        <f aca="false">$G$42*$B$33</f>
        <v>116.5693555</v>
      </c>
    </row>
    <row collapsed="false" customFormat="false" customHeight="true" hidden="false" ht="12.1" outlineLevel="0" r="43"/>
    <row collapsed="false" customFormat="false" customHeight="true" hidden="false" ht="12.1" outlineLevel="0" r="44"/>
    <row collapsed="false" customFormat="false" customHeight="true" hidden="false" ht="12.1" outlineLevel="0" r="45"/>
    <row collapsed="false" customFormat="false" customHeight="true" hidden="false" ht="12.1" outlineLevel="0" r="46"/>
    <row collapsed="false" customFormat="false" customHeight="true" hidden="false" ht="12.1" outlineLevel="0" r="47"/>
    <row collapsed="false" customFormat="false" customHeight="true" hidden="false" ht="12.1" outlineLevel="0" r="48"/>
    <row collapsed="false" customFormat="false" customHeight="true" hidden="false" ht="12.1" outlineLevel="0" r="49"/>
    <row collapsed="false" customFormat="false" customHeight="true" hidden="false" ht="12.1" outlineLevel="0" r="50"/>
    <row collapsed="false" customFormat="false" customHeight="true" hidden="false" ht="12.1" outlineLevel="0" r="51"/>
    <row collapsed="false" customFormat="false" customHeight="true" hidden="false" ht="12.1" outlineLevel="0" r="52"/>
    <row collapsed="false" customFormat="false" customHeight="true" hidden="false" ht="12.1" outlineLevel="0" r="53"/>
    <row collapsed="false" customFormat="false" customHeight="true" hidden="false" ht="12.1" outlineLevel="0" r="54"/>
    <row collapsed="false" customFormat="false" customHeight="true" hidden="false" ht="12.1" outlineLevel="0" r="55"/>
    <row collapsed="false" customFormat="false" customHeight="true" hidden="false" ht="12.1" outlineLevel="0" r="56"/>
    <row collapsed="false" customFormat="false" customHeight="true" hidden="false" ht="12.1" outlineLevel="0" r="57"/>
    <row collapsed="false" customFormat="false" customHeight="true" hidden="false" ht="12.1" outlineLevel="0" r="58"/>
    <row collapsed="false" customFormat="false" customHeight="true" hidden="false" ht="12.1" outlineLevel="0" r="59"/>
    <row collapsed="false" customFormat="false" customHeight="true" hidden="false" ht="12.1" outlineLevel="0" r="60"/>
    <row collapsed="false" customFormat="false" customHeight="true" hidden="false" ht="12.1" outlineLevel="0" r="61"/>
    <row collapsed="false" customFormat="false" customHeight="true" hidden="false" ht="12.1" outlineLevel="0" r="62"/>
    <row collapsed="false" customFormat="false" customHeight="true" hidden="false" ht="12.1" outlineLevel="0" r="63"/>
    <row collapsed="false" customFormat="false" customHeight="true" hidden="false" ht="12.1" outlineLevel="0" r="64"/>
    <row collapsed="false" customFormat="false" customHeight="true" hidden="false" ht="12.1" outlineLevel="0" r="65"/>
    <row collapsed="false" customFormat="true" customHeight="true" hidden="false" ht="12.1" outlineLevel="0" r="66" s="11"/>
    <row collapsed="false" customFormat="false" customHeight="true" hidden="false" ht="12.1" outlineLevel="0" r="67">
      <c r="A67" s="0" t="s"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7"/>
  <sheetViews>
    <sheetView colorId="64" defaultGridColor="true" rightToLeft="false" showFormulas="false" showGridLines="true" showOutlineSymbols="true" showRowColHeaders="true" showZeros="true" tabSelected="false" topLeftCell="A23" view="normal" windowProtection="false" workbookViewId="0" zoomScale="100" zoomScaleNormal="100" zoomScalePageLayoutView="100">
      <selection activeCell="H36" activeCellId="0" pane="topLeft" sqref="H36"/>
    </sheetView>
  </sheetViews>
  <cols>
    <col collapsed="false" hidden="false" max="2" min="1" style="0" width="10.0588235294118"/>
    <col collapsed="false" hidden="false" max="3" min="3" style="0" width="8.5921568627451"/>
    <col collapsed="false" hidden="false" max="4" min="4" style="0" width="9.63137254901961"/>
    <col collapsed="false" hidden="false" max="5" min="5" style="0" width="8.5921568627451"/>
    <col collapsed="false" hidden="false" max="6" min="6" style="0" width="9.63137254901961"/>
    <col collapsed="false" hidden="false" max="7" min="7" style="0" width="9.07058823529412"/>
    <col collapsed="false" hidden="false" max="8" min="8" style="0" width="11.043137254902"/>
    <col collapsed="false" hidden="false" max="1025" min="9" style="0" width="11.6941176470588"/>
  </cols>
  <sheetData>
    <row collapsed="false" customFormat="true" customHeight="true" hidden="false" ht="12.1" outlineLevel="0" r="1" s="2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L1" s="3" t="s">
        <v>11</v>
      </c>
    </row>
    <row collapsed="false" customFormat="true" customHeight="true" hidden="false" ht="12.1" outlineLevel="0" r="2" s="2">
      <c r="B2" s="2" t="n">
        <v>4.763041</v>
      </c>
      <c r="C2" s="4" t="n">
        <v>20.5</v>
      </c>
      <c r="D2" s="5" t="n">
        <f aca="false">C2*B2</f>
        <v>97.6423405</v>
      </c>
      <c r="E2" s="2" t="n">
        <v>168</v>
      </c>
      <c r="F2" s="2" t="n">
        <v>0</v>
      </c>
      <c r="G2" s="4" t="n">
        <v>64</v>
      </c>
      <c r="H2" s="12" t="s">
        <v>28</v>
      </c>
      <c r="L2" s="2" t="n">
        <f aca="false">B2*(C2-E$37)^2</f>
        <v>0</v>
      </c>
      <c r="M2" s="2" t="n">
        <f aca="false">(C2-E$42)*B2</f>
        <v>2.3815205</v>
      </c>
    </row>
    <row collapsed="false" customFormat="true" customHeight="true" hidden="false" ht="12.1" outlineLevel="0" r="3" s="2">
      <c r="B3" s="2" t="n">
        <v>16.010651</v>
      </c>
      <c r="C3" s="4" t="n">
        <v>20.5</v>
      </c>
      <c r="D3" s="5" t="n">
        <f aca="false">C3*B3</f>
        <v>328.2183455</v>
      </c>
      <c r="E3" s="2" t="n">
        <v>500</v>
      </c>
      <c r="F3" s="2" t="n">
        <v>12</v>
      </c>
      <c r="G3" s="4" t="n">
        <v>52</v>
      </c>
      <c r="H3" s="13" t="n">
        <v>0.8125</v>
      </c>
      <c r="L3" s="2" t="n">
        <f aca="false">B3*(C3-E$37)^2</f>
        <v>0</v>
      </c>
      <c r="M3" s="2" t="n">
        <f aca="false">(C3-E$42)*B3</f>
        <v>8.0053255</v>
      </c>
    </row>
    <row collapsed="false" customFormat="true" customHeight="true" hidden="false" ht="12.1" outlineLevel="0" r="4" s="2">
      <c r="B4" s="2" t="n">
        <v>11.93505</v>
      </c>
      <c r="C4" s="4" t="n">
        <v>20.5</v>
      </c>
      <c r="D4" s="5" t="n">
        <f aca="false">C4*B4</f>
        <v>244.668525</v>
      </c>
      <c r="E4" s="2" t="n">
        <v>500</v>
      </c>
      <c r="F4" s="2" t="n">
        <v>8</v>
      </c>
      <c r="G4" s="4" t="n">
        <v>56</v>
      </c>
      <c r="H4" s="13" t="n">
        <v>0.875</v>
      </c>
      <c r="L4" s="2" t="n">
        <f aca="false">B4*(C4-E$37)^2</f>
        <v>0</v>
      </c>
      <c r="M4" s="2" t="n">
        <f aca="false">(C4-E$42)*B4</f>
        <v>5.967525</v>
      </c>
    </row>
    <row collapsed="false" customFormat="true" customHeight="true" hidden="false" ht="12.1" outlineLevel="0" r="5" s="2">
      <c r="B5" s="2" t="n">
        <v>8.151744</v>
      </c>
      <c r="C5" s="4" t="n">
        <v>20.5</v>
      </c>
      <c r="D5" s="5" t="n">
        <f aca="false">C5*B5</f>
        <v>167.110752</v>
      </c>
      <c r="E5" s="2" t="n">
        <v>500</v>
      </c>
      <c r="F5" s="2" t="n">
        <v>6</v>
      </c>
      <c r="G5" s="4" t="n">
        <v>58</v>
      </c>
      <c r="H5" s="13" t="n">
        <v>0.9062</v>
      </c>
      <c r="L5" s="2" t="n">
        <f aca="false">B5*(C5-E$37)^2</f>
        <v>0</v>
      </c>
      <c r="M5" s="2" t="n">
        <f aca="false">(C5-E$42)*B5</f>
        <v>4.075872</v>
      </c>
    </row>
    <row collapsed="false" customFormat="true" customHeight="true" hidden="false" ht="12.1" outlineLevel="0" r="6" s="2">
      <c r="B6" s="2" t="n">
        <v>24.783614</v>
      </c>
      <c r="C6" s="4" t="n">
        <v>20.5</v>
      </c>
      <c r="D6" s="5" t="n">
        <f aca="false">C6*B6</f>
        <v>508.064087</v>
      </c>
      <c r="E6" s="2" t="n">
        <v>500</v>
      </c>
      <c r="F6" s="2" t="n">
        <v>8</v>
      </c>
      <c r="G6" s="4" t="n">
        <v>56</v>
      </c>
      <c r="H6" s="13" t="n">
        <v>0.875</v>
      </c>
      <c r="L6" s="2" t="n">
        <f aca="false">B6*(C6-E$37)^2</f>
        <v>0</v>
      </c>
      <c r="M6" s="2" t="n">
        <f aca="false">(C6-E$42)*B6</f>
        <v>12.391807</v>
      </c>
    </row>
    <row collapsed="false" customFormat="true" customHeight="true" hidden="false" ht="12.1" outlineLevel="0" r="7" s="2">
      <c r="B7" s="2" t="n">
        <v>22.123309</v>
      </c>
      <c r="C7" s="4" t="n">
        <v>20.5</v>
      </c>
      <c r="D7" s="5" t="n">
        <f aca="false">C7*B7</f>
        <v>453.5278345</v>
      </c>
      <c r="E7" s="2" t="n">
        <v>500</v>
      </c>
      <c r="F7" s="2" t="n">
        <v>1</v>
      </c>
      <c r="G7" s="4" t="n">
        <v>63</v>
      </c>
      <c r="H7" s="13" t="n">
        <v>0.9844</v>
      </c>
      <c r="L7" s="2" t="n">
        <f aca="false">B7*(C7-E$37)^2</f>
        <v>0</v>
      </c>
      <c r="M7" s="2" t="n">
        <f aca="false">(C7-E$42)*B7</f>
        <v>11.0616545</v>
      </c>
    </row>
    <row collapsed="false" customFormat="true" customHeight="true" hidden="false" ht="12.1" outlineLevel="0" r="8" s="2">
      <c r="B8" s="2" t="n">
        <v>25.880085</v>
      </c>
      <c r="C8" s="4" t="n">
        <v>20.5</v>
      </c>
      <c r="D8" s="5" t="n">
        <f aca="false">C8*B8</f>
        <v>530.5417425</v>
      </c>
      <c r="E8" s="2" t="n">
        <v>500</v>
      </c>
      <c r="F8" s="2" t="n">
        <v>8</v>
      </c>
      <c r="G8" s="4" t="n">
        <v>56</v>
      </c>
      <c r="H8" s="13" t="n">
        <v>0.875</v>
      </c>
      <c r="L8" s="2" t="n">
        <f aca="false">B8*(C8-E$37)^2</f>
        <v>0</v>
      </c>
      <c r="M8" s="2" t="n">
        <f aca="false">(C8-E$42)*B8</f>
        <v>12.9400425</v>
      </c>
    </row>
    <row collapsed="false" customFormat="true" customHeight="true" hidden="false" ht="12.1" outlineLevel="0" r="9" s="2">
      <c r="B9" s="2" t="n">
        <v>16.06592</v>
      </c>
      <c r="C9" s="4" t="n">
        <v>20.5</v>
      </c>
      <c r="D9" s="5" t="n">
        <f aca="false">C9*B9</f>
        <v>329.35136</v>
      </c>
      <c r="E9" s="2" t="n">
        <v>500</v>
      </c>
      <c r="F9" s="2" t="n">
        <v>12</v>
      </c>
      <c r="G9" s="4" t="n">
        <v>52</v>
      </c>
      <c r="H9" s="13" t="n">
        <v>0.8125</v>
      </c>
      <c r="L9" s="2" t="n">
        <f aca="false">B9*(C9-E$37)^2</f>
        <v>0</v>
      </c>
      <c r="M9" s="2" t="n">
        <f aca="false">(C9-E$42)*B9</f>
        <v>8.03296</v>
      </c>
    </row>
    <row collapsed="false" customFormat="true" customHeight="true" hidden="false" ht="12.1" outlineLevel="0" r="10" s="2">
      <c r="B10" s="2" t="n">
        <v>15.951463</v>
      </c>
      <c r="C10" s="4" t="n">
        <v>20.5</v>
      </c>
      <c r="D10" s="5" t="n">
        <f aca="false">C10*B10</f>
        <v>327.0049915</v>
      </c>
      <c r="E10" s="2" t="n">
        <v>500</v>
      </c>
      <c r="F10" s="2" t="n">
        <v>5</v>
      </c>
      <c r="G10" s="4" t="n">
        <v>59</v>
      </c>
      <c r="H10" s="13" t="n">
        <v>0.9219</v>
      </c>
      <c r="L10" s="2" t="n">
        <f aca="false">B10*(C10-E$37)^2</f>
        <v>0</v>
      </c>
      <c r="M10" s="2" t="n">
        <f aca="false">(C10-E$42)*B10</f>
        <v>7.9757315</v>
      </c>
    </row>
    <row collapsed="false" customFormat="true" customHeight="true" hidden="false" ht="12.1" outlineLevel="0" r="11" s="2">
      <c r="B11" s="2" t="n">
        <v>25.008564</v>
      </c>
      <c r="C11" s="4" t="n">
        <v>20.5</v>
      </c>
      <c r="D11" s="5" t="n">
        <f aca="false">C11*B11</f>
        <v>512.675562</v>
      </c>
      <c r="E11" s="2" t="n">
        <v>500</v>
      </c>
      <c r="F11" s="2" t="n">
        <v>6</v>
      </c>
      <c r="G11" s="4" t="n">
        <v>58</v>
      </c>
      <c r="H11" s="13" t="n">
        <v>0.9062</v>
      </c>
      <c r="L11" s="2" t="n">
        <f aca="false">B11*(C11-E$37)^2</f>
        <v>0</v>
      </c>
      <c r="M11" s="2" t="n">
        <f aca="false">(C11-E$42)*B11</f>
        <v>12.504282</v>
      </c>
    </row>
    <row collapsed="false" customFormat="true" customHeight="true" hidden="false" ht="12.1" outlineLevel="0" r="12" s="2">
      <c r="B12" s="2" t="n">
        <v>15.910084</v>
      </c>
      <c r="C12" s="4" t="n">
        <v>20.5</v>
      </c>
      <c r="D12" s="5" t="n">
        <f aca="false">C12*B12</f>
        <v>326.156722</v>
      </c>
      <c r="E12" s="2" t="n">
        <v>500</v>
      </c>
      <c r="F12" s="2" t="n">
        <v>6</v>
      </c>
      <c r="G12" s="4" t="n">
        <v>58</v>
      </c>
      <c r="H12" s="13" t="n">
        <v>0.9062</v>
      </c>
      <c r="L12" s="2" t="n">
        <f aca="false">B12*(C12-E$37)^2</f>
        <v>0</v>
      </c>
      <c r="M12" s="2" t="n">
        <f aca="false">(C12-E$42)*B12</f>
        <v>7.955042</v>
      </c>
    </row>
    <row collapsed="false" customFormat="true" customHeight="true" hidden="false" ht="12.1" outlineLevel="0" r="13" s="2">
      <c r="B13" s="2" t="n">
        <v>25.724206</v>
      </c>
      <c r="C13" s="4" t="n">
        <v>20.5</v>
      </c>
      <c r="D13" s="5" t="n">
        <f aca="false">C13*B13</f>
        <v>527.346223</v>
      </c>
      <c r="E13" s="2" t="n">
        <v>500</v>
      </c>
      <c r="F13" s="2" t="n">
        <v>4</v>
      </c>
      <c r="G13" s="4" t="n">
        <v>60</v>
      </c>
      <c r="H13" s="13" t="n">
        <v>0.9375</v>
      </c>
      <c r="L13" s="2" t="n">
        <f aca="false">B13*(C13-E$37)^2</f>
        <v>0</v>
      </c>
      <c r="M13" s="2" t="n">
        <f aca="false">(C13-E$42)*B13</f>
        <v>12.862103</v>
      </c>
    </row>
    <row collapsed="false" customFormat="true" customHeight="true" hidden="false" ht="12.1" outlineLevel="0" r="14" s="2">
      <c r="B14" s="2" t="n">
        <v>33.795259</v>
      </c>
      <c r="C14" s="4" t="n">
        <v>20.5</v>
      </c>
      <c r="D14" s="5" t="n">
        <f aca="false">C14*B14</f>
        <v>692.8028095</v>
      </c>
      <c r="E14" s="2" t="n">
        <v>500</v>
      </c>
      <c r="F14" s="2" t="n">
        <v>6</v>
      </c>
      <c r="G14" s="4" t="n">
        <v>58</v>
      </c>
      <c r="H14" s="13" t="n">
        <v>0.9062</v>
      </c>
      <c r="L14" s="2" t="n">
        <f aca="false">B14*(C14-E$37)^2</f>
        <v>0</v>
      </c>
      <c r="M14" s="2" t="n">
        <f aca="false">(C14-E$42)*B14</f>
        <v>16.8976295</v>
      </c>
    </row>
    <row collapsed="false" customFormat="true" customHeight="true" hidden="false" ht="12.1" outlineLevel="0" r="15" s="2">
      <c r="B15" s="2" t="n">
        <v>14.55286</v>
      </c>
      <c r="C15" s="4" t="n">
        <v>20.5</v>
      </c>
      <c r="D15" s="5" t="n">
        <f aca="false">C15*B15</f>
        <v>298.33363</v>
      </c>
      <c r="E15" s="2" t="n">
        <v>500</v>
      </c>
      <c r="F15" s="2" t="n">
        <v>4</v>
      </c>
      <c r="G15" s="4" t="n">
        <v>60</v>
      </c>
      <c r="H15" s="13" t="n">
        <v>0.9375</v>
      </c>
      <c r="L15" s="2" t="n">
        <f aca="false">B15*(C15-E$37)^2</f>
        <v>0</v>
      </c>
      <c r="M15" s="2" t="n">
        <f aca="false">(C15-E$42)*B15</f>
        <v>7.27643</v>
      </c>
    </row>
    <row collapsed="false" customFormat="true" customHeight="true" hidden="false" ht="12.1" outlineLevel="0" r="16" s="2">
      <c r="B16" s="2" t="n">
        <v>9.678422</v>
      </c>
      <c r="C16" s="4" t="n">
        <v>20.5</v>
      </c>
      <c r="D16" s="5" t="n">
        <f aca="false">C16*B16</f>
        <v>198.407651</v>
      </c>
      <c r="E16" s="2" t="n">
        <v>290</v>
      </c>
      <c r="F16" s="2" t="n">
        <v>0</v>
      </c>
      <c r="G16" s="4" t="n">
        <v>64</v>
      </c>
      <c r="H16" s="12" t="s">
        <v>28</v>
      </c>
      <c r="L16" s="2" t="n">
        <f aca="false">B16*(C16-E$37)^2</f>
        <v>0</v>
      </c>
      <c r="M16" s="2" t="n">
        <f aca="false">(C16-E$42)*B16</f>
        <v>4.839211</v>
      </c>
    </row>
    <row collapsed="false" customFormat="true" customHeight="true" hidden="false" ht="12.1" outlineLevel="0" r="17" s="2">
      <c r="B17" s="2" t="n">
        <v>15.14067</v>
      </c>
      <c r="C17" s="4" t="n">
        <v>20.5</v>
      </c>
      <c r="D17" s="5" t="n">
        <f aca="false">C17*B17</f>
        <v>310.383735</v>
      </c>
      <c r="E17" s="2" t="n">
        <v>500</v>
      </c>
      <c r="F17" s="2" t="n">
        <v>8</v>
      </c>
      <c r="G17" s="4" t="n">
        <v>56</v>
      </c>
      <c r="H17" s="13" t="n">
        <v>0.875</v>
      </c>
      <c r="L17" s="2" t="n">
        <f aca="false">B17*(C17-E$37)^2</f>
        <v>0</v>
      </c>
      <c r="M17" s="2" t="n">
        <f aca="false">(C17-E$42)*B17</f>
        <v>7.570335</v>
      </c>
    </row>
    <row collapsed="false" customFormat="true" customHeight="true" hidden="false" ht="12.1" outlineLevel="0" r="18" s="2">
      <c r="B18" s="2" t="n">
        <v>23.512116</v>
      </c>
      <c r="C18" s="4" t="n">
        <v>20.5</v>
      </c>
      <c r="D18" s="5" t="n">
        <f aca="false">C18*B18</f>
        <v>481.998378</v>
      </c>
      <c r="E18" s="2" t="n">
        <v>500</v>
      </c>
      <c r="F18" s="2" t="n">
        <v>10</v>
      </c>
      <c r="G18" s="4" t="n">
        <v>54</v>
      </c>
      <c r="H18" s="13" t="n">
        <v>0.8438</v>
      </c>
      <c r="L18" s="2" t="n">
        <f aca="false">B18*(C18-E$37)^2</f>
        <v>0</v>
      </c>
      <c r="M18" s="2" t="n">
        <f aca="false">(C18-E$42)*B18</f>
        <v>11.756058</v>
      </c>
    </row>
    <row collapsed="false" customFormat="true" customHeight="true" hidden="false" ht="12.1" outlineLevel="0" r="19" s="2">
      <c r="B19" s="2" t="n">
        <v>23.217349</v>
      </c>
      <c r="C19" s="4" t="n">
        <v>20.5</v>
      </c>
      <c r="D19" s="5" t="n">
        <f aca="false">C19*B19</f>
        <v>475.9556545</v>
      </c>
      <c r="E19" s="2" t="n">
        <v>468</v>
      </c>
      <c r="F19" s="2" t="n">
        <v>0</v>
      </c>
      <c r="G19" s="4" t="n">
        <v>64</v>
      </c>
      <c r="H19" s="12" t="s">
        <v>28</v>
      </c>
      <c r="L19" s="2" t="n">
        <f aca="false">B19*(C19-E$37)^2</f>
        <v>0</v>
      </c>
      <c r="M19" s="2" t="n">
        <f aca="false">(C19-E$42)*B19</f>
        <v>11.6086745</v>
      </c>
    </row>
    <row collapsed="false" customFormat="true" customHeight="true" hidden="false" ht="12.1" outlineLevel="0" r="20" s="2">
      <c r="B20" s="2" t="n">
        <v>12.568752</v>
      </c>
      <c r="C20" s="4" t="n">
        <v>20.5</v>
      </c>
      <c r="D20" s="5" t="n">
        <f aca="false">C20*B20</f>
        <v>257.659416</v>
      </c>
      <c r="E20" s="2" t="n">
        <v>170</v>
      </c>
      <c r="F20" s="2" t="n">
        <v>0</v>
      </c>
      <c r="G20" s="4" t="n">
        <v>64</v>
      </c>
      <c r="H20" s="12" t="s">
        <v>28</v>
      </c>
      <c r="L20" s="2" t="n">
        <f aca="false">B20*(C20-E$37)^2</f>
        <v>0</v>
      </c>
      <c r="M20" s="2" t="n">
        <f aca="false">(C20-E$42)*B20</f>
        <v>6.284376</v>
      </c>
    </row>
    <row collapsed="false" customFormat="true" customHeight="true" hidden="false" ht="12.1" outlineLevel="0" r="21" s="2">
      <c r="B21" s="2" t="n">
        <v>7.869379</v>
      </c>
      <c r="C21" s="4" t="n">
        <v>20.5</v>
      </c>
      <c r="D21" s="5" t="n">
        <f aca="false">C21*B21</f>
        <v>161.3222695</v>
      </c>
      <c r="E21" s="2" t="n">
        <v>500</v>
      </c>
      <c r="F21" s="2" t="n">
        <v>8</v>
      </c>
      <c r="G21" s="4" t="n">
        <v>56</v>
      </c>
      <c r="H21" s="13" t="n">
        <v>0.875</v>
      </c>
      <c r="L21" s="2" t="n">
        <f aca="false">B21*(C21-E$37)^2</f>
        <v>0</v>
      </c>
      <c r="M21" s="2" t="n">
        <f aca="false">(C21-E$42)*B21</f>
        <v>3.9346895</v>
      </c>
    </row>
    <row collapsed="false" customFormat="true" customHeight="true" hidden="false" ht="12.1" outlineLevel="0" r="22" s="2">
      <c r="B22" s="2" t="n">
        <v>22.31345</v>
      </c>
      <c r="C22" s="4" t="n">
        <v>20.5</v>
      </c>
      <c r="D22" s="5" t="n">
        <f aca="false">C22*B22</f>
        <v>457.425725</v>
      </c>
      <c r="E22" s="2" t="n">
        <v>500</v>
      </c>
      <c r="F22" s="2" t="n">
        <v>8</v>
      </c>
      <c r="G22" s="4" t="n">
        <v>56</v>
      </c>
      <c r="H22" s="13" t="n">
        <v>0.875</v>
      </c>
      <c r="L22" s="2" t="n">
        <f aca="false">B22*(C22-E$37)^2</f>
        <v>0</v>
      </c>
      <c r="M22" s="2" t="n">
        <f aca="false">(C22-E$42)*B22</f>
        <v>11.156725</v>
      </c>
    </row>
    <row collapsed="false" customFormat="true" customHeight="true" hidden="false" ht="12.1" outlineLevel="0" r="23" s="2">
      <c r="B23" s="2" t="n">
        <v>0.866314</v>
      </c>
      <c r="C23" s="4" t="n">
        <v>20.5</v>
      </c>
      <c r="D23" s="5" t="n">
        <f aca="false">C23*B23</f>
        <v>17.759437</v>
      </c>
      <c r="E23" s="2" t="n">
        <v>38</v>
      </c>
      <c r="F23" s="2" t="n">
        <v>0</v>
      </c>
      <c r="G23" s="4" t="n">
        <v>64</v>
      </c>
      <c r="H23" s="12" t="s">
        <v>28</v>
      </c>
      <c r="L23" s="2" t="n">
        <f aca="false">B23*(C23-E$37)^2</f>
        <v>0</v>
      </c>
      <c r="M23" s="2" t="n">
        <f aca="false">(C23-E$42)*B23</f>
        <v>0.433157</v>
      </c>
    </row>
    <row collapsed="false" customFormat="true" customHeight="true" hidden="false" ht="12.1" outlineLevel="0" r="24" s="2">
      <c r="B24" s="2" t="n">
        <v>71.424995</v>
      </c>
      <c r="C24" s="4" t="n">
        <v>20.5</v>
      </c>
      <c r="D24" s="5" t="n">
        <f aca="false">C24*B24</f>
        <v>1464.2123975</v>
      </c>
      <c r="E24" s="2" t="n">
        <v>500</v>
      </c>
      <c r="F24" s="2" t="n">
        <v>3</v>
      </c>
      <c r="G24" s="4" t="n">
        <v>61</v>
      </c>
      <c r="H24" s="13" t="n">
        <v>0.9531</v>
      </c>
      <c r="L24" s="2" t="n">
        <f aca="false">B24*(C24-E$37)^2</f>
        <v>0</v>
      </c>
      <c r="M24" s="2" t="n">
        <f aca="false">(C24-E$42)*B24</f>
        <v>35.7124975</v>
      </c>
    </row>
    <row collapsed="false" customFormat="true" customHeight="true" hidden="false" ht="12.1" outlineLevel="0" r="25" s="2">
      <c r="B25" s="2" t="n">
        <v>23.509936</v>
      </c>
      <c r="C25" s="4" t="n">
        <v>20.5</v>
      </c>
      <c r="D25" s="5" t="n">
        <f aca="false">C25*B25</f>
        <v>481.953688</v>
      </c>
      <c r="E25" s="2" t="n">
        <v>500</v>
      </c>
      <c r="F25" s="2" t="n">
        <v>8</v>
      </c>
      <c r="G25" s="4" t="n">
        <v>56</v>
      </c>
      <c r="H25" s="13" t="n">
        <v>0.875</v>
      </c>
      <c r="L25" s="2" t="n">
        <f aca="false">B25*(C25-E$37)^2</f>
        <v>0</v>
      </c>
      <c r="M25" s="2" t="n">
        <f aca="false">(C25-E$42)*B25</f>
        <v>11.754968</v>
      </c>
    </row>
    <row collapsed="false" customFormat="true" customHeight="true" hidden="false" ht="12.1" outlineLevel="0" r="26" s="2">
      <c r="B26" s="2" t="n">
        <v>8.478627</v>
      </c>
      <c r="C26" s="4" t="n">
        <v>20.5</v>
      </c>
      <c r="D26" s="5" t="n">
        <f aca="false">C26*B26</f>
        <v>173.8118535</v>
      </c>
      <c r="E26" s="2" t="n">
        <v>364</v>
      </c>
      <c r="F26" s="2" t="n">
        <v>0</v>
      </c>
      <c r="G26" s="4" t="n">
        <v>64</v>
      </c>
      <c r="H26" s="12" t="s">
        <v>28</v>
      </c>
      <c r="L26" s="2" t="n">
        <f aca="false">B26*(C26-E$37)^2</f>
        <v>0</v>
      </c>
      <c r="M26" s="2" t="n">
        <f aca="false">(C26-E$42)*B26</f>
        <v>4.2393135</v>
      </c>
    </row>
    <row collapsed="false" customFormat="true" customHeight="true" hidden="false" ht="12.1" outlineLevel="0" r="27" s="2">
      <c r="B27" s="2" t="n">
        <v>24.764623</v>
      </c>
      <c r="C27" s="4" t="n">
        <v>20.5</v>
      </c>
      <c r="D27" s="5" t="n">
        <f aca="false">C27*B27</f>
        <v>507.6747715</v>
      </c>
      <c r="E27" s="2" t="n">
        <v>500</v>
      </c>
      <c r="F27" s="2" t="n">
        <v>7</v>
      </c>
      <c r="G27" s="4" t="n">
        <v>57</v>
      </c>
      <c r="H27" s="13" t="n">
        <v>0.8906</v>
      </c>
      <c r="L27" s="2" t="n">
        <f aca="false">B27*(C27-E$37)^2</f>
        <v>0</v>
      </c>
      <c r="M27" s="2" t="n">
        <f aca="false">(C27-E$42)*B27</f>
        <v>12.3823115</v>
      </c>
    </row>
    <row collapsed="false" customFormat="true" customHeight="true" hidden="false" ht="12.1" outlineLevel="0" r="28" s="2">
      <c r="B28" s="2" t="n">
        <v>8.454203</v>
      </c>
      <c r="C28" s="4" t="n">
        <v>20.5</v>
      </c>
      <c r="D28" s="5" t="n">
        <f aca="false">C28*B28</f>
        <v>173.3111615</v>
      </c>
      <c r="E28" s="2" t="n">
        <v>500</v>
      </c>
      <c r="F28" s="2" t="n">
        <v>12</v>
      </c>
      <c r="G28" s="4" t="n">
        <v>52</v>
      </c>
      <c r="H28" s="13" t="n">
        <v>0.8125</v>
      </c>
      <c r="L28" s="2" t="n">
        <f aca="false">B28*(C28-E$37)^2</f>
        <v>0</v>
      </c>
      <c r="M28" s="2" t="n">
        <f aca="false">(C28-E$42)*B28</f>
        <v>4.2271015</v>
      </c>
    </row>
    <row collapsed="false" customFormat="true" customHeight="true" hidden="false" ht="12.1" outlineLevel="0" r="29" s="2">
      <c r="B29" s="2" t="n">
        <v>22.386296</v>
      </c>
      <c r="C29" s="4" t="n">
        <v>20.5</v>
      </c>
      <c r="D29" s="5" t="n">
        <f aca="false">C29*B29</f>
        <v>458.919068</v>
      </c>
      <c r="E29" s="2" t="n">
        <v>500</v>
      </c>
      <c r="F29" s="2" t="n">
        <v>8</v>
      </c>
      <c r="G29" s="4" t="n">
        <v>56</v>
      </c>
      <c r="H29" s="13" t="n">
        <v>0.875</v>
      </c>
      <c r="L29" s="2" t="n">
        <f aca="false">B29*(C29-E$37)^2</f>
        <v>0</v>
      </c>
      <c r="M29" s="2" t="n">
        <f aca="false">(C29-E$42)*B29</f>
        <v>11.193148</v>
      </c>
    </row>
    <row collapsed="false" customFormat="true" customHeight="true" hidden="false" ht="12.1" outlineLevel="0" r="30" s="2">
      <c r="B30" s="2" t="n">
        <v>46.224341</v>
      </c>
      <c r="C30" s="4" t="n">
        <v>20.5</v>
      </c>
      <c r="D30" s="5" t="n">
        <f aca="false">C30*B30</f>
        <v>947.5989905</v>
      </c>
      <c r="E30" s="2" t="n">
        <v>500</v>
      </c>
      <c r="F30" s="2" t="n">
        <v>7</v>
      </c>
      <c r="G30" s="4" t="n">
        <v>57</v>
      </c>
      <c r="H30" s="13" t="n">
        <v>0.8906</v>
      </c>
      <c r="L30" s="2" t="n">
        <f aca="false">B30*(C30-E$37)^2</f>
        <v>0</v>
      </c>
      <c r="M30" s="2" t="n">
        <f aca="false">(C30-E$42)*B30</f>
        <v>23.1121705</v>
      </c>
    </row>
    <row collapsed="false" customFormat="true" customHeight="true" hidden="false" ht="12.1" outlineLevel="0" r="31" s="2">
      <c r="B31" s="2" t="n">
        <v>16.220858</v>
      </c>
      <c r="C31" s="4" t="n">
        <v>20.5</v>
      </c>
      <c r="D31" s="5" t="n">
        <f aca="false">C31*B31</f>
        <v>332.527589</v>
      </c>
      <c r="E31" s="2" t="n">
        <v>500</v>
      </c>
      <c r="F31" s="2" t="n">
        <v>4</v>
      </c>
      <c r="G31" s="4" t="n">
        <v>60</v>
      </c>
      <c r="H31" s="13" t="n">
        <v>0.9375</v>
      </c>
      <c r="L31" s="2" t="n">
        <f aca="false">B31*(C31-E$37)^2</f>
        <v>0</v>
      </c>
      <c r="M31" s="2" t="n">
        <f aca="false">(C31-E$42)*B31</f>
        <v>8.110429</v>
      </c>
    </row>
    <row collapsed="false" customFormat="false" customHeight="true" hidden="false" ht="12.1" outlineLevel="0" r="32">
      <c r="B32" s="1"/>
      <c r="C32" s="1"/>
      <c r="D32" s="1"/>
    </row>
    <row collapsed="false" customFormat="false" customHeight="true" hidden="false" ht="12.1" outlineLevel="0" r="33">
      <c r="A33" s="0" t="s">
        <v>12</v>
      </c>
      <c r="B33" s="1" t="n">
        <f aca="false">SUM(B2:B31)</f>
        <v>597.286181</v>
      </c>
      <c r="C33" s="1"/>
      <c r="D33" s="1"/>
    </row>
    <row collapsed="false" customFormat="false" customHeight="true" hidden="false" ht="12.1" outlineLevel="0" r="34"/>
    <row collapsed="false" customFormat="false" customHeight="true" hidden="false" ht="12.1" outlineLevel="0" r="35"/>
    <row collapsed="false" customFormat="false" customHeight="true" hidden="false" ht="15" outlineLevel="0" r="36">
      <c r="A36" s="6" t="s">
        <v>13</v>
      </c>
      <c r="B36" s="6"/>
      <c r="C36" s="0" t="s">
        <v>0</v>
      </c>
      <c r="D36" s="0" t="s">
        <v>14</v>
      </c>
      <c r="E36" s="0" t="s">
        <v>15</v>
      </c>
      <c r="F36" s="0" t="s">
        <v>16</v>
      </c>
      <c r="H36" s="0" t="s">
        <v>17</v>
      </c>
      <c r="I36" s="0" t="n">
        <f aca="false">E42</f>
        <v>20</v>
      </c>
    </row>
    <row collapsed="false" customFormat="false" customHeight="true" hidden="false" ht="15" outlineLevel="0" r="37">
      <c r="B37" s="0" t="s">
        <v>18</v>
      </c>
      <c r="C37" s="1" t="n">
        <f aca="false">AVERAGE(G2:G31)</f>
        <v>58.3666666666667</v>
      </c>
      <c r="D37" s="1" t="n">
        <f aca="false">AVERAGE(B2:B31)</f>
        <v>19.9095393666667</v>
      </c>
      <c r="E37" s="1" t="n">
        <f aca="false">SUM(D2:D31)/SUM(B2:B31)</f>
        <v>20.5</v>
      </c>
      <c r="F37" s="1" t="n">
        <f aca="false">AVERAGE(D2:D31)</f>
        <v>408.145557016667</v>
      </c>
      <c r="H37" s="7" t="s">
        <v>19</v>
      </c>
      <c r="I37" s="1" t="n">
        <f aca="false">E37-I36</f>
        <v>0.499999999999996</v>
      </c>
      <c r="J37" s="1" t="n">
        <f aca="false">I37*D37</f>
        <v>9.95476968333326</v>
      </c>
      <c r="M37" s="1" t="n">
        <f aca="false">AVERAGE(M2:M31)</f>
        <v>9.95476968333334</v>
      </c>
    </row>
    <row collapsed="false" customFormat="false" customHeight="true" hidden="false" ht="15" outlineLevel="0" r="38">
      <c r="B38" s="0" t="s">
        <v>20</v>
      </c>
      <c r="C38" s="1" t="n">
        <f aca="false">STDEVP(G2:G31)/SQRT(COUNT(G2:G31))</f>
        <v>0.6806587223391</v>
      </c>
      <c r="D38" s="1" t="n">
        <f aca="false">STDEVP(B2:B31)/SQRT(COUNT(B2:B31))</f>
        <v>2.40868902231158</v>
      </c>
      <c r="E38" s="1" t="n">
        <f aca="false">SQRT(SUM(H2:H31)/SUM(B2:B31))/SQRT(COUNT(D2:D31))</f>
        <v>0.0345255519594804</v>
      </c>
      <c r="F38" s="1" t="n">
        <f aca="false">STDEVP(D2:D31)/SQRT(COUNT(D2:D31))</f>
        <v>49.3781249573875</v>
      </c>
      <c r="M38" s="1" t="n">
        <f aca="false">STDEVP(M2:M31)/SQRT(COUNT(M2:M31))</f>
        <v>1.20434451115579</v>
      </c>
    </row>
    <row collapsed="false" customFormat="false" customHeight="true" hidden="false" ht="12.1" outlineLevel="0" r="39"/>
    <row collapsed="false" customFormat="false" customHeight="true" hidden="false" ht="12.1" outlineLevel="0" r="40"/>
    <row collapsed="false" customFormat="false" customHeight="true" hidden="false" ht="12.1" outlineLevel="0" r="41">
      <c r="B41" s="0" t="s">
        <v>21</v>
      </c>
      <c r="E41" s="0" t="s">
        <v>22</v>
      </c>
      <c r="F41" s="0" t="s">
        <v>23</v>
      </c>
      <c r="G41" s="0" t="s">
        <v>24</v>
      </c>
      <c r="H41" s="8" t="s">
        <v>25</v>
      </c>
      <c r="I41" s="8" t="s">
        <v>26</v>
      </c>
    </row>
    <row collapsed="false" customFormat="false" customHeight="true" hidden="false" ht="12.1" outlineLevel="0" r="42">
      <c r="B42" s="0" t="n">
        <v>5</v>
      </c>
      <c r="E42" s="0" t="n">
        <v>20</v>
      </c>
      <c r="F42" s="0" t="n">
        <v>20.5</v>
      </c>
      <c r="G42" s="0" t="n">
        <f aca="false">F42-E42</f>
        <v>0.5</v>
      </c>
      <c r="H42" s="9" t="n">
        <f aca="false">(($G$42/1000)*($B$33/3600))</f>
        <v>8.29564140277778E-005</v>
      </c>
      <c r="I42" s="10" t="n">
        <f aca="false">$G$42*$B$33</f>
        <v>298.6430905</v>
      </c>
    </row>
    <row collapsed="false" customFormat="false" customHeight="true" hidden="false" ht="12.1" outlineLevel="0" r="43"/>
    <row collapsed="false" customFormat="false" customHeight="true" hidden="false" ht="12.1" outlineLevel="0" r="44"/>
    <row collapsed="false" customFormat="false" customHeight="true" hidden="false" ht="12.1" outlineLevel="0" r="45"/>
    <row collapsed="false" customFormat="false" customHeight="true" hidden="false" ht="12.1" outlineLevel="0" r="46"/>
    <row collapsed="false" customFormat="false" customHeight="true" hidden="false" ht="12.1" outlineLevel="0" r="47"/>
    <row collapsed="false" customFormat="false" customHeight="true" hidden="false" ht="12.1" outlineLevel="0" r="48"/>
    <row collapsed="false" customFormat="false" customHeight="true" hidden="false" ht="12.1" outlineLevel="0" r="49"/>
    <row collapsed="false" customFormat="false" customHeight="true" hidden="false" ht="12.1" outlineLevel="0" r="50"/>
    <row collapsed="false" customFormat="false" customHeight="true" hidden="false" ht="12.1" outlineLevel="0" r="51"/>
    <row collapsed="false" customFormat="false" customHeight="true" hidden="false" ht="12.1" outlineLevel="0" r="52"/>
    <row collapsed="false" customFormat="false" customHeight="true" hidden="false" ht="12.1" outlineLevel="0" r="53"/>
    <row collapsed="false" customFormat="false" customHeight="true" hidden="false" ht="12.1" outlineLevel="0" r="54"/>
    <row collapsed="false" customFormat="false" customHeight="true" hidden="false" ht="12.1" outlineLevel="0" r="55"/>
    <row collapsed="false" customFormat="false" customHeight="true" hidden="false" ht="12.1" outlineLevel="0" r="56"/>
    <row collapsed="false" customFormat="false" customHeight="true" hidden="false" ht="12.1" outlineLevel="0" r="57"/>
    <row collapsed="false" customFormat="false" customHeight="true" hidden="false" ht="12.1" outlineLevel="0" r="58"/>
    <row collapsed="false" customFormat="false" customHeight="true" hidden="false" ht="12.1" outlineLevel="0" r="59"/>
    <row collapsed="false" customFormat="false" customHeight="true" hidden="false" ht="12.1" outlineLevel="0" r="60"/>
    <row collapsed="false" customFormat="false" customHeight="true" hidden="false" ht="12.1" outlineLevel="0" r="61"/>
    <row collapsed="false" customFormat="false" customHeight="true" hidden="false" ht="12.1" outlineLevel="0" r="62"/>
    <row collapsed="false" customFormat="false" customHeight="true" hidden="false" ht="12.1" outlineLevel="0" r="63"/>
    <row collapsed="false" customFormat="false" customHeight="true" hidden="false" ht="12.1" outlineLevel="0" r="64"/>
    <row collapsed="false" customFormat="false" customHeight="true" hidden="false" ht="12.1" outlineLevel="0" r="65"/>
    <row collapsed="false" customFormat="true" customHeight="true" hidden="false" ht="12.1" outlineLevel="0" r="66" s="11"/>
    <row collapsed="false" customFormat="false" customHeight="true" hidden="false" ht="12.1" outlineLevel="0" r="67">
      <c r="A67" s="0" t="s"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7"/>
  <sheetViews>
    <sheetView colorId="64" defaultGridColor="true" rightToLeft="false" showFormulas="false" showGridLines="true" showOutlineSymbols="true" showRowColHeaders="true" showZeros="true" tabSelected="false" topLeftCell="B21" view="normal" windowProtection="false" workbookViewId="0" zoomScale="100" zoomScaleNormal="100" zoomScalePageLayoutView="100">
      <selection activeCell="H36" activeCellId="0" pane="topLeft" sqref="H36"/>
    </sheetView>
  </sheetViews>
  <cols>
    <col collapsed="false" hidden="false" max="2" min="1" style="0" width="10.0588235294118"/>
    <col collapsed="false" hidden="false" max="3" min="3" style="0" width="8.5921568627451"/>
    <col collapsed="false" hidden="false" max="4" min="4" style="0" width="9.63137254901961"/>
    <col collapsed="false" hidden="false" max="5" min="5" style="0" width="8.5921568627451"/>
    <col collapsed="false" hidden="false" max="6" min="6" style="0" width="9.63137254901961"/>
    <col collapsed="false" hidden="false" max="7" min="7" style="0" width="9.07058823529412"/>
    <col collapsed="false" hidden="false" max="8" min="8" style="0" width="11.043137254902"/>
    <col collapsed="false" hidden="false" max="1025" min="9" style="0" width="11.6941176470588"/>
  </cols>
  <sheetData>
    <row collapsed="false" customFormat="true" customHeight="true" hidden="false" ht="12.1" outlineLevel="0" r="1" s="2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L1" s="3" t="s">
        <v>11</v>
      </c>
    </row>
    <row collapsed="false" customFormat="true" customHeight="true" hidden="false" ht="12.1" outlineLevel="0" r="2" s="2">
      <c r="B2" s="2" t="n">
        <v>30.819908</v>
      </c>
      <c r="C2" s="4" t="n">
        <v>20.5</v>
      </c>
      <c r="D2" s="5" t="n">
        <f aca="false">C2*B2</f>
        <v>631.808114</v>
      </c>
      <c r="E2" s="2" t="n">
        <v>500</v>
      </c>
      <c r="F2" s="14" t="n">
        <v>5</v>
      </c>
      <c r="G2" s="4" t="n">
        <v>59</v>
      </c>
      <c r="H2" s="4" t="n">
        <v>0.9219</v>
      </c>
      <c r="L2" s="2" t="n">
        <f aca="false">B2*(C2-E$37)^2</f>
        <v>0</v>
      </c>
      <c r="M2" s="2" t="n">
        <f aca="false">(C2-E$42)*B2</f>
        <v>15.409954</v>
      </c>
    </row>
    <row collapsed="false" customFormat="true" customHeight="true" hidden="false" ht="12.1" outlineLevel="0" r="3" s="2">
      <c r="B3" s="2" t="n">
        <v>25.147056</v>
      </c>
      <c r="C3" s="4" t="n">
        <v>20.5</v>
      </c>
      <c r="D3" s="5" t="n">
        <f aca="false">C3*B3</f>
        <v>515.514648</v>
      </c>
      <c r="E3" s="2" t="n">
        <v>500</v>
      </c>
      <c r="F3" s="14" t="n">
        <v>2</v>
      </c>
      <c r="G3" s="4" t="n">
        <v>62</v>
      </c>
      <c r="H3" s="4" t="n">
        <v>0.9688</v>
      </c>
      <c r="L3" s="2" t="n">
        <f aca="false">B3*(C3-E$37)^2</f>
        <v>0</v>
      </c>
      <c r="M3" s="2" t="n">
        <f aca="false">(C3-E$42)*B3</f>
        <v>12.573528</v>
      </c>
    </row>
    <row collapsed="false" customFormat="true" customHeight="true" hidden="false" ht="12.1" outlineLevel="0" r="4" s="2">
      <c r="B4" s="2" t="n">
        <v>72.46176</v>
      </c>
      <c r="C4" s="4" t="n">
        <v>20.5</v>
      </c>
      <c r="D4" s="5" t="n">
        <f aca="false">C4*B4</f>
        <v>1485.46608</v>
      </c>
      <c r="E4" s="2" t="n">
        <v>500</v>
      </c>
      <c r="F4" s="14" t="n">
        <v>4</v>
      </c>
      <c r="G4" s="4" t="n">
        <v>60</v>
      </c>
      <c r="H4" s="4" t="n">
        <v>0.9375</v>
      </c>
      <c r="L4" s="2" t="n">
        <f aca="false">B4*(C4-E$37)^2</f>
        <v>0</v>
      </c>
      <c r="M4" s="2" t="n">
        <f aca="false">(C4-E$42)*B4</f>
        <v>36.23088</v>
      </c>
    </row>
    <row collapsed="false" customFormat="true" customHeight="true" hidden="false" ht="12.1" outlineLevel="0" r="5" s="2">
      <c r="B5" s="2" t="n">
        <v>63.513669</v>
      </c>
      <c r="C5" s="4" t="n">
        <v>20.5</v>
      </c>
      <c r="D5" s="5" t="n">
        <f aca="false">C5*B5</f>
        <v>1302.0302145</v>
      </c>
      <c r="E5" s="2" t="n">
        <v>360</v>
      </c>
      <c r="F5" s="14" t="n">
        <v>0</v>
      </c>
      <c r="G5" s="4" t="n">
        <v>64</v>
      </c>
      <c r="H5" s="4" t="n">
        <v>1</v>
      </c>
      <c r="L5" s="2" t="n">
        <f aca="false">B5*(C5-E$37)^2</f>
        <v>0</v>
      </c>
      <c r="M5" s="2" t="n">
        <f aca="false">(C5-E$42)*B5</f>
        <v>31.7568345</v>
      </c>
    </row>
    <row collapsed="false" customFormat="true" customHeight="true" hidden="false" ht="12.1" outlineLevel="0" r="6" s="2">
      <c r="B6" s="2" t="n">
        <v>45.089885</v>
      </c>
      <c r="C6" s="4" t="n">
        <v>20.5</v>
      </c>
      <c r="D6" s="5" t="n">
        <f aca="false">C6*B6</f>
        <v>924.3426425</v>
      </c>
      <c r="E6" s="2" t="n">
        <v>500</v>
      </c>
      <c r="F6" s="14" t="n">
        <v>4</v>
      </c>
      <c r="G6" s="4" t="n">
        <v>60</v>
      </c>
      <c r="H6" s="4" t="n">
        <v>0.9375</v>
      </c>
      <c r="L6" s="2" t="n">
        <f aca="false">B6*(C6-E$37)^2</f>
        <v>0</v>
      </c>
      <c r="M6" s="2" t="n">
        <f aca="false">(C6-E$42)*B6</f>
        <v>22.5449425</v>
      </c>
    </row>
    <row collapsed="false" customFormat="true" customHeight="true" hidden="false" ht="12.1" outlineLevel="0" r="7" s="2">
      <c r="B7" s="2" t="n">
        <v>23.710831</v>
      </c>
      <c r="C7" s="4" t="n">
        <v>20.5</v>
      </c>
      <c r="D7" s="5" t="n">
        <f aca="false">C7*B7</f>
        <v>486.0720355</v>
      </c>
      <c r="E7" s="2" t="n">
        <v>289</v>
      </c>
      <c r="F7" s="14" t="n">
        <v>0</v>
      </c>
      <c r="G7" s="4" t="n">
        <v>64</v>
      </c>
      <c r="H7" s="4" t="n">
        <v>1</v>
      </c>
      <c r="L7" s="2" t="n">
        <f aca="false">B7*(C7-E$37)^2</f>
        <v>0</v>
      </c>
      <c r="M7" s="2" t="n">
        <f aca="false">(C7-E$42)*B7</f>
        <v>11.8554155</v>
      </c>
    </row>
    <row collapsed="false" customFormat="true" customHeight="true" hidden="false" ht="12.1" outlineLevel="0" r="8" s="2">
      <c r="B8" s="2" t="n">
        <v>47.75154</v>
      </c>
      <c r="C8" s="4" t="n">
        <v>20.5</v>
      </c>
      <c r="D8" s="5" t="n">
        <f aca="false">C8*B8</f>
        <v>978.90657</v>
      </c>
      <c r="E8" s="2" t="n">
        <v>500</v>
      </c>
      <c r="F8" s="14" t="n">
        <v>4</v>
      </c>
      <c r="G8" s="4" t="n">
        <v>60</v>
      </c>
      <c r="H8" s="4" t="n">
        <v>0.9375</v>
      </c>
      <c r="L8" s="2" t="n">
        <f aca="false">B8*(C8-E$37)^2</f>
        <v>0</v>
      </c>
      <c r="M8" s="2" t="n">
        <f aca="false">(C8-E$42)*B8</f>
        <v>23.87577</v>
      </c>
    </row>
    <row collapsed="false" customFormat="true" customHeight="true" hidden="false" ht="12.1" outlineLevel="0" r="9" s="2">
      <c r="B9" s="2" t="n">
        <v>61.241391</v>
      </c>
      <c r="C9" s="4" t="n">
        <v>20.5</v>
      </c>
      <c r="D9" s="5" t="n">
        <f aca="false">C9*B9</f>
        <v>1255.4485155</v>
      </c>
      <c r="E9" s="2" t="n">
        <v>500</v>
      </c>
      <c r="F9" s="14" t="n">
        <v>6</v>
      </c>
      <c r="G9" s="4" t="n">
        <v>58</v>
      </c>
      <c r="H9" s="4" t="n">
        <v>0.9062</v>
      </c>
      <c r="L9" s="2" t="n">
        <f aca="false">B9*(C9-E$37)^2</f>
        <v>0</v>
      </c>
      <c r="M9" s="2" t="n">
        <f aca="false">(C9-E$42)*B9</f>
        <v>30.6206955</v>
      </c>
    </row>
    <row collapsed="false" customFormat="true" customHeight="true" hidden="false" ht="12.1" outlineLevel="0" r="10" s="2">
      <c r="B10" s="2" t="n">
        <v>3.386359</v>
      </c>
      <c r="C10" s="4" t="n">
        <v>20.5</v>
      </c>
      <c r="D10" s="5" t="n">
        <f aca="false">C10*B10</f>
        <v>69.4203595</v>
      </c>
      <c r="E10" s="2" t="n">
        <v>60</v>
      </c>
      <c r="F10" s="14" t="n">
        <v>0</v>
      </c>
      <c r="G10" s="4" t="n">
        <v>64</v>
      </c>
      <c r="H10" s="4" t="n">
        <v>1</v>
      </c>
      <c r="L10" s="2" t="n">
        <f aca="false">B10*(C10-E$37)^2</f>
        <v>0</v>
      </c>
      <c r="M10" s="2" t="n">
        <f aca="false">(C10-E$42)*B10</f>
        <v>1.6931795</v>
      </c>
    </row>
    <row collapsed="false" customFormat="true" customHeight="true" hidden="false" ht="12.1" outlineLevel="0" r="11" s="2">
      <c r="B11" s="2" t="n">
        <v>41.416498</v>
      </c>
      <c r="C11" s="4" t="n">
        <v>20.5</v>
      </c>
      <c r="D11" s="5" t="n">
        <f aca="false">C11*B11</f>
        <v>849.038209</v>
      </c>
      <c r="E11" s="2" t="n">
        <v>500</v>
      </c>
      <c r="F11" s="14" t="n">
        <v>7</v>
      </c>
      <c r="G11" s="4" t="n">
        <v>57</v>
      </c>
      <c r="H11" s="4" t="n">
        <v>0.8906</v>
      </c>
      <c r="L11" s="2" t="n">
        <f aca="false">B11*(C11-E$37)^2</f>
        <v>0</v>
      </c>
      <c r="M11" s="2" t="n">
        <f aca="false">(C11-E$42)*B11</f>
        <v>20.708249</v>
      </c>
    </row>
    <row collapsed="false" customFormat="true" customHeight="true" hidden="false" ht="12.1" outlineLevel="0" r="12" s="2">
      <c r="B12" s="2" t="n">
        <v>38.720157</v>
      </c>
      <c r="C12" s="4" t="n">
        <v>20.5</v>
      </c>
      <c r="D12" s="5" t="n">
        <f aca="false">C12*B12</f>
        <v>793.7632185</v>
      </c>
      <c r="E12" s="2" t="n">
        <v>500</v>
      </c>
      <c r="F12" s="14" t="n">
        <v>4</v>
      </c>
      <c r="G12" s="4" t="n">
        <v>60</v>
      </c>
      <c r="H12" s="4" t="n">
        <v>0.9375</v>
      </c>
      <c r="L12" s="2" t="n">
        <f aca="false">B12*(C12-E$37)^2</f>
        <v>0</v>
      </c>
      <c r="M12" s="2" t="n">
        <f aca="false">(C12-E$42)*B12</f>
        <v>19.3600785</v>
      </c>
    </row>
    <row collapsed="false" customFormat="true" customHeight="true" hidden="false" ht="12.1" outlineLevel="0" r="13" s="2">
      <c r="B13" s="2" t="n">
        <v>20.380116</v>
      </c>
      <c r="C13" s="4" t="n">
        <v>20.5</v>
      </c>
      <c r="D13" s="5" t="n">
        <f aca="false">C13*B13</f>
        <v>417.792378</v>
      </c>
      <c r="E13" s="2" t="n">
        <v>326</v>
      </c>
      <c r="F13" s="14" t="n">
        <v>0</v>
      </c>
      <c r="G13" s="4" t="n">
        <v>64</v>
      </c>
      <c r="H13" s="4" t="n">
        <v>1</v>
      </c>
      <c r="L13" s="2" t="n">
        <f aca="false">B13*(C13-E$37)^2</f>
        <v>0</v>
      </c>
      <c r="M13" s="2" t="n">
        <f aca="false">(C13-E$42)*B13</f>
        <v>10.190058</v>
      </c>
    </row>
    <row collapsed="false" customFormat="true" customHeight="true" hidden="false" ht="12.1" outlineLevel="0" r="14" s="2">
      <c r="B14" s="2" t="n">
        <v>42.416405</v>
      </c>
      <c r="C14" s="4" t="n">
        <v>20.5</v>
      </c>
      <c r="D14" s="5" t="n">
        <f aca="false">C14*B14</f>
        <v>869.5363025</v>
      </c>
      <c r="E14" s="2" t="n">
        <v>500</v>
      </c>
      <c r="F14" s="14" t="n">
        <v>8</v>
      </c>
      <c r="G14" s="4" t="n">
        <v>56</v>
      </c>
      <c r="H14" s="4" t="n">
        <v>0.875</v>
      </c>
      <c r="L14" s="2" t="n">
        <f aca="false">B14*(C14-E$37)^2</f>
        <v>0</v>
      </c>
      <c r="M14" s="2" t="n">
        <f aca="false">(C14-E$42)*B14</f>
        <v>21.2082025</v>
      </c>
    </row>
    <row collapsed="false" customFormat="true" customHeight="true" hidden="false" ht="12.1" outlineLevel="0" r="15" s="2">
      <c r="B15" s="2" t="n">
        <v>39.113841</v>
      </c>
      <c r="C15" s="4" t="n">
        <v>20.5</v>
      </c>
      <c r="D15" s="5" t="n">
        <f aca="false">C15*B15</f>
        <v>801.8337405</v>
      </c>
      <c r="E15" s="2" t="n">
        <v>500</v>
      </c>
      <c r="F15" s="14" t="n">
        <v>4</v>
      </c>
      <c r="G15" s="4" t="n">
        <v>60</v>
      </c>
      <c r="H15" s="4" t="n">
        <v>0.9375</v>
      </c>
      <c r="L15" s="2" t="n">
        <f aca="false">B15*(C15-E$37)^2</f>
        <v>0</v>
      </c>
      <c r="M15" s="2" t="n">
        <f aca="false">(C15-E$42)*B15</f>
        <v>19.5569205</v>
      </c>
    </row>
    <row collapsed="false" customFormat="true" customHeight="true" hidden="false" ht="12.1" outlineLevel="0" r="16" s="2">
      <c r="B16" s="2" t="n">
        <v>43.727409</v>
      </c>
      <c r="C16" s="4" t="n">
        <v>20.5</v>
      </c>
      <c r="D16" s="5" t="n">
        <f aca="false">C16*B16</f>
        <v>896.4118845</v>
      </c>
      <c r="E16" s="2" t="n">
        <v>500</v>
      </c>
      <c r="F16" s="14" t="n">
        <v>4</v>
      </c>
      <c r="G16" s="4" t="n">
        <v>60</v>
      </c>
      <c r="H16" s="4" t="n">
        <v>0.9375</v>
      </c>
      <c r="L16" s="2" t="n">
        <f aca="false">B16*(C16-E$37)^2</f>
        <v>0</v>
      </c>
      <c r="M16" s="2" t="n">
        <f aca="false">(C16-E$42)*B16</f>
        <v>21.8637045</v>
      </c>
    </row>
    <row collapsed="false" customFormat="true" customHeight="true" hidden="false" ht="12.1" outlineLevel="0" r="17" s="2">
      <c r="B17" s="2" t="n">
        <v>35.829426</v>
      </c>
      <c r="C17" s="4" t="n">
        <v>20.5</v>
      </c>
      <c r="D17" s="5" t="n">
        <f aca="false">C17*B17</f>
        <v>734.503233</v>
      </c>
      <c r="E17" s="2" t="n">
        <v>500</v>
      </c>
      <c r="F17" s="14" t="n">
        <v>6</v>
      </c>
      <c r="G17" s="4" t="n">
        <v>58</v>
      </c>
      <c r="H17" s="4" t="n">
        <v>0.9062</v>
      </c>
      <c r="L17" s="2" t="n">
        <f aca="false">B17*(C17-E$37)^2</f>
        <v>0</v>
      </c>
      <c r="M17" s="2" t="n">
        <f aca="false">(C17-E$42)*B17</f>
        <v>17.914713</v>
      </c>
    </row>
    <row collapsed="false" customFormat="true" customHeight="true" hidden="false" ht="12.1" outlineLevel="0" r="18" s="2">
      <c r="B18" s="2" t="n">
        <v>14.46321</v>
      </c>
      <c r="C18" s="4" t="n">
        <v>20.5</v>
      </c>
      <c r="D18" s="5" t="n">
        <f aca="false">C18*B18</f>
        <v>296.495805</v>
      </c>
      <c r="E18" s="2" t="n">
        <v>167</v>
      </c>
      <c r="F18" s="14" t="n">
        <v>0</v>
      </c>
      <c r="G18" s="4" t="n">
        <v>64</v>
      </c>
      <c r="H18" s="4" t="n">
        <v>1</v>
      </c>
      <c r="L18" s="2" t="n">
        <f aca="false">B18*(C18-E$37)^2</f>
        <v>0</v>
      </c>
      <c r="M18" s="2" t="n">
        <f aca="false">(C18-E$42)*B18</f>
        <v>7.231605</v>
      </c>
    </row>
    <row collapsed="false" customFormat="true" customHeight="true" hidden="false" ht="12.1" outlineLevel="0" r="19" s="2">
      <c r="B19" s="2" t="n">
        <v>70.578397</v>
      </c>
      <c r="C19" s="4" t="n">
        <v>20.5</v>
      </c>
      <c r="D19" s="5" t="n">
        <f aca="false">C19*B19</f>
        <v>1446.8571385</v>
      </c>
      <c r="E19" s="2" t="n">
        <v>500</v>
      </c>
      <c r="F19" s="14" t="n">
        <v>8</v>
      </c>
      <c r="G19" s="4" t="n">
        <v>56</v>
      </c>
      <c r="H19" s="4" t="n">
        <v>0.875</v>
      </c>
      <c r="L19" s="2" t="n">
        <f aca="false">B19*(C19-E$37)^2</f>
        <v>0</v>
      </c>
      <c r="M19" s="2" t="n">
        <f aca="false">(C19-E$42)*B19</f>
        <v>35.2891985</v>
      </c>
    </row>
    <row collapsed="false" customFormat="true" customHeight="true" hidden="false" ht="12.1" outlineLevel="0" r="20" s="2">
      <c r="B20" s="2" t="n">
        <v>31.576378</v>
      </c>
      <c r="C20" s="4" t="n">
        <v>20.5</v>
      </c>
      <c r="D20" s="5" t="n">
        <f aca="false">C20*B20</f>
        <v>647.315749</v>
      </c>
      <c r="E20" s="2" t="n">
        <v>500</v>
      </c>
      <c r="F20" s="14" t="n">
        <v>4</v>
      </c>
      <c r="G20" s="4" t="n">
        <v>60</v>
      </c>
      <c r="H20" s="4" t="n">
        <v>0.9375</v>
      </c>
      <c r="L20" s="2" t="n">
        <f aca="false">B20*(C20-E$37)^2</f>
        <v>0</v>
      </c>
      <c r="M20" s="2" t="n">
        <f aca="false">(C20-E$42)*B20</f>
        <v>15.788189</v>
      </c>
    </row>
    <row collapsed="false" customFormat="true" customHeight="true" hidden="false" ht="12.1" outlineLevel="0" r="21" s="2">
      <c r="B21" s="2" t="n">
        <v>37.317524</v>
      </c>
      <c r="C21" s="4" t="n">
        <v>20.5</v>
      </c>
      <c r="D21" s="5" t="n">
        <f aca="false">C21*B21</f>
        <v>765.009242</v>
      </c>
      <c r="E21" s="2" t="n">
        <v>363</v>
      </c>
      <c r="F21" s="14" t="n">
        <v>0</v>
      </c>
      <c r="G21" s="4" t="n">
        <v>64</v>
      </c>
      <c r="H21" s="4" t="n">
        <v>1</v>
      </c>
      <c r="L21" s="2" t="n">
        <f aca="false">B21*(C21-E$37)^2</f>
        <v>0</v>
      </c>
      <c r="M21" s="2" t="n">
        <f aca="false">(C21-E$42)*B21</f>
        <v>18.658762</v>
      </c>
    </row>
    <row collapsed="false" customFormat="true" customHeight="true" hidden="false" ht="12.1" outlineLevel="0" r="22" s="2">
      <c r="B22" s="2" t="n">
        <v>49.96376</v>
      </c>
      <c r="C22" s="4" t="n">
        <v>20.5</v>
      </c>
      <c r="D22" s="5" t="n">
        <f aca="false">C22*B22</f>
        <v>1024.25708</v>
      </c>
      <c r="E22" s="2" t="n">
        <v>500</v>
      </c>
      <c r="F22" s="14" t="n">
        <v>8</v>
      </c>
      <c r="G22" s="4" t="n">
        <v>56</v>
      </c>
      <c r="H22" s="4" t="n">
        <v>0.875</v>
      </c>
      <c r="L22" s="2" t="n">
        <f aca="false">B22*(C22-E$37)^2</f>
        <v>0</v>
      </c>
      <c r="M22" s="2" t="n">
        <f aca="false">(C22-E$42)*B22</f>
        <v>24.98188</v>
      </c>
    </row>
    <row collapsed="false" customFormat="true" customHeight="true" hidden="false" ht="12.1" outlineLevel="0" r="23" s="2">
      <c r="B23" s="2" t="n">
        <v>88.49749</v>
      </c>
      <c r="C23" s="4" t="n">
        <v>20.5</v>
      </c>
      <c r="D23" s="5" t="n">
        <f aca="false">C23*B23</f>
        <v>1814.198545</v>
      </c>
      <c r="E23" s="2" t="n">
        <v>484</v>
      </c>
      <c r="F23" s="14" t="n">
        <v>0</v>
      </c>
      <c r="G23" s="4" t="n">
        <v>64</v>
      </c>
      <c r="H23" s="4" t="n">
        <v>1</v>
      </c>
      <c r="L23" s="2" t="n">
        <f aca="false">B23*(C23-E$37)^2</f>
        <v>0</v>
      </c>
      <c r="M23" s="2" t="n">
        <f aca="false">(C23-E$42)*B23</f>
        <v>44.248745</v>
      </c>
    </row>
    <row collapsed="false" customFormat="true" customHeight="true" hidden="false" ht="12.1" outlineLevel="0" r="24" s="2">
      <c r="B24" s="2" t="n">
        <v>99.608644</v>
      </c>
      <c r="C24" s="4" t="n">
        <v>20.5</v>
      </c>
      <c r="D24" s="5" t="n">
        <f aca="false">C24*B24</f>
        <v>2041.977202</v>
      </c>
      <c r="E24" s="2" t="n">
        <v>500</v>
      </c>
      <c r="F24" s="14" t="n">
        <v>2</v>
      </c>
      <c r="G24" s="4" t="n">
        <v>62</v>
      </c>
      <c r="H24" s="4" t="n">
        <v>0.9688</v>
      </c>
      <c r="L24" s="2" t="n">
        <f aca="false">B24*(C24-E$37)^2</f>
        <v>0</v>
      </c>
      <c r="M24" s="2" t="n">
        <f aca="false">(C24-E$42)*B24</f>
        <v>49.804322</v>
      </c>
    </row>
    <row collapsed="false" customFormat="true" customHeight="true" hidden="false" ht="12.1" outlineLevel="0" r="25" s="2">
      <c r="B25" s="2" t="n">
        <v>48.275193</v>
      </c>
      <c r="C25" s="4" t="n">
        <v>20.5</v>
      </c>
      <c r="D25" s="5" t="n">
        <f aca="false">C25*B25</f>
        <v>989.6414565</v>
      </c>
      <c r="E25" s="2" t="n">
        <v>500</v>
      </c>
      <c r="F25" s="14" t="n">
        <v>8</v>
      </c>
      <c r="G25" s="4" t="n">
        <v>56</v>
      </c>
      <c r="H25" s="4" t="n">
        <v>0.875</v>
      </c>
      <c r="L25" s="2" t="n">
        <f aca="false">B25*(C25-E$37)^2</f>
        <v>0</v>
      </c>
      <c r="M25" s="2" t="n">
        <f aca="false">(C25-E$42)*B25</f>
        <v>24.1375965</v>
      </c>
    </row>
    <row collapsed="false" customFormat="true" customHeight="true" hidden="false" ht="12.1" outlineLevel="0" r="26" s="2">
      <c r="B26" s="2" t="n">
        <v>87.545564</v>
      </c>
      <c r="C26" s="4" t="n">
        <v>20.5</v>
      </c>
      <c r="D26" s="5" t="n">
        <f aca="false">C26*B26</f>
        <v>1794.684062</v>
      </c>
      <c r="E26" s="2" t="n">
        <v>500</v>
      </c>
      <c r="F26" s="14" t="n">
        <v>3</v>
      </c>
      <c r="G26" s="4" t="n">
        <v>61</v>
      </c>
      <c r="H26" s="4" t="n">
        <v>0.9531</v>
      </c>
      <c r="L26" s="2" t="n">
        <f aca="false">B26*(C26-E$37)^2</f>
        <v>0</v>
      </c>
      <c r="M26" s="2" t="n">
        <f aca="false">(C26-E$42)*B26</f>
        <v>43.772782</v>
      </c>
    </row>
    <row collapsed="false" customFormat="true" customHeight="true" hidden="false" ht="12.1" outlineLevel="0" r="27" s="2">
      <c r="B27" s="2" t="n">
        <v>21.049056</v>
      </c>
      <c r="C27" s="4" t="n">
        <v>20.5</v>
      </c>
      <c r="D27" s="5" t="n">
        <f aca="false">C27*B27</f>
        <v>431.505648</v>
      </c>
      <c r="E27" s="2" t="n">
        <v>193</v>
      </c>
      <c r="F27" s="14" t="n">
        <v>0</v>
      </c>
      <c r="G27" s="4" t="n">
        <v>64</v>
      </c>
      <c r="H27" s="4" t="n">
        <v>1</v>
      </c>
      <c r="L27" s="2" t="n">
        <f aca="false">B27*(C27-E$37)^2</f>
        <v>0</v>
      </c>
      <c r="M27" s="2" t="n">
        <f aca="false">(C27-E$42)*B27</f>
        <v>10.524528</v>
      </c>
    </row>
    <row collapsed="false" customFormat="true" customHeight="true" hidden="false" ht="12.1" outlineLevel="0" r="28" s="2">
      <c r="B28" s="2" t="n">
        <v>46.741927</v>
      </c>
      <c r="C28" s="4" t="n">
        <v>20.5</v>
      </c>
      <c r="D28" s="5" t="n">
        <f aca="false">C28*B28</f>
        <v>958.2095035</v>
      </c>
      <c r="E28" s="2" t="n">
        <v>500</v>
      </c>
      <c r="F28" s="14" t="n">
        <v>2</v>
      </c>
      <c r="G28" s="4" t="n">
        <v>62</v>
      </c>
      <c r="H28" s="4" t="n">
        <v>0.9688</v>
      </c>
      <c r="L28" s="2" t="n">
        <f aca="false">B28*(C28-E$37)^2</f>
        <v>0</v>
      </c>
      <c r="M28" s="2" t="n">
        <f aca="false">(C28-E$42)*B28</f>
        <v>23.3709635</v>
      </c>
    </row>
    <row collapsed="false" customFormat="true" customHeight="true" hidden="false" ht="12.1" outlineLevel="0" r="29" s="2">
      <c r="B29" s="2" t="n">
        <v>39.097943</v>
      </c>
      <c r="C29" s="4" t="n">
        <v>20.5</v>
      </c>
      <c r="D29" s="5" t="n">
        <f aca="false">C29*B29</f>
        <v>801.5078315</v>
      </c>
      <c r="E29" s="2" t="n">
        <v>500</v>
      </c>
      <c r="F29" s="14" t="n">
        <v>8</v>
      </c>
      <c r="G29" s="4" t="n">
        <v>56</v>
      </c>
      <c r="H29" s="4" t="n">
        <v>0.875</v>
      </c>
      <c r="L29" s="2" t="n">
        <f aca="false">B29*(C29-E$37)^2</f>
        <v>0</v>
      </c>
      <c r="M29" s="2" t="n">
        <f aca="false">(C29-E$42)*B29</f>
        <v>19.5489715</v>
      </c>
    </row>
    <row collapsed="false" customFormat="true" customHeight="true" hidden="false" ht="12.1" outlineLevel="0" r="30" s="2">
      <c r="B30" s="2" t="n">
        <v>62.833248</v>
      </c>
      <c r="C30" s="4" t="n">
        <v>20.5</v>
      </c>
      <c r="D30" s="5" t="n">
        <f aca="false">C30*B30</f>
        <v>1288.081584</v>
      </c>
      <c r="E30" s="2" t="n">
        <v>500</v>
      </c>
      <c r="F30" s="14" t="n">
        <v>4</v>
      </c>
      <c r="G30" s="4" t="n">
        <v>60</v>
      </c>
      <c r="H30" s="4" t="n">
        <v>0.9375</v>
      </c>
      <c r="L30" s="2" t="n">
        <f aca="false">B30*(C30-E$37)^2</f>
        <v>0</v>
      </c>
      <c r="M30" s="2" t="n">
        <f aca="false">(C30-E$42)*B30</f>
        <v>31.416624</v>
      </c>
    </row>
    <row collapsed="false" customFormat="true" customHeight="true" hidden="false" ht="12.1" outlineLevel="0" r="31" s="2">
      <c r="B31" s="2" t="n">
        <v>54.242126</v>
      </c>
      <c r="C31" s="4" t="n">
        <v>20.5</v>
      </c>
      <c r="D31" s="5" t="n">
        <f aca="false">C31*B31</f>
        <v>1111.963583</v>
      </c>
      <c r="E31" s="2" t="n">
        <v>500</v>
      </c>
      <c r="F31" s="14" t="n">
        <v>7</v>
      </c>
      <c r="G31" s="4" t="n">
        <v>57</v>
      </c>
      <c r="H31" s="4" t="n">
        <v>0.8906</v>
      </c>
      <c r="L31" s="2" t="n">
        <f aca="false">B31*(C31-E$37)^2</f>
        <v>0</v>
      </c>
      <c r="M31" s="2" t="n">
        <f aca="false">(C31-E$42)*B31</f>
        <v>27.121063</v>
      </c>
    </row>
    <row collapsed="false" customFormat="false" customHeight="true" hidden="false" ht="12.1" outlineLevel="0" r="32">
      <c r="B32" s="1"/>
      <c r="C32" s="1"/>
      <c r="D32" s="1"/>
    </row>
    <row collapsed="false" customFormat="false" customHeight="true" hidden="false" ht="12.1" outlineLevel="0" r="33">
      <c r="A33" s="0" t="s">
        <v>12</v>
      </c>
      <c r="B33" s="1" t="n">
        <f aca="false">SUM(B2:B31)</f>
        <v>1386.516711</v>
      </c>
      <c r="C33" s="1"/>
      <c r="D33" s="1"/>
    </row>
    <row collapsed="false" customFormat="false" customHeight="true" hidden="false" ht="12.1" outlineLevel="0" r="34"/>
    <row collapsed="false" customFormat="false" customHeight="true" hidden="false" ht="12.1" outlineLevel="0" r="35"/>
    <row collapsed="false" customFormat="false" customHeight="true" hidden="false" ht="15" outlineLevel="0" r="36">
      <c r="A36" s="6" t="s">
        <v>13</v>
      </c>
      <c r="B36" s="6"/>
      <c r="C36" s="0" t="s">
        <v>0</v>
      </c>
      <c r="D36" s="0" t="s">
        <v>14</v>
      </c>
      <c r="E36" s="0" t="s">
        <v>15</v>
      </c>
      <c r="F36" s="0" t="s">
        <v>16</v>
      </c>
      <c r="H36" s="0" t="s">
        <v>17</v>
      </c>
      <c r="I36" s="0" t="n">
        <f aca="false">E42</f>
        <v>20</v>
      </c>
    </row>
    <row collapsed="false" customFormat="false" customHeight="true" hidden="false" ht="15" outlineLevel="0" r="37">
      <c r="B37" s="0" t="s">
        <v>18</v>
      </c>
      <c r="C37" s="1" t="n">
        <f aca="false">AVERAGE(G2:G31)</f>
        <v>60.2666666666667</v>
      </c>
      <c r="D37" s="1" t="n">
        <f aca="false">AVERAGE(B2:B31)</f>
        <v>46.2172237</v>
      </c>
      <c r="E37" s="1" t="n">
        <f aca="false">SUM(D2:D31)/SUM(B2:B31)</f>
        <v>20.5</v>
      </c>
      <c r="F37" s="1" t="n">
        <f aca="false">AVERAGE(D2:D31)</f>
        <v>947.45308585</v>
      </c>
      <c r="H37" s="7" t="s">
        <v>19</v>
      </c>
      <c r="I37" s="1" t="n">
        <f aca="false">E37-I36</f>
        <v>0.5</v>
      </c>
      <c r="J37" s="1" t="n">
        <f aca="false">I37*D37</f>
        <v>23.10861185</v>
      </c>
      <c r="M37" s="1" t="n">
        <f aca="false">AVERAGE(M2:M31)</f>
        <v>23.10861185</v>
      </c>
    </row>
    <row collapsed="false" customFormat="false" customHeight="true" hidden="false" ht="15" outlineLevel="0" r="38">
      <c r="B38" s="0" t="s">
        <v>20</v>
      </c>
      <c r="C38" s="1" t="n">
        <f aca="false">STDEVP(G2:G31)/SQRT(COUNT(G2:G31))</f>
        <v>0.522671201794384</v>
      </c>
      <c r="D38" s="1" t="n">
        <f aca="false">STDEVP(B2:B31)/SQRT(COUNT(B2:B31))</f>
        <v>4.00693301879226</v>
      </c>
      <c r="E38" s="1" t="n">
        <f aca="false">SQRT(SUM(H2:H31)/SUM(B2:B31))/SQRT(COUNT(D2:D31))</f>
        <v>0.0260606980638117</v>
      </c>
      <c r="F38" s="1" t="n">
        <f aca="false">STDEVP(D2:D31)/SQRT(COUNT(D2:D31))</f>
        <v>82.1421268852413</v>
      </c>
      <c r="M38" s="1" t="n">
        <f aca="false">STDEVP(M2:M31)/SQRT(COUNT(M2:M31))</f>
        <v>2.00346650939613</v>
      </c>
    </row>
    <row collapsed="false" customFormat="false" customHeight="true" hidden="false" ht="12.1" outlineLevel="0" r="39"/>
    <row collapsed="false" customFormat="false" customHeight="true" hidden="false" ht="12.1" outlineLevel="0" r="40"/>
    <row collapsed="false" customFormat="false" customHeight="true" hidden="false" ht="12.1" outlineLevel="0" r="41">
      <c r="B41" s="0" t="s">
        <v>21</v>
      </c>
      <c r="E41" s="0" t="s">
        <v>22</v>
      </c>
      <c r="F41" s="0" t="s">
        <v>23</v>
      </c>
      <c r="G41" s="0" t="s">
        <v>24</v>
      </c>
      <c r="H41" s="8" t="s">
        <v>25</v>
      </c>
      <c r="I41" s="8" t="s">
        <v>26</v>
      </c>
    </row>
    <row collapsed="false" customFormat="false" customHeight="true" hidden="false" ht="12.1" outlineLevel="0" r="42">
      <c r="B42" s="0" t="n">
        <v>5</v>
      </c>
      <c r="E42" s="0" t="n">
        <v>20</v>
      </c>
      <c r="F42" s="0" t="n">
        <v>20.5</v>
      </c>
      <c r="G42" s="0" t="n">
        <f aca="false">F42-E42</f>
        <v>0.5</v>
      </c>
      <c r="H42" s="9" t="n">
        <f aca="false">(($G$42/1000)*($B$33/3600))</f>
        <v>0.000192571765416667</v>
      </c>
      <c r="I42" s="10" t="n">
        <f aca="false">$G$42*$B$33</f>
        <v>693.2583555</v>
      </c>
    </row>
    <row collapsed="false" customFormat="false" customHeight="true" hidden="false" ht="12.1" outlineLevel="0" r="43"/>
    <row collapsed="false" customFormat="false" customHeight="true" hidden="false" ht="12.1" outlineLevel="0" r="44"/>
    <row collapsed="false" customFormat="false" customHeight="true" hidden="false" ht="12.1" outlineLevel="0" r="45"/>
    <row collapsed="false" customFormat="false" customHeight="true" hidden="false" ht="12.1" outlineLevel="0" r="46"/>
    <row collapsed="false" customFormat="false" customHeight="true" hidden="false" ht="12.1" outlineLevel="0" r="47"/>
    <row collapsed="false" customFormat="false" customHeight="true" hidden="false" ht="12.1" outlineLevel="0" r="48"/>
    <row collapsed="false" customFormat="false" customHeight="true" hidden="false" ht="12.1" outlineLevel="0" r="49"/>
    <row collapsed="false" customFormat="false" customHeight="true" hidden="false" ht="12.1" outlineLevel="0" r="50"/>
    <row collapsed="false" customFormat="false" customHeight="true" hidden="false" ht="12.1" outlineLevel="0" r="51"/>
    <row collapsed="false" customFormat="false" customHeight="true" hidden="false" ht="12.1" outlineLevel="0" r="52"/>
    <row collapsed="false" customFormat="false" customHeight="true" hidden="false" ht="12.1" outlineLevel="0" r="53"/>
    <row collapsed="false" customFormat="false" customHeight="true" hidden="false" ht="12.1" outlineLevel="0" r="54"/>
    <row collapsed="false" customFormat="false" customHeight="true" hidden="false" ht="12.1" outlineLevel="0" r="55"/>
    <row collapsed="false" customFormat="false" customHeight="true" hidden="false" ht="12.1" outlineLevel="0" r="56"/>
    <row collapsed="false" customFormat="false" customHeight="true" hidden="false" ht="12.1" outlineLevel="0" r="57"/>
    <row collapsed="false" customFormat="false" customHeight="true" hidden="false" ht="12.1" outlineLevel="0" r="58"/>
    <row collapsed="false" customFormat="false" customHeight="true" hidden="false" ht="12.1" outlineLevel="0" r="59"/>
    <row collapsed="false" customFormat="false" customHeight="true" hidden="false" ht="12.1" outlineLevel="0" r="60"/>
    <row collapsed="false" customFormat="false" customHeight="true" hidden="false" ht="12.1" outlineLevel="0" r="61"/>
    <row collapsed="false" customFormat="false" customHeight="true" hidden="false" ht="12.1" outlineLevel="0" r="62"/>
    <row collapsed="false" customFormat="false" customHeight="true" hidden="false" ht="12.1" outlineLevel="0" r="63"/>
    <row collapsed="false" customFormat="false" customHeight="true" hidden="false" ht="12.1" outlineLevel="0" r="64"/>
    <row collapsed="false" customFormat="false" customHeight="true" hidden="false" ht="12.1" outlineLevel="0" r="65"/>
    <row collapsed="false" customFormat="true" customHeight="true" hidden="false" ht="12.1" outlineLevel="0" r="66" s="11"/>
    <row collapsed="false" customFormat="false" customHeight="true" hidden="false" ht="12.1" outlineLevel="0" r="67">
      <c r="A67" s="0" t="s"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7"/>
  <sheetViews>
    <sheetView colorId="64" defaultGridColor="true" rightToLeft="false" showFormulas="false" showGridLines="true" showOutlineSymbols="true" showRowColHeaders="true" showZeros="true" tabSelected="false" topLeftCell="A23" view="normal" windowProtection="false" workbookViewId="0" zoomScale="100" zoomScaleNormal="100" zoomScalePageLayoutView="100">
      <selection activeCell="H36" activeCellId="0" pane="topLeft" sqref="H36"/>
    </sheetView>
  </sheetViews>
  <cols>
    <col collapsed="false" hidden="false" max="2" min="1" style="0" width="10.0588235294118"/>
    <col collapsed="false" hidden="false" max="3" min="3" style="0" width="8.5921568627451"/>
    <col collapsed="false" hidden="false" max="4" min="4" style="0" width="9.63137254901961"/>
    <col collapsed="false" hidden="false" max="5" min="5" style="0" width="8.5921568627451"/>
    <col collapsed="false" hidden="false" max="6" min="6" style="0" width="9.63137254901961"/>
    <col collapsed="false" hidden="false" max="7" min="7" style="0" width="9.07058823529412"/>
    <col collapsed="false" hidden="false" max="8" min="8" style="0" width="11.043137254902"/>
    <col collapsed="false" hidden="false" max="1025" min="9" style="0" width="11.6941176470588"/>
  </cols>
  <sheetData>
    <row collapsed="false" customFormat="true" customHeight="true" hidden="false" ht="12.1" outlineLevel="0" r="1" s="2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L1" s="3" t="s">
        <v>11</v>
      </c>
    </row>
    <row collapsed="false" customFormat="true" customHeight="true" hidden="false" ht="12.1" outlineLevel="0" r="2" s="2">
      <c r="B2" s="2" t="n">
        <v>58.665231</v>
      </c>
      <c r="C2" s="4" t="n">
        <v>20.5</v>
      </c>
      <c r="D2" s="5" t="n">
        <f aca="false">C2*B2</f>
        <v>1202.6372355</v>
      </c>
      <c r="E2" s="4" t="n">
        <v>500</v>
      </c>
      <c r="F2" s="4" t="n">
        <v>2</v>
      </c>
      <c r="G2" s="4" t="n">
        <v>62</v>
      </c>
      <c r="H2" s="4" t="n">
        <v>0.9688</v>
      </c>
      <c r="L2" s="2" t="n">
        <f aca="false">B2*(C2-E$37)^2</f>
        <v>0</v>
      </c>
      <c r="M2" s="2" t="n">
        <f aca="false">(C2-E$42)*B2</f>
        <v>29.3326155</v>
      </c>
    </row>
    <row collapsed="false" customFormat="true" customHeight="true" hidden="false" ht="12.1" outlineLevel="0" r="3" s="2">
      <c r="B3" s="2" t="n">
        <v>104.138014</v>
      </c>
      <c r="C3" s="4" t="n">
        <v>20.5</v>
      </c>
      <c r="D3" s="5" t="n">
        <f aca="false">C3*B3</f>
        <v>2134.829287</v>
      </c>
      <c r="E3" s="4" t="n">
        <v>500</v>
      </c>
      <c r="F3" s="4" t="n">
        <v>4</v>
      </c>
      <c r="G3" s="4" t="n">
        <v>60</v>
      </c>
      <c r="H3" s="4" t="n">
        <v>0.9375</v>
      </c>
      <c r="L3" s="2" t="n">
        <f aca="false">B3*(C3-E$37)^2</f>
        <v>0</v>
      </c>
      <c r="M3" s="2" t="n">
        <f aca="false">(C3-E$42)*B3</f>
        <v>52.069007</v>
      </c>
    </row>
    <row collapsed="false" customFormat="true" customHeight="true" hidden="false" ht="12.1" outlineLevel="0" r="4" s="2">
      <c r="B4" s="2" t="n">
        <v>58.609043</v>
      </c>
      <c r="C4" s="4" t="n">
        <v>20.5</v>
      </c>
      <c r="D4" s="5" t="n">
        <f aca="false">C4*B4</f>
        <v>1201.4853815</v>
      </c>
      <c r="E4" s="4" t="n">
        <v>500</v>
      </c>
      <c r="F4" s="4" t="n">
        <v>8</v>
      </c>
      <c r="G4" s="4" t="n">
        <v>56</v>
      </c>
      <c r="H4" s="4" t="n">
        <v>0.875</v>
      </c>
      <c r="L4" s="2" t="n">
        <f aca="false">B4*(C4-E$37)^2</f>
        <v>0</v>
      </c>
      <c r="M4" s="2" t="n">
        <f aca="false">(C4-E$42)*B4</f>
        <v>29.3045215</v>
      </c>
    </row>
    <row collapsed="false" customFormat="true" customHeight="true" hidden="false" ht="12.1" outlineLevel="0" r="5" s="2">
      <c r="B5" s="2" t="n">
        <v>68.141502</v>
      </c>
      <c r="C5" s="4" t="n">
        <v>20.5</v>
      </c>
      <c r="D5" s="5" t="n">
        <f aca="false">C5*B5</f>
        <v>1396.900791</v>
      </c>
      <c r="E5" s="4" t="n">
        <v>500</v>
      </c>
      <c r="F5" s="4" t="n">
        <v>6</v>
      </c>
      <c r="G5" s="4" t="n">
        <v>58</v>
      </c>
      <c r="H5" s="4" t="n">
        <v>0.9062</v>
      </c>
      <c r="L5" s="2" t="n">
        <f aca="false">B5*(C5-E$37)^2</f>
        <v>0</v>
      </c>
      <c r="M5" s="2" t="n">
        <f aca="false">(C5-E$42)*B5</f>
        <v>34.070751</v>
      </c>
    </row>
    <row collapsed="false" customFormat="true" customHeight="true" hidden="false" ht="12.1" outlineLevel="0" r="6" s="2">
      <c r="B6" s="2" t="n">
        <v>5.711306</v>
      </c>
      <c r="C6" s="4" t="n">
        <v>20.5</v>
      </c>
      <c r="D6" s="5" t="n">
        <f aca="false">C6*B6</f>
        <v>117.081773</v>
      </c>
      <c r="E6" s="4" t="n">
        <v>76</v>
      </c>
      <c r="F6" s="4" t="n">
        <v>0</v>
      </c>
      <c r="G6" s="4" t="n">
        <v>64</v>
      </c>
      <c r="H6" s="4" t="n">
        <v>1</v>
      </c>
      <c r="L6" s="2" t="n">
        <f aca="false">B6*(C6-E$37)^2</f>
        <v>0</v>
      </c>
      <c r="M6" s="2" t="n">
        <f aca="false">(C6-E$42)*B6</f>
        <v>2.855653</v>
      </c>
    </row>
    <row collapsed="false" customFormat="true" customHeight="true" hidden="false" ht="12.1" outlineLevel="0" r="7" s="2">
      <c r="B7" s="2" t="n">
        <v>60.729763</v>
      </c>
      <c r="C7" s="4" t="n">
        <v>20.5</v>
      </c>
      <c r="D7" s="5" t="n">
        <f aca="false">C7*B7</f>
        <v>1244.9601415</v>
      </c>
      <c r="E7" s="4" t="n">
        <v>498</v>
      </c>
      <c r="F7" s="4" t="n">
        <v>0</v>
      </c>
      <c r="G7" s="4" t="n">
        <v>64</v>
      </c>
      <c r="H7" s="4" t="n">
        <v>1</v>
      </c>
      <c r="L7" s="2" t="n">
        <f aca="false">B7*(C7-E$37)^2</f>
        <v>0</v>
      </c>
      <c r="M7" s="2" t="n">
        <f aca="false">(C7-E$42)*B7</f>
        <v>30.3648815</v>
      </c>
    </row>
    <row collapsed="false" customFormat="true" customHeight="true" hidden="false" ht="12.1" outlineLevel="0" r="8" s="2">
      <c r="B8" s="2" t="n">
        <v>24.745793</v>
      </c>
      <c r="C8" s="4" t="n">
        <v>20.5</v>
      </c>
      <c r="D8" s="5" t="n">
        <f aca="false">C8*B8</f>
        <v>507.2887565</v>
      </c>
      <c r="E8" s="4" t="n">
        <v>297</v>
      </c>
      <c r="F8" s="4" t="n">
        <v>0</v>
      </c>
      <c r="G8" s="4" t="n">
        <v>64</v>
      </c>
      <c r="H8" s="4" t="n">
        <v>1</v>
      </c>
      <c r="L8" s="2" t="n">
        <f aca="false">B8*(C8-E$37)^2</f>
        <v>0</v>
      </c>
      <c r="M8" s="2" t="n">
        <f aca="false">(C8-E$42)*B8</f>
        <v>12.3728965</v>
      </c>
    </row>
    <row collapsed="false" customFormat="true" customHeight="true" hidden="false" ht="12.1" outlineLevel="0" r="9" s="2">
      <c r="B9" s="2" t="n">
        <v>10.563324</v>
      </c>
      <c r="C9" s="4" t="n">
        <v>20.5</v>
      </c>
      <c r="D9" s="5" t="n">
        <f aca="false">C9*B9</f>
        <v>216.548142</v>
      </c>
      <c r="E9" s="4" t="n">
        <v>169</v>
      </c>
      <c r="F9" s="4" t="n">
        <v>0</v>
      </c>
      <c r="G9" s="4" t="n">
        <v>64</v>
      </c>
      <c r="H9" s="4" t="n">
        <v>1</v>
      </c>
      <c r="L9" s="2" t="n">
        <f aca="false">B9*(C9-E$37)^2</f>
        <v>0</v>
      </c>
      <c r="M9" s="2" t="n">
        <f aca="false">(C9-E$42)*B9</f>
        <v>5.281662</v>
      </c>
    </row>
    <row collapsed="false" customFormat="true" customHeight="true" hidden="false" ht="12.1" outlineLevel="0" r="10" s="2">
      <c r="B10" s="2" t="n">
        <v>20.602907</v>
      </c>
      <c r="C10" s="4" t="n">
        <v>20.5</v>
      </c>
      <c r="D10" s="5" t="n">
        <f aca="false">C10*B10</f>
        <v>422.3595935</v>
      </c>
      <c r="E10" s="4" t="n">
        <v>148</v>
      </c>
      <c r="F10" s="4" t="n">
        <v>0</v>
      </c>
      <c r="G10" s="4" t="n">
        <v>64</v>
      </c>
      <c r="H10" s="4" t="n">
        <v>1</v>
      </c>
      <c r="L10" s="2" t="n">
        <f aca="false">B10*(C10-E$37)^2</f>
        <v>0</v>
      </c>
      <c r="M10" s="2" t="n">
        <f aca="false">(C10-E$42)*B10</f>
        <v>10.3014535</v>
      </c>
    </row>
    <row collapsed="false" customFormat="true" customHeight="true" hidden="false" ht="12.1" outlineLevel="0" r="11" s="2">
      <c r="B11" s="2" t="n">
        <v>36.028664</v>
      </c>
      <c r="C11" s="4" t="n">
        <v>20.5</v>
      </c>
      <c r="D11" s="5" t="n">
        <f aca="false">C11*B11</f>
        <v>738.587612</v>
      </c>
      <c r="E11" s="4" t="n">
        <v>500</v>
      </c>
      <c r="F11" s="4" t="n">
        <v>8</v>
      </c>
      <c r="G11" s="4" t="n">
        <v>56</v>
      </c>
      <c r="H11" s="4" t="n">
        <v>0.875</v>
      </c>
      <c r="L11" s="2" t="n">
        <f aca="false">B11*(C11-E$37)^2</f>
        <v>0</v>
      </c>
      <c r="M11" s="2" t="n">
        <f aca="false">(C11-E$42)*B11</f>
        <v>18.014332</v>
      </c>
    </row>
    <row collapsed="false" customFormat="true" customHeight="true" hidden="false" ht="12.1" outlineLevel="0" r="12" s="2">
      <c r="B12" s="2" t="n">
        <v>89.527069</v>
      </c>
      <c r="C12" s="4" t="n">
        <v>20.5</v>
      </c>
      <c r="D12" s="5" t="n">
        <f aca="false">C12*B12</f>
        <v>1835.3049145</v>
      </c>
      <c r="E12" s="4" t="n">
        <v>500</v>
      </c>
      <c r="F12" s="4" t="n">
        <v>3</v>
      </c>
      <c r="G12" s="4" t="n">
        <v>61</v>
      </c>
      <c r="H12" s="4" t="n">
        <v>0.9531</v>
      </c>
      <c r="L12" s="2" t="n">
        <f aca="false">B12*(C12-E$37)^2</f>
        <v>0</v>
      </c>
      <c r="M12" s="2" t="n">
        <f aca="false">(C12-E$42)*B12</f>
        <v>44.7635345</v>
      </c>
    </row>
    <row collapsed="false" customFormat="true" customHeight="true" hidden="false" ht="12.1" outlineLevel="0" r="13" s="2">
      <c r="B13" s="2" t="n">
        <v>12.712008</v>
      </c>
      <c r="C13" s="4" t="n">
        <v>20.5</v>
      </c>
      <c r="D13" s="5" t="n">
        <f aca="false">C13*B13</f>
        <v>260.596164</v>
      </c>
      <c r="E13" s="4" t="n">
        <v>141</v>
      </c>
      <c r="F13" s="4" t="n">
        <v>0</v>
      </c>
      <c r="G13" s="4" t="n">
        <v>64</v>
      </c>
      <c r="H13" s="4" t="n">
        <v>1</v>
      </c>
      <c r="L13" s="2" t="n">
        <f aca="false">B13*(C13-E$37)^2</f>
        <v>0</v>
      </c>
      <c r="M13" s="2" t="n">
        <f aca="false">(C13-E$42)*B13</f>
        <v>6.356004</v>
      </c>
    </row>
    <row collapsed="false" customFormat="true" customHeight="true" hidden="false" ht="12.1" outlineLevel="0" r="14" s="2">
      <c r="B14" s="2" t="n">
        <v>15.213998</v>
      </c>
      <c r="C14" s="4" t="n">
        <v>20.5</v>
      </c>
      <c r="D14" s="5" t="n">
        <f aca="false">C14*B14</f>
        <v>311.886959</v>
      </c>
      <c r="E14" s="4" t="n">
        <v>196</v>
      </c>
      <c r="F14" s="4" t="n">
        <v>0</v>
      </c>
      <c r="G14" s="4" t="n">
        <v>64</v>
      </c>
      <c r="H14" s="4" t="n">
        <v>1</v>
      </c>
      <c r="L14" s="2" t="n">
        <f aca="false">B14*(C14-E$37)^2</f>
        <v>0</v>
      </c>
      <c r="M14" s="2" t="n">
        <f aca="false">(C14-E$42)*B14</f>
        <v>7.606999</v>
      </c>
    </row>
    <row collapsed="false" customFormat="true" customHeight="true" hidden="false" ht="12.1" outlineLevel="0" r="15" s="2">
      <c r="B15" s="2" t="n">
        <v>75.218506</v>
      </c>
      <c r="C15" s="4" t="n">
        <v>20.5</v>
      </c>
      <c r="D15" s="5" t="n">
        <f aca="false">C15*B15</f>
        <v>1541.979373</v>
      </c>
      <c r="E15" s="4" t="n">
        <v>368</v>
      </c>
      <c r="F15" s="4" t="n">
        <v>0</v>
      </c>
      <c r="G15" s="4" t="n">
        <v>64</v>
      </c>
      <c r="H15" s="4" t="n">
        <v>1</v>
      </c>
      <c r="L15" s="2" t="n">
        <f aca="false">B15*(C15-E$37)^2</f>
        <v>0</v>
      </c>
      <c r="M15" s="2" t="n">
        <f aca="false">(C15-E$42)*B15</f>
        <v>37.609253</v>
      </c>
    </row>
    <row collapsed="false" customFormat="true" customHeight="true" hidden="false" ht="12.1" outlineLevel="0" r="16" s="2">
      <c r="B16" s="2" t="n">
        <v>26.82643</v>
      </c>
      <c r="C16" s="4" t="n">
        <v>20.5</v>
      </c>
      <c r="D16" s="5" t="n">
        <f aca="false">C16*B16</f>
        <v>549.941815</v>
      </c>
      <c r="E16" s="4" t="n">
        <v>211</v>
      </c>
      <c r="F16" s="4" t="n">
        <v>0</v>
      </c>
      <c r="G16" s="4" t="n">
        <v>64</v>
      </c>
      <c r="H16" s="4" t="n">
        <v>1</v>
      </c>
      <c r="L16" s="2" t="n">
        <f aca="false">B16*(C16-E$37)^2</f>
        <v>0</v>
      </c>
      <c r="M16" s="2" t="n">
        <f aca="false">(C16-E$42)*B16</f>
        <v>13.413215</v>
      </c>
    </row>
    <row collapsed="false" customFormat="true" customHeight="true" hidden="false" ht="12.1" outlineLevel="0" r="17" s="2">
      <c r="B17" s="2" t="n">
        <v>31.698154</v>
      </c>
      <c r="C17" s="4" t="n">
        <v>20.5</v>
      </c>
      <c r="D17" s="5" t="n">
        <f aca="false">C17*B17</f>
        <v>649.812157</v>
      </c>
      <c r="E17" s="4" t="n">
        <v>500</v>
      </c>
      <c r="F17" s="4" t="n">
        <v>5</v>
      </c>
      <c r="G17" s="4" t="n">
        <v>59</v>
      </c>
      <c r="H17" s="4" t="n">
        <v>0.9219</v>
      </c>
      <c r="L17" s="2" t="n">
        <f aca="false">B17*(C17-E$37)^2</f>
        <v>0</v>
      </c>
      <c r="M17" s="2" t="n">
        <f aca="false">(C17-E$42)*B17</f>
        <v>15.849077</v>
      </c>
    </row>
    <row collapsed="false" customFormat="true" customHeight="true" hidden="false" ht="12.1" outlineLevel="0" r="18" s="2">
      <c r="B18" s="2" t="n">
        <v>6.763891</v>
      </c>
      <c r="C18" s="4" t="n">
        <v>20.5</v>
      </c>
      <c r="D18" s="5" t="n">
        <f aca="false">C18*B18</f>
        <v>138.6597655</v>
      </c>
      <c r="E18" s="4" t="n">
        <v>97</v>
      </c>
      <c r="F18" s="4" t="n">
        <v>0</v>
      </c>
      <c r="G18" s="4" t="n">
        <v>64</v>
      </c>
      <c r="H18" s="4" t="n">
        <v>1</v>
      </c>
      <c r="L18" s="2" t="n">
        <f aca="false">B18*(C18-E$37)^2</f>
        <v>0</v>
      </c>
      <c r="M18" s="2" t="n">
        <f aca="false">(C18-E$42)*B18</f>
        <v>3.3819455</v>
      </c>
    </row>
    <row collapsed="false" customFormat="true" customHeight="true" hidden="false" ht="12.1" outlineLevel="0" r="19" s="2">
      <c r="B19" s="2" t="n">
        <v>90.605912</v>
      </c>
      <c r="C19" s="4" t="n">
        <v>20.5</v>
      </c>
      <c r="D19" s="5" t="n">
        <f aca="false">C19*B19</f>
        <v>1857.421196</v>
      </c>
      <c r="E19" s="4" t="n">
        <v>500</v>
      </c>
      <c r="F19" s="4" t="n">
        <v>6</v>
      </c>
      <c r="G19" s="4" t="n">
        <v>58</v>
      </c>
      <c r="H19" s="4" t="n">
        <v>0.9062</v>
      </c>
      <c r="L19" s="2" t="n">
        <f aca="false">B19*(C19-E$37)^2</f>
        <v>0</v>
      </c>
      <c r="M19" s="2" t="n">
        <f aca="false">(C19-E$42)*B19</f>
        <v>45.302956</v>
      </c>
    </row>
    <row collapsed="false" customFormat="true" customHeight="true" hidden="false" ht="12.1" outlineLevel="0" r="20" s="2">
      <c r="B20" s="2" t="n">
        <v>77.292096</v>
      </c>
      <c r="C20" s="4" t="n">
        <v>20.5</v>
      </c>
      <c r="D20" s="5" t="n">
        <f aca="false">C20*B20</f>
        <v>1584.487968</v>
      </c>
      <c r="E20" s="4" t="n">
        <v>500</v>
      </c>
      <c r="F20" s="4" t="n">
        <v>4</v>
      </c>
      <c r="G20" s="4" t="n">
        <v>60</v>
      </c>
      <c r="H20" s="4" t="n">
        <v>0.9375</v>
      </c>
      <c r="L20" s="2" t="n">
        <f aca="false">B20*(C20-E$37)^2</f>
        <v>0</v>
      </c>
      <c r="M20" s="2" t="n">
        <f aca="false">(C20-E$42)*B20</f>
        <v>38.646048</v>
      </c>
    </row>
    <row collapsed="false" customFormat="true" customHeight="true" hidden="false" ht="12.1" outlineLevel="0" r="21" s="2">
      <c r="B21" s="2" t="n">
        <v>158.17671</v>
      </c>
      <c r="C21" s="4" t="n">
        <v>20.5</v>
      </c>
      <c r="D21" s="5" t="n">
        <f aca="false">C21*B21</f>
        <v>3242.622555</v>
      </c>
      <c r="E21" s="4" t="n">
        <v>500</v>
      </c>
      <c r="F21" s="4" t="n">
        <v>4</v>
      </c>
      <c r="G21" s="4" t="n">
        <v>60</v>
      </c>
      <c r="H21" s="4" t="n">
        <v>0.9375</v>
      </c>
      <c r="L21" s="2" t="n">
        <f aca="false">B21*(C21-E$37)^2</f>
        <v>0</v>
      </c>
      <c r="M21" s="2" t="n">
        <f aca="false">(C21-E$42)*B21</f>
        <v>79.088355</v>
      </c>
    </row>
    <row collapsed="false" customFormat="true" customHeight="true" hidden="false" ht="12.1" outlineLevel="0" r="22" s="2">
      <c r="B22" s="2" t="n">
        <v>67.928388</v>
      </c>
      <c r="C22" s="4" t="n">
        <v>20.5</v>
      </c>
      <c r="D22" s="5" t="n">
        <f aca="false">C22*B22</f>
        <v>1392.531954</v>
      </c>
      <c r="E22" s="4" t="n">
        <v>500</v>
      </c>
      <c r="F22" s="4" t="n">
        <v>4</v>
      </c>
      <c r="G22" s="4" t="n">
        <v>60</v>
      </c>
      <c r="H22" s="4" t="n">
        <v>0.9375</v>
      </c>
      <c r="L22" s="2" t="n">
        <f aca="false">B22*(C22-E$37)^2</f>
        <v>0</v>
      </c>
      <c r="M22" s="2" t="n">
        <f aca="false">(C22-E$42)*B22</f>
        <v>33.964194</v>
      </c>
    </row>
    <row collapsed="false" customFormat="true" customHeight="true" hidden="false" ht="12.1" outlineLevel="0" r="23" s="2">
      <c r="B23" s="2" t="n">
        <v>51.599068</v>
      </c>
      <c r="C23" s="4" t="n">
        <v>20.5</v>
      </c>
      <c r="D23" s="5" t="n">
        <f aca="false">C23*B23</f>
        <v>1057.780894</v>
      </c>
      <c r="E23" s="4" t="n">
        <v>500</v>
      </c>
      <c r="F23" s="4" t="n">
        <v>4</v>
      </c>
      <c r="G23" s="4" t="n">
        <v>60</v>
      </c>
      <c r="H23" s="4" t="n">
        <v>0.9375</v>
      </c>
      <c r="L23" s="2" t="n">
        <f aca="false">B23*(C23-E$37)^2</f>
        <v>0</v>
      </c>
      <c r="M23" s="2" t="n">
        <f aca="false">(C23-E$42)*B23</f>
        <v>25.799534</v>
      </c>
    </row>
    <row collapsed="false" customFormat="true" customHeight="true" hidden="false" ht="12.1" outlineLevel="0" r="24" s="2">
      <c r="B24" s="2" t="n">
        <v>121.939279</v>
      </c>
      <c r="C24" s="4" t="n">
        <v>20.5</v>
      </c>
      <c r="D24" s="5" t="n">
        <f aca="false">C24*B24</f>
        <v>2499.7552195</v>
      </c>
      <c r="E24" s="4" t="n">
        <v>500</v>
      </c>
      <c r="F24" s="4" t="n">
        <v>3</v>
      </c>
      <c r="G24" s="4" t="n">
        <v>61</v>
      </c>
      <c r="H24" s="4" t="n">
        <v>0.9531</v>
      </c>
      <c r="L24" s="2" t="n">
        <f aca="false">B24*(C24-E$37)^2</f>
        <v>0</v>
      </c>
      <c r="M24" s="2" t="n">
        <f aca="false">(C24-E$42)*B24</f>
        <v>60.9696395</v>
      </c>
    </row>
    <row collapsed="false" customFormat="true" customHeight="true" hidden="false" ht="12.1" outlineLevel="0" r="25" s="2">
      <c r="B25" s="2" t="n">
        <v>112.268662</v>
      </c>
      <c r="C25" s="4" t="n">
        <v>20.5</v>
      </c>
      <c r="D25" s="5" t="n">
        <f aca="false">C25*B25</f>
        <v>2301.507571</v>
      </c>
      <c r="E25" s="4" t="n">
        <v>478</v>
      </c>
      <c r="F25" s="4" t="n">
        <v>0</v>
      </c>
      <c r="G25" s="4" t="n">
        <v>64</v>
      </c>
      <c r="H25" s="4" t="n">
        <v>1</v>
      </c>
      <c r="L25" s="2" t="n">
        <f aca="false">B25*(C25-E$37)^2</f>
        <v>0</v>
      </c>
      <c r="M25" s="2" t="n">
        <f aca="false">(C25-E$42)*B25</f>
        <v>56.134331</v>
      </c>
    </row>
    <row collapsed="false" customFormat="true" customHeight="true" hidden="false" ht="12.1" outlineLevel="0" r="26" s="2">
      <c r="B26" s="2" t="n">
        <v>89.379999</v>
      </c>
      <c r="C26" s="4" t="n">
        <v>20.5</v>
      </c>
      <c r="D26" s="5" t="n">
        <f aca="false">C26*B26</f>
        <v>1832.2899795</v>
      </c>
      <c r="E26" s="4" t="n">
        <v>500</v>
      </c>
      <c r="F26" s="4" t="n">
        <v>4</v>
      </c>
      <c r="G26" s="4" t="n">
        <v>60</v>
      </c>
      <c r="H26" s="4" t="n">
        <v>0.9375</v>
      </c>
      <c r="L26" s="2" t="n">
        <f aca="false">B26*(C26-E$37)^2</f>
        <v>0</v>
      </c>
      <c r="M26" s="2" t="n">
        <f aca="false">(C26-E$42)*B26</f>
        <v>44.6899995</v>
      </c>
    </row>
    <row collapsed="false" customFormat="true" customHeight="true" hidden="false" ht="12.1" outlineLevel="0" r="27" s="2">
      <c r="B27" s="2" t="n">
        <v>23.753111</v>
      </c>
      <c r="C27" s="4" t="n">
        <v>20.5</v>
      </c>
      <c r="D27" s="5" t="n">
        <f aca="false">C27*B27</f>
        <v>486.9387755</v>
      </c>
      <c r="E27" s="4" t="n">
        <v>500</v>
      </c>
      <c r="F27" s="4" t="n">
        <v>4</v>
      </c>
      <c r="G27" s="4" t="n">
        <v>60</v>
      </c>
      <c r="H27" s="4" t="n">
        <v>0.9375</v>
      </c>
      <c r="L27" s="2" t="n">
        <f aca="false">B27*(C27-E$37)^2</f>
        <v>0</v>
      </c>
      <c r="M27" s="2" t="n">
        <f aca="false">(C27-E$42)*B27</f>
        <v>11.8765555</v>
      </c>
    </row>
    <row collapsed="false" customFormat="true" customHeight="true" hidden="false" ht="12.1" outlineLevel="0" r="28" s="2">
      <c r="B28" s="2" t="n">
        <v>114.941595</v>
      </c>
      <c r="C28" s="4" t="n">
        <v>20.5</v>
      </c>
      <c r="D28" s="5" t="n">
        <f aca="false">C28*B28</f>
        <v>2356.3026975</v>
      </c>
      <c r="E28" s="4" t="n">
        <v>500</v>
      </c>
      <c r="F28" s="4" t="n">
        <v>8</v>
      </c>
      <c r="G28" s="4" t="n">
        <v>56</v>
      </c>
      <c r="H28" s="4" t="n">
        <v>0.875</v>
      </c>
      <c r="L28" s="2" t="n">
        <f aca="false">B28*(C28-E$37)^2</f>
        <v>0</v>
      </c>
      <c r="M28" s="2" t="n">
        <f aca="false">(C28-E$42)*B28</f>
        <v>57.4707975</v>
      </c>
    </row>
    <row collapsed="false" customFormat="true" customHeight="true" hidden="false" ht="12.1" outlineLevel="0" r="29" s="2">
      <c r="B29" s="2" t="n">
        <v>107.876913</v>
      </c>
      <c r="C29" s="4" t="n">
        <v>20.5</v>
      </c>
      <c r="D29" s="5" t="n">
        <f aca="false">C29*B29</f>
        <v>2211.4767165</v>
      </c>
      <c r="E29" s="4" t="n">
        <v>500</v>
      </c>
      <c r="F29" s="4" t="n">
        <v>6</v>
      </c>
      <c r="G29" s="4" t="n">
        <v>58</v>
      </c>
      <c r="H29" s="4" t="n">
        <v>0.9062</v>
      </c>
      <c r="L29" s="2" t="n">
        <f aca="false">B29*(C29-E$37)^2</f>
        <v>0</v>
      </c>
      <c r="M29" s="2" t="n">
        <f aca="false">(C29-E$42)*B29</f>
        <v>53.9384565</v>
      </c>
    </row>
    <row collapsed="false" customFormat="true" customHeight="true" hidden="false" ht="12.1" outlineLevel="0" r="30" s="2">
      <c r="B30" s="2" t="n">
        <v>72.454909</v>
      </c>
      <c r="C30" s="4" t="n">
        <v>20.5</v>
      </c>
      <c r="D30" s="5" t="n">
        <f aca="false">C30*B30</f>
        <v>1485.3256345</v>
      </c>
      <c r="E30" s="4" t="n">
        <v>500</v>
      </c>
      <c r="F30" s="4" t="n">
        <v>2</v>
      </c>
      <c r="G30" s="4" t="n">
        <v>62</v>
      </c>
      <c r="H30" s="4" t="n">
        <v>0.9688</v>
      </c>
      <c r="L30" s="2" t="n">
        <f aca="false">B30*(C30-E$37)^2</f>
        <v>0</v>
      </c>
      <c r="M30" s="2" t="n">
        <f aca="false">(C30-E$42)*B30</f>
        <v>36.2274545</v>
      </c>
    </row>
    <row collapsed="false" customFormat="true" customHeight="true" hidden="false" ht="12.1" outlineLevel="0" r="31" s="2">
      <c r="B31" s="2" t="n">
        <v>38.953427</v>
      </c>
      <c r="C31" s="4" t="n">
        <v>20.5</v>
      </c>
      <c r="D31" s="5" t="n">
        <f aca="false">C31*B31</f>
        <v>798.5452535</v>
      </c>
      <c r="E31" s="4" t="n">
        <v>375</v>
      </c>
      <c r="F31" s="4" t="n">
        <v>0</v>
      </c>
      <c r="G31" s="4" t="n">
        <v>64</v>
      </c>
      <c r="H31" s="4" t="n">
        <v>1</v>
      </c>
      <c r="L31" s="2" t="n">
        <f aca="false">B31*(C31-E$37)^2</f>
        <v>0</v>
      </c>
      <c r="M31" s="2" t="n">
        <f aca="false">(C31-E$42)*B31</f>
        <v>19.4767135</v>
      </c>
    </row>
    <row collapsed="false" customFormat="false" customHeight="true" hidden="false" ht="12.1" outlineLevel="0" r="32">
      <c r="B32" s="1"/>
      <c r="C32" s="1"/>
      <c r="D32" s="1"/>
    </row>
    <row collapsed="false" customFormat="false" customHeight="true" hidden="false" ht="12.1" outlineLevel="0" r="33">
      <c r="A33" s="0" t="s">
        <v>12</v>
      </c>
      <c r="B33" s="1" t="n">
        <f aca="false">SUM(B2:B31)</f>
        <v>1833.065672</v>
      </c>
      <c r="C33" s="1"/>
      <c r="D33" s="1"/>
    </row>
    <row collapsed="false" customFormat="false" customHeight="true" hidden="false" ht="12.1" outlineLevel="0" r="34"/>
    <row collapsed="false" customFormat="false" customHeight="true" hidden="false" ht="12.1" outlineLevel="0" r="35"/>
    <row collapsed="false" customFormat="false" customHeight="true" hidden="false" ht="15" outlineLevel="0" r="36">
      <c r="A36" s="6" t="s">
        <v>13</v>
      </c>
      <c r="B36" s="6"/>
      <c r="C36" s="0" t="s">
        <v>0</v>
      </c>
      <c r="D36" s="0" t="s">
        <v>14</v>
      </c>
      <c r="E36" s="0" t="s">
        <v>15</v>
      </c>
      <c r="F36" s="0" t="s">
        <v>16</v>
      </c>
      <c r="H36" s="0" t="s">
        <v>17</v>
      </c>
      <c r="I36" s="0" t="n">
        <f aca="false">E42</f>
        <v>20</v>
      </c>
    </row>
    <row collapsed="false" customFormat="false" customHeight="true" hidden="false" ht="15" outlineLevel="0" r="37">
      <c r="B37" s="0" t="s">
        <v>18</v>
      </c>
      <c r="C37" s="1" t="n">
        <f aca="false">AVERAGE(G2:G31)</f>
        <v>61.1666666666667</v>
      </c>
      <c r="D37" s="1" t="n">
        <f aca="false">AVERAGE(B2:B31)</f>
        <v>61.1021890666667</v>
      </c>
      <c r="E37" s="1" t="n">
        <f aca="false">SUM(D2:D31)/SUM(B2:B31)</f>
        <v>20.5</v>
      </c>
      <c r="F37" s="1" t="n">
        <f aca="false">AVERAGE(D2:D31)</f>
        <v>1252.59487586667</v>
      </c>
      <c r="H37" s="7" t="s">
        <v>19</v>
      </c>
      <c r="I37" s="1" t="n">
        <f aca="false">E37-I36</f>
        <v>0.5</v>
      </c>
      <c r="J37" s="1" t="n">
        <f aca="false">I37*D37</f>
        <v>30.5510945333333</v>
      </c>
      <c r="M37" s="1" t="n">
        <f aca="false">AVERAGE(M2:M31)</f>
        <v>30.5510945333333</v>
      </c>
    </row>
    <row collapsed="false" customFormat="false" customHeight="true" hidden="false" ht="15" outlineLevel="0" r="38">
      <c r="B38" s="0" t="s">
        <v>20</v>
      </c>
      <c r="C38" s="1" t="n">
        <f aca="false">STDEVP(G2:G31)/SQRT(COUNT(G2:G31))</f>
        <v>0.49684187811803</v>
      </c>
      <c r="D38" s="1" t="n">
        <f aca="false">STDEVP(B2:B31)/SQRT(COUNT(B2:B31))</f>
        <v>7.18689226387691</v>
      </c>
      <c r="E38" s="1" t="n">
        <f aca="false">SQRT(SUM(H2:H31)/SUM(B2:B31))/SQRT(COUNT(D2:D31))</f>
        <v>0.0228337814375679</v>
      </c>
      <c r="F38" s="1" t="n">
        <f aca="false">STDEVP(D2:D31)/SQRT(COUNT(D2:D31))</f>
        <v>147.331291409477</v>
      </c>
      <c r="M38" s="1" t="n">
        <f aca="false">STDEVP(M2:M31)/SQRT(COUNT(M2:M31))</f>
        <v>3.59344613193845</v>
      </c>
    </row>
    <row collapsed="false" customFormat="false" customHeight="true" hidden="false" ht="12.1" outlineLevel="0" r="39"/>
    <row collapsed="false" customFormat="false" customHeight="true" hidden="false" ht="12.1" outlineLevel="0" r="40"/>
    <row collapsed="false" customFormat="false" customHeight="true" hidden="false" ht="12.1" outlineLevel="0" r="41">
      <c r="B41" s="0" t="s">
        <v>21</v>
      </c>
      <c r="E41" s="0" t="s">
        <v>22</v>
      </c>
      <c r="F41" s="0" t="s">
        <v>23</v>
      </c>
      <c r="G41" s="0" t="s">
        <v>24</v>
      </c>
      <c r="H41" s="8" t="s">
        <v>25</v>
      </c>
      <c r="I41" s="8" t="s">
        <v>26</v>
      </c>
    </row>
    <row collapsed="false" customFormat="false" customHeight="true" hidden="false" ht="12.1" outlineLevel="0" r="42">
      <c r="B42" s="0" t="n">
        <v>5</v>
      </c>
      <c r="E42" s="0" t="n">
        <v>20</v>
      </c>
      <c r="F42" s="0" t="n">
        <v>20.5</v>
      </c>
      <c r="G42" s="0" t="n">
        <f aca="false">F42-E42</f>
        <v>0.5</v>
      </c>
      <c r="H42" s="9" t="n">
        <f aca="false">(($G$42/1000)*($B$33/3600))</f>
        <v>0.000254592454444444</v>
      </c>
      <c r="I42" s="10" t="n">
        <f aca="false">$G$42*$B$33</f>
        <v>916.532836</v>
      </c>
    </row>
    <row collapsed="false" customFormat="false" customHeight="true" hidden="false" ht="12.1" outlineLevel="0" r="43"/>
    <row collapsed="false" customFormat="false" customHeight="true" hidden="false" ht="12.1" outlineLevel="0" r="44"/>
    <row collapsed="false" customFormat="false" customHeight="true" hidden="false" ht="12.1" outlineLevel="0" r="45"/>
    <row collapsed="false" customFormat="false" customHeight="true" hidden="false" ht="12.1" outlineLevel="0" r="46"/>
    <row collapsed="false" customFormat="false" customHeight="true" hidden="false" ht="12.1" outlineLevel="0" r="47"/>
    <row collapsed="false" customFormat="false" customHeight="true" hidden="false" ht="12.1" outlineLevel="0" r="48"/>
    <row collapsed="false" customFormat="false" customHeight="true" hidden="false" ht="12.1" outlineLevel="0" r="49"/>
    <row collapsed="false" customFormat="false" customHeight="true" hidden="false" ht="12.1" outlineLevel="0" r="50"/>
    <row collapsed="false" customFormat="false" customHeight="true" hidden="false" ht="12.1" outlineLevel="0" r="51"/>
    <row collapsed="false" customFormat="false" customHeight="true" hidden="false" ht="12.1" outlineLevel="0" r="52"/>
    <row collapsed="false" customFormat="false" customHeight="true" hidden="false" ht="12.1" outlineLevel="0" r="53"/>
    <row collapsed="false" customFormat="false" customHeight="true" hidden="false" ht="12.1" outlineLevel="0" r="54"/>
    <row collapsed="false" customFormat="false" customHeight="true" hidden="false" ht="12.1" outlineLevel="0" r="55"/>
    <row collapsed="false" customFormat="false" customHeight="true" hidden="false" ht="12.1" outlineLevel="0" r="56"/>
    <row collapsed="false" customFormat="false" customHeight="true" hidden="false" ht="12.1" outlineLevel="0" r="57"/>
    <row collapsed="false" customFormat="false" customHeight="true" hidden="false" ht="12.1" outlineLevel="0" r="58"/>
    <row collapsed="false" customFormat="false" customHeight="true" hidden="false" ht="12.1" outlineLevel="0" r="59"/>
    <row collapsed="false" customFormat="false" customHeight="true" hidden="false" ht="12.1" outlineLevel="0" r="60"/>
    <row collapsed="false" customFormat="false" customHeight="true" hidden="false" ht="12.1" outlineLevel="0" r="61"/>
    <row collapsed="false" customFormat="false" customHeight="true" hidden="false" ht="12.1" outlineLevel="0" r="62"/>
    <row collapsed="false" customFormat="false" customHeight="true" hidden="false" ht="12.1" outlineLevel="0" r="63"/>
    <row collapsed="false" customFormat="false" customHeight="true" hidden="false" ht="12.1" outlineLevel="0" r="64"/>
    <row collapsed="false" customFormat="false" customHeight="true" hidden="false" ht="12.1" outlineLevel="0" r="65"/>
    <row collapsed="false" customFormat="true" customHeight="true" hidden="false" ht="12.1" outlineLevel="0" r="66" s="11"/>
    <row collapsed="false" customFormat="false" customHeight="true" hidden="false" ht="12.1" outlineLevel="0" r="67">
      <c r="A67" s="0" t="s"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7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100" zoomScaleNormal="100" zoomScalePageLayoutView="100">
      <selection activeCell="H36" activeCellId="0" pane="topLeft" sqref="H36"/>
    </sheetView>
  </sheetViews>
  <cols>
    <col collapsed="false" hidden="false" max="2" min="1" style="0" width="10.0588235294118"/>
    <col collapsed="false" hidden="false" max="3" min="3" style="0" width="8.5921568627451"/>
    <col collapsed="false" hidden="false" max="4" min="4" style="0" width="9.63137254901961"/>
    <col collapsed="false" hidden="false" max="5" min="5" style="0" width="8.5921568627451"/>
    <col collapsed="false" hidden="false" max="6" min="6" style="0" width="9.63137254901961"/>
    <col collapsed="false" hidden="false" max="7" min="7" style="0" width="9.07058823529412"/>
    <col collapsed="false" hidden="false" max="8" min="8" style="0" width="11.043137254902"/>
    <col collapsed="false" hidden="false" max="1025" min="9" style="0" width="11.6941176470588"/>
  </cols>
  <sheetData>
    <row collapsed="false" customFormat="true" customHeight="true" hidden="false" ht="12.1" outlineLevel="0" r="1" s="2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L1" s="3" t="s">
        <v>11</v>
      </c>
    </row>
    <row collapsed="false" customFormat="true" customHeight="true" hidden="false" ht="12.1" outlineLevel="0" r="2" s="2">
      <c r="B2" s="2" t="n">
        <v>187.930661</v>
      </c>
      <c r="C2" s="4" t="n">
        <v>20.5</v>
      </c>
      <c r="D2" s="5" t="n">
        <f aca="false">C2*B2</f>
        <v>3852.5785505</v>
      </c>
      <c r="E2" s="4" t="n">
        <v>500</v>
      </c>
      <c r="F2" s="2" t="n">
        <v>2</v>
      </c>
      <c r="G2" s="4" t="n">
        <v>62</v>
      </c>
      <c r="H2" s="4" t="n">
        <v>0.9688</v>
      </c>
      <c r="L2" s="2" t="n">
        <f aca="false">B2*(C2-E$37)^2</f>
        <v>0</v>
      </c>
      <c r="M2" s="2" t="n">
        <f aca="false">(C2-E$42)*B2</f>
        <v>93.9653305</v>
      </c>
    </row>
    <row collapsed="false" customFormat="true" customHeight="true" hidden="false" ht="12.1" outlineLevel="0" r="3" s="2">
      <c r="B3" s="2" t="n">
        <v>116.958379</v>
      </c>
      <c r="C3" s="4" t="n">
        <v>20.5</v>
      </c>
      <c r="D3" s="5" t="n">
        <f aca="false">C3*B3</f>
        <v>2397.6467695</v>
      </c>
      <c r="E3" s="4" t="n">
        <v>280</v>
      </c>
      <c r="F3" s="2" t="n">
        <v>0</v>
      </c>
      <c r="G3" s="4" t="n">
        <v>64</v>
      </c>
      <c r="H3" s="4" t="n">
        <v>1</v>
      </c>
      <c r="L3" s="2" t="n">
        <f aca="false">B3*(C3-E$37)^2</f>
        <v>0</v>
      </c>
      <c r="M3" s="2" t="n">
        <f aca="false">(C3-E$42)*B3</f>
        <v>58.4791895</v>
      </c>
    </row>
    <row collapsed="false" customFormat="true" customHeight="true" hidden="false" ht="12.1" outlineLevel="0" r="4" s="2">
      <c r="B4" s="2" t="n">
        <v>6.512774</v>
      </c>
      <c r="C4" s="4" t="n">
        <v>20.5</v>
      </c>
      <c r="D4" s="5" t="n">
        <f aca="false">C4*B4</f>
        <v>133.511867</v>
      </c>
      <c r="E4" s="4" t="n">
        <v>60</v>
      </c>
      <c r="F4" s="2" t="n">
        <v>0</v>
      </c>
      <c r="G4" s="4" t="n">
        <v>64</v>
      </c>
      <c r="H4" s="4" t="n">
        <v>1</v>
      </c>
      <c r="L4" s="2" t="n">
        <f aca="false">B4*(C4-E$37)^2</f>
        <v>0</v>
      </c>
      <c r="M4" s="2" t="n">
        <f aca="false">(C4-E$42)*B4</f>
        <v>3.256387</v>
      </c>
    </row>
    <row collapsed="false" customFormat="true" customHeight="true" hidden="false" ht="12.1" outlineLevel="0" r="5" s="2">
      <c r="B5" s="2" t="n">
        <v>197.37422</v>
      </c>
      <c r="C5" s="4" t="n">
        <v>20.5</v>
      </c>
      <c r="D5" s="5" t="n">
        <f aca="false">C5*B5</f>
        <v>4046.17151</v>
      </c>
      <c r="E5" s="4" t="n">
        <v>500</v>
      </c>
      <c r="F5" s="2" t="n">
        <v>1</v>
      </c>
      <c r="G5" s="4" t="n">
        <v>63</v>
      </c>
      <c r="H5" s="4" t="n">
        <v>0.9844</v>
      </c>
      <c r="L5" s="2" t="n">
        <f aca="false">B5*(C5-E$37)^2</f>
        <v>0</v>
      </c>
      <c r="M5" s="2" t="n">
        <f aca="false">(C5-E$42)*B5</f>
        <v>98.68711</v>
      </c>
    </row>
    <row collapsed="false" customFormat="true" customHeight="true" hidden="false" ht="12.1" outlineLevel="0" r="6" s="2">
      <c r="B6" s="2" t="n">
        <v>126.03263</v>
      </c>
      <c r="C6" s="4" t="n">
        <v>20.5</v>
      </c>
      <c r="D6" s="5" t="n">
        <f aca="false">C6*B6</f>
        <v>2583.668915</v>
      </c>
      <c r="E6" s="4" t="n">
        <v>381</v>
      </c>
      <c r="F6" s="2" t="n">
        <v>0</v>
      </c>
      <c r="G6" s="4" t="n">
        <v>64</v>
      </c>
      <c r="H6" s="4" t="n">
        <v>1</v>
      </c>
      <c r="L6" s="2" t="n">
        <f aca="false">B6*(C6-E$37)^2</f>
        <v>0</v>
      </c>
      <c r="M6" s="2" t="n">
        <f aca="false">(C6-E$42)*B6</f>
        <v>63.016315</v>
      </c>
    </row>
    <row collapsed="false" customFormat="true" customHeight="true" hidden="false" ht="12.1" outlineLevel="0" r="7" s="2">
      <c r="B7" s="2" t="n">
        <v>33.689163</v>
      </c>
      <c r="C7" s="4" t="n">
        <v>20.5</v>
      </c>
      <c r="D7" s="5" t="n">
        <f aca="false">C7*B7</f>
        <v>690.6278415</v>
      </c>
      <c r="E7" s="4" t="n">
        <v>131</v>
      </c>
      <c r="F7" s="2" t="n">
        <v>0</v>
      </c>
      <c r="G7" s="4" t="n">
        <v>64</v>
      </c>
      <c r="H7" s="4" t="n">
        <v>1</v>
      </c>
      <c r="L7" s="2" t="n">
        <f aca="false">B7*(C7-E$37)^2</f>
        <v>0</v>
      </c>
      <c r="M7" s="2" t="n">
        <f aca="false">(C7-E$42)*B7</f>
        <v>16.8445815</v>
      </c>
    </row>
    <row collapsed="false" customFormat="true" customHeight="true" hidden="false" ht="12.1" outlineLevel="0" r="8" s="2">
      <c r="B8" s="2" t="n">
        <v>314.248209</v>
      </c>
      <c r="C8" s="4" t="n">
        <v>20.5</v>
      </c>
      <c r="D8" s="5" t="n">
        <f aca="false">C8*B8</f>
        <v>6442.0882845</v>
      </c>
      <c r="E8" s="4" t="n">
        <v>500</v>
      </c>
      <c r="F8" s="2" t="n">
        <v>3</v>
      </c>
      <c r="G8" s="4" t="n">
        <v>61</v>
      </c>
      <c r="H8" s="4" t="n">
        <v>0.9531</v>
      </c>
      <c r="L8" s="2" t="n">
        <f aca="false">B8*(C8-E$37)^2</f>
        <v>0</v>
      </c>
      <c r="M8" s="2" t="n">
        <f aca="false">(C8-E$42)*B8</f>
        <v>157.1241045</v>
      </c>
    </row>
    <row collapsed="false" customFormat="true" customHeight="true" hidden="false" ht="12.1" outlineLevel="0" r="9" s="2">
      <c r="B9" s="2" t="n">
        <v>95.525963</v>
      </c>
      <c r="C9" s="4" t="n">
        <v>20.5</v>
      </c>
      <c r="D9" s="5" t="n">
        <f aca="false">C9*B9</f>
        <v>1958.2822415</v>
      </c>
      <c r="E9" s="4" t="n">
        <v>319</v>
      </c>
      <c r="F9" s="2" t="n">
        <v>0</v>
      </c>
      <c r="G9" s="4" t="n">
        <v>64</v>
      </c>
      <c r="H9" s="4" t="n">
        <v>1</v>
      </c>
      <c r="L9" s="2" t="n">
        <f aca="false">B9*(C9-E$37)^2</f>
        <v>0</v>
      </c>
      <c r="M9" s="2" t="n">
        <f aca="false">(C9-E$42)*B9</f>
        <v>47.7629815</v>
      </c>
    </row>
    <row collapsed="false" customFormat="true" customHeight="true" hidden="false" ht="12.1" outlineLevel="0" r="10" s="2">
      <c r="B10" s="2" t="n">
        <v>32.071918</v>
      </c>
      <c r="C10" s="4" t="n">
        <v>20.5</v>
      </c>
      <c r="D10" s="5" t="n">
        <f aca="false">C10*B10</f>
        <v>657.474319</v>
      </c>
      <c r="E10" s="4" t="n">
        <v>197</v>
      </c>
      <c r="F10" s="2" t="n">
        <v>0</v>
      </c>
      <c r="G10" s="4" t="n">
        <v>64</v>
      </c>
      <c r="H10" s="4" t="n">
        <v>1</v>
      </c>
      <c r="L10" s="2" t="n">
        <f aca="false">B10*(C10-E$37)^2</f>
        <v>0</v>
      </c>
      <c r="M10" s="2" t="n">
        <f aca="false">(C10-E$42)*B10</f>
        <v>16.035959</v>
      </c>
    </row>
    <row collapsed="false" customFormat="true" customHeight="true" hidden="false" ht="12.1" outlineLevel="0" r="11" s="2">
      <c r="B11" s="2" t="n">
        <v>165.085092</v>
      </c>
      <c r="C11" s="4" t="n">
        <v>20.5</v>
      </c>
      <c r="D11" s="5" t="n">
        <f aca="false">C11*B11</f>
        <v>3384.244386</v>
      </c>
      <c r="E11" s="4" t="n">
        <v>500</v>
      </c>
      <c r="F11" s="2" t="n">
        <v>4</v>
      </c>
      <c r="G11" s="4" t="n">
        <v>60</v>
      </c>
      <c r="H11" s="4" t="n">
        <v>0.9375</v>
      </c>
      <c r="L11" s="2" t="n">
        <f aca="false">B11*(C11-E$37)^2</f>
        <v>0</v>
      </c>
      <c r="M11" s="2" t="n">
        <f aca="false">(C11-E$42)*B11</f>
        <v>82.542546</v>
      </c>
    </row>
    <row collapsed="false" customFormat="true" customHeight="true" hidden="false" ht="12.1" outlineLevel="0" r="12" s="2">
      <c r="B12" s="2" t="n">
        <v>75.329749</v>
      </c>
      <c r="C12" s="4" t="n">
        <v>20.5</v>
      </c>
      <c r="D12" s="5" t="n">
        <f aca="false">C12*B12</f>
        <v>1544.2598545</v>
      </c>
      <c r="E12" s="4" t="n">
        <v>500</v>
      </c>
      <c r="F12" s="2" t="n">
        <v>4</v>
      </c>
      <c r="G12" s="4" t="n">
        <v>60</v>
      </c>
      <c r="H12" s="4" t="n">
        <v>0.9375</v>
      </c>
      <c r="L12" s="2" t="n">
        <f aca="false">B12*(C12-E$37)^2</f>
        <v>0</v>
      </c>
      <c r="M12" s="2" t="n">
        <f aca="false">(C12-E$42)*B12</f>
        <v>37.6648745</v>
      </c>
    </row>
    <row collapsed="false" customFormat="true" customHeight="true" hidden="false" ht="12.1" outlineLevel="0" r="13" s="2">
      <c r="B13" s="2" t="n">
        <v>193.640777</v>
      </c>
      <c r="C13" s="4" t="n">
        <v>20.5</v>
      </c>
      <c r="D13" s="5" t="n">
        <f aca="false">C13*B13</f>
        <v>3969.6359285</v>
      </c>
      <c r="E13" s="4" t="n">
        <v>500</v>
      </c>
      <c r="F13" s="2" t="n">
        <v>4</v>
      </c>
      <c r="G13" s="4" t="n">
        <v>60</v>
      </c>
      <c r="H13" s="4" t="n">
        <v>0.9375</v>
      </c>
      <c r="L13" s="2" t="n">
        <f aca="false">B13*(C13-E$37)^2</f>
        <v>0</v>
      </c>
      <c r="M13" s="2" t="n">
        <f aca="false">(C13-E$42)*B13</f>
        <v>96.8203885</v>
      </c>
    </row>
    <row collapsed="false" customFormat="true" customHeight="true" hidden="false" ht="12.1" outlineLevel="0" r="14" s="2">
      <c r="B14" s="2" t="n">
        <v>31.006957</v>
      </c>
      <c r="C14" s="4" t="n">
        <v>20.5</v>
      </c>
      <c r="D14" s="5" t="n">
        <f aca="false">C14*B14</f>
        <v>635.6426185</v>
      </c>
      <c r="E14" s="4" t="n">
        <v>177</v>
      </c>
      <c r="F14" s="2" t="n">
        <v>0</v>
      </c>
      <c r="G14" s="4" t="n">
        <v>64</v>
      </c>
      <c r="H14" s="4" t="n">
        <v>1</v>
      </c>
      <c r="L14" s="2" t="n">
        <f aca="false">B14*(C14-E$37)^2</f>
        <v>0</v>
      </c>
      <c r="M14" s="2" t="n">
        <f aca="false">(C14-E$42)*B14</f>
        <v>15.5034785</v>
      </c>
    </row>
    <row collapsed="false" customFormat="true" customHeight="true" hidden="false" ht="12.1" outlineLevel="0" r="15" s="2">
      <c r="B15" s="2" t="n">
        <v>155.695949</v>
      </c>
      <c r="C15" s="4" t="n">
        <v>20.5</v>
      </c>
      <c r="D15" s="5" t="n">
        <f aca="false">C15*B15</f>
        <v>3191.7669545</v>
      </c>
      <c r="E15" s="4" t="n">
        <v>500</v>
      </c>
      <c r="F15" s="2" t="n">
        <v>2</v>
      </c>
      <c r="G15" s="4" t="n">
        <v>62</v>
      </c>
      <c r="H15" s="4" t="n">
        <v>0.9688</v>
      </c>
      <c r="L15" s="2" t="n">
        <f aca="false">B15*(C15-E$37)^2</f>
        <v>0</v>
      </c>
      <c r="M15" s="2" t="n">
        <f aca="false">(C15-E$42)*B15</f>
        <v>77.8479745</v>
      </c>
    </row>
    <row collapsed="false" customFormat="true" customHeight="true" hidden="false" ht="12.1" outlineLevel="0" r="16" s="2">
      <c r="B16" s="2" t="n">
        <v>73.830019</v>
      </c>
      <c r="C16" s="4" t="n">
        <v>20.5</v>
      </c>
      <c r="D16" s="5" t="n">
        <f aca="false">C16*B16</f>
        <v>1513.5153895</v>
      </c>
      <c r="E16" s="4" t="n">
        <v>490</v>
      </c>
      <c r="F16" s="2" t="n">
        <v>0</v>
      </c>
      <c r="G16" s="4" t="n">
        <v>64</v>
      </c>
      <c r="H16" s="4" t="n">
        <v>1</v>
      </c>
      <c r="L16" s="2" t="n">
        <f aca="false">B16*(C16-E$37)^2</f>
        <v>0</v>
      </c>
      <c r="M16" s="2" t="n">
        <f aca="false">(C16-E$42)*B16</f>
        <v>36.9150095</v>
      </c>
    </row>
    <row collapsed="false" customFormat="true" customHeight="true" hidden="false" ht="12.1" outlineLevel="0" r="17" s="2">
      <c r="B17" s="2" t="n">
        <v>72.162916</v>
      </c>
      <c r="C17" s="4" t="n">
        <v>20.5</v>
      </c>
      <c r="D17" s="5" t="n">
        <f aca="false">C17*B17</f>
        <v>1479.339778</v>
      </c>
      <c r="E17" s="4" t="n">
        <v>268</v>
      </c>
      <c r="F17" s="2" t="n">
        <v>0</v>
      </c>
      <c r="G17" s="4" t="n">
        <v>64</v>
      </c>
      <c r="H17" s="4" t="n">
        <v>1</v>
      </c>
      <c r="L17" s="2" t="n">
        <f aca="false">B17*(C17-E$37)^2</f>
        <v>0</v>
      </c>
      <c r="M17" s="2" t="n">
        <f aca="false">(C17-E$42)*B17</f>
        <v>36.081458</v>
      </c>
    </row>
    <row collapsed="false" customFormat="true" customHeight="true" hidden="false" ht="12.1" outlineLevel="0" r="18" s="2">
      <c r="B18" s="2" t="n">
        <v>105.339418</v>
      </c>
      <c r="C18" s="4" t="n">
        <v>20.5</v>
      </c>
      <c r="D18" s="5" t="n">
        <f aca="false">C18*B18</f>
        <v>2159.458069</v>
      </c>
      <c r="E18" s="4" t="n">
        <v>500</v>
      </c>
      <c r="F18" s="2" t="n">
        <v>4</v>
      </c>
      <c r="G18" s="4" t="n">
        <v>60</v>
      </c>
      <c r="H18" s="4" t="n">
        <v>0.9375</v>
      </c>
      <c r="L18" s="2" t="n">
        <f aca="false">B18*(C18-E$37)^2</f>
        <v>0</v>
      </c>
      <c r="M18" s="2" t="n">
        <f aca="false">(C18-E$42)*B18</f>
        <v>52.669709</v>
      </c>
    </row>
    <row collapsed="false" customFormat="true" customHeight="true" hidden="false" ht="12.1" outlineLevel="0" r="19" s="2">
      <c r="B19" s="2" t="n">
        <v>109.507568</v>
      </c>
      <c r="C19" s="4" t="n">
        <v>20.5</v>
      </c>
      <c r="D19" s="5" t="n">
        <f aca="false">C19*B19</f>
        <v>2244.905144</v>
      </c>
      <c r="E19" s="4" t="n">
        <v>500</v>
      </c>
      <c r="F19" s="2" t="n">
        <v>4</v>
      </c>
      <c r="G19" s="4" t="n">
        <v>60</v>
      </c>
      <c r="H19" s="4" t="n">
        <v>0.9375</v>
      </c>
      <c r="L19" s="2" t="n">
        <f aca="false">B19*(C19-E$37)^2</f>
        <v>0</v>
      </c>
      <c r="M19" s="2" t="n">
        <f aca="false">(C19-E$42)*B19</f>
        <v>54.753784</v>
      </c>
    </row>
    <row collapsed="false" customFormat="true" customHeight="true" hidden="false" ht="12.1" outlineLevel="0" r="20" s="2">
      <c r="B20" s="2" t="n">
        <v>75.77905</v>
      </c>
      <c r="C20" s="4" t="n">
        <v>20.5</v>
      </c>
      <c r="D20" s="5" t="n">
        <f aca="false">C20*B20</f>
        <v>1553.470525</v>
      </c>
      <c r="E20" s="4" t="n">
        <v>500</v>
      </c>
      <c r="F20" s="2" t="n">
        <v>4</v>
      </c>
      <c r="G20" s="4" t="n">
        <v>60</v>
      </c>
      <c r="H20" s="4" t="n">
        <v>0.9375</v>
      </c>
      <c r="L20" s="2" t="n">
        <f aca="false">B20*(C20-E$37)^2</f>
        <v>0</v>
      </c>
      <c r="M20" s="2" t="n">
        <f aca="false">(C20-E$42)*B20</f>
        <v>37.889525</v>
      </c>
    </row>
    <row collapsed="false" customFormat="true" customHeight="true" hidden="false" ht="12.1" outlineLevel="0" r="21" s="2">
      <c r="B21" s="2" t="n">
        <v>73.212682</v>
      </c>
      <c r="C21" s="4" t="n">
        <v>20.5</v>
      </c>
      <c r="D21" s="5" t="n">
        <f aca="false">C21*B21</f>
        <v>1500.859981</v>
      </c>
      <c r="E21" s="4" t="n">
        <v>288</v>
      </c>
      <c r="F21" s="2" t="n">
        <v>0</v>
      </c>
      <c r="G21" s="4" t="n">
        <v>64</v>
      </c>
      <c r="H21" s="4" t="n">
        <v>1</v>
      </c>
      <c r="L21" s="2" t="n">
        <f aca="false">B21*(C21-E$37)^2</f>
        <v>0</v>
      </c>
      <c r="M21" s="2" t="n">
        <f aca="false">(C21-E$42)*B21</f>
        <v>36.606341</v>
      </c>
    </row>
    <row collapsed="false" customFormat="true" customHeight="true" hidden="false" ht="12.1" outlineLevel="0" r="22" s="2">
      <c r="B22" s="2" t="n">
        <v>195.502515</v>
      </c>
      <c r="C22" s="4" t="n">
        <v>20.5</v>
      </c>
      <c r="D22" s="5" t="n">
        <f aca="false">C22*B22</f>
        <v>4007.8015575</v>
      </c>
      <c r="E22" s="4" t="n">
        <v>500</v>
      </c>
      <c r="F22" s="2" t="n">
        <v>7</v>
      </c>
      <c r="G22" s="4" t="n">
        <v>57</v>
      </c>
      <c r="H22" s="4" t="n">
        <v>0.8906</v>
      </c>
      <c r="L22" s="2" t="n">
        <f aca="false">B22*(C22-E$37)^2</f>
        <v>0</v>
      </c>
      <c r="M22" s="2" t="n">
        <f aca="false">(C22-E$42)*B22</f>
        <v>97.7512575</v>
      </c>
    </row>
    <row collapsed="false" customFormat="true" customHeight="true" hidden="false" ht="12.1" outlineLevel="0" r="23" s="2">
      <c r="B23" s="2" t="n">
        <v>135.251776</v>
      </c>
      <c r="C23" s="4" t="n">
        <v>20.5</v>
      </c>
      <c r="D23" s="5" t="n">
        <f aca="false">C23*B23</f>
        <v>2772.661408</v>
      </c>
      <c r="E23" s="4" t="n">
        <v>419</v>
      </c>
      <c r="F23" s="2" t="n">
        <v>0</v>
      </c>
      <c r="G23" s="4" t="n">
        <v>64</v>
      </c>
      <c r="H23" s="4" t="n">
        <v>1</v>
      </c>
      <c r="L23" s="2" t="n">
        <f aca="false">B23*(C23-E$37)^2</f>
        <v>0</v>
      </c>
      <c r="M23" s="2" t="n">
        <f aca="false">(C23-E$42)*B23</f>
        <v>67.625888</v>
      </c>
    </row>
    <row collapsed="false" customFormat="true" customHeight="true" hidden="false" ht="12.1" outlineLevel="0" r="24" s="2">
      <c r="B24" s="2" t="n">
        <v>111.172022</v>
      </c>
      <c r="C24" s="4" t="n">
        <v>20.5</v>
      </c>
      <c r="D24" s="5" t="n">
        <f aca="false">C24*B24</f>
        <v>2279.026451</v>
      </c>
      <c r="E24" s="4" t="n">
        <v>500</v>
      </c>
      <c r="F24" s="2" t="n">
        <v>3</v>
      </c>
      <c r="G24" s="4" t="n">
        <v>61</v>
      </c>
      <c r="H24" s="4" t="n">
        <v>0.9531</v>
      </c>
      <c r="L24" s="2" t="n">
        <f aca="false">B24*(C24-E$37)^2</f>
        <v>0</v>
      </c>
      <c r="M24" s="2" t="n">
        <f aca="false">(C24-E$42)*B24</f>
        <v>55.586011</v>
      </c>
    </row>
    <row collapsed="false" customFormat="true" customHeight="true" hidden="false" ht="12.1" outlineLevel="0" r="25" s="2">
      <c r="B25" s="2" t="n">
        <v>312.162617</v>
      </c>
      <c r="C25" s="4" t="n">
        <v>20.5</v>
      </c>
      <c r="D25" s="5" t="n">
        <f aca="false">C25*B25</f>
        <v>6399.3336485</v>
      </c>
      <c r="E25" s="4" t="n">
        <v>500</v>
      </c>
      <c r="F25" s="2" t="n">
        <v>2</v>
      </c>
      <c r="G25" s="4" t="n">
        <v>62</v>
      </c>
      <c r="H25" s="4" t="n">
        <v>0.9688</v>
      </c>
      <c r="L25" s="2" t="n">
        <f aca="false">B25*(C25-E$37)^2</f>
        <v>0</v>
      </c>
      <c r="M25" s="2" t="n">
        <f aca="false">(C25-E$42)*B25</f>
        <v>156.0813085</v>
      </c>
    </row>
    <row collapsed="false" customFormat="true" customHeight="true" hidden="false" ht="12.1" outlineLevel="0" r="26" s="2">
      <c r="B26" s="2" t="n">
        <v>147.611019</v>
      </c>
      <c r="C26" s="4" t="n">
        <v>20.5</v>
      </c>
      <c r="D26" s="5" t="n">
        <f aca="false">C26*B26</f>
        <v>3026.0258895</v>
      </c>
      <c r="E26" s="4" t="n">
        <v>500</v>
      </c>
      <c r="F26" s="2" t="n">
        <v>7</v>
      </c>
      <c r="G26" s="4" t="n">
        <v>57</v>
      </c>
      <c r="H26" s="4" t="n">
        <v>0.8906</v>
      </c>
      <c r="L26" s="2" t="n">
        <f aca="false">B26*(C26-E$37)^2</f>
        <v>0</v>
      </c>
      <c r="M26" s="2" t="n">
        <f aca="false">(C26-E$42)*B26</f>
        <v>73.8055095</v>
      </c>
    </row>
    <row collapsed="false" customFormat="true" customHeight="true" hidden="false" ht="12.1" outlineLevel="0" r="27" s="2">
      <c r="B27" s="2" t="n">
        <v>93.420001</v>
      </c>
      <c r="C27" s="4" t="n">
        <v>20.5</v>
      </c>
      <c r="D27" s="5" t="n">
        <f aca="false">C27*B27</f>
        <v>1915.1100205</v>
      </c>
      <c r="E27" s="4" t="n">
        <v>299</v>
      </c>
      <c r="F27" s="2" t="n">
        <v>0</v>
      </c>
      <c r="G27" s="4" t="n">
        <v>64</v>
      </c>
      <c r="H27" s="4" t="n">
        <v>1</v>
      </c>
      <c r="L27" s="2" t="n">
        <f aca="false">B27*(C27-E$37)^2</f>
        <v>0</v>
      </c>
      <c r="M27" s="2" t="n">
        <f aca="false">(C27-E$42)*B27</f>
        <v>46.7100005</v>
      </c>
    </row>
    <row collapsed="false" customFormat="true" customHeight="true" hidden="false" ht="12.1" outlineLevel="0" r="28" s="2">
      <c r="B28" s="2" t="n">
        <v>113.493271</v>
      </c>
      <c r="C28" s="4" t="n">
        <v>20.5</v>
      </c>
      <c r="D28" s="5" t="n">
        <f aca="false">C28*B28</f>
        <v>2326.6120555</v>
      </c>
      <c r="E28" s="4" t="n">
        <v>410</v>
      </c>
      <c r="F28" s="2" t="n">
        <v>0</v>
      </c>
      <c r="G28" s="4" t="n">
        <v>64</v>
      </c>
      <c r="H28" s="4" t="n">
        <v>1</v>
      </c>
      <c r="L28" s="2" t="n">
        <f aca="false">B28*(C28-E$37)^2</f>
        <v>0</v>
      </c>
      <c r="M28" s="2" t="n">
        <f aca="false">(C28-E$42)*B28</f>
        <v>56.7466355</v>
      </c>
    </row>
    <row collapsed="false" customFormat="true" customHeight="true" hidden="false" ht="12.1" outlineLevel="0" r="29" s="2">
      <c r="B29" s="2" t="n">
        <v>47.091954</v>
      </c>
      <c r="C29" s="4" t="n">
        <v>20.5</v>
      </c>
      <c r="D29" s="5" t="n">
        <f aca="false">C29*B29</f>
        <v>965.385057</v>
      </c>
      <c r="E29" s="4" t="n">
        <v>199</v>
      </c>
      <c r="F29" s="2" t="n">
        <v>0</v>
      </c>
      <c r="G29" s="4" t="n">
        <v>64</v>
      </c>
      <c r="H29" s="4" t="n">
        <v>1</v>
      </c>
      <c r="L29" s="2" t="n">
        <f aca="false">B29*(C29-E$37)^2</f>
        <v>0</v>
      </c>
      <c r="M29" s="2" t="n">
        <f aca="false">(C29-E$42)*B29</f>
        <v>23.545977</v>
      </c>
    </row>
    <row collapsed="false" customFormat="true" customHeight="true" hidden="false" ht="12.1" outlineLevel="0" r="30" s="2">
      <c r="B30" s="2" t="n">
        <v>19.644101</v>
      </c>
      <c r="C30" s="4" t="n">
        <v>20.5</v>
      </c>
      <c r="D30" s="5" t="n">
        <f aca="false">C30*B30</f>
        <v>402.7040705</v>
      </c>
      <c r="E30" s="4" t="n">
        <v>128</v>
      </c>
      <c r="F30" s="2" t="n">
        <v>0</v>
      </c>
      <c r="G30" s="4" t="n">
        <v>64</v>
      </c>
      <c r="H30" s="4" t="n">
        <v>1</v>
      </c>
      <c r="L30" s="2" t="n">
        <f aca="false">B30*(C30-E$37)^2</f>
        <v>0</v>
      </c>
      <c r="M30" s="2" t="n">
        <f aca="false">(C30-E$42)*B30</f>
        <v>9.8220505</v>
      </c>
    </row>
    <row collapsed="false" customFormat="true" customHeight="true" hidden="false" ht="12.1" outlineLevel="0" r="31" s="2">
      <c r="B31" s="2" t="n">
        <v>87.853752</v>
      </c>
      <c r="C31" s="4" t="n">
        <v>20.5</v>
      </c>
      <c r="D31" s="5" t="n">
        <f aca="false">C31*B31</f>
        <v>1801.001916</v>
      </c>
      <c r="E31" s="4" t="n">
        <v>355</v>
      </c>
      <c r="F31" s="2" t="n">
        <v>0</v>
      </c>
      <c r="G31" s="4" t="n">
        <v>64</v>
      </c>
      <c r="H31" s="4" t="n">
        <v>1</v>
      </c>
      <c r="L31" s="2" t="n">
        <f aca="false">B31*(C31-E$37)^2</f>
        <v>0</v>
      </c>
      <c r="M31" s="2" t="n">
        <f aca="false">(C31-E$42)*B31</f>
        <v>43.926876</v>
      </c>
    </row>
    <row collapsed="false" customFormat="false" customHeight="true" hidden="false" ht="12.1" outlineLevel="0" r="32">
      <c r="B32" s="1"/>
      <c r="C32" s="1"/>
      <c r="D32" s="1"/>
    </row>
    <row collapsed="false" customFormat="false" customHeight="true" hidden="false" ht="12.1" outlineLevel="0" r="33">
      <c r="A33" s="0" t="s">
        <v>12</v>
      </c>
      <c r="B33" s="1" t="n">
        <f aca="false">SUM(B2:B31)</f>
        <v>3504.137122</v>
      </c>
      <c r="C33" s="1"/>
      <c r="D33" s="1"/>
    </row>
    <row collapsed="false" customFormat="false" customHeight="true" hidden="false" ht="12.1" outlineLevel="0" r="34"/>
    <row collapsed="false" customFormat="false" customHeight="true" hidden="false" ht="12.1" outlineLevel="0" r="35"/>
    <row collapsed="false" customFormat="false" customHeight="true" hidden="false" ht="15" outlineLevel="0" r="36">
      <c r="A36" s="6" t="s">
        <v>13</v>
      </c>
      <c r="B36" s="6"/>
      <c r="C36" s="0" t="s">
        <v>0</v>
      </c>
      <c r="D36" s="0" t="s">
        <v>14</v>
      </c>
      <c r="E36" s="0" t="s">
        <v>15</v>
      </c>
      <c r="F36" s="0" t="s">
        <v>16</v>
      </c>
      <c r="H36" s="0" t="s">
        <v>17</v>
      </c>
      <c r="I36" s="0" t="n">
        <f aca="false">E42</f>
        <v>20</v>
      </c>
    </row>
    <row collapsed="false" customFormat="false" customHeight="true" hidden="false" ht="15" outlineLevel="0" r="37">
      <c r="B37" s="0" t="s">
        <v>18</v>
      </c>
      <c r="C37" s="1" t="n">
        <f aca="false">AVERAGE(G2:G31)</f>
        <v>62.3</v>
      </c>
      <c r="D37" s="1" t="n">
        <f aca="false">AVERAGE(B2:B31)</f>
        <v>116.804570733333</v>
      </c>
      <c r="E37" s="1" t="n">
        <f aca="false">SUM(D2:D31)/SUM(B2:B31)</f>
        <v>20.5</v>
      </c>
      <c r="F37" s="1" t="n">
        <f aca="false">AVERAGE(D2:D31)</f>
        <v>2394.49370003333</v>
      </c>
      <c r="H37" s="7" t="s">
        <v>19</v>
      </c>
      <c r="I37" s="1" t="n">
        <f aca="false">E37-I36</f>
        <v>0.499999999999996</v>
      </c>
      <c r="J37" s="1" t="n">
        <f aca="false">I37*D37</f>
        <v>58.4022853666662</v>
      </c>
      <c r="M37" s="1" t="n">
        <f aca="false">AVERAGE(M2:M31)</f>
        <v>58.4022853666667</v>
      </c>
    </row>
    <row collapsed="false" customFormat="false" customHeight="true" hidden="false" ht="15" outlineLevel="0" r="38">
      <c r="B38" s="0" t="s">
        <v>20</v>
      </c>
      <c r="C38" s="1" t="n">
        <f aca="false">STDEVP(G2:G31)/SQRT(COUNT(G2:G31))</f>
        <v>0.392003401345788</v>
      </c>
      <c r="D38" s="1" t="n">
        <f aca="false">STDEVP(B2:B31)/SQRT(COUNT(B2:B31))</f>
        <v>13.5456446504381</v>
      </c>
      <c r="E38" s="1" t="n">
        <f aca="false">SQRT(SUM(H2:H31)/SUM(B2:B31))/SQRT(COUNT(D2:D31))</f>
        <v>0.0166672537671026</v>
      </c>
      <c r="F38" s="1" t="n">
        <f aca="false">STDEVP(D2:D31)/SQRT(COUNT(D2:D31))</f>
        <v>277.68571533398</v>
      </c>
      <c r="M38" s="1" t="n">
        <f aca="false">STDEVP(M2:M31)/SQRT(COUNT(M2:M31))</f>
        <v>6.77282232521904</v>
      </c>
    </row>
    <row collapsed="false" customFormat="false" customHeight="true" hidden="false" ht="12.1" outlineLevel="0" r="39"/>
    <row collapsed="false" customFormat="false" customHeight="true" hidden="false" ht="12.1" outlineLevel="0" r="40"/>
    <row collapsed="false" customFormat="false" customHeight="true" hidden="false" ht="12.1" outlineLevel="0" r="41">
      <c r="B41" s="0" t="s">
        <v>21</v>
      </c>
      <c r="E41" s="0" t="s">
        <v>22</v>
      </c>
      <c r="F41" s="0" t="s">
        <v>23</v>
      </c>
      <c r="G41" s="0" t="s">
        <v>24</v>
      </c>
      <c r="H41" s="8" t="s">
        <v>25</v>
      </c>
      <c r="I41" s="8" t="s">
        <v>26</v>
      </c>
    </row>
    <row collapsed="false" customFormat="false" customHeight="true" hidden="false" ht="12.1" outlineLevel="0" r="42">
      <c r="B42" s="0" t="n">
        <v>5</v>
      </c>
      <c r="E42" s="0" t="n">
        <v>20</v>
      </c>
      <c r="F42" s="0" t="n">
        <v>20.5</v>
      </c>
      <c r="G42" s="0" t="n">
        <f aca="false">F42-E42</f>
        <v>0.5</v>
      </c>
      <c r="H42" s="9" t="n">
        <f aca="false">(($G$42/1000)*($B$33/3600))</f>
        <v>0.000486685711388889</v>
      </c>
      <c r="I42" s="10" t="n">
        <f aca="false">$G$42*$B$33</f>
        <v>1752.068561</v>
      </c>
    </row>
    <row collapsed="false" customFormat="false" customHeight="true" hidden="false" ht="12.1" outlineLevel="0" r="43"/>
    <row collapsed="false" customFormat="false" customHeight="true" hidden="false" ht="12.1" outlineLevel="0" r="44"/>
    <row collapsed="false" customFormat="false" customHeight="true" hidden="false" ht="12.1" outlineLevel="0" r="45"/>
    <row collapsed="false" customFormat="false" customHeight="true" hidden="false" ht="12.1" outlineLevel="0" r="46"/>
    <row collapsed="false" customFormat="false" customHeight="true" hidden="false" ht="12.1" outlineLevel="0" r="47"/>
    <row collapsed="false" customFormat="false" customHeight="true" hidden="false" ht="12.1" outlineLevel="0" r="48"/>
    <row collapsed="false" customFormat="false" customHeight="true" hidden="false" ht="12.1" outlineLevel="0" r="49"/>
    <row collapsed="false" customFormat="false" customHeight="true" hidden="false" ht="12.1" outlineLevel="0" r="50"/>
    <row collapsed="false" customFormat="false" customHeight="true" hidden="false" ht="12.1" outlineLevel="0" r="51"/>
    <row collapsed="false" customFormat="false" customHeight="true" hidden="false" ht="12.1" outlineLevel="0" r="52"/>
    <row collapsed="false" customFormat="false" customHeight="true" hidden="false" ht="12.1" outlineLevel="0" r="53"/>
    <row collapsed="false" customFormat="false" customHeight="true" hidden="false" ht="12.1" outlineLevel="0" r="54"/>
    <row collapsed="false" customFormat="false" customHeight="true" hidden="false" ht="12.1" outlineLevel="0" r="55"/>
    <row collapsed="false" customFormat="false" customHeight="true" hidden="false" ht="12.1" outlineLevel="0" r="56"/>
    <row collapsed="false" customFormat="false" customHeight="true" hidden="false" ht="12.1" outlineLevel="0" r="57"/>
    <row collapsed="false" customFormat="false" customHeight="true" hidden="false" ht="12.1" outlineLevel="0" r="58"/>
    <row collapsed="false" customFormat="false" customHeight="true" hidden="false" ht="12.1" outlineLevel="0" r="59"/>
    <row collapsed="false" customFormat="false" customHeight="true" hidden="false" ht="12.1" outlineLevel="0" r="60"/>
    <row collapsed="false" customFormat="false" customHeight="true" hidden="false" ht="12.1" outlineLevel="0" r="61"/>
    <row collapsed="false" customFormat="false" customHeight="true" hidden="false" ht="12.1" outlineLevel="0" r="62"/>
    <row collapsed="false" customFormat="false" customHeight="true" hidden="false" ht="12.1" outlineLevel="0" r="63"/>
    <row collapsed="false" customFormat="false" customHeight="true" hidden="false" ht="12.1" outlineLevel="0" r="64"/>
    <row collapsed="false" customFormat="false" customHeight="true" hidden="false" ht="12.1" outlineLevel="0" r="65"/>
    <row collapsed="false" customFormat="true" customHeight="true" hidden="false" ht="12.1" outlineLevel="0" r="66" s="11"/>
    <row collapsed="false" customFormat="false" customHeight="true" hidden="false" ht="12.1" outlineLevel="0" r="67">
      <c r="A67" s="0" t="s"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4852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mjdiaz </cp:lastModifiedBy>
  <dcterms:modified xsi:type="dcterms:W3CDTF">2016-04-09T14:50:05.00Z</dcterms:modified>
  <cp:revision>9</cp:revision>
</cp:coreProperties>
</file>