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1" windowHeight="8192" windowWidth="16384" xWindow="0" yWindow="0"/>
  </bookViews>
  <sheets>
    <sheet name="Resumen Datos" sheetId="1" state="visible" r:id="rId2"/>
    <sheet name="Hoja1" sheetId="2" state="visible" r:id="rId3"/>
    <sheet name="100I" sheetId="3" state="visible" r:id="rId4"/>
    <sheet name="200I" sheetId="4" state="visible" r:id="rId5"/>
    <sheet name="400I" sheetId="5" state="visible" r:id="rId6"/>
    <sheet name="500I" sheetId="6" state="visible" r:id="rId7"/>
    <sheet name="1000I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<sst xmlns="http://schemas.openxmlformats.org/spreadsheetml/2006/main" count="154" uniqueCount="50">
  <si>
    <t>Fitness</t>
  </si>
  <si>
    <t>Tiempo</t>
  </si>
  <si>
    <t>Potencia</t>
  </si>
  <si>
    <t>Energía</t>
  </si>
  <si>
    <t>popsize</t>
  </si>
  <si>
    <t>ejecución</t>
  </si>
  <si>
    <t>Julios100</t>
  </si>
  <si>
    <t>seg100</t>
  </si>
  <si>
    <t>Julios200</t>
  </si>
  <si>
    <t>seg200</t>
  </si>
  <si>
    <t>Julios400</t>
  </si>
  <si>
    <t>seg400</t>
  </si>
  <si>
    <t>Julios500</t>
  </si>
  <si>
    <t>seg500</t>
  </si>
  <si>
    <t>Julios1000</t>
  </si>
  <si>
    <t>seg1000</t>
  </si>
  <si>
    <t>Ejecución</t>
  </si>
  <si>
    <t>Julios</t>
  </si>
  <si>
    <t>Potencia(W)</t>
  </si>
  <si>
    <t>Generación</t>
  </si>
  <si>
    <t>s_fitness</t>
  </si>
  <si>
    <t>r_fitness</t>
  </si>
  <si>
    <t>a_fitness</t>
  </si>
  <si>
    <t>aux</t>
  </si>
  <si>
    <t>Promedios</t>
  </si>
  <si>
    <t>raw fitness</t>
  </si>
  <si>
    <t>Time</t>
  </si>
  <si>
    <t>Power</t>
  </si>
  <si>
    <t>Energy</t>
  </si>
  <si>
    <t>media</t>
  </si>
  <si>
    <t>error estándar</t>
  </si>
  <si>
    <t>Valor de referencia en reposo</t>
  </si>
  <si>
    <t>Exceso</t>
  </si>
  <si>
    <t>P_dif(W)</t>
  </si>
  <si>
    <t>P (Kwh)</t>
  </si>
  <si>
    <t>E(J)=P(w)*t</t>
  </si>
  <si>
    <t>0.7500</t>
  </si>
  <si>
    <t>0.8594</t>
  </si>
  <si>
    <t>0.8125</t>
  </si>
  <si>
    <t>0.9062</t>
  </si>
  <si>
    <t>0.8750</t>
  </si>
  <si>
    <t>0.9375</t>
  </si>
  <si>
    <t>0.8906</t>
  </si>
  <si>
    <t>0.8281</t>
  </si>
  <si>
    <t>0.7812</t>
  </si>
  <si>
    <t>0.9219</t>
  </si>
  <si>
    <t>0.8438</t>
  </si>
  <si>
    <t>0.9688</t>
  </si>
  <si>
    <t>P_avg(W)</t>
  </si>
  <si>
    <t>P_media(W)</t>
  </si>
</sst>
</file>

<file path=xl/styles.xml><?xml version="1.0" encoding="utf-8"?>
<styleSheet xmlns="http://schemas.openxmlformats.org/spreadsheetml/2006/main">
  <numFmts count="5">
    <numFmt formatCode="GENERAL" numFmtId="164"/>
    <numFmt formatCode="0.00" numFmtId="165"/>
    <numFmt formatCode="0.00000000" numFmtId="166"/>
    <numFmt formatCode="0" numFmtId="167"/>
    <numFmt formatCode="0.00" numFmtId="168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  <font>
      <name val="Arial"/>
      <family val="2"/>
      <sz val="10"/>
    </font>
    <font>
      <name val="Arial"/>
      <charset val="1"/>
      <family val="2"/>
      <b val="true"/>
      <sz val="10"/>
    </font>
    <font>
      <name val="Times New Roman"/>
      <charset val="1"/>
      <family val="1"/>
      <color rgb="00000000"/>
      <sz val="12"/>
    </font>
  </fonts>
  <fills count="6">
    <fill>
      <patternFill patternType="none"/>
    </fill>
    <fill>
      <patternFill patternType="gray125"/>
    </fill>
    <fill>
      <patternFill patternType="solid">
        <fgColor rgb="00FCD5B5"/>
        <bgColor rgb="00FCD5B4"/>
      </patternFill>
    </fill>
    <fill>
      <patternFill patternType="solid">
        <fgColor rgb="00FCD5B4"/>
        <bgColor rgb="00FCD5B5"/>
      </patternFill>
    </fill>
    <fill>
      <patternFill patternType="solid">
        <fgColor rgb="00FFFF66"/>
        <bgColor rgb="00FFFF00"/>
      </patternFill>
    </fill>
    <fill>
      <patternFill patternType="solid">
        <fgColor rgb="00C0C0C0"/>
        <bgColor rgb="00CCCCFF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/>
      <top style="thick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7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true" applyFont="false" applyProtection="false" borderId="1" fillId="0" fontId="0" numFmtId="164" xfId="0"/>
    <xf applyAlignment="false" applyBorder="true" applyFont="false" applyProtection="false" borderId="2" fillId="0" fontId="0" numFmtId="164" xfId="0"/>
    <xf applyAlignment="false" applyBorder="true" applyFont="false" applyProtection="false" borderId="3" fillId="0" fontId="0" numFmtId="164" xfId="0"/>
    <xf applyAlignment="true" applyBorder="true" applyFont="true" applyProtection="false" borderId="4" fillId="2" fontId="4" numFmtId="164" xfId="0">
      <alignment horizontal="right" indent="0" shrinkToFit="false" textRotation="0" vertical="bottom" wrapText="false"/>
    </xf>
    <xf applyAlignment="true" applyBorder="true" applyFont="true" applyProtection="false" borderId="4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4" fillId="3" fontId="4" numFmtId="164" xfId="0">
      <alignment horizontal="center" indent="0" shrinkToFit="false" textRotation="0" vertical="bottom" wrapText="false"/>
    </xf>
    <xf applyAlignment="true" applyBorder="true" applyFont="true" applyProtection="false" borderId="5" fillId="2" fontId="4" numFmtId="164" xfId="0">
      <alignment horizontal="center" indent="0" shrinkToFit="false" textRotation="0" vertical="bottom" wrapText="false"/>
    </xf>
    <xf applyAlignment="false" applyBorder="true" applyFont="true" applyProtection="false" borderId="5" fillId="2" fontId="4" numFmtId="164" xfId="0"/>
    <xf applyAlignment="false" applyBorder="true" applyFont="true" applyProtection="false" borderId="6" fillId="2" fontId="4" numFmtId="164" xfId="0"/>
    <xf applyAlignment="true" applyBorder="true" applyFont="true" applyProtection="false" borderId="7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8" fillId="2" fontId="4" numFmtId="164" xfId="0">
      <alignment horizontal="center" indent="0" shrinkToFit="false" textRotation="0" vertical="bottom" wrapText="false"/>
    </xf>
    <xf applyAlignment="false" applyBorder="true" applyFont="false" applyProtection="false" borderId="5" fillId="2" fontId="0" numFmtId="164" xfId="0"/>
    <xf applyAlignment="true" applyBorder="true" applyFont="false" applyProtection="false" borderId="4" fillId="2" fontId="0" numFmtId="164" xfId="0">
      <alignment horizontal="left" indent="0" shrinkToFit="false" textRotation="0" vertical="bottom" wrapText="false"/>
    </xf>
    <xf applyAlignment="false" applyBorder="true" applyFont="false" applyProtection="false" borderId="4" fillId="0" fontId="0" numFmtId="164" xfId="0"/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left" indent="0" shrinkToFit="false" textRotation="0" vertical="bottom" wrapText="false"/>
    </xf>
    <xf applyAlignment="true" applyBorder="true" applyFont="false" applyProtection="false" borderId="0" fillId="0" fontId="0" numFmtId="164" xfId="0">
      <alignment horizontal="right" indent="0" shrinkToFit="false" textRotation="0" vertical="bottom" wrapText="false"/>
    </xf>
    <xf applyAlignment="true" applyBorder="true" applyFont="false" applyProtection="false" borderId="0" fillId="0" fontId="0" numFmtId="165" xfId="0">
      <alignment horizontal="right" indent="0" shrinkToFit="false" textRotation="0" vertical="bottom" wrapText="false"/>
    </xf>
    <xf applyAlignment="false" applyBorder="false" applyFont="false" applyProtection="false" borderId="0" fillId="4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false" applyBorder="false" applyFont="true" applyProtection="false" borderId="0" fillId="5" fontId="6" numFmtId="164" xfId="0"/>
    <xf applyAlignment="false" applyBorder="false" applyFont="true" applyProtection="false" borderId="0" fillId="0" fontId="6" numFmtId="166" xfId="0"/>
    <xf applyAlignment="false" applyBorder="false" applyFont="true" applyProtection="false" borderId="0" fillId="0" fontId="6" numFmtId="165" xfId="0"/>
    <xf applyAlignment="false" applyBorder="false" applyFont="true" applyProtection="false" borderId="0" fillId="0" fontId="7" numFmtId="164" xfId="0"/>
    <xf applyAlignment="true" applyBorder="true" applyFont="true" applyProtection="false" borderId="0" fillId="0" fontId="7" numFmtId="164" xfId="0">
      <alignment horizontal="left" indent="0" shrinkToFit="false" textRotation="0" vertical="bottom" wrapText="false"/>
    </xf>
    <xf applyAlignment="false" applyBorder="true" applyFont="true" applyProtection="false" borderId="0" fillId="0" fontId="7" numFmtId="164" xfId="0"/>
    <xf applyAlignment="false" applyBorder="false" applyFont="true" applyProtection="false" borderId="0" fillId="0" fontId="7" numFmtId="167" xfId="0"/>
    <xf applyAlignment="false" applyBorder="false" applyFont="true" applyProtection="false" borderId="0" fillId="4" fontId="7" numFmtId="164" xfId="0"/>
    <xf applyAlignment="false" applyBorder="false" applyFont="true" applyProtection="false" borderId="0" fillId="0" fontId="7" numFmtId="165" xfId="0"/>
    <xf applyAlignment="false" applyBorder="false" applyFont="true" applyProtection="false" borderId="0" fillId="0" fontId="7" numFmtId="168" xfId="0"/>
    <xf applyAlignment="true" applyBorder="true" applyFont="false" applyProtection="false" borderId="0" fillId="0" fontId="0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BE4B48"/>
      <rgbColor rgb="00FCD5B5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CD5B4"/>
      <rgbColor rgb="004A7EBB"/>
      <rgbColor rgb="0046AAC4"/>
      <rgbColor rgb="0098B855"/>
      <rgbColor rgb="00FFCC00"/>
      <rgbColor rgb="00FF9900"/>
      <rgbColor rgb="00FF6600"/>
      <rgbColor rgb="007D5FA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Hoja1!$B$2:$B$2</c:f>
              <c:strCache>
                <c:ptCount val="1"/>
                <c:pt idx="0">
                  <c:v>Julios100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/>
          <c:val>
            <c:numRef>
              <c:f>Hoja1!$B$3:$B$32</c:f>
              <c:numCache>
                <c:formatCode>General</c:formatCode>
                <c:ptCount val="30"/>
                <c:pt idx="0">
                  <c:v>0.059</c:v>
                </c:pt>
                <c:pt idx="1">
                  <c:v>3.8</c:v>
                </c:pt>
                <c:pt idx="2">
                  <c:v>2.9</c:v>
                </c:pt>
                <c:pt idx="3">
                  <c:v>0.452</c:v>
                </c:pt>
                <c:pt idx="4">
                  <c:v>1.9</c:v>
                </c:pt>
                <c:pt idx="5">
                  <c:v>1.9</c:v>
                </c:pt>
                <c:pt idx="6">
                  <c:v>8</c:v>
                </c:pt>
                <c:pt idx="7">
                  <c:v>2</c:v>
                </c:pt>
                <c:pt idx="8">
                  <c:v>1</c:v>
                </c:pt>
                <c:pt idx="9">
                  <c:v>0.206</c:v>
                </c:pt>
                <c:pt idx="10">
                  <c:v>1.9</c:v>
                </c:pt>
                <c:pt idx="11">
                  <c:v>2.1</c:v>
                </c:pt>
                <c:pt idx="12">
                  <c:v>2.8</c:v>
                </c:pt>
                <c:pt idx="13">
                  <c:v>6.1</c:v>
                </c:pt>
                <c:pt idx="14">
                  <c:v>3.5</c:v>
                </c:pt>
                <c:pt idx="15">
                  <c:v>1.9</c:v>
                </c:pt>
                <c:pt idx="16">
                  <c:v>0.292</c:v>
                </c:pt>
                <c:pt idx="17">
                  <c:v>2.1</c:v>
                </c:pt>
                <c:pt idx="18">
                  <c:v>1.8</c:v>
                </c:pt>
                <c:pt idx="19">
                  <c:v>17.4</c:v>
                </c:pt>
                <c:pt idx="20">
                  <c:v>4.5</c:v>
                </c:pt>
                <c:pt idx="21">
                  <c:v>8.8</c:v>
                </c:pt>
                <c:pt idx="22">
                  <c:v>1.2</c:v>
                </c:pt>
                <c:pt idx="23">
                  <c:v>2</c:v>
                </c:pt>
                <c:pt idx="24">
                  <c:v>2.2</c:v>
                </c:pt>
                <c:pt idx="25">
                  <c:v>1.4</c:v>
                </c:pt>
                <c:pt idx="26">
                  <c:v>1.2</c:v>
                </c:pt>
                <c:pt idx="27">
                  <c:v>1.5</c:v>
                </c:pt>
                <c:pt idx="28">
                  <c:v>2.1</c:v>
                </c:pt>
                <c:pt idx="29">
                  <c:v>5.7</c:v>
                </c:pt>
              </c:numCache>
            </c:numRef>
          </c:val>
        </c:ser>
        <c:ser>
          <c:idx val="1"/>
          <c:order val="1"/>
          <c:tx>
            <c:strRef>
              <c:f>Hoja1!$D$2:$D$2</c:f>
              <c:strCache>
                <c:ptCount val="1"/>
                <c:pt idx="0">
                  <c:v>Julios200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/>
          <c:val>
            <c:numRef>
              <c:f>Hoja1!$D$3:$D$32</c:f>
              <c:numCache>
                <c:formatCode>General</c:formatCode>
                <c:ptCount val="30"/>
                <c:pt idx="0">
                  <c:v>0.107</c:v>
                </c:pt>
                <c:pt idx="1">
                  <c:v>3.9</c:v>
                </c:pt>
                <c:pt idx="2">
                  <c:v>2.1</c:v>
                </c:pt>
                <c:pt idx="3">
                  <c:v>0.431</c:v>
                </c:pt>
                <c:pt idx="4">
                  <c:v>2.3</c:v>
                </c:pt>
                <c:pt idx="5">
                  <c:v>2</c:v>
                </c:pt>
                <c:pt idx="6">
                  <c:v>7.1</c:v>
                </c:pt>
                <c:pt idx="7">
                  <c:v>2.2</c:v>
                </c:pt>
                <c:pt idx="8">
                  <c:v>1.2</c:v>
                </c:pt>
                <c:pt idx="9">
                  <c:v>1.7</c:v>
                </c:pt>
                <c:pt idx="10">
                  <c:v>3.3</c:v>
                </c:pt>
                <c:pt idx="11">
                  <c:v>2.1</c:v>
                </c:pt>
                <c:pt idx="12">
                  <c:v>3</c:v>
                </c:pt>
                <c:pt idx="13">
                  <c:v>6.5</c:v>
                </c:pt>
                <c:pt idx="14">
                  <c:v>4.8</c:v>
                </c:pt>
                <c:pt idx="15">
                  <c:v>2.2</c:v>
                </c:pt>
                <c:pt idx="16">
                  <c:v>1.1</c:v>
                </c:pt>
                <c:pt idx="17">
                  <c:v>2.3</c:v>
                </c:pt>
                <c:pt idx="18">
                  <c:v>2.1</c:v>
                </c:pt>
                <c:pt idx="19">
                  <c:v>18.4</c:v>
                </c:pt>
                <c:pt idx="20">
                  <c:v>4.6</c:v>
                </c:pt>
                <c:pt idx="21">
                  <c:v>9.6</c:v>
                </c:pt>
                <c:pt idx="22">
                  <c:v>1.3</c:v>
                </c:pt>
                <c:pt idx="23">
                  <c:v>1.4</c:v>
                </c:pt>
                <c:pt idx="24">
                  <c:v>2.2</c:v>
                </c:pt>
                <c:pt idx="25">
                  <c:v>1.1</c:v>
                </c:pt>
                <c:pt idx="26">
                  <c:v>1.2</c:v>
                </c:pt>
                <c:pt idx="27">
                  <c:v>1.6</c:v>
                </c:pt>
                <c:pt idx="28">
                  <c:v>2.3</c:v>
                </c:pt>
                <c:pt idx="29">
                  <c:v>6.4</c:v>
                </c:pt>
              </c:numCache>
            </c:numRef>
          </c:val>
        </c:ser>
        <c:ser>
          <c:idx val="2"/>
          <c:order val="2"/>
          <c:tx>
            <c:strRef>
              <c:f>Hoja1!$F$2:$F$2</c:f>
              <c:strCache>
                <c:ptCount val="1"/>
                <c:pt idx="0">
                  <c:v>Julios400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/>
          <c:val>
            <c:numRef>
              <c:f>Hoja1!$F$3:$F$32</c:f>
              <c:numCache>
                <c:formatCode>General</c:formatCode>
                <c:ptCount val="30"/>
                <c:pt idx="0">
                  <c:v>27.8</c:v>
                </c:pt>
                <c:pt idx="1">
                  <c:v>50.3</c:v>
                </c:pt>
                <c:pt idx="2">
                  <c:v>28</c:v>
                </c:pt>
                <c:pt idx="3">
                  <c:v>32.4</c:v>
                </c:pt>
                <c:pt idx="4">
                  <c:v>1.8</c:v>
                </c:pt>
                <c:pt idx="5">
                  <c:v>30.1</c:v>
                </c:pt>
                <c:pt idx="6">
                  <c:v>12.3</c:v>
                </c:pt>
                <c:pt idx="7">
                  <c:v>5.5</c:v>
                </c:pt>
                <c:pt idx="8">
                  <c:v>8.7</c:v>
                </c:pt>
                <c:pt idx="9">
                  <c:v>18.3</c:v>
                </c:pt>
                <c:pt idx="10">
                  <c:v>41.7</c:v>
                </c:pt>
                <c:pt idx="11">
                  <c:v>6.3</c:v>
                </c:pt>
                <c:pt idx="12">
                  <c:v>8</c:v>
                </c:pt>
                <c:pt idx="13">
                  <c:v>36.9</c:v>
                </c:pt>
                <c:pt idx="14">
                  <c:v>12.2</c:v>
                </c:pt>
                <c:pt idx="15">
                  <c:v>15.8</c:v>
                </c:pt>
                <c:pt idx="16">
                  <c:v>3</c:v>
                </c:pt>
                <c:pt idx="17">
                  <c:v>42.8</c:v>
                </c:pt>
                <c:pt idx="18">
                  <c:v>36.5</c:v>
                </c:pt>
                <c:pt idx="19">
                  <c:v>90.6</c:v>
                </c:pt>
                <c:pt idx="20">
                  <c:v>32.6</c:v>
                </c:pt>
                <c:pt idx="21">
                  <c:v>25</c:v>
                </c:pt>
                <c:pt idx="22">
                  <c:v>58.3</c:v>
                </c:pt>
                <c:pt idx="23">
                  <c:v>54</c:v>
                </c:pt>
                <c:pt idx="24">
                  <c:v>42.3</c:v>
                </c:pt>
                <c:pt idx="25">
                  <c:v>12.2</c:v>
                </c:pt>
                <c:pt idx="26">
                  <c:v>56.4</c:v>
                </c:pt>
                <c:pt idx="27">
                  <c:v>53.1</c:v>
                </c:pt>
                <c:pt idx="28">
                  <c:v>33.2</c:v>
                </c:pt>
                <c:pt idx="29">
                  <c:v>19.1</c:v>
                </c:pt>
              </c:numCache>
            </c:numRef>
          </c:val>
        </c:ser>
        <c:ser>
          <c:idx val="3"/>
          <c:order val="3"/>
          <c:tx>
            <c:strRef>
              <c:f>Hoja1!$H$2:$H$2</c:f>
              <c:strCache>
                <c:ptCount val="1"/>
                <c:pt idx="0">
                  <c:v>Julios500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/>
          <c:val>
            <c:numRef>
              <c:f>Hoja1!$H$3:$H$32</c:f>
              <c:numCache>
                <c:formatCode>General</c:formatCode>
                <c:ptCount val="30"/>
                <c:pt idx="0">
                  <c:v>28.1</c:v>
                </c:pt>
                <c:pt idx="1">
                  <c:v>49.7</c:v>
                </c:pt>
                <c:pt idx="2">
                  <c:v>28.9</c:v>
                </c:pt>
                <c:pt idx="3">
                  <c:v>32.6</c:v>
                </c:pt>
                <c:pt idx="4">
                  <c:v>2.9</c:v>
                </c:pt>
                <c:pt idx="5">
                  <c:v>30</c:v>
                </c:pt>
                <c:pt idx="6">
                  <c:v>11.1</c:v>
                </c:pt>
                <c:pt idx="7">
                  <c:v>5.6</c:v>
                </c:pt>
                <c:pt idx="8">
                  <c:v>9</c:v>
                </c:pt>
                <c:pt idx="9">
                  <c:v>18.8</c:v>
                </c:pt>
                <c:pt idx="10">
                  <c:v>43.8</c:v>
                </c:pt>
                <c:pt idx="11">
                  <c:v>6.4</c:v>
                </c:pt>
                <c:pt idx="12">
                  <c:v>8.2</c:v>
                </c:pt>
                <c:pt idx="13">
                  <c:v>37.5</c:v>
                </c:pt>
                <c:pt idx="14">
                  <c:v>12.6</c:v>
                </c:pt>
                <c:pt idx="15">
                  <c:v>16.1</c:v>
                </c:pt>
                <c:pt idx="16">
                  <c:v>3.3</c:v>
                </c:pt>
                <c:pt idx="17">
                  <c:v>43.2</c:v>
                </c:pt>
                <c:pt idx="18">
                  <c:v>36.9</c:v>
                </c:pt>
                <c:pt idx="19">
                  <c:v>92.2</c:v>
                </c:pt>
                <c:pt idx="20">
                  <c:v>33.1</c:v>
                </c:pt>
                <c:pt idx="21">
                  <c:v>25.3</c:v>
                </c:pt>
                <c:pt idx="22">
                  <c:v>58.7</c:v>
                </c:pt>
                <c:pt idx="23">
                  <c:v>54.2</c:v>
                </c:pt>
                <c:pt idx="24">
                  <c:v>42.8</c:v>
                </c:pt>
                <c:pt idx="25">
                  <c:v>12.4</c:v>
                </c:pt>
                <c:pt idx="26">
                  <c:v>56.9</c:v>
                </c:pt>
                <c:pt idx="27">
                  <c:v>53.4</c:v>
                </c:pt>
                <c:pt idx="28">
                  <c:v>33.6</c:v>
                </c:pt>
                <c:pt idx="29">
                  <c:v>19.5</c:v>
                </c:pt>
              </c:numCache>
            </c:numRef>
          </c:val>
        </c:ser>
        <c:ser>
          <c:idx val="4"/>
          <c:order val="4"/>
          <c:tx>
            <c:strRef>
              <c:f>Hoja1!$J$2:$J$2</c:f>
              <c:strCache>
                <c:ptCount val="1"/>
                <c:pt idx="0">
                  <c:v>Julios1000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/>
          <c:val>
            <c:numRef>
              <c:f>Hoja1!$J$3:$J$32</c:f>
              <c:numCache>
                <c:formatCode>General</c:formatCode>
                <c:ptCount val="30"/>
                <c:pt idx="0">
                  <c:v>91.8</c:v>
                </c:pt>
                <c:pt idx="1">
                  <c:v>55.8</c:v>
                </c:pt>
                <c:pt idx="2">
                  <c:v>2.9</c:v>
                </c:pt>
                <c:pt idx="3">
                  <c:v>96.9</c:v>
                </c:pt>
                <c:pt idx="4">
                  <c:v>60.4</c:v>
                </c:pt>
                <c:pt idx="5">
                  <c:v>16.6</c:v>
                </c:pt>
                <c:pt idx="6">
                  <c:v>156.6</c:v>
                </c:pt>
                <c:pt idx="7">
                  <c:v>46.4</c:v>
                </c:pt>
                <c:pt idx="8">
                  <c:v>15.4</c:v>
                </c:pt>
                <c:pt idx="9">
                  <c:v>81.6</c:v>
                </c:pt>
                <c:pt idx="10">
                  <c:v>34.9</c:v>
                </c:pt>
                <c:pt idx="11">
                  <c:v>92.6</c:v>
                </c:pt>
                <c:pt idx="12">
                  <c:v>14.8</c:v>
                </c:pt>
                <c:pt idx="13">
                  <c:v>77.8</c:v>
                </c:pt>
                <c:pt idx="14">
                  <c:v>35.9</c:v>
                </c:pt>
                <c:pt idx="15">
                  <c:v>35.1</c:v>
                </c:pt>
                <c:pt idx="16">
                  <c:v>50.1</c:v>
                </c:pt>
                <c:pt idx="17">
                  <c:v>53.7</c:v>
                </c:pt>
                <c:pt idx="18">
                  <c:v>36.3</c:v>
                </c:pt>
                <c:pt idx="19">
                  <c:v>35.9</c:v>
                </c:pt>
                <c:pt idx="20">
                  <c:v>94.3</c:v>
                </c:pt>
                <c:pt idx="21">
                  <c:v>66.1</c:v>
                </c:pt>
                <c:pt idx="22">
                  <c:v>54.7</c:v>
                </c:pt>
                <c:pt idx="23">
                  <c:v>151.4</c:v>
                </c:pt>
                <c:pt idx="24">
                  <c:v>71.3</c:v>
                </c:pt>
                <c:pt idx="25">
                  <c:v>46.2</c:v>
                </c:pt>
                <c:pt idx="26">
                  <c:v>55.7</c:v>
                </c:pt>
                <c:pt idx="27">
                  <c:v>22.1</c:v>
                </c:pt>
                <c:pt idx="28">
                  <c:v>9.6</c:v>
                </c:pt>
                <c:pt idx="29">
                  <c:v>41.5</c:v>
                </c:pt>
              </c:numCache>
            </c:numRef>
          </c:val>
        </c:ser>
        <c:marker val="1"/>
        <c:axId val="36177816"/>
        <c:axId val="20427021"/>
      </c:lineChart>
      <c:catAx>
        <c:axId val="36177816"/>
        <c:scaling>
          <c:orientation val="minMax"/>
        </c:scaling>
        <c:axPos val="b"/>
        <c:majorTickMark val="out"/>
        <c:minorTickMark val="none"/>
        <c:tickLblPos val="nextTo"/>
        <c:crossAx val="20427021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20427021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617781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Hoja1!$C$2:$C$2</c:f>
              <c:strCache>
                <c:ptCount val="1"/>
                <c:pt idx="0">
                  <c:v>seg100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/>
          <c:val>
            <c:numRef>
              <c:f>Hoja1!$C$3:$C$32</c:f>
              <c:numCache>
                <c:formatCode>General</c:formatCode>
                <c:ptCount val="30"/>
                <c:pt idx="0">
                  <c:v>1.47</c:v>
                </c:pt>
                <c:pt idx="1">
                  <c:v>4.23</c:v>
                </c:pt>
                <c:pt idx="2">
                  <c:v>3.66</c:v>
                </c:pt>
                <c:pt idx="3">
                  <c:v>1.03</c:v>
                </c:pt>
                <c:pt idx="4">
                  <c:v>2.5</c:v>
                </c:pt>
                <c:pt idx="5">
                  <c:v>2.53</c:v>
                </c:pt>
                <c:pt idx="6">
                  <c:v>10</c:v>
                </c:pt>
                <c:pt idx="7">
                  <c:v>3.12</c:v>
                </c:pt>
                <c:pt idx="8">
                  <c:v>1.79</c:v>
                </c:pt>
                <c:pt idx="9">
                  <c:v>1.6</c:v>
                </c:pt>
                <c:pt idx="10">
                  <c:v>3.62</c:v>
                </c:pt>
                <c:pt idx="11">
                  <c:v>3.33</c:v>
                </c:pt>
                <c:pt idx="12">
                  <c:v>3.84</c:v>
                </c:pt>
                <c:pt idx="13">
                  <c:v>8.14</c:v>
                </c:pt>
                <c:pt idx="14">
                  <c:v>6.3</c:v>
                </c:pt>
                <c:pt idx="15">
                  <c:v>3.06</c:v>
                </c:pt>
                <c:pt idx="16">
                  <c:v>1.46</c:v>
                </c:pt>
                <c:pt idx="17">
                  <c:v>2.85</c:v>
                </c:pt>
                <c:pt idx="18">
                  <c:v>3</c:v>
                </c:pt>
                <c:pt idx="19">
                  <c:v>21.81</c:v>
                </c:pt>
                <c:pt idx="20">
                  <c:v>6.29</c:v>
                </c:pt>
                <c:pt idx="21">
                  <c:v>11.45</c:v>
                </c:pt>
                <c:pt idx="22">
                  <c:v>2.25</c:v>
                </c:pt>
                <c:pt idx="23">
                  <c:v>2.31</c:v>
                </c:pt>
                <c:pt idx="24">
                  <c:v>3.35</c:v>
                </c:pt>
                <c:pt idx="25">
                  <c:v>2</c:v>
                </c:pt>
                <c:pt idx="26">
                  <c:v>2.61</c:v>
                </c:pt>
                <c:pt idx="27">
                  <c:v>2.58</c:v>
                </c:pt>
                <c:pt idx="28">
                  <c:v>2.57</c:v>
                </c:pt>
                <c:pt idx="29">
                  <c:v>8</c:v>
                </c:pt>
              </c:numCache>
            </c:numRef>
          </c:val>
        </c:ser>
        <c:ser>
          <c:idx val="1"/>
          <c:order val="1"/>
          <c:tx>
            <c:strRef>
              <c:f>Hoja1!$E$2:$E$2</c:f>
              <c:strCache>
                <c:ptCount val="1"/>
                <c:pt idx="0">
                  <c:v>seg200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/>
          <c:val>
            <c:numRef>
              <c:f>Hoja1!$E$3:$E$32</c:f>
              <c:numCache>
                <c:formatCode>General</c:formatCode>
                <c:ptCount val="30"/>
                <c:pt idx="0">
                  <c:v>1.8</c:v>
                </c:pt>
                <c:pt idx="1">
                  <c:v>4.66</c:v>
                </c:pt>
                <c:pt idx="2">
                  <c:v>4.04</c:v>
                </c:pt>
                <c:pt idx="3">
                  <c:v>1.2</c:v>
                </c:pt>
                <c:pt idx="4">
                  <c:v>2.93</c:v>
                </c:pt>
                <c:pt idx="5">
                  <c:v>2.91</c:v>
                </c:pt>
                <c:pt idx="6">
                  <c:v>10.59</c:v>
                </c:pt>
                <c:pt idx="7">
                  <c:v>3.52</c:v>
                </c:pt>
                <c:pt idx="8">
                  <c:v>2.01</c:v>
                </c:pt>
                <c:pt idx="9">
                  <c:v>1.94</c:v>
                </c:pt>
                <c:pt idx="10">
                  <c:v>4.02</c:v>
                </c:pt>
                <c:pt idx="11">
                  <c:v>3.8</c:v>
                </c:pt>
                <c:pt idx="12">
                  <c:v>4.25</c:v>
                </c:pt>
                <c:pt idx="13">
                  <c:v>8.84</c:v>
                </c:pt>
                <c:pt idx="14">
                  <c:v>6.99</c:v>
                </c:pt>
                <c:pt idx="15">
                  <c:v>3.35</c:v>
                </c:pt>
                <c:pt idx="16">
                  <c:v>1.78</c:v>
                </c:pt>
                <c:pt idx="17">
                  <c:v>3.38</c:v>
                </c:pt>
                <c:pt idx="18">
                  <c:v>3.49</c:v>
                </c:pt>
                <c:pt idx="19">
                  <c:v>22.88</c:v>
                </c:pt>
                <c:pt idx="20">
                  <c:v>6.67</c:v>
                </c:pt>
                <c:pt idx="21">
                  <c:v>12.05</c:v>
                </c:pt>
                <c:pt idx="22">
                  <c:v>2.57</c:v>
                </c:pt>
                <c:pt idx="23">
                  <c:v>2.53</c:v>
                </c:pt>
                <c:pt idx="24">
                  <c:v>3.77</c:v>
                </c:pt>
                <c:pt idx="25">
                  <c:v>2.42</c:v>
                </c:pt>
                <c:pt idx="26">
                  <c:v>2.62</c:v>
                </c:pt>
                <c:pt idx="27">
                  <c:v>2.98</c:v>
                </c:pt>
                <c:pt idx="28">
                  <c:v>2.97</c:v>
                </c:pt>
                <c:pt idx="29">
                  <c:v>8.67</c:v>
                </c:pt>
              </c:numCache>
            </c:numRef>
          </c:val>
        </c:ser>
        <c:ser>
          <c:idx val="2"/>
          <c:order val="2"/>
          <c:tx>
            <c:strRef>
              <c:f>Hoja1!$G$2:$G$2</c:f>
              <c:strCache>
                <c:ptCount val="1"/>
                <c:pt idx="0">
                  <c:v>seg400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/>
          <c:val>
            <c:numRef>
              <c:f>Hoja1!$G$3:$G$32</c:f>
              <c:numCache>
                <c:formatCode>General</c:formatCode>
                <c:ptCount val="30"/>
                <c:pt idx="0">
                  <c:v>33.77</c:v>
                </c:pt>
                <c:pt idx="1">
                  <c:v>60</c:v>
                </c:pt>
                <c:pt idx="2">
                  <c:v>34.52</c:v>
                </c:pt>
                <c:pt idx="3">
                  <c:v>39.92</c:v>
                </c:pt>
                <c:pt idx="4">
                  <c:v>3.49</c:v>
                </c:pt>
                <c:pt idx="5">
                  <c:v>35.53</c:v>
                </c:pt>
                <c:pt idx="6">
                  <c:v>14.7</c:v>
                </c:pt>
                <c:pt idx="7">
                  <c:v>6.38</c:v>
                </c:pt>
                <c:pt idx="8">
                  <c:v>12.19</c:v>
                </c:pt>
                <c:pt idx="9">
                  <c:v>21.56</c:v>
                </c:pt>
                <c:pt idx="10">
                  <c:v>52.45</c:v>
                </c:pt>
                <c:pt idx="11">
                  <c:v>7.63</c:v>
                </c:pt>
                <c:pt idx="12">
                  <c:v>9.08</c:v>
                </c:pt>
                <c:pt idx="13">
                  <c:v>43.83</c:v>
                </c:pt>
                <c:pt idx="14">
                  <c:v>15.79</c:v>
                </c:pt>
                <c:pt idx="15">
                  <c:v>19.05</c:v>
                </c:pt>
                <c:pt idx="16">
                  <c:v>4.11</c:v>
                </c:pt>
                <c:pt idx="17">
                  <c:v>52.24</c:v>
                </c:pt>
                <c:pt idx="18">
                  <c:v>45.64</c:v>
                </c:pt>
                <c:pt idx="19">
                  <c:v>91.76</c:v>
                </c:pt>
                <c:pt idx="20">
                  <c:v>39.61</c:v>
                </c:pt>
                <c:pt idx="21">
                  <c:v>30.21</c:v>
                </c:pt>
                <c:pt idx="22">
                  <c:v>71.56</c:v>
                </c:pt>
                <c:pt idx="23">
                  <c:v>65.06</c:v>
                </c:pt>
                <c:pt idx="24">
                  <c:v>51.49</c:v>
                </c:pt>
                <c:pt idx="25">
                  <c:v>14.35</c:v>
                </c:pt>
                <c:pt idx="26">
                  <c:v>66.87</c:v>
                </c:pt>
                <c:pt idx="27">
                  <c:v>62.46</c:v>
                </c:pt>
                <c:pt idx="28">
                  <c:v>42.1</c:v>
                </c:pt>
                <c:pt idx="29">
                  <c:v>22.91</c:v>
                </c:pt>
              </c:numCache>
            </c:numRef>
          </c:val>
        </c:ser>
        <c:ser>
          <c:idx val="3"/>
          <c:order val="3"/>
          <c:tx>
            <c:strRef>
              <c:f>Hoja1!$I$2:$I$2</c:f>
              <c:strCache>
                <c:ptCount val="1"/>
                <c:pt idx="0">
                  <c:v>seg500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/>
          <c:val>
            <c:numRef>
              <c:f>Hoja1!$I$3:$I$32</c:f>
              <c:numCache>
                <c:formatCode>General</c:formatCode>
                <c:ptCount val="30"/>
                <c:pt idx="0">
                  <c:v>36.58</c:v>
                </c:pt>
                <c:pt idx="1">
                  <c:v>60.38</c:v>
                </c:pt>
                <c:pt idx="2">
                  <c:v>35.03</c:v>
                </c:pt>
                <c:pt idx="3">
                  <c:v>40.21</c:v>
                </c:pt>
                <c:pt idx="4">
                  <c:v>3.57</c:v>
                </c:pt>
                <c:pt idx="5">
                  <c:v>36.09</c:v>
                </c:pt>
                <c:pt idx="6">
                  <c:v>14.92</c:v>
                </c:pt>
                <c:pt idx="7">
                  <c:v>7.1</c:v>
                </c:pt>
                <c:pt idx="8">
                  <c:v>12.7</c:v>
                </c:pt>
                <c:pt idx="9">
                  <c:v>21.88</c:v>
                </c:pt>
                <c:pt idx="10">
                  <c:v>53.1</c:v>
                </c:pt>
                <c:pt idx="11">
                  <c:v>7.95</c:v>
                </c:pt>
                <c:pt idx="12">
                  <c:v>9.22</c:v>
                </c:pt>
                <c:pt idx="13">
                  <c:v>44.33</c:v>
                </c:pt>
                <c:pt idx="14">
                  <c:v>16.59</c:v>
                </c:pt>
                <c:pt idx="15">
                  <c:v>19.55</c:v>
                </c:pt>
                <c:pt idx="16">
                  <c:v>4.24</c:v>
                </c:pt>
                <c:pt idx="17">
                  <c:v>52.5</c:v>
                </c:pt>
                <c:pt idx="18">
                  <c:v>45.71</c:v>
                </c:pt>
                <c:pt idx="19">
                  <c:v>92.46</c:v>
                </c:pt>
                <c:pt idx="20">
                  <c:v>39.78</c:v>
                </c:pt>
                <c:pt idx="21">
                  <c:v>30.62</c:v>
                </c:pt>
                <c:pt idx="22">
                  <c:v>72.19</c:v>
                </c:pt>
                <c:pt idx="23">
                  <c:v>65.5</c:v>
                </c:pt>
                <c:pt idx="24">
                  <c:v>52.23</c:v>
                </c:pt>
                <c:pt idx="25">
                  <c:v>14.46</c:v>
                </c:pt>
                <c:pt idx="26">
                  <c:v>67.42</c:v>
                </c:pt>
                <c:pt idx="27">
                  <c:v>62.91</c:v>
                </c:pt>
                <c:pt idx="28">
                  <c:v>42.73</c:v>
                </c:pt>
                <c:pt idx="29">
                  <c:v>23.22</c:v>
                </c:pt>
              </c:numCache>
            </c:numRef>
          </c:val>
        </c:ser>
        <c:ser>
          <c:idx val="4"/>
          <c:order val="4"/>
          <c:tx>
            <c:strRef>
              <c:f>Hoja1!$K$2:$K$2</c:f>
              <c:strCache>
                <c:ptCount val="1"/>
                <c:pt idx="0">
                  <c:v>seg1000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/>
          <c:val>
            <c:numRef>
              <c:f>Hoja1!$K$3:$K$32</c:f>
              <c:numCache>
                <c:formatCode>General</c:formatCode>
                <c:ptCount val="30"/>
                <c:pt idx="0">
                  <c:v>111.31</c:v>
                </c:pt>
                <c:pt idx="1">
                  <c:v>68.05</c:v>
                </c:pt>
                <c:pt idx="2">
                  <c:v>4.03</c:v>
                </c:pt>
                <c:pt idx="3">
                  <c:v>115.53</c:v>
                </c:pt>
                <c:pt idx="4">
                  <c:v>73.97</c:v>
                </c:pt>
                <c:pt idx="5">
                  <c:v>19.83</c:v>
                </c:pt>
                <c:pt idx="6">
                  <c:v>182.92</c:v>
                </c:pt>
                <c:pt idx="7">
                  <c:v>55.75</c:v>
                </c:pt>
                <c:pt idx="8">
                  <c:v>19.24</c:v>
                </c:pt>
                <c:pt idx="9">
                  <c:v>97.16</c:v>
                </c:pt>
                <c:pt idx="10">
                  <c:v>45.34</c:v>
                </c:pt>
                <c:pt idx="11">
                  <c:v>114.06</c:v>
                </c:pt>
                <c:pt idx="12">
                  <c:v>18.62</c:v>
                </c:pt>
                <c:pt idx="13">
                  <c:v>92.23</c:v>
                </c:pt>
                <c:pt idx="14">
                  <c:v>44.16</c:v>
                </c:pt>
                <c:pt idx="15">
                  <c:v>42.42</c:v>
                </c:pt>
                <c:pt idx="16">
                  <c:v>62.38</c:v>
                </c:pt>
                <c:pt idx="17">
                  <c:v>64.78</c:v>
                </c:pt>
                <c:pt idx="18">
                  <c:v>44.94</c:v>
                </c:pt>
                <c:pt idx="19">
                  <c:v>43.18</c:v>
                </c:pt>
                <c:pt idx="20">
                  <c:v>113.83</c:v>
                </c:pt>
                <c:pt idx="21">
                  <c:v>79.47</c:v>
                </c:pt>
                <c:pt idx="22">
                  <c:v>65.14</c:v>
                </c:pt>
                <c:pt idx="23">
                  <c:v>182.06</c:v>
                </c:pt>
                <c:pt idx="24">
                  <c:v>87.14</c:v>
                </c:pt>
                <c:pt idx="25">
                  <c:v>54.98</c:v>
                </c:pt>
                <c:pt idx="26">
                  <c:v>66.76</c:v>
                </c:pt>
                <c:pt idx="27">
                  <c:v>27.42</c:v>
                </c:pt>
                <c:pt idx="28">
                  <c:v>11.86</c:v>
                </c:pt>
                <c:pt idx="29">
                  <c:v>52.29</c:v>
                </c:pt>
              </c:numCache>
            </c:numRef>
          </c:val>
        </c:ser>
        <c:marker val="1"/>
        <c:axId val="49433040"/>
        <c:axId val="41851527"/>
      </c:lineChart>
      <c:catAx>
        <c:axId val="49433040"/>
        <c:scaling>
          <c:orientation val="minMax"/>
        </c:scaling>
        <c:axPos val="b"/>
        <c:majorTickMark val="out"/>
        <c:minorTickMark val="none"/>
        <c:tickLblPos val="nextTo"/>
        <c:crossAx val="41851527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41851527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943304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11</xdr:col>
      <xdr:colOff>285840</xdr:colOff>
      <xdr:row>2</xdr:row>
      <xdr:rowOff>65520</xdr:rowOff>
    </xdr:from>
    <xdr:to>
      <xdr:col>17</xdr:col>
      <xdr:colOff>792360</xdr:colOff>
      <xdr:row>16</xdr:row>
      <xdr:rowOff>127440</xdr:rowOff>
    </xdr:to>
    <xdr:graphicFrame>
      <xdr:nvGraphicFramePr>
        <xdr:cNvPr id="0" name="Gráfico 2"/>
        <xdr:cNvGraphicFramePr/>
      </xdr:nvGraphicFramePr>
      <xdr:xfrm>
        <a:off x="12121560" y="471600"/>
        <a:ext cx="6613920" cy="272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311040</xdr:colOff>
      <xdr:row>17</xdr:row>
      <xdr:rowOff>78480</xdr:rowOff>
    </xdr:from>
    <xdr:to>
      <xdr:col>17</xdr:col>
      <xdr:colOff>792360</xdr:colOff>
      <xdr:row>31</xdr:row>
      <xdr:rowOff>38880</xdr:rowOff>
    </xdr:to>
    <xdr:graphicFrame>
      <xdr:nvGraphicFramePr>
        <xdr:cNvPr id="1" name="Gráfico 3"/>
        <xdr:cNvGraphicFramePr/>
      </xdr:nvGraphicFramePr>
      <xdr:xfrm>
        <a:off x="12146760" y="3342240"/>
        <a:ext cx="6588720" cy="262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19" activeCellId="0" pane="topLeft" sqref="G19"/>
    </sheetView>
  </sheetViews>
  <cols>
    <col collapsed="false" hidden="false" max="1025" min="1" style="0" width="8.4"/>
  </cols>
  <sheetData>
    <row collapsed="false" customFormat="false" customHeight="true" hidden="false" ht="15" outlineLevel="0" r="4">
      <c r="C4" s="0" t="s">
        <v>0</v>
      </c>
      <c r="D4" s="0" t="s">
        <v>1</v>
      </c>
      <c r="E4" s="0" t="s">
        <v>2</v>
      </c>
      <c r="F4" s="0" t="s">
        <v>3</v>
      </c>
    </row>
    <row collapsed="false" customFormat="false" customHeight="true" hidden="false" ht="15" outlineLevel="0" r="5">
      <c r="B5" s="0" t="n">
        <v>100</v>
      </c>
      <c r="C5" s="1" t="n">
        <f aca="false">100I!C36</f>
        <v>54.3</v>
      </c>
      <c r="D5" s="1" t="n">
        <f aca="false">100I!D36</f>
        <v>4.425</v>
      </c>
      <c r="E5" s="1" t="n">
        <f aca="false">100I!E36</f>
        <v>0.698372881355932</v>
      </c>
      <c r="F5" s="1" t="n">
        <f aca="false">100I!F36</f>
        <v>3.0903</v>
      </c>
    </row>
    <row collapsed="false" customFormat="false" customHeight="true" hidden="false" ht="15" outlineLevel="0" r="6">
      <c r="C6" s="1" t="n">
        <f aca="false">100I!C37</f>
        <v>0.651749781570947</v>
      </c>
      <c r="D6" s="1" t="n">
        <f aca="false">100I!D37</f>
        <v>0.748913546412401</v>
      </c>
      <c r="E6" s="1" t="n">
        <f aca="false">100I!E37</f>
        <v>0.0270367813050539</v>
      </c>
      <c r="F6" s="1" t="n">
        <f aca="false">100I!F37</f>
        <v>0.617132132709213</v>
      </c>
    </row>
    <row collapsed="false" customFormat="false" customHeight="true" hidden="false" ht="15" outlineLevel="0" r="7">
      <c r="B7" s="0" t="n">
        <v>200</v>
      </c>
      <c r="C7" s="1" t="n">
        <f aca="false">200I!C36</f>
        <v>54.3</v>
      </c>
      <c r="D7" s="1" t="n">
        <f aca="false">200I!D36</f>
        <v>4.85433333333333</v>
      </c>
      <c r="E7" s="1" t="n">
        <f aca="false">200I!E36</f>
        <v>0.690365996017304</v>
      </c>
      <c r="F7" s="1" t="n">
        <f aca="false">200I!F36</f>
        <v>3.35126666666667</v>
      </c>
    </row>
    <row collapsed="false" customFormat="false" customHeight="true" hidden="false" ht="15" outlineLevel="0" r="8">
      <c r="C8" s="1" t="n">
        <f aca="false">200I!C37</f>
        <v>0.651749781570947</v>
      </c>
      <c r="D8" s="1" t="n">
        <f aca="false">200I!D37</f>
        <v>0.778056936410374</v>
      </c>
      <c r="E8" s="1" t="n">
        <f aca="false">200I!E37</f>
        <v>0.257143406419388</v>
      </c>
      <c r="F8" s="1" t="n">
        <f aca="false">200I!F37</f>
        <v>0.640249571015229</v>
      </c>
    </row>
    <row collapsed="false" customFormat="false" customHeight="true" hidden="false" ht="15" outlineLevel="0" r="9">
      <c r="B9" s="0" t="n">
        <v>400</v>
      </c>
      <c r="C9" s="1" t="n">
        <f aca="false">400I!C36</f>
        <v>61.1666666666667</v>
      </c>
      <c r="D9" s="1" t="n">
        <f aca="false">400I!D36</f>
        <v>35.6753333333333</v>
      </c>
      <c r="E9" s="1" t="n">
        <f aca="false">400I!E36</f>
        <v>0.836432268794499</v>
      </c>
      <c r="F9" s="1" t="n">
        <f aca="false">400I!F36</f>
        <v>29.84</v>
      </c>
    </row>
    <row collapsed="false" customFormat="false" customHeight="true" hidden="false" ht="15" outlineLevel="0" r="10">
      <c r="C10" s="1" t="n">
        <f aca="false">400I!C37</f>
        <v>0.49684187811803</v>
      </c>
      <c r="D10" s="1" t="n">
        <f aca="false">400I!D37</f>
        <v>4.15328963950621</v>
      </c>
      <c r="E10" s="1" t="n">
        <f aca="false">400I!E37</f>
        <v>0.586655285602799</v>
      </c>
      <c r="F10" s="1" t="n">
        <f aca="false">400I!F37</f>
        <v>3.69952129035336</v>
      </c>
    </row>
    <row collapsed="false" customFormat="false" customHeight="true" hidden="false" ht="15" outlineLevel="0" r="11">
      <c r="B11" s="0" t="n">
        <v>500</v>
      </c>
      <c r="C11" s="1" t="n">
        <f aca="false">500I!C36</f>
        <v>61.1666666666667</v>
      </c>
      <c r="D11" s="1" t="n">
        <f aca="false">500I!D36</f>
        <v>36.1723333333333</v>
      </c>
      <c r="E11" s="1" t="n">
        <f aca="false">500I!E36</f>
        <v>0.835629440548486</v>
      </c>
      <c r="F11" s="1" t="n">
        <f aca="false">500I!F36</f>
        <v>30.2266666666667</v>
      </c>
    </row>
    <row collapsed="false" customFormat="false" customHeight="true" hidden="false" ht="15" outlineLevel="0" r="12">
      <c r="C12" s="1" t="n">
        <f aca="false">500I!C37</f>
        <v>0.49684187811803</v>
      </c>
      <c r="D12" s="1" t="n">
        <f aca="false">500I!D37</f>
        <v>4.16769341171757</v>
      </c>
      <c r="E12" s="1" t="n">
        <f aca="false">500I!E37</f>
        <v>0.595870000136322</v>
      </c>
      <c r="F12" s="1" t="n">
        <f aca="false">500I!F37</f>
        <v>3.73258901310347</v>
      </c>
    </row>
    <row collapsed="false" customFormat="false" customHeight="true" hidden="false" ht="15" outlineLevel="0" r="13">
      <c r="B13" s="0" t="n">
        <v>1000</v>
      </c>
      <c r="C13" s="1" t="n">
        <f aca="false">1000I!C36</f>
        <v>62.3</v>
      </c>
      <c r="D13" s="1" t="n">
        <f aca="false">1000I!D36</f>
        <v>68.695</v>
      </c>
      <c r="E13" s="1" t="n">
        <f aca="false">1000I!E36</f>
        <v>0.827037387485746</v>
      </c>
      <c r="F13" s="1" t="n">
        <f aca="false">1000I!F36</f>
        <v>56.8133333333333</v>
      </c>
    </row>
    <row collapsed="false" customFormat="false" customHeight="true" hidden="false" ht="15" outlineLevel="0" r="14">
      <c r="C14" s="1" t="n">
        <f aca="false">1000I!C37</f>
        <v>0.392003401345788</v>
      </c>
      <c r="D14" s="1" t="n">
        <f aca="false">1000I!D37</f>
        <v>7.89221765411978</v>
      </c>
      <c r="E14" s="1" t="n">
        <f aca="false">1000I!E37</f>
        <v>0.763096977854442</v>
      </c>
      <c r="F14" s="1" t="n">
        <f aca="false">1000I!F37</f>
        <v>6.66558946852887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Roman,Predeterminado"&amp;A</oddHeader>
    <oddFooter>&amp;C&amp;"Times New Roman,Predeterminado"Página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536"/>
  <sheetViews>
    <sheetView colorId="64" defaultGridColor="true" rightToLeft="false" showFormulas="false" showGridLines="true" showOutlineSymbols="true" showRowColHeaders="true" showZeros="true" tabSelected="false" topLeftCell="D1" view="normal" windowProtection="false" workbookViewId="0" zoomScale="100" zoomScaleNormal="100" zoomScalePageLayoutView="100">
      <selection activeCell="F13" activeCellId="0" pane="topLeft" sqref="F13"/>
    </sheetView>
  </sheetViews>
  <cols>
    <col collapsed="false" hidden="false" max="1" min="1" style="2" width="13.7058823529412"/>
    <col collapsed="false" hidden="false" max="2" min="2" style="3" width="10.8588235294118"/>
    <col collapsed="false" hidden="false" max="3" min="3" style="4" width="10.8588235294118"/>
    <col collapsed="false" hidden="false" max="4" min="4" style="3" width="10.8588235294118"/>
    <col collapsed="false" hidden="false" max="5" min="5" style="4" width="10.8588235294118"/>
    <col collapsed="false" hidden="false" max="6" min="6" style="3" width="10.8588235294118"/>
    <col collapsed="false" hidden="false" max="7" min="7" style="4" width="10.8588235294118"/>
    <col collapsed="false" hidden="false" max="8" min="8" style="3" width="10.8588235294118"/>
    <col collapsed="false" hidden="false" max="9" min="9" style="4" width="10.8588235294118"/>
    <col collapsed="false" hidden="false" max="10" min="10" style="3" width="10.8588235294118"/>
    <col collapsed="false" hidden="false" max="11" min="11" style="4" width="10.8588235294118"/>
    <col collapsed="false" hidden="false" max="1025" min="12" style="0" width="10.5176470588235"/>
  </cols>
  <sheetData>
    <row collapsed="false" customFormat="true" customHeight="true" hidden="false" ht="16" outlineLevel="0" r="1" s="9">
      <c r="A1" s="5" t="s">
        <v>4</v>
      </c>
      <c r="B1" s="6" t="n">
        <v>100</v>
      </c>
      <c r="C1" s="6"/>
      <c r="D1" s="6" t="n">
        <v>200</v>
      </c>
      <c r="E1" s="6"/>
      <c r="F1" s="7" t="n">
        <v>400</v>
      </c>
      <c r="G1" s="7"/>
      <c r="H1" s="7" t="n">
        <v>500</v>
      </c>
      <c r="I1" s="7"/>
      <c r="J1" s="7" t="n">
        <v>1000</v>
      </c>
      <c r="K1" s="7"/>
      <c r="L1" s="8"/>
      <c r="M1" s="8"/>
      <c r="N1" s="8"/>
      <c r="O1" s="8"/>
      <c r="P1" s="8"/>
      <c r="Q1" s="8"/>
      <c r="R1" s="8"/>
    </row>
    <row collapsed="false" customFormat="true" customHeight="true" hidden="false" ht="16" outlineLevel="0" r="2" s="13">
      <c r="A2" s="10" t="s">
        <v>5</v>
      </c>
      <c r="B2" s="11" t="s">
        <v>6</v>
      </c>
      <c r="C2" s="12" t="s">
        <v>7</v>
      </c>
      <c r="D2" s="11" t="s">
        <v>8</v>
      </c>
      <c r="E2" s="12" t="s">
        <v>9</v>
      </c>
      <c r="F2" s="11" t="s">
        <v>10</v>
      </c>
      <c r="G2" s="12" t="s">
        <v>11</v>
      </c>
      <c r="H2" s="11" t="s">
        <v>12</v>
      </c>
      <c r="I2" s="12" t="s">
        <v>13</v>
      </c>
      <c r="J2" s="11" t="s">
        <v>14</v>
      </c>
      <c r="K2" s="12" t="s">
        <v>15</v>
      </c>
    </row>
    <row collapsed="false" customFormat="false" customHeight="true" hidden="false" ht="15" outlineLevel="0" r="3">
      <c r="A3" s="14" t="n">
        <v>1</v>
      </c>
      <c r="B3" s="15" t="n">
        <v>0.059</v>
      </c>
      <c r="C3" s="15" t="n">
        <v>1.47</v>
      </c>
      <c r="D3" s="15" t="n">
        <v>0.107</v>
      </c>
      <c r="E3" s="15" t="n">
        <v>1.8</v>
      </c>
      <c r="F3" s="15" t="n">
        <v>27.8</v>
      </c>
      <c r="G3" s="15" t="n">
        <v>33.77</v>
      </c>
      <c r="H3" s="15" t="n">
        <v>28.1</v>
      </c>
      <c r="I3" s="15" t="n">
        <v>36.58</v>
      </c>
      <c r="J3" s="15" t="n">
        <v>91.8</v>
      </c>
      <c r="K3" s="15" t="n">
        <v>111.31</v>
      </c>
    </row>
    <row collapsed="false" customFormat="false" customHeight="true" hidden="false" ht="15" outlineLevel="0" r="4">
      <c r="A4" s="14" t="n">
        <v>2</v>
      </c>
      <c r="B4" s="15" t="n">
        <v>3.8</v>
      </c>
      <c r="C4" s="15" t="n">
        <v>4.23</v>
      </c>
      <c r="D4" s="15" t="n">
        <v>3.9</v>
      </c>
      <c r="E4" s="15" t="n">
        <v>4.66</v>
      </c>
      <c r="F4" s="15" t="n">
        <v>50.3</v>
      </c>
      <c r="G4" s="15" t="n">
        <v>60</v>
      </c>
      <c r="H4" s="15" t="n">
        <v>49.7</v>
      </c>
      <c r="I4" s="15" t="n">
        <v>60.38</v>
      </c>
      <c r="J4" s="15" t="n">
        <v>55.8</v>
      </c>
      <c r="K4" s="15" t="n">
        <v>68.05</v>
      </c>
    </row>
    <row collapsed="false" customFormat="false" customHeight="true" hidden="false" ht="15" outlineLevel="0" r="5">
      <c r="A5" s="14" t="n">
        <v>3</v>
      </c>
      <c r="B5" s="15" t="n">
        <v>2.9</v>
      </c>
      <c r="C5" s="15" t="n">
        <v>3.66</v>
      </c>
      <c r="D5" s="15" t="n">
        <v>2.1</v>
      </c>
      <c r="E5" s="15" t="n">
        <v>4.04</v>
      </c>
      <c r="F5" s="15" t="n">
        <v>28</v>
      </c>
      <c r="G5" s="15" t="n">
        <v>34.52</v>
      </c>
      <c r="H5" s="15" t="n">
        <v>28.9</v>
      </c>
      <c r="I5" s="15" t="n">
        <v>35.03</v>
      </c>
      <c r="J5" s="15" t="n">
        <v>2.9</v>
      </c>
      <c r="K5" s="15" t="n">
        <v>4.03</v>
      </c>
    </row>
    <row collapsed="false" customFormat="false" customHeight="true" hidden="false" ht="15" outlineLevel="0" r="6">
      <c r="A6" s="14" t="n">
        <v>4</v>
      </c>
      <c r="B6" s="15" t="n">
        <v>0.452</v>
      </c>
      <c r="C6" s="15" t="n">
        <v>1.03</v>
      </c>
      <c r="D6" s="15" t="n">
        <v>0.431</v>
      </c>
      <c r="E6" s="15" t="n">
        <v>1.2</v>
      </c>
      <c r="F6" s="15" t="n">
        <v>32.4</v>
      </c>
      <c r="G6" s="15" t="n">
        <v>39.92</v>
      </c>
      <c r="H6" s="15" t="n">
        <v>32.6</v>
      </c>
      <c r="I6" s="15" t="n">
        <v>40.21</v>
      </c>
      <c r="J6" s="15" t="n">
        <v>96.9</v>
      </c>
      <c r="K6" s="15" t="n">
        <v>115.53</v>
      </c>
    </row>
    <row collapsed="false" customFormat="false" customHeight="true" hidden="false" ht="15" outlineLevel="0" r="7">
      <c r="A7" s="14" t="n">
        <v>5</v>
      </c>
      <c r="B7" s="15" t="n">
        <v>1.9</v>
      </c>
      <c r="C7" s="15" t="n">
        <v>2.5</v>
      </c>
      <c r="D7" s="15" t="n">
        <v>2.3</v>
      </c>
      <c r="E7" s="15" t="n">
        <v>2.93</v>
      </c>
      <c r="F7" s="15" t="n">
        <v>1.8</v>
      </c>
      <c r="G7" s="15" t="n">
        <v>3.49</v>
      </c>
      <c r="H7" s="15" t="n">
        <v>2.9</v>
      </c>
      <c r="I7" s="15" t="n">
        <v>3.57</v>
      </c>
      <c r="J7" s="15" t="n">
        <v>60.4</v>
      </c>
      <c r="K7" s="15" t="n">
        <v>73.97</v>
      </c>
    </row>
    <row collapsed="false" customFormat="false" customHeight="true" hidden="false" ht="15" outlineLevel="0" r="8">
      <c r="A8" s="14" t="n">
        <v>6</v>
      </c>
      <c r="B8" s="15" t="n">
        <v>1.9</v>
      </c>
      <c r="C8" s="15" t="n">
        <v>2.53</v>
      </c>
      <c r="D8" s="15" t="n">
        <v>2</v>
      </c>
      <c r="E8" s="15" t="n">
        <v>2.91</v>
      </c>
      <c r="F8" s="15" t="n">
        <v>30.1</v>
      </c>
      <c r="G8" s="15" t="n">
        <v>35.53</v>
      </c>
      <c r="H8" s="15" t="n">
        <v>30</v>
      </c>
      <c r="I8" s="15" t="n">
        <v>36.09</v>
      </c>
      <c r="J8" s="15" t="n">
        <v>16.6</v>
      </c>
      <c r="K8" s="15" t="n">
        <v>19.83</v>
      </c>
    </row>
    <row collapsed="false" customFormat="false" customHeight="true" hidden="false" ht="15" outlineLevel="0" r="9">
      <c r="A9" s="14" t="n">
        <v>7</v>
      </c>
      <c r="B9" s="15" t="n">
        <v>8</v>
      </c>
      <c r="C9" s="15" t="n">
        <v>10</v>
      </c>
      <c r="D9" s="15" t="n">
        <v>7.1</v>
      </c>
      <c r="E9" s="15" t="n">
        <v>10.59</v>
      </c>
      <c r="F9" s="15" t="n">
        <v>12.3</v>
      </c>
      <c r="G9" s="15" t="n">
        <v>14.7</v>
      </c>
      <c r="H9" s="15" t="n">
        <v>11.1</v>
      </c>
      <c r="I9" s="15" t="n">
        <v>14.92</v>
      </c>
      <c r="J9" s="15" t="n">
        <v>156.6</v>
      </c>
      <c r="K9" s="15" t="n">
        <v>182.92</v>
      </c>
    </row>
    <row collapsed="false" customFormat="false" customHeight="true" hidden="false" ht="15" outlineLevel="0" r="10">
      <c r="A10" s="14" t="n">
        <v>8</v>
      </c>
      <c r="B10" s="15" t="n">
        <v>2</v>
      </c>
      <c r="C10" s="15" t="n">
        <v>3.12</v>
      </c>
      <c r="D10" s="15" t="n">
        <v>2.2</v>
      </c>
      <c r="E10" s="15" t="n">
        <v>3.52</v>
      </c>
      <c r="F10" s="15" t="n">
        <v>5.5</v>
      </c>
      <c r="G10" s="15" t="n">
        <v>6.38</v>
      </c>
      <c r="H10" s="15" t="n">
        <v>5.6</v>
      </c>
      <c r="I10" s="15" t="n">
        <v>7.1</v>
      </c>
      <c r="J10" s="15" t="n">
        <v>46.4</v>
      </c>
      <c r="K10" s="15" t="n">
        <v>55.75</v>
      </c>
    </row>
    <row collapsed="false" customFormat="false" customHeight="true" hidden="false" ht="15" outlineLevel="0" r="11">
      <c r="A11" s="14" t="n">
        <v>9</v>
      </c>
      <c r="B11" s="15" t="n">
        <v>1</v>
      </c>
      <c r="C11" s="15" t="n">
        <v>1.79</v>
      </c>
      <c r="D11" s="15" t="n">
        <v>1.2</v>
      </c>
      <c r="E11" s="15" t="n">
        <v>2.01</v>
      </c>
      <c r="F11" s="15" t="n">
        <v>8.7</v>
      </c>
      <c r="G11" s="15" t="n">
        <v>12.19</v>
      </c>
      <c r="H11" s="15" t="n">
        <v>9</v>
      </c>
      <c r="I11" s="15" t="n">
        <v>12.7</v>
      </c>
      <c r="J11" s="15" t="n">
        <v>15.4</v>
      </c>
      <c r="K11" s="15" t="n">
        <v>19.24</v>
      </c>
    </row>
    <row collapsed="false" customFormat="false" customHeight="true" hidden="false" ht="15" outlineLevel="0" r="12">
      <c r="A12" s="14" t="n">
        <v>10</v>
      </c>
      <c r="B12" s="15" t="n">
        <v>0.206</v>
      </c>
      <c r="C12" s="15" t="n">
        <v>1.6</v>
      </c>
      <c r="D12" s="15" t="n">
        <v>1.7</v>
      </c>
      <c r="E12" s="15" t="n">
        <v>1.94</v>
      </c>
      <c r="F12" s="15" t="n">
        <v>18.3</v>
      </c>
      <c r="G12" s="15" t="n">
        <v>21.56</v>
      </c>
      <c r="H12" s="15" t="n">
        <v>18.8</v>
      </c>
      <c r="I12" s="15" t="n">
        <v>21.88</v>
      </c>
      <c r="J12" s="15" t="n">
        <v>81.6</v>
      </c>
      <c r="K12" s="15" t="n">
        <v>97.16</v>
      </c>
    </row>
    <row collapsed="false" customFormat="false" customHeight="true" hidden="false" ht="15" outlineLevel="0" r="13">
      <c r="A13" s="14" t="n">
        <v>11</v>
      </c>
      <c r="B13" s="15" t="n">
        <v>1.9</v>
      </c>
      <c r="C13" s="15" t="n">
        <v>3.62</v>
      </c>
      <c r="D13" s="15" t="n">
        <v>3.3</v>
      </c>
      <c r="E13" s="15" t="n">
        <v>4.02</v>
      </c>
      <c r="F13" s="15" t="n">
        <v>41.7</v>
      </c>
      <c r="G13" s="15" t="n">
        <v>52.45</v>
      </c>
      <c r="H13" s="15" t="n">
        <v>43.8</v>
      </c>
      <c r="I13" s="15" t="n">
        <v>53.1</v>
      </c>
      <c r="J13" s="15" t="n">
        <v>34.9</v>
      </c>
      <c r="K13" s="15" t="n">
        <v>45.34</v>
      </c>
    </row>
    <row collapsed="false" customFormat="false" customHeight="true" hidden="false" ht="15" outlineLevel="0" r="14">
      <c r="A14" s="14" t="n">
        <v>12</v>
      </c>
      <c r="B14" s="15" t="n">
        <v>2.1</v>
      </c>
      <c r="C14" s="15" t="n">
        <v>3.33</v>
      </c>
      <c r="D14" s="15" t="n">
        <v>2.1</v>
      </c>
      <c r="E14" s="15" t="n">
        <v>3.8</v>
      </c>
      <c r="F14" s="15" t="n">
        <v>6.3</v>
      </c>
      <c r="G14" s="15" t="n">
        <v>7.63</v>
      </c>
      <c r="H14" s="15" t="n">
        <v>6.4</v>
      </c>
      <c r="I14" s="15" t="n">
        <v>7.95</v>
      </c>
      <c r="J14" s="15" t="n">
        <v>92.6</v>
      </c>
      <c r="K14" s="15" t="n">
        <v>114.06</v>
      </c>
    </row>
    <row collapsed="false" customFormat="false" customHeight="true" hidden="false" ht="15" outlineLevel="0" r="15">
      <c r="A15" s="14" t="n">
        <v>13</v>
      </c>
      <c r="B15" s="15" t="n">
        <v>2.8</v>
      </c>
      <c r="C15" s="15" t="n">
        <v>3.84</v>
      </c>
      <c r="D15" s="15" t="n">
        <v>3</v>
      </c>
      <c r="E15" s="15" t="n">
        <v>4.25</v>
      </c>
      <c r="F15" s="15" t="n">
        <v>8</v>
      </c>
      <c r="G15" s="15" t="n">
        <v>9.08</v>
      </c>
      <c r="H15" s="15" t="n">
        <v>8.2</v>
      </c>
      <c r="I15" s="15" t="n">
        <v>9.22</v>
      </c>
      <c r="J15" s="15" t="n">
        <v>14.8</v>
      </c>
      <c r="K15" s="15" t="n">
        <v>18.62</v>
      </c>
    </row>
    <row collapsed="false" customFormat="false" customHeight="true" hidden="false" ht="15" outlineLevel="0" r="16">
      <c r="A16" s="14" t="n">
        <v>14</v>
      </c>
      <c r="B16" s="15" t="n">
        <v>6.1</v>
      </c>
      <c r="C16" s="15" t="n">
        <v>8.14</v>
      </c>
      <c r="D16" s="15" t="n">
        <v>6.5</v>
      </c>
      <c r="E16" s="15" t="n">
        <v>8.84</v>
      </c>
      <c r="F16" s="15" t="n">
        <v>36.9</v>
      </c>
      <c r="G16" s="15" t="n">
        <v>43.83</v>
      </c>
      <c r="H16" s="15" t="n">
        <v>37.5</v>
      </c>
      <c r="I16" s="15" t="n">
        <v>44.33</v>
      </c>
      <c r="J16" s="15" t="n">
        <v>77.8</v>
      </c>
      <c r="K16" s="15" t="n">
        <v>92.23</v>
      </c>
    </row>
    <row collapsed="false" customFormat="false" customHeight="true" hidden="false" ht="15" outlineLevel="0" r="17">
      <c r="A17" s="14" t="n">
        <v>15</v>
      </c>
      <c r="B17" s="15" t="n">
        <v>3.5</v>
      </c>
      <c r="C17" s="15" t="n">
        <v>6.3</v>
      </c>
      <c r="D17" s="15" t="n">
        <v>4.8</v>
      </c>
      <c r="E17" s="15" t="n">
        <v>6.99</v>
      </c>
      <c r="F17" s="15" t="n">
        <v>12.2</v>
      </c>
      <c r="G17" s="15" t="n">
        <v>15.79</v>
      </c>
      <c r="H17" s="15" t="n">
        <v>12.6</v>
      </c>
      <c r="I17" s="15" t="n">
        <v>16.59</v>
      </c>
      <c r="J17" s="15" t="n">
        <v>35.9</v>
      </c>
      <c r="K17" s="15" t="n">
        <v>44.16</v>
      </c>
    </row>
    <row collapsed="false" customFormat="false" customHeight="true" hidden="false" ht="15" outlineLevel="0" r="18">
      <c r="A18" s="14" t="n">
        <v>16</v>
      </c>
      <c r="B18" s="15" t="n">
        <v>1.9</v>
      </c>
      <c r="C18" s="15" t="n">
        <v>3.06</v>
      </c>
      <c r="D18" s="15" t="n">
        <v>2.2</v>
      </c>
      <c r="E18" s="15" t="n">
        <v>3.35</v>
      </c>
      <c r="F18" s="15" t="n">
        <v>15.8</v>
      </c>
      <c r="G18" s="15" t="n">
        <v>19.05</v>
      </c>
      <c r="H18" s="15" t="n">
        <v>16.1</v>
      </c>
      <c r="I18" s="15" t="n">
        <v>19.55</v>
      </c>
      <c r="J18" s="15" t="n">
        <v>35.1</v>
      </c>
      <c r="K18" s="15" t="n">
        <v>42.42</v>
      </c>
    </row>
    <row collapsed="false" customFormat="false" customHeight="true" hidden="false" ht="15" outlineLevel="0" r="19">
      <c r="A19" s="14" t="n">
        <v>17</v>
      </c>
      <c r="B19" s="15" t="n">
        <v>0.292</v>
      </c>
      <c r="C19" s="15" t="n">
        <v>1.46</v>
      </c>
      <c r="D19" s="15" t="n">
        <v>1.1</v>
      </c>
      <c r="E19" s="15" t="n">
        <v>1.78</v>
      </c>
      <c r="F19" s="15" t="n">
        <v>3</v>
      </c>
      <c r="G19" s="15" t="n">
        <v>4.11</v>
      </c>
      <c r="H19" s="15" t="n">
        <v>3.3</v>
      </c>
      <c r="I19" s="15" t="n">
        <v>4.24</v>
      </c>
      <c r="J19" s="15" t="n">
        <v>50.1</v>
      </c>
      <c r="K19" s="15" t="n">
        <v>62.38</v>
      </c>
    </row>
    <row collapsed="false" customFormat="false" customHeight="true" hidden="false" ht="15" outlineLevel="0" r="20">
      <c r="A20" s="14" t="n">
        <v>18</v>
      </c>
      <c r="B20" s="15" t="n">
        <v>2.1</v>
      </c>
      <c r="C20" s="15" t="n">
        <v>2.85</v>
      </c>
      <c r="D20" s="15" t="n">
        <v>2.3</v>
      </c>
      <c r="E20" s="15" t="n">
        <v>3.38</v>
      </c>
      <c r="F20" s="15" t="n">
        <v>42.8</v>
      </c>
      <c r="G20" s="15" t="n">
        <v>52.24</v>
      </c>
      <c r="H20" s="15" t="n">
        <v>43.2</v>
      </c>
      <c r="I20" s="15" t="n">
        <v>52.5</v>
      </c>
      <c r="J20" s="15" t="n">
        <v>53.7</v>
      </c>
      <c r="K20" s="15" t="n">
        <v>64.78</v>
      </c>
    </row>
    <row collapsed="false" customFormat="false" customHeight="true" hidden="false" ht="15" outlineLevel="0" r="21">
      <c r="A21" s="14" t="n">
        <v>19</v>
      </c>
      <c r="B21" s="15" t="n">
        <v>1.8</v>
      </c>
      <c r="C21" s="15" t="n">
        <v>3</v>
      </c>
      <c r="D21" s="15" t="n">
        <v>2.1</v>
      </c>
      <c r="E21" s="15" t="n">
        <v>3.49</v>
      </c>
      <c r="F21" s="15" t="n">
        <v>36.5</v>
      </c>
      <c r="G21" s="15" t="n">
        <v>45.64</v>
      </c>
      <c r="H21" s="15" t="n">
        <v>36.9</v>
      </c>
      <c r="I21" s="15" t="n">
        <v>45.71</v>
      </c>
      <c r="J21" s="15" t="n">
        <v>36.3</v>
      </c>
      <c r="K21" s="15" t="n">
        <v>44.94</v>
      </c>
    </row>
    <row collapsed="false" customFormat="false" customHeight="true" hidden="false" ht="15" outlineLevel="0" r="22">
      <c r="A22" s="14" t="n">
        <v>20</v>
      </c>
      <c r="B22" s="15" t="n">
        <v>17.4</v>
      </c>
      <c r="C22" s="15" t="n">
        <v>21.81</v>
      </c>
      <c r="D22" s="15" t="n">
        <v>18.4</v>
      </c>
      <c r="E22" s="15" t="n">
        <v>22.88</v>
      </c>
      <c r="F22" s="15" t="n">
        <v>90.6</v>
      </c>
      <c r="G22" s="15" t="n">
        <v>91.76</v>
      </c>
      <c r="H22" s="15" t="n">
        <v>92.2</v>
      </c>
      <c r="I22" s="15" t="n">
        <v>92.46</v>
      </c>
      <c r="J22" s="15" t="n">
        <v>35.9</v>
      </c>
      <c r="K22" s="15" t="n">
        <v>43.18</v>
      </c>
    </row>
    <row collapsed="false" customFormat="false" customHeight="true" hidden="false" ht="15" outlineLevel="0" r="23">
      <c r="A23" s="14" t="n">
        <v>21</v>
      </c>
      <c r="B23" s="15" t="n">
        <v>4.5</v>
      </c>
      <c r="C23" s="15" t="n">
        <v>6.29</v>
      </c>
      <c r="D23" s="15" t="n">
        <v>4.6</v>
      </c>
      <c r="E23" s="15" t="n">
        <v>6.67</v>
      </c>
      <c r="F23" s="15" t="n">
        <v>32.6</v>
      </c>
      <c r="G23" s="15" t="n">
        <v>39.61</v>
      </c>
      <c r="H23" s="15" t="n">
        <v>33.1</v>
      </c>
      <c r="I23" s="15" t="n">
        <v>39.78</v>
      </c>
      <c r="J23" s="15" t="n">
        <v>94.3</v>
      </c>
      <c r="K23" s="15" t="n">
        <v>113.83</v>
      </c>
    </row>
    <row collapsed="false" customFormat="false" customHeight="true" hidden="false" ht="15" outlineLevel="0" r="24">
      <c r="A24" s="14" t="n">
        <v>22</v>
      </c>
      <c r="B24" s="15" t="n">
        <v>8.8</v>
      </c>
      <c r="C24" s="15" t="n">
        <v>11.45</v>
      </c>
      <c r="D24" s="15" t="n">
        <v>9.6</v>
      </c>
      <c r="E24" s="15" t="n">
        <v>12.05</v>
      </c>
      <c r="F24" s="15" t="n">
        <v>25</v>
      </c>
      <c r="G24" s="15" t="n">
        <v>30.21</v>
      </c>
      <c r="H24" s="15" t="n">
        <v>25.3</v>
      </c>
      <c r="I24" s="15" t="n">
        <v>30.62</v>
      </c>
      <c r="J24" s="15" t="n">
        <v>66.1</v>
      </c>
      <c r="K24" s="15" t="n">
        <v>79.47</v>
      </c>
    </row>
    <row collapsed="false" customFormat="false" customHeight="true" hidden="false" ht="15" outlineLevel="0" r="25">
      <c r="A25" s="14" t="n">
        <v>23</v>
      </c>
      <c r="B25" s="15" t="n">
        <v>1.2</v>
      </c>
      <c r="C25" s="15" t="n">
        <v>2.25</v>
      </c>
      <c r="D25" s="15" t="n">
        <v>1.3</v>
      </c>
      <c r="E25" s="15" t="n">
        <v>2.57</v>
      </c>
      <c r="F25" s="15" t="n">
        <v>58.3</v>
      </c>
      <c r="G25" s="15" t="n">
        <v>71.56</v>
      </c>
      <c r="H25" s="15" t="n">
        <v>58.7</v>
      </c>
      <c r="I25" s="15" t="n">
        <v>72.19</v>
      </c>
      <c r="J25" s="15" t="n">
        <v>54.7</v>
      </c>
      <c r="K25" s="15" t="n">
        <v>65.14</v>
      </c>
    </row>
    <row collapsed="false" customFormat="false" customHeight="true" hidden="false" ht="15" outlineLevel="0" r="26">
      <c r="A26" s="14" t="n">
        <v>24</v>
      </c>
      <c r="B26" s="15" t="n">
        <v>2</v>
      </c>
      <c r="C26" s="15" t="n">
        <v>2.31</v>
      </c>
      <c r="D26" s="15" t="n">
        <v>1.4</v>
      </c>
      <c r="E26" s="15" t="n">
        <v>2.53</v>
      </c>
      <c r="F26" s="15" t="n">
        <v>54</v>
      </c>
      <c r="G26" s="15" t="n">
        <v>65.06</v>
      </c>
      <c r="H26" s="15" t="n">
        <v>54.2</v>
      </c>
      <c r="I26" s="15" t="n">
        <v>65.5</v>
      </c>
      <c r="J26" s="15" t="n">
        <v>151.4</v>
      </c>
      <c r="K26" s="15" t="n">
        <v>182.06</v>
      </c>
    </row>
    <row collapsed="false" customFormat="false" customHeight="true" hidden="false" ht="15" outlineLevel="0" r="27">
      <c r="A27" s="14" t="n">
        <v>25</v>
      </c>
      <c r="B27" s="15" t="n">
        <v>2.2</v>
      </c>
      <c r="C27" s="15" t="n">
        <v>3.35</v>
      </c>
      <c r="D27" s="15" t="n">
        <v>2.2</v>
      </c>
      <c r="E27" s="15" t="n">
        <v>3.77</v>
      </c>
      <c r="F27" s="15" t="n">
        <v>42.3</v>
      </c>
      <c r="G27" s="15" t="n">
        <v>51.49</v>
      </c>
      <c r="H27" s="15" t="n">
        <v>42.8</v>
      </c>
      <c r="I27" s="15" t="n">
        <v>52.23</v>
      </c>
      <c r="J27" s="15" t="n">
        <v>71.3</v>
      </c>
      <c r="K27" s="15" t="n">
        <v>87.14</v>
      </c>
    </row>
    <row collapsed="false" customFormat="false" customHeight="true" hidden="false" ht="15" outlineLevel="0" r="28">
      <c r="A28" s="14" t="n">
        <v>26</v>
      </c>
      <c r="B28" s="15" t="n">
        <v>1.4</v>
      </c>
      <c r="C28" s="15" t="n">
        <v>2</v>
      </c>
      <c r="D28" s="15" t="n">
        <v>1.1</v>
      </c>
      <c r="E28" s="15" t="n">
        <v>2.42</v>
      </c>
      <c r="F28" s="15" t="n">
        <v>12.2</v>
      </c>
      <c r="G28" s="15" t="n">
        <v>14.35</v>
      </c>
      <c r="H28" s="15" t="n">
        <v>12.4</v>
      </c>
      <c r="I28" s="15" t="n">
        <v>14.46</v>
      </c>
      <c r="J28" s="15" t="n">
        <v>46.2</v>
      </c>
      <c r="K28" s="15" t="n">
        <v>54.98</v>
      </c>
    </row>
    <row collapsed="false" customFormat="false" customHeight="true" hidden="false" ht="15" outlineLevel="0" r="29">
      <c r="A29" s="14" t="n">
        <v>27</v>
      </c>
      <c r="B29" s="15" t="n">
        <v>1.2</v>
      </c>
      <c r="C29" s="15" t="n">
        <v>2.61</v>
      </c>
      <c r="D29" s="15" t="n">
        <v>1.2</v>
      </c>
      <c r="E29" s="15" t="n">
        <v>2.62</v>
      </c>
      <c r="F29" s="15" t="n">
        <v>56.4</v>
      </c>
      <c r="G29" s="15" t="n">
        <v>66.87</v>
      </c>
      <c r="H29" s="15" t="n">
        <v>56.9</v>
      </c>
      <c r="I29" s="15" t="n">
        <v>67.42</v>
      </c>
      <c r="J29" s="15" t="n">
        <v>55.7</v>
      </c>
      <c r="K29" s="15" t="n">
        <v>66.76</v>
      </c>
    </row>
    <row collapsed="false" customFormat="false" customHeight="true" hidden="false" ht="15" outlineLevel="0" r="30">
      <c r="A30" s="14" t="n">
        <v>28</v>
      </c>
      <c r="B30" s="15" t="n">
        <v>1.5</v>
      </c>
      <c r="C30" s="15" t="n">
        <v>2.58</v>
      </c>
      <c r="D30" s="15" t="n">
        <v>1.6</v>
      </c>
      <c r="E30" s="15" t="n">
        <v>2.98</v>
      </c>
      <c r="F30" s="15" t="n">
        <v>53.1</v>
      </c>
      <c r="G30" s="15" t="n">
        <v>62.46</v>
      </c>
      <c r="H30" s="15" t="n">
        <v>53.4</v>
      </c>
      <c r="I30" s="15" t="n">
        <v>62.91</v>
      </c>
      <c r="J30" s="15" t="n">
        <v>22.1</v>
      </c>
      <c r="K30" s="15" t="n">
        <v>27.42</v>
      </c>
    </row>
    <row collapsed="false" customFormat="false" customHeight="true" hidden="false" ht="15" outlineLevel="0" r="31">
      <c r="A31" s="14" t="n">
        <v>29</v>
      </c>
      <c r="B31" s="15" t="n">
        <v>2.1</v>
      </c>
      <c r="C31" s="15" t="n">
        <v>2.57</v>
      </c>
      <c r="D31" s="15" t="n">
        <v>2.3</v>
      </c>
      <c r="E31" s="15" t="n">
        <v>2.97</v>
      </c>
      <c r="F31" s="15" t="n">
        <v>33.2</v>
      </c>
      <c r="G31" s="15" t="n">
        <v>42.1</v>
      </c>
      <c r="H31" s="15" t="n">
        <v>33.6</v>
      </c>
      <c r="I31" s="15" t="n">
        <v>42.73</v>
      </c>
      <c r="J31" s="15" t="n">
        <v>9.6</v>
      </c>
      <c r="K31" s="15" t="n">
        <v>11.86</v>
      </c>
    </row>
    <row collapsed="false" customFormat="false" customHeight="true" hidden="false" ht="16" outlineLevel="0" r="32">
      <c r="A32" s="14" t="n">
        <v>30</v>
      </c>
      <c r="B32" s="15" t="n">
        <v>5.7</v>
      </c>
      <c r="C32" s="15" t="n">
        <v>8</v>
      </c>
      <c r="D32" s="15" t="n">
        <v>6.4</v>
      </c>
      <c r="E32" s="15" t="n">
        <v>8.67</v>
      </c>
      <c r="F32" s="15" t="n">
        <v>19.1</v>
      </c>
      <c r="G32" s="15" t="n">
        <v>22.91</v>
      </c>
      <c r="H32" s="15" t="n">
        <v>19.5</v>
      </c>
      <c r="I32" s="15" t="n">
        <v>23.22</v>
      </c>
      <c r="J32" s="15" t="n">
        <v>41.5</v>
      </c>
      <c r="K32" s="15" t="n">
        <v>52.29</v>
      </c>
    </row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mergeCells count="5">
    <mergeCell ref="B1:C1"/>
    <mergeCell ref="D1:E1"/>
    <mergeCell ref="F1:G1"/>
    <mergeCell ref="H1:I1"/>
    <mergeCell ref="J1:K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43"/>
  <sheetViews>
    <sheetView colorId="64" defaultGridColor="true" rightToLeft="false" showFormulas="false" showGridLines="true" showOutlineSymbols="true" showRowColHeaders="true" showZeros="true" tabSelected="false" topLeftCell="A23" view="normal" windowProtection="false" workbookViewId="0" zoomScale="100" zoomScaleNormal="100" zoomScalePageLayoutView="100">
      <selection activeCell="E39" activeCellId="0" pane="topLeft" sqref="E39"/>
    </sheetView>
  </sheetViews>
  <cols>
    <col collapsed="false" hidden="false" max="1" min="1" style="0" width="8.41960784313726"/>
    <col collapsed="false" hidden="false" max="2" min="2" style="0" width="12.7372549019608"/>
    <col collapsed="false" hidden="false" max="3" min="3" style="0" width="9.70980392156863"/>
    <col collapsed="false" hidden="false" max="4" min="4" style="0" width="10.7607843137255"/>
    <col collapsed="false" hidden="false" max="5" min="5" style="0" width="8.41960784313726"/>
    <col collapsed="false" hidden="false" max="6" min="6" style="0" width="10.2745098039216"/>
    <col collapsed="false" hidden="false" max="11" min="7" style="0" width="8.41960784313726"/>
    <col collapsed="false" hidden="false" max="13" min="12" style="0" width="10.5098039215686"/>
    <col collapsed="false" hidden="false" max="1025" min="14" style="0" width="8.41960784313726"/>
  </cols>
  <sheetData>
    <row collapsed="false" customFormat="false" customHeight="true" hidden="false" ht="14.5" outlineLevel="0" r="1">
      <c r="B1" s="0" t="s">
        <v>16</v>
      </c>
      <c r="C1" s="0" t="s">
        <v>17</v>
      </c>
      <c r="D1" s="0" t="s">
        <v>18</v>
      </c>
      <c r="E1" s="0" t="s">
        <v>1</v>
      </c>
      <c r="F1" s="0" t="s">
        <v>19</v>
      </c>
      <c r="G1" s="0" t="s">
        <v>20</v>
      </c>
      <c r="H1" s="0" t="s">
        <v>21</v>
      </c>
      <c r="I1" s="0" t="s">
        <v>22</v>
      </c>
      <c r="L1" s="16" t="s">
        <v>23</v>
      </c>
    </row>
    <row collapsed="false" customFormat="false" customHeight="true" hidden="false" ht="14.5" outlineLevel="0" r="2">
      <c r="B2" s="17" t="n">
        <v>1</v>
      </c>
      <c r="C2" s="18" t="n">
        <v>0.059</v>
      </c>
      <c r="D2" s="19" t="n">
        <f aca="false">C2/E2</f>
        <v>0.0401360544217687</v>
      </c>
      <c r="E2" s="18" t="n">
        <v>1.47</v>
      </c>
      <c r="F2" s="0" t="n">
        <v>500</v>
      </c>
      <c r="G2" s="0" t="n">
        <v>16</v>
      </c>
      <c r="H2" s="0" t="n">
        <v>48</v>
      </c>
      <c r="I2" s="0" t="n">
        <v>0.75</v>
      </c>
      <c r="L2" s="0" t="n">
        <f aca="false">E2*(D2-E$36)^2</f>
        <v>0.636915308888563</v>
      </c>
      <c r="M2" s="0" t="n">
        <f aca="false">(D2-D$39)*E2</f>
        <v>0.059</v>
      </c>
    </row>
    <row collapsed="false" customFormat="false" customHeight="true" hidden="false" ht="14.5" outlineLevel="0" r="3">
      <c r="B3" s="17" t="n">
        <v>2</v>
      </c>
      <c r="C3" s="18" t="n">
        <v>3.8</v>
      </c>
      <c r="D3" s="19" t="n">
        <f aca="false">C3/E3</f>
        <v>0.898345153664302</v>
      </c>
      <c r="E3" s="18" t="n">
        <v>4.23</v>
      </c>
      <c r="F3" s="0" t="n">
        <v>500</v>
      </c>
      <c r="G3" s="0" t="n">
        <v>9</v>
      </c>
      <c r="H3" s="0" t="n">
        <v>55</v>
      </c>
      <c r="I3" s="0" t="n">
        <v>0.8594</v>
      </c>
      <c r="L3" s="0" t="n">
        <f aca="false">E3*(D3-E$36)^2</f>
        <v>0.169153087997892</v>
      </c>
      <c r="M3" s="0" t="n">
        <f aca="false">(D3-D$39)*E3</f>
        <v>3.8</v>
      </c>
    </row>
    <row collapsed="false" customFormat="false" customHeight="true" hidden="false" ht="14.5" outlineLevel="0" r="4">
      <c r="B4" s="17" t="n">
        <v>3</v>
      </c>
      <c r="C4" s="18" t="n">
        <v>2.9</v>
      </c>
      <c r="D4" s="19" t="n">
        <f aca="false">C4/E4</f>
        <v>0.792349726775956</v>
      </c>
      <c r="E4" s="18" t="n">
        <v>3.66</v>
      </c>
      <c r="F4" s="0" t="n">
        <v>500</v>
      </c>
      <c r="G4" s="0" t="n">
        <v>12</v>
      </c>
      <c r="H4" s="0" t="n">
        <v>52</v>
      </c>
      <c r="I4" s="0" t="n">
        <v>0.8125</v>
      </c>
      <c r="L4" s="0" t="n">
        <f aca="false">E4*(D4-E$36)^2</f>
        <v>0.0323238297588627</v>
      </c>
      <c r="M4" s="0" t="n">
        <f aca="false">(D4-D$39)*E4</f>
        <v>2.9</v>
      </c>
    </row>
    <row collapsed="false" customFormat="false" customHeight="true" hidden="false" ht="14.5" outlineLevel="0" r="5">
      <c r="B5" s="17" t="n">
        <v>4</v>
      </c>
      <c r="C5" s="18" t="n">
        <v>0.452</v>
      </c>
      <c r="D5" s="19" t="n">
        <f aca="false">C5/E5</f>
        <v>0.438834951456311</v>
      </c>
      <c r="E5" s="18" t="n">
        <v>1.03</v>
      </c>
      <c r="F5" s="0" t="n">
        <v>500</v>
      </c>
      <c r="G5" s="0" t="n">
        <v>16</v>
      </c>
      <c r="H5" s="0" t="n">
        <v>48</v>
      </c>
      <c r="I5" s="0" t="n">
        <v>0.75</v>
      </c>
      <c r="L5" s="0" t="n">
        <f aca="false">E5*(D5-E$36)^2</f>
        <v>0.0693807351682783</v>
      </c>
      <c r="M5" s="0" t="n">
        <f aca="false">(D5-D$39)*E5</f>
        <v>0.452</v>
      </c>
    </row>
    <row collapsed="false" customFormat="false" customHeight="true" hidden="false" ht="14.5" outlineLevel="0" r="6">
      <c r="B6" s="17" t="n">
        <v>5</v>
      </c>
      <c r="C6" s="18" t="n">
        <v>1.9</v>
      </c>
      <c r="D6" s="19" t="n">
        <f aca="false">C6/E6</f>
        <v>0.76</v>
      </c>
      <c r="E6" s="18" t="n">
        <v>2.5</v>
      </c>
      <c r="F6" s="0" t="n">
        <v>500</v>
      </c>
      <c r="G6" s="0" t="n">
        <v>6</v>
      </c>
      <c r="H6" s="0" t="n">
        <v>58</v>
      </c>
      <c r="I6" s="0" t="n">
        <v>0.9062</v>
      </c>
      <c r="L6" s="0" t="n">
        <f aca="false">E6*(D6-E$36)^2</f>
        <v>0.00949475438092502</v>
      </c>
      <c r="M6" s="0" t="n">
        <f aca="false">(D6-D$39)*E6</f>
        <v>1.9</v>
      </c>
    </row>
    <row collapsed="false" customFormat="false" customHeight="true" hidden="false" ht="14.5" outlineLevel="0" r="7">
      <c r="B7" s="17" t="n">
        <v>6</v>
      </c>
      <c r="C7" s="18" t="n">
        <v>1.9</v>
      </c>
      <c r="D7" s="19" t="n">
        <f aca="false">C7/E7</f>
        <v>0.75098814229249</v>
      </c>
      <c r="E7" s="18" t="n">
        <v>2.53</v>
      </c>
      <c r="F7" s="0" t="n">
        <v>500</v>
      </c>
      <c r="G7" s="0" t="n">
        <v>8</v>
      </c>
      <c r="H7" s="0" t="n">
        <v>56</v>
      </c>
      <c r="I7" s="0" t="n">
        <v>0.875</v>
      </c>
      <c r="L7" s="0" t="n">
        <f aca="false">E7*(D7-E$36)^2</f>
        <v>0.00700396517905788</v>
      </c>
      <c r="M7" s="0" t="n">
        <f aca="false">(D7-D$39)*E7</f>
        <v>1.9</v>
      </c>
    </row>
    <row collapsed="false" customFormat="false" customHeight="true" hidden="false" ht="14.5" outlineLevel="0" r="8">
      <c r="B8" s="17" t="n">
        <v>7</v>
      </c>
      <c r="C8" s="18" t="n">
        <v>8</v>
      </c>
      <c r="D8" s="19" t="n">
        <f aca="false">C8/E8</f>
        <v>0.8</v>
      </c>
      <c r="E8" s="18" t="n">
        <v>10</v>
      </c>
      <c r="F8" s="0" t="n">
        <v>500</v>
      </c>
      <c r="G8" s="0" t="n">
        <v>6</v>
      </c>
      <c r="H8" s="0" t="n">
        <v>58</v>
      </c>
      <c r="I8" s="0" t="n">
        <v>0.9062</v>
      </c>
      <c r="L8" s="0" t="n">
        <f aca="false">E8*(D8-E$36)^2</f>
        <v>0.103280712438954</v>
      </c>
      <c r="M8" s="0" t="n">
        <f aca="false">(D8-D$39)*E8</f>
        <v>8</v>
      </c>
    </row>
    <row collapsed="false" customFormat="false" customHeight="true" hidden="false" ht="14.5" outlineLevel="0" r="9">
      <c r="B9" s="17" t="n">
        <v>8</v>
      </c>
      <c r="C9" s="18" t="n">
        <v>2</v>
      </c>
      <c r="D9" s="19" t="n">
        <f aca="false">C9/E9</f>
        <v>0.641025641025641</v>
      </c>
      <c r="E9" s="18" t="n">
        <v>3.12</v>
      </c>
      <c r="F9" s="0" t="n">
        <v>500</v>
      </c>
      <c r="G9" s="0" t="n">
        <v>8</v>
      </c>
      <c r="H9" s="0" t="n">
        <v>56</v>
      </c>
      <c r="I9" s="0" t="n">
        <v>0.875</v>
      </c>
      <c r="L9" s="0" t="n">
        <f aca="false">E9*(D9-E$36)^2</f>
        <v>0.0102607626373206</v>
      </c>
      <c r="M9" s="0" t="n">
        <f aca="false">(D9-D$39)*E9</f>
        <v>2</v>
      </c>
    </row>
    <row collapsed="false" customFormat="false" customHeight="true" hidden="false" ht="14.5" outlineLevel="0" r="10">
      <c r="B10" s="17" t="n">
        <v>9</v>
      </c>
      <c r="C10" s="18" t="n">
        <v>1</v>
      </c>
      <c r="D10" s="19" t="n">
        <f aca="false">C10/E10</f>
        <v>0.558659217877095</v>
      </c>
      <c r="E10" s="18" t="n">
        <v>1.79</v>
      </c>
      <c r="F10" s="0" t="n">
        <v>500</v>
      </c>
      <c r="G10" s="0" t="n">
        <v>12</v>
      </c>
      <c r="H10" s="0" t="n">
        <v>52</v>
      </c>
      <c r="I10" s="0" t="n">
        <v>0.8125</v>
      </c>
      <c r="L10" s="0" t="n">
        <f aca="false">E10*(D10-E$36)^2</f>
        <v>0.0349406348951933</v>
      </c>
      <c r="M10" s="0" t="n">
        <f aca="false">(D10-D$39)*E10</f>
        <v>1</v>
      </c>
    </row>
    <row collapsed="false" customFormat="false" customHeight="true" hidden="false" ht="14.5" outlineLevel="0" r="11">
      <c r="B11" s="17" t="n">
        <v>10</v>
      </c>
      <c r="C11" s="18" t="n">
        <v>0.206</v>
      </c>
      <c r="D11" s="19" t="n">
        <f aca="false">C11/E11</f>
        <v>0.12875</v>
      </c>
      <c r="E11" s="18" t="n">
        <v>1.6</v>
      </c>
      <c r="F11" s="0" t="n">
        <v>500</v>
      </c>
      <c r="G11" s="0" t="n">
        <v>16</v>
      </c>
      <c r="H11" s="0" t="n">
        <v>48</v>
      </c>
      <c r="I11" s="0" t="n">
        <v>0.75</v>
      </c>
      <c r="L11" s="0" t="n">
        <f aca="false">E11*(D11-E$36)^2</f>
        <v>0.519152363142775</v>
      </c>
      <c r="M11" s="0" t="n">
        <f aca="false">(D11-D$39)*E11</f>
        <v>0.206</v>
      </c>
    </row>
    <row collapsed="false" customFormat="false" customHeight="true" hidden="false" ht="14.5" outlineLevel="0" r="12">
      <c r="B12" s="17" t="n">
        <v>11</v>
      </c>
      <c r="C12" s="18" t="n">
        <v>1.9</v>
      </c>
      <c r="D12" s="19" t="n">
        <f aca="false">C12/E12</f>
        <v>0.524861878453039</v>
      </c>
      <c r="E12" s="18" t="n">
        <v>3.62</v>
      </c>
      <c r="F12" s="0" t="n">
        <v>500</v>
      </c>
      <c r="G12" s="0" t="n">
        <v>4</v>
      </c>
      <c r="H12" s="0" t="n">
        <v>60</v>
      </c>
      <c r="I12" s="0" t="n">
        <v>0.9375</v>
      </c>
      <c r="L12" s="0" t="n">
        <f aca="false">E12*(D12-E$36)^2</f>
        <v>0.108983966624692</v>
      </c>
      <c r="M12" s="0" t="n">
        <f aca="false">(D12-D$39)*E12</f>
        <v>1.9</v>
      </c>
    </row>
    <row collapsed="false" customFormat="false" customHeight="true" hidden="false" ht="14.5" outlineLevel="0" r="13">
      <c r="B13" s="17" t="n">
        <v>12</v>
      </c>
      <c r="C13" s="18" t="n">
        <v>2.1</v>
      </c>
      <c r="D13" s="19" t="n">
        <f aca="false">C13/E13</f>
        <v>0.630630630630631</v>
      </c>
      <c r="E13" s="18" t="n">
        <v>3.33</v>
      </c>
      <c r="F13" s="0" t="n">
        <v>500</v>
      </c>
      <c r="G13" s="0" t="n">
        <v>8</v>
      </c>
      <c r="H13" s="0" t="n">
        <v>56</v>
      </c>
      <c r="I13" s="0" t="n">
        <v>0.875</v>
      </c>
      <c r="L13" s="0" t="n">
        <f aca="false">E13*(D13-E$36)^2</f>
        <v>0.0152814117359877</v>
      </c>
      <c r="M13" s="0" t="n">
        <f aca="false">(D13-D$39)*E13</f>
        <v>2.1</v>
      </c>
    </row>
    <row collapsed="false" customFormat="false" customHeight="true" hidden="false" ht="14.5" outlineLevel="0" r="14">
      <c r="B14" s="17" t="n">
        <v>13</v>
      </c>
      <c r="C14" s="18" t="n">
        <v>2.8</v>
      </c>
      <c r="D14" s="19" t="n">
        <f aca="false">C14/E14</f>
        <v>0.729166666666667</v>
      </c>
      <c r="E14" s="18" t="n">
        <v>3.84</v>
      </c>
      <c r="F14" s="0" t="n">
        <v>500</v>
      </c>
      <c r="G14" s="0" t="n">
        <v>8</v>
      </c>
      <c r="H14" s="0" t="n">
        <v>56</v>
      </c>
      <c r="I14" s="0" t="n">
        <v>0.875</v>
      </c>
      <c r="L14" s="0" t="n">
        <f aca="false">E14*(D14-E$36)^2</f>
        <v>0.00364130770085223</v>
      </c>
      <c r="M14" s="0" t="n">
        <f aca="false">(D14-D$39)*E14</f>
        <v>2.8</v>
      </c>
    </row>
    <row collapsed="false" customFormat="false" customHeight="true" hidden="false" ht="14.5" outlineLevel="0" r="15">
      <c r="B15" s="17" t="n">
        <v>14</v>
      </c>
      <c r="C15" s="18" t="n">
        <v>6.1</v>
      </c>
      <c r="D15" s="19" t="n">
        <f aca="false">C15/E15</f>
        <v>0.749385749385749</v>
      </c>
      <c r="E15" s="18" t="n">
        <v>8.14</v>
      </c>
      <c r="F15" s="0" t="n">
        <v>500</v>
      </c>
      <c r="G15" s="0" t="n">
        <v>7</v>
      </c>
      <c r="H15" s="0" t="n">
        <v>57</v>
      </c>
      <c r="I15" s="0" t="n">
        <v>0.8906</v>
      </c>
      <c r="L15" s="0" t="n">
        <f aca="false">E15*(D15-E$36)^2</f>
        <v>0.0211828254156681</v>
      </c>
      <c r="M15" s="0" t="n">
        <f aca="false">(D15-D$39)*E15</f>
        <v>6.1</v>
      </c>
    </row>
    <row collapsed="false" customFormat="false" customHeight="true" hidden="false" ht="14.5" outlineLevel="0" r="16">
      <c r="B16" s="17" t="n">
        <v>15</v>
      </c>
      <c r="C16" s="18" t="n">
        <v>3.5</v>
      </c>
      <c r="D16" s="19" t="n">
        <f aca="false">C16/E16</f>
        <v>0.555555555555556</v>
      </c>
      <c r="E16" s="18" t="n">
        <v>6.3</v>
      </c>
      <c r="F16" s="0" t="n">
        <v>500</v>
      </c>
      <c r="G16" s="0" t="n">
        <v>11</v>
      </c>
      <c r="H16" s="0" t="n">
        <v>53</v>
      </c>
      <c r="I16" s="0" t="n">
        <v>0.8281</v>
      </c>
      <c r="L16" s="0" t="n">
        <f aca="false">E16*(D16-E$36)^2</f>
        <v>0.128499767857257</v>
      </c>
      <c r="M16" s="0" t="n">
        <f aca="false">(D16-D$39)*E16</f>
        <v>3.5</v>
      </c>
    </row>
    <row collapsed="false" customFormat="false" customHeight="true" hidden="false" ht="14.5" outlineLevel="0" r="17">
      <c r="B17" s="17" t="n">
        <v>16</v>
      </c>
      <c r="C17" s="18" t="n">
        <v>1.9</v>
      </c>
      <c r="D17" s="19" t="n">
        <f aca="false">C17/E17</f>
        <v>0.620915032679739</v>
      </c>
      <c r="E17" s="18" t="n">
        <v>3.06</v>
      </c>
      <c r="F17" s="0" t="n">
        <v>500</v>
      </c>
      <c r="G17" s="0" t="n">
        <v>12</v>
      </c>
      <c r="H17" s="0" t="n">
        <v>52</v>
      </c>
      <c r="I17" s="0" t="n">
        <v>0.8125</v>
      </c>
      <c r="L17" s="0" t="n">
        <f aca="false">E17*(D17-E$36)^2</f>
        <v>0.018359138063925</v>
      </c>
      <c r="M17" s="0" t="n">
        <f aca="false">(D17-D$39)*E17</f>
        <v>1.9</v>
      </c>
    </row>
    <row collapsed="false" customFormat="false" customHeight="true" hidden="false" ht="14.5" outlineLevel="0" r="18">
      <c r="B18" s="17" t="n">
        <v>17</v>
      </c>
      <c r="C18" s="18" t="n">
        <v>0.292</v>
      </c>
      <c r="D18" s="19" t="n">
        <f aca="false">C18/E18</f>
        <v>0.2</v>
      </c>
      <c r="E18" s="18" t="n">
        <v>1.46</v>
      </c>
      <c r="F18" s="0" t="n">
        <v>500</v>
      </c>
      <c r="G18" s="0" t="n">
        <v>14</v>
      </c>
      <c r="H18" s="0" t="n">
        <v>50</v>
      </c>
      <c r="I18" s="0" t="n">
        <v>0.7812</v>
      </c>
      <c r="L18" s="0" t="n">
        <f aca="false">E18*(D18-E$36)^2</f>
        <v>0.362628272151681</v>
      </c>
      <c r="M18" s="0" t="n">
        <f aca="false">(D18-D$39)*E18</f>
        <v>0.292</v>
      </c>
    </row>
    <row collapsed="false" customFormat="false" customHeight="true" hidden="false" ht="14.5" outlineLevel="0" r="19">
      <c r="B19" s="17" t="n">
        <v>18</v>
      </c>
      <c r="C19" s="18" t="n">
        <v>2.1</v>
      </c>
      <c r="D19" s="19" t="n">
        <f aca="false">C19/E19</f>
        <v>0.736842105263158</v>
      </c>
      <c r="E19" s="18" t="n">
        <v>2.85</v>
      </c>
      <c r="F19" s="0" t="n">
        <v>500</v>
      </c>
      <c r="G19" s="0" t="n">
        <v>14</v>
      </c>
      <c r="H19" s="0" t="n">
        <v>50</v>
      </c>
      <c r="I19" s="0" t="n">
        <v>0.7812</v>
      </c>
      <c r="L19" s="0" t="n">
        <f aca="false">E19*(D19-E$36)^2</f>
        <v>0.00421766138586914</v>
      </c>
      <c r="M19" s="0" t="n">
        <f aca="false">(D19-D$39)*E19</f>
        <v>2.1</v>
      </c>
    </row>
    <row collapsed="false" customFormat="false" customHeight="true" hidden="false" ht="14.5" outlineLevel="0" r="20">
      <c r="B20" s="17" t="n">
        <v>19</v>
      </c>
      <c r="C20" s="18" t="n">
        <v>1.8</v>
      </c>
      <c r="D20" s="19" t="n">
        <f aca="false">C20/E20</f>
        <v>0.6</v>
      </c>
      <c r="E20" s="18" t="n">
        <v>3</v>
      </c>
      <c r="F20" s="0" t="n">
        <v>500</v>
      </c>
      <c r="G20" s="0" t="n">
        <v>12</v>
      </c>
      <c r="H20" s="0" t="n">
        <v>52</v>
      </c>
      <c r="I20" s="0" t="n">
        <v>0.8125</v>
      </c>
      <c r="L20" s="0" t="n">
        <f aca="false">E20*(D20-E$36)^2</f>
        <v>0.029031671358805</v>
      </c>
      <c r="M20" s="0" t="n">
        <f aca="false">(D20-D$39)*E20</f>
        <v>1.8</v>
      </c>
    </row>
    <row collapsed="false" customFormat="false" customHeight="true" hidden="false" ht="14.5" outlineLevel="0" r="21">
      <c r="B21" s="17" t="n">
        <v>20</v>
      </c>
      <c r="C21" s="18" t="n">
        <v>17.4</v>
      </c>
      <c r="D21" s="19" t="n">
        <f aca="false">C21/E21</f>
        <v>0.797799174690509</v>
      </c>
      <c r="E21" s="18" t="n">
        <v>21.81</v>
      </c>
      <c r="F21" s="0" t="n">
        <v>500</v>
      </c>
      <c r="G21" s="0" t="n">
        <v>5</v>
      </c>
      <c r="H21" s="0" t="n">
        <v>59</v>
      </c>
      <c r="I21" s="0" t="n">
        <v>0.9219</v>
      </c>
      <c r="L21" s="0" t="n">
        <f aca="false">E21*(D21-E$36)^2</f>
        <v>0.215604670054384</v>
      </c>
      <c r="M21" s="0" t="n">
        <f aca="false">(D21-D$39)*E21</f>
        <v>17.4</v>
      </c>
    </row>
    <row collapsed="false" customFormat="false" customHeight="true" hidden="false" ht="14.5" outlineLevel="0" r="22">
      <c r="B22" s="17" t="n">
        <v>21</v>
      </c>
      <c r="C22" s="18" t="n">
        <v>4.5</v>
      </c>
      <c r="D22" s="19" t="n">
        <f aca="false">C22/E22</f>
        <v>0.715421303656598</v>
      </c>
      <c r="E22" s="18" t="n">
        <v>6.29</v>
      </c>
      <c r="F22" s="0" t="n">
        <v>500</v>
      </c>
      <c r="G22" s="0" t="n">
        <v>10</v>
      </c>
      <c r="H22" s="0" t="n">
        <v>54</v>
      </c>
      <c r="I22" s="0" t="n">
        <v>0.8438</v>
      </c>
      <c r="L22" s="0" t="n">
        <f aca="false">E22*(D22-E$36)^2</f>
        <v>0.0018281803415041</v>
      </c>
      <c r="M22" s="0" t="n">
        <f aca="false">(D22-D$39)*E22</f>
        <v>4.5</v>
      </c>
    </row>
    <row collapsed="false" customFormat="false" customHeight="true" hidden="false" ht="14.5" outlineLevel="0" r="23">
      <c r="B23" s="17" t="n">
        <v>22</v>
      </c>
      <c r="C23" s="18" t="n">
        <v>8.8</v>
      </c>
      <c r="D23" s="19" t="n">
        <f aca="false">C23/E23</f>
        <v>0.768558951965066</v>
      </c>
      <c r="E23" s="18" t="n">
        <v>11.45</v>
      </c>
      <c r="F23" s="0" t="n">
        <v>500</v>
      </c>
      <c r="G23" s="0" t="n">
        <v>8</v>
      </c>
      <c r="H23" s="0" t="n">
        <v>56</v>
      </c>
      <c r="I23" s="0" t="n">
        <v>0.875</v>
      </c>
      <c r="L23" s="0" t="n">
        <f aca="false">E23*(D23-E$36)^2</f>
        <v>0.0564036676114505</v>
      </c>
      <c r="M23" s="0" t="n">
        <f aca="false">(D23-D$39)*E23</f>
        <v>8.8</v>
      </c>
    </row>
    <row collapsed="false" customFormat="false" customHeight="true" hidden="false" ht="14.5" outlineLevel="0" r="24">
      <c r="B24" s="17" t="n">
        <v>23</v>
      </c>
      <c r="C24" s="18" t="n">
        <v>1.2</v>
      </c>
      <c r="D24" s="19" t="n">
        <f aca="false">C24/E24</f>
        <v>0.533333333333333</v>
      </c>
      <c r="E24" s="18" t="n">
        <v>2.25</v>
      </c>
      <c r="F24" s="0" t="n">
        <v>500</v>
      </c>
      <c r="G24" s="0" t="n">
        <v>8</v>
      </c>
      <c r="H24" s="0" t="n">
        <v>56</v>
      </c>
      <c r="I24" s="0" t="n">
        <v>0.875</v>
      </c>
      <c r="L24" s="0" t="n">
        <f aca="false">E24*(D24-E$36)^2</f>
        <v>0.0612856179258834</v>
      </c>
      <c r="M24" s="0" t="n">
        <f aca="false">(D24-D$39)*E24</f>
        <v>1.2</v>
      </c>
    </row>
    <row collapsed="false" customFormat="false" customHeight="true" hidden="false" ht="14.5" outlineLevel="0" r="25">
      <c r="B25" s="17" t="n">
        <v>24</v>
      </c>
      <c r="C25" s="18" t="n">
        <v>2</v>
      </c>
      <c r="D25" s="19" t="n">
        <f aca="false">C25/E25</f>
        <v>0.865800865800866</v>
      </c>
      <c r="E25" s="18" t="n">
        <v>2.31</v>
      </c>
      <c r="F25" s="0" t="n">
        <v>500</v>
      </c>
      <c r="G25" s="0" t="n">
        <v>14</v>
      </c>
      <c r="H25" s="0" t="n">
        <v>50</v>
      </c>
      <c r="I25" s="0" t="n">
        <v>0.7812</v>
      </c>
      <c r="L25" s="0" t="n">
        <f aca="false">E25*(D25-E$36)^2</f>
        <v>0.0647542202429266</v>
      </c>
      <c r="M25" s="0" t="n">
        <f aca="false">(D25-D$39)*E25</f>
        <v>2</v>
      </c>
    </row>
    <row collapsed="false" customFormat="false" customHeight="true" hidden="false" ht="14.5" outlineLevel="0" r="26">
      <c r="B26" s="17" t="n">
        <v>25</v>
      </c>
      <c r="C26" s="18" t="n">
        <v>2.2</v>
      </c>
      <c r="D26" s="19" t="n">
        <f aca="false">C26/E26</f>
        <v>0.656716417910448</v>
      </c>
      <c r="E26" s="18" t="n">
        <v>3.35</v>
      </c>
      <c r="F26" s="0" t="n">
        <v>500</v>
      </c>
      <c r="G26" s="0" t="n">
        <v>7</v>
      </c>
      <c r="H26" s="0" t="n">
        <v>57</v>
      </c>
      <c r="I26" s="0" t="n">
        <v>0.8906</v>
      </c>
      <c r="L26" s="0" t="n">
        <f aca="false">E26*(D26-E$36)^2</f>
        <v>0.00581312417172969</v>
      </c>
      <c r="M26" s="0" t="n">
        <f aca="false">(D26-D$39)*E26</f>
        <v>2.2</v>
      </c>
    </row>
    <row collapsed="false" customFormat="false" customHeight="true" hidden="false" ht="14.5" outlineLevel="0" r="27">
      <c r="B27" s="17" t="n">
        <v>26</v>
      </c>
      <c r="C27" s="18" t="n">
        <v>1.4</v>
      </c>
      <c r="D27" s="19" t="n">
        <f aca="false">C27/E27</f>
        <v>0.7</v>
      </c>
      <c r="E27" s="18" t="n">
        <v>2</v>
      </c>
      <c r="F27" s="0" t="n">
        <v>500</v>
      </c>
      <c r="G27" s="0" t="n">
        <v>8</v>
      </c>
      <c r="H27" s="0" t="n">
        <v>56</v>
      </c>
      <c r="I27" s="0" t="n">
        <v>0.875</v>
      </c>
      <c r="L27" s="0" t="n">
        <f aca="false">E27*(D27-E$36)^2</f>
        <v>5.29503016374559E-006</v>
      </c>
      <c r="M27" s="0" t="n">
        <f aca="false">(D27-D$39)*E27</f>
        <v>1.4</v>
      </c>
    </row>
    <row collapsed="false" customFormat="false" customHeight="true" hidden="false" ht="14.5" outlineLevel="0" r="28">
      <c r="B28" s="17" t="n">
        <v>27</v>
      </c>
      <c r="C28" s="18" t="n">
        <v>1.2</v>
      </c>
      <c r="D28" s="19" t="n">
        <f aca="false">C28/E28</f>
        <v>0.459770114942529</v>
      </c>
      <c r="E28" s="18" t="n">
        <v>2.61</v>
      </c>
      <c r="F28" s="0" t="n">
        <v>500</v>
      </c>
      <c r="G28" s="0" t="n">
        <v>10</v>
      </c>
      <c r="H28" s="0" t="n">
        <v>54</v>
      </c>
      <c r="I28" s="0" t="n">
        <v>0.8438</v>
      </c>
      <c r="L28" s="0" t="n">
        <f aca="false">E28*(D28-E$36)^2</f>
        <v>0.148590641165737</v>
      </c>
      <c r="M28" s="0" t="n">
        <f aca="false">(D28-D$39)*E28</f>
        <v>1.2</v>
      </c>
    </row>
    <row collapsed="false" customFormat="false" customHeight="true" hidden="false" ht="14.5" outlineLevel="0" r="29">
      <c r="B29" s="17" t="n">
        <v>28</v>
      </c>
      <c r="C29" s="18" t="n">
        <v>1.5</v>
      </c>
      <c r="D29" s="19" t="n">
        <f aca="false">C29/E29</f>
        <v>0.581395348837209</v>
      </c>
      <c r="E29" s="18" t="n">
        <v>2.58</v>
      </c>
      <c r="F29" s="0" t="n">
        <v>500</v>
      </c>
      <c r="G29" s="0" t="n">
        <v>12</v>
      </c>
      <c r="H29" s="0" t="n">
        <v>52</v>
      </c>
      <c r="I29" s="0" t="n">
        <v>0.8125</v>
      </c>
      <c r="L29" s="0" t="n">
        <f aca="false">E29*(D29-E$36)^2</f>
        <v>0.0353040572345557</v>
      </c>
      <c r="M29" s="0" t="n">
        <f aca="false">(D29-D$39)*E29</f>
        <v>1.5</v>
      </c>
    </row>
    <row collapsed="false" customFormat="false" customHeight="true" hidden="false" ht="14.5" outlineLevel="0" r="30">
      <c r="B30" s="17" t="n">
        <v>29</v>
      </c>
      <c r="C30" s="18" t="n">
        <v>2.1</v>
      </c>
      <c r="D30" s="19" t="n">
        <f aca="false">C30/E30</f>
        <v>0.817120622568094</v>
      </c>
      <c r="E30" s="18" t="n">
        <v>2.57</v>
      </c>
      <c r="F30" s="0" t="n">
        <v>500</v>
      </c>
      <c r="G30" s="0" t="n">
        <v>8</v>
      </c>
      <c r="H30" s="0" t="n">
        <v>56</v>
      </c>
      <c r="I30" s="0" t="n">
        <v>0.875</v>
      </c>
      <c r="L30" s="0" t="n">
        <f aca="false">E30*(D30-E$36)^2</f>
        <v>0.0362396369304854</v>
      </c>
      <c r="M30" s="0" t="n">
        <f aca="false">(D30-D$39)*E30</f>
        <v>2.1</v>
      </c>
    </row>
    <row collapsed="false" customFormat="false" customHeight="true" hidden="false" ht="14.5" outlineLevel="0" r="31">
      <c r="B31" s="17" t="n">
        <v>30</v>
      </c>
      <c r="C31" s="18" t="n">
        <v>5.7</v>
      </c>
      <c r="D31" s="19" t="n">
        <f aca="false">C31/E31</f>
        <v>0.7125</v>
      </c>
      <c r="E31" s="18" t="n">
        <v>8</v>
      </c>
      <c r="F31" s="0" t="n">
        <v>500</v>
      </c>
      <c r="G31" s="0" t="n">
        <v>2</v>
      </c>
      <c r="H31" s="0" t="n">
        <v>62</v>
      </c>
      <c r="I31" s="0" t="n">
        <v>0.9688</v>
      </c>
      <c r="L31" s="0" t="n">
        <f aca="false">E31*(D31-E$36)^2</f>
        <v>0.00159660384946854</v>
      </c>
      <c r="M31" s="0" t="n">
        <f aca="false">(D31-D$39)*E31</f>
        <v>5.7</v>
      </c>
    </row>
    <row collapsed="false" customFormat="false" customHeight="true" hidden="false" ht="14.5" outlineLevel="0" r="32">
      <c r="B32" s="20"/>
      <c r="C32" s="20"/>
      <c r="D32" s="20"/>
      <c r="E32" s="20"/>
      <c r="F32" s="20"/>
      <c r="G32" s="20"/>
      <c r="H32" s="20"/>
      <c r="I32" s="20"/>
    </row>
    <row collapsed="false" customFormat="false" customHeight="true" hidden="false" ht="14.5" outlineLevel="0" r="33">
      <c r="E33" s="0" t="n">
        <f aca="false">SUM(E2:E31)</f>
        <v>132.75</v>
      </c>
    </row>
    <row collapsed="false" customFormat="false" customHeight="true" hidden="false" ht="14.5" outlineLevel="0" r="35">
      <c r="B35" s="21" t="s">
        <v>24</v>
      </c>
      <c r="C35" s="0" t="s">
        <v>25</v>
      </c>
      <c r="D35" s="0" t="s">
        <v>26</v>
      </c>
      <c r="E35" s="0" t="s">
        <v>27</v>
      </c>
      <c r="F35" s="0" t="s">
        <v>28</v>
      </c>
    </row>
    <row collapsed="false" customFormat="false" customHeight="true" hidden="false" ht="14.5" outlineLevel="0" r="36">
      <c r="B36" s="0" t="s">
        <v>29</v>
      </c>
      <c r="C36" s="1" t="n">
        <f aca="false">AVERAGE(H2:H31)</f>
        <v>54.3</v>
      </c>
      <c r="D36" s="1" t="n">
        <f aca="false">AVERAGE(E2:E31)</f>
        <v>4.425</v>
      </c>
      <c r="E36" s="1" t="n">
        <f aca="false">SUM(C2:C31)/SUM(E2:E31)</f>
        <v>0.698372881355932</v>
      </c>
      <c r="F36" s="1" t="n">
        <f aca="false">AVERAGE(C2:C31)</f>
        <v>3.0903</v>
      </c>
      <c r="I36" s="1"/>
      <c r="M36" s="1" t="n">
        <f aca="false">AVERAGE(M2:M31)</f>
        <v>3.0903</v>
      </c>
    </row>
    <row collapsed="false" customFormat="false" customHeight="true" hidden="false" ht="14.5" outlineLevel="0" r="37">
      <c r="B37" s="0" t="s">
        <v>30</v>
      </c>
      <c r="C37" s="1" t="n">
        <f aca="false">STDEVP(H2:H31)/SQRT(COUNT(H2:H31))</f>
        <v>0.651749781570947</v>
      </c>
      <c r="D37" s="1" t="n">
        <f aca="false">STDEVP(E2:E31)/SQRT(COUNT(E2:E31))</f>
        <v>0.748913546412401</v>
      </c>
      <c r="E37" s="1" t="n">
        <f aca="false">SQRT(SUM(L2:L31)/SUM(E2:E31))/SQRT(COUNT(D2:D31))</f>
        <v>0.0270367813050539</v>
      </c>
      <c r="F37" s="1" t="n">
        <f aca="false">STDEVP(C2:C31)/SQRT(COUNT(C2:C32))</f>
        <v>0.617132132709213</v>
      </c>
      <c r="I37" s="1"/>
      <c r="M37" s="1" t="n">
        <f aca="false">STDEVP(M2:M31)/SQRT(COUNT(M2:M31))</f>
        <v>0.617132132709213</v>
      </c>
    </row>
    <row collapsed="false" customFormat="false" customHeight="true" hidden="false" ht="14.5" outlineLevel="0" r="39">
      <c r="C39" s="21" t="s">
        <v>31</v>
      </c>
      <c r="E39" s="22" t="n">
        <v>0.592</v>
      </c>
    </row>
    <row collapsed="false" customFormat="false" customHeight="true" hidden="false" ht="14.5" outlineLevel="0" r="40">
      <c r="D40" s="23" t="s">
        <v>32</v>
      </c>
      <c r="E40" s="1" t="n">
        <f aca="false">E36-E39</f>
        <v>0.106372881355932</v>
      </c>
      <c r="F40" s="0" t="n">
        <f aca="false">E40*D36</f>
        <v>0.4707</v>
      </c>
    </row>
    <row collapsed="false" customFormat="false" customHeight="true" hidden="false" ht="14.5" outlineLevel="0" r="42">
      <c r="D42" s="0" t="s">
        <v>33</v>
      </c>
      <c r="E42" s="24" t="s">
        <v>34</v>
      </c>
      <c r="F42" s="24" t="s">
        <v>35</v>
      </c>
    </row>
    <row collapsed="false" customFormat="false" customHeight="true" hidden="false" ht="14.5" outlineLevel="0" r="43">
      <c r="D43" s="1" t="n">
        <f aca="false">AVERAGE(D2:D31)</f>
        <v>0.625495421328425</v>
      </c>
      <c r="E43" s="25" t="n">
        <f aca="false">(($D$43/1000)*($E$33/3600))</f>
        <v>2.30651436614857E-005</v>
      </c>
      <c r="F43" s="26" t="n">
        <f aca="false">$D$43*$E$33</f>
        <v>83.0345171813484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Roman,Predeterminado"&amp;A</oddHeader>
    <oddFooter>&amp;C&amp;"Times New Roman,Predeterminado"Página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44"/>
  <sheetViews>
    <sheetView colorId="64" defaultGridColor="true" rightToLeft="false" showFormulas="false" showGridLines="true" showOutlineSymbols="true" showRowColHeaders="true" showZeros="true" tabSelected="false" topLeftCell="A21" view="normal" windowProtection="false" workbookViewId="0" zoomScale="100" zoomScaleNormal="100" zoomScalePageLayoutView="100">
      <selection activeCell="E39" activeCellId="0" pane="topLeft" sqref="E39"/>
    </sheetView>
  </sheetViews>
  <cols>
    <col collapsed="false" hidden="false" max="2" min="1" style="27" width="8.41960784313726"/>
    <col collapsed="false" hidden="false" max="3" min="3" style="27" width="10.5058823529412"/>
    <col collapsed="false" hidden="false" max="4" min="4" style="0" width="10.7607843137255"/>
    <col collapsed="false" hidden="false" max="5" min="5" style="27" width="8.41960784313726"/>
    <col collapsed="false" hidden="false" max="6" min="6" style="27" width="10.2745098039216"/>
    <col collapsed="false" hidden="false" max="10" min="7" style="27" width="8.41960784313726"/>
    <col collapsed="false" hidden="false" max="13" min="11" style="0" width="10.5098039215686"/>
    <col collapsed="false" hidden="false" max="1013" min="14" style="27" width="8.41960784313726"/>
    <col collapsed="false" hidden="false" max="1025" min="1014" style="0" width="8.41960784313726"/>
  </cols>
  <sheetData>
    <row collapsed="false" customFormat="false" customHeight="true" hidden="false" ht="14.5" outlineLevel="0" r="1">
      <c r="B1" s="27" t="s">
        <v>16</v>
      </c>
      <c r="C1" s="27" t="s">
        <v>17</v>
      </c>
      <c r="D1" s="0" t="s">
        <v>18</v>
      </c>
      <c r="E1" s="27" t="s">
        <v>1</v>
      </c>
      <c r="F1" s="27" t="s">
        <v>19</v>
      </c>
      <c r="G1" s="27" t="s">
        <v>20</v>
      </c>
      <c r="H1" s="27" t="s">
        <v>21</v>
      </c>
      <c r="I1" s="27" t="s">
        <v>22</v>
      </c>
      <c r="L1" s="16" t="s">
        <v>23</v>
      </c>
    </row>
    <row collapsed="false" customFormat="false" customHeight="true" hidden="false" ht="14.5" outlineLevel="0" r="2">
      <c r="B2" s="28" t="n">
        <v>1</v>
      </c>
      <c r="C2" s="29" t="n">
        <v>0.107</v>
      </c>
      <c r="D2" s="19" t="n">
        <f aca="false">C2/E2</f>
        <v>0.0594444444444444</v>
      </c>
      <c r="E2" s="29" t="n">
        <v>1.8</v>
      </c>
      <c r="F2" s="27" t="n">
        <v>500</v>
      </c>
      <c r="G2" s="30" t="n">
        <v>16</v>
      </c>
      <c r="H2" s="30" t="n">
        <v>48</v>
      </c>
      <c r="I2" s="27" t="s">
        <v>36</v>
      </c>
      <c r="L2" s="0" t="n">
        <f aca="false">D2*(C2-D$36)^2</f>
        <v>1.3397097745679</v>
      </c>
      <c r="M2" s="0" t="n">
        <f aca="false">(D2-D$39)*E2</f>
        <v>0.107</v>
      </c>
    </row>
    <row collapsed="false" customFormat="false" customHeight="true" hidden="false" ht="14.5" outlineLevel="0" r="3">
      <c r="B3" s="28" t="n">
        <v>2</v>
      </c>
      <c r="C3" s="29" t="n">
        <v>3.9</v>
      </c>
      <c r="D3" s="19" t="n">
        <f aca="false">C3/E3</f>
        <v>0.836909871244635</v>
      </c>
      <c r="E3" s="29" t="n">
        <v>4.66</v>
      </c>
      <c r="F3" s="27" t="n">
        <v>500</v>
      </c>
      <c r="G3" s="30" t="n">
        <v>9</v>
      </c>
      <c r="H3" s="30" t="n">
        <v>55</v>
      </c>
      <c r="I3" s="27" t="s">
        <v>37</v>
      </c>
      <c r="L3" s="0" t="n">
        <f aca="false">D3*(C3-D$36)^2</f>
        <v>0.762217432045778</v>
      </c>
      <c r="M3" s="0" t="n">
        <f aca="false">(D3-D$39)*E3</f>
        <v>3.9</v>
      </c>
    </row>
    <row collapsed="false" customFormat="false" customHeight="true" hidden="false" ht="14.5" outlineLevel="0" r="4">
      <c r="B4" s="28" t="n">
        <v>3</v>
      </c>
      <c r="C4" s="29" t="n">
        <v>2.1</v>
      </c>
      <c r="D4" s="19" t="n">
        <f aca="false">C4/E4</f>
        <v>0.51980198019802</v>
      </c>
      <c r="E4" s="29" t="n">
        <v>4.04</v>
      </c>
      <c r="F4" s="27" t="n">
        <v>500</v>
      </c>
      <c r="G4" s="30" t="n">
        <v>12</v>
      </c>
      <c r="H4" s="30" t="n">
        <v>52</v>
      </c>
      <c r="I4" s="27" t="s">
        <v>38</v>
      </c>
      <c r="L4" s="0" t="n">
        <f aca="false">D4*(C4-D$36)^2</f>
        <v>3.94340084983498</v>
      </c>
      <c r="M4" s="0" t="n">
        <f aca="false">(D4-D$39)*E4</f>
        <v>2.1</v>
      </c>
    </row>
    <row collapsed="false" customFormat="false" customHeight="true" hidden="false" ht="14.5" outlineLevel="0" r="5">
      <c r="B5" s="28" t="n">
        <v>4</v>
      </c>
      <c r="C5" s="29" t="n">
        <v>0.431</v>
      </c>
      <c r="D5" s="19" t="n">
        <f aca="false">C5/E5</f>
        <v>0.359166666666667</v>
      </c>
      <c r="E5" s="29" t="n">
        <v>1.2</v>
      </c>
      <c r="F5" s="27" t="n">
        <v>500</v>
      </c>
      <c r="G5" s="30" t="n">
        <v>16</v>
      </c>
      <c r="H5" s="30" t="n">
        <v>48</v>
      </c>
      <c r="I5" s="27" t="s">
        <v>36</v>
      </c>
      <c r="L5" s="0" t="n">
        <f aca="false">D5*(C5-D$36)^2</f>
        <v>7.02741110185185</v>
      </c>
      <c r="M5" s="0" t="n">
        <f aca="false">(D5-D$39)*E5</f>
        <v>0.431</v>
      </c>
    </row>
    <row collapsed="false" customFormat="false" customHeight="true" hidden="false" ht="14.5" outlineLevel="0" r="6">
      <c r="B6" s="28" t="n">
        <v>5</v>
      </c>
      <c r="C6" s="29" t="n">
        <v>2.3</v>
      </c>
      <c r="D6" s="19" t="n">
        <f aca="false">C6/E6</f>
        <v>0.784982935153584</v>
      </c>
      <c r="E6" s="29" t="n">
        <v>2.93</v>
      </c>
      <c r="F6" s="27" t="n">
        <v>500</v>
      </c>
      <c r="G6" s="30" t="n">
        <v>6</v>
      </c>
      <c r="H6" s="30" t="n">
        <v>58</v>
      </c>
      <c r="I6" s="27" t="s">
        <v>39</v>
      </c>
      <c r="L6" s="0" t="n">
        <f aca="false">D6*(C6-D$36)^2</f>
        <v>5.12171439893818</v>
      </c>
      <c r="M6" s="0" t="n">
        <f aca="false">(D6-D$39)*E6</f>
        <v>2.3</v>
      </c>
    </row>
    <row collapsed="false" customFormat="false" customHeight="true" hidden="false" ht="14.5" outlineLevel="0" r="7">
      <c r="B7" s="28" t="n">
        <v>6</v>
      </c>
      <c r="C7" s="29" t="n">
        <v>2</v>
      </c>
      <c r="D7" s="19" t="n">
        <f aca="false">C7/E7</f>
        <v>0.687285223367698</v>
      </c>
      <c r="E7" s="29" t="n">
        <v>2.91</v>
      </c>
      <c r="F7" s="27" t="n">
        <v>500</v>
      </c>
      <c r="G7" s="30" t="n">
        <v>8</v>
      </c>
      <c r="H7" s="30" t="n">
        <v>56</v>
      </c>
      <c r="I7" s="27" t="s">
        <v>40</v>
      </c>
      <c r="L7" s="0" t="n">
        <f aca="false">D7*(C7-D$36)^2</f>
        <v>5.5994630775105</v>
      </c>
      <c r="M7" s="0" t="n">
        <f aca="false">(D7-D$39)*E7</f>
        <v>2</v>
      </c>
    </row>
    <row collapsed="false" customFormat="false" customHeight="true" hidden="false" ht="14.5" outlineLevel="0" r="8">
      <c r="B8" s="28" t="n">
        <v>7</v>
      </c>
      <c r="C8" s="29" t="n">
        <v>7.1</v>
      </c>
      <c r="D8" s="19" t="n">
        <f aca="false">C8/E8</f>
        <v>0.670443814919736</v>
      </c>
      <c r="E8" s="29" t="n">
        <v>10.59</v>
      </c>
      <c r="F8" s="27" t="n">
        <v>500</v>
      </c>
      <c r="G8" s="30" t="n">
        <v>6</v>
      </c>
      <c r="H8" s="30" t="n">
        <v>58</v>
      </c>
      <c r="I8" s="27" t="s">
        <v>39</v>
      </c>
      <c r="L8" s="0" t="n">
        <f aca="false">D8*(C8-D$36)^2</f>
        <v>3.3810607480852</v>
      </c>
      <c r="M8" s="0" t="n">
        <f aca="false">(D8-D$39)*E8</f>
        <v>7.1</v>
      </c>
    </row>
    <row collapsed="false" customFormat="false" customHeight="true" hidden="false" ht="14.5" outlineLevel="0" r="9">
      <c r="B9" s="28" t="n">
        <v>8</v>
      </c>
      <c r="C9" s="29" t="n">
        <v>2.2</v>
      </c>
      <c r="D9" s="19" t="n">
        <f aca="false">C9/E9</f>
        <v>0.625</v>
      </c>
      <c r="E9" s="29" t="n">
        <v>3.52</v>
      </c>
      <c r="F9" s="27" t="n">
        <v>500</v>
      </c>
      <c r="G9" s="30" t="n">
        <v>8</v>
      </c>
      <c r="H9" s="30" t="n">
        <v>56</v>
      </c>
      <c r="I9" s="27" t="s">
        <v>40</v>
      </c>
      <c r="L9" s="0" t="n">
        <f aca="false">D9*(C9-D$36)^2</f>
        <v>4.40342840277777</v>
      </c>
      <c r="M9" s="0" t="n">
        <f aca="false">(D9-D$39)*E9</f>
        <v>2.2</v>
      </c>
    </row>
    <row collapsed="false" customFormat="false" customHeight="true" hidden="false" ht="14.5" outlineLevel="0" r="10">
      <c r="B10" s="28" t="n">
        <v>9</v>
      </c>
      <c r="C10" s="29" t="n">
        <v>1.2</v>
      </c>
      <c r="D10" s="19" t="n">
        <f aca="false">C10/E10</f>
        <v>0.597014925373134</v>
      </c>
      <c r="E10" s="29" t="n">
        <v>2.01</v>
      </c>
      <c r="F10" s="27" t="n">
        <v>500</v>
      </c>
      <c r="G10" s="30" t="n">
        <v>12</v>
      </c>
      <c r="H10" s="30" t="n">
        <v>52</v>
      </c>
      <c r="I10" s="27" t="s">
        <v>38</v>
      </c>
      <c r="L10" s="0" t="n">
        <f aca="false">D10*(C10-D$36)^2</f>
        <v>7.97262812603648</v>
      </c>
      <c r="M10" s="0" t="n">
        <f aca="false">(D10-D$39)*E10</f>
        <v>1.2</v>
      </c>
    </row>
    <row collapsed="false" customFormat="false" customHeight="true" hidden="false" ht="14.5" outlineLevel="0" r="11">
      <c r="B11" s="28" t="n">
        <v>10</v>
      </c>
      <c r="C11" s="29" t="n">
        <v>1.7</v>
      </c>
      <c r="D11" s="19" t="n">
        <f aca="false">C11/E11</f>
        <v>0.876288659793814</v>
      </c>
      <c r="E11" s="29" t="n">
        <v>1.94</v>
      </c>
      <c r="F11" s="27" t="n">
        <v>500</v>
      </c>
      <c r="G11" s="30" t="n">
        <v>16</v>
      </c>
      <c r="H11" s="30" t="n">
        <v>48</v>
      </c>
      <c r="I11" s="27" t="s">
        <v>36</v>
      </c>
      <c r="L11" s="0" t="n">
        <f aca="false">D11*(C11-D$36)^2</f>
        <v>8.71891336197021</v>
      </c>
      <c r="M11" s="0" t="n">
        <f aca="false">(D11-D$39)*E11</f>
        <v>1.7</v>
      </c>
    </row>
    <row collapsed="false" customFormat="false" customHeight="true" hidden="false" ht="14.5" outlineLevel="0" r="12">
      <c r="B12" s="28" t="n">
        <v>11</v>
      </c>
      <c r="C12" s="29" t="n">
        <v>3.3</v>
      </c>
      <c r="D12" s="19" t="n">
        <f aca="false">C12/E12</f>
        <v>0.82089552238806</v>
      </c>
      <c r="E12" s="29" t="n">
        <v>4.02</v>
      </c>
      <c r="F12" s="27" t="n">
        <v>500</v>
      </c>
      <c r="G12" s="30" t="n">
        <v>4</v>
      </c>
      <c r="H12" s="30" t="n">
        <v>60</v>
      </c>
      <c r="I12" s="27" t="s">
        <v>41</v>
      </c>
      <c r="L12" s="0" t="n">
        <f aca="false">D12*(C12-D$36)^2</f>
        <v>1.98324427031509</v>
      </c>
      <c r="M12" s="0" t="n">
        <f aca="false">(D12-D$39)*E12</f>
        <v>3.3</v>
      </c>
    </row>
    <row collapsed="false" customFormat="false" customHeight="true" hidden="false" ht="14.5" outlineLevel="0" r="13">
      <c r="B13" s="28" t="n">
        <v>12</v>
      </c>
      <c r="C13" s="29" t="n">
        <v>2.1</v>
      </c>
      <c r="D13" s="19" t="n">
        <f aca="false">C13/E13</f>
        <v>0.552631578947368</v>
      </c>
      <c r="E13" s="29" t="n">
        <v>3.8</v>
      </c>
      <c r="F13" s="27" t="n">
        <v>500</v>
      </c>
      <c r="G13" s="30" t="n">
        <v>8</v>
      </c>
      <c r="H13" s="30" t="n">
        <v>56</v>
      </c>
      <c r="I13" s="27" t="s">
        <v>40</v>
      </c>
      <c r="L13" s="0" t="n">
        <f aca="false">D13*(C13-D$36)^2</f>
        <v>4.19245774561403</v>
      </c>
      <c r="M13" s="0" t="n">
        <f aca="false">(D13-D$39)*E13</f>
        <v>2.1</v>
      </c>
    </row>
    <row collapsed="false" customFormat="false" customHeight="true" hidden="false" ht="14.5" outlineLevel="0" r="14">
      <c r="B14" s="28" t="n">
        <v>13</v>
      </c>
      <c r="C14" s="29" t="n">
        <v>3</v>
      </c>
      <c r="D14" s="19" t="n">
        <f aca="false">C14/E14</f>
        <v>0.705882352941176</v>
      </c>
      <c r="E14" s="29" t="n">
        <v>4.25</v>
      </c>
      <c r="F14" s="27" t="n">
        <v>500</v>
      </c>
      <c r="G14" s="30" t="n">
        <v>8</v>
      </c>
      <c r="H14" s="30" t="n">
        <v>56</v>
      </c>
      <c r="I14" s="27" t="s">
        <v>40</v>
      </c>
      <c r="L14" s="0" t="n">
        <f aca="false">D14*(C14-D$36)^2</f>
        <v>2.42721325490196</v>
      </c>
      <c r="M14" s="0" t="n">
        <f aca="false">(D14-D$39)*E14</f>
        <v>3</v>
      </c>
    </row>
    <row collapsed="false" customFormat="false" customHeight="true" hidden="false" ht="14.5" outlineLevel="0" r="15">
      <c r="B15" s="28" t="n">
        <v>14</v>
      </c>
      <c r="C15" s="29" t="n">
        <v>6.5</v>
      </c>
      <c r="D15" s="19" t="n">
        <f aca="false">C15/E15</f>
        <v>0.735294117647059</v>
      </c>
      <c r="E15" s="29" t="n">
        <v>8.84</v>
      </c>
      <c r="F15" s="27" t="n">
        <v>500</v>
      </c>
      <c r="G15" s="30" t="n">
        <v>7</v>
      </c>
      <c r="H15" s="30" t="n">
        <v>57</v>
      </c>
      <c r="I15" s="27" t="s">
        <v>42</v>
      </c>
      <c r="L15" s="0" t="n">
        <f aca="false">D15*(C15-D$36)^2</f>
        <v>1.99133733660131</v>
      </c>
      <c r="M15" s="0" t="n">
        <f aca="false">(D15-D$39)*E15</f>
        <v>6.5</v>
      </c>
    </row>
    <row collapsed="false" customFormat="false" customHeight="true" hidden="false" ht="14.5" outlineLevel="0" r="16">
      <c r="B16" s="28" t="n">
        <v>15</v>
      </c>
      <c r="C16" s="29" t="n">
        <v>4.8</v>
      </c>
      <c r="D16" s="19" t="n">
        <f aca="false">C16/E16</f>
        <v>0.686695278969957</v>
      </c>
      <c r="E16" s="29" t="n">
        <v>6.99</v>
      </c>
      <c r="F16" s="27" t="n">
        <v>500</v>
      </c>
      <c r="G16" s="30" t="n">
        <v>11</v>
      </c>
      <c r="H16" s="30" t="n">
        <v>53</v>
      </c>
      <c r="I16" s="27" t="s">
        <v>43</v>
      </c>
      <c r="L16" s="0" t="n">
        <f aca="false">D16*(C16-D$36)^2</f>
        <v>0.00202720076299467</v>
      </c>
      <c r="M16" s="0" t="n">
        <f aca="false">(D16-D$39)*E16</f>
        <v>4.8</v>
      </c>
    </row>
    <row collapsed="false" customFormat="false" customHeight="true" hidden="false" ht="14.5" outlineLevel="0" r="17">
      <c r="B17" s="28" t="n">
        <v>16</v>
      </c>
      <c r="C17" s="29" t="n">
        <v>2.2</v>
      </c>
      <c r="D17" s="19" t="n">
        <f aca="false">C17/E17</f>
        <v>0.656716417910448</v>
      </c>
      <c r="E17" s="29" t="n">
        <v>3.35</v>
      </c>
      <c r="F17" s="27" t="n">
        <v>500</v>
      </c>
      <c r="G17" s="30" t="n">
        <v>12</v>
      </c>
      <c r="H17" s="30" t="n">
        <v>52</v>
      </c>
      <c r="I17" s="27" t="s">
        <v>38</v>
      </c>
      <c r="L17" s="0" t="n">
        <f aca="false">D17*(C17-D$36)^2</f>
        <v>4.62688596351575</v>
      </c>
      <c r="M17" s="0" t="n">
        <f aca="false">(D17-D$39)*E17</f>
        <v>2.2</v>
      </c>
    </row>
    <row collapsed="false" customFormat="false" customHeight="true" hidden="false" ht="14.5" outlineLevel="0" r="18">
      <c r="B18" s="28" t="n">
        <v>17</v>
      </c>
      <c r="C18" s="29" t="n">
        <v>1.1</v>
      </c>
      <c r="D18" s="19" t="n">
        <f aca="false">C18/E18</f>
        <v>0.617977528089888</v>
      </c>
      <c r="E18" s="29" t="n">
        <v>1.78</v>
      </c>
      <c r="F18" s="27" t="n">
        <v>500</v>
      </c>
      <c r="G18" s="30" t="n">
        <v>14</v>
      </c>
      <c r="H18" s="30" t="n">
        <v>50</v>
      </c>
      <c r="I18" s="27" t="s">
        <v>44</v>
      </c>
      <c r="L18" s="0" t="n">
        <f aca="false">D18*(C18-D$36)^2</f>
        <v>8.71040486267166</v>
      </c>
      <c r="M18" s="0" t="n">
        <f aca="false">(D18-D$39)*E18</f>
        <v>1.1</v>
      </c>
    </row>
    <row collapsed="false" customFormat="false" customHeight="true" hidden="false" ht="14.5" outlineLevel="0" r="19">
      <c r="B19" s="28" t="n">
        <v>18</v>
      </c>
      <c r="C19" s="29" t="n">
        <v>2.3</v>
      </c>
      <c r="D19" s="19" t="n">
        <f aca="false">C19/E19</f>
        <v>0.680473372781065</v>
      </c>
      <c r="E19" s="29" t="n">
        <v>3.38</v>
      </c>
      <c r="F19" s="27" t="n">
        <v>500</v>
      </c>
      <c r="G19" s="30" t="n">
        <v>14</v>
      </c>
      <c r="H19" s="30" t="n">
        <v>50</v>
      </c>
      <c r="I19" s="27" t="s">
        <v>44</v>
      </c>
      <c r="L19" s="0" t="n">
        <f aca="false">D19*(C19-D$36)^2</f>
        <v>4.43982934582511</v>
      </c>
      <c r="M19" s="0" t="n">
        <f aca="false">(D19-D$39)*E19</f>
        <v>2.3</v>
      </c>
    </row>
    <row collapsed="false" customFormat="false" customHeight="true" hidden="false" ht="14.5" outlineLevel="0" r="20">
      <c r="B20" s="28" t="n">
        <v>19</v>
      </c>
      <c r="C20" s="29" t="n">
        <v>2.1</v>
      </c>
      <c r="D20" s="19" t="n">
        <f aca="false">C20/E20</f>
        <v>0.601719197707736</v>
      </c>
      <c r="E20" s="29" t="n">
        <v>3.49</v>
      </c>
      <c r="F20" s="27" t="n">
        <v>500</v>
      </c>
      <c r="G20" s="30" t="n">
        <v>12</v>
      </c>
      <c r="H20" s="30" t="n">
        <v>52</v>
      </c>
      <c r="I20" s="27" t="s">
        <v>38</v>
      </c>
      <c r="L20" s="0" t="n">
        <f aca="false">D20*(C20-D$36)^2</f>
        <v>4.56485370582617</v>
      </c>
      <c r="M20" s="0" t="n">
        <f aca="false">(D20-D$39)*E20</f>
        <v>2.1</v>
      </c>
    </row>
    <row collapsed="false" customFormat="false" customHeight="true" hidden="false" ht="14.5" outlineLevel="0" r="21">
      <c r="B21" s="28" t="n">
        <v>20</v>
      </c>
      <c r="C21" s="29" t="n">
        <v>18.4</v>
      </c>
      <c r="D21" s="19" t="n">
        <f aca="false">C21/E21</f>
        <v>0.804195804195804</v>
      </c>
      <c r="E21" s="29" t="n">
        <v>22.88</v>
      </c>
      <c r="F21" s="27" t="n">
        <v>500</v>
      </c>
      <c r="G21" s="30" t="n">
        <v>5</v>
      </c>
      <c r="H21" s="30" t="n">
        <v>59</v>
      </c>
      <c r="I21" s="27" t="s">
        <v>45</v>
      </c>
      <c r="L21" s="0" t="n">
        <f aca="false">D21*(C21-D$36)^2</f>
        <v>147.557935846931</v>
      </c>
      <c r="M21" s="0" t="n">
        <f aca="false">(D21-D$39)*E21</f>
        <v>18.4</v>
      </c>
    </row>
    <row collapsed="false" customFormat="false" customHeight="true" hidden="false" ht="14.5" outlineLevel="0" r="22">
      <c r="B22" s="28" t="n">
        <v>21</v>
      </c>
      <c r="C22" s="29" t="n">
        <v>4.6</v>
      </c>
      <c r="D22" s="19" t="n">
        <f aca="false">C22/E22</f>
        <v>0.689655172413793</v>
      </c>
      <c r="E22" s="29" t="n">
        <v>6.67</v>
      </c>
      <c r="F22" s="27" t="n">
        <v>500</v>
      </c>
      <c r="G22" s="30" t="n">
        <v>10</v>
      </c>
      <c r="H22" s="30" t="n">
        <v>54</v>
      </c>
      <c r="I22" s="27" t="s">
        <v>46</v>
      </c>
      <c r="L22" s="0" t="n">
        <f aca="false">D22*(C22-D$36)^2</f>
        <v>0.0446106513409958</v>
      </c>
      <c r="M22" s="0" t="n">
        <f aca="false">(D22-D$39)*E22</f>
        <v>4.6</v>
      </c>
    </row>
    <row collapsed="false" customFormat="false" customHeight="true" hidden="false" ht="14.5" outlineLevel="0" r="23">
      <c r="B23" s="28" t="n">
        <v>22</v>
      </c>
      <c r="C23" s="29" t="n">
        <v>9.6</v>
      </c>
      <c r="D23" s="19" t="n">
        <f aca="false">C23/E23</f>
        <v>0.796680497925311</v>
      </c>
      <c r="E23" s="29" t="n">
        <v>12.05</v>
      </c>
      <c r="F23" s="27" t="n">
        <v>500</v>
      </c>
      <c r="G23" s="30" t="n">
        <v>8</v>
      </c>
      <c r="H23" s="30" t="n">
        <v>56</v>
      </c>
      <c r="I23" s="27" t="s">
        <v>40</v>
      </c>
      <c r="L23" s="0" t="n">
        <f aca="false">D23*(C23-D$36)^2</f>
        <v>17.9423220138313</v>
      </c>
      <c r="M23" s="0" t="n">
        <f aca="false">(D23-D$39)*E23</f>
        <v>9.6</v>
      </c>
    </row>
    <row collapsed="false" customFormat="false" customHeight="true" hidden="false" ht="14.5" outlineLevel="0" r="24">
      <c r="B24" s="28" t="n">
        <v>23</v>
      </c>
      <c r="C24" s="29" t="n">
        <v>1.3</v>
      </c>
      <c r="D24" s="19" t="n">
        <f aca="false">C24/E24</f>
        <v>0.505836575875486</v>
      </c>
      <c r="E24" s="29" t="n">
        <v>2.57</v>
      </c>
      <c r="F24" s="27" t="n">
        <v>500</v>
      </c>
      <c r="G24" s="30" t="n">
        <v>8</v>
      </c>
      <c r="H24" s="30" t="n">
        <v>56</v>
      </c>
      <c r="I24" s="27" t="s">
        <v>40</v>
      </c>
      <c r="L24" s="0" t="n">
        <f aca="false">D24*(C24-D$36)^2</f>
        <v>6.3903778512754</v>
      </c>
      <c r="M24" s="0" t="n">
        <f aca="false">(D24-D$39)*E24</f>
        <v>1.3</v>
      </c>
    </row>
    <row collapsed="false" customFormat="false" customHeight="true" hidden="false" ht="14.5" outlineLevel="0" r="25">
      <c r="B25" s="28" t="n">
        <v>24</v>
      </c>
      <c r="C25" s="29" t="n">
        <v>1.4</v>
      </c>
      <c r="D25" s="19" t="n">
        <f aca="false">C25/E25</f>
        <v>0.553359683794466</v>
      </c>
      <c r="E25" s="29" t="n">
        <v>2.53</v>
      </c>
      <c r="F25" s="27" t="n">
        <v>500</v>
      </c>
      <c r="G25" s="30" t="n">
        <v>14</v>
      </c>
      <c r="H25" s="30" t="n">
        <v>50</v>
      </c>
      <c r="I25" s="27" t="s">
        <v>44</v>
      </c>
      <c r="L25" s="0" t="n">
        <f aca="false">D25*(C25-D$36)^2</f>
        <v>6.60291948177426</v>
      </c>
      <c r="M25" s="0" t="n">
        <f aca="false">(D25-D$39)*E25</f>
        <v>1.4</v>
      </c>
    </row>
    <row collapsed="false" customFormat="false" customHeight="true" hidden="false" ht="14.5" outlineLevel="0" r="26">
      <c r="B26" s="28" t="n">
        <v>25</v>
      </c>
      <c r="C26" s="29" t="n">
        <v>2.2</v>
      </c>
      <c r="D26" s="19" t="n">
        <f aca="false">C26/E26</f>
        <v>0.583554376657825</v>
      </c>
      <c r="E26" s="29" t="n">
        <v>3.77</v>
      </c>
      <c r="F26" s="27" t="n">
        <v>500</v>
      </c>
      <c r="G26" s="30" t="n">
        <v>7</v>
      </c>
      <c r="H26" s="30" t="n">
        <v>57</v>
      </c>
      <c r="I26" s="27" t="s">
        <v>42</v>
      </c>
      <c r="L26" s="0" t="n">
        <f aca="false">D26*(C26-D$36)^2</f>
        <v>4.11142386678455</v>
      </c>
      <c r="M26" s="0" t="n">
        <f aca="false">(D26-D$39)*E26</f>
        <v>2.2</v>
      </c>
    </row>
    <row collapsed="false" customFormat="false" customHeight="true" hidden="false" ht="14.5" outlineLevel="0" r="27">
      <c r="B27" s="28" t="n">
        <v>26</v>
      </c>
      <c r="C27" s="29" t="n">
        <v>1.1</v>
      </c>
      <c r="D27" s="19" t="n">
        <f aca="false">C27/E27</f>
        <v>0.454545454545455</v>
      </c>
      <c r="E27" s="29" t="n">
        <v>2.42</v>
      </c>
      <c r="F27" s="27" t="n">
        <v>500</v>
      </c>
      <c r="G27" s="30" t="n">
        <v>8</v>
      </c>
      <c r="H27" s="30" t="n">
        <v>56</v>
      </c>
      <c r="I27" s="27" t="s">
        <v>40</v>
      </c>
      <c r="L27" s="0" t="n">
        <f aca="false">D27*(C27-D$36)^2</f>
        <v>6.40682671717171</v>
      </c>
      <c r="M27" s="0" t="n">
        <f aca="false">(D27-D$39)*E27</f>
        <v>1.1</v>
      </c>
    </row>
    <row collapsed="false" customFormat="false" customHeight="true" hidden="false" ht="14.5" outlineLevel="0" r="28">
      <c r="B28" s="28" t="n">
        <v>27</v>
      </c>
      <c r="C28" s="29" t="n">
        <v>1.2</v>
      </c>
      <c r="D28" s="19" t="n">
        <f aca="false">C28/E28</f>
        <v>0.458015267175573</v>
      </c>
      <c r="E28" s="29" t="n">
        <v>2.62</v>
      </c>
      <c r="F28" s="27" t="n">
        <v>500</v>
      </c>
      <c r="G28" s="30" t="n">
        <v>10</v>
      </c>
      <c r="H28" s="30" t="n">
        <v>54</v>
      </c>
      <c r="I28" s="27" t="s">
        <v>46</v>
      </c>
      <c r="L28" s="0" t="n">
        <f aca="false">D28*(C28-D$36)^2</f>
        <v>6.11640554707379</v>
      </c>
      <c r="M28" s="0" t="n">
        <f aca="false">(D28-D$39)*E28</f>
        <v>1.2</v>
      </c>
    </row>
    <row collapsed="false" customFormat="false" customHeight="true" hidden="false" ht="14.5" outlineLevel="0" r="29">
      <c r="B29" s="28" t="n">
        <v>28</v>
      </c>
      <c r="C29" s="29" t="n">
        <v>1.6</v>
      </c>
      <c r="D29" s="19" t="n">
        <f aca="false">C29/E29</f>
        <v>0.536912751677852</v>
      </c>
      <c r="E29" s="29" t="n">
        <v>2.98</v>
      </c>
      <c r="F29" s="27" t="n">
        <v>500</v>
      </c>
      <c r="G29" s="30" t="n">
        <v>12</v>
      </c>
      <c r="H29" s="30" t="n">
        <v>52</v>
      </c>
      <c r="I29" s="27" t="s">
        <v>38</v>
      </c>
      <c r="L29" s="0" t="n">
        <f aca="false">D29*(C29-D$36)^2</f>
        <v>5.68627406413124</v>
      </c>
      <c r="M29" s="0" t="n">
        <f aca="false">(D29-D$39)*E29</f>
        <v>1.6</v>
      </c>
    </row>
    <row collapsed="false" customFormat="false" customHeight="true" hidden="false" ht="14.5" outlineLevel="0" r="30">
      <c r="B30" s="28" t="n">
        <v>29</v>
      </c>
      <c r="C30" s="29" t="n">
        <v>2.3</v>
      </c>
      <c r="D30" s="19" t="n">
        <f aca="false">C30/E30</f>
        <v>0.774410774410774</v>
      </c>
      <c r="E30" s="29" t="n">
        <v>2.97</v>
      </c>
      <c r="F30" s="27" t="n">
        <v>500</v>
      </c>
      <c r="G30" s="30" t="n">
        <v>8</v>
      </c>
      <c r="H30" s="30" t="n">
        <v>56</v>
      </c>
      <c r="I30" s="27" t="s">
        <v>40</v>
      </c>
      <c r="L30" s="0" t="n">
        <f aca="false">D30*(C30-D$36)^2</f>
        <v>5.05273508043396</v>
      </c>
      <c r="M30" s="0" t="n">
        <f aca="false">(D30-D$39)*E30</f>
        <v>2.3</v>
      </c>
    </row>
    <row collapsed="false" customFormat="false" customHeight="true" hidden="false" ht="14.5" outlineLevel="0" r="31">
      <c r="B31" s="28" t="n">
        <v>30</v>
      </c>
      <c r="C31" s="29" t="n">
        <v>6.4</v>
      </c>
      <c r="D31" s="19" t="n">
        <f aca="false">C31/E31</f>
        <v>0.738177623990773</v>
      </c>
      <c r="E31" s="29" t="n">
        <v>8.67</v>
      </c>
      <c r="F31" s="27" t="n">
        <v>500</v>
      </c>
      <c r="G31" s="30" t="n">
        <v>2</v>
      </c>
      <c r="H31" s="30" t="n">
        <v>62</v>
      </c>
      <c r="I31" s="27" t="s">
        <v>47</v>
      </c>
      <c r="L31" s="0" t="n">
        <f aca="false">D31*(C31-D$36)^2</f>
        <v>1.76356941689094</v>
      </c>
      <c r="M31" s="0" t="n">
        <f aca="false">(D31-D$39)*E31</f>
        <v>6.4</v>
      </c>
    </row>
    <row collapsed="false" customFormat="false" customHeight="true" hidden="false" ht="14.5" outlineLevel="0" r="32">
      <c r="B32" s="31"/>
      <c r="C32" s="31"/>
      <c r="D32" s="20"/>
      <c r="E32" s="31"/>
      <c r="F32" s="31"/>
      <c r="G32" s="31"/>
      <c r="H32" s="31"/>
      <c r="I32" s="31"/>
    </row>
    <row collapsed="false" customFormat="false" customHeight="true" hidden="false" ht="14.5" outlineLevel="0" r="33">
      <c r="E33" s="27" t="n">
        <f aca="false">SUM(E2:E31)</f>
        <v>145.63</v>
      </c>
    </row>
    <row collapsed="false" customFormat="false" customHeight="true" hidden="false" ht="14.5" outlineLevel="0" r="34"/>
    <row collapsed="false" customFormat="false" customHeight="true" hidden="false" ht="14.5" outlineLevel="0" r="35">
      <c r="B35" s="21" t="s">
        <v>24</v>
      </c>
      <c r="C35" s="27" t="s">
        <v>25</v>
      </c>
      <c r="D35" s="0" t="s">
        <v>26</v>
      </c>
      <c r="E35" s="27" t="s">
        <v>27</v>
      </c>
      <c r="F35" s="27" t="s">
        <v>28</v>
      </c>
    </row>
    <row collapsed="false" customFormat="false" customHeight="true" hidden="false" ht="14.5" outlineLevel="0" r="36">
      <c r="B36" s="27" t="s">
        <v>29</v>
      </c>
      <c r="C36" s="32" t="n">
        <f aca="false">AVERAGE(H2:H31)</f>
        <v>54.3</v>
      </c>
      <c r="D36" s="1" t="n">
        <f aca="false">AVERAGE(E2:E31)</f>
        <v>4.85433333333333</v>
      </c>
      <c r="E36" s="32" t="n">
        <f aca="false">SUM(C2:C31)/SUM(E2:E31)</f>
        <v>0.690365996017304</v>
      </c>
      <c r="F36" s="32" t="n">
        <f aca="false">AVERAGE(C2:C31)</f>
        <v>3.35126666666667</v>
      </c>
      <c r="I36" s="32"/>
      <c r="M36" s="1" t="n">
        <f aca="false">AVERAGE(M2:M31)</f>
        <v>3.35126666666667</v>
      </c>
    </row>
    <row collapsed="false" customFormat="false" customHeight="true" hidden="false" ht="14.5" outlineLevel="0" r="37">
      <c r="B37" s="27" t="s">
        <v>30</v>
      </c>
      <c r="C37" s="32" t="n">
        <f aca="false">STDEVP(H2:H31)/SQRT(COUNT(H2:H31))</f>
        <v>0.651749781570947</v>
      </c>
      <c r="D37" s="1" t="n">
        <f aca="false">STDEVP(E2:E31)/SQRT(COUNT(E2:E31))</f>
        <v>0.778056936410374</v>
      </c>
      <c r="E37" s="32" t="n">
        <f aca="false">SQRT(SUM(L2:L31)/SUM(E2:E31))/SQRT(COUNT(D2:D31))</f>
        <v>0.257143406419388</v>
      </c>
      <c r="F37" s="32" t="n">
        <f aca="false">STDEVP(C2:C31)/SQRT(COUNT(C2:C32))</f>
        <v>0.640249571015229</v>
      </c>
      <c r="I37" s="32"/>
      <c r="M37" s="1" t="n">
        <f aca="false">STDEVP(M2:M31)/SQRT(COUNT(M2:M31))</f>
        <v>0.640249571015229</v>
      </c>
    </row>
    <row collapsed="false" customFormat="false" customHeight="true" hidden="false" ht="14.5" outlineLevel="0" r="38"/>
    <row collapsed="false" customFormat="false" customHeight="true" hidden="false" ht="14.5" outlineLevel="0" r="39">
      <c r="C39" s="21" t="s">
        <v>31</v>
      </c>
      <c r="E39" s="22" t="n">
        <v>0.592</v>
      </c>
    </row>
    <row collapsed="false" customFormat="false" customHeight="true" hidden="false" ht="14.5" outlineLevel="0" r="40">
      <c r="D40" s="23" t="s">
        <v>32</v>
      </c>
      <c r="E40" s="32" t="n">
        <f aca="false">E36-E39</f>
        <v>0.0983659960173042</v>
      </c>
      <c r="F40" s="33" t="n">
        <f aca="false">E40*D36</f>
        <v>0.477501333333334</v>
      </c>
    </row>
    <row collapsed="false" customFormat="false" customHeight="true" hidden="false" ht="14.5" outlineLevel="0" r="41"/>
    <row collapsed="false" customFormat="false" customHeight="true" hidden="false" ht="14.5" outlineLevel="0" r="43">
      <c r="F43" s="27" t="s">
        <v>33</v>
      </c>
      <c r="G43" s="24" t="s">
        <v>34</v>
      </c>
      <c r="H43" s="24" t="s">
        <v>35</v>
      </c>
    </row>
    <row collapsed="false" customFormat="false" customHeight="true" hidden="false" ht="14.5" outlineLevel="0" r="44">
      <c r="F44" s="32" t="n">
        <f aca="false">AVERAGE(D2:D31)</f>
        <v>0.632332262373587</v>
      </c>
      <c r="G44" s="25" t="n">
        <f aca="false">(($F$44/1000)*($E$33/3600))</f>
        <v>2.55795964915182E-005</v>
      </c>
      <c r="H44" s="26" t="n">
        <f aca="false">$F$44*$E$33</f>
        <v>92.0865473694654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Roman,Predeterminado"&amp;A</oddHeader>
    <oddFooter>&amp;C&amp;"Times New Roman,Predeterminado"Página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LY44"/>
  <sheetViews>
    <sheetView colorId="64" defaultGridColor="true" rightToLeft="false" showFormulas="false" showGridLines="true" showOutlineSymbols="true" showRowColHeaders="true" showZeros="true" tabSelected="false" topLeftCell="A27" view="normal" windowProtection="false" workbookViewId="0" zoomScale="100" zoomScaleNormal="100" zoomScalePageLayoutView="100">
      <selection activeCell="E39" activeCellId="0" pane="topLeft" sqref="E39"/>
    </sheetView>
  </sheetViews>
  <cols>
    <col collapsed="false" hidden="false" max="1" min="1" style="27" width="8.41960784313726"/>
    <col collapsed="false" hidden="false" max="2" min="2" style="27" width="11.1921568627451"/>
    <col collapsed="false" hidden="false" max="3" min="3" style="27" width="8.41960784313726"/>
    <col collapsed="false" hidden="false" max="4" min="4" style="0" width="10.7607843137255"/>
    <col collapsed="false" hidden="false" max="5" min="5" style="27" width="8.41960784313726"/>
    <col collapsed="false" hidden="false" max="6" min="6" style="27" width="10.2745098039216"/>
    <col collapsed="false" hidden="false" max="1005" min="7" style="27" width="8.41960784313726"/>
    <col collapsed="false" hidden="false" max="1025" min="1006" style="0" width="8.41960784313726"/>
  </cols>
  <sheetData>
    <row collapsed="false" customFormat="false" customHeight="true" hidden="false" ht="14.5" outlineLevel="0" r="1">
      <c r="B1" s="27" t="s">
        <v>16</v>
      </c>
      <c r="C1" s="27" t="s">
        <v>17</v>
      </c>
      <c r="D1" s="0" t="s">
        <v>18</v>
      </c>
      <c r="E1" s="27" t="s">
        <v>1</v>
      </c>
      <c r="F1" s="27" t="s">
        <v>19</v>
      </c>
      <c r="G1" s="27" t="s">
        <v>20</v>
      </c>
      <c r="H1" s="27" t="s">
        <v>21</v>
      </c>
      <c r="I1" s="27" t="s">
        <v>22</v>
      </c>
      <c r="L1" s="16" t="s">
        <v>23</v>
      </c>
      <c r="M1" s="0"/>
    </row>
    <row collapsed="false" customFormat="false" customHeight="true" hidden="false" ht="14.5" outlineLevel="0" r="2">
      <c r="B2" s="28" t="n">
        <v>1</v>
      </c>
      <c r="C2" s="29" t="n">
        <v>27.8</v>
      </c>
      <c r="D2" s="19" t="n">
        <f aca="false">C2/E2</f>
        <v>0.823215872075807</v>
      </c>
      <c r="E2" s="29" t="n">
        <v>33.77</v>
      </c>
      <c r="F2" s="27" t="n">
        <v>500</v>
      </c>
      <c r="G2" s="27" t="n">
        <v>2</v>
      </c>
      <c r="H2" s="27" t="n">
        <v>62</v>
      </c>
      <c r="I2" s="27" t="n">
        <v>0.9688</v>
      </c>
      <c r="L2" s="0" t="n">
        <f aca="false">D2*(C2-D$36)^2</f>
        <v>51.056568791498</v>
      </c>
      <c r="M2" s="0" t="n">
        <f aca="false">(D2-D$39)*E2</f>
        <v>27.8</v>
      </c>
    </row>
    <row collapsed="false" customFormat="false" customHeight="true" hidden="false" ht="14.5" outlineLevel="0" r="3">
      <c r="B3" s="28" t="n">
        <v>2</v>
      </c>
      <c r="C3" s="29" t="n">
        <v>50.3</v>
      </c>
      <c r="D3" s="19" t="n">
        <f aca="false">C3/E3</f>
        <v>0.838333333333333</v>
      </c>
      <c r="E3" s="29" t="n">
        <v>60</v>
      </c>
      <c r="F3" s="27" t="n">
        <v>500</v>
      </c>
      <c r="G3" s="27" t="n">
        <v>4</v>
      </c>
      <c r="H3" s="27" t="n">
        <v>60</v>
      </c>
      <c r="I3" s="27" t="n">
        <v>0.9375</v>
      </c>
      <c r="L3" s="0" t="n">
        <f aca="false">D3*(C3-D$36)^2</f>
        <v>179.303466968148</v>
      </c>
      <c r="M3" s="0" t="n">
        <f aca="false">(D3-D$39)*E3</f>
        <v>50.3</v>
      </c>
    </row>
    <row collapsed="false" customFormat="false" customHeight="true" hidden="false" ht="14.5" outlineLevel="0" r="4">
      <c r="B4" s="28" t="n">
        <v>3</v>
      </c>
      <c r="C4" s="29" t="n">
        <v>28</v>
      </c>
      <c r="D4" s="19" t="n">
        <f aca="false">C4/E4</f>
        <v>0.811123986095017</v>
      </c>
      <c r="E4" s="29" t="n">
        <v>34.52</v>
      </c>
      <c r="F4" s="27" t="n">
        <v>500</v>
      </c>
      <c r="G4" s="27" t="n">
        <v>8</v>
      </c>
      <c r="H4" s="27" t="n">
        <v>56</v>
      </c>
      <c r="I4" s="27" t="n">
        <v>0.875</v>
      </c>
      <c r="L4" s="0" t="n">
        <f aca="false">D4*(C4-D$36)^2</f>
        <v>47.7839156946054</v>
      </c>
      <c r="M4" s="0" t="n">
        <f aca="false">(D4-D$39)*E4</f>
        <v>28</v>
      </c>
    </row>
    <row collapsed="false" customFormat="false" customHeight="true" hidden="false" ht="14.5" outlineLevel="0" r="5">
      <c r="B5" s="28" t="n">
        <v>4</v>
      </c>
      <c r="C5" s="29" t="n">
        <v>32.4</v>
      </c>
      <c r="D5" s="19" t="n">
        <f aca="false">C5/E5</f>
        <v>0.811623246492986</v>
      </c>
      <c r="E5" s="29" t="n">
        <v>39.92</v>
      </c>
      <c r="F5" s="27" t="n">
        <v>500</v>
      </c>
      <c r="G5" s="27" t="n">
        <v>6</v>
      </c>
      <c r="H5" s="27" t="n">
        <v>58</v>
      </c>
      <c r="I5" s="27" t="n">
        <v>0.9062</v>
      </c>
      <c r="L5" s="0" t="n">
        <f aca="false">D5*(C5-D$36)^2</f>
        <v>8.70693871743488</v>
      </c>
      <c r="M5" s="0" t="n">
        <f aca="false">(D5-D$39)*E5</f>
        <v>32.4</v>
      </c>
    </row>
    <row collapsed="false" customFormat="false" customHeight="true" hidden="false" ht="14.5" outlineLevel="0" r="6">
      <c r="B6" s="28" t="n">
        <v>5</v>
      </c>
      <c r="C6" s="29" t="n">
        <v>1.8</v>
      </c>
      <c r="D6" s="19" t="n">
        <f aca="false">C6/E6</f>
        <v>0.515759312320917</v>
      </c>
      <c r="E6" s="29" t="n">
        <v>3.49</v>
      </c>
      <c r="F6" s="27" t="n">
        <v>76</v>
      </c>
      <c r="G6" s="27" t="n">
        <v>0</v>
      </c>
      <c r="H6" s="27" t="n">
        <v>64</v>
      </c>
      <c r="I6" s="27" t="n">
        <v>1</v>
      </c>
      <c r="L6" s="0" t="n">
        <f aca="false">D6*(C6-D$36)^2</f>
        <v>591.853517249284</v>
      </c>
      <c r="M6" s="0" t="n">
        <f aca="false">(D6-D$39)*E6</f>
        <v>1.8</v>
      </c>
    </row>
    <row collapsed="false" customFormat="false" customHeight="true" hidden="false" ht="14.5" outlineLevel="0" r="7">
      <c r="B7" s="28" t="n">
        <v>6</v>
      </c>
      <c r="C7" s="29" t="n">
        <v>30.1</v>
      </c>
      <c r="D7" s="19" t="n">
        <f aca="false">C7/E7</f>
        <v>0.847171404446946</v>
      </c>
      <c r="E7" s="29" t="n">
        <v>35.53</v>
      </c>
      <c r="F7" s="27" t="n">
        <v>498</v>
      </c>
      <c r="G7" s="27" t="n">
        <v>0</v>
      </c>
      <c r="H7" s="27" t="n">
        <v>64</v>
      </c>
      <c r="I7" s="27" t="n">
        <v>1</v>
      </c>
      <c r="L7" s="0" t="n">
        <f aca="false">D7*(C7-D$36)^2</f>
        <v>26.3337654801889</v>
      </c>
      <c r="M7" s="0" t="n">
        <f aca="false">(D7-D$39)*E7</f>
        <v>30.1</v>
      </c>
    </row>
    <row collapsed="false" customFormat="false" customHeight="true" hidden="false" ht="14.5" outlineLevel="0" r="8">
      <c r="B8" s="28" t="n">
        <v>7</v>
      </c>
      <c r="C8" s="29" t="n">
        <v>12.3</v>
      </c>
      <c r="D8" s="19" t="n">
        <f aca="false">C8/E8</f>
        <v>0.836734693877551</v>
      </c>
      <c r="E8" s="29" t="n">
        <v>14.7</v>
      </c>
      <c r="F8" s="27" t="n">
        <v>297</v>
      </c>
      <c r="G8" s="27" t="n">
        <v>0</v>
      </c>
      <c r="H8" s="27" t="n">
        <v>64</v>
      </c>
      <c r="I8" s="27" t="n">
        <v>1</v>
      </c>
      <c r="L8" s="0" t="n">
        <f aca="false">D8*(C8-D$36)^2</f>
        <v>457.197031555556</v>
      </c>
      <c r="M8" s="0" t="n">
        <f aca="false">(D8-D$39)*E8</f>
        <v>12.3</v>
      </c>
    </row>
    <row collapsed="false" customFormat="false" customHeight="true" hidden="false" ht="14.5" outlineLevel="0" r="9">
      <c r="B9" s="28" t="n">
        <v>8</v>
      </c>
      <c r="C9" s="29" t="n">
        <v>5.5</v>
      </c>
      <c r="D9" s="19" t="n">
        <f aca="false">C9/E9</f>
        <v>0.862068965517241</v>
      </c>
      <c r="E9" s="29" t="n">
        <v>6.38</v>
      </c>
      <c r="F9" s="27" t="n">
        <v>169</v>
      </c>
      <c r="G9" s="27" t="n">
        <v>0</v>
      </c>
      <c r="H9" s="27" t="n">
        <v>64</v>
      </c>
      <c r="I9" s="27" t="n">
        <v>1</v>
      </c>
      <c r="L9" s="0" t="n">
        <f aca="false">D9*(C9-D$36)^2</f>
        <v>784.957536015326</v>
      </c>
      <c r="M9" s="0" t="n">
        <f aca="false">(D9-D$39)*E9</f>
        <v>5.5</v>
      </c>
    </row>
    <row collapsed="false" customFormat="false" customHeight="true" hidden="false" ht="14.5" outlineLevel="0" r="10">
      <c r="B10" s="28" t="n">
        <v>9</v>
      </c>
      <c r="C10" s="29" t="n">
        <v>8.7</v>
      </c>
      <c r="D10" s="19" t="n">
        <f aca="false">C10/E10</f>
        <v>0.713699753896637</v>
      </c>
      <c r="E10" s="29" t="n">
        <v>12.19</v>
      </c>
      <c r="F10" s="27" t="n">
        <v>148</v>
      </c>
      <c r="G10" s="27" t="n">
        <v>0</v>
      </c>
      <c r="H10" s="27" t="n">
        <v>64</v>
      </c>
      <c r="I10" s="27" t="n">
        <v>1</v>
      </c>
      <c r="L10" s="0" t="n">
        <f aca="false">D10*(C10-D$36)^2</f>
        <v>519.336906765108</v>
      </c>
      <c r="M10" s="0" t="n">
        <f aca="false">(D10-D$39)*E10</f>
        <v>8.7</v>
      </c>
    </row>
    <row collapsed="false" customFormat="false" customHeight="true" hidden="false" ht="14.5" outlineLevel="0" r="11">
      <c r="B11" s="28" t="n">
        <v>10</v>
      </c>
      <c r="C11" s="29" t="n">
        <v>18.3</v>
      </c>
      <c r="D11" s="19" t="n">
        <f aca="false">C11/E11</f>
        <v>0.848794063079777</v>
      </c>
      <c r="E11" s="29" t="n">
        <v>21.56</v>
      </c>
      <c r="F11" s="27" t="n">
        <v>500</v>
      </c>
      <c r="G11" s="27" t="n">
        <v>8</v>
      </c>
      <c r="H11" s="27" t="n">
        <v>56</v>
      </c>
      <c r="I11" s="27" t="n">
        <v>0.875</v>
      </c>
      <c r="L11" s="0" t="n">
        <f aca="false">D11*(C11-D$36)^2</f>
        <v>256.252802158318</v>
      </c>
      <c r="M11" s="0" t="n">
        <f aca="false">(D11-D$39)*E11</f>
        <v>18.3</v>
      </c>
    </row>
    <row collapsed="false" customFormat="false" customHeight="true" hidden="false" ht="14.5" outlineLevel="0" r="12">
      <c r="B12" s="28" t="n">
        <v>11</v>
      </c>
      <c r="C12" s="29" t="n">
        <v>41.7</v>
      </c>
      <c r="D12" s="19" t="n">
        <f aca="false">C12/E12</f>
        <v>0.795042897998093</v>
      </c>
      <c r="E12" s="29" t="n">
        <v>52.45</v>
      </c>
      <c r="F12" s="27" t="n">
        <v>500</v>
      </c>
      <c r="G12" s="27" t="n">
        <v>3</v>
      </c>
      <c r="H12" s="27" t="n">
        <v>61</v>
      </c>
      <c r="I12" s="27" t="n">
        <v>0.9531</v>
      </c>
      <c r="L12" s="0" t="n">
        <f aca="false">D12*(C12-D$36)^2</f>
        <v>28.8573607651732</v>
      </c>
      <c r="M12" s="0" t="n">
        <f aca="false">(D12-D$39)*E12</f>
        <v>41.7</v>
      </c>
    </row>
    <row collapsed="false" customFormat="false" customHeight="true" hidden="false" ht="14.5" outlineLevel="0" r="13">
      <c r="B13" s="28" t="n">
        <v>12</v>
      </c>
      <c r="C13" s="29" t="n">
        <v>6.3</v>
      </c>
      <c r="D13" s="19" t="n">
        <f aca="false">C13/E13</f>
        <v>0.825688073394495</v>
      </c>
      <c r="E13" s="29" t="n">
        <v>7.63</v>
      </c>
      <c r="F13" s="27" t="n">
        <v>141</v>
      </c>
      <c r="G13" s="27" t="n">
        <v>0</v>
      </c>
      <c r="H13" s="27" t="n">
        <v>64</v>
      </c>
      <c r="I13" s="27" t="n">
        <v>1</v>
      </c>
      <c r="L13" s="0" t="n">
        <f aca="false">D13*(C13-D$36)^2</f>
        <v>712.494667522936</v>
      </c>
      <c r="M13" s="0" t="n">
        <f aca="false">(D13-D$39)*E13</f>
        <v>6.3</v>
      </c>
    </row>
    <row collapsed="false" customFormat="false" customHeight="true" hidden="false" ht="14.5" outlineLevel="0" r="14">
      <c r="B14" s="28" t="n">
        <v>13</v>
      </c>
      <c r="C14" s="29" t="n">
        <v>8</v>
      </c>
      <c r="D14" s="19" t="n">
        <f aca="false">C14/E14</f>
        <v>0.881057268722467</v>
      </c>
      <c r="E14" s="29" t="n">
        <v>9.08</v>
      </c>
      <c r="F14" s="27" t="n">
        <v>196</v>
      </c>
      <c r="G14" s="27" t="n">
        <v>0</v>
      </c>
      <c r="H14" s="27" t="n">
        <v>64</v>
      </c>
      <c r="I14" s="27" t="n">
        <v>1</v>
      </c>
      <c r="L14" s="0" t="n">
        <f aca="false">D14*(C14-D$36)^2</f>
        <v>674.822973666177</v>
      </c>
      <c r="M14" s="0" t="n">
        <f aca="false">(D14-D$39)*E14</f>
        <v>8</v>
      </c>
    </row>
    <row collapsed="false" customFormat="false" customHeight="true" hidden="false" ht="14.5" outlineLevel="0" r="15">
      <c r="B15" s="28" t="n">
        <v>14</v>
      </c>
      <c r="C15" s="29" t="n">
        <v>36.9</v>
      </c>
      <c r="D15" s="19" t="n">
        <f aca="false">C15/E15</f>
        <v>0.841889117043121</v>
      </c>
      <c r="E15" s="29" t="n">
        <v>43.83</v>
      </c>
      <c r="F15" s="27" t="n">
        <v>368</v>
      </c>
      <c r="G15" s="27" t="n">
        <v>0</v>
      </c>
      <c r="H15" s="27" t="n">
        <v>64</v>
      </c>
      <c r="I15" s="27" t="n">
        <v>1</v>
      </c>
      <c r="L15" s="0" t="n">
        <f aca="false">D15*(C15-D$36)^2</f>
        <v>1.26267240702715</v>
      </c>
      <c r="M15" s="0" t="n">
        <f aca="false">(D15-D$39)*E15</f>
        <v>36.9</v>
      </c>
    </row>
    <row collapsed="false" customFormat="false" customHeight="true" hidden="false" ht="14.5" outlineLevel="0" r="16">
      <c r="B16" s="28" t="n">
        <v>15</v>
      </c>
      <c r="C16" s="29" t="n">
        <v>12.2</v>
      </c>
      <c r="D16" s="19" t="n">
        <f aca="false">C16/E16</f>
        <v>0.772640911969601</v>
      </c>
      <c r="E16" s="29" t="n">
        <v>15.79</v>
      </c>
      <c r="F16" s="27" t="n">
        <v>211</v>
      </c>
      <c r="G16" s="27" t="n">
        <v>0</v>
      </c>
      <c r="H16" s="27" t="n">
        <v>64</v>
      </c>
      <c r="I16" s="27" t="n">
        <v>1</v>
      </c>
      <c r="L16" s="0" t="n">
        <f aca="false">D16*(C16-D$36)^2</f>
        <v>425.795665380339</v>
      </c>
      <c r="M16" s="0" t="n">
        <f aca="false">(D16-D$39)*E16</f>
        <v>12.2</v>
      </c>
    </row>
    <row collapsed="false" customFormat="false" customHeight="true" hidden="false" ht="14.5" outlineLevel="0" r="17">
      <c r="B17" s="28" t="n">
        <v>16</v>
      </c>
      <c r="C17" s="29" t="n">
        <v>15.8</v>
      </c>
      <c r="D17" s="19" t="n">
        <f aca="false">C17/E17</f>
        <v>0.829396325459318</v>
      </c>
      <c r="E17" s="29" t="n">
        <v>19.05</v>
      </c>
      <c r="F17" s="27" t="n">
        <v>500</v>
      </c>
      <c r="G17" s="27" t="n">
        <v>5</v>
      </c>
      <c r="H17" s="27" t="n">
        <v>59</v>
      </c>
      <c r="I17" s="27" t="n">
        <v>0.9219</v>
      </c>
      <c r="L17" s="0" t="n">
        <f aca="false">D17*(C17-D$36)^2</f>
        <v>327.635497467483</v>
      </c>
      <c r="M17" s="0" t="n">
        <f aca="false">(D17-D$39)*E17</f>
        <v>15.8</v>
      </c>
    </row>
    <row collapsed="false" customFormat="false" customHeight="true" hidden="false" ht="14.5" outlineLevel="0" r="18">
      <c r="B18" s="28" t="n">
        <v>17</v>
      </c>
      <c r="C18" s="29" t="n">
        <v>3</v>
      </c>
      <c r="D18" s="19" t="n">
        <f aca="false">C18/E18</f>
        <v>0.72992700729927</v>
      </c>
      <c r="E18" s="29" t="n">
        <v>4.11</v>
      </c>
      <c r="F18" s="27" t="n">
        <v>97</v>
      </c>
      <c r="G18" s="27" t="n">
        <v>0</v>
      </c>
      <c r="H18" s="27" t="n">
        <v>64</v>
      </c>
      <c r="I18" s="27" t="n">
        <v>1</v>
      </c>
      <c r="L18" s="0" t="n">
        <f aca="false">D18*(C18-D$36)^2</f>
        <v>779.326575506894</v>
      </c>
      <c r="M18" s="0" t="n">
        <f aca="false">(D18-D$39)*E18</f>
        <v>3</v>
      </c>
    </row>
    <row collapsed="false" customFormat="false" customHeight="true" hidden="false" ht="14.5" outlineLevel="0" r="19">
      <c r="B19" s="28" t="n">
        <v>18</v>
      </c>
      <c r="C19" s="29" t="n">
        <v>42.8</v>
      </c>
      <c r="D19" s="19" t="n">
        <f aca="false">C19/E19</f>
        <v>0.819295558958652</v>
      </c>
      <c r="E19" s="29" t="n">
        <v>52.24</v>
      </c>
      <c r="F19" s="27" t="n">
        <v>500</v>
      </c>
      <c r="G19" s="27" t="n">
        <v>6</v>
      </c>
      <c r="H19" s="27" t="n">
        <v>58</v>
      </c>
      <c r="I19" s="27" t="n">
        <v>0.9062</v>
      </c>
      <c r="L19" s="0" t="n">
        <f aca="false">D19*(C19-D$36)^2</f>
        <v>41.5881595473881</v>
      </c>
      <c r="M19" s="0" t="n">
        <f aca="false">(D19-D$39)*E19</f>
        <v>42.8</v>
      </c>
    </row>
    <row collapsed="false" customFormat="false" customHeight="true" hidden="false" ht="14.5" outlineLevel="0" r="20">
      <c r="B20" s="28" t="n">
        <v>19</v>
      </c>
      <c r="C20" s="29" t="n">
        <v>36.5</v>
      </c>
      <c r="D20" s="19" t="n">
        <f aca="false">C20/E20</f>
        <v>0.799737072743208</v>
      </c>
      <c r="E20" s="29" t="n">
        <v>45.64</v>
      </c>
      <c r="F20" s="27" t="n">
        <v>500</v>
      </c>
      <c r="G20" s="27" t="n">
        <v>4</v>
      </c>
      <c r="H20" s="27" t="n">
        <v>60</v>
      </c>
      <c r="I20" s="27" t="n">
        <v>0.9375</v>
      </c>
      <c r="L20" s="0" t="n">
        <f aca="false">D20*(C20-D$36)^2</f>
        <v>0.54388127860551</v>
      </c>
      <c r="M20" s="0" t="n">
        <f aca="false">(D20-D$39)*E20</f>
        <v>36.5</v>
      </c>
    </row>
    <row collapsed="false" customFormat="false" customHeight="true" hidden="false" ht="14.5" outlineLevel="0" r="21">
      <c r="B21" s="28" t="n">
        <v>20</v>
      </c>
      <c r="C21" s="29" t="n">
        <v>90.6</v>
      </c>
      <c r="D21" s="19" t="n">
        <f aca="false">C21/E21</f>
        <v>0.987358326068003</v>
      </c>
      <c r="E21" s="29" t="n">
        <v>91.76</v>
      </c>
      <c r="F21" s="27" t="n">
        <v>500</v>
      </c>
      <c r="G21" s="27" t="n">
        <v>4</v>
      </c>
      <c r="H21" s="27" t="n">
        <v>60</v>
      </c>
      <c r="I21" s="27" t="n">
        <v>0.9375</v>
      </c>
      <c r="L21" s="0" t="n">
        <f aca="false">D21*(C21-D$36)^2</f>
        <v>2978.58263039523</v>
      </c>
      <c r="M21" s="0" t="n">
        <f aca="false">(D21-D$39)*E21</f>
        <v>90.6</v>
      </c>
    </row>
    <row collapsed="false" customFormat="false" customHeight="true" hidden="false" ht="14.5" outlineLevel="0" r="22">
      <c r="B22" s="28" t="n">
        <v>21</v>
      </c>
      <c r="C22" s="29" t="n">
        <v>32.6</v>
      </c>
      <c r="D22" s="19" t="n">
        <f aca="false">C22/E22</f>
        <v>0.823024488765463</v>
      </c>
      <c r="E22" s="29" t="n">
        <v>39.61</v>
      </c>
      <c r="F22" s="27" t="n">
        <v>500</v>
      </c>
      <c r="G22" s="27" t="n">
        <v>4</v>
      </c>
      <c r="H22" s="27" t="n">
        <v>60</v>
      </c>
      <c r="I22" s="27" t="n">
        <v>0.9375</v>
      </c>
      <c r="L22" s="0" t="n">
        <f aca="false">D22*(C22-D$36)^2</f>
        <v>7.78389822323207</v>
      </c>
      <c r="M22" s="0" t="n">
        <f aca="false">(D22-D$39)*E22</f>
        <v>32.6</v>
      </c>
    </row>
    <row collapsed="false" customFormat="false" customHeight="true" hidden="false" ht="14.5" outlineLevel="0" r="23">
      <c r="B23" s="28" t="n">
        <v>22</v>
      </c>
      <c r="C23" s="29" t="n">
        <v>25</v>
      </c>
      <c r="D23" s="19" t="n">
        <f aca="false">C23/E23</f>
        <v>0.827540549486925</v>
      </c>
      <c r="E23" s="29" t="n">
        <v>30.21</v>
      </c>
      <c r="F23" s="27" t="n">
        <v>500</v>
      </c>
      <c r="G23" s="27" t="n">
        <v>4</v>
      </c>
      <c r="H23" s="27" t="n">
        <v>60</v>
      </c>
      <c r="I23" s="27" t="n">
        <v>0.9375</v>
      </c>
      <c r="L23" s="0" t="n">
        <f aca="false">D23*(C23-D$36)^2</f>
        <v>94.3087899518188</v>
      </c>
      <c r="M23" s="0" t="n">
        <f aca="false">(D23-D$39)*E23</f>
        <v>25</v>
      </c>
    </row>
    <row collapsed="false" customFormat="false" customHeight="true" hidden="false" ht="14.5" outlineLevel="0" r="24">
      <c r="B24" s="28" t="n">
        <v>23</v>
      </c>
      <c r="C24" s="29" t="n">
        <v>58.3</v>
      </c>
      <c r="D24" s="19" t="n">
        <f aca="false">C24/E24</f>
        <v>0.814700950251537</v>
      </c>
      <c r="E24" s="29" t="n">
        <v>71.56</v>
      </c>
      <c r="F24" s="27" t="n">
        <v>500</v>
      </c>
      <c r="G24" s="27" t="n">
        <v>3</v>
      </c>
      <c r="H24" s="27" t="n">
        <v>61</v>
      </c>
      <c r="I24" s="27" t="n">
        <v>0.9531</v>
      </c>
      <c r="L24" s="0" t="n">
        <f aca="false">D24*(C24-D$36)^2</f>
        <v>417.025490296876</v>
      </c>
      <c r="M24" s="0" t="n">
        <f aca="false">(D24-D$39)*E24</f>
        <v>58.3</v>
      </c>
    </row>
    <row collapsed="false" customFormat="false" customHeight="true" hidden="false" ht="14.5" outlineLevel="0" r="25">
      <c r="B25" s="28" t="n">
        <v>24</v>
      </c>
      <c r="C25" s="29" t="n">
        <v>54</v>
      </c>
      <c r="D25" s="19" t="n">
        <f aca="false">C25/E25</f>
        <v>0.83000307408546</v>
      </c>
      <c r="E25" s="29" t="n">
        <v>65.06</v>
      </c>
      <c r="F25" s="27" t="n">
        <v>478</v>
      </c>
      <c r="G25" s="27" t="n">
        <v>0</v>
      </c>
      <c r="H25" s="27" t="n">
        <v>64</v>
      </c>
      <c r="I25" s="27" t="n">
        <v>1</v>
      </c>
      <c r="L25" s="0" t="n">
        <f aca="false">D25*(C25-D$36)^2</f>
        <v>278.709561266523</v>
      </c>
      <c r="M25" s="0" t="n">
        <f aca="false">(D25-D$39)*E25</f>
        <v>54</v>
      </c>
    </row>
    <row collapsed="false" customFormat="false" customHeight="true" hidden="false" ht="14.5" outlineLevel="0" r="26">
      <c r="B26" s="28" t="n">
        <v>25</v>
      </c>
      <c r="C26" s="29" t="n">
        <v>42.3</v>
      </c>
      <c r="D26" s="19" t="n">
        <f aca="false">C26/E26</f>
        <v>0.821518741503204</v>
      </c>
      <c r="E26" s="29" t="n">
        <v>51.49</v>
      </c>
      <c r="F26" s="27" t="n">
        <v>500</v>
      </c>
      <c r="G26" s="27" t="n">
        <v>4</v>
      </c>
      <c r="H26" s="27" t="n">
        <v>60</v>
      </c>
      <c r="I26" s="27" t="n">
        <v>0.9375</v>
      </c>
      <c r="L26" s="0" t="n">
        <f aca="false">D26*(C26-D$36)^2</f>
        <v>36.0533427306273</v>
      </c>
      <c r="M26" s="0" t="n">
        <f aca="false">(D26-D$39)*E26</f>
        <v>42.3</v>
      </c>
    </row>
    <row collapsed="false" customFormat="false" customHeight="true" hidden="false" ht="14.5" outlineLevel="0" r="27">
      <c r="B27" s="28" t="n">
        <v>26</v>
      </c>
      <c r="C27" s="29" t="n">
        <v>12.2</v>
      </c>
      <c r="D27" s="19" t="n">
        <f aca="false">C27/E27</f>
        <v>0.850174216027875</v>
      </c>
      <c r="E27" s="29" t="n">
        <v>14.35</v>
      </c>
      <c r="F27" s="27" t="n">
        <v>500</v>
      </c>
      <c r="G27" s="27" t="n">
        <v>4</v>
      </c>
      <c r="H27" s="27" t="n">
        <v>60</v>
      </c>
      <c r="I27" s="27" t="n">
        <v>0.9375</v>
      </c>
      <c r="L27" s="0" t="n">
        <f aca="false">D27*(C27-D$36)^2</f>
        <v>468.523592777391</v>
      </c>
      <c r="M27" s="0" t="n">
        <f aca="false">(D27-D$39)*E27</f>
        <v>12.2</v>
      </c>
    </row>
    <row collapsed="false" customFormat="false" customHeight="true" hidden="false" ht="14.5" outlineLevel="0" r="28">
      <c r="B28" s="28" t="n">
        <v>27</v>
      </c>
      <c r="C28" s="29" t="n">
        <v>56.4</v>
      </c>
      <c r="D28" s="19" t="n">
        <f aca="false">C28/E28</f>
        <v>0.843427545984746</v>
      </c>
      <c r="E28" s="29" t="n">
        <v>66.87</v>
      </c>
      <c r="F28" s="27" t="n">
        <v>500</v>
      </c>
      <c r="G28" s="27" t="n">
        <v>8</v>
      </c>
      <c r="H28" s="27" t="n">
        <v>56</v>
      </c>
      <c r="I28" s="27" t="n">
        <v>0.875</v>
      </c>
      <c r="L28" s="0" t="n">
        <f aca="false">D28*(C28-D$36)^2</f>
        <v>362.262090567768</v>
      </c>
      <c r="M28" s="0" t="n">
        <f aca="false">(D28-D$39)*E28</f>
        <v>56.4</v>
      </c>
    </row>
    <row collapsed="false" customFormat="false" customHeight="true" hidden="false" ht="14.5" outlineLevel="0" r="29">
      <c r="B29" s="28" t="n">
        <v>28</v>
      </c>
      <c r="C29" s="29" t="n">
        <v>53.1</v>
      </c>
      <c r="D29" s="19" t="n">
        <f aca="false">C29/E29</f>
        <v>0.85014409221902</v>
      </c>
      <c r="E29" s="29" t="n">
        <v>62.46</v>
      </c>
      <c r="F29" s="27" t="n">
        <v>500</v>
      </c>
      <c r="G29" s="27" t="n">
        <v>6</v>
      </c>
      <c r="H29" s="27" t="n">
        <v>58</v>
      </c>
      <c r="I29" s="27" t="n">
        <v>0.9062</v>
      </c>
      <c r="L29" s="0" t="n">
        <f aca="false">D29*(C29-D$36)^2</f>
        <v>258.119906314441</v>
      </c>
      <c r="M29" s="0" t="n">
        <f aca="false">(D29-D$39)*E29</f>
        <v>53.1</v>
      </c>
    </row>
    <row collapsed="false" customFormat="false" customHeight="true" hidden="false" ht="14.5" outlineLevel="0" r="30">
      <c r="B30" s="28" t="n">
        <v>29</v>
      </c>
      <c r="C30" s="29" t="n">
        <v>33.2</v>
      </c>
      <c r="D30" s="19" t="n">
        <f aca="false">C30/E30</f>
        <v>0.788598574821853</v>
      </c>
      <c r="E30" s="29" t="n">
        <v>42.1</v>
      </c>
      <c r="F30" s="27" t="n">
        <v>500</v>
      </c>
      <c r="G30" s="27" t="n">
        <v>2</v>
      </c>
      <c r="H30" s="27" t="n">
        <v>62</v>
      </c>
      <c r="I30" s="27" t="n">
        <v>0.9688</v>
      </c>
      <c r="L30" s="0" t="n">
        <f aca="false">D30*(C30-D$36)^2</f>
        <v>4.83196042016363</v>
      </c>
      <c r="M30" s="0" t="n">
        <f aca="false">(D30-D$39)*E30</f>
        <v>33.2</v>
      </c>
    </row>
    <row collapsed="false" customFormat="false" customHeight="true" hidden="false" ht="14.5" outlineLevel="0" r="31">
      <c r="B31" s="28" t="n">
        <v>30</v>
      </c>
      <c r="C31" s="29" t="n">
        <v>19.1</v>
      </c>
      <c r="D31" s="19" t="n">
        <f aca="false">C31/E31</f>
        <v>0.833697075512876</v>
      </c>
      <c r="E31" s="29" t="n">
        <v>22.91</v>
      </c>
      <c r="F31" s="27" t="n">
        <v>375</v>
      </c>
      <c r="G31" s="27" t="n">
        <v>0</v>
      </c>
      <c r="H31" s="27" t="n">
        <v>64</v>
      </c>
      <c r="I31" s="27" t="n">
        <v>1</v>
      </c>
      <c r="L31" s="0" t="n">
        <f aca="false">D31*(C31-D$36)^2</f>
        <v>229.051331061642</v>
      </c>
      <c r="M31" s="0" t="n">
        <f aca="false">(D31-D$39)*E31</f>
        <v>19.1</v>
      </c>
    </row>
    <row collapsed="false" customFormat="false" customHeight="true" hidden="false" ht="14.5" outlineLevel="0" r="32">
      <c r="B32" s="31"/>
      <c r="C32" s="31"/>
      <c r="D32" s="20"/>
      <c r="E32" s="31"/>
      <c r="F32" s="31"/>
      <c r="G32" s="31"/>
      <c r="H32" s="31"/>
      <c r="I32" s="31"/>
    </row>
    <row collapsed="false" customFormat="false" customHeight="true" hidden="false" ht="14.5" outlineLevel="0" r="33">
      <c r="E33" s="27" t="n">
        <f aca="false">SUM(E2:E31)</f>
        <v>1070.26</v>
      </c>
    </row>
    <row collapsed="false" customFormat="false" customHeight="true" hidden="false" ht="14.5" outlineLevel="0" r="34"/>
    <row collapsed="false" customFormat="false" customHeight="true" hidden="false" ht="14.5" outlineLevel="0" r="35">
      <c r="B35" s="21" t="s">
        <v>24</v>
      </c>
      <c r="C35" s="27" t="s">
        <v>25</v>
      </c>
      <c r="D35" s="0" t="s">
        <v>26</v>
      </c>
      <c r="E35" s="27" t="s">
        <v>27</v>
      </c>
      <c r="F35" s="27" t="s">
        <v>28</v>
      </c>
      <c r="K35" s="0"/>
      <c r="L35" s="0"/>
      <c r="M35" s="0"/>
      <c r="ALR35" s="27"/>
      <c r="ALS35" s="27"/>
      <c r="ALT35" s="27"/>
      <c r="ALU35" s="27"/>
      <c r="ALV35" s="27"/>
      <c r="ALW35" s="27"/>
      <c r="ALX35" s="27"/>
      <c r="ALY35" s="27"/>
    </row>
    <row collapsed="false" customFormat="false" customHeight="true" hidden="false" ht="14.5" outlineLevel="0" r="36">
      <c r="B36" s="27" t="s">
        <v>29</v>
      </c>
      <c r="C36" s="32" t="n">
        <f aca="false">AVERAGE(H2:H31)</f>
        <v>61.1666666666667</v>
      </c>
      <c r="D36" s="1" t="n">
        <f aca="false">AVERAGE(E2:E31)</f>
        <v>35.6753333333333</v>
      </c>
      <c r="E36" s="32" t="n">
        <f aca="false">SUM(C2:C31)/SUM(E2:E31)</f>
        <v>0.836432268794499</v>
      </c>
      <c r="F36" s="32" t="n">
        <f aca="false">AVERAGE(C2:C31)</f>
        <v>29.84</v>
      </c>
      <c r="I36" s="32"/>
      <c r="K36" s="0"/>
      <c r="L36" s="0"/>
      <c r="M36" s="1" t="n">
        <f aca="false">AVERAGE(M2:M31)</f>
        <v>29.84</v>
      </c>
      <c r="ALR36" s="27"/>
      <c r="ALS36" s="27"/>
      <c r="ALT36" s="27"/>
      <c r="ALU36" s="27"/>
      <c r="ALV36" s="27"/>
      <c r="ALW36" s="27"/>
      <c r="ALX36" s="27"/>
      <c r="ALY36" s="27"/>
    </row>
    <row collapsed="false" customFormat="false" customHeight="true" hidden="false" ht="14.5" outlineLevel="0" r="37">
      <c r="B37" s="27" t="s">
        <v>30</v>
      </c>
      <c r="C37" s="32" t="n">
        <f aca="false">STDEVP(H2:H31)/SQRT(COUNT(H2:H31))</f>
        <v>0.49684187811803</v>
      </c>
      <c r="D37" s="1" t="n">
        <f aca="false">STDEVP(E2:E31)/SQRT(COUNT(E2:E31))</f>
        <v>4.15328963950621</v>
      </c>
      <c r="E37" s="32" t="n">
        <f aca="false">SQRT(SUM(L2:L31)/SUM(E2:E31))/SQRT(COUNT(D2:D31))</f>
        <v>0.586655285602799</v>
      </c>
      <c r="F37" s="32" t="n">
        <f aca="false">STDEVP(C2:C31)/SQRT(COUNT(C2:C32))</f>
        <v>3.69952129035336</v>
      </c>
      <c r="I37" s="32"/>
      <c r="K37" s="0"/>
      <c r="L37" s="0"/>
      <c r="M37" s="1" t="n">
        <f aca="false">STDEVP(M2:M31)/SQRT(COUNT(M2:M31))</f>
        <v>3.69952129035336</v>
      </c>
      <c r="ALR37" s="27"/>
      <c r="ALS37" s="27"/>
      <c r="ALT37" s="27"/>
      <c r="ALU37" s="27"/>
      <c r="ALV37" s="27"/>
      <c r="ALW37" s="27"/>
      <c r="ALX37" s="27"/>
      <c r="ALY37" s="27"/>
    </row>
    <row collapsed="false" customFormat="false" customHeight="true" hidden="false" ht="14.5" outlineLevel="0" r="38">
      <c r="K38" s="0"/>
      <c r="L38" s="0"/>
      <c r="M38" s="0"/>
      <c r="ALR38" s="27"/>
      <c r="ALS38" s="27"/>
      <c r="ALT38" s="27"/>
      <c r="ALU38" s="27"/>
      <c r="ALV38" s="27"/>
      <c r="ALW38" s="27"/>
      <c r="ALX38" s="27"/>
      <c r="ALY38" s="27"/>
    </row>
    <row collapsed="false" customFormat="false" customHeight="true" hidden="false" ht="14.5" outlineLevel="0" r="39">
      <c r="C39" s="21" t="s">
        <v>31</v>
      </c>
      <c r="E39" s="22" t="n">
        <v>0.592</v>
      </c>
      <c r="K39" s="0"/>
      <c r="L39" s="0"/>
      <c r="M39" s="0"/>
      <c r="ALR39" s="27"/>
      <c r="ALS39" s="27"/>
      <c r="ALT39" s="27"/>
      <c r="ALU39" s="27"/>
      <c r="ALV39" s="27"/>
      <c r="ALW39" s="27"/>
      <c r="ALX39" s="27"/>
      <c r="ALY39" s="27"/>
    </row>
    <row collapsed="false" customFormat="false" customHeight="true" hidden="false" ht="14.5" outlineLevel="0" r="40">
      <c r="D40" s="23" t="s">
        <v>32</v>
      </c>
      <c r="E40" s="32" t="n">
        <f aca="false">E36-E39</f>
        <v>0.244432268794499</v>
      </c>
      <c r="F40" s="33" t="n">
        <f aca="false">E40*D36</f>
        <v>8.72020266666667</v>
      </c>
      <c r="K40" s="0"/>
      <c r="L40" s="0"/>
      <c r="M40" s="0"/>
      <c r="ALR40" s="27"/>
      <c r="ALS40" s="27"/>
      <c r="ALT40" s="27"/>
      <c r="ALU40" s="27"/>
      <c r="ALV40" s="27"/>
      <c r="ALW40" s="27"/>
      <c r="ALX40" s="27"/>
      <c r="ALY40" s="27"/>
    </row>
    <row collapsed="false" customFormat="false" customHeight="true" hidden="false" ht="14.5" outlineLevel="0" r="41">
      <c r="D41" s="23"/>
      <c r="E41" s="32"/>
      <c r="F41" s="33"/>
      <c r="K41" s="0"/>
      <c r="L41" s="0"/>
      <c r="M41" s="0"/>
      <c r="ALR41" s="27"/>
      <c r="ALS41" s="27"/>
      <c r="ALT41" s="27"/>
      <c r="ALU41" s="27"/>
      <c r="ALV41" s="27"/>
      <c r="ALW41" s="27"/>
      <c r="ALX41" s="27"/>
      <c r="ALY41" s="27"/>
    </row>
    <row collapsed="false" customFormat="false" customHeight="true" hidden="false" ht="14.5" outlineLevel="0" r="42">
      <c r="D42" s="23"/>
      <c r="E42" s="32"/>
      <c r="F42" s="33"/>
      <c r="K42" s="0"/>
      <c r="L42" s="0"/>
      <c r="M42" s="0"/>
      <c r="ALR42" s="27"/>
      <c r="ALS42" s="27"/>
      <c r="ALT42" s="27"/>
      <c r="ALU42" s="27"/>
      <c r="ALV42" s="27"/>
      <c r="ALW42" s="27"/>
      <c r="ALX42" s="27"/>
      <c r="ALY42" s="27"/>
    </row>
    <row collapsed="false" customFormat="false" customHeight="true" hidden="false" ht="14.5" outlineLevel="0" r="43">
      <c r="E43" s="27" t="s">
        <v>48</v>
      </c>
      <c r="F43" s="27" t="s">
        <v>33</v>
      </c>
      <c r="G43" s="24" t="s">
        <v>34</v>
      </c>
      <c r="H43" s="24" t="s">
        <v>35</v>
      </c>
    </row>
    <row collapsed="false" customFormat="false" customHeight="true" hidden="false" ht="14.5" outlineLevel="0" r="44">
      <c r="F44" s="32" t="n">
        <f aca="false">AVERAGE(D2:D31)</f>
        <v>0.815779549981714</v>
      </c>
      <c r="G44" s="25" t="n">
        <f aca="false">(($F$44/1000)*($E$33/3600))</f>
        <v>0.000242526728100952</v>
      </c>
      <c r="H44" s="26" t="n">
        <f aca="false">$F$44*$E$33</f>
        <v>873.096221163429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Roman,Predeterminado"&amp;A</oddHeader>
    <oddFooter>&amp;C&amp;"Times New Roman,Predeterminado"Página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43"/>
  <sheetViews>
    <sheetView colorId="64" defaultGridColor="true" rightToLeft="false" showFormulas="false" showGridLines="true" showOutlineSymbols="true" showRowColHeaders="true" showZeros="true" tabSelected="false" topLeftCell="A26" view="normal" windowProtection="false" workbookViewId="0" zoomScale="100" zoomScaleNormal="100" zoomScalePageLayoutView="100">
      <selection activeCell="E39" activeCellId="0" pane="topLeft" sqref="E39"/>
    </sheetView>
  </sheetViews>
  <cols>
    <col collapsed="false" hidden="false" max="3" min="1" style="27" width="8.41960784313726"/>
    <col collapsed="false" hidden="false" max="4" min="4" style="0" width="10.7607843137255"/>
    <col collapsed="false" hidden="false" max="5" min="5" style="27" width="8.41960784313726"/>
    <col collapsed="false" hidden="false" max="6" min="6" style="27" width="10.2745098039216"/>
    <col collapsed="false" hidden="false" max="992" min="7" style="27" width="8.41960784313726"/>
    <col collapsed="false" hidden="false" max="1025" min="993" style="0" width="8.41960784313726"/>
  </cols>
  <sheetData>
    <row collapsed="false" customFormat="false" customHeight="true" hidden="false" ht="14.5" outlineLevel="0" r="1">
      <c r="B1" s="27" t="s">
        <v>16</v>
      </c>
      <c r="C1" s="27" t="s">
        <v>17</v>
      </c>
      <c r="D1" s="0" t="s">
        <v>18</v>
      </c>
      <c r="E1" s="27" t="s">
        <v>1</v>
      </c>
      <c r="F1" s="27" t="s">
        <v>19</v>
      </c>
      <c r="G1" s="27" t="s">
        <v>20</v>
      </c>
      <c r="H1" s="27" t="s">
        <v>21</v>
      </c>
      <c r="I1" s="27" t="s">
        <v>22</v>
      </c>
      <c r="L1" s="16" t="s">
        <v>23</v>
      </c>
      <c r="M1" s="0"/>
    </row>
    <row collapsed="false" customFormat="false" customHeight="true" hidden="false" ht="14.5" outlineLevel="0" r="2">
      <c r="B2" s="28" t="n">
        <v>1</v>
      </c>
      <c r="C2" s="29" t="n">
        <v>28.1</v>
      </c>
      <c r="D2" s="19" t="n">
        <f aca="false">C2/E2</f>
        <v>0.768179332968835</v>
      </c>
      <c r="E2" s="29" t="n">
        <v>36.58</v>
      </c>
      <c r="F2" s="27" t="n">
        <v>500</v>
      </c>
      <c r="G2" s="27" t="n">
        <v>2</v>
      </c>
      <c r="H2" s="27" t="n">
        <v>62</v>
      </c>
      <c r="I2" s="27" t="n">
        <v>0.9688</v>
      </c>
      <c r="L2" s="0" t="n">
        <f aca="false">D2*(C2-D$36)^2</f>
        <v>50.0565360576513</v>
      </c>
      <c r="M2" s="0" t="n">
        <f aca="false">(D2-D$39)*E2</f>
        <v>28.1</v>
      </c>
    </row>
    <row collapsed="false" customFormat="false" customHeight="true" hidden="false" ht="14.5" outlineLevel="0" r="3">
      <c r="B3" s="28" t="n">
        <v>2</v>
      </c>
      <c r="C3" s="29" t="n">
        <v>49.7</v>
      </c>
      <c r="D3" s="19" t="n">
        <f aca="false">C3/E3</f>
        <v>0.823120238489566</v>
      </c>
      <c r="E3" s="29" t="n">
        <v>60.38</v>
      </c>
      <c r="F3" s="27" t="n">
        <v>500</v>
      </c>
      <c r="G3" s="27" t="n">
        <v>4</v>
      </c>
      <c r="H3" s="27" t="n">
        <v>60</v>
      </c>
      <c r="I3" s="27" t="n">
        <v>0.9375</v>
      </c>
      <c r="L3" s="0" t="n">
        <f aca="false">D3*(C3-D$36)^2</f>
        <v>150.629164335689</v>
      </c>
      <c r="M3" s="0" t="n">
        <f aca="false">(D3-D$39)*E3</f>
        <v>49.7</v>
      </c>
    </row>
    <row collapsed="false" customFormat="false" customHeight="true" hidden="false" ht="14.5" outlineLevel="0" r="4">
      <c r="B4" s="28" t="n">
        <v>3</v>
      </c>
      <c r="C4" s="29" t="n">
        <v>28.9</v>
      </c>
      <c r="D4" s="19" t="n">
        <f aca="false">C4/E4</f>
        <v>0.825007136739937</v>
      </c>
      <c r="E4" s="29" t="n">
        <v>35.03</v>
      </c>
      <c r="F4" s="27" t="n">
        <v>500</v>
      </c>
      <c r="G4" s="27" t="n">
        <v>8</v>
      </c>
      <c r="H4" s="27" t="n">
        <v>56</v>
      </c>
      <c r="I4" s="27" t="n">
        <v>0.875</v>
      </c>
      <c r="L4" s="0" t="n">
        <f aca="false">D4*(C4-D$36)^2</f>
        <v>43.6320139312335</v>
      </c>
      <c r="M4" s="0" t="n">
        <f aca="false">(D4-D$39)*E4</f>
        <v>28.9</v>
      </c>
    </row>
    <row collapsed="false" customFormat="false" customHeight="true" hidden="false" ht="14.5" outlineLevel="0" r="5">
      <c r="B5" s="28" t="n">
        <v>4</v>
      </c>
      <c r="C5" s="29" t="n">
        <v>32.6</v>
      </c>
      <c r="D5" s="19" t="n">
        <f aca="false">C5/E5</f>
        <v>0.810743596120368</v>
      </c>
      <c r="E5" s="29" t="n">
        <v>40.21</v>
      </c>
      <c r="F5" s="27" t="n">
        <v>500</v>
      </c>
      <c r="G5" s="27" t="n">
        <v>6</v>
      </c>
      <c r="H5" s="27" t="n">
        <v>58</v>
      </c>
      <c r="I5" s="27" t="n">
        <v>0.9062</v>
      </c>
      <c r="L5" s="0" t="n">
        <f aca="false">D5*(C5-D$36)^2</f>
        <v>10.3463574605543</v>
      </c>
      <c r="M5" s="0" t="n">
        <f aca="false">(D5-D$39)*E5</f>
        <v>32.6</v>
      </c>
    </row>
    <row collapsed="false" customFormat="false" customHeight="true" hidden="false" ht="14.5" outlineLevel="0" r="6">
      <c r="B6" s="28" t="n">
        <v>5</v>
      </c>
      <c r="C6" s="29" t="n">
        <v>2.9</v>
      </c>
      <c r="D6" s="19" t="n">
        <f aca="false">C6/E6</f>
        <v>0.812324929971989</v>
      </c>
      <c r="E6" s="29" t="n">
        <v>3.57</v>
      </c>
      <c r="F6" s="27" t="n">
        <v>76</v>
      </c>
      <c r="G6" s="27" t="n">
        <v>0</v>
      </c>
      <c r="H6" s="27" t="n">
        <v>64</v>
      </c>
      <c r="I6" s="27" t="n">
        <v>1</v>
      </c>
      <c r="L6" s="0" t="n">
        <f aca="false">D6*(C6-D$36)^2</f>
        <v>899.282823470277</v>
      </c>
      <c r="M6" s="0" t="n">
        <f aca="false">(D6-D$39)*E6</f>
        <v>2.9</v>
      </c>
    </row>
    <row collapsed="false" customFormat="false" customHeight="true" hidden="false" ht="14.5" outlineLevel="0" r="7">
      <c r="B7" s="28" t="n">
        <v>6</v>
      </c>
      <c r="C7" s="29" t="n">
        <v>30</v>
      </c>
      <c r="D7" s="19" t="n">
        <f aca="false">C7/E7</f>
        <v>0.831255195344971</v>
      </c>
      <c r="E7" s="29" t="n">
        <v>36.09</v>
      </c>
      <c r="F7" s="27" t="n">
        <v>498</v>
      </c>
      <c r="G7" s="27" t="n">
        <v>0</v>
      </c>
      <c r="H7" s="27" t="n">
        <v>64</v>
      </c>
      <c r="I7" s="27" t="n">
        <v>1</v>
      </c>
      <c r="L7" s="0" t="n">
        <f aca="false">D7*(C7-D$36)^2</f>
        <v>31.6689100397155</v>
      </c>
      <c r="M7" s="0" t="n">
        <f aca="false">(D7-D$39)*E7</f>
        <v>30</v>
      </c>
    </row>
    <row collapsed="false" customFormat="false" customHeight="true" hidden="false" ht="14.5" outlineLevel="0" r="8">
      <c r="B8" s="28" t="n">
        <v>7</v>
      </c>
      <c r="C8" s="29" t="n">
        <v>11.1</v>
      </c>
      <c r="D8" s="19" t="n">
        <f aca="false">C8/E8</f>
        <v>0.743967828418231</v>
      </c>
      <c r="E8" s="29" t="n">
        <v>14.92</v>
      </c>
      <c r="F8" s="27" t="n">
        <v>297</v>
      </c>
      <c r="G8" s="27" t="n">
        <v>0</v>
      </c>
      <c r="H8" s="27" t="n">
        <v>64</v>
      </c>
      <c r="I8" s="27" t="n">
        <v>1</v>
      </c>
      <c r="L8" s="0" t="n">
        <f aca="false">D8*(C8-D$36)^2</f>
        <v>467.674468929848</v>
      </c>
      <c r="M8" s="0" t="n">
        <f aca="false">(D8-D$39)*E8</f>
        <v>11.1</v>
      </c>
    </row>
    <row collapsed="false" customFormat="false" customHeight="true" hidden="false" ht="14.5" outlineLevel="0" r="9">
      <c r="B9" s="28" t="n">
        <v>8</v>
      </c>
      <c r="C9" s="29" t="n">
        <v>5.6</v>
      </c>
      <c r="D9" s="19" t="n">
        <f aca="false">C9/E9</f>
        <v>0.788732394366197</v>
      </c>
      <c r="E9" s="29" t="n">
        <v>7.1</v>
      </c>
      <c r="F9" s="27" t="n">
        <v>169</v>
      </c>
      <c r="G9" s="27" t="n">
        <v>0</v>
      </c>
      <c r="H9" s="27" t="n">
        <v>64</v>
      </c>
      <c r="I9" s="27" t="n">
        <v>1</v>
      </c>
      <c r="L9" s="0" t="n">
        <f aca="false">D9*(C9-D$36)^2</f>
        <v>737.202586829421</v>
      </c>
      <c r="M9" s="0" t="n">
        <f aca="false">(D9-D$39)*E9</f>
        <v>5.6</v>
      </c>
    </row>
    <row collapsed="false" customFormat="false" customHeight="true" hidden="false" ht="14.5" outlineLevel="0" r="10">
      <c r="B10" s="28" t="n">
        <v>9</v>
      </c>
      <c r="C10" s="29" t="n">
        <v>9</v>
      </c>
      <c r="D10" s="19" t="n">
        <f aca="false">C10/E10</f>
        <v>0.708661417322835</v>
      </c>
      <c r="E10" s="29" t="n">
        <v>12.7</v>
      </c>
      <c r="F10" s="27" t="n">
        <v>148</v>
      </c>
      <c r="G10" s="27" t="n">
        <v>0</v>
      </c>
      <c r="H10" s="27" t="n">
        <v>64</v>
      </c>
      <c r="I10" s="27" t="n">
        <v>1</v>
      </c>
      <c r="L10" s="0" t="n">
        <f aca="false">D10*(C10-D$36)^2</f>
        <v>523.230022755905</v>
      </c>
      <c r="M10" s="0" t="n">
        <f aca="false">(D10-D$39)*E10</f>
        <v>9</v>
      </c>
    </row>
    <row collapsed="false" customFormat="false" customHeight="true" hidden="false" ht="14.5" outlineLevel="0" r="11">
      <c r="B11" s="28" t="n">
        <v>10</v>
      </c>
      <c r="C11" s="29" t="n">
        <v>18.8</v>
      </c>
      <c r="D11" s="19" t="n">
        <f aca="false">C11/E11</f>
        <v>0.859232175502742</v>
      </c>
      <c r="E11" s="29" t="n">
        <v>21.88</v>
      </c>
      <c r="F11" s="27" t="n">
        <v>500</v>
      </c>
      <c r="G11" s="27" t="n">
        <v>8</v>
      </c>
      <c r="H11" s="27" t="n">
        <v>56</v>
      </c>
      <c r="I11" s="27" t="n">
        <v>0.875</v>
      </c>
      <c r="L11" s="0" t="n">
        <f aca="false">D11*(C11-D$36)^2</f>
        <v>259.314522411131</v>
      </c>
      <c r="M11" s="0" t="n">
        <f aca="false">(D11-D$39)*E11</f>
        <v>18.8</v>
      </c>
    </row>
    <row collapsed="false" customFormat="false" customHeight="true" hidden="false" ht="14.5" outlineLevel="0" r="12">
      <c r="B12" s="28" t="n">
        <v>11</v>
      </c>
      <c r="C12" s="29" t="n">
        <v>43.8</v>
      </c>
      <c r="D12" s="19" t="n">
        <f aca="false">C12/E12</f>
        <v>0.824858757062147</v>
      </c>
      <c r="E12" s="29" t="n">
        <v>53.1</v>
      </c>
      <c r="F12" s="27" t="n">
        <v>500</v>
      </c>
      <c r="G12" s="27" t="n">
        <v>3</v>
      </c>
      <c r="H12" s="27" t="n">
        <v>61</v>
      </c>
      <c r="I12" s="27" t="n">
        <v>0.9531</v>
      </c>
      <c r="L12" s="0" t="n">
        <f aca="false">D12*(C12-D$36)^2</f>
        <v>47.9913537940992</v>
      </c>
      <c r="M12" s="0" t="n">
        <f aca="false">(D12-D$39)*E12</f>
        <v>43.8</v>
      </c>
    </row>
    <row collapsed="false" customFormat="false" customHeight="true" hidden="false" ht="14.5" outlineLevel="0" r="13">
      <c r="B13" s="28" t="n">
        <v>12</v>
      </c>
      <c r="C13" s="29" t="n">
        <v>6.4</v>
      </c>
      <c r="D13" s="19" t="n">
        <f aca="false">C13/E13</f>
        <v>0.805031446540881</v>
      </c>
      <c r="E13" s="29" t="n">
        <v>7.95</v>
      </c>
      <c r="F13" s="27" t="n">
        <v>141</v>
      </c>
      <c r="G13" s="27" t="n">
        <v>0</v>
      </c>
      <c r="H13" s="27" t="n">
        <v>64</v>
      </c>
      <c r="I13" s="27" t="n">
        <v>1</v>
      </c>
      <c r="L13" s="0" t="n">
        <f aca="false">D13*(C13-D$36)^2</f>
        <v>713.573298806429</v>
      </c>
      <c r="M13" s="0" t="n">
        <f aca="false">(D13-D$39)*E13</f>
        <v>6.4</v>
      </c>
    </row>
    <row collapsed="false" customFormat="false" customHeight="true" hidden="false" ht="14.5" outlineLevel="0" r="14">
      <c r="B14" s="28" t="n">
        <v>13</v>
      </c>
      <c r="C14" s="29" t="n">
        <v>8.2</v>
      </c>
      <c r="D14" s="19" t="n">
        <f aca="false">C14/E14</f>
        <v>0.889370932754881</v>
      </c>
      <c r="E14" s="29" t="n">
        <v>9.22</v>
      </c>
      <c r="F14" s="27" t="n">
        <v>196</v>
      </c>
      <c r="G14" s="27" t="n">
        <v>0</v>
      </c>
      <c r="H14" s="27" t="n">
        <v>64</v>
      </c>
      <c r="I14" s="27" t="n">
        <v>1</v>
      </c>
      <c r="L14" s="0" t="n">
        <f aca="false">D14*(C14-D$36)^2</f>
        <v>695.889560012051</v>
      </c>
      <c r="M14" s="0" t="n">
        <f aca="false">(D14-D$39)*E14</f>
        <v>8.2</v>
      </c>
    </row>
    <row collapsed="false" customFormat="false" customHeight="true" hidden="false" ht="14.5" outlineLevel="0" r="15">
      <c r="B15" s="28" t="n">
        <v>14</v>
      </c>
      <c r="C15" s="29" t="n">
        <v>37.5</v>
      </c>
      <c r="D15" s="19" t="n">
        <f aca="false">C15/E15</f>
        <v>0.845928265283104</v>
      </c>
      <c r="E15" s="29" t="n">
        <v>44.33</v>
      </c>
      <c r="F15" s="27" t="n">
        <v>368</v>
      </c>
      <c r="G15" s="27" t="n">
        <v>0</v>
      </c>
      <c r="H15" s="27" t="n">
        <v>64</v>
      </c>
      <c r="I15" s="27" t="n">
        <v>1</v>
      </c>
      <c r="L15" s="0" t="n">
        <f aca="false">D15*(C15-D$36)^2</f>
        <v>1.49111671930222</v>
      </c>
      <c r="M15" s="0" t="n">
        <f aca="false">(D15-D$39)*E15</f>
        <v>37.5</v>
      </c>
    </row>
    <row collapsed="false" customFormat="false" customHeight="true" hidden="false" ht="14.5" outlineLevel="0" r="16">
      <c r="B16" s="28" t="n">
        <v>15</v>
      </c>
      <c r="C16" s="29" t="n">
        <v>12.6</v>
      </c>
      <c r="D16" s="19" t="n">
        <f aca="false">C16/E16</f>
        <v>0.759493670886076</v>
      </c>
      <c r="E16" s="29" t="n">
        <v>16.59</v>
      </c>
      <c r="F16" s="27" t="n">
        <v>211</v>
      </c>
      <c r="G16" s="27" t="n">
        <v>0</v>
      </c>
      <c r="H16" s="27" t="n">
        <v>64</v>
      </c>
      <c r="I16" s="27" t="n">
        <v>1</v>
      </c>
      <c r="L16" s="0" t="n">
        <f aca="false">D16*(C16-D$36)^2</f>
        <v>422.016378818565</v>
      </c>
      <c r="M16" s="0" t="n">
        <f aca="false">(D16-D$39)*E16</f>
        <v>12.6</v>
      </c>
    </row>
    <row collapsed="false" customFormat="false" customHeight="true" hidden="false" ht="14.5" outlineLevel="0" r="17">
      <c r="B17" s="28" t="n">
        <v>16</v>
      </c>
      <c r="C17" s="29" t="n">
        <v>16.1</v>
      </c>
      <c r="D17" s="19" t="n">
        <f aca="false">C17/E17</f>
        <v>0.823529411764706</v>
      </c>
      <c r="E17" s="29" t="n">
        <v>19.55</v>
      </c>
      <c r="F17" s="27" t="n">
        <v>500</v>
      </c>
      <c r="G17" s="27" t="n">
        <v>5</v>
      </c>
      <c r="H17" s="27" t="n">
        <v>59</v>
      </c>
      <c r="I17" s="27" t="n">
        <v>0.9219</v>
      </c>
      <c r="L17" s="0" t="n">
        <f aca="false">D17*(C17-D$36)^2</f>
        <v>331.798818601307</v>
      </c>
      <c r="M17" s="0" t="n">
        <f aca="false">(D17-D$39)*E17</f>
        <v>16.1</v>
      </c>
    </row>
    <row collapsed="false" customFormat="false" customHeight="true" hidden="false" ht="14.5" outlineLevel="0" r="18">
      <c r="B18" s="28" t="n">
        <v>17</v>
      </c>
      <c r="C18" s="29" t="n">
        <v>3.3</v>
      </c>
      <c r="D18" s="19" t="n">
        <f aca="false">C18/E18</f>
        <v>0.778301886792453</v>
      </c>
      <c r="E18" s="29" t="n">
        <v>4.24</v>
      </c>
      <c r="F18" s="27" t="n">
        <v>97</v>
      </c>
      <c r="G18" s="27" t="n">
        <v>0</v>
      </c>
      <c r="H18" s="27" t="n">
        <v>64</v>
      </c>
      <c r="I18" s="27" t="n">
        <v>1</v>
      </c>
      <c r="L18" s="0" t="n">
        <f aca="false">D18*(C18-D$36)^2</f>
        <v>841.025468388365</v>
      </c>
      <c r="M18" s="0" t="n">
        <f aca="false">(D18-D$39)*E18</f>
        <v>3.3</v>
      </c>
    </row>
    <row collapsed="false" customFormat="false" customHeight="true" hidden="false" ht="14.5" outlineLevel="0" r="19">
      <c r="B19" s="28" t="n">
        <v>18</v>
      </c>
      <c r="C19" s="29" t="n">
        <v>43.2</v>
      </c>
      <c r="D19" s="19" t="n">
        <f aca="false">C19/E19</f>
        <v>0.822857142857143</v>
      </c>
      <c r="E19" s="29" t="n">
        <v>52.5</v>
      </c>
      <c r="F19" s="27" t="n">
        <v>500</v>
      </c>
      <c r="G19" s="27" t="n">
        <v>6</v>
      </c>
      <c r="H19" s="27" t="n">
        <v>58</v>
      </c>
      <c r="I19" s="27" t="n">
        <v>0.9062</v>
      </c>
      <c r="L19" s="0" t="n">
        <f aca="false">D19*(C19-D$36)^2</f>
        <v>40.6393498514287</v>
      </c>
      <c r="M19" s="0" t="n">
        <f aca="false">(D19-D$39)*E19</f>
        <v>43.2</v>
      </c>
    </row>
    <row collapsed="false" customFormat="false" customHeight="true" hidden="false" ht="14.5" outlineLevel="0" r="20">
      <c r="B20" s="28" t="n">
        <v>19</v>
      </c>
      <c r="C20" s="29" t="n">
        <v>36.9</v>
      </c>
      <c r="D20" s="19" t="n">
        <f aca="false">C20/E20</f>
        <v>0.807263180923211</v>
      </c>
      <c r="E20" s="29" t="n">
        <v>45.71</v>
      </c>
      <c r="F20" s="27" t="n">
        <v>500</v>
      </c>
      <c r="G20" s="27" t="n">
        <v>4</v>
      </c>
      <c r="H20" s="27" t="n">
        <v>60</v>
      </c>
      <c r="I20" s="27" t="n">
        <v>0.9375</v>
      </c>
      <c r="L20" s="0" t="n">
        <f aca="false">D20*(C20-D$36)^2</f>
        <v>0.427444867643847</v>
      </c>
      <c r="M20" s="0" t="n">
        <f aca="false">(D20-D$39)*E20</f>
        <v>36.9</v>
      </c>
    </row>
    <row collapsed="false" customFormat="false" customHeight="true" hidden="false" ht="14.5" outlineLevel="0" r="21">
      <c r="B21" s="28" t="n">
        <v>20</v>
      </c>
      <c r="C21" s="29" t="n">
        <v>92.2</v>
      </c>
      <c r="D21" s="19" t="n">
        <f aca="false">C21/E21</f>
        <v>0.99718797317759</v>
      </c>
      <c r="E21" s="29" t="n">
        <v>92.46</v>
      </c>
      <c r="F21" s="27" t="n">
        <v>500</v>
      </c>
      <c r="G21" s="27" t="n">
        <v>4</v>
      </c>
      <c r="H21" s="27" t="n">
        <v>60</v>
      </c>
      <c r="I21" s="27" t="n">
        <v>0.9375</v>
      </c>
      <c r="L21" s="0" t="n">
        <f aca="false">D21*(C21-D$36)^2</f>
        <v>3130.27220030981</v>
      </c>
      <c r="M21" s="0" t="n">
        <f aca="false">(D21-D$39)*E21</f>
        <v>92.2</v>
      </c>
    </row>
    <row collapsed="false" customFormat="false" customHeight="true" hidden="false" ht="14.5" outlineLevel="0" r="22">
      <c r="B22" s="28" t="n">
        <v>21</v>
      </c>
      <c r="C22" s="29" t="n">
        <v>33.1</v>
      </c>
      <c r="D22" s="19" t="n">
        <f aca="false">C22/E22</f>
        <v>0.832076420311715</v>
      </c>
      <c r="E22" s="29" t="n">
        <v>39.78</v>
      </c>
      <c r="F22" s="27" t="n">
        <v>500</v>
      </c>
      <c r="G22" s="27" t="n">
        <v>4</v>
      </c>
      <c r="H22" s="27" t="n">
        <v>60</v>
      </c>
      <c r="I22" s="27" t="n">
        <v>0.9375</v>
      </c>
      <c r="L22" s="0" t="n">
        <f aca="false">D22*(C22-D$36)^2</f>
        <v>7.85416246550468</v>
      </c>
      <c r="M22" s="0" t="n">
        <f aca="false">(D22-D$39)*E22</f>
        <v>33.1</v>
      </c>
    </row>
    <row collapsed="false" customFormat="false" customHeight="true" hidden="false" ht="14.5" outlineLevel="0" r="23">
      <c r="B23" s="28" t="n">
        <v>22</v>
      </c>
      <c r="C23" s="29" t="n">
        <v>25.3</v>
      </c>
      <c r="D23" s="19" t="n">
        <f aca="false">C23/E23</f>
        <v>0.826257348138472</v>
      </c>
      <c r="E23" s="29" t="n">
        <v>30.62</v>
      </c>
      <c r="F23" s="27" t="n">
        <v>500</v>
      </c>
      <c r="G23" s="27" t="n">
        <v>4</v>
      </c>
      <c r="H23" s="27" t="n">
        <v>60</v>
      </c>
      <c r="I23" s="27" t="n">
        <v>0.9375</v>
      </c>
      <c r="L23" s="0" t="n">
        <f aca="false">D23*(C23-D$36)^2</f>
        <v>97.6699246378546</v>
      </c>
      <c r="M23" s="0" t="n">
        <f aca="false">(D23-D$39)*E23</f>
        <v>25.3</v>
      </c>
    </row>
    <row collapsed="false" customFormat="false" customHeight="true" hidden="false" ht="14.5" outlineLevel="0" r="24">
      <c r="B24" s="28" t="n">
        <v>23</v>
      </c>
      <c r="C24" s="29" t="n">
        <v>58.7</v>
      </c>
      <c r="D24" s="19" t="n">
        <f aca="false">C24/E24</f>
        <v>0.813132012744148</v>
      </c>
      <c r="E24" s="29" t="n">
        <v>72.19</v>
      </c>
      <c r="F24" s="27" t="n">
        <v>500</v>
      </c>
      <c r="G24" s="27" t="n">
        <v>3</v>
      </c>
      <c r="H24" s="27" t="n">
        <v>61</v>
      </c>
      <c r="I24" s="27" t="n">
        <v>0.9531</v>
      </c>
      <c r="L24" s="0" t="n">
        <f aca="false">D24*(C24-D$36)^2</f>
        <v>412.661053214973</v>
      </c>
      <c r="M24" s="0" t="n">
        <f aca="false">(D24-D$39)*E24</f>
        <v>58.7</v>
      </c>
    </row>
    <row collapsed="false" customFormat="false" customHeight="true" hidden="false" ht="14.5" outlineLevel="0" r="25">
      <c r="B25" s="28" t="n">
        <v>24</v>
      </c>
      <c r="C25" s="29" t="n">
        <v>54.2</v>
      </c>
      <c r="D25" s="19" t="n">
        <f aca="false">C25/E25</f>
        <v>0.827480916030534</v>
      </c>
      <c r="E25" s="29" t="n">
        <v>65.5</v>
      </c>
      <c r="F25" s="27" t="n">
        <v>478</v>
      </c>
      <c r="G25" s="27" t="n">
        <v>0</v>
      </c>
      <c r="H25" s="27" t="n">
        <v>64</v>
      </c>
      <c r="I25" s="27" t="n">
        <v>1</v>
      </c>
      <c r="L25" s="0" t="n">
        <f aca="false">D25*(C25-D$36)^2</f>
        <v>268.92862117693</v>
      </c>
      <c r="M25" s="0" t="n">
        <f aca="false">(D25-D$39)*E25</f>
        <v>54.2</v>
      </c>
    </row>
    <row collapsed="false" customFormat="false" customHeight="true" hidden="false" ht="14.5" outlineLevel="0" r="26">
      <c r="B26" s="28" t="n">
        <v>25</v>
      </c>
      <c r="C26" s="29" t="n">
        <v>42.8</v>
      </c>
      <c r="D26" s="19" t="n">
        <f aca="false">C26/E26</f>
        <v>0.819452421979705</v>
      </c>
      <c r="E26" s="29" t="n">
        <v>52.23</v>
      </c>
      <c r="F26" s="27" t="n">
        <v>500</v>
      </c>
      <c r="G26" s="27" t="n">
        <v>4</v>
      </c>
      <c r="H26" s="27" t="n">
        <v>60</v>
      </c>
      <c r="I26" s="27" t="n">
        <v>0.9375</v>
      </c>
      <c r="L26" s="0" t="n">
        <f aca="false">D26*(C26-D$36)^2</f>
        <v>35.9952387712469</v>
      </c>
      <c r="M26" s="0" t="n">
        <f aca="false">(D26-D$39)*E26</f>
        <v>42.8</v>
      </c>
    </row>
    <row collapsed="false" customFormat="false" customHeight="true" hidden="false" ht="14.5" outlineLevel="0" r="27">
      <c r="B27" s="28" t="n">
        <v>26</v>
      </c>
      <c r="C27" s="29" t="n">
        <v>12.4</v>
      </c>
      <c r="D27" s="19" t="n">
        <f aca="false">C27/E27</f>
        <v>0.857538035961272</v>
      </c>
      <c r="E27" s="29" t="n">
        <v>14.46</v>
      </c>
      <c r="F27" s="27" t="n">
        <v>500</v>
      </c>
      <c r="G27" s="27" t="n">
        <v>4</v>
      </c>
      <c r="H27" s="27" t="n">
        <v>60</v>
      </c>
      <c r="I27" s="27" t="n">
        <v>0.9375</v>
      </c>
      <c r="L27" s="0" t="n">
        <f aca="false">D27*(C27-D$36)^2</f>
        <v>484.61518106347</v>
      </c>
      <c r="M27" s="0" t="n">
        <f aca="false">(D27-D$39)*E27</f>
        <v>12.4</v>
      </c>
    </row>
    <row collapsed="false" customFormat="false" customHeight="true" hidden="false" ht="14.5" outlineLevel="0" r="28">
      <c r="B28" s="28" t="n">
        <v>27</v>
      </c>
      <c r="C28" s="29" t="n">
        <v>56.9</v>
      </c>
      <c r="D28" s="19" t="n">
        <f aca="false">C28/E28</f>
        <v>0.843963215663008</v>
      </c>
      <c r="E28" s="29" t="n">
        <v>67.42</v>
      </c>
      <c r="F28" s="27" t="n">
        <v>500</v>
      </c>
      <c r="G28" s="27" t="n">
        <v>8</v>
      </c>
      <c r="H28" s="27" t="n">
        <v>56</v>
      </c>
      <c r="I28" s="27" t="n">
        <v>0.875</v>
      </c>
      <c r="L28" s="0" t="n">
        <f aca="false">D28*(C28-D$36)^2</f>
        <v>362.597119753618</v>
      </c>
      <c r="M28" s="0" t="n">
        <f aca="false">(D28-D$39)*E28</f>
        <v>56.9</v>
      </c>
    </row>
    <row collapsed="false" customFormat="false" customHeight="true" hidden="false" ht="14.5" outlineLevel="0" r="29">
      <c r="B29" s="28" t="n">
        <v>28</v>
      </c>
      <c r="C29" s="29" t="n">
        <v>53.4</v>
      </c>
      <c r="D29" s="19" t="n">
        <f aca="false">C29/E29</f>
        <v>0.848831664282308</v>
      </c>
      <c r="E29" s="29" t="n">
        <v>62.91</v>
      </c>
      <c r="F29" s="27" t="n">
        <v>500</v>
      </c>
      <c r="G29" s="27" t="n">
        <v>6</v>
      </c>
      <c r="H29" s="27" t="n">
        <v>58</v>
      </c>
      <c r="I29" s="27" t="n">
        <v>0.9062</v>
      </c>
      <c r="L29" s="0" t="n">
        <f aca="false">D29*(C29-D$36)^2</f>
        <v>251.926870684046</v>
      </c>
      <c r="M29" s="0" t="n">
        <f aca="false">(D29-D$39)*E29</f>
        <v>53.4</v>
      </c>
    </row>
    <row collapsed="false" customFormat="false" customHeight="true" hidden="false" ht="14.5" outlineLevel="0" r="30">
      <c r="B30" s="28" t="n">
        <v>29</v>
      </c>
      <c r="C30" s="29" t="n">
        <v>33.6</v>
      </c>
      <c r="D30" s="19" t="n">
        <f aca="false">C30/E30</f>
        <v>0.786332787268898</v>
      </c>
      <c r="E30" s="29" t="n">
        <v>42.73</v>
      </c>
      <c r="F30" s="27" t="n">
        <v>500</v>
      </c>
      <c r="G30" s="27" t="n">
        <v>2</v>
      </c>
      <c r="H30" s="27" t="n">
        <v>62</v>
      </c>
      <c r="I30" s="27" t="n">
        <v>0.9688</v>
      </c>
      <c r="L30" s="0" t="n">
        <f aca="false">D30*(C30-D$36)^2</f>
        <v>5.20308445900613</v>
      </c>
      <c r="M30" s="0" t="n">
        <f aca="false">(D30-D$39)*E30</f>
        <v>33.6</v>
      </c>
    </row>
    <row collapsed="false" customFormat="false" customHeight="true" hidden="false" ht="14.5" outlineLevel="0" r="31">
      <c r="B31" s="28" t="n">
        <v>30</v>
      </c>
      <c r="C31" s="29" t="n">
        <v>19.5</v>
      </c>
      <c r="D31" s="34" t="n">
        <f aca="false">C31/E31</f>
        <v>0.839793281653747</v>
      </c>
      <c r="E31" s="29" t="n">
        <v>23.22</v>
      </c>
      <c r="F31" s="27" t="n">
        <v>375</v>
      </c>
      <c r="G31" s="27" t="n">
        <v>0</v>
      </c>
      <c r="H31" s="27" t="n">
        <v>64</v>
      </c>
      <c r="I31" s="27" t="n">
        <v>1</v>
      </c>
      <c r="L31" s="0" t="n">
        <f aca="false">D31*(C31-D$36)^2</f>
        <v>233.434566157048</v>
      </c>
      <c r="M31" s="0" t="n">
        <f aca="false">(D31-D$39)*E31</f>
        <v>19.5</v>
      </c>
    </row>
    <row collapsed="false" customFormat="false" customHeight="true" hidden="false" ht="14.5" outlineLevel="0" r="33">
      <c r="E33" s="27" t="n">
        <f aca="false">SUM(E2:E31)</f>
        <v>1085.17</v>
      </c>
    </row>
    <row collapsed="false" customFormat="false" customHeight="true" hidden="false" ht="14.5" outlineLevel="0" r="34"/>
    <row collapsed="false" customFormat="true" customHeight="true" hidden="false" ht="14.5" outlineLevel="0" r="35" s="27">
      <c r="B35" s="21" t="s">
        <v>24</v>
      </c>
      <c r="C35" s="27" t="s">
        <v>25</v>
      </c>
      <c r="D35" s="0" t="s">
        <v>26</v>
      </c>
      <c r="E35" s="27" t="s">
        <v>27</v>
      </c>
      <c r="F35" s="27" t="s">
        <v>28</v>
      </c>
      <c r="K35" s="0"/>
      <c r="L35" s="0"/>
      <c r="M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collapsed="false" customFormat="true" customHeight="true" hidden="false" ht="14.5" outlineLevel="0" r="36" s="27">
      <c r="B36" s="27" t="s">
        <v>29</v>
      </c>
      <c r="C36" s="32" t="n">
        <f aca="false">AVERAGE(H2:H31)</f>
        <v>61.1666666666667</v>
      </c>
      <c r="D36" s="1" t="n">
        <f aca="false">AVERAGE(E2:E31)</f>
        <v>36.1723333333333</v>
      </c>
      <c r="E36" s="32" t="n">
        <f aca="false">SUM(C2:C31)/SUM(E2:E31)</f>
        <v>0.835629440548486</v>
      </c>
      <c r="F36" s="32" t="n">
        <f aca="false">AVERAGE(C2:C31)</f>
        <v>30.2266666666667</v>
      </c>
      <c r="I36" s="32"/>
      <c r="K36" s="0"/>
      <c r="L36" s="0"/>
      <c r="M36" s="1" t="n">
        <f aca="false">AVERAGE(M2:M31)</f>
        <v>30.2266666666667</v>
      </c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collapsed="false" customFormat="true" customHeight="true" hidden="false" ht="14.5" outlineLevel="0" r="37" s="27">
      <c r="B37" s="27" t="s">
        <v>30</v>
      </c>
      <c r="C37" s="32" t="n">
        <f aca="false">STDEVP(H2:H31)/SQRT(COUNT(H2:H31))</f>
        <v>0.49684187811803</v>
      </c>
      <c r="D37" s="1" t="n">
        <f aca="false">STDEVP(E2:E31)/SQRT(COUNT(E2:E31))</f>
        <v>4.16769341171757</v>
      </c>
      <c r="E37" s="32" t="n">
        <f aca="false">SQRT(SUM(L2:L31)/SUM(E2:E31))/SQRT(COUNT(D2:D31))</f>
        <v>0.595870000136322</v>
      </c>
      <c r="F37" s="32" t="n">
        <f aca="false">STDEVP(C2:C31)/SQRT(COUNT(C2:C32))</f>
        <v>3.73258901310347</v>
      </c>
      <c r="I37" s="32"/>
      <c r="K37" s="0"/>
      <c r="L37" s="0"/>
      <c r="M37" s="1" t="n">
        <f aca="false">STDEVP(M2:M31)/SQRT(COUNT(M2:M31))</f>
        <v>3.73258901310347</v>
      </c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collapsed="false" customFormat="true" customHeight="true" hidden="false" ht="14.5" outlineLevel="0" r="38" s="27">
      <c r="D38" s="0"/>
      <c r="K38" s="0"/>
      <c r="L38" s="0"/>
      <c r="M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collapsed="false" customFormat="true" customHeight="true" hidden="false" ht="14.5" outlineLevel="0" r="39" s="27">
      <c r="C39" s="21" t="s">
        <v>31</v>
      </c>
      <c r="D39" s="0"/>
      <c r="E39" s="22" t="n">
        <v>0.592</v>
      </c>
      <c r="K39" s="0"/>
      <c r="L39" s="0"/>
      <c r="M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collapsed="false" customFormat="true" customHeight="true" hidden="false" ht="14.5" outlineLevel="0" r="40" s="27">
      <c r="D40" s="23" t="s">
        <v>32</v>
      </c>
      <c r="E40" s="32" t="n">
        <f aca="false">E36-E39</f>
        <v>0.243629440548486</v>
      </c>
      <c r="F40" s="33" t="n">
        <f aca="false">E40*D36</f>
        <v>8.81264533333333</v>
      </c>
      <c r="K40" s="0"/>
      <c r="L40" s="0"/>
      <c r="M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collapsed="false" customFormat="false" customHeight="true" hidden="false" ht="14.5" outlineLevel="0" r="41"/>
    <row collapsed="false" customFormat="false" customHeight="true" hidden="false" ht="14.5" outlineLevel="0" r="42">
      <c r="E42" s="27" t="s">
        <v>48</v>
      </c>
      <c r="F42" s="27" t="s">
        <v>33</v>
      </c>
      <c r="G42" s="24" t="s">
        <v>34</v>
      </c>
      <c r="H42" s="24" t="s">
        <v>35</v>
      </c>
    </row>
    <row collapsed="false" customFormat="false" customHeight="true" hidden="false" ht="14.5" outlineLevel="0" r="43">
      <c r="F43" s="32" t="n">
        <f aca="false">AVERAGE(D2:D31)</f>
        <v>0.820663500577389</v>
      </c>
      <c r="G43" s="25" t="n">
        <f aca="false">(($F$43/1000)*($E$33/3600))</f>
        <v>0.000247377614144879</v>
      </c>
      <c r="H43" s="26" t="n">
        <f aca="false">$F$43*$E$33</f>
        <v>890.559410921565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Roman,Predeterminado"&amp;A</oddHeader>
    <oddFooter>&amp;C&amp;"Times New Roman,Predeterminado"Página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43"/>
  <sheetViews>
    <sheetView colorId="64" defaultGridColor="true" rightToLeft="false" showFormulas="false" showGridLines="true" showOutlineSymbols="true" showRowColHeaders="true" showZeros="true" tabSelected="false" topLeftCell="A24" view="normal" windowProtection="false" workbookViewId="0" zoomScale="100" zoomScaleNormal="100" zoomScalePageLayoutView="100">
      <selection activeCell="E37" activeCellId="0" pane="topLeft" sqref="E37"/>
    </sheetView>
  </sheetViews>
  <cols>
    <col collapsed="false" hidden="false" max="3" min="1" style="27" width="8.41960784313726"/>
    <col collapsed="false" hidden="false" max="4" min="4" style="0" width="10.7607843137255"/>
    <col collapsed="false" hidden="false" max="5" min="5" style="27" width="8.41960784313726"/>
    <col collapsed="false" hidden="false" max="6" min="6" style="27" width="10.2745098039216"/>
    <col collapsed="false" hidden="false" max="981" min="7" style="27" width="8.41960784313726"/>
    <col collapsed="false" hidden="false" max="1025" min="982" style="0" width="8.41960784313726"/>
  </cols>
  <sheetData>
    <row collapsed="false" customFormat="false" customHeight="true" hidden="false" ht="14.5" outlineLevel="0" r="1">
      <c r="B1" s="27" t="s">
        <v>16</v>
      </c>
      <c r="C1" s="27" t="s">
        <v>17</v>
      </c>
      <c r="D1" s="27" t="s">
        <v>18</v>
      </c>
      <c r="E1" s="27" t="s">
        <v>1</v>
      </c>
      <c r="F1" s="27" t="s">
        <v>19</v>
      </c>
      <c r="G1" s="27" t="s">
        <v>20</v>
      </c>
      <c r="H1" s="27" t="s">
        <v>21</v>
      </c>
      <c r="I1" s="27" t="s">
        <v>22</v>
      </c>
      <c r="L1" s="16" t="s">
        <v>23</v>
      </c>
      <c r="M1" s="0"/>
    </row>
    <row collapsed="false" customFormat="false" customHeight="true" hidden="false" ht="14.5" outlineLevel="0" r="2">
      <c r="B2" s="28" t="n">
        <v>1</v>
      </c>
      <c r="C2" s="27" t="n">
        <v>91.8</v>
      </c>
      <c r="D2" s="32" t="n">
        <f aca="false">C2/E2</f>
        <v>0.82472374449735</v>
      </c>
      <c r="E2" s="27" t="n">
        <v>111.31</v>
      </c>
      <c r="F2" s="27" t="n">
        <v>500</v>
      </c>
      <c r="G2" s="27" t="n">
        <v>2</v>
      </c>
      <c r="H2" s="27" t="n">
        <v>62</v>
      </c>
      <c r="I2" s="27" t="n">
        <v>0.9688</v>
      </c>
      <c r="L2" s="0" t="n">
        <f aca="false">D2*(C2-D$36)^2</f>
        <v>440.271369104303</v>
      </c>
      <c r="M2" s="0" t="n">
        <f aca="false">(D2-D$39)*E2</f>
        <v>91.8</v>
      </c>
    </row>
    <row collapsed="false" customFormat="false" customHeight="true" hidden="false" ht="14.5" outlineLevel="0" r="3">
      <c r="B3" s="28" t="n">
        <v>2</v>
      </c>
      <c r="C3" s="27" t="n">
        <v>55.8</v>
      </c>
      <c r="D3" s="32" t="n">
        <f aca="false">C3/E3</f>
        <v>0.819985304922851</v>
      </c>
      <c r="E3" s="27" t="n">
        <v>68.05</v>
      </c>
      <c r="F3" s="27" t="n">
        <v>280</v>
      </c>
      <c r="G3" s="27" t="n">
        <v>0</v>
      </c>
      <c r="H3" s="27" t="n">
        <v>64</v>
      </c>
      <c r="I3" s="27" t="n">
        <v>1</v>
      </c>
      <c r="L3" s="0" t="n">
        <f aca="false">D3*(C3-D$36)^2</f>
        <v>136.347996987509</v>
      </c>
      <c r="M3" s="0" t="n">
        <f aca="false">(D3-D$39)*E3</f>
        <v>55.8</v>
      </c>
    </row>
    <row collapsed="false" customFormat="false" customHeight="true" hidden="false" ht="14.5" outlineLevel="0" r="4">
      <c r="B4" s="28" t="n">
        <v>3</v>
      </c>
      <c r="C4" s="27" t="n">
        <v>2.9</v>
      </c>
      <c r="D4" s="32" t="n">
        <f aca="false">C4/E4</f>
        <v>0.719602977667494</v>
      </c>
      <c r="E4" s="27" t="n">
        <v>4.03</v>
      </c>
      <c r="F4" s="27" t="n">
        <v>60</v>
      </c>
      <c r="G4" s="27" t="n">
        <v>0</v>
      </c>
      <c r="H4" s="27" t="n">
        <v>64</v>
      </c>
      <c r="I4" s="27" t="n">
        <v>1</v>
      </c>
      <c r="L4" s="0" t="n">
        <f aca="false">D4*(C4-D$36)^2</f>
        <v>3115.14835545906</v>
      </c>
      <c r="M4" s="0" t="n">
        <f aca="false">(D4-D$39)*E4</f>
        <v>2.9</v>
      </c>
    </row>
    <row collapsed="false" customFormat="false" customHeight="true" hidden="false" ht="14.5" outlineLevel="0" r="5">
      <c r="B5" s="28" t="n">
        <v>4</v>
      </c>
      <c r="C5" s="27" t="n">
        <v>96.9</v>
      </c>
      <c r="D5" s="32" t="n">
        <f aca="false">C5/E5</f>
        <v>0.838743183588678</v>
      </c>
      <c r="E5" s="27" t="n">
        <v>115.53</v>
      </c>
      <c r="F5" s="27" t="n">
        <v>500</v>
      </c>
      <c r="G5" s="27" t="n">
        <v>1</v>
      </c>
      <c r="H5" s="27" t="n">
        <v>63</v>
      </c>
      <c r="I5" s="27" t="n">
        <v>0.9844</v>
      </c>
      <c r="L5" s="0" t="n">
        <f aca="false">D5*(C5-D$36)^2</f>
        <v>667.238675863412</v>
      </c>
      <c r="M5" s="0" t="n">
        <f aca="false">(D5-D$39)*E5</f>
        <v>96.9</v>
      </c>
    </row>
    <row collapsed="false" customFormat="false" customHeight="true" hidden="false" ht="14.5" outlineLevel="0" r="6">
      <c r="B6" s="28" t="n">
        <v>5</v>
      </c>
      <c r="C6" s="27" t="n">
        <v>60.4</v>
      </c>
      <c r="D6" s="32" t="n">
        <f aca="false">C6/E6</f>
        <v>0.816547248884683</v>
      </c>
      <c r="E6" s="27" t="n">
        <v>73.97</v>
      </c>
      <c r="F6" s="27" t="n">
        <v>381</v>
      </c>
      <c r="G6" s="27" t="n">
        <v>0</v>
      </c>
      <c r="H6" s="27" t="n">
        <v>64</v>
      </c>
      <c r="I6" s="27" t="n">
        <v>1</v>
      </c>
      <c r="L6" s="0" t="n">
        <f aca="false">D6*(C6-D$36)^2</f>
        <v>56.1841869676897</v>
      </c>
      <c r="M6" s="0" t="n">
        <f aca="false">(D6-D$39)*E6</f>
        <v>60.4</v>
      </c>
    </row>
    <row collapsed="false" customFormat="false" customHeight="true" hidden="false" ht="14.5" outlineLevel="0" r="7">
      <c r="B7" s="28" t="n">
        <v>6</v>
      </c>
      <c r="C7" s="27" t="n">
        <v>16.6</v>
      </c>
      <c r="D7" s="32" t="n">
        <f aca="false">C7/E7</f>
        <v>0.837115481593545</v>
      </c>
      <c r="E7" s="27" t="n">
        <v>19.83</v>
      </c>
      <c r="F7" s="27" t="n">
        <v>131</v>
      </c>
      <c r="G7" s="27" t="n">
        <v>0</v>
      </c>
      <c r="H7" s="27" t="n">
        <v>64</v>
      </c>
      <c r="I7" s="27" t="n">
        <v>1</v>
      </c>
      <c r="L7" s="0" t="n">
        <f aca="false">D7*(C7-D$36)^2</f>
        <v>2271.83851815431</v>
      </c>
      <c r="M7" s="0" t="n">
        <f aca="false">(D7-D$39)*E7</f>
        <v>16.6</v>
      </c>
    </row>
    <row collapsed="false" customFormat="false" customHeight="true" hidden="false" ht="14.5" outlineLevel="0" r="8">
      <c r="B8" s="28" t="n">
        <v>7</v>
      </c>
      <c r="C8" s="27" t="n">
        <v>156.6</v>
      </c>
      <c r="D8" s="32" t="n">
        <f aca="false">C8/E8</f>
        <v>0.85611196151323</v>
      </c>
      <c r="E8" s="27" t="n">
        <v>182.92</v>
      </c>
      <c r="F8" s="27" t="n">
        <v>500</v>
      </c>
      <c r="G8" s="27" t="n">
        <v>3</v>
      </c>
      <c r="H8" s="27" t="n">
        <v>61</v>
      </c>
      <c r="I8" s="27" t="n">
        <v>0.9531</v>
      </c>
      <c r="L8" s="0" t="n">
        <f aca="false">D8*(C8-D$36)^2</f>
        <v>6615.4245643724</v>
      </c>
      <c r="M8" s="0" t="n">
        <f aca="false">(D8-D$39)*E8</f>
        <v>156.6</v>
      </c>
    </row>
    <row collapsed="false" customFormat="false" customHeight="true" hidden="false" ht="14.5" outlineLevel="0" r="9">
      <c r="B9" s="28" t="n">
        <v>8</v>
      </c>
      <c r="C9" s="27" t="n">
        <v>46.4</v>
      </c>
      <c r="D9" s="32" t="n">
        <f aca="false">C9/E9</f>
        <v>0.832286995515695</v>
      </c>
      <c r="E9" s="27" t="n">
        <v>55.75</v>
      </c>
      <c r="F9" s="27" t="n">
        <v>319</v>
      </c>
      <c r="G9" s="27" t="n">
        <v>0</v>
      </c>
      <c r="H9" s="27" t="n">
        <v>64</v>
      </c>
      <c r="I9" s="27" t="n">
        <v>1</v>
      </c>
      <c r="L9" s="0" t="n">
        <f aca="false">D9*(C9-D$36)^2</f>
        <v>413.702420807175</v>
      </c>
      <c r="M9" s="0" t="n">
        <f aca="false">(D9-D$39)*E9</f>
        <v>46.4</v>
      </c>
    </row>
    <row collapsed="false" customFormat="false" customHeight="true" hidden="false" ht="14.5" outlineLevel="0" r="10">
      <c r="B10" s="28" t="n">
        <v>9</v>
      </c>
      <c r="C10" s="27" t="n">
        <v>15.4</v>
      </c>
      <c r="D10" s="32" t="n">
        <f aca="false">C10/E10</f>
        <v>0.8004158004158</v>
      </c>
      <c r="E10" s="27" t="n">
        <v>19.24</v>
      </c>
      <c r="F10" s="27" t="n">
        <v>197</v>
      </c>
      <c r="G10" s="27" t="n">
        <v>0</v>
      </c>
      <c r="H10" s="27" t="n">
        <v>64</v>
      </c>
      <c r="I10" s="27" t="n">
        <v>1</v>
      </c>
      <c r="L10" s="0" t="n">
        <f aca="false">D10*(C10-D$36)^2</f>
        <v>2273.46664163202</v>
      </c>
      <c r="M10" s="0" t="n">
        <f aca="false">(D10-D$39)*E10</f>
        <v>15.4</v>
      </c>
    </row>
    <row collapsed="false" customFormat="false" customHeight="true" hidden="false" ht="14.5" outlineLevel="0" r="11">
      <c r="B11" s="28" t="n">
        <v>10</v>
      </c>
      <c r="C11" s="27" t="n">
        <v>81.6</v>
      </c>
      <c r="D11" s="32" t="n">
        <f aca="false">C11/E11</f>
        <v>0.839851790860436</v>
      </c>
      <c r="E11" s="27" t="n">
        <v>97.16</v>
      </c>
      <c r="F11" s="27" t="n">
        <v>500</v>
      </c>
      <c r="G11" s="27" t="n">
        <v>4</v>
      </c>
      <c r="H11" s="27" t="n">
        <v>60</v>
      </c>
      <c r="I11" s="27" t="n">
        <v>0.9375</v>
      </c>
      <c r="L11" s="0" t="n">
        <f aca="false">D11*(C11-D$36)^2</f>
        <v>139.868098394401</v>
      </c>
      <c r="M11" s="0" t="n">
        <f aca="false">(D11-D$39)*E11</f>
        <v>81.6</v>
      </c>
    </row>
    <row collapsed="false" customFormat="false" customHeight="true" hidden="false" ht="14.5" outlineLevel="0" r="12">
      <c r="B12" s="28" t="n">
        <v>11</v>
      </c>
      <c r="C12" s="27" t="n">
        <v>34.9</v>
      </c>
      <c r="D12" s="32" t="n">
        <f aca="false">C12/E12</f>
        <v>0.769739744155271</v>
      </c>
      <c r="E12" s="27" t="n">
        <v>45.34</v>
      </c>
      <c r="F12" s="27" t="n">
        <v>500</v>
      </c>
      <c r="G12" s="27" t="n">
        <v>4</v>
      </c>
      <c r="H12" s="27" t="n">
        <v>60</v>
      </c>
      <c r="I12" s="27" t="n">
        <v>0.9375</v>
      </c>
      <c r="L12" s="0" t="n">
        <f aca="false">D12*(C12-D$36)^2</f>
        <v>879.121320522718</v>
      </c>
      <c r="M12" s="0" t="n">
        <f aca="false">(D12-D$39)*E12</f>
        <v>34.9</v>
      </c>
    </row>
    <row collapsed="false" customFormat="false" customHeight="true" hidden="false" ht="14.5" outlineLevel="0" r="13">
      <c r="B13" s="28" t="n">
        <v>12</v>
      </c>
      <c r="C13" s="27" t="n">
        <v>92.6</v>
      </c>
      <c r="D13" s="32" t="n">
        <f aca="false">C13/E13</f>
        <v>0.811853410485709</v>
      </c>
      <c r="E13" s="27" t="n">
        <v>114.06</v>
      </c>
      <c r="F13" s="27" t="n">
        <v>500</v>
      </c>
      <c r="G13" s="27" t="n">
        <v>4</v>
      </c>
      <c r="H13" s="27" t="n">
        <v>60</v>
      </c>
      <c r="I13" s="27" t="n">
        <v>0.9375</v>
      </c>
      <c r="L13" s="0" t="n">
        <f aca="false">D13*(C13-D$36)^2</f>
        <v>463.932839864983</v>
      </c>
      <c r="M13" s="0" t="n">
        <f aca="false">(D13-D$39)*E13</f>
        <v>92.6</v>
      </c>
    </row>
    <row collapsed="false" customFormat="false" customHeight="true" hidden="false" ht="14.5" outlineLevel="0" r="14">
      <c r="B14" s="28" t="n">
        <v>13</v>
      </c>
      <c r="C14" s="27" t="n">
        <v>14.8</v>
      </c>
      <c r="D14" s="32" t="n">
        <f aca="false">C14/E14</f>
        <v>0.79484425349087</v>
      </c>
      <c r="E14" s="27" t="n">
        <v>18.62</v>
      </c>
      <c r="F14" s="27" t="n">
        <v>177</v>
      </c>
      <c r="G14" s="27" t="n">
        <v>0</v>
      </c>
      <c r="H14" s="27" t="n">
        <v>64</v>
      </c>
      <c r="I14" s="27" t="n">
        <v>1</v>
      </c>
      <c r="L14" s="0" t="n">
        <f aca="false">D14*(C14-D$36)^2</f>
        <v>2308.76107250269</v>
      </c>
      <c r="M14" s="0" t="n">
        <f aca="false">(D14-D$39)*E14</f>
        <v>14.8</v>
      </c>
    </row>
    <row collapsed="false" customFormat="false" customHeight="true" hidden="false" ht="14.5" outlineLevel="0" r="15">
      <c r="B15" s="28" t="n">
        <v>14</v>
      </c>
      <c r="C15" s="27" t="n">
        <v>77.8</v>
      </c>
      <c r="D15" s="32" t="n">
        <f aca="false">C15/E15</f>
        <v>0.843543315623983</v>
      </c>
      <c r="E15" s="27" t="n">
        <v>92.23</v>
      </c>
      <c r="F15" s="27" t="n">
        <v>500</v>
      </c>
      <c r="G15" s="27" t="n">
        <v>2</v>
      </c>
      <c r="H15" s="27" t="n">
        <v>62</v>
      </c>
      <c r="I15" s="27" t="n">
        <v>0.9688</v>
      </c>
      <c r="L15" s="0" t="n">
        <f aca="false">D15*(C15-D$36)^2</f>
        <v>69.9306054971266</v>
      </c>
      <c r="M15" s="0" t="n">
        <f aca="false">(D15-D$39)*E15</f>
        <v>77.8</v>
      </c>
    </row>
    <row collapsed="false" customFormat="false" customHeight="true" hidden="false" ht="14.5" outlineLevel="0" r="16">
      <c r="B16" s="28" t="n">
        <v>15</v>
      </c>
      <c r="C16" s="27" t="n">
        <v>35.9</v>
      </c>
      <c r="D16" s="32" t="n">
        <f aca="false">C16/E16</f>
        <v>0.812952898550725</v>
      </c>
      <c r="E16" s="27" t="n">
        <v>44.16</v>
      </c>
      <c r="F16" s="27" t="n">
        <v>490</v>
      </c>
      <c r="G16" s="27" t="n">
        <v>0</v>
      </c>
      <c r="H16" s="27" t="n">
        <v>64</v>
      </c>
      <c r="I16" s="27" t="n">
        <v>1</v>
      </c>
      <c r="L16" s="0" t="n">
        <f aca="false">D16*(C16-D$36)^2</f>
        <v>874.34061814991</v>
      </c>
      <c r="M16" s="0" t="n">
        <f aca="false">(D16-D$39)*E16</f>
        <v>35.9</v>
      </c>
    </row>
    <row collapsed="false" customFormat="false" customHeight="true" hidden="false" ht="14.5" outlineLevel="0" r="17">
      <c r="B17" s="28" t="n">
        <v>16</v>
      </c>
      <c r="C17" s="27" t="n">
        <v>35.1</v>
      </c>
      <c r="D17" s="32" t="n">
        <f aca="false">C17/E17</f>
        <v>0.827439886845827</v>
      </c>
      <c r="E17" s="27" t="n">
        <v>42.42</v>
      </c>
      <c r="F17" s="27" t="n">
        <v>268</v>
      </c>
      <c r="G17" s="27" t="n">
        <v>0</v>
      </c>
      <c r="H17" s="27" t="n">
        <v>64</v>
      </c>
      <c r="I17" s="27" t="n">
        <v>1</v>
      </c>
      <c r="L17" s="0" t="n">
        <f aca="false">D17*(C17-D$36)^2</f>
        <v>933.868535537483</v>
      </c>
      <c r="M17" s="0" t="n">
        <f aca="false">(D17-D$39)*E17</f>
        <v>35.1</v>
      </c>
    </row>
    <row collapsed="false" customFormat="false" customHeight="true" hidden="false" ht="14.5" outlineLevel="0" r="18">
      <c r="B18" s="28" t="n">
        <v>17</v>
      </c>
      <c r="C18" s="27" t="n">
        <v>50.1</v>
      </c>
      <c r="D18" s="32" t="n">
        <f aca="false">C18/E18</f>
        <v>0.803142032702789</v>
      </c>
      <c r="E18" s="27" t="n">
        <v>62.38</v>
      </c>
      <c r="F18" s="27" t="n">
        <v>500</v>
      </c>
      <c r="G18" s="27" t="n">
        <v>4</v>
      </c>
      <c r="H18" s="27" t="n">
        <v>60</v>
      </c>
      <c r="I18" s="27" t="n">
        <v>0.9375</v>
      </c>
      <c r="L18" s="0" t="n">
        <f aca="false">D18*(C18-D$36)^2</f>
        <v>277.705653294325</v>
      </c>
      <c r="M18" s="0" t="n">
        <f aca="false">(D18-D$39)*E18</f>
        <v>50.1</v>
      </c>
    </row>
    <row collapsed="false" customFormat="false" customHeight="true" hidden="false" ht="14.5" outlineLevel="0" r="19">
      <c r="B19" s="28" t="n">
        <v>18</v>
      </c>
      <c r="C19" s="27" t="n">
        <v>53.7</v>
      </c>
      <c r="D19" s="32" t="n">
        <f aca="false">C19/E19</f>
        <v>0.828959555418339</v>
      </c>
      <c r="E19" s="27" t="n">
        <v>64.78</v>
      </c>
      <c r="F19" s="27" t="n">
        <v>500</v>
      </c>
      <c r="G19" s="27" t="n">
        <v>4</v>
      </c>
      <c r="H19" s="27" t="n">
        <v>60</v>
      </c>
      <c r="I19" s="27" t="n">
        <v>0.9375</v>
      </c>
      <c r="L19" s="0" t="n">
        <f aca="false">D19*(C19-D$36)^2</f>
        <v>186.391576759803</v>
      </c>
      <c r="M19" s="0" t="n">
        <f aca="false">(D19-D$39)*E19</f>
        <v>53.7</v>
      </c>
    </row>
    <row collapsed="false" customFormat="false" customHeight="true" hidden="false" ht="14.5" outlineLevel="0" r="20">
      <c r="B20" s="28" t="n">
        <v>19</v>
      </c>
      <c r="C20" s="27" t="n">
        <v>36.3</v>
      </c>
      <c r="D20" s="32" t="n">
        <f aca="false">C20/E20</f>
        <v>0.807743658210948</v>
      </c>
      <c r="E20" s="27" t="n">
        <v>44.94</v>
      </c>
      <c r="F20" s="27" t="n">
        <v>500</v>
      </c>
      <c r="G20" s="27" t="n">
        <v>4</v>
      </c>
      <c r="H20" s="27" t="n">
        <v>60</v>
      </c>
      <c r="I20" s="27" t="n">
        <v>0.9375</v>
      </c>
      <c r="L20" s="0" t="n">
        <f aca="false">D20*(C20-D$36)^2</f>
        <v>847.675293891856</v>
      </c>
      <c r="M20" s="0" t="n">
        <f aca="false">(D20-D$39)*E20</f>
        <v>36.3</v>
      </c>
    </row>
    <row collapsed="false" customFormat="false" customHeight="true" hidden="false" ht="14.5" outlineLevel="0" r="21">
      <c r="B21" s="28" t="n">
        <v>20</v>
      </c>
      <c r="C21" s="27" t="n">
        <v>35.9</v>
      </c>
      <c r="D21" s="32" t="n">
        <f aca="false">C21/E21</f>
        <v>0.831403427512737</v>
      </c>
      <c r="E21" s="27" t="n">
        <v>43.18</v>
      </c>
      <c r="F21" s="27" t="n">
        <v>288</v>
      </c>
      <c r="G21" s="27" t="n">
        <v>0</v>
      </c>
      <c r="H21" s="27" t="n">
        <v>64</v>
      </c>
      <c r="I21" s="27" t="n">
        <v>1</v>
      </c>
      <c r="L21" s="0" t="n">
        <f aca="false">D21*(C21-D$36)^2</f>
        <v>894.184383916165</v>
      </c>
      <c r="M21" s="0" t="n">
        <f aca="false">(D21-D$39)*E21</f>
        <v>35.9</v>
      </c>
    </row>
    <row collapsed="false" customFormat="false" customHeight="true" hidden="false" ht="14.5" outlineLevel="0" r="22">
      <c r="B22" s="28" t="n">
        <v>21</v>
      </c>
      <c r="C22" s="27" t="n">
        <v>94.3</v>
      </c>
      <c r="D22" s="32" t="n">
        <f aca="false">C22/E22</f>
        <v>0.828428358077835</v>
      </c>
      <c r="E22" s="27" t="n">
        <v>113.83</v>
      </c>
      <c r="F22" s="27" t="n">
        <v>500</v>
      </c>
      <c r="G22" s="27" t="n">
        <v>7</v>
      </c>
      <c r="H22" s="27" t="n">
        <v>57</v>
      </c>
      <c r="I22" s="27" t="n">
        <v>0.8906</v>
      </c>
      <c r="L22" s="0" t="n">
        <f aca="false">D22*(C22-D$36)^2</f>
        <v>543.130907120267</v>
      </c>
      <c r="M22" s="0" t="n">
        <f aca="false">(D22-D$39)*E22</f>
        <v>94.3</v>
      </c>
    </row>
    <row collapsed="false" customFormat="false" customHeight="true" hidden="false" ht="14.5" outlineLevel="0" r="23">
      <c r="B23" s="28" t="n">
        <v>22</v>
      </c>
      <c r="C23" s="27" t="n">
        <v>66.1</v>
      </c>
      <c r="D23" s="32" t="n">
        <f aca="false">C23/E23</f>
        <v>0.831760412734365</v>
      </c>
      <c r="E23" s="27" t="n">
        <v>79.47</v>
      </c>
      <c r="F23" s="27" t="n">
        <v>419</v>
      </c>
      <c r="G23" s="27" t="n">
        <v>0</v>
      </c>
      <c r="H23" s="27" t="n">
        <v>64</v>
      </c>
      <c r="I23" s="27" t="n">
        <v>1</v>
      </c>
      <c r="L23" s="0" t="n">
        <f aca="false">D23*(C23-D$36)^2</f>
        <v>5.60109541336359</v>
      </c>
      <c r="M23" s="0" t="n">
        <f aca="false">(D23-D$39)*E23</f>
        <v>66.1</v>
      </c>
    </row>
    <row collapsed="false" customFormat="false" customHeight="true" hidden="false" ht="14.5" outlineLevel="0" r="24">
      <c r="B24" s="28" t="n">
        <v>23</v>
      </c>
      <c r="C24" s="27" t="n">
        <v>54.7</v>
      </c>
      <c r="D24" s="32" t="n">
        <f aca="false">C24/E24</f>
        <v>0.839729812711084</v>
      </c>
      <c r="E24" s="27" t="n">
        <v>65.14</v>
      </c>
      <c r="F24" s="27" t="n">
        <v>500</v>
      </c>
      <c r="G24" s="27" t="n">
        <v>3</v>
      </c>
      <c r="H24" s="27" t="n">
        <v>61</v>
      </c>
      <c r="I24" s="27" t="n">
        <v>0.9531</v>
      </c>
      <c r="L24" s="0" t="n">
        <f aca="false">D24*(C24-D$36)^2</f>
        <v>164.469502110838</v>
      </c>
      <c r="M24" s="0" t="n">
        <f aca="false">(D24-D$39)*E24</f>
        <v>54.7</v>
      </c>
    </row>
    <row collapsed="false" customFormat="false" customHeight="true" hidden="false" ht="14.5" outlineLevel="0" r="25">
      <c r="B25" s="28" t="n">
        <v>24</v>
      </c>
      <c r="C25" s="27" t="n">
        <v>151.4</v>
      </c>
      <c r="D25" s="32" t="n">
        <f aca="false">C25/E25</f>
        <v>0.831593980006591</v>
      </c>
      <c r="E25" s="27" t="n">
        <v>182.06</v>
      </c>
      <c r="F25" s="27" t="n">
        <v>500</v>
      </c>
      <c r="G25" s="27" t="n">
        <v>2</v>
      </c>
      <c r="H25" s="27" t="n">
        <v>62</v>
      </c>
      <c r="I25" s="27" t="n">
        <v>0.9688</v>
      </c>
      <c r="L25" s="0" t="n">
        <f aca="false">D25*(C25-D$36)^2</f>
        <v>5688.20014053059</v>
      </c>
      <c r="M25" s="0" t="n">
        <f aca="false">(D25-D$39)*E25</f>
        <v>151.4</v>
      </c>
    </row>
    <row collapsed="false" customFormat="false" customHeight="true" hidden="false" ht="14.5" outlineLevel="0" r="26">
      <c r="B26" s="28" t="n">
        <v>25</v>
      </c>
      <c r="C26" s="27" t="n">
        <v>71.3</v>
      </c>
      <c r="D26" s="32" t="n">
        <f aca="false">C26/E26</f>
        <v>0.818223548313059</v>
      </c>
      <c r="E26" s="27" t="n">
        <v>87.14</v>
      </c>
      <c r="F26" s="27" t="n">
        <v>500</v>
      </c>
      <c r="G26" s="27" t="n">
        <v>7</v>
      </c>
      <c r="H26" s="27" t="n">
        <v>57</v>
      </c>
      <c r="I26" s="27" t="n">
        <v>0.8906</v>
      </c>
      <c r="L26" s="0" t="n">
        <f aca="false">D26*(C26-D$36)^2</f>
        <v>5.55248545444109</v>
      </c>
      <c r="M26" s="0" t="n">
        <f aca="false">(D26-D$39)*E26</f>
        <v>71.3</v>
      </c>
    </row>
    <row collapsed="false" customFormat="false" customHeight="true" hidden="false" ht="14.5" outlineLevel="0" r="27">
      <c r="B27" s="28" t="n">
        <v>26</v>
      </c>
      <c r="C27" s="27" t="n">
        <v>46.2</v>
      </c>
      <c r="D27" s="32" t="n">
        <f aca="false">C27/E27</f>
        <v>0.84030556566024</v>
      </c>
      <c r="E27" s="27" t="n">
        <v>54.98</v>
      </c>
      <c r="F27" s="27" t="n">
        <v>299</v>
      </c>
      <c r="G27" s="27" t="n">
        <v>0</v>
      </c>
      <c r="H27" s="27" t="n">
        <v>64</v>
      </c>
      <c r="I27" s="27" t="n">
        <v>1</v>
      </c>
      <c r="L27" s="0" t="n">
        <f aca="false">D27*(C27-D$36)^2</f>
        <v>425.215644870862</v>
      </c>
      <c r="M27" s="0" t="n">
        <f aca="false">(D27-D$39)*E27</f>
        <v>46.2</v>
      </c>
    </row>
    <row collapsed="false" customFormat="false" customHeight="true" hidden="false" ht="14.5" outlineLevel="0" r="28">
      <c r="B28" s="28" t="n">
        <v>27</v>
      </c>
      <c r="C28" s="27" t="n">
        <v>55.7</v>
      </c>
      <c r="D28" s="32" t="n">
        <f aca="false">C28/E28</f>
        <v>0.834331935290593</v>
      </c>
      <c r="E28" s="27" t="n">
        <v>66.76</v>
      </c>
      <c r="F28" s="27" t="n">
        <v>410</v>
      </c>
      <c r="G28" s="27" t="n">
        <v>0</v>
      </c>
      <c r="H28" s="27" t="n">
        <v>64</v>
      </c>
      <c r="I28" s="27" t="n">
        <v>1</v>
      </c>
      <c r="L28" s="0" t="n">
        <f aca="false">D28*(C28-D$36)^2</f>
        <v>140.893654770821</v>
      </c>
      <c r="M28" s="0" t="n">
        <f aca="false">(D28-D$39)*E28</f>
        <v>55.7</v>
      </c>
    </row>
    <row collapsed="false" customFormat="false" customHeight="true" hidden="false" ht="14.5" outlineLevel="0" r="29">
      <c r="B29" s="28" t="n">
        <v>28</v>
      </c>
      <c r="C29" s="27" t="n">
        <v>22.1</v>
      </c>
      <c r="D29" s="32" t="n">
        <f aca="false">C29/E29</f>
        <v>0.805981035740336</v>
      </c>
      <c r="E29" s="27" t="n">
        <v>27.42</v>
      </c>
      <c r="F29" s="27" t="n">
        <v>199</v>
      </c>
      <c r="G29" s="27" t="n">
        <v>0</v>
      </c>
      <c r="H29" s="27" t="n">
        <v>64</v>
      </c>
      <c r="I29" s="27" t="n">
        <v>1</v>
      </c>
      <c r="L29" s="0" t="n">
        <f aca="false">D29*(C29-D$36)^2</f>
        <v>1749.86061095915</v>
      </c>
      <c r="M29" s="0" t="n">
        <f aca="false">(D29-D$39)*E29</f>
        <v>22.1</v>
      </c>
    </row>
    <row collapsed="false" customFormat="false" customHeight="true" hidden="false" ht="14.5" outlineLevel="0" r="30">
      <c r="B30" s="28" t="n">
        <v>29</v>
      </c>
      <c r="C30" s="27" t="n">
        <v>9.6</v>
      </c>
      <c r="D30" s="32" t="n">
        <f aca="false">C30/E30</f>
        <v>0.809443507588533</v>
      </c>
      <c r="E30" s="27" t="n">
        <v>11.86</v>
      </c>
      <c r="F30" s="27" t="n">
        <v>128</v>
      </c>
      <c r="G30" s="27" t="n">
        <v>0</v>
      </c>
      <c r="H30" s="27" t="n">
        <v>64</v>
      </c>
      <c r="I30" s="27" t="n">
        <v>1</v>
      </c>
      <c r="L30" s="0" t="n">
        <f aca="false">D30*(C30-D$36)^2</f>
        <v>2826.75401686341</v>
      </c>
      <c r="M30" s="0" t="n">
        <f aca="false">(D30-D$39)*E30</f>
        <v>9.6</v>
      </c>
    </row>
    <row collapsed="false" customFormat="false" customHeight="true" hidden="false" ht="14.5" outlineLevel="0" r="31">
      <c r="B31" s="28" t="n">
        <v>30</v>
      </c>
      <c r="C31" s="27" t="n">
        <v>41.5</v>
      </c>
      <c r="D31" s="32" t="n">
        <f aca="false">C31/E31</f>
        <v>0.793650793650794</v>
      </c>
      <c r="E31" s="27" t="n">
        <v>52.29</v>
      </c>
      <c r="F31" s="27" t="n">
        <v>355</v>
      </c>
      <c r="G31" s="27" t="n">
        <v>0</v>
      </c>
      <c r="H31" s="27" t="n">
        <v>64</v>
      </c>
      <c r="I31" s="27" t="n">
        <v>1</v>
      </c>
      <c r="L31" s="0" t="n">
        <f aca="false">D31*(C31-D$36)^2</f>
        <v>586.95875</v>
      </c>
      <c r="M31" s="0" t="n">
        <f aca="false">(D31-D$39)*E31</f>
        <v>41.5</v>
      </c>
    </row>
    <row collapsed="false" customFormat="false" customHeight="true" hidden="false" ht="14.5" outlineLevel="0" r="33">
      <c r="E33" s="27" t="n">
        <f aca="false">SUM(E2:E31)</f>
        <v>2060.85</v>
      </c>
    </row>
    <row collapsed="false" customFormat="false" customHeight="true" hidden="false" ht="14.5" outlineLevel="0" r="34"/>
    <row collapsed="false" customFormat="true" customHeight="true" hidden="false" ht="14.5" outlineLevel="0" r="35" s="27">
      <c r="B35" s="21" t="s">
        <v>24</v>
      </c>
      <c r="C35" s="27" t="s">
        <v>25</v>
      </c>
      <c r="D35" s="0" t="s">
        <v>26</v>
      </c>
      <c r="E35" s="27" t="s">
        <v>27</v>
      </c>
      <c r="F35" s="27" t="s">
        <v>28</v>
      </c>
      <c r="K35" s="0"/>
      <c r="L35" s="0"/>
      <c r="M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collapsed="false" customFormat="true" customHeight="true" hidden="false" ht="14.5" outlineLevel="0" r="36" s="27">
      <c r="B36" s="27" t="s">
        <v>29</v>
      </c>
      <c r="C36" s="32" t="n">
        <f aca="false">AVERAGE(H2:H31)</f>
        <v>62.3</v>
      </c>
      <c r="D36" s="1" t="n">
        <f aca="false">AVERAGE(E2:E31)</f>
        <v>68.695</v>
      </c>
      <c r="E36" s="32" t="n">
        <f aca="false">SUM(C2:C31)/SUM(E2:E31)</f>
        <v>0.827037387485746</v>
      </c>
      <c r="F36" s="32" t="n">
        <f aca="false">AVERAGE(C2:C31)</f>
        <v>56.8133333333333</v>
      </c>
      <c r="I36" s="32"/>
      <c r="K36" s="0"/>
      <c r="L36" s="0"/>
      <c r="M36" s="1" t="n">
        <f aca="false">AVERAGE(M2:M31)</f>
        <v>56.8133333333333</v>
      </c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collapsed="false" customFormat="true" customHeight="true" hidden="false" ht="14.5" outlineLevel="0" r="37" s="27">
      <c r="B37" s="27" t="s">
        <v>30</v>
      </c>
      <c r="C37" s="32" t="n">
        <f aca="false">STDEVP(H2:H31)/SQRT(COUNT(H2:H31))</f>
        <v>0.392003401345788</v>
      </c>
      <c r="D37" s="1" t="n">
        <f aca="false">STDEVP(E2:E31)/SQRT(COUNT(E2:E31))</f>
        <v>7.89221765411978</v>
      </c>
      <c r="E37" s="32" t="n">
        <f aca="false">SQRT(SUM(L2:L31)/SUM(E2:E31))/SQRT(COUNT(D2:D31))</f>
        <v>0.763096977854442</v>
      </c>
      <c r="F37" s="32" t="n">
        <f aca="false">STDEVP(C2:C31)/SQRT(COUNT(C2:C32))</f>
        <v>6.66558946852887</v>
      </c>
      <c r="I37" s="32"/>
      <c r="K37" s="0"/>
      <c r="L37" s="0"/>
      <c r="M37" s="1" t="n">
        <f aca="false">STDEVP(M2:M31)/SQRT(COUNT(M2:M31))</f>
        <v>6.66558946852887</v>
      </c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collapsed="false" customFormat="true" customHeight="true" hidden="false" ht="14.5" outlineLevel="0" r="38" s="27">
      <c r="D38" s="0"/>
      <c r="K38" s="0"/>
      <c r="L38" s="0"/>
      <c r="M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collapsed="false" customFormat="true" customHeight="true" hidden="false" ht="14.5" outlineLevel="0" r="39" s="27">
      <c r="C39" s="35" t="s">
        <v>31</v>
      </c>
      <c r="D39" s="35"/>
      <c r="E39" s="22" t="n">
        <v>0.592</v>
      </c>
      <c r="K39" s="0"/>
      <c r="L39" s="0"/>
      <c r="M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collapsed="false" customFormat="true" customHeight="true" hidden="false" ht="14.5" outlineLevel="0" r="40" s="27">
      <c r="D40" s="23" t="s">
        <v>32</v>
      </c>
      <c r="E40" s="32" t="n">
        <f aca="false">E36-E39</f>
        <v>0.235037387485746</v>
      </c>
      <c r="F40" s="33" t="n">
        <f aca="false">E40*D36</f>
        <v>16.1458933333333</v>
      </c>
      <c r="K40" s="0"/>
      <c r="L40" s="0"/>
      <c r="M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collapsed="false" customFormat="false" customHeight="true" hidden="false" ht="14.5" outlineLevel="0" r="41"/>
    <row collapsed="false" customFormat="false" customHeight="true" hidden="false" ht="14.5" outlineLevel="0" r="42">
      <c r="E42" s="27" t="s">
        <v>48</v>
      </c>
      <c r="F42" s="27" t="s">
        <v>49</v>
      </c>
      <c r="G42" s="24" t="s">
        <v>34</v>
      </c>
      <c r="H42" s="24" t="s">
        <v>35</v>
      </c>
    </row>
    <row collapsed="false" customFormat="false" customHeight="true" hidden="false" ht="14.5" outlineLevel="0" r="43">
      <c r="F43" s="32" t="n">
        <f aca="false">AVERAGE(D2:D31)</f>
        <v>0.818348520741013</v>
      </c>
      <c r="G43" s="25" t="n">
        <f aca="false">(($F$43/1000)*($E$33/3600))</f>
        <v>0.000468470430269199</v>
      </c>
      <c r="H43" s="36" t="n">
        <f aca="false">$F$43*$E$33</f>
        <v>1686.49354896912</v>
      </c>
    </row>
  </sheetData>
  <mergeCells count="1">
    <mergeCell ref="C39:D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Roman,Predeterminado"&amp;A</oddHeader>
    <oddFooter>&amp;C&amp;"Times New Roman,Predeterminado"Página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2016-04-08T21:09:53.00Z</dcterms:created>
  <dc:creator>pedro</dc:creator>
  <cp:lastModifiedBy>pedro</cp:lastModifiedBy>
  <dcterms:modified xsi:type="dcterms:W3CDTF">2016-04-09T14:44:55.00Z</dcterms:modified>
  <cp:revision>0</cp:revision>
</cp:coreProperties>
</file>