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Ian\Documents\Oxford\2023-2024 MSc\Assignments\Small Group - Namibia\OseMOSYS\"/>
    </mc:Choice>
  </mc:AlternateContent>
  <xr:revisionPtr revIDLastSave="0" documentId="13_ncr:1_{05C0949A-7B0C-4361-929D-7762460A8ED2}" xr6:coauthVersionLast="47" xr6:coauthVersionMax="47" xr10:uidLastSave="{00000000-0000-0000-0000-000000000000}"/>
  <bookViews>
    <workbookView xWindow="-48" yWindow="-48" windowWidth="20832" windowHeight="12336" activeTab="1" xr2:uid="{00000000-000D-0000-FFFF-FFFF00000000}"/>
  </bookViews>
  <sheets>
    <sheet name="CurrentPolicyRETarget" sheetId="1" r:id="rId1"/>
    <sheet name="netzero" sheetId="2" r:id="rId2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64" i="1" l="1"/>
  <c r="AJ64" i="1"/>
  <c r="AI64" i="1"/>
  <c r="AH64" i="1"/>
  <c r="AG64" i="1"/>
  <c r="AF64" i="1"/>
  <c r="AE64" i="1"/>
  <c r="AD64" i="1"/>
  <c r="AC64" i="1"/>
  <c r="AB64" i="1"/>
  <c r="AA64" i="1"/>
  <c r="S64" i="1"/>
  <c r="T64" i="1"/>
  <c r="U64" i="1"/>
  <c r="V64" i="1"/>
  <c r="W64" i="1"/>
  <c r="X64" i="1"/>
  <c r="Y64" i="1"/>
  <c r="Z64" i="1"/>
  <c r="R64" i="1"/>
  <c r="J64" i="1"/>
  <c r="K64" i="1"/>
  <c r="L64" i="1"/>
  <c r="M64" i="1"/>
  <c r="N64" i="1"/>
  <c r="O64" i="1"/>
  <c r="P64" i="1"/>
  <c r="Q64" i="1"/>
  <c r="I64" i="1"/>
  <c r="C64" i="1"/>
  <c r="D64" i="1"/>
  <c r="E64" i="1"/>
  <c r="F64" i="1"/>
  <c r="G64" i="1"/>
  <c r="H64" i="1"/>
  <c r="B64" i="1"/>
  <c r="G63" i="1"/>
  <c r="H63" i="1"/>
  <c r="B63" i="1"/>
  <c r="C63" i="1"/>
  <c r="D63" i="1"/>
  <c r="E63" i="1"/>
  <c r="F63" i="1"/>
  <c r="C66" i="1"/>
  <c r="C67" i="1"/>
  <c r="C68" i="1"/>
  <c r="C69" i="1"/>
  <c r="C70" i="1"/>
  <c r="C71" i="1"/>
  <c r="C65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G9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B50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B49" i="1"/>
  <c r="B48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B44" i="1"/>
  <c r="B43" i="1"/>
  <c r="B42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B9" i="2"/>
  <c r="B11" i="2"/>
  <c r="B4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B6" i="2"/>
  <c r="BF27" i="1"/>
  <c r="BF30" i="1"/>
  <c r="BE27" i="1"/>
  <c r="BE30" i="1"/>
  <c r="BD27" i="1"/>
  <c r="BD30" i="1"/>
  <c r="BC27" i="1"/>
  <c r="BC30" i="1"/>
  <c r="BB27" i="1"/>
  <c r="BB30" i="1"/>
  <c r="BA27" i="1"/>
  <c r="BA30" i="1"/>
  <c r="AZ27" i="1"/>
  <c r="AZ30" i="1"/>
  <c r="AY27" i="1"/>
  <c r="AY30" i="1"/>
  <c r="AX27" i="1"/>
  <c r="AX30" i="1"/>
  <c r="AW27" i="1"/>
  <c r="AW30" i="1"/>
  <c r="AV27" i="1"/>
  <c r="AV30" i="1"/>
  <c r="AU27" i="1"/>
  <c r="AU30" i="1"/>
  <c r="AT27" i="1"/>
  <c r="AT30" i="1"/>
  <c r="AS27" i="1"/>
  <c r="AS30" i="1"/>
  <c r="AR27" i="1"/>
  <c r="AR30" i="1"/>
  <c r="AQ27" i="1"/>
  <c r="AQ30" i="1"/>
  <c r="AP27" i="1"/>
  <c r="AP30" i="1"/>
  <c r="AO27" i="1"/>
  <c r="AO30" i="1"/>
  <c r="AN27" i="1"/>
  <c r="AN30" i="1"/>
  <c r="AM27" i="1"/>
  <c r="AM30" i="1"/>
  <c r="AL27" i="1"/>
  <c r="AL30" i="1"/>
  <c r="AK27" i="1"/>
  <c r="AK30" i="1"/>
  <c r="AJ27" i="1"/>
  <c r="AJ30" i="1"/>
  <c r="AI27" i="1"/>
  <c r="AI30" i="1"/>
  <c r="AH27" i="1"/>
  <c r="AH30" i="1"/>
  <c r="AG27" i="1"/>
  <c r="AG30" i="1"/>
  <c r="AF27" i="1"/>
  <c r="AF30" i="1"/>
  <c r="AE27" i="1"/>
  <c r="AE30" i="1"/>
  <c r="AD27" i="1"/>
  <c r="AD30" i="1"/>
  <c r="AC27" i="1"/>
  <c r="AC30" i="1"/>
  <c r="AB27" i="1"/>
  <c r="AB30" i="1"/>
  <c r="AA27" i="1"/>
  <c r="AA30" i="1"/>
  <c r="Z27" i="1"/>
  <c r="Z30" i="1"/>
  <c r="Y27" i="1"/>
  <c r="Y30" i="1"/>
  <c r="X27" i="1"/>
  <c r="X30" i="1"/>
  <c r="W27" i="1"/>
  <c r="W30" i="1"/>
  <c r="V27" i="1"/>
  <c r="V30" i="1"/>
  <c r="U27" i="1"/>
  <c r="U30" i="1"/>
  <c r="T27" i="1"/>
  <c r="T30" i="1"/>
  <c r="S27" i="1"/>
  <c r="S30" i="1"/>
  <c r="R27" i="1"/>
  <c r="R30" i="1"/>
  <c r="Q27" i="1"/>
  <c r="Q30" i="1"/>
  <c r="P27" i="1"/>
  <c r="P30" i="1"/>
  <c r="O27" i="1"/>
  <c r="O30" i="1"/>
  <c r="N27" i="1"/>
  <c r="N30" i="1"/>
  <c r="M27" i="1"/>
  <c r="M30" i="1"/>
  <c r="L27" i="1"/>
  <c r="L30" i="1"/>
  <c r="K27" i="1"/>
  <c r="K30" i="1"/>
  <c r="J27" i="1"/>
  <c r="J30" i="1"/>
  <c r="I27" i="1"/>
  <c r="I30" i="1"/>
  <c r="H27" i="1"/>
  <c r="H30" i="1"/>
  <c r="G27" i="1"/>
  <c r="G30" i="1"/>
  <c r="F27" i="1"/>
  <c r="F30" i="1"/>
  <c r="E27" i="1"/>
  <c r="E30" i="1"/>
  <c r="D27" i="1"/>
  <c r="D30" i="1"/>
  <c r="C27" i="1"/>
  <c r="C30" i="1"/>
  <c r="BF28" i="1"/>
  <c r="BE28" i="1"/>
  <c r="BD28" i="1"/>
  <c r="BC28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F29" i="1"/>
  <c r="BE29" i="1"/>
  <c r="BD29" i="1"/>
  <c r="BC29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</calcChain>
</file>

<file path=xl/sharedStrings.xml><?xml version="1.0" encoding="utf-8"?>
<sst xmlns="http://schemas.openxmlformats.org/spreadsheetml/2006/main" count="560" uniqueCount="125">
  <si>
    <t>Parameter</t>
  </si>
  <si>
    <t>REGION</t>
  </si>
  <si>
    <t>TECHNOLOGY</t>
  </si>
  <si>
    <t>EMISSION</t>
  </si>
  <si>
    <t>MODE_OF_OPERATION</t>
  </si>
  <si>
    <t>FUEL</t>
  </si>
  <si>
    <t>TIMESLICE</t>
  </si>
  <si>
    <t>STORAGE</t>
  </si>
  <si>
    <t>REGION2</t>
  </si>
  <si>
    <t>Time indipendent variables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</si>
  <si>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</si>
  <si>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</si>
  <si>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</si>
  <si>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</si>
  <si>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</si>
  <si>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</si>
  <si>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</si>
  <si>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</si>
  <si>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</si>
  <si>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</si>
  <si>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</si>
  <si>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</si>
  <si>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</si>
  <si>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</si>
  <si>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</si>
  <si>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</si>
  <si>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</si>
  <si>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</si>
  <si>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</si>
  <si>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</si>
  <si>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</si>
  <si>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</si>
  <si>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</si>
  <si>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</si>
  <si>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</si>
  <si>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</si>
  <si>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</si>
  <si>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</si>
  <si>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</si>
  <si>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</si>
  <si>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</si>
  <si>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</si>
  <si>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</si>
  <si>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</si>
  <si>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2049</t>
  </si>
  <si>
    <t>2050</t>
  </si>
  <si>
    <t>2051</t>
  </si>
  <si>
    <t>2052</t>
  </si>
  <si>
    <t>2053</t>
  </si>
  <si>
    <t>2054</t>
  </si>
  <si>
    <t>2055</t>
  </si>
  <si>
    <t>2056</t>
  </si>
  <si>
    <t>2057</t>
  </si>
  <si>
    <t>2058</t>
  </si>
  <si>
    <t>2059</t>
  </si>
  <si>
    <t>2060</t>
  </si>
  <si>
    <t>2061</t>
  </si>
  <si>
    <t>2062</t>
  </si>
  <si>
    <t>2063</t>
  </si>
  <si>
    <t>2064</t>
  </si>
  <si>
    <t>2065</t>
  </si>
  <si>
    <t>2066</t>
  </si>
  <si>
    <t>2067</t>
  </si>
  <si>
    <t>2068</t>
  </si>
  <si>
    <t>2069</t>
  </si>
  <si>
    <t>2070</t>
  </si>
  <si>
    <t>SpecifiedAnnualDemand</t>
  </si>
  <si>
    <t>RE1</t>
  </si>
  <si>
    <t>INDELC</t>
  </si>
  <si>
    <t>ELC001 -&gt; ELC002 Efficiency</t>
  </si>
  <si>
    <t>ELC002 -&gt; ELC003 Efficiency</t>
  </si>
  <si>
    <t>OutputActivityRatio</t>
  </si>
  <si>
    <t>PWRTRN</t>
  </si>
  <si>
    <t>ELC001</t>
  </si>
  <si>
    <t>ELC002</t>
  </si>
  <si>
    <t>ELC003</t>
  </si>
  <si>
    <t>PWRDIST</t>
  </si>
  <si>
    <t>Total Annual Demand</t>
  </si>
  <si>
    <t>Demand Accounting for System losses</t>
  </si>
  <si>
    <t>50% RE Demand Threshold</t>
  </si>
  <si>
    <t>70% RE Demand Threshold</t>
  </si>
  <si>
    <t>30% RE Demand Threshold</t>
  </si>
  <si>
    <t>70%policy deadline</t>
  </si>
  <si>
    <t>Demand Constraints:</t>
  </si>
  <si>
    <t xml:space="preserve">No Constraint </t>
  </si>
  <si>
    <t>30% Target</t>
  </si>
  <si>
    <t>50% Target</t>
  </si>
  <si>
    <t>70% Policy Deadline</t>
  </si>
  <si>
    <t>Row 3</t>
  </si>
  <si>
    <t>Row 4</t>
  </si>
  <si>
    <t>Least cost emissions = avg of 59.5k per year for 30 years resulting in a total of</t>
  </si>
  <si>
    <t>50% reduction</t>
  </si>
  <si>
    <t>Electricity imports phase out</t>
  </si>
  <si>
    <t>TotalTechnologyAnnualActivityLowerLimit</t>
  </si>
  <si>
    <t>TotalTechnologyAnnualActivityUpperLimit</t>
  </si>
  <si>
    <t>adj lower bound</t>
  </si>
  <si>
    <t>adj upper bound</t>
  </si>
  <si>
    <t>30% Imports</t>
  </si>
  <si>
    <t>50% Imports</t>
  </si>
  <si>
    <t>70% Imports</t>
  </si>
  <si>
    <t>LOWER</t>
  </si>
  <si>
    <t>Default values</t>
  </si>
  <si>
    <t>70% Import Levels</t>
  </si>
  <si>
    <t>0% Imports</t>
  </si>
  <si>
    <t>Biomass</t>
  </si>
  <si>
    <t>Biomass Capacity from Least Cost Result</t>
  </si>
  <si>
    <t>Demand</t>
  </si>
  <si>
    <t>TEMBA</t>
  </si>
  <si>
    <t>IEA</t>
  </si>
  <si>
    <t>electricity generation in Namibia</t>
  </si>
  <si>
    <t>Value</t>
  </si>
  <si>
    <t>Year</t>
  </si>
  <si>
    <t>Units</t>
  </si>
  <si>
    <t>Coal</t>
  </si>
  <si>
    <t xml:space="preserve"> GWh</t>
  </si>
  <si>
    <t>GWh</t>
  </si>
  <si>
    <t>GWh/PJ</t>
  </si>
  <si>
    <t>PJ</t>
  </si>
  <si>
    <t>Oil</t>
  </si>
  <si>
    <t>Hydro</t>
  </si>
  <si>
    <t>Wind</t>
  </si>
  <si>
    <t>Solar PV</t>
  </si>
  <si>
    <t>New Demand</t>
  </si>
  <si>
    <t>Biomass from Current policy</t>
  </si>
  <si>
    <t>Min Biomass Constraint: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</si>
</sst>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rgb="FFFFE6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/>
        <bgColor indexed="64"/>
      </patternFill>
    </fill>
  </fills>
  <borders count="15">
    <border>
      <left/>
      <right/>
      <top/>
      <bottom/>
      <diagonal/>
    </border>
    <border>
      <left style="thin">
        <color theme="5" tint="0.39997558519241921"/>
      </left>
      <right/>
      <top style="thin">
        <color theme="5" tint="0.39997558519241921"/>
      </top>
      <bottom style="thin">
        <color theme="5" tint="0.39997558519241921"/>
      </bottom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  <border>
      <left/>
      <right style="thin">
        <color theme="5" tint="0.39997558519241921"/>
      </right>
      <top style="thin">
        <color theme="5" tint="0.39997558519241921"/>
      </top>
      <bottom style="thin">
        <color theme="5" tint="0.39997558519241921"/>
      </bottom>
      <diagonal/>
    </border>
    <border>
      <left/>
      <right/>
      <top style="thin">
        <color rgb="FF000000"/>
      </top>
      <bottom style="thin">
        <color theme="5" tint="0.39997558519241921"/>
      </bottom>
      <diagonal/>
    </border>
    <border>
      <left/>
      <right style="thin">
        <color theme="5" tint="0.39997558519241921"/>
      </right>
      <top style="thin">
        <color rgb="FF000000"/>
      </top>
      <bottom style="thin">
        <color theme="5" tint="0.3999755851924192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3" fillId="0" borderId="0" applyNumberFormat="0" applyFill="0" applyBorder="0" applyAlignment="0" applyProtection="0"/>
    <xf numFmtId="0" fontId="4" fillId="0" borderId="6" applyNumberFormat="0" applyFill="0" applyAlignment="0" applyProtection="0"/>
    <xf numFmtId="0" fontId="5" fillId="0" borderId="7" applyNumberFormat="0" applyFill="0" applyAlignment="0" applyProtection="0"/>
    <xf numFmtId="0" fontId="6" fillId="0" borderId="8" applyNumberFormat="0" applyFill="0" applyAlignment="0" applyProtection="0"/>
    <xf numFmtId="0" fontId="6" fillId="0" borderId="0" applyNumberFormat="0" applyFill="0" applyBorder="0" applyAlignment="0" applyProtection="0"/>
    <xf numFmtId="0" fontId="7" fillId="10" borderId="0" applyNumberFormat="0" applyBorder="0" applyAlignment="0" applyProtection="0"/>
    <xf numFmtId="0" fontId="8" fillId="11" borderId="0" applyNumberFormat="0" applyBorder="0" applyAlignment="0" applyProtection="0"/>
    <xf numFmtId="0" fontId="9" fillId="12" borderId="0" applyNumberFormat="0" applyBorder="0" applyAlignment="0" applyProtection="0"/>
    <xf numFmtId="0" fontId="10" fillId="13" borderId="9" applyNumberFormat="0" applyAlignment="0" applyProtection="0"/>
    <xf numFmtId="0" fontId="11" fillId="14" borderId="10" applyNumberFormat="0" applyAlignment="0" applyProtection="0"/>
    <xf numFmtId="0" fontId="12" fillId="14" borderId="9" applyNumberFormat="0" applyAlignment="0" applyProtection="0"/>
    <xf numFmtId="0" fontId="13" fillId="0" borderId="11" applyNumberFormat="0" applyFill="0" applyAlignment="0" applyProtection="0"/>
    <xf numFmtId="0" fontId="1" fillId="15" borderId="12" applyNumberFormat="0" applyAlignment="0" applyProtection="0"/>
    <xf numFmtId="0" fontId="14" fillId="0" borderId="0" applyNumberFormat="0" applyFill="0" applyBorder="0" applyAlignment="0" applyProtection="0"/>
    <xf numFmtId="0" fontId="2" fillId="16" borderId="13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14" applyNumberFormat="0" applyFill="0" applyAlignment="0" applyProtection="0"/>
    <xf numFmtId="0" fontId="17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17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17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17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17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17" fillId="37" borderId="0" applyNumberFormat="0" applyBorder="0" applyAlignment="0" applyProtection="0"/>
    <xf numFmtId="0" fontId="2" fillId="38" borderId="0" applyNumberFormat="0" applyBorder="0" applyAlignment="0" applyProtection="0"/>
    <xf numFmtId="0" fontId="2" fillId="39" borderId="0" applyNumberFormat="0" applyBorder="0" applyAlignment="0" applyProtection="0"/>
    <xf numFmtId="0" fontId="2" fillId="40" borderId="0" applyNumberFormat="0" applyBorder="0" applyAlignment="0" applyProtection="0"/>
  </cellStyleXfs>
  <cellXfs count="22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3" borderId="2" xfId="0" applyFont="1" applyFill="1" applyBorder="1" applyAlignment="1">
      <alignment wrapText="1"/>
    </xf>
    <xf numFmtId="0" fontId="1" fillId="4" borderId="2" xfId="0" applyFont="1" applyFill="1" applyBorder="1"/>
    <xf numFmtId="0" fontId="1" fillId="4" borderId="3" xfId="0" applyFont="1" applyFill="1" applyBorder="1"/>
    <xf numFmtId="0" fontId="0" fillId="5" borderId="1" xfId="0" applyFill="1" applyBorder="1"/>
    <xf numFmtId="0" fontId="0" fillId="5" borderId="2" xfId="0" applyFill="1" applyBorder="1"/>
    <xf numFmtId="0" fontId="0" fillId="5" borderId="3" xfId="0" applyFill="1" applyBorder="1"/>
    <xf numFmtId="0" fontId="0" fillId="0" borderId="1" xfId="0" applyBorder="1"/>
    <xf numFmtId="0" fontId="0" fillId="0" borderId="2" xfId="0" applyBorder="1"/>
    <xf numFmtId="0" fontId="0" fillId="6" borderId="4" xfId="0" applyFill="1" applyBorder="1"/>
    <xf numFmtId="0" fontId="0" fillId="6" borderId="5" xfId="0" applyFill="1" applyBorder="1"/>
    <xf numFmtId="0" fontId="0" fillId="0" borderId="3" xfId="0" applyBorder="1"/>
    <xf numFmtId="0" fontId="0" fillId="7" borderId="0" xfId="0" applyFill="1"/>
    <xf numFmtId="0" fontId="0" fillId="8" borderId="0" xfId="0" applyFill="1"/>
    <xf numFmtId="0" fontId="0" fillId="2" borderId="0" xfId="0" applyFill="1"/>
    <xf numFmtId="0" fontId="0" fillId="9" borderId="0" xfId="0" applyFill="1"/>
    <xf numFmtId="0" fontId="0" fillId="0" borderId="0" xfId="0" applyFill="1" applyBorder="1"/>
    <xf numFmtId="0" fontId="0" fillId="41" borderId="0" xfId="0" applyFill="1"/>
    <xf numFmtId="0" fontId="16" fillId="0" borderId="0" xfId="0" applyFont="1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N200"/>
  <sheetViews>
    <sheetView topLeftCell="A52" zoomScale="115" zoomScaleNormal="115" workbookViewId="0">
      <selection activeCell="K70" sqref="K70"/>
    </sheetView>
  </sheetViews>
  <sheetFormatPr defaultRowHeight="14.4" x14ac:dyDescent="0.55000000000000004"/>
  <cols>
    <col min="1" max="1" width="22.9453125" bestFit="1" customWidth="1"/>
  </cols>
  <sheetData>
    <row r="1" spans="1:66" x14ac:dyDescent="0.55000000000000004">
      <c r="A1" s="1" t="s">
        <v>0</v>
      </c>
      <c r="B1" s="2" t="s">
        <v>5</v>
      </c>
      <c r="C1" s="4" t="s">
        <v>10</v>
      </c>
      <c r="D1" s="4" t="s">
        <v>11</v>
      </c>
      <c r="E1" s="4" t="s">
        <v>12</v>
      </c>
      <c r="F1" s="4" t="s">
        <v>13</v>
      </c>
      <c r="G1" s="4" t="s">
        <v>14</v>
      </c>
      <c r="H1" s="4" t="s">
        <v>15</v>
      </c>
      <c r="I1" s="4" t="s">
        <v>16</v>
      </c>
      <c r="J1" s="4" t="s">
        <v>17</v>
      </c>
      <c r="K1" s="4" t="s">
        <v>18</v>
      </c>
      <c r="L1" s="4" t="s">
        <v>19</v>
      </c>
      <c r="M1" s="4" t="s">
        <v>20</v>
      </c>
      <c r="N1" s="4" t="s">
        <v>21</v>
      </c>
      <c r="O1" s="4" t="s">
        <v>22</v>
      </c>
      <c r="P1" s="4" t="s">
        <v>23</v>
      </c>
      <c r="Q1" s="4" t="s">
        <v>24</v>
      </c>
      <c r="R1" s="4" t="s">
        <v>25</v>
      </c>
      <c r="S1" s="4" t="s">
        <v>26</v>
      </c>
      <c r="T1" s="4" t="s">
        <v>27</v>
      </c>
      <c r="U1" s="4" t="s">
        <v>28</v>
      </c>
      <c r="V1" s="4" t="s">
        <v>29</v>
      </c>
      <c r="W1" s="4" t="s">
        <v>30</v>
      </c>
      <c r="X1" s="4" t="s">
        <v>31</v>
      </c>
      <c r="Y1" s="4" t="s">
        <v>32</v>
      </c>
      <c r="Z1" s="4" t="s">
        <v>33</v>
      </c>
      <c r="AA1" s="4" t="s">
        <v>34</v>
      </c>
      <c r="AB1" s="4" t="s">
        <v>35</v>
      </c>
      <c r="AC1" s="4" t="s">
        <v>36</v>
      </c>
      <c r="AD1" s="4" t="s">
        <v>37</v>
      </c>
      <c r="AE1" s="4" t="s">
        <v>38</v>
      </c>
      <c r="AF1" s="4" t="s">
        <v>39</v>
      </c>
      <c r="AG1" s="4" t="s">
        <v>40</v>
      </c>
      <c r="AH1" s="4" t="s">
        <v>41</v>
      </c>
      <c r="AI1" s="4" t="s">
        <v>42</v>
      </c>
      <c r="AJ1" s="4" t="s">
        <v>43</v>
      </c>
      <c r="AK1" s="4" t="s">
        <v>44</v>
      </c>
      <c r="AL1" s="4" t="s">
        <v>45</v>
      </c>
      <c r="AM1" s="4" t="s">
        <v>46</v>
      </c>
      <c r="AN1" s="4" t="s">
        <v>47</v>
      </c>
      <c r="AO1" s="4" t="s">
        <v>48</v>
      </c>
      <c r="AP1" s="4" t="s">
        <v>49</v>
      </c>
      <c r="AQ1" s="4" t="s">
        <v>50</v>
      </c>
      <c r="AR1" s="4" t="s">
        <v>51</v>
      </c>
      <c r="AS1" s="4" t="s">
        <v>52</v>
      </c>
      <c r="AT1" s="4" t="s">
        <v>53</v>
      </c>
      <c r="AU1" s="4" t="s">
        <v>54</v>
      </c>
      <c r="AV1" s="4" t="s">
        <v>55</v>
      </c>
      <c r="AW1" s="4" t="s">
        <v>56</v>
      </c>
      <c r="AX1" s="4" t="s">
        <v>57</v>
      </c>
      <c r="AY1" s="4" t="s">
        <v>58</v>
      </c>
      <c r="AZ1" s="4" t="s">
        <v>59</v>
      </c>
      <c r="BA1" s="4" t="s">
        <v>60</v>
      </c>
      <c r="BB1" s="4" t="s">
        <v>61</v>
      </c>
      <c r="BC1" s="4" t="s">
        <v>62</v>
      </c>
      <c r="BD1" s="4" t="s">
        <v>63</v>
      </c>
      <c r="BE1" s="4" t="s">
        <v>64</v>
      </c>
      <c r="BF1" s="5" t="s">
        <v>65</v>
      </c>
    </row>
    <row r="2" spans="1:66" x14ac:dyDescent="0.55000000000000004">
      <c r="A2" s="6" t="s">
        <v>66</v>
      </c>
      <c r="B2" s="7" t="s">
        <v>68</v>
      </c>
      <c r="C2" s="7">
        <v>13.615180000000001</v>
      </c>
      <c r="D2" s="7">
        <v>13.948584800000001</v>
      </c>
      <c r="E2" s="7">
        <v>14.290153930000001</v>
      </c>
      <c r="F2" s="7">
        <v>14.64008731</v>
      </c>
      <c r="G2" s="7">
        <v>14.99858976</v>
      </c>
      <c r="H2" s="7">
        <v>15.36587112</v>
      </c>
      <c r="I2" s="7">
        <v>16.503506290000001</v>
      </c>
      <c r="J2" s="7">
        <v>17.72039693</v>
      </c>
      <c r="K2" s="7">
        <v>19.022232519999999</v>
      </c>
      <c r="L2" s="7">
        <v>20.415139079999999</v>
      </c>
      <c r="M2" s="7">
        <v>21.905611109999999</v>
      </c>
      <c r="N2" s="7">
        <v>23.477049780000002</v>
      </c>
      <c r="O2" s="7">
        <v>25.158088299999999</v>
      </c>
      <c r="P2" s="7">
        <v>26.956520900000001</v>
      </c>
      <c r="Q2" s="7">
        <v>28.88069119</v>
      </c>
      <c r="R2" s="7">
        <v>30.939516560000001</v>
      </c>
      <c r="S2" s="7">
        <v>32.820889659999999</v>
      </c>
      <c r="T2" s="7">
        <v>34.863151080000002</v>
      </c>
      <c r="U2" s="7">
        <v>37.075684559999999</v>
      </c>
      <c r="V2" s="7">
        <v>39.469100990000001</v>
      </c>
      <c r="W2" s="7">
        <v>43.965853869999997</v>
      </c>
      <c r="X2" s="7">
        <v>47.496463200000001</v>
      </c>
      <c r="Y2" s="7">
        <v>51.301177559999999</v>
      </c>
      <c r="Z2" s="7">
        <v>55.40173935</v>
      </c>
      <c r="AA2" s="7">
        <v>59.82154689</v>
      </c>
      <c r="AB2" s="7">
        <v>64.585768740000006</v>
      </c>
      <c r="AC2" s="7">
        <v>68.654854560000004</v>
      </c>
      <c r="AD2" s="7">
        <v>72.970856440000006</v>
      </c>
      <c r="AE2" s="7">
        <v>77.549325890000006</v>
      </c>
      <c r="AF2" s="7">
        <v>82.406572560000001</v>
      </c>
      <c r="AG2" s="7">
        <v>87.560022739999994</v>
      </c>
      <c r="AH2" s="7">
        <v>92.631060129999995</v>
      </c>
      <c r="AI2" s="7">
        <v>98.014797639999998</v>
      </c>
      <c r="AJ2" s="7">
        <v>103.7295747</v>
      </c>
      <c r="AK2" s="7">
        <v>109.79491</v>
      </c>
      <c r="AL2" s="7">
        <v>116.2314911</v>
      </c>
      <c r="AM2" s="7">
        <v>120.2299909</v>
      </c>
      <c r="AN2" s="7">
        <v>124.3657132</v>
      </c>
      <c r="AO2" s="7">
        <v>128.64329699999999</v>
      </c>
      <c r="AP2" s="7">
        <v>133.06754979999999</v>
      </c>
      <c r="AQ2" s="7">
        <v>137.64350930000001</v>
      </c>
      <c r="AR2" s="7">
        <v>142.376394</v>
      </c>
      <c r="AS2" s="7">
        <v>147.2715364</v>
      </c>
      <c r="AT2" s="7">
        <v>152.33466920000001</v>
      </c>
      <c r="AU2" s="7">
        <v>157.57151669999999</v>
      </c>
      <c r="AV2" s="7">
        <v>162.98822419999999</v>
      </c>
      <c r="AW2" s="7">
        <v>166.867423</v>
      </c>
      <c r="AX2" s="7">
        <v>170.83883410000001</v>
      </c>
      <c r="AY2" s="7">
        <v>174.90488329999999</v>
      </c>
      <c r="AZ2" s="7">
        <v>179.06787030000001</v>
      </c>
      <c r="BA2" s="7">
        <v>183.3303215</v>
      </c>
      <c r="BB2" s="7">
        <v>187.69465869999999</v>
      </c>
      <c r="BC2" s="7">
        <v>192.1634157</v>
      </c>
      <c r="BD2" s="7">
        <v>196.73917950000001</v>
      </c>
      <c r="BE2" s="7">
        <v>201.42469980000001</v>
      </c>
      <c r="BF2" s="8">
        <v>206.2226848</v>
      </c>
    </row>
    <row r="8" spans="1:66" ht="57.6" x14ac:dyDescent="0.55000000000000004">
      <c r="A8" s="1" t="s">
        <v>0</v>
      </c>
      <c r="B8" s="2" t="s">
        <v>1</v>
      </c>
      <c r="C8" s="2" t="s">
        <v>2</v>
      </c>
      <c r="D8" s="2" t="s">
        <v>3</v>
      </c>
      <c r="E8" s="2" t="s">
        <v>4</v>
      </c>
      <c r="F8" s="2" t="s">
        <v>5</v>
      </c>
      <c r="G8" s="2" t="s">
        <v>6</v>
      </c>
      <c r="H8" s="2" t="s">
        <v>7</v>
      </c>
      <c r="I8" s="2" t="s">
        <v>8</v>
      </c>
      <c r="J8" s="3" t="s">
        <v>9</v>
      </c>
      <c r="K8" s="4" t="s">
        <v>10</v>
      </c>
      <c r="L8" s="4" t="s">
        <v>11</v>
      </c>
      <c r="M8" s="4" t="s">
        <v>12</v>
      </c>
      <c r="N8" s="4" t="s">
        <v>13</v>
      </c>
      <c r="O8" s="4" t="s">
        <v>14</v>
      </c>
      <c r="P8" s="4" t="s">
        <v>15</v>
      </c>
      <c r="Q8" s="4" t="s">
        <v>16</v>
      </c>
      <c r="R8" s="4" t="s">
        <v>17</v>
      </c>
      <c r="S8" s="4" t="s">
        <v>18</v>
      </c>
      <c r="T8" s="4" t="s">
        <v>19</v>
      </c>
      <c r="U8" s="4" t="s">
        <v>20</v>
      </c>
      <c r="V8" s="4" t="s">
        <v>21</v>
      </c>
      <c r="W8" s="4" t="s">
        <v>22</v>
      </c>
      <c r="X8" s="4" t="s">
        <v>23</v>
      </c>
      <c r="Y8" s="4" t="s">
        <v>24</v>
      </c>
      <c r="Z8" s="4" t="s">
        <v>25</v>
      </c>
      <c r="AA8" s="4" t="s">
        <v>26</v>
      </c>
      <c r="AB8" s="4" t="s">
        <v>27</v>
      </c>
      <c r="AC8" s="4" t="s">
        <v>28</v>
      </c>
      <c r="AD8" s="4" t="s">
        <v>29</v>
      </c>
      <c r="AE8" s="4" t="s">
        <v>30</v>
      </c>
      <c r="AF8" s="4" t="s">
        <v>31</v>
      </c>
      <c r="AG8" s="4" t="s">
        <v>32</v>
      </c>
      <c r="AH8" s="4" t="s">
        <v>33</v>
      </c>
      <c r="AI8" s="4" t="s">
        <v>34</v>
      </c>
      <c r="AJ8" s="4" t="s">
        <v>35</v>
      </c>
      <c r="AK8" s="4" t="s">
        <v>36</v>
      </c>
      <c r="AL8" s="4" t="s">
        <v>37</v>
      </c>
      <c r="AM8" s="4" t="s">
        <v>38</v>
      </c>
      <c r="AN8" s="4" t="s">
        <v>39</v>
      </c>
      <c r="AO8" s="4" t="s">
        <v>40</v>
      </c>
      <c r="AP8" s="4" t="s">
        <v>41</v>
      </c>
      <c r="AQ8" s="4" t="s">
        <v>42</v>
      </c>
      <c r="AR8" s="4" t="s">
        <v>43</v>
      </c>
      <c r="AS8" s="4" t="s">
        <v>44</v>
      </c>
      <c r="AT8" s="4" t="s">
        <v>45</v>
      </c>
      <c r="AU8" s="4" t="s">
        <v>46</v>
      </c>
      <c r="AV8" s="4" t="s">
        <v>47</v>
      </c>
      <c r="AW8" s="4" t="s">
        <v>48</v>
      </c>
      <c r="AX8" s="4" t="s">
        <v>49</v>
      </c>
      <c r="AY8" s="4" t="s">
        <v>50</v>
      </c>
      <c r="AZ8" s="4" t="s">
        <v>51</v>
      </c>
      <c r="BA8" s="4" t="s">
        <v>52</v>
      </c>
      <c r="BB8" s="4" t="s">
        <v>53</v>
      </c>
      <c r="BC8" s="4" t="s">
        <v>54</v>
      </c>
      <c r="BD8" s="4" t="s">
        <v>55</v>
      </c>
      <c r="BE8" s="4" t="s">
        <v>56</v>
      </c>
      <c r="BF8" s="4" t="s">
        <v>57</v>
      </c>
      <c r="BG8" s="4" t="s">
        <v>58</v>
      </c>
      <c r="BH8" s="4" t="s">
        <v>59</v>
      </c>
      <c r="BI8" s="4" t="s">
        <v>60</v>
      </c>
      <c r="BJ8" s="4" t="s">
        <v>61</v>
      </c>
      <c r="BK8" s="4" t="s">
        <v>62</v>
      </c>
      <c r="BL8" s="4" t="s">
        <v>63</v>
      </c>
      <c r="BM8" s="4" t="s">
        <v>64</v>
      </c>
      <c r="BN8" s="5" t="s">
        <v>65</v>
      </c>
    </row>
    <row r="9" spans="1:66" x14ac:dyDescent="0.55000000000000004">
      <c r="A9" s="6" t="s">
        <v>71</v>
      </c>
      <c r="B9" s="7" t="s">
        <v>67</v>
      </c>
      <c r="C9" s="7" t="s">
        <v>72</v>
      </c>
      <c r="D9" s="7"/>
      <c r="E9" s="7">
        <v>1</v>
      </c>
      <c r="F9" s="7" t="s">
        <v>73</v>
      </c>
      <c r="G9" s="7"/>
      <c r="H9" s="7"/>
      <c r="I9" s="7"/>
      <c r="J9" s="7"/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>
        <v>0</v>
      </c>
      <c r="Z9" s="7">
        <v>0</v>
      </c>
      <c r="AA9" s="7">
        <v>0</v>
      </c>
      <c r="AB9" s="7">
        <v>0</v>
      </c>
      <c r="AC9" s="7">
        <v>0</v>
      </c>
      <c r="AD9" s="7">
        <v>0</v>
      </c>
      <c r="AE9" s="7">
        <v>0</v>
      </c>
      <c r="AF9" s="7">
        <v>0</v>
      </c>
      <c r="AG9" s="7">
        <v>0</v>
      </c>
      <c r="AH9" s="7">
        <v>0</v>
      </c>
      <c r="AI9" s="7">
        <v>0</v>
      </c>
      <c r="AJ9" s="7">
        <v>0</v>
      </c>
      <c r="AK9" s="7">
        <v>0</v>
      </c>
      <c r="AL9" s="7">
        <v>0</v>
      </c>
      <c r="AM9" s="7">
        <v>0</v>
      </c>
      <c r="AN9" s="7">
        <v>0</v>
      </c>
      <c r="AO9" s="7">
        <v>0</v>
      </c>
      <c r="AP9" s="7">
        <v>0</v>
      </c>
      <c r="AQ9" s="7">
        <v>0</v>
      </c>
      <c r="AR9" s="7">
        <v>0</v>
      </c>
      <c r="AS9" s="7">
        <v>0</v>
      </c>
      <c r="AT9" s="7">
        <v>0</v>
      </c>
      <c r="AU9" s="7">
        <v>0</v>
      </c>
      <c r="AV9" s="7">
        <v>0</v>
      </c>
      <c r="AW9" s="7">
        <v>0</v>
      </c>
      <c r="AX9" s="7">
        <v>0</v>
      </c>
      <c r="AY9" s="7">
        <v>0</v>
      </c>
      <c r="AZ9" s="7">
        <v>0</v>
      </c>
      <c r="BA9" s="7">
        <v>0</v>
      </c>
      <c r="BB9" s="7">
        <v>0</v>
      </c>
      <c r="BC9" s="7">
        <v>0</v>
      </c>
      <c r="BD9" s="7">
        <v>0</v>
      </c>
      <c r="BE9" s="7">
        <v>0</v>
      </c>
      <c r="BF9" s="7">
        <v>0</v>
      </c>
      <c r="BG9" s="7">
        <v>0</v>
      </c>
      <c r="BH9" s="7">
        <v>0</v>
      </c>
      <c r="BI9" s="7">
        <v>0</v>
      </c>
      <c r="BJ9" s="7">
        <v>0</v>
      </c>
      <c r="BK9" s="7">
        <v>0</v>
      </c>
      <c r="BL9" s="7">
        <v>0</v>
      </c>
      <c r="BM9" s="7">
        <v>0</v>
      </c>
      <c r="BN9" s="8">
        <v>0</v>
      </c>
    </row>
    <row r="10" spans="1:66" x14ac:dyDescent="0.55000000000000004">
      <c r="A10" s="9" t="s">
        <v>71</v>
      </c>
      <c r="B10" s="10" t="s">
        <v>67</v>
      </c>
      <c r="C10" s="10" t="s">
        <v>72</v>
      </c>
      <c r="D10" s="10"/>
      <c r="E10" s="10">
        <v>1</v>
      </c>
      <c r="F10" s="10" t="s">
        <v>74</v>
      </c>
      <c r="G10" s="10"/>
      <c r="H10" s="10"/>
      <c r="I10" s="10"/>
      <c r="J10" s="10"/>
      <c r="K10" s="11">
        <v>0.97</v>
      </c>
      <c r="L10" s="11">
        <v>0.97</v>
      </c>
      <c r="M10" s="11">
        <v>0.97</v>
      </c>
      <c r="N10" s="11">
        <v>0.97</v>
      </c>
      <c r="O10" s="11">
        <v>0.97</v>
      </c>
      <c r="P10" s="11">
        <v>0.97</v>
      </c>
      <c r="Q10" s="11">
        <v>0.97</v>
      </c>
      <c r="R10" s="11">
        <v>0.97</v>
      </c>
      <c r="S10" s="11">
        <v>0.97</v>
      </c>
      <c r="T10" s="11">
        <v>0.97</v>
      </c>
      <c r="U10" s="11">
        <v>0.97</v>
      </c>
      <c r="V10" s="11">
        <v>0.97</v>
      </c>
      <c r="W10" s="11">
        <v>0.97</v>
      </c>
      <c r="X10" s="11">
        <v>0.97</v>
      </c>
      <c r="Y10" s="11">
        <v>0.97</v>
      </c>
      <c r="Z10" s="11">
        <v>0.97</v>
      </c>
      <c r="AA10" s="11">
        <v>0.97</v>
      </c>
      <c r="AB10" s="11">
        <v>0.97</v>
      </c>
      <c r="AC10" s="11">
        <v>0.97</v>
      </c>
      <c r="AD10" s="11">
        <v>0.97</v>
      </c>
      <c r="AE10" s="11">
        <v>0.97</v>
      </c>
      <c r="AF10" s="11">
        <v>0.97</v>
      </c>
      <c r="AG10" s="11">
        <v>0.97</v>
      </c>
      <c r="AH10" s="11">
        <v>0.97</v>
      </c>
      <c r="AI10" s="11">
        <v>0.97</v>
      </c>
      <c r="AJ10" s="11">
        <v>0.97</v>
      </c>
      <c r="AK10" s="11">
        <v>0.97</v>
      </c>
      <c r="AL10" s="11">
        <v>0.97</v>
      </c>
      <c r="AM10" s="11">
        <v>0.97</v>
      </c>
      <c r="AN10" s="11">
        <v>0.97</v>
      </c>
      <c r="AO10" s="11">
        <v>0.97</v>
      </c>
      <c r="AP10" s="11">
        <v>0.97</v>
      </c>
      <c r="AQ10" s="11">
        <v>0.97</v>
      </c>
      <c r="AR10" s="11">
        <v>0.97</v>
      </c>
      <c r="AS10" s="11">
        <v>0.97</v>
      </c>
      <c r="AT10" s="11">
        <v>0.97</v>
      </c>
      <c r="AU10" s="11">
        <v>0.97</v>
      </c>
      <c r="AV10" s="11">
        <v>0.97</v>
      </c>
      <c r="AW10" s="11">
        <v>0.97</v>
      </c>
      <c r="AX10" s="11">
        <v>0.97</v>
      </c>
      <c r="AY10" s="11">
        <v>0.97</v>
      </c>
      <c r="AZ10" s="11">
        <v>0.97</v>
      </c>
      <c r="BA10" s="11">
        <v>0.97</v>
      </c>
      <c r="BB10" s="11">
        <v>0.97</v>
      </c>
      <c r="BC10" s="11">
        <v>0.97</v>
      </c>
      <c r="BD10" s="11">
        <v>0.97</v>
      </c>
      <c r="BE10" s="11">
        <v>0.97</v>
      </c>
      <c r="BF10" s="11">
        <v>0.97</v>
      </c>
      <c r="BG10" s="11">
        <v>0.97</v>
      </c>
      <c r="BH10" s="11">
        <v>0.97</v>
      </c>
      <c r="BI10" s="11">
        <v>0.97</v>
      </c>
      <c r="BJ10" s="11">
        <v>0.97</v>
      </c>
      <c r="BK10" s="11">
        <v>0.97</v>
      </c>
      <c r="BL10" s="11">
        <v>0.97</v>
      </c>
      <c r="BM10" s="11">
        <v>0.97</v>
      </c>
      <c r="BN10" s="12">
        <v>0.97</v>
      </c>
    </row>
    <row r="11" spans="1:66" x14ac:dyDescent="0.55000000000000004">
      <c r="A11" s="6" t="s">
        <v>71</v>
      </c>
      <c r="B11" s="7" t="s">
        <v>67</v>
      </c>
      <c r="C11" s="7" t="s">
        <v>72</v>
      </c>
      <c r="D11" s="7"/>
      <c r="E11" s="7">
        <v>1</v>
      </c>
      <c r="F11" s="7" t="s">
        <v>75</v>
      </c>
      <c r="G11" s="7"/>
      <c r="H11" s="7"/>
      <c r="I11" s="7"/>
      <c r="J11" s="7"/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  <c r="S11" s="7">
        <v>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7">
        <v>0</v>
      </c>
      <c r="Z11" s="7">
        <v>0</v>
      </c>
      <c r="AA11" s="7">
        <v>0</v>
      </c>
      <c r="AB11" s="7">
        <v>0</v>
      </c>
      <c r="AC11" s="7">
        <v>0</v>
      </c>
      <c r="AD11" s="7">
        <v>0</v>
      </c>
      <c r="AE11" s="7">
        <v>0</v>
      </c>
      <c r="AF11" s="7">
        <v>0</v>
      </c>
      <c r="AG11" s="7">
        <v>0</v>
      </c>
      <c r="AH11" s="7">
        <v>0</v>
      </c>
      <c r="AI11" s="7">
        <v>0</v>
      </c>
      <c r="AJ11" s="7">
        <v>0</v>
      </c>
      <c r="AK11" s="7">
        <v>0</v>
      </c>
      <c r="AL11" s="7">
        <v>0</v>
      </c>
      <c r="AM11" s="7">
        <v>0</v>
      </c>
      <c r="AN11" s="7">
        <v>0</v>
      </c>
      <c r="AO11" s="7">
        <v>0</v>
      </c>
      <c r="AP11" s="7">
        <v>0</v>
      </c>
      <c r="AQ11" s="7">
        <v>0</v>
      </c>
      <c r="AR11" s="7">
        <v>0</v>
      </c>
      <c r="AS11" s="7">
        <v>0</v>
      </c>
      <c r="AT11" s="7">
        <v>0</v>
      </c>
      <c r="AU11" s="7">
        <v>0</v>
      </c>
      <c r="AV11" s="7">
        <v>0</v>
      </c>
      <c r="AW11" s="7">
        <v>0</v>
      </c>
      <c r="AX11" s="7">
        <v>0</v>
      </c>
      <c r="AY11" s="7">
        <v>0</v>
      </c>
      <c r="AZ11" s="7">
        <v>0</v>
      </c>
      <c r="BA11" s="7">
        <v>0</v>
      </c>
      <c r="BB11" s="7">
        <v>0</v>
      </c>
      <c r="BC11" s="7">
        <v>0</v>
      </c>
      <c r="BD11" s="7">
        <v>0</v>
      </c>
      <c r="BE11" s="7">
        <v>0</v>
      </c>
      <c r="BF11" s="7">
        <v>0</v>
      </c>
      <c r="BG11" s="7">
        <v>0</v>
      </c>
      <c r="BH11" s="7">
        <v>0</v>
      </c>
      <c r="BI11" s="7">
        <v>0</v>
      </c>
      <c r="BJ11" s="7">
        <v>0</v>
      </c>
      <c r="BK11" s="7">
        <v>0</v>
      </c>
      <c r="BL11" s="7">
        <v>0</v>
      </c>
      <c r="BM11" s="7">
        <v>0</v>
      </c>
      <c r="BN11" s="8">
        <v>0</v>
      </c>
    </row>
    <row r="12" spans="1:66" x14ac:dyDescent="0.55000000000000004">
      <c r="A12" s="9" t="s">
        <v>71</v>
      </c>
      <c r="B12" s="10" t="s">
        <v>67</v>
      </c>
      <c r="C12" s="10" t="s">
        <v>76</v>
      </c>
      <c r="D12" s="10"/>
      <c r="E12" s="10">
        <v>1</v>
      </c>
      <c r="F12" s="10" t="s">
        <v>73</v>
      </c>
      <c r="G12" s="10"/>
      <c r="H12" s="10"/>
      <c r="I12" s="10"/>
      <c r="J12" s="10"/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  <c r="S12" s="10">
        <v>0</v>
      </c>
      <c r="T12" s="10">
        <v>0</v>
      </c>
      <c r="U12" s="10">
        <v>0</v>
      </c>
      <c r="V12" s="10">
        <v>0</v>
      </c>
      <c r="W12" s="10">
        <v>0</v>
      </c>
      <c r="X12" s="10">
        <v>0</v>
      </c>
      <c r="Y12" s="10">
        <v>0</v>
      </c>
      <c r="Z12" s="10">
        <v>0</v>
      </c>
      <c r="AA12" s="10">
        <v>0</v>
      </c>
      <c r="AB12" s="10">
        <v>0</v>
      </c>
      <c r="AC12" s="10">
        <v>0</v>
      </c>
      <c r="AD12" s="10">
        <v>0</v>
      </c>
      <c r="AE12" s="10">
        <v>0</v>
      </c>
      <c r="AF12" s="10">
        <v>0</v>
      </c>
      <c r="AG12" s="10">
        <v>0</v>
      </c>
      <c r="AH12" s="10">
        <v>0</v>
      </c>
      <c r="AI12" s="10">
        <v>0</v>
      </c>
      <c r="AJ12" s="10">
        <v>0</v>
      </c>
      <c r="AK12" s="10">
        <v>0</v>
      </c>
      <c r="AL12" s="10">
        <v>0</v>
      </c>
      <c r="AM12" s="10">
        <v>0</v>
      </c>
      <c r="AN12" s="10">
        <v>0</v>
      </c>
      <c r="AO12" s="10">
        <v>0</v>
      </c>
      <c r="AP12" s="10">
        <v>0</v>
      </c>
      <c r="AQ12" s="10">
        <v>0</v>
      </c>
      <c r="AR12" s="10">
        <v>0</v>
      </c>
      <c r="AS12" s="10">
        <v>0</v>
      </c>
      <c r="AT12" s="10">
        <v>0</v>
      </c>
      <c r="AU12" s="10">
        <v>0</v>
      </c>
      <c r="AV12" s="10">
        <v>0</v>
      </c>
      <c r="AW12" s="10">
        <v>0</v>
      </c>
      <c r="AX12" s="10">
        <v>0</v>
      </c>
      <c r="AY12" s="10">
        <v>0</v>
      </c>
      <c r="AZ12" s="10">
        <v>0</v>
      </c>
      <c r="BA12" s="10">
        <v>0</v>
      </c>
      <c r="BB12" s="10">
        <v>0</v>
      </c>
      <c r="BC12" s="10">
        <v>0</v>
      </c>
      <c r="BD12" s="10">
        <v>0</v>
      </c>
      <c r="BE12" s="10">
        <v>0</v>
      </c>
      <c r="BF12" s="10">
        <v>0</v>
      </c>
      <c r="BG12" s="10">
        <v>0</v>
      </c>
      <c r="BH12" s="10">
        <v>0</v>
      </c>
      <c r="BI12" s="10">
        <v>0</v>
      </c>
      <c r="BJ12" s="10">
        <v>0</v>
      </c>
      <c r="BK12" s="10">
        <v>0</v>
      </c>
      <c r="BL12" s="10">
        <v>0</v>
      </c>
      <c r="BM12" s="10">
        <v>0</v>
      </c>
      <c r="BN12" s="13">
        <v>0</v>
      </c>
    </row>
    <row r="13" spans="1:66" x14ac:dyDescent="0.55000000000000004">
      <c r="A13" s="6" t="s">
        <v>71</v>
      </c>
      <c r="B13" s="7" t="s">
        <v>67</v>
      </c>
      <c r="C13" s="7" t="s">
        <v>76</v>
      </c>
      <c r="D13" s="7"/>
      <c r="E13" s="7">
        <v>1</v>
      </c>
      <c r="F13" s="7" t="s">
        <v>74</v>
      </c>
      <c r="G13" s="7"/>
      <c r="H13" s="7"/>
      <c r="I13" s="7"/>
      <c r="J13" s="7"/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>
        <v>0</v>
      </c>
      <c r="Z13" s="7">
        <v>0</v>
      </c>
      <c r="AA13" s="7">
        <v>0</v>
      </c>
      <c r="AB13" s="7">
        <v>0</v>
      </c>
      <c r="AC13" s="7">
        <v>0</v>
      </c>
      <c r="AD13" s="7">
        <v>0</v>
      </c>
      <c r="AE13" s="7">
        <v>0</v>
      </c>
      <c r="AF13" s="7">
        <v>0</v>
      </c>
      <c r="AG13" s="7">
        <v>0</v>
      </c>
      <c r="AH13" s="7">
        <v>0</v>
      </c>
      <c r="AI13" s="7">
        <v>0</v>
      </c>
      <c r="AJ13" s="7">
        <v>0</v>
      </c>
      <c r="AK13" s="7">
        <v>0</v>
      </c>
      <c r="AL13" s="7">
        <v>0</v>
      </c>
      <c r="AM13" s="7">
        <v>0</v>
      </c>
      <c r="AN13" s="7">
        <v>0</v>
      </c>
      <c r="AO13" s="7">
        <v>0</v>
      </c>
      <c r="AP13" s="7">
        <v>0</v>
      </c>
      <c r="AQ13" s="7">
        <v>0</v>
      </c>
      <c r="AR13" s="7">
        <v>0</v>
      </c>
      <c r="AS13" s="7">
        <v>0</v>
      </c>
      <c r="AT13" s="7">
        <v>0</v>
      </c>
      <c r="AU13" s="7">
        <v>0</v>
      </c>
      <c r="AV13" s="7">
        <v>0</v>
      </c>
      <c r="AW13" s="7">
        <v>0</v>
      </c>
      <c r="AX13" s="7">
        <v>0</v>
      </c>
      <c r="AY13" s="7">
        <v>0</v>
      </c>
      <c r="AZ13" s="7">
        <v>0</v>
      </c>
      <c r="BA13" s="7">
        <v>0</v>
      </c>
      <c r="BB13" s="7">
        <v>0</v>
      </c>
      <c r="BC13" s="7">
        <v>0</v>
      </c>
      <c r="BD13" s="7">
        <v>0</v>
      </c>
      <c r="BE13" s="7">
        <v>0</v>
      </c>
      <c r="BF13" s="7">
        <v>0</v>
      </c>
      <c r="BG13" s="7">
        <v>0</v>
      </c>
      <c r="BH13" s="7">
        <v>0</v>
      </c>
      <c r="BI13" s="7">
        <v>0</v>
      </c>
      <c r="BJ13" s="7">
        <v>0</v>
      </c>
      <c r="BK13" s="7">
        <v>0</v>
      </c>
      <c r="BL13" s="7">
        <v>0</v>
      </c>
      <c r="BM13" s="7">
        <v>0</v>
      </c>
      <c r="BN13" s="8">
        <v>0</v>
      </c>
    </row>
    <row r="14" spans="1:66" x14ac:dyDescent="0.55000000000000004">
      <c r="A14" s="9" t="s">
        <v>71</v>
      </c>
      <c r="B14" s="10" t="s">
        <v>67</v>
      </c>
      <c r="C14" s="10" t="s">
        <v>76</v>
      </c>
      <c r="D14" s="10"/>
      <c r="E14" s="10">
        <v>1</v>
      </c>
      <c r="F14" s="10" t="s">
        <v>75</v>
      </c>
      <c r="G14" s="10"/>
      <c r="H14" s="10"/>
      <c r="I14" s="10"/>
      <c r="J14" s="10"/>
      <c r="K14" s="11">
        <v>0.94845360824742275</v>
      </c>
      <c r="L14" s="11">
        <v>0.91752577319587636</v>
      </c>
      <c r="M14" s="11">
        <v>0.92010309278350511</v>
      </c>
      <c r="N14" s="11">
        <v>0.92268041237113407</v>
      </c>
      <c r="O14" s="11">
        <v>0.92525773195876293</v>
      </c>
      <c r="P14" s="11">
        <v>0.92783505154639179</v>
      </c>
      <c r="Q14" s="11">
        <v>0.92886597938144333</v>
      </c>
      <c r="R14" s="11">
        <v>0.92989690721649487</v>
      </c>
      <c r="S14" s="11">
        <v>0.93092783505154642</v>
      </c>
      <c r="T14" s="11">
        <v>0.93195876288659796</v>
      </c>
      <c r="U14" s="11">
        <v>0.9329896907216495</v>
      </c>
      <c r="V14" s="11">
        <v>0.93402061855670104</v>
      </c>
      <c r="W14" s="11">
        <v>0.93505154639175259</v>
      </c>
      <c r="X14" s="11">
        <v>0.93608247422680413</v>
      </c>
      <c r="Y14" s="11">
        <v>0.93711340206185567</v>
      </c>
      <c r="Z14" s="11">
        <v>0.93814432989690733</v>
      </c>
      <c r="AA14" s="11">
        <v>0.93917525773195887</v>
      </c>
      <c r="AB14" s="11">
        <v>0.94020618556701041</v>
      </c>
      <c r="AC14" s="11">
        <v>0.94123711340206195</v>
      </c>
      <c r="AD14" s="11">
        <v>0.9422680412371135</v>
      </c>
      <c r="AE14" s="11">
        <v>0.94329896907216504</v>
      </c>
      <c r="AF14" s="11">
        <v>0.94432989690721658</v>
      </c>
      <c r="AG14" s="11">
        <v>0.94536082474226812</v>
      </c>
      <c r="AH14" s="11">
        <v>0.94639175257731967</v>
      </c>
      <c r="AI14" s="11">
        <v>0.94742268041237121</v>
      </c>
      <c r="AJ14" s="11">
        <v>0.94845360824742275</v>
      </c>
      <c r="AK14" s="11">
        <v>0.9494845360824743</v>
      </c>
      <c r="AL14" s="11">
        <v>0.95051546391752584</v>
      </c>
      <c r="AM14" s="11">
        <v>0.95154639175257738</v>
      </c>
      <c r="AN14" s="11">
        <v>0.95257731958762892</v>
      </c>
      <c r="AO14" s="11">
        <v>0.95360824742268047</v>
      </c>
      <c r="AP14" s="11">
        <v>0.95463917525773201</v>
      </c>
      <c r="AQ14" s="11">
        <v>0.95567010309278355</v>
      </c>
      <c r="AR14" s="11">
        <v>0.95670103092783509</v>
      </c>
      <c r="AS14" s="11">
        <v>0.95773195876288664</v>
      </c>
      <c r="AT14" s="11">
        <v>0.95876288659793807</v>
      </c>
      <c r="AU14" s="11">
        <v>0.95979381443298972</v>
      </c>
      <c r="AV14" s="11">
        <v>0.96082474226804115</v>
      </c>
      <c r="AW14" s="11">
        <v>0.96185567010309281</v>
      </c>
      <c r="AX14" s="11">
        <v>0.96288659793814435</v>
      </c>
      <c r="AY14" s="11">
        <v>0.963917525773196</v>
      </c>
      <c r="AZ14" s="11">
        <v>0.96494845360824744</v>
      </c>
      <c r="BA14" s="11">
        <v>0.96597938144329909</v>
      </c>
      <c r="BB14" s="11">
        <v>0.96701030927835052</v>
      </c>
      <c r="BC14" s="11">
        <v>0.96804123711340218</v>
      </c>
      <c r="BD14" s="11">
        <v>0.96907216494845361</v>
      </c>
      <c r="BE14" s="11">
        <v>0.97010309278350526</v>
      </c>
      <c r="BF14" s="11">
        <v>0.97113402061855669</v>
      </c>
      <c r="BG14" s="11">
        <v>0.97216494845360835</v>
      </c>
      <c r="BH14" s="11">
        <v>0.97319587628865978</v>
      </c>
      <c r="BI14" s="11">
        <v>0.97422680412371143</v>
      </c>
      <c r="BJ14" s="11">
        <v>0.97525773195876286</v>
      </c>
      <c r="BK14" s="11">
        <v>0.97628865979381452</v>
      </c>
      <c r="BL14" s="11">
        <v>0.97731958762886595</v>
      </c>
      <c r="BM14" s="11">
        <v>0.9783505154639176</v>
      </c>
      <c r="BN14" s="12">
        <v>0.97938144329896903</v>
      </c>
    </row>
    <row r="22" spans="1:58" x14ac:dyDescent="0.55000000000000004">
      <c r="C22" s="4" t="s">
        <v>10</v>
      </c>
      <c r="D22" s="4" t="s">
        <v>11</v>
      </c>
      <c r="E22" s="4" t="s">
        <v>12</v>
      </c>
      <c r="F22" s="4" t="s">
        <v>13</v>
      </c>
      <c r="G22" s="4" t="s">
        <v>14</v>
      </c>
      <c r="H22" s="4" t="s">
        <v>15</v>
      </c>
      <c r="I22" s="4" t="s">
        <v>16</v>
      </c>
      <c r="J22" s="4" t="s">
        <v>17</v>
      </c>
      <c r="K22" s="4" t="s">
        <v>18</v>
      </c>
      <c r="L22" s="4" t="s">
        <v>19</v>
      </c>
      <c r="M22" s="4" t="s">
        <v>20</v>
      </c>
      <c r="N22" s="4" t="s">
        <v>21</v>
      </c>
      <c r="O22" s="4" t="s">
        <v>22</v>
      </c>
      <c r="P22" s="4" t="s">
        <v>23</v>
      </c>
      <c r="Q22" s="4" t="s">
        <v>24</v>
      </c>
      <c r="R22" s="4" t="s">
        <v>25</v>
      </c>
      <c r="S22" s="4" t="s">
        <v>26</v>
      </c>
      <c r="T22" s="4" t="s">
        <v>27</v>
      </c>
      <c r="U22" s="4" t="s">
        <v>28</v>
      </c>
      <c r="V22" s="4" t="s">
        <v>29</v>
      </c>
      <c r="W22" s="4" t="s">
        <v>30</v>
      </c>
      <c r="X22" s="4" t="s">
        <v>31</v>
      </c>
      <c r="Y22" s="4" t="s">
        <v>32</v>
      </c>
      <c r="Z22" s="4" t="s">
        <v>33</v>
      </c>
      <c r="AA22" s="4" t="s">
        <v>34</v>
      </c>
      <c r="AB22" s="4" t="s">
        <v>35</v>
      </c>
      <c r="AC22" s="4" t="s">
        <v>36</v>
      </c>
      <c r="AD22" s="4" t="s">
        <v>37</v>
      </c>
      <c r="AE22" s="4" t="s">
        <v>38</v>
      </c>
      <c r="AF22" s="4" t="s">
        <v>39</v>
      </c>
      <c r="AG22" s="4" t="s">
        <v>40</v>
      </c>
      <c r="AH22" s="4" t="s">
        <v>41</v>
      </c>
      <c r="AI22" s="4" t="s">
        <v>42</v>
      </c>
      <c r="AJ22" s="4" t="s">
        <v>43</v>
      </c>
      <c r="AK22" s="4" t="s">
        <v>44</v>
      </c>
      <c r="AL22" s="4" t="s">
        <v>45</v>
      </c>
      <c r="AM22" s="4" t="s">
        <v>46</v>
      </c>
      <c r="AN22" s="4" t="s">
        <v>47</v>
      </c>
      <c r="AO22" s="4" t="s">
        <v>48</v>
      </c>
      <c r="AP22" s="4" t="s">
        <v>49</v>
      </c>
      <c r="AQ22" s="4" t="s">
        <v>50</v>
      </c>
      <c r="AR22" s="4" t="s">
        <v>51</v>
      </c>
      <c r="AS22" s="4" t="s">
        <v>52</v>
      </c>
      <c r="AT22" s="4" t="s">
        <v>53</v>
      </c>
      <c r="AU22" s="4" t="s">
        <v>54</v>
      </c>
      <c r="AV22" s="4" t="s">
        <v>55</v>
      </c>
      <c r="AW22" s="4" t="s">
        <v>56</v>
      </c>
      <c r="AX22" s="4" t="s">
        <v>57</v>
      </c>
      <c r="AY22" s="4" t="s">
        <v>58</v>
      </c>
      <c r="AZ22" s="4" t="s">
        <v>59</v>
      </c>
      <c r="BA22" s="4" t="s">
        <v>60</v>
      </c>
      <c r="BB22" s="4" t="s">
        <v>61</v>
      </c>
      <c r="BC22" s="4" t="s">
        <v>62</v>
      </c>
      <c r="BD22" s="4" t="s">
        <v>63</v>
      </c>
      <c r="BE22" s="4" t="s">
        <v>64</v>
      </c>
      <c r="BF22" s="5" t="s">
        <v>65</v>
      </c>
    </row>
    <row r="23" spans="1:58" x14ac:dyDescent="0.55000000000000004">
      <c r="A23" t="s">
        <v>77</v>
      </c>
      <c r="C23" s="7">
        <v>13.615180000000001</v>
      </c>
      <c r="D23" s="7">
        <v>13.948584800000001</v>
      </c>
      <c r="E23" s="7">
        <v>14.290153930000001</v>
      </c>
      <c r="F23" s="7">
        <v>14.64008731</v>
      </c>
      <c r="G23" s="7">
        <v>14.99858976</v>
      </c>
      <c r="H23" s="7">
        <v>15.36587112</v>
      </c>
      <c r="I23" s="7">
        <v>16.503506290000001</v>
      </c>
      <c r="J23" s="7">
        <v>17.72039693</v>
      </c>
      <c r="K23" s="7">
        <v>19.022232519999999</v>
      </c>
      <c r="L23" s="7">
        <v>20.415139079999999</v>
      </c>
      <c r="M23" s="7">
        <v>21.905611109999999</v>
      </c>
      <c r="N23" s="7">
        <v>23.477049780000002</v>
      </c>
      <c r="O23" s="7">
        <v>25.158088299999999</v>
      </c>
      <c r="P23" s="7">
        <v>26.956520900000001</v>
      </c>
      <c r="Q23" s="7">
        <v>28.88069119</v>
      </c>
      <c r="R23" s="7">
        <v>30.939516560000001</v>
      </c>
      <c r="S23" s="7">
        <v>32.820889659999999</v>
      </c>
      <c r="T23" s="7">
        <v>34.863151080000002</v>
      </c>
      <c r="U23" s="7">
        <v>37.075684559999999</v>
      </c>
      <c r="V23" s="7">
        <v>39.469100990000001</v>
      </c>
      <c r="W23" s="7">
        <v>43.965853869999997</v>
      </c>
      <c r="X23" s="7">
        <v>47.496463200000001</v>
      </c>
      <c r="Y23" s="7">
        <v>51.301177559999999</v>
      </c>
      <c r="Z23" s="7">
        <v>55.40173935</v>
      </c>
      <c r="AA23" s="7">
        <v>59.82154689</v>
      </c>
      <c r="AB23" s="7">
        <v>64.585768740000006</v>
      </c>
      <c r="AC23" s="7">
        <v>68.654854560000004</v>
      </c>
      <c r="AD23" s="7">
        <v>72.970856440000006</v>
      </c>
      <c r="AE23" s="7">
        <v>77.549325890000006</v>
      </c>
      <c r="AF23" s="7">
        <v>82.406572560000001</v>
      </c>
      <c r="AG23" s="7">
        <v>87.560022739999994</v>
      </c>
      <c r="AH23" s="7">
        <v>92.631060129999995</v>
      </c>
      <c r="AI23" s="7">
        <v>98.014797639999998</v>
      </c>
      <c r="AJ23" s="7">
        <v>103.7295747</v>
      </c>
      <c r="AK23" s="7">
        <v>109.79491</v>
      </c>
      <c r="AL23" s="7">
        <v>116.2314911</v>
      </c>
      <c r="AM23" s="7">
        <v>120.2299909</v>
      </c>
      <c r="AN23" s="7">
        <v>124.3657132</v>
      </c>
      <c r="AO23" s="7">
        <v>128.64329699999999</v>
      </c>
      <c r="AP23" s="7">
        <v>133.06754979999999</v>
      </c>
      <c r="AQ23" s="7">
        <v>137.64350930000001</v>
      </c>
      <c r="AR23" s="7">
        <v>142.376394</v>
      </c>
      <c r="AS23" s="7">
        <v>147.2715364</v>
      </c>
      <c r="AT23" s="7">
        <v>152.33466920000001</v>
      </c>
      <c r="AU23" s="7">
        <v>157.57151669999999</v>
      </c>
      <c r="AV23" s="7">
        <v>162.98822419999999</v>
      </c>
      <c r="AW23" s="7">
        <v>166.867423</v>
      </c>
      <c r="AX23" s="7">
        <v>170.83883410000001</v>
      </c>
      <c r="AY23" s="7">
        <v>174.90488329999999</v>
      </c>
      <c r="AZ23" s="7">
        <v>179.06787030000001</v>
      </c>
      <c r="BA23" s="7">
        <v>183.3303215</v>
      </c>
      <c r="BB23" s="7">
        <v>187.69465869999999</v>
      </c>
      <c r="BC23" s="7">
        <v>192.1634157</v>
      </c>
      <c r="BD23" s="7">
        <v>196.73917950000001</v>
      </c>
      <c r="BE23" s="7">
        <v>201.42469980000001</v>
      </c>
      <c r="BF23" s="8">
        <v>206.2226848</v>
      </c>
    </row>
    <row r="24" spans="1:58" x14ac:dyDescent="0.55000000000000004">
      <c r="A24" t="s">
        <v>69</v>
      </c>
      <c r="C24" s="11">
        <v>0.97</v>
      </c>
      <c r="D24" s="11">
        <v>0.97</v>
      </c>
      <c r="E24" s="11">
        <v>0.97</v>
      </c>
      <c r="F24" s="11">
        <v>0.97</v>
      </c>
      <c r="G24" s="11">
        <v>0.97</v>
      </c>
      <c r="H24" s="11">
        <v>0.97</v>
      </c>
      <c r="I24" s="11">
        <v>0.97</v>
      </c>
      <c r="J24" s="11">
        <v>0.97</v>
      </c>
      <c r="K24" s="11">
        <v>0.97</v>
      </c>
      <c r="L24" s="11">
        <v>0.97</v>
      </c>
      <c r="M24" s="11">
        <v>0.97</v>
      </c>
      <c r="N24" s="11">
        <v>0.97</v>
      </c>
      <c r="O24" s="11">
        <v>0.97</v>
      </c>
      <c r="P24" s="11">
        <v>0.97</v>
      </c>
      <c r="Q24" s="11">
        <v>0.97</v>
      </c>
      <c r="R24" s="11">
        <v>0.97</v>
      </c>
      <c r="S24" s="11">
        <v>0.97</v>
      </c>
      <c r="T24" s="11">
        <v>0.97</v>
      </c>
      <c r="U24" s="11">
        <v>0.97</v>
      </c>
      <c r="V24" s="11">
        <v>0.97</v>
      </c>
      <c r="W24" s="11">
        <v>0.97</v>
      </c>
      <c r="X24" s="11">
        <v>0.97</v>
      </c>
      <c r="Y24" s="11">
        <v>0.97</v>
      </c>
      <c r="Z24" s="11">
        <v>0.97</v>
      </c>
      <c r="AA24" s="11">
        <v>0.97</v>
      </c>
      <c r="AB24" s="11">
        <v>0.97</v>
      </c>
      <c r="AC24" s="11">
        <v>0.97</v>
      </c>
      <c r="AD24" s="11">
        <v>0.97</v>
      </c>
      <c r="AE24" s="11">
        <v>0.97</v>
      </c>
      <c r="AF24" s="11">
        <v>0.97</v>
      </c>
      <c r="AG24" s="11">
        <v>0.97</v>
      </c>
      <c r="AH24" s="11">
        <v>0.97</v>
      </c>
      <c r="AI24" s="11">
        <v>0.97</v>
      </c>
      <c r="AJ24" s="11">
        <v>0.97</v>
      </c>
      <c r="AK24" s="11">
        <v>0.97</v>
      </c>
      <c r="AL24" s="11">
        <v>0.97</v>
      </c>
      <c r="AM24" s="11">
        <v>0.97</v>
      </c>
      <c r="AN24" s="11">
        <v>0.97</v>
      </c>
      <c r="AO24" s="11">
        <v>0.97</v>
      </c>
      <c r="AP24" s="11">
        <v>0.97</v>
      </c>
      <c r="AQ24" s="11">
        <v>0.97</v>
      </c>
      <c r="AR24" s="11">
        <v>0.97</v>
      </c>
      <c r="AS24" s="11">
        <v>0.97</v>
      </c>
      <c r="AT24" s="11">
        <v>0.97</v>
      </c>
      <c r="AU24" s="11">
        <v>0.97</v>
      </c>
      <c r="AV24" s="11">
        <v>0.97</v>
      </c>
      <c r="AW24" s="11">
        <v>0.97</v>
      </c>
      <c r="AX24" s="11">
        <v>0.97</v>
      </c>
      <c r="AY24" s="11">
        <v>0.97</v>
      </c>
      <c r="AZ24" s="11">
        <v>0.97</v>
      </c>
      <c r="BA24" s="11">
        <v>0.97</v>
      </c>
      <c r="BB24" s="11">
        <v>0.97</v>
      </c>
      <c r="BC24" s="11">
        <v>0.97</v>
      </c>
      <c r="BD24" s="11">
        <v>0.97</v>
      </c>
      <c r="BE24" s="11">
        <v>0.97</v>
      </c>
      <c r="BF24" s="12">
        <v>0.97</v>
      </c>
    </row>
    <row r="25" spans="1:58" x14ac:dyDescent="0.55000000000000004">
      <c r="A25" t="s">
        <v>70</v>
      </c>
      <c r="C25" s="11">
        <v>0.94845360824742275</v>
      </c>
      <c r="D25" s="11">
        <v>0.91752577319587636</v>
      </c>
      <c r="E25" s="11">
        <v>0.92010309278350511</v>
      </c>
      <c r="F25" s="11">
        <v>0.92268041237113407</v>
      </c>
      <c r="G25" s="11">
        <v>0.92525773195876293</v>
      </c>
      <c r="H25" s="11">
        <v>0.92783505154639179</v>
      </c>
      <c r="I25" s="11">
        <v>0.92886597938144333</v>
      </c>
      <c r="J25" s="11">
        <v>0.92989690721649487</v>
      </c>
      <c r="K25" s="11">
        <v>0.93092783505154642</v>
      </c>
      <c r="L25" s="11">
        <v>0.93195876288659796</v>
      </c>
      <c r="M25" s="11">
        <v>0.9329896907216495</v>
      </c>
      <c r="N25" s="11">
        <v>0.93402061855670104</v>
      </c>
      <c r="O25" s="11">
        <v>0.93505154639175259</v>
      </c>
      <c r="P25" s="11">
        <v>0.93608247422680413</v>
      </c>
      <c r="Q25" s="11">
        <v>0.93711340206185567</v>
      </c>
      <c r="R25" s="11">
        <v>0.93814432989690733</v>
      </c>
      <c r="S25" s="11">
        <v>0.93917525773195887</v>
      </c>
      <c r="T25" s="11">
        <v>0.94020618556701041</v>
      </c>
      <c r="U25" s="11">
        <v>0.94123711340206195</v>
      </c>
      <c r="V25" s="11">
        <v>0.9422680412371135</v>
      </c>
      <c r="W25" s="11">
        <v>0.94329896907216504</v>
      </c>
      <c r="X25" s="11">
        <v>0.94432989690721658</v>
      </c>
      <c r="Y25" s="11">
        <v>0.94536082474226812</v>
      </c>
      <c r="Z25" s="11">
        <v>0.94639175257731967</v>
      </c>
      <c r="AA25" s="11">
        <v>0.94742268041237121</v>
      </c>
      <c r="AB25" s="11">
        <v>0.94845360824742275</v>
      </c>
      <c r="AC25" s="11">
        <v>0.9494845360824743</v>
      </c>
      <c r="AD25" s="11">
        <v>0.95051546391752584</v>
      </c>
      <c r="AE25" s="11">
        <v>0.95154639175257738</v>
      </c>
      <c r="AF25" s="11">
        <v>0.95257731958762892</v>
      </c>
      <c r="AG25" s="11">
        <v>0.95360824742268047</v>
      </c>
      <c r="AH25" s="11">
        <v>0.95463917525773201</v>
      </c>
      <c r="AI25" s="11">
        <v>0.95567010309278355</v>
      </c>
      <c r="AJ25" s="11">
        <v>0.95670103092783509</v>
      </c>
      <c r="AK25" s="11">
        <v>0.95773195876288664</v>
      </c>
      <c r="AL25" s="11">
        <v>0.95876288659793807</v>
      </c>
      <c r="AM25" s="11">
        <v>0.95979381443298972</v>
      </c>
      <c r="AN25" s="11">
        <v>0.96082474226804115</v>
      </c>
      <c r="AO25" s="11">
        <v>0.96185567010309281</v>
      </c>
      <c r="AP25" s="11">
        <v>0.96288659793814435</v>
      </c>
      <c r="AQ25" s="11">
        <v>0.963917525773196</v>
      </c>
      <c r="AR25" s="11">
        <v>0.96494845360824744</v>
      </c>
      <c r="AS25" s="11">
        <v>0.96597938144329909</v>
      </c>
      <c r="AT25" s="11">
        <v>0.96701030927835052</v>
      </c>
      <c r="AU25" s="11">
        <v>0.96804123711340218</v>
      </c>
      <c r="AV25" s="11">
        <v>0.96907216494845361</v>
      </c>
      <c r="AW25" s="11">
        <v>0.97010309278350526</v>
      </c>
      <c r="AX25" s="11">
        <v>0.97113402061855669</v>
      </c>
      <c r="AY25" s="11">
        <v>0.97216494845360835</v>
      </c>
      <c r="AZ25" s="11">
        <v>0.97319587628865978</v>
      </c>
      <c r="BA25" s="11">
        <v>0.97422680412371143</v>
      </c>
      <c r="BB25" s="11">
        <v>0.97525773195876286</v>
      </c>
      <c r="BC25" s="11">
        <v>0.97628865979381452</v>
      </c>
      <c r="BD25" s="11">
        <v>0.97731958762886595</v>
      </c>
      <c r="BE25" s="11">
        <v>0.9783505154639176</v>
      </c>
      <c r="BF25" s="12">
        <v>0.97938144329896903</v>
      </c>
    </row>
    <row r="27" spans="1:58" x14ac:dyDescent="0.55000000000000004">
      <c r="A27" t="s">
        <v>78</v>
      </c>
      <c r="C27">
        <f>C23/(C24*C25)</f>
        <v>14.799108695652174</v>
      </c>
      <c r="D27">
        <f t="shared" ref="D27:BF27" si="0">D23/(D24*D25)</f>
        <v>15.672567191011236</v>
      </c>
      <c r="E27">
        <f t="shared" si="0"/>
        <v>16.011376952380953</v>
      </c>
      <c r="F27">
        <f t="shared" si="0"/>
        <v>16.357639452513965</v>
      </c>
      <c r="G27">
        <f t="shared" si="0"/>
        <v>16.711520623955433</v>
      </c>
      <c r="H27">
        <f t="shared" si="0"/>
        <v>17.073190133333334</v>
      </c>
      <c r="I27">
        <f t="shared" si="0"/>
        <v>18.316877125416205</v>
      </c>
      <c r="J27">
        <f t="shared" si="0"/>
        <v>19.645672871396894</v>
      </c>
      <c r="K27">
        <f t="shared" si="0"/>
        <v>21.065595260243629</v>
      </c>
      <c r="L27">
        <f t="shared" si="0"/>
        <v>22.583118451327433</v>
      </c>
      <c r="M27">
        <f t="shared" si="0"/>
        <v>24.205095149171267</v>
      </c>
      <c r="N27">
        <f t="shared" si="0"/>
        <v>25.912858476821192</v>
      </c>
      <c r="O27">
        <f t="shared" si="0"/>
        <v>27.737693825799337</v>
      </c>
      <c r="P27">
        <f t="shared" si="0"/>
        <v>29.687798348017623</v>
      </c>
      <c r="Q27">
        <f t="shared" si="0"/>
        <v>31.771937502750273</v>
      </c>
      <c r="R27">
        <f t="shared" si="0"/>
        <v>33.999468747252749</v>
      </c>
      <c r="S27">
        <f t="shared" si="0"/>
        <v>36.027321251372115</v>
      </c>
      <c r="T27">
        <f t="shared" si="0"/>
        <v>38.227139342105261</v>
      </c>
      <c r="U27">
        <f t="shared" si="0"/>
        <v>40.608635881708651</v>
      </c>
      <c r="V27">
        <f t="shared" si="0"/>
        <v>43.182823840262579</v>
      </c>
      <c r="W27">
        <f t="shared" si="0"/>
        <v>48.050113519125681</v>
      </c>
      <c r="X27">
        <f t="shared" si="0"/>
        <v>51.85203406113537</v>
      </c>
      <c r="Y27">
        <f t="shared" si="0"/>
        <v>55.94457749182115</v>
      </c>
      <c r="Z27">
        <f t="shared" si="0"/>
        <v>60.350478594771239</v>
      </c>
      <c r="AA27">
        <f t="shared" si="0"/>
        <v>65.094175070729051</v>
      </c>
      <c r="AB27">
        <f t="shared" si="0"/>
        <v>70.201922543478261</v>
      </c>
      <c r="AC27">
        <f t="shared" si="0"/>
        <v>74.543816026058636</v>
      </c>
      <c r="AD27">
        <f t="shared" si="0"/>
        <v>79.1440959219089</v>
      </c>
      <c r="AE27">
        <f t="shared" si="0"/>
        <v>84.018771278439871</v>
      </c>
      <c r="AF27">
        <f t="shared" si="0"/>
        <v>89.184602337662341</v>
      </c>
      <c r="AG27">
        <f t="shared" si="0"/>
        <v>94.659484043243225</v>
      </c>
      <c r="AH27">
        <f t="shared" si="0"/>
        <v>100.03354225701943</v>
      </c>
      <c r="AI27">
        <f t="shared" si="0"/>
        <v>105.73333078748651</v>
      </c>
      <c r="AJ27">
        <f t="shared" si="0"/>
        <v>111.77755894396552</v>
      </c>
      <c r="AK27">
        <f t="shared" si="0"/>
        <v>118.18612486544671</v>
      </c>
      <c r="AL27">
        <f t="shared" si="0"/>
        <v>124.98009795698925</v>
      </c>
      <c r="AM27">
        <f t="shared" si="0"/>
        <v>129.1406991407089</v>
      </c>
      <c r="AN27">
        <f t="shared" si="0"/>
        <v>133.43960643776825</v>
      </c>
      <c r="AO27">
        <f t="shared" si="0"/>
        <v>137.88134726688102</v>
      </c>
      <c r="AP27">
        <f t="shared" si="0"/>
        <v>142.47061006423982</v>
      </c>
      <c r="AQ27">
        <f t="shared" si="0"/>
        <v>147.21230941176469</v>
      </c>
      <c r="AR27">
        <f t="shared" si="0"/>
        <v>152.11153205128207</v>
      </c>
      <c r="AS27">
        <f t="shared" si="0"/>
        <v>157.17346467449306</v>
      </c>
      <c r="AT27">
        <f t="shared" si="0"/>
        <v>162.40369850746271</v>
      </c>
      <c r="AU27">
        <f t="shared" si="0"/>
        <v>167.80779201277954</v>
      </c>
      <c r="AV27">
        <f t="shared" si="0"/>
        <v>173.39172787234043</v>
      </c>
      <c r="AW27">
        <f t="shared" si="0"/>
        <v>177.32988629117958</v>
      </c>
      <c r="AX27">
        <f t="shared" si="0"/>
        <v>181.35757335456478</v>
      </c>
      <c r="AY27">
        <f t="shared" si="0"/>
        <v>185.47707667020146</v>
      </c>
      <c r="AZ27">
        <f t="shared" si="0"/>
        <v>189.69054057203391</v>
      </c>
      <c r="BA27">
        <f t="shared" si="0"/>
        <v>194.00034021164021</v>
      </c>
      <c r="BB27">
        <f t="shared" si="0"/>
        <v>198.40873012684989</v>
      </c>
      <c r="BC27">
        <f t="shared" si="0"/>
        <v>202.91807360084476</v>
      </c>
      <c r="BD27">
        <f t="shared" si="0"/>
        <v>207.53078006329116</v>
      </c>
      <c r="BE27">
        <f t="shared" si="0"/>
        <v>212.24942023182297</v>
      </c>
      <c r="BF27">
        <f t="shared" si="0"/>
        <v>217.07651031578948</v>
      </c>
    </row>
    <row r="28" spans="1:58" x14ac:dyDescent="0.55000000000000004">
      <c r="A28" t="s">
        <v>81</v>
      </c>
      <c r="C28">
        <f t="shared" ref="C28:AH28" si="1">C27*0.3</f>
        <v>4.4397326086956523</v>
      </c>
      <c r="D28">
        <f t="shared" si="1"/>
        <v>4.701770157303371</v>
      </c>
      <c r="E28">
        <f t="shared" si="1"/>
        <v>4.8034130857142854</v>
      </c>
      <c r="F28">
        <f t="shared" si="1"/>
        <v>4.9072918357541893</v>
      </c>
      <c r="G28">
        <f t="shared" si="1"/>
        <v>5.0134561871866294</v>
      </c>
      <c r="H28">
        <f t="shared" si="1"/>
        <v>5.1219570399999999</v>
      </c>
      <c r="I28">
        <f t="shared" si="1"/>
        <v>5.4950631376248618</v>
      </c>
      <c r="J28">
        <f t="shared" si="1"/>
        <v>5.8937018614190677</v>
      </c>
      <c r="K28">
        <f t="shared" si="1"/>
        <v>6.3196785780730886</v>
      </c>
      <c r="L28">
        <f t="shared" si="1"/>
        <v>6.7749355353982299</v>
      </c>
      <c r="M28">
        <f t="shared" si="1"/>
        <v>7.2615285447513802</v>
      </c>
      <c r="N28">
        <f t="shared" si="1"/>
        <v>7.7738575430463577</v>
      </c>
      <c r="O28">
        <f t="shared" si="1"/>
        <v>8.321308147739801</v>
      </c>
      <c r="P28">
        <f t="shared" si="1"/>
        <v>8.9063395044052864</v>
      </c>
      <c r="Q28">
        <f t="shared" si="1"/>
        <v>9.5315812508250808</v>
      </c>
      <c r="R28">
        <f t="shared" si="1"/>
        <v>10.199840624175824</v>
      </c>
      <c r="S28">
        <f t="shared" si="1"/>
        <v>10.808196375411635</v>
      </c>
      <c r="T28">
        <f t="shared" si="1"/>
        <v>11.468141802631578</v>
      </c>
      <c r="U28">
        <f t="shared" si="1"/>
        <v>12.182590764512595</v>
      </c>
      <c r="V28">
        <f t="shared" si="1"/>
        <v>12.954847152078774</v>
      </c>
      <c r="W28">
        <f t="shared" si="1"/>
        <v>14.415034055737703</v>
      </c>
      <c r="X28">
        <f t="shared" si="1"/>
        <v>15.555610218340611</v>
      </c>
      <c r="Y28">
        <f t="shared" si="1"/>
        <v>16.783373247546344</v>
      </c>
      <c r="Z28">
        <f t="shared" si="1"/>
        <v>18.10514357843137</v>
      </c>
      <c r="AA28">
        <f t="shared" si="1"/>
        <v>19.528252521218715</v>
      </c>
      <c r="AB28">
        <f t="shared" si="1"/>
        <v>21.060576763043478</v>
      </c>
      <c r="AC28">
        <f t="shared" si="1"/>
        <v>22.363144807817591</v>
      </c>
      <c r="AD28">
        <f t="shared" si="1"/>
        <v>23.743228776572668</v>
      </c>
      <c r="AE28">
        <f t="shared" si="1"/>
        <v>25.205631383531962</v>
      </c>
      <c r="AF28">
        <f t="shared" si="1"/>
        <v>26.755380701298701</v>
      </c>
      <c r="AG28">
        <f t="shared" si="1"/>
        <v>28.397845212972967</v>
      </c>
      <c r="AH28">
        <f t="shared" si="1"/>
        <v>30.010062677105829</v>
      </c>
      <c r="AI28">
        <f t="shared" ref="AI28:BN28" si="2">AI27*0.3</f>
        <v>31.71999923624595</v>
      </c>
      <c r="AJ28">
        <f t="shared" si="2"/>
        <v>33.533267683189656</v>
      </c>
      <c r="AK28">
        <f t="shared" si="2"/>
        <v>35.455837459634012</v>
      </c>
      <c r="AL28">
        <f t="shared" si="2"/>
        <v>37.494029387096774</v>
      </c>
      <c r="AM28">
        <f t="shared" si="2"/>
        <v>38.742209742212673</v>
      </c>
      <c r="AN28">
        <f t="shared" si="2"/>
        <v>40.031881931330474</v>
      </c>
      <c r="AO28">
        <f t="shared" si="2"/>
        <v>41.364404180064305</v>
      </c>
      <c r="AP28">
        <f t="shared" si="2"/>
        <v>42.741183019271944</v>
      </c>
      <c r="AQ28">
        <f t="shared" si="2"/>
        <v>44.163692823529409</v>
      </c>
      <c r="AR28">
        <f t="shared" si="2"/>
        <v>45.633459615384616</v>
      </c>
      <c r="AS28">
        <f t="shared" si="2"/>
        <v>47.152039402347917</v>
      </c>
      <c r="AT28">
        <f t="shared" si="2"/>
        <v>48.721109552238808</v>
      </c>
      <c r="AU28">
        <f t="shared" si="2"/>
        <v>50.342337603833862</v>
      </c>
      <c r="AV28">
        <f t="shared" si="2"/>
        <v>52.017518361702123</v>
      </c>
      <c r="AW28">
        <f t="shared" si="2"/>
        <v>53.198965887353872</v>
      </c>
      <c r="AX28">
        <f t="shared" si="2"/>
        <v>54.407272006369432</v>
      </c>
      <c r="AY28">
        <f t="shared" si="2"/>
        <v>55.643123001060438</v>
      </c>
      <c r="AZ28">
        <f t="shared" si="2"/>
        <v>56.907162171610175</v>
      </c>
      <c r="BA28">
        <f t="shared" si="2"/>
        <v>58.200102063492061</v>
      </c>
      <c r="BB28">
        <f t="shared" si="2"/>
        <v>59.522619038054962</v>
      </c>
      <c r="BC28">
        <f t="shared" si="2"/>
        <v>60.875422080253429</v>
      </c>
      <c r="BD28">
        <f t="shared" si="2"/>
        <v>62.259234018987343</v>
      </c>
      <c r="BE28">
        <f t="shared" si="2"/>
        <v>63.674826069546889</v>
      </c>
      <c r="BF28">
        <f t="shared" si="2"/>
        <v>65.122953094736843</v>
      </c>
    </row>
    <row r="29" spans="1:58" x14ac:dyDescent="0.55000000000000004">
      <c r="A29" t="s">
        <v>79</v>
      </c>
      <c r="C29">
        <f>C27*0.5</f>
        <v>7.3995543478260872</v>
      </c>
      <c r="D29">
        <f t="shared" ref="D29:BF29" si="3">D27*0.5</f>
        <v>7.836283595505618</v>
      </c>
      <c r="E29">
        <f t="shared" si="3"/>
        <v>8.0056884761904765</v>
      </c>
      <c r="F29">
        <f t="shared" si="3"/>
        <v>8.1788197262569824</v>
      </c>
      <c r="G29">
        <f t="shared" si="3"/>
        <v>8.3557603119777166</v>
      </c>
      <c r="H29">
        <f t="shared" si="3"/>
        <v>8.536595066666667</v>
      </c>
      <c r="I29">
        <f t="shared" si="3"/>
        <v>9.1584385627081026</v>
      </c>
      <c r="J29">
        <f t="shared" si="3"/>
        <v>9.8228364356984468</v>
      </c>
      <c r="K29">
        <f t="shared" si="3"/>
        <v>10.532797630121815</v>
      </c>
      <c r="L29">
        <f t="shared" si="3"/>
        <v>11.291559225663717</v>
      </c>
      <c r="M29">
        <f t="shared" si="3"/>
        <v>12.102547574585634</v>
      </c>
      <c r="N29">
        <f t="shared" si="3"/>
        <v>12.956429238410596</v>
      </c>
      <c r="O29">
        <f t="shared" si="3"/>
        <v>13.868846912899668</v>
      </c>
      <c r="P29">
        <f t="shared" si="3"/>
        <v>14.843899174008811</v>
      </c>
      <c r="Q29">
        <f t="shared" si="3"/>
        <v>15.885968751375136</v>
      </c>
      <c r="R29">
        <f t="shared" si="3"/>
        <v>16.999734373626374</v>
      </c>
      <c r="S29">
        <f t="shared" si="3"/>
        <v>18.013660625686057</v>
      </c>
      <c r="T29">
        <f t="shared" si="3"/>
        <v>19.11356967105263</v>
      </c>
      <c r="U29">
        <f t="shared" si="3"/>
        <v>20.304317940854325</v>
      </c>
      <c r="V29">
        <f t="shared" si="3"/>
        <v>21.591411920131289</v>
      </c>
      <c r="W29">
        <f t="shared" si="3"/>
        <v>24.02505675956284</v>
      </c>
      <c r="X29">
        <f t="shared" si="3"/>
        <v>25.926017030567685</v>
      </c>
      <c r="Y29">
        <f t="shared" si="3"/>
        <v>27.972288745910575</v>
      </c>
      <c r="Z29">
        <f t="shared" si="3"/>
        <v>30.17523929738562</v>
      </c>
      <c r="AA29">
        <f t="shared" si="3"/>
        <v>32.547087535364525</v>
      </c>
      <c r="AB29">
        <f t="shared" si="3"/>
        <v>35.100961271739131</v>
      </c>
      <c r="AC29">
        <f t="shared" si="3"/>
        <v>37.271908013029318</v>
      </c>
      <c r="AD29">
        <f t="shared" si="3"/>
        <v>39.57204796095445</v>
      </c>
      <c r="AE29">
        <f t="shared" si="3"/>
        <v>42.009385639219936</v>
      </c>
      <c r="AF29">
        <f t="shared" si="3"/>
        <v>44.59230116883117</v>
      </c>
      <c r="AG29">
        <f t="shared" si="3"/>
        <v>47.329742021621612</v>
      </c>
      <c r="AH29">
        <f t="shared" si="3"/>
        <v>50.016771128509717</v>
      </c>
      <c r="AI29">
        <f t="shared" si="3"/>
        <v>52.866665393743254</v>
      </c>
      <c r="AJ29">
        <f t="shared" si="3"/>
        <v>55.888779471982758</v>
      </c>
      <c r="AK29">
        <f t="shared" si="3"/>
        <v>59.093062432723357</v>
      </c>
      <c r="AL29">
        <f t="shared" si="3"/>
        <v>62.490048978494627</v>
      </c>
      <c r="AM29">
        <f t="shared" si="3"/>
        <v>64.570349570354452</v>
      </c>
      <c r="AN29">
        <f t="shared" si="3"/>
        <v>66.719803218884124</v>
      </c>
      <c r="AO29">
        <f t="shared" si="3"/>
        <v>68.940673633440511</v>
      </c>
      <c r="AP29">
        <f t="shared" si="3"/>
        <v>71.235305032119911</v>
      </c>
      <c r="AQ29">
        <f t="shared" si="3"/>
        <v>73.606154705882346</v>
      </c>
      <c r="AR29">
        <f t="shared" si="3"/>
        <v>76.055766025641034</v>
      </c>
      <c r="AS29">
        <f t="shared" si="3"/>
        <v>78.586732337246531</v>
      </c>
      <c r="AT29">
        <f t="shared" si="3"/>
        <v>81.201849253731353</v>
      </c>
      <c r="AU29">
        <f t="shared" si="3"/>
        <v>83.903896006389772</v>
      </c>
      <c r="AV29">
        <f t="shared" si="3"/>
        <v>86.695863936170213</v>
      </c>
      <c r="AW29">
        <f t="shared" si="3"/>
        <v>88.664943145589788</v>
      </c>
      <c r="AX29">
        <f t="shared" si="3"/>
        <v>90.678786677282389</v>
      </c>
      <c r="AY29">
        <f t="shared" si="3"/>
        <v>92.738538335100728</v>
      </c>
      <c r="AZ29">
        <f t="shared" si="3"/>
        <v>94.845270286016955</v>
      </c>
      <c r="BA29">
        <f t="shared" si="3"/>
        <v>97.000170105820104</v>
      </c>
      <c r="BB29">
        <f t="shared" si="3"/>
        <v>99.204365063424945</v>
      </c>
      <c r="BC29">
        <f t="shared" si="3"/>
        <v>101.45903680042238</v>
      </c>
      <c r="BD29">
        <f t="shared" si="3"/>
        <v>103.76539003164558</v>
      </c>
      <c r="BE29">
        <f t="shared" si="3"/>
        <v>106.12471011591148</v>
      </c>
      <c r="BF29">
        <f t="shared" si="3"/>
        <v>108.53825515789474</v>
      </c>
    </row>
    <row r="30" spans="1:58" x14ac:dyDescent="0.55000000000000004">
      <c r="A30" t="s">
        <v>80</v>
      </c>
      <c r="C30">
        <f>C27*0.7</f>
        <v>10.359376086956521</v>
      </c>
      <c r="D30">
        <f t="shared" ref="D30:BF30" si="4">D27*0.7</f>
        <v>10.970797033707864</v>
      </c>
      <c r="E30">
        <f t="shared" si="4"/>
        <v>11.207963866666667</v>
      </c>
      <c r="F30">
        <f t="shared" si="4"/>
        <v>11.450347616759775</v>
      </c>
      <c r="G30">
        <f t="shared" si="4"/>
        <v>11.698064436768803</v>
      </c>
      <c r="H30">
        <f t="shared" si="4"/>
        <v>11.951233093333332</v>
      </c>
      <c r="I30">
        <f t="shared" si="4"/>
        <v>12.821813987791343</v>
      </c>
      <c r="J30">
        <f t="shared" si="4"/>
        <v>13.751971009977824</v>
      </c>
      <c r="K30">
        <f t="shared" si="4"/>
        <v>14.74591668217054</v>
      </c>
      <c r="L30">
        <f t="shared" si="4"/>
        <v>15.808182915929201</v>
      </c>
      <c r="M30">
        <f t="shared" si="4"/>
        <v>16.943566604419885</v>
      </c>
      <c r="N30">
        <f t="shared" si="4"/>
        <v>18.139000933774835</v>
      </c>
      <c r="O30">
        <f t="shared" si="4"/>
        <v>19.416385678059534</v>
      </c>
      <c r="P30">
        <f t="shared" si="4"/>
        <v>20.781458843612334</v>
      </c>
      <c r="Q30">
        <f t="shared" si="4"/>
        <v>22.240356251925189</v>
      </c>
      <c r="R30">
        <f t="shared" si="4"/>
        <v>23.799628123076921</v>
      </c>
      <c r="S30">
        <f t="shared" si="4"/>
        <v>25.219124875960478</v>
      </c>
      <c r="T30">
        <f t="shared" si="4"/>
        <v>26.758997539473683</v>
      </c>
      <c r="U30">
        <f t="shared" si="4"/>
        <v>28.426045117196054</v>
      </c>
      <c r="V30">
        <f t="shared" si="4"/>
        <v>30.227976688183801</v>
      </c>
      <c r="W30">
        <f t="shared" si="4"/>
        <v>33.635079463387974</v>
      </c>
      <c r="X30">
        <f t="shared" si="4"/>
        <v>36.296423842794759</v>
      </c>
      <c r="Y30">
        <f t="shared" si="4"/>
        <v>39.161204244274799</v>
      </c>
      <c r="Z30">
        <f t="shared" si="4"/>
        <v>42.245335016339865</v>
      </c>
      <c r="AA30">
        <f t="shared" si="4"/>
        <v>45.565922549510333</v>
      </c>
      <c r="AB30">
        <f t="shared" si="4"/>
        <v>49.141345780434783</v>
      </c>
      <c r="AC30">
        <f t="shared" si="4"/>
        <v>52.180671218241045</v>
      </c>
      <c r="AD30">
        <f t="shared" si="4"/>
        <v>55.400867145336228</v>
      </c>
      <c r="AE30">
        <f t="shared" si="4"/>
        <v>58.813139894907906</v>
      </c>
      <c r="AF30">
        <f t="shared" si="4"/>
        <v>62.429221636363636</v>
      </c>
      <c r="AG30">
        <f t="shared" si="4"/>
        <v>66.261638830270257</v>
      </c>
      <c r="AH30">
        <f t="shared" si="4"/>
        <v>70.023479579913598</v>
      </c>
      <c r="AI30">
        <f t="shared" si="4"/>
        <v>74.013331551240555</v>
      </c>
      <c r="AJ30">
        <f t="shared" si="4"/>
        <v>78.244291260775853</v>
      </c>
      <c r="AK30">
        <f t="shared" si="4"/>
        <v>82.730287405812689</v>
      </c>
      <c r="AL30">
        <f t="shared" si="4"/>
        <v>87.486068569892467</v>
      </c>
      <c r="AM30">
        <f t="shared" si="4"/>
        <v>90.398489398496224</v>
      </c>
      <c r="AN30">
        <f t="shared" si="4"/>
        <v>93.407724506437773</v>
      </c>
      <c r="AO30">
        <f t="shared" si="4"/>
        <v>96.51694308681671</v>
      </c>
      <c r="AP30">
        <f t="shared" si="4"/>
        <v>99.729427044967863</v>
      </c>
      <c r="AQ30">
        <f t="shared" si="4"/>
        <v>103.04861658823528</v>
      </c>
      <c r="AR30">
        <f t="shared" si="4"/>
        <v>106.47807243589745</v>
      </c>
      <c r="AS30">
        <f t="shared" si="4"/>
        <v>110.02142527214514</v>
      </c>
      <c r="AT30">
        <f t="shared" si="4"/>
        <v>113.68258895522389</v>
      </c>
      <c r="AU30">
        <f t="shared" si="4"/>
        <v>117.46545440894567</v>
      </c>
      <c r="AV30">
        <f t="shared" si="4"/>
        <v>121.37420951063829</v>
      </c>
      <c r="AW30">
        <f t="shared" si="4"/>
        <v>124.1309204038257</v>
      </c>
      <c r="AX30">
        <f t="shared" si="4"/>
        <v>126.95030134819534</v>
      </c>
      <c r="AY30">
        <f t="shared" si="4"/>
        <v>129.83395366914101</v>
      </c>
      <c r="AZ30">
        <f t="shared" si="4"/>
        <v>132.78337840042374</v>
      </c>
      <c r="BA30">
        <f t="shared" si="4"/>
        <v>135.80023814814814</v>
      </c>
      <c r="BB30">
        <f t="shared" si="4"/>
        <v>138.88611108879491</v>
      </c>
      <c r="BC30">
        <f t="shared" si="4"/>
        <v>142.04265152059133</v>
      </c>
      <c r="BD30">
        <f t="shared" si="4"/>
        <v>145.27154604430379</v>
      </c>
      <c r="BE30">
        <f t="shared" si="4"/>
        <v>148.57459416227607</v>
      </c>
      <c r="BF30">
        <f t="shared" si="4"/>
        <v>151.95355722105262</v>
      </c>
    </row>
    <row r="31" spans="1:58" x14ac:dyDescent="0.55000000000000004">
      <c r="R31" s="14" t="s">
        <v>82</v>
      </c>
    </row>
    <row r="32" spans="1:58" x14ac:dyDescent="0.55000000000000004">
      <c r="C32" s="15" t="s">
        <v>84</v>
      </c>
      <c r="D32" s="15"/>
      <c r="E32" s="15"/>
      <c r="F32" s="15"/>
      <c r="G32" s="15"/>
      <c r="H32" s="15"/>
      <c r="I32" s="15"/>
      <c r="J32" s="15"/>
      <c r="K32" s="15"/>
      <c r="L32" s="14" t="s">
        <v>85</v>
      </c>
      <c r="M32" s="14"/>
      <c r="N32" s="14"/>
      <c r="O32" s="16" t="s">
        <v>86</v>
      </c>
      <c r="P32" s="16"/>
      <c r="Q32" s="16"/>
      <c r="R32" s="17" t="s">
        <v>87</v>
      </c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</row>
    <row r="33" spans="1:58" x14ac:dyDescent="0.55000000000000004">
      <c r="A33" t="s">
        <v>83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6.7749355353982299</v>
      </c>
      <c r="M33">
        <v>7.2615285447513802</v>
      </c>
      <c r="N33">
        <v>7.7738575430463577</v>
      </c>
      <c r="O33">
        <v>13.868846912899668</v>
      </c>
      <c r="P33">
        <v>14.843899174008811</v>
      </c>
      <c r="Q33">
        <v>15.885968751375136</v>
      </c>
      <c r="R33">
        <v>23.799628123076921</v>
      </c>
      <c r="S33">
        <v>25.219124875960478</v>
      </c>
      <c r="T33">
        <v>26.758997539473683</v>
      </c>
      <c r="U33">
        <v>28.426045117196054</v>
      </c>
      <c r="V33">
        <v>30.227976688183801</v>
      </c>
      <c r="W33">
        <v>33.635079463387974</v>
      </c>
      <c r="X33">
        <v>36.296423842794759</v>
      </c>
      <c r="Y33">
        <v>39.161204244274799</v>
      </c>
      <c r="Z33">
        <v>42.245335016339865</v>
      </c>
      <c r="AA33">
        <v>45.565922549510333</v>
      </c>
      <c r="AB33">
        <v>49.141345780434783</v>
      </c>
      <c r="AC33">
        <v>52.180671218241045</v>
      </c>
      <c r="AD33">
        <v>55.400867145336228</v>
      </c>
      <c r="AE33">
        <v>58.813139894907906</v>
      </c>
      <c r="AF33">
        <v>62.429221636363636</v>
      </c>
      <c r="AG33">
        <v>66.261638830270257</v>
      </c>
      <c r="AH33">
        <v>70.023479579913598</v>
      </c>
      <c r="AI33">
        <v>74.013331551240555</v>
      </c>
      <c r="AJ33">
        <v>78.244291260775853</v>
      </c>
      <c r="AK33">
        <v>82.730287405812689</v>
      </c>
      <c r="AL33">
        <v>87.486068569892467</v>
      </c>
      <c r="AM33">
        <v>90.398489398496224</v>
      </c>
      <c r="AN33">
        <v>93.407724506437773</v>
      </c>
      <c r="AO33">
        <v>96.51694308681671</v>
      </c>
      <c r="AP33">
        <v>99.729427044967863</v>
      </c>
      <c r="AQ33">
        <v>103.04861658823528</v>
      </c>
      <c r="AR33">
        <v>106.47807243589745</v>
      </c>
      <c r="AS33">
        <v>110.02142527214514</v>
      </c>
      <c r="AT33">
        <v>113.68258895522389</v>
      </c>
      <c r="AU33">
        <v>117.46545440894567</v>
      </c>
      <c r="AV33">
        <v>121.37420951063829</v>
      </c>
      <c r="AW33">
        <v>124.1309204038257</v>
      </c>
      <c r="AX33">
        <v>126.95030134819534</v>
      </c>
      <c r="AY33">
        <v>129.83395366914101</v>
      </c>
      <c r="AZ33">
        <v>132.78337840042374</v>
      </c>
      <c r="BA33">
        <v>135.80023814814814</v>
      </c>
      <c r="BB33">
        <v>138.88611108879491</v>
      </c>
      <c r="BC33">
        <v>142.04265152059133</v>
      </c>
      <c r="BD33">
        <v>145.27154604430379</v>
      </c>
      <c r="BE33">
        <v>148.57459416227607</v>
      </c>
      <c r="BF33">
        <v>151.95355722105262</v>
      </c>
    </row>
    <row r="37" spans="1:58" x14ac:dyDescent="0.55000000000000004">
      <c r="A37" t="s">
        <v>92</v>
      </c>
    </row>
    <row r="38" spans="1:58" x14ac:dyDescent="0.55000000000000004">
      <c r="A38" s="1" t="s">
        <v>0</v>
      </c>
      <c r="B38" s="4" t="s">
        <v>10</v>
      </c>
      <c r="C38" s="4" t="s">
        <v>11</v>
      </c>
      <c r="D38" s="4" t="s">
        <v>12</v>
      </c>
      <c r="E38" s="4" t="s">
        <v>13</v>
      </c>
      <c r="F38" s="4" t="s">
        <v>14</v>
      </c>
      <c r="G38" s="4" t="s">
        <v>15</v>
      </c>
      <c r="H38" s="4" t="s">
        <v>16</v>
      </c>
      <c r="I38" s="4" t="s">
        <v>17</v>
      </c>
      <c r="J38" s="4" t="s">
        <v>18</v>
      </c>
      <c r="K38" s="4" t="s">
        <v>19</v>
      </c>
      <c r="L38" s="4" t="s">
        <v>20</v>
      </c>
      <c r="M38" s="4" t="s">
        <v>21</v>
      </c>
      <c r="N38" s="4" t="s">
        <v>22</v>
      </c>
      <c r="O38" s="4" t="s">
        <v>23</v>
      </c>
      <c r="P38" s="4" t="s">
        <v>24</v>
      </c>
      <c r="Q38" s="4" t="s">
        <v>25</v>
      </c>
      <c r="R38" s="4" t="s">
        <v>26</v>
      </c>
      <c r="S38" s="4" t="s">
        <v>27</v>
      </c>
      <c r="T38" s="4" t="s">
        <v>28</v>
      </c>
      <c r="U38" s="4" t="s">
        <v>29</v>
      </c>
      <c r="V38" s="4" t="s">
        <v>30</v>
      </c>
    </row>
    <row r="39" spans="1:58" x14ac:dyDescent="0.55000000000000004">
      <c r="A39" s="6" t="s">
        <v>93</v>
      </c>
      <c r="B39" s="7">
        <v>9.1589500000000008</v>
      </c>
      <c r="C39" s="7">
        <v>10.550700000000001</v>
      </c>
      <c r="D39" s="7">
        <v>10.051</v>
      </c>
      <c r="E39" s="7">
        <v>11.795199999999999</v>
      </c>
      <c r="F39" s="7">
        <v>11.795199999999999</v>
      </c>
      <c r="G39" s="7">
        <v>11.795199999999999</v>
      </c>
      <c r="H39" s="7">
        <v>11.795199999999999</v>
      </c>
      <c r="I39" s="7">
        <v>11.795199999999999</v>
      </c>
      <c r="J39" s="7">
        <v>11.795199999999999</v>
      </c>
      <c r="K39" s="7">
        <v>11.795199999999999</v>
      </c>
      <c r="L39" s="7">
        <v>11.795199999999999</v>
      </c>
      <c r="M39" s="7">
        <v>11.795199999999999</v>
      </c>
      <c r="N39" s="7">
        <v>11.795199999999999</v>
      </c>
      <c r="O39" s="7">
        <v>11.795199999999999</v>
      </c>
      <c r="P39" s="7">
        <v>11.795199999999999</v>
      </c>
      <c r="Q39" s="7">
        <v>11.795199999999999</v>
      </c>
      <c r="R39" s="7">
        <v>11.795199999999999</v>
      </c>
      <c r="S39" s="7">
        <v>11.795199999999999</v>
      </c>
      <c r="T39" s="7">
        <v>11.795199999999999</v>
      </c>
      <c r="U39" s="7">
        <v>11.795199999999999</v>
      </c>
      <c r="V39" s="7">
        <v>0</v>
      </c>
    </row>
    <row r="40" spans="1:58" x14ac:dyDescent="0.55000000000000004">
      <c r="A40" s="9" t="s">
        <v>94</v>
      </c>
      <c r="B40" s="10">
        <v>9.641</v>
      </c>
      <c r="C40" s="10">
        <v>11.106</v>
      </c>
      <c r="D40" s="10">
        <v>10.58</v>
      </c>
      <c r="E40" s="10">
        <v>12.416</v>
      </c>
      <c r="F40" s="10">
        <v>12.416</v>
      </c>
      <c r="G40" s="10">
        <v>12.416</v>
      </c>
      <c r="H40" s="10">
        <v>12.416</v>
      </c>
      <c r="I40" s="10">
        <v>12.416</v>
      </c>
      <c r="J40" s="10">
        <v>12.416</v>
      </c>
      <c r="K40" s="10">
        <v>12.416</v>
      </c>
      <c r="L40" s="10">
        <v>12.416</v>
      </c>
      <c r="M40" s="10">
        <v>12.416</v>
      </c>
      <c r="N40" s="10">
        <v>12.416</v>
      </c>
      <c r="O40" s="10">
        <v>12.416</v>
      </c>
      <c r="P40" s="10">
        <v>12.416</v>
      </c>
      <c r="Q40" s="10">
        <v>12.416</v>
      </c>
      <c r="R40" s="10">
        <v>12.416</v>
      </c>
      <c r="S40" s="10">
        <v>12.416</v>
      </c>
      <c r="T40" s="10">
        <v>12.416</v>
      </c>
      <c r="U40" s="10">
        <v>12.416</v>
      </c>
      <c r="V40" s="10">
        <v>0</v>
      </c>
    </row>
    <row r="41" spans="1:58" x14ac:dyDescent="0.55000000000000004">
      <c r="A41" s="18" t="s">
        <v>100</v>
      </c>
    </row>
    <row r="42" spans="1:58" x14ac:dyDescent="0.55000000000000004">
      <c r="A42" t="s">
        <v>97</v>
      </c>
      <c r="B42">
        <f>B39*0.3</f>
        <v>2.7476850000000002</v>
      </c>
      <c r="C42">
        <f t="shared" ref="C42:V42" si="5">C39*0.3</f>
        <v>3.1652100000000001</v>
      </c>
      <c r="D42">
        <f t="shared" si="5"/>
        <v>3.0152999999999999</v>
      </c>
      <c r="E42">
        <f t="shared" si="5"/>
        <v>3.5385599999999999</v>
      </c>
      <c r="F42">
        <f t="shared" si="5"/>
        <v>3.5385599999999999</v>
      </c>
      <c r="G42">
        <f t="shared" si="5"/>
        <v>3.5385599999999999</v>
      </c>
      <c r="H42">
        <f t="shared" si="5"/>
        <v>3.5385599999999999</v>
      </c>
      <c r="I42">
        <f t="shared" si="5"/>
        <v>3.5385599999999999</v>
      </c>
      <c r="J42">
        <f t="shared" si="5"/>
        <v>3.5385599999999999</v>
      </c>
      <c r="K42">
        <f t="shared" si="5"/>
        <v>3.5385599999999999</v>
      </c>
      <c r="L42">
        <f t="shared" si="5"/>
        <v>3.5385599999999999</v>
      </c>
      <c r="M42">
        <f t="shared" si="5"/>
        <v>3.5385599999999999</v>
      </c>
      <c r="N42">
        <f t="shared" si="5"/>
        <v>3.5385599999999999</v>
      </c>
      <c r="O42">
        <f t="shared" si="5"/>
        <v>3.5385599999999999</v>
      </c>
      <c r="P42">
        <f t="shared" si="5"/>
        <v>3.5385599999999999</v>
      </c>
      <c r="Q42">
        <f t="shared" si="5"/>
        <v>3.5385599999999999</v>
      </c>
      <c r="R42">
        <f t="shared" si="5"/>
        <v>3.5385599999999999</v>
      </c>
      <c r="S42">
        <f t="shared" si="5"/>
        <v>3.5385599999999999</v>
      </c>
      <c r="T42">
        <f t="shared" si="5"/>
        <v>3.5385599999999999</v>
      </c>
      <c r="U42">
        <f t="shared" si="5"/>
        <v>3.5385599999999999</v>
      </c>
      <c r="V42">
        <f t="shared" si="5"/>
        <v>0</v>
      </c>
    </row>
    <row r="43" spans="1:58" x14ac:dyDescent="0.55000000000000004">
      <c r="A43" t="s">
        <v>98</v>
      </c>
      <c r="B43">
        <f>0.5*B39</f>
        <v>4.5794750000000004</v>
      </c>
      <c r="C43">
        <f t="shared" ref="C43:V43" si="6">0.5*C39</f>
        <v>5.2753500000000004</v>
      </c>
      <c r="D43">
        <f t="shared" si="6"/>
        <v>5.0255000000000001</v>
      </c>
      <c r="E43">
        <f t="shared" si="6"/>
        <v>5.8975999999999997</v>
      </c>
      <c r="F43">
        <f t="shared" si="6"/>
        <v>5.8975999999999997</v>
      </c>
      <c r="G43">
        <f t="shared" si="6"/>
        <v>5.8975999999999997</v>
      </c>
      <c r="H43">
        <f t="shared" si="6"/>
        <v>5.8975999999999997</v>
      </c>
      <c r="I43">
        <f t="shared" si="6"/>
        <v>5.8975999999999997</v>
      </c>
      <c r="J43">
        <f t="shared" si="6"/>
        <v>5.8975999999999997</v>
      </c>
      <c r="K43">
        <f t="shared" si="6"/>
        <v>5.8975999999999997</v>
      </c>
      <c r="L43">
        <f t="shared" si="6"/>
        <v>5.8975999999999997</v>
      </c>
      <c r="M43">
        <f t="shared" si="6"/>
        <v>5.8975999999999997</v>
      </c>
      <c r="N43">
        <f t="shared" si="6"/>
        <v>5.8975999999999997</v>
      </c>
      <c r="O43">
        <f t="shared" si="6"/>
        <v>5.8975999999999997</v>
      </c>
      <c r="P43">
        <f t="shared" si="6"/>
        <v>5.8975999999999997</v>
      </c>
      <c r="Q43">
        <f t="shared" si="6"/>
        <v>5.8975999999999997</v>
      </c>
      <c r="R43">
        <f t="shared" si="6"/>
        <v>5.8975999999999997</v>
      </c>
      <c r="S43">
        <f t="shared" si="6"/>
        <v>5.8975999999999997</v>
      </c>
      <c r="T43">
        <f t="shared" si="6"/>
        <v>5.8975999999999997</v>
      </c>
      <c r="U43">
        <f t="shared" si="6"/>
        <v>5.8975999999999997</v>
      </c>
      <c r="V43">
        <f t="shared" si="6"/>
        <v>0</v>
      </c>
    </row>
    <row r="44" spans="1:58" x14ac:dyDescent="0.55000000000000004">
      <c r="A44" t="s">
        <v>99</v>
      </c>
      <c r="B44">
        <f>B39*0.7</f>
        <v>6.4112650000000002</v>
      </c>
      <c r="C44">
        <f t="shared" ref="C44:V46" si="7">C39*0.7</f>
        <v>7.3854899999999999</v>
      </c>
      <c r="D44">
        <f t="shared" si="7"/>
        <v>7.0356999999999994</v>
      </c>
      <c r="E44">
        <f t="shared" si="7"/>
        <v>8.2566399999999991</v>
      </c>
      <c r="F44">
        <f t="shared" si="7"/>
        <v>8.2566399999999991</v>
      </c>
      <c r="G44">
        <f t="shared" si="7"/>
        <v>8.2566399999999991</v>
      </c>
      <c r="H44">
        <f t="shared" si="7"/>
        <v>8.2566399999999991</v>
      </c>
      <c r="I44">
        <f t="shared" si="7"/>
        <v>8.2566399999999991</v>
      </c>
      <c r="J44">
        <f t="shared" si="7"/>
        <v>8.2566399999999991</v>
      </c>
      <c r="K44">
        <f t="shared" si="7"/>
        <v>8.2566399999999991</v>
      </c>
      <c r="L44">
        <f t="shared" si="7"/>
        <v>8.2566399999999991</v>
      </c>
      <c r="M44">
        <f t="shared" si="7"/>
        <v>8.2566399999999991</v>
      </c>
      <c r="N44">
        <f t="shared" si="7"/>
        <v>8.2566399999999991</v>
      </c>
      <c r="O44">
        <f t="shared" si="7"/>
        <v>8.2566399999999991</v>
      </c>
      <c r="P44">
        <f t="shared" si="7"/>
        <v>8.2566399999999991</v>
      </c>
      <c r="Q44">
        <f t="shared" si="7"/>
        <v>8.2566399999999991</v>
      </c>
      <c r="R44">
        <f t="shared" si="7"/>
        <v>8.2566399999999991</v>
      </c>
      <c r="S44">
        <f t="shared" si="7"/>
        <v>8.2566399999999991</v>
      </c>
      <c r="T44">
        <f t="shared" si="7"/>
        <v>8.2566399999999991</v>
      </c>
      <c r="U44">
        <f t="shared" si="7"/>
        <v>8.2566399999999991</v>
      </c>
      <c r="V44">
        <f t="shared" si="7"/>
        <v>0</v>
      </c>
    </row>
    <row r="45" spans="1:58" x14ac:dyDescent="0.55000000000000004">
      <c r="B45" s="15" t="s">
        <v>101</v>
      </c>
      <c r="C45" s="15"/>
      <c r="D45" s="15"/>
      <c r="E45" s="15"/>
      <c r="F45" s="15"/>
      <c r="G45" s="15"/>
      <c r="H45" s="15"/>
      <c r="I45" s="15"/>
      <c r="J45" s="15"/>
      <c r="K45" s="15"/>
      <c r="L45" s="14" t="s">
        <v>102</v>
      </c>
      <c r="M45" s="14"/>
      <c r="N45" s="14"/>
      <c r="O45" s="14"/>
      <c r="P45" s="16" t="s">
        <v>98</v>
      </c>
      <c r="Q45" s="16"/>
      <c r="R45" s="16"/>
      <c r="S45" s="19" t="s">
        <v>97</v>
      </c>
      <c r="T45" s="19"/>
      <c r="U45" s="19"/>
      <c r="V45" t="s">
        <v>103</v>
      </c>
    </row>
    <row r="46" spans="1:58" x14ac:dyDescent="0.55000000000000004">
      <c r="A46" t="s">
        <v>95</v>
      </c>
      <c r="B46">
        <v>9.1589500000000008</v>
      </c>
      <c r="C46">
        <v>10.550700000000001</v>
      </c>
      <c r="D46">
        <v>10.051</v>
      </c>
      <c r="E46">
        <v>11.795199999999999</v>
      </c>
      <c r="F46">
        <v>11.795199999999999</v>
      </c>
      <c r="G46">
        <v>11.795199999999999</v>
      </c>
      <c r="H46">
        <v>11.795199999999999</v>
      </c>
      <c r="I46">
        <v>11.795199999999999</v>
      </c>
      <c r="J46">
        <v>11.795199999999999</v>
      </c>
      <c r="K46">
        <v>11.795199999999999</v>
      </c>
      <c r="L46">
        <v>8.2566399999999991</v>
      </c>
      <c r="M46">
        <v>8.2566399999999991</v>
      </c>
      <c r="N46">
        <v>8.2566399999999991</v>
      </c>
      <c r="O46">
        <v>8.2566399999999991</v>
      </c>
      <c r="P46">
        <v>5.8975999999999997</v>
      </c>
      <c r="Q46">
        <v>5.8975999999999997</v>
      </c>
      <c r="R46">
        <v>5.8975999999999997</v>
      </c>
      <c r="S46">
        <v>3.5385599999999999</v>
      </c>
      <c r="T46">
        <v>3.5385599999999999</v>
      </c>
      <c r="U46">
        <v>3.5385599999999999</v>
      </c>
      <c r="V46">
        <v>0</v>
      </c>
    </row>
    <row r="48" spans="1:58" x14ac:dyDescent="0.55000000000000004">
      <c r="A48" t="s">
        <v>97</v>
      </c>
      <c r="B48">
        <f>B40*0.3</f>
        <v>2.8923000000000001</v>
      </c>
      <c r="C48">
        <f t="shared" ref="C48:V48" si="8">C40*0.3</f>
        <v>3.3317999999999999</v>
      </c>
      <c r="D48">
        <f t="shared" si="8"/>
        <v>3.1739999999999999</v>
      </c>
      <c r="E48">
        <f t="shared" si="8"/>
        <v>3.7248000000000001</v>
      </c>
      <c r="F48">
        <f t="shared" si="8"/>
        <v>3.7248000000000001</v>
      </c>
      <c r="G48">
        <f t="shared" si="8"/>
        <v>3.7248000000000001</v>
      </c>
      <c r="H48">
        <f t="shared" si="8"/>
        <v>3.7248000000000001</v>
      </c>
      <c r="I48">
        <f t="shared" si="8"/>
        <v>3.7248000000000001</v>
      </c>
      <c r="J48">
        <f t="shared" si="8"/>
        <v>3.7248000000000001</v>
      </c>
      <c r="K48">
        <f t="shared" si="8"/>
        <v>3.7248000000000001</v>
      </c>
      <c r="L48">
        <f t="shared" si="8"/>
        <v>3.7248000000000001</v>
      </c>
      <c r="M48">
        <f t="shared" si="8"/>
        <v>3.7248000000000001</v>
      </c>
      <c r="N48">
        <f t="shared" si="8"/>
        <v>3.7248000000000001</v>
      </c>
      <c r="O48">
        <f t="shared" si="8"/>
        <v>3.7248000000000001</v>
      </c>
      <c r="P48">
        <f t="shared" si="8"/>
        <v>3.7248000000000001</v>
      </c>
      <c r="Q48">
        <f t="shared" si="8"/>
        <v>3.7248000000000001</v>
      </c>
      <c r="R48">
        <f t="shared" si="8"/>
        <v>3.7248000000000001</v>
      </c>
      <c r="S48">
        <f t="shared" si="8"/>
        <v>3.7248000000000001</v>
      </c>
      <c r="T48">
        <f t="shared" si="8"/>
        <v>3.7248000000000001</v>
      </c>
      <c r="U48">
        <f t="shared" si="8"/>
        <v>3.7248000000000001</v>
      </c>
      <c r="V48">
        <f t="shared" si="8"/>
        <v>0</v>
      </c>
    </row>
    <row r="49" spans="1:57" x14ac:dyDescent="0.55000000000000004">
      <c r="A49" t="s">
        <v>98</v>
      </c>
      <c r="B49">
        <f>0.5*B40</f>
        <v>4.8205</v>
      </c>
      <c r="C49">
        <f t="shared" ref="C49:V49" si="9">0.5*C40</f>
        <v>5.5529999999999999</v>
      </c>
      <c r="D49">
        <f t="shared" si="9"/>
        <v>5.29</v>
      </c>
      <c r="E49">
        <f t="shared" si="9"/>
        <v>6.2080000000000002</v>
      </c>
      <c r="F49">
        <f t="shared" si="9"/>
        <v>6.2080000000000002</v>
      </c>
      <c r="G49">
        <f t="shared" si="9"/>
        <v>6.2080000000000002</v>
      </c>
      <c r="H49">
        <f t="shared" si="9"/>
        <v>6.2080000000000002</v>
      </c>
      <c r="I49">
        <f t="shared" si="9"/>
        <v>6.2080000000000002</v>
      </c>
      <c r="J49">
        <f t="shared" si="9"/>
        <v>6.2080000000000002</v>
      </c>
      <c r="K49">
        <f t="shared" si="9"/>
        <v>6.2080000000000002</v>
      </c>
      <c r="L49">
        <f t="shared" si="9"/>
        <v>6.2080000000000002</v>
      </c>
      <c r="M49">
        <f t="shared" si="9"/>
        <v>6.2080000000000002</v>
      </c>
      <c r="N49">
        <f t="shared" si="9"/>
        <v>6.2080000000000002</v>
      </c>
      <c r="O49">
        <f t="shared" si="9"/>
        <v>6.2080000000000002</v>
      </c>
      <c r="P49">
        <f t="shared" si="9"/>
        <v>6.2080000000000002</v>
      </c>
      <c r="Q49">
        <f t="shared" si="9"/>
        <v>6.2080000000000002</v>
      </c>
      <c r="R49">
        <f t="shared" si="9"/>
        <v>6.2080000000000002</v>
      </c>
      <c r="S49">
        <f t="shared" si="9"/>
        <v>6.2080000000000002</v>
      </c>
      <c r="T49">
        <f t="shared" si="9"/>
        <v>6.2080000000000002</v>
      </c>
      <c r="U49">
        <f t="shared" si="9"/>
        <v>6.2080000000000002</v>
      </c>
      <c r="V49">
        <f t="shared" si="9"/>
        <v>0</v>
      </c>
    </row>
    <row r="50" spans="1:57" x14ac:dyDescent="0.55000000000000004">
      <c r="A50" t="s">
        <v>99</v>
      </c>
      <c r="B50">
        <f>0.7*B40</f>
        <v>6.7486999999999995</v>
      </c>
      <c r="C50">
        <f t="shared" ref="C50:V52" si="10">0.7*C40</f>
        <v>7.7741999999999996</v>
      </c>
      <c r="D50">
        <f t="shared" si="10"/>
        <v>7.4059999999999997</v>
      </c>
      <c r="E50">
        <f t="shared" si="10"/>
        <v>8.6912000000000003</v>
      </c>
      <c r="F50">
        <f t="shared" si="10"/>
        <v>8.6912000000000003</v>
      </c>
      <c r="G50">
        <f t="shared" si="10"/>
        <v>8.6912000000000003</v>
      </c>
      <c r="H50">
        <f t="shared" si="10"/>
        <v>8.6912000000000003</v>
      </c>
      <c r="I50">
        <f t="shared" si="10"/>
        <v>8.6912000000000003</v>
      </c>
      <c r="J50">
        <f t="shared" si="10"/>
        <v>8.6912000000000003</v>
      </c>
      <c r="K50">
        <f t="shared" si="10"/>
        <v>8.6912000000000003</v>
      </c>
      <c r="L50">
        <f t="shared" si="10"/>
        <v>8.6912000000000003</v>
      </c>
      <c r="M50">
        <f t="shared" si="10"/>
        <v>8.6912000000000003</v>
      </c>
      <c r="N50">
        <f t="shared" si="10"/>
        <v>8.6912000000000003</v>
      </c>
      <c r="O50">
        <f t="shared" si="10"/>
        <v>8.6912000000000003</v>
      </c>
      <c r="P50">
        <f t="shared" si="10"/>
        <v>8.6912000000000003</v>
      </c>
      <c r="Q50">
        <f t="shared" si="10"/>
        <v>8.6912000000000003</v>
      </c>
      <c r="R50">
        <f t="shared" si="10"/>
        <v>8.6912000000000003</v>
      </c>
      <c r="S50">
        <f t="shared" si="10"/>
        <v>8.6912000000000003</v>
      </c>
      <c r="T50">
        <f t="shared" si="10"/>
        <v>8.6912000000000003</v>
      </c>
      <c r="U50">
        <f t="shared" si="10"/>
        <v>8.6912000000000003</v>
      </c>
      <c r="V50">
        <f t="shared" si="10"/>
        <v>0</v>
      </c>
    </row>
    <row r="51" spans="1:57" x14ac:dyDescent="0.55000000000000004">
      <c r="B51" s="15" t="s">
        <v>101</v>
      </c>
      <c r="C51" s="15"/>
      <c r="D51" s="15"/>
      <c r="E51" s="15"/>
      <c r="F51" s="15"/>
      <c r="G51" s="15"/>
      <c r="H51" s="15"/>
      <c r="I51" s="15"/>
      <c r="J51" s="15"/>
      <c r="K51" s="15"/>
      <c r="L51" s="14" t="s">
        <v>102</v>
      </c>
      <c r="M51" s="14"/>
      <c r="N51" s="14"/>
      <c r="O51" s="14"/>
      <c r="P51" s="16" t="s">
        <v>98</v>
      </c>
      <c r="Q51" s="16"/>
      <c r="R51" s="16"/>
      <c r="S51" s="19" t="s">
        <v>97</v>
      </c>
      <c r="T51" s="19"/>
      <c r="U51" s="19"/>
      <c r="V51" t="s">
        <v>103</v>
      </c>
    </row>
    <row r="52" spans="1:57" x14ac:dyDescent="0.55000000000000004">
      <c r="A52" t="s">
        <v>96</v>
      </c>
      <c r="B52">
        <v>9.641</v>
      </c>
      <c r="C52">
        <v>11.106</v>
      </c>
      <c r="D52">
        <v>10.58</v>
      </c>
      <c r="E52">
        <v>12.416</v>
      </c>
      <c r="F52">
        <v>12.416</v>
      </c>
      <c r="G52">
        <v>12.416</v>
      </c>
      <c r="H52">
        <v>12.416</v>
      </c>
      <c r="I52">
        <v>12.416</v>
      </c>
      <c r="J52">
        <v>12.416</v>
      </c>
      <c r="K52">
        <v>12.416</v>
      </c>
      <c r="L52">
        <v>8.6912000000000003</v>
      </c>
      <c r="M52">
        <v>8.6912000000000003</v>
      </c>
      <c r="N52">
        <v>8.6912000000000003</v>
      </c>
      <c r="O52">
        <v>8.6912000000000003</v>
      </c>
      <c r="P52">
        <v>6.2080000000000002</v>
      </c>
      <c r="Q52">
        <v>6.2080000000000002</v>
      </c>
      <c r="R52">
        <v>6.2080000000000002</v>
      </c>
      <c r="S52">
        <v>3.7248000000000001</v>
      </c>
      <c r="T52">
        <v>3.7248000000000001</v>
      </c>
      <c r="U52">
        <v>3.7248000000000001</v>
      </c>
      <c r="V52">
        <v>0</v>
      </c>
    </row>
    <row r="55" spans="1:57" x14ac:dyDescent="0.55000000000000004">
      <c r="A55" t="s">
        <v>95</v>
      </c>
      <c r="B55">
        <v>9.1589500000000008</v>
      </c>
      <c r="C55">
        <v>10.550700000000001</v>
      </c>
      <c r="D55">
        <v>10.051</v>
      </c>
      <c r="E55">
        <v>11.795199999999999</v>
      </c>
      <c r="F55">
        <v>11.795199999999999</v>
      </c>
      <c r="G55">
        <v>11.795199999999999</v>
      </c>
      <c r="H55">
        <v>11.795199999999999</v>
      </c>
      <c r="I55">
        <v>11.795199999999999</v>
      </c>
      <c r="J55">
        <v>11.795199999999999</v>
      </c>
      <c r="K55">
        <v>11.795199999999999</v>
      </c>
      <c r="L55">
        <v>8.2566399999999991</v>
      </c>
      <c r="M55">
        <v>8.2566399999999991</v>
      </c>
      <c r="N55">
        <v>8.2566399999999991</v>
      </c>
      <c r="O55">
        <v>8.2566399999999991</v>
      </c>
      <c r="P55">
        <v>5.8975999999999997</v>
      </c>
      <c r="Q55">
        <v>5.8975999999999997</v>
      </c>
      <c r="R55">
        <v>5.8975999999999997</v>
      </c>
      <c r="S55">
        <v>3.5385599999999999</v>
      </c>
      <c r="T55">
        <v>3.5385599999999999</v>
      </c>
      <c r="U55">
        <v>3.5385599999999999</v>
      </c>
      <c r="V55">
        <v>0</v>
      </c>
    </row>
    <row r="56" spans="1:57" x14ac:dyDescent="0.55000000000000004">
      <c r="A56" t="s">
        <v>96</v>
      </c>
      <c r="B56">
        <v>9.641</v>
      </c>
      <c r="C56">
        <v>11.106</v>
      </c>
      <c r="D56">
        <v>10.58</v>
      </c>
      <c r="E56">
        <v>12.416</v>
      </c>
      <c r="F56">
        <v>12.416</v>
      </c>
      <c r="G56">
        <v>12.416</v>
      </c>
      <c r="H56">
        <v>12.416</v>
      </c>
      <c r="I56">
        <v>12.416</v>
      </c>
      <c r="J56">
        <v>12.416</v>
      </c>
      <c r="K56">
        <v>12.416</v>
      </c>
      <c r="L56">
        <v>8.6912000000000003</v>
      </c>
      <c r="M56">
        <v>8.6912000000000003</v>
      </c>
      <c r="N56">
        <v>8.6912000000000003</v>
      </c>
      <c r="O56">
        <v>8.6912000000000003</v>
      </c>
      <c r="P56">
        <v>6.2080000000000002</v>
      </c>
      <c r="Q56">
        <v>6.2080000000000002</v>
      </c>
      <c r="R56">
        <v>6.2080000000000002</v>
      </c>
      <c r="S56">
        <v>3.7248000000000001</v>
      </c>
      <c r="T56">
        <v>3.7248000000000001</v>
      </c>
      <c r="U56">
        <v>3.7248000000000001</v>
      </c>
      <c r="V56">
        <v>0</v>
      </c>
    </row>
    <row r="59" spans="1:57" x14ac:dyDescent="0.55000000000000004">
      <c r="A59" s="20" t="s">
        <v>106</v>
      </c>
    </row>
    <row r="60" spans="1:57" x14ac:dyDescent="0.55000000000000004">
      <c r="B60" s="4" t="s">
        <v>10</v>
      </c>
      <c r="C60" s="4" t="s">
        <v>11</v>
      </c>
      <c r="D60" s="4" t="s">
        <v>12</v>
      </c>
      <c r="E60" s="4" t="s">
        <v>13</v>
      </c>
      <c r="F60" s="4" t="s">
        <v>14</v>
      </c>
      <c r="G60" s="4" t="s">
        <v>15</v>
      </c>
      <c r="H60" s="4" t="s">
        <v>16</v>
      </c>
      <c r="I60" s="4" t="s">
        <v>17</v>
      </c>
      <c r="J60" s="4" t="s">
        <v>18</v>
      </c>
      <c r="K60" s="4" t="s">
        <v>19</v>
      </c>
      <c r="L60" s="4" t="s">
        <v>20</v>
      </c>
      <c r="M60" s="4" t="s">
        <v>21</v>
      </c>
      <c r="N60" s="4" t="s">
        <v>22</v>
      </c>
      <c r="O60" s="4" t="s">
        <v>23</v>
      </c>
      <c r="P60" s="4" t="s">
        <v>24</v>
      </c>
      <c r="Q60" s="4" t="s">
        <v>25</v>
      </c>
      <c r="R60" s="4" t="s">
        <v>26</v>
      </c>
      <c r="S60" s="4" t="s">
        <v>27</v>
      </c>
      <c r="T60" s="4" t="s">
        <v>28</v>
      </c>
      <c r="U60" s="4" t="s">
        <v>29</v>
      </c>
      <c r="V60" s="4" t="s">
        <v>30</v>
      </c>
      <c r="W60" s="4" t="s">
        <v>31</v>
      </c>
      <c r="X60" s="4" t="s">
        <v>32</v>
      </c>
      <c r="Y60" s="4" t="s">
        <v>33</v>
      </c>
      <c r="Z60" s="4" t="s">
        <v>34</v>
      </c>
      <c r="AA60" s="4" t="s">
        <v>35</v>
      </c>
      <c r="AB60" s="4" t="s">
        <v>36</v>
      </c>
      <c r="AC60" s="4" t="s">
        <v>37</v>
      </c>
      <c r="AD60" s="4" t="s">
        <v>38</v>
      </c>
      <c r="AE60" s="4" t="s">
        <v>39</v>
      </c>
      <c r="AF60" s="4" t="s">
        <v>40</v>
      </c>
      <c r="AG60" s="4" t="s">
        <v>41</v>
      </c>
      <c r="AH60" s="4" t="s">
        <v>42</v>
      </c>
      <c r="AI60" s="4" t="s">
        <v>43</v>
      </c>
      <c r="AJ60" s="4" t="s">
        <v>44</v>
      </c>
      <c r="AK60" s="4" t="s">
        <v>45</v>
      </c>
      <c r="AL60" s="4" t="s">
        <v>46</v>
      </c>
      <c r="AM60" s="4" t="s">
        <v>47</v>
      </c>
      <c r="AN60" s="4" t="s">
        <v>48</v>
      </c>
      <c r="AO60" s="4" t="s">
        <v>49</v>
      </c>
      <c r="AP60" s="4" t="s">
        <v>50</v>
      </c>
      <c r="AQ60" s="4" t="s">
        <v>51</v>
      </c>
      <c r="AR60" s="4" t="s">
        <v>52</v>
      </c>
      <c r="AS60" s="4" t="s">
        <v>53</v>
      </c>
      <c r="AT60" s="4" t="s">
        <v>54</v>
      </c>
      <c r="AU60" s="4" t="s">
        <v>55</v>
      </c>
      <c r="AV60" s="4" t="s">
        <v>56</v>
      </c>
      <c r="AW60" s="4" t="s">
        <v>57</v>
      </c>
      <c r="AX60" s="4" t="s">
        <v>58</v>
      </c>
      <c r="AY60" s="4" t="s">
        <v>59</v>
      </c>
      <c r="AZ60" s="4" t="s">
        <v>60</v>
      </c>
      <c r="BA60" s="4" t="s">
        <v>61</v>
      </c>
      <c r="BB60" s="4" t="s">
        <v>62</v>
      </c>
      <c r="BC60" s="4" t="s">
        <v>63</v>
      </c>
      <c r="BD60" s="4" t="s">
        <v>64</v>
      </c>
      <c r="BE60" s="5" t="s">
        <v>65</v>
      </c>
    </row>
    <row r="61" spans="1:57" x14ac:dyDescent="0.55000000000000004">
      <c r="A61" t="s">
        <v>107</v>
      </c>
      <c r="B61" s="7">
        <v>13.615180000000001</v>
      </c>
      <c r="C61" s="7">
        <v>13.948584800000001</v>
      </c>
      <c r="D61" s="7">
        <v>14.290153930000001</v>
      </c>
      <c r="E61" s="7">
        <v>14.64008731</v>
      </c>
      <c r="F61" s="7">
        <v>14.99858976</v>
      </c>
      <c r="G61" s="7">
        <v>15.36587112</v>
      </c>
      <c r="H61" s="7">
        <v>16.503506290000001</v>
      </c>
      <c r="I61" s="7">
        <v>17.72039693</v>
      </c>
      <c r="J61" s="7">
        <v>19.022232519999999</v>
      </c>
      <c r="K61" s="7">
        <v>20.415139079999999</v>
      </c>
      <c r="L61" s="7">
        <v>21.905611109999999</v>
      </c>
      <c r="M61" s="7">
        <v>23.477049780000002</v>
      </c>
      <c r="N61" s="7">
        <v>25.158088299999999</v>
      </c>
      <c r="O61" s="7">
        <v>26.956520900000001</v>
      </c>
      <c r="P61" s="7">
        <v>28.88069119</v>
      </c>
      <c r="Q61" s="7">
        <v>30.939516560000001</v>
      </c>
      <c r="R61" s="7">
        <v>32.820889659999999</v>
      </c>
      <c r="S61" s="7">
        <v>34.863151080000002</v>
      </c>
      <c r="T61" s="7">
        <v>37.075684559999999</v>
      </c>
      <c r="U61" s="7">
        <v>39.469100990000001</v>
      </c>
      <c r="V61" s="7">
        <v>43.965853869999997</v>
      </c>
      <c r="W61" s="7">
        <v>47.496463200000001</v>
      </c>
      <c r="X61" s="7">
        <v>51.301177559999999</v>
      </c>
      <c r="Y61" s="7">
        <v>55.40173935</v>
      </c>
      <c r="Z61" s="7">
        <v>59.82154689</v>
      </c>
      <c r="AA61" s="7">
        <v>64.585768740000006</v>
      </c>
      <c r="AB61" s="7">
        <v>68.654854560000004</v>
      </c>
      <c r="AC61" s="7">
        <v>72.970856440000006</v>
      </c>
      <c r="AD61" s="7">
        <v>77.549325890000006</v>
      </c>
      <c r="AE61" s="7">
        <v>82.406572560000001</v>
      </c>
      <c r="AF61" s="7">
        <v>87.560022739999994</v>
      </c>
      <c r="AG61" s="7">
        <v>92.631060129999995</v>
      </c>
      <c r="AH61" s="7">
        <v>98.014797639999998</v>
      </c>
      <c r="AI61" s="7">
        <v>103.7295747</v>
      </c>
      <c r="AJ61" s="7">
        <v>109.79491</v>
      </c>
      <c r="AK61" s="7">
        <v>116.2314911</v>
      </c>
      <c r="AL61" s="7">
        <v>120.2299909</v>
      </c>
      <c r="AM61" s="7">
        <v>124.3657132</v>
      </c>
      <c r="AN61" s="7">
        <v>128.64329699999999</v>
      </c>
      <c r="AO61" s="7">
        <v>133.06754979999999</v>
      </c>
      <c r="AP61" s="7">
        <v>137.64350930000001</v>
      </c>
      <c r="AQ61" s="7">
        <v>142.376394</v>
      </c>
      <c r="AR61" s="7">
        <v>147.2715364</v>
      </c>
      <c r="AS61" s="7">
        <v>152.33466920000001</v>
      </c>
      <c r="AT61" s="7">
        <v>157.57151669999999</v>
      </c>
      <c r="AU61" s="7">
        <v>162.98822419999999</v>
      </c>
      <c r="AV61" s="7">
        <v>166.867423</v>
      </c>
      <c r="AW61" s="7">
        <v>170.83883410000001</v>
      </c>
      <c r="AX61" s="7">
        <v>174.90488329999999</v>
      </c>
      <c r="AY61" s="7">
        <v>179.06787030000001</v>
      </c>
      <c r="AZ61" s="7">
        <v>183.3303215</v>
      </c>
      <c r="BA61" s="7">
        <v>187.69465869999999</v>
      </c>
      <c r="BB61" s="7">
        <v>192.1634157</v>
      </c>
      <c r="BC61" s="7">
        <v>196.73917950000001</v>
      </c>
      <c r="BD61" s="7">
        <v>201.42469980000001</v>
      </c>
      <c r="BE61" s="8">
        <v>206.2226848</v>
      </c>
    </row>
    <row r="62" spans="1:57" x14ac:dyDescent="0.55000000000000004">
      <c r="A62" t="s">
        <v>108</v>
      </c>
      <c r="B62" s="21">
        <v>13.615</v>
      </c>
      <c r="C62" s="21">
        <v>14.071999999999999</v>
      </c>
      <c r="D62" s="21">
        <v>14.605</v>
      </c>
      <c r="E62" s="21">
        <v>15.015000000000001</v>
      </c>
      <c r="F62" s="21">
        <v>14.544</v>
      </c>
      <c r="G62" s="21">
        <v>13.532</v>
      </c>
      <c r="H62" s="21">
        <v>12.675000000000001</v>
      </c>
    </row>
    <row r="63" spans="1:57" x14ac:dyDescent="0.55000000000000004">
      <c r="B63" s="21">
        <f t="shared" ref="B63:E63" si="11">B62/B61</f>
        <v>0.99998677946233538</v>
      </c>
      <c r="C63" s="21">
        <f t="shared" si="11"/>
        <v>1.008847865340432</v>
      </c>
      <c r="D63" s="21">
        <f t="shared" si="11"/>
        <v>1.0220323777855904</v>
      </c>
      <c r="E63" s="21">
        <f t="shared" si="11"/>
        <v>1.0256086375758098</v>
      </c>
      <c r="F63">
        <f>F62/F61</f>
        <v>0.96969116648470832</v>
      </c>
      <c r="G63" s="21">
        <f t="shared" ref="G63:I63" si="12">G62/G61</f>
        <v>0.8806529674967104</v>
      </c>
      <c r="H63" s="21">
        <f t="shared" si="12"/>
        <v>0.76801861236482738</v>
      </c>
    </row>
    <row r="64" spans="1:57" x14ac:dyDescent="0.55000000000000004">
      <c r="A64" t="s">
        <v>122</v>
      </c>
      <c r="B64">
        <f>B61*B63</f>
        <v>13.615</v>
      </c>
      <c r="C64" s="21">
        <f t="shared" ref="C64:I64" si="13">C61*C63</f>
        <v>14.071999999999997</v>
      </c>
      <c r="D64" s="21">
        <f t="shared" si="13"/>
        <v>14.605</v>
      </c>
      <c r="E64" s="21">
        <f t="shared" si="13"/>
        <v>15.015000000000002</v>
      </c>
      <c r="F64" s="21">
        <f t="shared" si="13"/>
        <v>14.544</v>
      </c>
      <c r="G64" s="21">
        <f t="shared" si="13"/>
        <v>13.532</v>
      </c>
      <c r="H64" s="21">
        <f t="shared" si="13"/>
        <v>12.675000000000001</v>
      </c>
      <c r="I64" s="21">
        <f>I61*$G$63</f>
        <v>15.605520141624096</v>
      </c>
      <c r="J64" s="21">
        <f t="shared" ref="J64:Q64" si="14">J61*$G$63</f>
        <v>16.751985517150427</v>
      </c>
      <c r="K64" s="21">
        <f t="shared" si="14"/>
        <v>17.978652812660062</v>
      </c>
      <c r="L64" s="21">
        <f t="shared" si="14"/>
        <v>19.291241428850409</v>
      </c>
      <c r="M64" s="21">
        <f t="shared" si="14"/>
        <v>20.675133556824992</v>
      </c>
      <c r="N64" s="21">
        <f t="shared" si="14"/>
        <v>22.155545117939269</v>
      </c>
      <c r="O64" s="21">
        <f t="shared" si="14"/>
        <v>23.739340123972095</v>
      </c>
      <c r="P64" s="21">
        <f t="shared" si="14"/>
        <v>25.433866399829601</v>
      </c>
      <c r="Q64" s="21">
        <f t="shared" si="14"/>
        <v>27.246977071477616</v>
      </c>
      <c r="R64">
        <f>R61*$F$63</f>
        <v>31.826126779471302</v>
      </c>
      <c r="S64" s="21">
        <f t="shared" ref="S64:Z64" si="15">S61*$F$63</f>
        <v>33.806489638097823</v>
      </c>
      <c r="T64" s="21">
        <f t="shared" si="15"/>
        <v>35.951963809205488</v>
      </c>
      <c r="U64" s="21">
        <f t="shared" si="15"/>
        <v>38.272838579095854</v>
      </c>
      <c r="V64" s="21">
        <f t="shared" si="15"/>
        <v>42.633300124696525</v>
      </c>
      <c r="W64" s="21">
        <f t="shared" si="15"/>
        <v>46.056900804306025</v>
      </c>
      <c r="X64" s="21">
        <f t="shared" si="15"/>
        <v>49.746298710195539</v>
      </c>
      <c r="Y64" s="21">
        <f t="shared" si="15"/>
        <v>53.722577255583268</v>
      </c>
      <c r="Z64" s="21">
        <f t="shared" si="15"/>
        <v>58.008425584683778</v>
      </c>
      <c r="AA64">
        <f>AA61</f>
        <v>64.585768740000006</v>
      </c>
      <c r="AB64" s="21">
        <f t="shared" ref="AB64:AK64" si="16">AB61</f>
        <v>68.654854560000004</v>
      </c>
      <c r="AC64" s="21">
        <f t="shared" si="16"/>
        <v>72.970856440000006</v>
      </c>
      <c r="AD64" s="21">
        <f t="shared" si="16"/>
        <v>77.549325890000006</v>
      </c>
      <c r="AE64" s="21">
        <f t="shared" si="16"/>
        <v>82.406572560000001</v>
      </c>
      <c r="AF64" s="21">
        <f t="shared" si="16"/>
        <v>87.560022739999994</v>
      </c>
      <c r="AG64" s="21">
        <f t="shared" si="16"/>
        <v>92.631060129999995</v>
      </c>
      <c r="AH64" s="21">
        <f t="shared" si="16"/>
        <v>98.014797639999998</v>
      </c>
      <c r="AI64" s="21">
        <f t="shared" si="16"/>
        <v>103.7295747</v>
      </c>
      <c r="AJ64" s="21">
        <f t="shared" si="16"/>
        <v>109.79491</v>
      </c>
      <c r="AK64" s="21">
        <f t="shared" si="16"/>
        <v>116.2314911</v>
      </c>
    </row>
    <row r="65" spans="2:4" x14ac:dyDescent="0.55000000000000004">
      <c r="B65" s="21">
        <v>13615</v>
      </c>
      <c r="C65">
        <f>B65/1000</f>
        <v>13.615</v>
      </c>
      <c r="D65">
        <v>13.615</v>
      </c>
    </row>
    <row r="66" spans="2:4" x14ac:dyDescent="0.55000000000000004">
      <c r="B66" s="21">
        <v>14072</v>
      </c>
      <c r="C66" s="21">
        <f t="shared" ref="C66:D71" si="17">B66/1000</f>
        <v>14.071999999999999</v>
      </c>
      <c r="D66">
        <v>14.071999999999999</v>
      </c>
    </row>
    <row r="67" spans="2:4" x14ac:dyDescent="0.55000000000000004">
      <c r="B67" s="21">
        <v>14605</v>
      </c>
      <c r="C67" s="21">
        <f t="shared" si="17"/>
        <v>14.605</v>
      </c>
      <c r="D67">
        <v>14.605</v>
      </c>
    </row>
    <row r="68" spans="2:4" x14ac:dyDescent="0.55000000000000004">
      <c r="B68" s="21">
        <v>15015</v>
      </c>
      <c r="C68" s="21">
        <f t="shared" si="17"/>
        <v>15.015000000000001</v>
      </c>
      <c r="D68">
        <v>15.015000000000001</v>
      </c>
    </row>
    <row r="69" spans="2:4" x14ac:dyDescent="0.55000000000000004">
      <c r="B69" s="21">
        <v>14544</v>
      </c>
      <c r="C69" s="21">
        <f t="shared" si="17"/>
        <v>14.544</v>
      </c>
      <c r="D69">
        <v>14.544</v>
      </c>
    </row>
    <row r="70" spans="2:4" x14ac:dyDescent="0.55000000000000004">
      <c r="B70" s="21">
        <v>13532</v>
      </c>
      <c r="C70" s="21">
        <f t="shared" si="17"/>
        <v>13.532</v>
      </c>
      <c r="D70">
        <v>13.532</v>
      </c>
    </row>
    <row r="71" spans="2:4" x14ac:dyDescent="0.55000000000000004">
      <c r="B71" s="21">
        <v>12675</v>
      </c>
      <c r="C71" s="21">
        <f t="shared" si="17"/>
        <v>12.675000000000001</v>
      </c>
      <c r="D71">
        <v>12.675000000000001</v>
      </c>
    </row>
    <row r="90" spans="1:28" x14ac:dyDescent="0.55000000000000004">
      <c r="A90" s="21" t="s">
        <v>109</v>
      </c>
      <c r="B90" s="21" t="s">
        <v>110</v>
      </c>
      <c r="C90" s="21" t="s">
        <v>111</v>
      </c>
      <c r="D90" s="21" t="s">
        <v>112</v>
      </c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</row>
    <row r="91" spans="1:28" x14ac:dyDescent="0.55000000000000004">
      <c r="A91" s="21" t="s">
        <v>113</v>
      </c>
      <c r="B91" s="21">
        <v>11</v>
      </c>
      <c r="C91" s="21">
        <v>2000</v>
      </c>
      <c r="D91" s="21" t="s">
        <v>114</v>
      </c>
      <c r="E91" s="21"/>
      <c r="F91" s="21">
        <v>2000</v>
      </c>
      <c r="G91" s="21">
        <v>2001</v>
      </c>
      <c r="H91" s="21">
        <v>2002</v>
      </c>
      <c r="I91" s="21">
        <v>2003</v>
      </c>
      <c r="J91" s="21">
        <v>2004</v>
      </c>
      <c r="K91" s="21">
        <v>2005</v>
      </c>
      <c r="L91" s="21">
        <v>2006</v>
      </c>
      <c r="M91" s="21">
        <v>2007</v>
      </c>
      <c r="N91" s="21">
        <v>2008</v>
      </c>
      <c r="O91" s="21">
        <v>2009</v>
      </c>
      <c r="P91" s="21">
        <v>2010</v>
      </c>
      <c r="Q91" s="21">
        <v>2011</v>
      </c>
      <c r="R91" s="21">
        <v>2012</v>
      </c>
      <c r="S91" s="21">
        <v>2013</v>
      </c>
      <c r="T91" s="21">
        <v>2014</v>
      </c>
      <c r="U91" s="21">
        <v>2015</v>
      </c>
      <c r="V91" s="21">
        <v>2016</v>
      </c>
      <c r="W91" s="21">
        <v>2017</v>
      </c>
      <c r="X91" s="21">
        <v>2018</v>
      </c>
      <c r="Y91" s="21">
        <v>2019</v>
      </c>
      <c r="Z91" s="21">
        <v>2020</v>
      </c>
      <c r="AA91" s="21">
        <v>2021</v>
      </c>
      <c r="AB91" s="21"/>
    </row>
    <row r="92" spans="1:28" x14ac:dyDescent="0.55000000000000004">
      <c r="A92" s="21" t="s">
        <v>113</v>
      </c>
      <c r="B92" s="21"/>
      <c r="C92" s="21">
        <v>2001</v>
      </c>
      <c r="D92" s="21" t="s">
        <v>114</v>
      </c>
      <c r="E92" s="21" t="s">
        <v>115</v>
      </c>
      <c r="F92" s="21">
        <v>1408</v>
      </c>
      <c r="G92" s="21">
        <v>1213</v>
      </c>
      <c r="H92" s="21">
        <v>1431</v>
      </c>
      <c r="I92" s="21">
        <v>1424</v>
      </c>
      <c r="J92" s="21">
        <v>1382</v>
      </c>
      <c r="K92" s="21">
        <v>1664</v>
      </c>
      <c r="L92" s="21">
        <v>1610</v>
      </c>
      <c r="M92" s="21">
        <v>1580</v>
      </c>
      <c r="N92" s="21">
        <v>1578</v>
      </c>
      <c r="O92" s="21">
        <v>1497</v>
      </c>
      <c r="P92" s="21">
        <v>1313</v>
      </c>
      <c r="Q92" s="21">
        <v>1439</v>
      </c>
      <c r="R92" s="21">
        <v>1658</v>
      </c>
      <c r="S92" s="21">
        <v>1354</v>
      </c>
      <c r="T92" s="21">
        <v>1528</v>
      </c>
      <c r="U92" s="21">
        <v>1576</v>
      </c>
      <c r="V92" s="21">
        <v>1479</v>
      </c>
      <c r="W92" s="21">
        <v>1771</v>
      </c>
      <c r="X92" s="21">
        <v>1415</v>
      </c>
      <c r="Y92" s="21">
        <v>1385</v>
      </c>
      <c r="Z92" s="21">
        <v>1999</v>
      </c>
      <c r="AA92" s="21">
        <v>1505</v>
      </c>
      <c r="AB92" s="21"/>
    </row>
    <row r="93" spans="1:28" x14ac:dyDescent="0.55000000000000004">
      <c r="A93" s="21" t="s">
        <v>113</v>
      </c>
      <c r="B93" s="21">
        <v>5</v>
      </c>
      <c r="C93" s="21">
        <v>2002</v>
      </c>
      <c r="D93" s="21" t="s">
        <v>114</v>
      </c>
      <c r="E93" s="21" t="s">
        <v>116</v>
      </c>
      <c r="F93" s="21">
        <f t="shared" ref="F93:F113" si="18">SUM(B92+B114+B136+B158+B180)</f>
        <v>1213</v>
      </c>
      <c r="G93" s="21">
        <v>3.5999999999999999E-3</v>
      </c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  <c r="AB93" s="21"/>
    </row>
    <row r="94" spans="1:28" x14ac:dyDescent="0.55000000000000004">
      <c r="A94" s="21" t="s">
        <v>113</v>
      </c>
      <c r="B94" s="21">
        <v>1</v>
      </c>
      <c r="C94" s="21">
        <v>2003</v>
      </c>
      <c r="D94" s="21" t="s">
        <v>114</v>
      </c>
      <c r="E94" s="21" t="s">
        <v>117</v>
      </c>
      <c r="F94" s="21">
        <f t="shared" si="18"/>
        <v>1431</v>
      </c>
      <c r="G94" s="21">
        <f>G92*$G$93</f>
        <v>4.3667999999999996</v>
      </c>
      <c r="H94" s="21">
        <f t="shared" ref="H94:AA94" si="19">H92*$G$93</f>
        <v>5.1516000000000002</v>
      </c>
      <c r="I94" s="21">
        <f t="shared" si="19"/>
        <v>5.1264000000000003</v>
      </c>
      <c r="J94" s="21">
        <f t="shared" si="19"/>
        <v>4.9752000000000001</v>
      </c>
      <c r="K94" s="21">
        <f t="shared" si="19"/>
        <v>5.9904000000000002</v>
      </c>
      <c r="L94" s="21">
        <f t="shared" si="19"/>
        <v>5.7960000000000003</v>
      </c>
      <c r="M94" s="21">
        <f t="shared" si="19"/>
        <v>5.6879999999999997</v>
      </c>
      <c r="N94" s="21">
        <f t="shared" si="19"/>
        <v>5.6807999999999996</v>
      </c>
      <c r="O94" s="21">
        <f t="shared" si="19"/>
        <v>5.3891999999999998</v>
      </c>
      <c r="P94" s="21">
        <f t="shared" si="19"/>
        <v>4.7267999999999999</v>
      </c>
      <c r="Q94" s="21">
        <f t="shared" si="19"/>
        <v>5.1803999999999997</v>
      </c>
      <c r="R94" s="21">
        <f t="shared" si="19"/>
        <v>5.9687999999999999</v>
      </c>
      <c r="S94" s="21">
        <f t="shared" si="19"/>
        <v>4.8743999999999996</v>
      </c>
      <c r="T94" s="21">
        <f t="shared" si="19"/>
        <v>5.5007999999999999</v>
      </c>
      <c r="U94" s="21">
        <f t="shared" si="19"/>
        <v>5.6735999999999995</v>
      </c>
      <c r="V94" s="21">
        <f t="shared" si="19"/>
        <v>5.3243999999999998</v>
      </c>
      <c r="W94" s="21">
        <f t="shared" si="19"/>
        <v>6.3755999999999995</v>
      </c>
      <c r="X94" s="21">
        <f t="shared" si="19"/>
        <v>5.0939999999999994</v>
      </c>
      <c r="Y94" s="21">
        <f t="shared" si="19"/>
        <v>4.9859999999999998</v>
      </c>
      <c r="Z94" s="21">
        <f t="shared" si="19"/>
        <v>7.1963999999999997</v>
      </c>
      <c r="AA94" s="21">
        <f t="shared" si="19"/>
        <v>5.4180000000000001</v>
      </c>
      <c r="AB94" s="21"/>
    </row>
    <row r="95" spans="1:28" x14ac:dyDescent="0.55000000000000004">
      <c r="A95" s="21" t="s">
        <v>113</v>
      </c>
      <c r="B95" s="21">
        <v>10</v>
      </c>
      <c r="C95" s="21">
        <v>2004</v>
      </c>
      <c r="D95" s="21" t="s">
        <v>114</v>
      </c>
      <c r="E95" s="21"/>
      <c r="F95" s="21">
        <f t="shared" si="18"/>
        <v>1424</v>
      </c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</row>
    <row r="96" spans="1:28" x14ac:dyDescent="0.55000000000000004">
      <c r="A96" s="21" t="s">
        <v>113</v>
      </c>
      <c r="B96" s="21">
        <v>3</v>
      </c>
      <c r="C96" s="21">
        <v>2005</v>
      </c>
      <c r="D96" s="21" t="s">
        <v>114</v>
      </c>
      <c r="E96" s="21"/>
      <c r="F96" s="21">
        <f t="shared" si="18"/>
        <v>1382</v>
      </c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  <c r="AA96" s="21"/>
      <c r="AB96" s="21"/>
    </row>
    <row r="97" spans="1:28" x14ac:dyDescent="0.55000000000000004">
      <c r="A97" s="21" t="s">
        <v>113</v>
      </c>
      <c r="B97" s="21">
        <v>84</v>
      </c>
      <c r="C97" s="21">
        <v>2006</v>
      </c>
      <c r="D97" s="21" t="s">
        <v>114</v>
      </c>
      <c r="E97" s="21"/>
      <c r="F97" s="21">
        <f t="shared" si="18"/>
        <v>1664</v>
      </c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</row>
    <row r="98" spans="1:28" x14ac:dyDescent="0.55000000000000004">
      <c r="A98" s="21" t="s">
        <v>113</v>
      </c>
      <c r="B98" s="21">
        <v>31</v>
      </c>
      <c r="C98" s="21">
        <v>2007</v>
      </c>
      <c r="D98" s="21" t="s">
        <v>114</v>
      </c>
      <c r="E98" s="21"/>
      <c r="F98" s="21">
        <f t="shared" si="18"/>
        <v>1610</v>
      </c>
      <c r="G98" s="21"/>
      <c r="H98" s="21"/>
      <c r="I98" s="21">
        <v>1408</v>
      </c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  <c r="AA98" s="21"/>
      <c r="AB98" s="21"/>
    </row>
    <row r="99" spans="1:28" x14ac:dyDescent="0.55000000000000004">
      <c r="A99" s="21" t="s">
        <v>113</v>
      </c>
      <c r="B99" s="21">
        <v>167</v>
      </c>
      <c r="C99" s="21">
        <v>2008</v>
      </c>
      <c r="D99" s="21" t="s">
        <v>114</v>
      </c>
      <c r="E99" s="21"/>
      <c r="F99" s="21">
        <f t="shared" si="18"/>
        <v>1580</v>
      </c>
      <c r="G99" s="21"/>
      <c r="H99" s="21"/>
      <c r="I99" s="21">
        <v>1213</v>
      </c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</row>
    <row r="100" spans="1:28" x14ac:dyDescent="0.55000000000000004">
      <c r="A100" s="21" t="s">
        <v>113</v>
      </c>
      <c r="B100" s="21">
        <v>78</v>
      </c>
      <c r="C100" s="21">
        <v>2009</v>
      </c>
      <c r="D100" s="21" t="s">
        <v>114</v>
      </c>
      <c r="E100" s="21"/>
      <c r="F100" s="21">
        <f t="shared" si="18"/>
        <v>1578</v>
      </c>
      <c r="G100" s="21"/>
      <c r="H100" s="21"/>
      <c r="I100" s="21">
        <v>1431</v>
      </c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</row>
    <row r="101" spans="1:28" x14ac:dyDescent="0.55000000000000004">
      <c r="A101" s="21" t="s">
        <v>113</v>
      </c>
      <c r="B101" s="21">
        <v>55</v>
      </c>
      <c r="C101" s="21">
        <v>2010</v>
      </c>
      <c r="D101" s="21" t="s">
        <v>114</v>
      </c>
      <c r="E101" s="21"/>
      <c r="F101" s="21">
        <f t="shared" si="18"/>
        <v>1497</v>
      </c>
      <c r="G101" s="21"/>
      <c r="H101" s="21"/>
      <c r="I101" s="21">
        <v>1424</v>
      </c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</row>
    <row r="102" spans="1:28" x14ac:dyDescent="0.55000000000000004">
      <c r="A102" s="21" t="s">
        <v>113</v>
      </c>
      <c r="B102" s="21">
        <v>20</v>
      </c>
      <c r="C102" s="21">
        <v>2011</v>
      </c>
      <c r="D102" s="21" t="s">
        <v>114</v>
      </c>
      <c r="E102" s="21"/>
      <c r="F102" s="21">
        <f t="shared" si="18"/>
        <v>1313</v>
      </c>
      <c r="G102" s="21"/>
      <c r="H102" s="21"/>
      <c r="I102" s="21">
        <v>1382</v>
      </c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</row>
    <row r="103" spans="1:28" x14ac:dyDescent="0.55000000000000004">
      <c r="A103" s="21" t="s">
        <v>113</v>
      </c>
      <c r="B103" s="21">
        <v>15</v>
      </c>
      <c r="C103" s="21">
        <v>2012</v>
      </c>
      <c r="D103" s="21" t="s">
        <v>114</v>
      </c>
      <c r="E103" s="21"/>
      <c r="F103" s="21">
        <f t="shared" si="18"/>
        <v>1439</v>
      </c>
      <c r="G103" s="21"/>
      <c r="H103" s="21"/>
      <c r="I103" s="21">
        <v>1664</v>
      </c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  <c r="AA103" s="21"/>
      <c r="AB103" s="21"/>
    </row>
    <row r="104" spans="1:28" x14ac:dyDescent="0.55000000000000004">
      <c r="A104" s="21" t="s">
        <v>113</v>
      </c>
      <c r="B104" s="21">
        <v>41</v>
      </c>
      <c r="C104" s="21">
        <v>2013</v>
      </c>
      <c r="D104" s="21" t="s">
        <v>114</v>
      </c>
      <c r="E104" s="21"/>
      <c r="F104" s="21">
        <f t="shared" si="18"/>
        <v>1658</v>
      </c>
      <c r="G104" s="21"/>
      <c r="H104" s="21"/>
      <c r="I104" s="21">
        <v>1610</v>
      </c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  <c r="AB104" s="21"/>
    </row>
    <row r="105" spans="1:28" x14ac:dyDescent="0.55000000000000004">
      <c r="A105" s="21" t="s">
        <v>113</v>
      </c>
      <c r="B105" s="21"/>
      <c r="C105" s="21">
        <v>2014</v>
      </c>
      <c r="D105" s="21" t="s">
        <v>114</v>
      </c>
      <c r="E105" s="21"/>
      <c r="F105" s="21">
        <f t="shared" si="18"/>
        <v>1354</v>
      </c>
      <c r="G105" s="21"/>
      <c r="H105" s="21"/>
      <c r="I105" s="21">
        <v>1580</v>
      </c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  <c r="AA105" s="21"/>
      <c r="AB105" s="21"/>
    </row>
    <row r="106" spans="1:28" x14ac:dyDescent="0.55000000000000004">
      <c r="A106" s="21" t="s">
        <v>113</v>
      </c>
      <c r="B106" s="21">
        <v>7</v>
      </c>
      <c r="C106" s="21">
        <v>2015</v>
      </c>
      <c r="D106" s="21" t="s">
        <v>114</v>
      </c>
      <c r="E106" s="21"/>
      <c r="F106" s="21">
        <f t="shared" si="18"/>
        <v>1528</v>
      </c>
      <c r="G106" s="21"/>
      <c r="H106" s="21"/>
      <c r="I106" s="21">
        <v>1578</v>
      </c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</row>
    <row r="107" spans="1:28" x14ac:dyDescent="0.55000000000000004">
      <c r="A107" s="21" t="s">
        <v>113</v>
      </c>
      <c r="B107" s="21">
        <v>53</v>
      </c>
      <c r="C107" s="21">
        <v>2016</v>
      </c>
      <c r="D107" s="21" t="s">
        <v>114</v>
      </c>
      <c r="E107" s="21"/>
      <c r="F107" s="21">
        <f t="shared" si="18"/>
        <v>1576</v>
      </c>
      <c r="G107" s="21"/>
      <c r="H107" s="21"/>
      <c r="I107" s="21">
        <v>1497</v>
      </c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</row>
    <row r="108" spans="1:28" x14ac:dyDescent="0.55000000000000004">
      <c r="A108" s="21" t="s">
        <v>113</v>
      </c>
      <c r="B108" s="21">
        <v>66</v>
      </c>
      <c r="C108" s="21">
        <v>2017</v>
      </c>
      <c r="D108" s="21" t="s">
        <v>114</v>
      </c>
      <c r="E108" s="21"/>
      <c r="F108" s="21">
        <f t="shared" si="18"/>
        <v>1479</v>
      </c>
      <c r="G108" s="21"/>
      <c r="H108" s="21"/>
      <c r="I108" s="21">
        <v>1313</v>
      </c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  <c r="AA108" s="21"/>
      <c r="AB108" s="21"/>
    </row>
    <row r="109" spans="1:28" x14ac:dyDescent="0.55000000000000004">
      <c r="A109" s="21" t="s">
        <v>113</v>
      </c>
      <c r="B109" s="21">
        <v>21</v>
      </c>
      <c r="C109" s="21">
        <v>2018</v>
      </c>
      <c r="D109" s="21" t="s">
        <v>114</v>
      </c>
      <c r="E109" s="21"/>
      <c r="F109" s="21">
        <f t="shared" si="18"/>
        <v>1771</v>
      </c>
      <c r="G109" s="21"/>
      <c r="H109" s="21"/>
      <c r="I109" s="21">
        <v>1439</v>
      </c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</row>
    <row r="110" spans="1:28" x14ac:dyDescent="0.55000000000000004">
      <c r="A110" s="21" t="s">
        <v>113</v>
      </c>
      <c r="B110" s="21">
        <v>44</v>
      </c>
      <c r="C110" s="21">
        <v>2019</v>
      </c>
      <c r="D110" s="21" t="s">
        <v>114</v>
      </c>
      <c r="E110" s="21"/>
      <c r="F110" s="21">
        <f t="shared" si="18"/>
        <v>1415</v>
      </c>
      <c r="G110" s="21"/>
      <c r="H110" s="21"/>
      <c r="I110" s="21">
        <v>1658</v>
      </c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</row>
    <row r="111" spans="1:28" x14ac:dyDescent="0.55000000000000004">
      <c r="A111" s="21" t="s">
        <v>113</v>
      </c>
      <c r="B111" s="21">
        <v>56</v>
      </c>
      <c r="C111" s="21">
        <v>2020</v>
      </c>
      <c r="D111" s="21" t="s">
        <v>114</v>
      </c>
      <c r="E111" s="21"/>
      <c r="F111" s="21">
        <f t="shared" si="18"/>
        <v>1385</v>
      </c>
      <c r="G111" s="21"/>
      <c r="H111" s="21"/>
      <c r="I111" s="21">
        <v>1354</v>
      </c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</row>
    <row r="112" spans="1:28" x14ac:dyDescent="0.55000000000000004">
      <c r="A112" s="21" t="s">
        <v>113</v>
      </c>
      <c r="B112" s="21">
        <v>40</v>
      </c>
      <c r="C112" s="21">
        <v>2021</v>
      </c>
      <c r="D112" s="21" t="s">
        <v>114</v>
      </c>
      <c r="E112" s="21"/>
      <c r="F112" s="21">
        <f t="shared" si="18"/>
        <v>1999</v>
      </c>
      <c r="G112" s="21"/>
      <c r="H112" s="21"/>
      <c r="I112" s="21">
        <v>1528</v>
      </c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  <c r="AA112" s="21"/>
      <c r="AB112" s="21"/>
    </row>
    <row r="113" spans="1:28" x14ac:dyDescent="0.55000000000000004">
      <c r="A113" s="21" t="s">
        <v>118</v>
      </c>
      <c r="B113" s="21"/>
      <c r="C113" s="21">
        <v>2000</v>
      </c>
      <c r="D113" s="21" t="s">
        <v>114</v>
      </c>
      <c r="E113" s="21"/>
      <c r="F113" s="21">
        <f t="shared" si="18"/>
        <v>1505</v>
      </c>
      <c r="G113" s="21"/>
      <c r="H113" s="21"/>
      <c r="I113" s="21">
        <v>1576</v>
      </c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  <c r="AA113" s="21"/>
      <c r="AB113" s="21"/>
    </row>
    <row r="114" spans="1:28" x14ac:dyDescent="0.55000000000000004">
      <c r="A114" s="21" t="s">
        <v>118</v>
      </c>
      <c r="B114" s="21"/>
      <c r="C114" s="21">
        <v>2001</v>
      </c>
      <c r="D114" s="21" t="s">
        <v>114</v>
      </c>
      <c r="E114" s="21"/>
      <c r="F114" s="21"/>
      <c r="G114" s="21"/>
      <c r="H114" s="21"/>
      <c r="I114" s="21">
        <v>1479</v>
      </c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</row>
    <row r="115" spans="1:28" x14ac:dyDescent="0.55000000000000004">
      <c r="A115" s="21" t="s">
        <v>118</v>
      </c>
      <c r="B115" s="21">
        <v>1</v>
      </c>
      <c r="C115" s="21">
        <v>2002</v>
      </c>
      <c r="D115" s="21" t="s">
        <v>114</v>
      </c>
      <c r="E115" s="21"/>
      <c r="F115" s="21"/>
      <c r="G115" s="21"/>
      <c r="H115" s="21"/>
      <c r="I115" s="21">
        <v>1771</v>
      </c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</row>
    <row r="116" spans="1:28" x14ac:dyDescent="0.55000000000000004">
      <c r="A116" s="21" t="s">
        <v>118</v>
      </c>
      <c r="B116" s="21">
        <v>1</v>
      </c>
      <c r="C116" s="21">
        <v>2003</v>
      </c>
      <c r="D116" s="21" t="s">
        <v>114</v>
      </c>
      <c r="E116" s="21"/>
      <c r="F116" s="21"/>
      <c r="G116" s="21"/>
      <c r="H116" s="21"/>
      <c r="I116" s="21">
        <v>1415</v>
      </c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</row>
    <row r="117" spans="1:28" x14ac:dyDescent="0.55000000000000004">
      <c r="A117" s="21" t="s">
        <v>118</v>
      </c>
      <c r="B117" s="21">
        <v>2</v>
      </c>
      <c r="C117" s="21">
        <v>2004</v>
      </c>
      <c r="D117" s="21" t="s">
        <v>114</v>
      </c>
      <c r="E117" s="21"/>
      <c r="F117" s="21"/>
      <c r="G117" s="21"/>
      <c r="H117" s="21"/>
      <c r="I117" s="21">
        <v>1385</v>
      </c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</row>
    <row r="118" spans="1:28" x14ac:dyDescent="0.55000000000000004">
      <c r="A118" s="21" t="s">
        <v>118</v>
      </c>
      <c r="B118" s="21">
        <v>1</v>
      </c>
      <c r="C118" s="21">
        <v>2005</v>
      </c>
      <c r="D118" s="21" t="s">
        <v>114</v>
      </c>
      <c r="E118" s="21"/>
      <c r="F118" s="21"/>
      <c r="G118" s="21"/>
      <c r="H118" s="21"/>
      <c r="I118" s="21">
        <v>1999</v>
      </c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</row>
    <row r="119" spans="1:28" x14ac:dyDescent="0.55000000000000004">
      <c r="A119" s="21" t="s">
        <v>118</v>
      </c>
      <c r="B119" s="21">
        <v>10</v>
      </c>
      <c r="C119" s="21">
        <v>2006</v>
      </c>
      <c r="D119" s="21" t="s">
        <v>114</v>
      </c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</row>
    <row r="120" spans="1:28" x14ac:dyDescent="0.55000000000000004">
      <c r="A120" s="21" t="s">
        <v>118</v>
      </c>
      <c r="B120" s="21">
        <v>3</v>
      </c>
      <c r="C120" s="21">
        <v>2007</v>
      </c>
      <c r="D120" s="21" t="s">
        <v>114</v>
      </c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  <c r="AA120" s="21"/>
      <c r="AB120" s="21"/>
    </row>
    <row r="121" spans="1:28" x14ac:dyDescent="0.55000000000000004">
      <c r="A121" s="21" t="s">
        <v>118</v>
      </c>
      <c r="B121" s="21">
        <v>10</v>
      </c>
      <c r="C121" s="21">
        <v>2008</v>
      </c>
      <c r="D121" s="21" t="s">
        <v>114</v>
      </c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</row>
    <row r="122" spans="1:28" x14ac:dyDescent="0.55000000000000004">
      <c r="A122" s="21" t="s">
        <v>118</v>
      </c>
      <c r="B122" s="21">
        <v>3</v>
      </c>
      <c r="C122" s="21">
        <v>2009</v>
      </c>
      <c r="D122" s="21" t="s">
        <v>114</v>
      </c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21"/>
      <c r="AB122" s="21"/>
    </row>
    <row r="123" spans="1:28" x14ac:dyDescent="0.55000000000000004">
      <c r="A123" s="21" t="s">
        <v>118</v>
      </c>
      <c r="B123" s="21">
        <v>3</v>
      </c>
      <c r="C123" s="21">
        <v>2010</v>
      </c>
      <c r="D123" s="21" t="s">
        <v>114</v>
      </c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</row>
    <row r="124" spans="1:28" x14ac:dyDescent="0.55000000000000004">
      <c r="A124" s="21" t="s">
        <v>118</v>
      </c>
      <c r="B124" s="21">
        <v>6</v>
      </c>
      <c r="C124" s="21">
        <v>2011</v>
      </c>
      <c r="D124" s="21" t="s">
        <v>114</v>
      </c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  <c r="AB124" s="21"/>
    </row>
    <row r="125" spans="1:28" x14ac:dyDescent="0.55000000000000004">
      <c r="A125" s="21" t="s">
        <v>118</v>
      </c>
      <c r="B125" s="21">
        <v>21</v>
      </c>
      <c r="C125" s="21">
        <v>2012</v>
      </c>
      <c r="D125" s="21" t="s">
        <v>114</v>
      </c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  <c r="AA125" s="21"/>
      <c r="AB125" s="21"/>
    </row>
    <row r="126" spans="1:28" x14ac:dyDescent="0.55000000000000004">
      <c r="A126" s="21" t="s">
        <v>118</v>
      </c>
      <c r="B126" s="21">
        <v>18</v>
      </c>
      <c r="C126" s="21">
        <v>2013</v>
      </c>
      <c r="D126" s="21" t="s">
        <v>114</v>
      </c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21"/>
      <c r="AB126" s="21"/>
    </row>
    <row r="127" spans="1:28" x14ac:dyDescent="0.55000000000000004">
      <c r="A127" s="21" t="s">
        <v>118</v>
      </c>
      <c r="B127" s="21">
        <v>13</v>
      </c>
      <c r="C127" s="21">
        <v>2014</v>
      </c>
      <c r="D127" s="21" t="s">
        <v>114</v>
      </c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  <c r="AA127" s="21"/>
      <c r="AB127" s="21"/>
    </row>
    <row r="128" spans="1:28" x14ac:dyDescent="0.55000000000000004">
      <c r="A128" s="21" t="s">
        <v>118</v>
      </c>
      <c r="B128" s="21">
        <v>27</v>
      </c>
      <c r="C128" s="21">
        <v>2015</v>
      </c>
      <c r="D128" s="21" t="s">
        <v>114</v>
      </c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1"/>
      <c r="AB128" s="21"/>
    </row>
    <row r="129" spans="1:28" x14ac:dyDescent="0.55000000000000004">
      <c r="A129" s="21" t="s">
        <v>118</v>
      </c>
      <c r="B129" s="21">
        <v>9</v>
      </c>
      <c r="C129" s="21">
        <v>2016</v>
      </c>
      <c r="D129" s="21" t="s">
        <v>114</v>
      </c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  <c r="AA129" s="21"/>
      <c r="AB129" s="21"/>
    </row>
    <row r="130" spans="1:28" x14ac:dyDescent="0.55000000000000004">
      <c r="A130" s="21" t="s">
        <v>118</v>
      </c>
      <c r="B130" s="21">
        <v>0</v>
      </c>
      <c r="C130" s="21">
        <v>2017</v>
      </c>
      <c r="D130" s="21" t="s">
        <v>114</v>
      </c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</row>
    <row r="131" spans="1:28" x14ac:dyDescent="0.55000000000000004">
      <c r="A131" s="21" t="s">
        <v>118</v>
      </c>
      <c r="B131" s="21">
        <v>0</v>
      </c>
      <c r="C131" s="21">
        <v>2018</v>
      </c>
      <c r="D131" s="21" t="s">
        <v>114</v>
      </c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</row>
    <row r="132" spans="1:28" x14ac:dyDescent="0.55000000000000004">
      <c r="A132" s="21" t="s">
        <v>118</v>
      </c>
      <c r="B132" s="21">
        <v>7</v>
      </c>
      <c r="C132" s="21">
        <v>2019</v>
      </c>
      <c r="D132" s="21" t="s">
        <v>114</v>
      </c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  <c r="AA132" s="21"/>
      <c r="AB132" s="21"/>
    </row>
    <row r="133" spans="1:28" x14ac:dyDescent="0.55000000000000004">
      <c r="A133" s="21" t="s">
        <v>118</v>
      </c>
      <c r="B133" s="21">
        <v>9</v>
      </c>
      <c r="C133" s="21">
        <v>2020</v>
      </c>
      <c r="D133" s="21" t="s">
        <v>114</v>
      </c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  <c r="AA133" s="21"/>
      <c r="AB133" s="21"/>
    </row>
    <row r="134" spans="1:28" x14ac:dyDescent="0.55000000000000004">
      <c r="A134" s="21" t="s">
        <v>118</v>
      </c>
      <c r="B134" s="21">
        <v>1</v>
      </c>
      <c r="C134" s="21">
        <v>2021</v>
      </c>
      <c r="D134" s="21" t="s">
        <v>114</v>
      </c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  <c r="AA134" s="21"/>
      <c r="AB134" s="21"/>
    </row>
    <row r="135" spans="1:28" x14ac:dyDescent="0.55000000000000004">
      <c r="A135" s="21" t="s">
        <v>119</v>
      </c>
      <c r="B135" s="21">
        <v>1396</v>
      </c>
      <c r="C135" s="21">
        <v>2000</v>
      </c>
      <c r="D135" s="21" t="s">
        <v>114</v>
      </c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  <c r="AA135" s="21"/>
      <c r="AB135" s="21"/>
    </row>
    <row r="136" spans="1:28" x14ac:dyDescent="0.55000000000000004">
      <c r="A136" s="21" t="s">
        <v>119</v>
      </c>
      <c r="B136" s="21">
        <v>1211</v>
      </c>
      <c r="C136" s="21">
        <v>2001</v>
      </c>
      <c r="D136" s="21" t="s">
        <v>114</v>
      </c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21"/>
      <c r="AB136" s="21"/>
    </row>
    <row r="137" spans="1:28" x14ac:dyDescent="0.55000000000000004">
      <c r="A137" s="21" t="s">
        <v>119</v>
      </c>
      <c r="B137" s="21">
        <v>1423</v>
      </c>
      <c r="C137" s="21">
        <v>2002</v>
      </c>
      <c r="D137" s="21" t="s">
        <v>114</v>
      </c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  <c r="AB137" s="21"/>
    </row>
    <row r="138" spans="1:28" x14ac:dyDescent="0.55000000000000004">
      <c r="A138" s="21" t="s">
        <v>119</v>
      </c>
      <c r="B138" s="21">
        <v>1419</v>
      </c>
      <c r="C138" s="21">
        <v>2003</v>
      </c>
      <c r="D138" s="21" t="s">
        <v>114</v>
      </c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  <c r="AA138" s="21"/>
      <c r="AB138" s="21"/>
    </row>
    <row r="139" spans="1:28" x14ac:dyDescent="0.55000000000000004">
      <c r="A139" s="21" t="s">
        <v>119</v>
      </c>
      <c r="B139" s="21">
        <v>1367</v>
      </c>
      <c r="C139" s="21">
        <v>2004</v>
      </c>
      <c r="D139" s="21" t="s">
        <v>114</v>
      </c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  <c r="AA139" s="21"/>
      <c r="AB139" s="21"/>
    </row>
    <row r="140" spans="1:28" x14ac:dyDescent="0.55000000000000004">
      <c r="A140" s="21" t="s">
        <v>119</v>
      </c>
      <c r="B140" s="21">
        <v>1656</v>
      </c>
      <c r="C140" s="21">
        <v>2005</v>
      </c>
      <c r="D140" s="21" t="s">
        <v>114</v>
      </c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  <c r="AA140" s="21"/>
      <c r="AB140" s="21"/>
    </row>
    <row r="141" spans="1:28" x14ac:dyDescent="0.55000000000000004">
      <c r="A141" s="21" t="s">
        <v>119</v>
      </c>
      <c r="B141" s="21">
        <v>1512</v>
      </c>
      <c r="C141" s="21">
        <v>2006</v>
      </c>
      <c r="D141" s="21" t="s">
        <v>114</v>
      </c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  <c r="AA141" s="21"/>
      <c r="AB141" s="21"/>
    </row>
    <row r="142" spans="1:28" x14ac:dyDescent="0.55000000000000004">
      <c r="A142" s="21" t="s">
        <v>119</v>
      </c>
      <c r="B142" s="21">
        <v>1542</v>
      </c>
      <c r="C142" s="21">
        <v>2007</v>
      </c>
      <c r="D142" s="21" t="s">
        <v>114</v>
      </c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  <c r="AA142" s="21"/>
      <c r="AB142" s="21"/>
    </row>
    <row r="143" spans="1:28" x14ac:dyDescent="0.55000000000000004">
      <c r="A143" s="21" t="s">
        <v>119</v>
      </c>
      <c r="B143" s="21">
        <v>1395</v>
      </c>
      <c r="C143" s="21">
        <v>2008</v>
      </c>
      <c r="D143" s="21" t="s">
        <v>114</v>
      </c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21"/>
      <c r="AB143" s="21"/>
    </row>
    <row r="144" spans="1:28" x14ac:dyDescent="0.55000000000000004">
      <c r="A144" s="21" t="s">
        <v>119</v>
      </c>
      <c r="B144" s="21">
        <v>1409</v>
      </c>
      <c r="C144" s="21">
        <v>2009</v>
      </c>
      <c r="D144" s="21" t="s">
        <v>114</v>
      </c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  <c r="AA144" s="21"/>
      <c r="AB144" s="21"/>
    </row>
    <row r="145" spans="1:28" x14ac:dyDescent="0.55000000000000004">
      <c r="A145" s="21" t="s">
        <v>119</v>
      </c>
      <c r="B145" s="21">
        <v>1247</v>
      </c>
      <c r="C145" s="21">
        <v>2010</v>
      </c>
      <c r="D145" s="21" t="s">
        <v>114</v>
      </c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  <c r="AA145" s="21"/>
      <c r="AB145" s="21"/>
    </row>
    <row r="146" spans="1:28" x14ac:dyDescent="0.55000000000000004">
      <c r="A146" s="21" t="s">
        <v>119</v>
      </c>
      <c r="B146" s="21">
        <v>1404</v>
      </c>
      <c r="C146" s="21">
        <v>2011</v>
      </c>
      <c r="D146" s="21" t="s">
        <v>114</v>
      </c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  <c r="AA146" s="21"/>
      <c r="AB146" s="21"/>
    </row>
    <row r="147" spans="1:28" x14ac:dyDescent="0.55000000000000004">
      <c r="A147" s="21" t="s">
        <v>119</v>
      </c>
      <c r="B147" s="21">
        <v>1607</v>
      </c>
      <c r="C147" s="21">
        <v>2012</v>
      </c>
      <c r="D147" s="21" t="s">
        <v>114</v>
      </c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  <c r="AA147" s="21"/>
      <c r="AB147" s="21"/>
    </row>
    <row r="148" spans="1:28" x14ac:dyDescent="0.55000000000000004">
      <c r="A148" s="21" t="s">
        <v>119</v>
      </c>
      <c r="B148" s="21">
        <v>1272</v>
      </c>
      <c r="C148" s="21">
        <v>2013</v>
      </c>
      <c r="D148" s="21" t="s">
        <v>114</v>
      </c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  <c r="AA148" s="21"/>
      <c r="AB148" s="21"/>
    </row>
    <row r="149" spans="1:28" x14ac:dyDescent="0.55000000000000004">
      <c r="A149" s="21" t="s">
        <v>119</v>
      </c>
      <c r="B149" s="21">
        <v>1485</v>
      </c>
      <c r="C149" s="21">
        <v>2014</v>
      </c>
      <c r="D149" s="21" t="s">
        <v>114</v>
      </c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  <c r="AA149" s="21"/>
      <c r="AB149" s="21"/>
    </row>
    <row r="150" spans="1:28" x14ac:dyDescent="0.55000000000000004">
      <c r="A150" s="21" t="s">
        <v>119</v>
      </c>
      <c r="B150" s="21">
        <v>1502</v>
      </c>
      <c r="C150" s="21">
        <v>2015</v>
      </c>
      <c r="D150" s="21" t="s">
        <v>114</v>
      </c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  <c r="AA150" s="21"/>
      <c r="AB150" s="21"/>
    </row>
    <row r="151" spans="1:28" x14ac:dyDescent="0.55000000000000004">
      <c r="A151" s="21" t="s">
        <v>119</v>
      </c>
      <c r="B151" s="21">
        <v>1359</v>
      </c>
      <c r="C151" s="21">
        <v>2016</v>
      </c>
      <c r="D151" s="21" t="s">
        <v>114</v>
      </c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  <c r="AA151" s="21"/>
      <c r="AB151" s="21"/>
    </row>
    <row r="152" spans="1:28" x14ac:dyDescent="0.55000000000000004">
      <c r="A152" s="21" t="s">
        <v>119</v>
      </c>
      <c r="B152" s="21">
        <v>1593</v>
      </c>
      <c r="C152" s="21">
        <v>2017</v>
      </c>
      <c r="D152" s="21" t="s">
        <v>114</v>
      </c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  <c r="AA152" s="21"/>
      <c r="AB152" s="21"/>
    </row>
    <row r="153" spans="1:28" x14ac:dyDescent="0.55000000000000004">
      <c r="A153" s="21" t="s">
        <v>119</v>
      </c>
      <c r="B153" s="21">
        <v>1144</v>
      </c>
      <c r="C153" s="21">
        <v>2018</v>
      </c>
      <c r="D153" s="21" t="s">
        <v>114</v>
      </c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  <c r="AA153" s="21"/>
      <c r="AB153" s="21"/>
    </row>
    <row r="154" spans="1:28" x14ac:dyDescent="0.55000000000000004">
      <c r="A154" s="21" t="s">
        <v>119</v>
      </c>
      <c r="B154" s="21">
        <v>954</v>
      </c>
      <c r="C154" s="21">
        <v>2019</v>
      </c>
      <c r="D154" s="21" t="s">
        <v>114</v>
      </c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  <c r="AA154" s="21"/>
      <c r="AB154" s="21"/>
    </row>
    <row r="155" spans="1:28" x14ac:dyDescent="0.55000000000000004">
      <c r="A155" s="21" t="s">
        <v>119</v>
      </c>
      <c r="B155" s="21">
        <v>1505</v>
      </c>
      <c r="C155" s="21">
        <v>2020</v>
      </c>
      <c r="D155" s="21" t="s">
        <v>114</v>
      </c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  <c r="AA155" s="21"/>
      <c r="AB155" s="21"/>
    </row>
    <row r="156" spans="1:28" x14ac:dyDescent="0.55000000000000004">
      <c r="A156" s="21" t="s">
        <v>119</v>
      </c>
      <c r="B156" s="21">
        <v>968</v>
      </c>
      <c r="C156" s="21">
        <v>2021</v>
      </c>
      <c r="D156" s="21" t="s">
        <v>114</v>
      </c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  <c r="AA156" s="21"/>
      <c r="AB156" s="21"/>
    </row>
    <row r="157" spans="1:28" x14ac:dyDescent="0.55000000000000004">
      <c r="A157" s="21" t="s">
        <v>120</v>
      </c>
      <c r="B157" s="21"/>
      <c r="C157" s="21">
        <v>2000</v>
      </c>
      <c r="D157" s="21" t="s">
        <v>114</v>
      </c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  <c r="AA157" s="21"/>
      <c r="AB157" s="21"/>
    </row>
    <row r="158" spans="1:28" x14ac:dyDescent="0.55000000000000004">
      <c r="A158" s="21" t="s">
        <v>120</v>
      </c>
      <c r="B158" s="21"/>
      <c r="C158" s="21">
        <v>2001</v>
      </c>
      <c r="D158" s="21" t="s">
        <v>114</v>
      </c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  <c r="AA158" s="21"/>
      <c r="AB158" s="21"/>
    </row>
    <row r="159" spans="1:28" x14ac:dyDescent="0.55000000000000004">
      <c r="A159" s="21" t="s">
        <v>120</v>
      </c>
      <c r="B159" s="21"/>
      <c r="C159" s="21">
        <v>2002</v>
      </c>
      <c r="D159" s="21" t="s">
        <v>114</v>
      </c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  <c r="AA159" s="21"/>
      <c r="AB159" s="21"/>
    </row>
    <row r="160" spans="1:28" x14ac:dyDescent="0.55000000000000004">
      <c r="A160" s="21" t="s">
        <v>120</v>
      </c>
      <c r="B160" s="21"/>
      <c r="C160" s="21">
        <v>2003</v>
      </c>
      <c r="D160" s="21" t="s">
        <v>114</v>
      </c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  <c r="AA160" s="21"/>
      <c r="AB160" s="21"/>
    </row>
    <row r="161" spans="1:28" x14ac:dyDescent="0.55000000000000004">
      <c r="A161" s="21" t="s">
        <v>120</v>
      </c>
      <c r="B161" s="21"/>
      <c r="C161" s="21">
        <v>2004</v>
      </c>
      <c r="D161" s="21" t="s">
        <v>114</v>
      </c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</row>
    <row r="162" spans="1:28" x14ac:dyDescent="0.55000000000000004">
      <c r="A162" s="21" t="s">
        <v>120</v>
      </c>
      <c r="B162" s="21">
        <v>1</v>
      </c>
      <c r="C162" s="21">
        <v>2005</v>
      </c>
      <c r="D162" s="21" t="s">
        <v>114</v>
      </c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  <c r="AA162" s="21"/>
      <c r="AB162" s="21"/>
    </row>
    <row r="163" spans="1:28" x14ac:dyDescent="0.55000000000000004">
      <c r="A163" s="21" t="s">
        <v>120</v>
      </c>
      <c r="B163" s="21">
        <v>1</v>
      </c>
      <c r="C163" s="21">
        <v>2006</v>
      </c>
      <c r="D163" s="21" t="s">
        <v>114</v>
      </c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  <c r="AA163" s="21"/>
      <c r="AB163" s="21"/>
    </row>
    <row r="164" spans="1:28" x14ac:dyDescent="0.55000000000000004">
      <c r="A164" s="21" t="s">
        <v>120</v>
      </c>
      <c r="B164" s="21">
        <v>1</v>
      </c>
      <c r="C164" s="21">
        <v>2007</v>
      </c>
      <c r="D164" s="21" t="s">
        <v>114</v>
      </c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  <c r="AA164" s="21"/>
      <c r="AB164" s="21"/>
    </row>
    <row r="165" spans="1:28" x14ac:dyDescent="0.55000000000000004">
      <c r="A165" s="21" t="s">
        <v>120</v>
      </c>
      <c r="B165" s="21">
        <v>1</v>
      </c>
      <c r="C165" s="21">
        <v>2008</v>
      </c>
      <c r="D165" s="21" t="s">
        <v>114</v>
      </c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</row>
    <row r="166" spans="1:28" x14ac:dyDescent="0.55000000000000004">
      <c r="A166" s="21" t="s">
        <v>120</v>
      </c>
      <c r="B166" s="21">
        <v>1</v>
      </c>
      <c r="C166" s="21">
        <v>2009</v>
      </c>
      <c r="D166" s="21" t="s">
        <v>114</v>
      </c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  <c r="AA166" s="21"/>
      <c r="AB166" s="21"/>
    </row>
    <row r="167" spans="1:28" x14ac:dyDescent="0.55000000000000004">
      <c r="A167" s="21" t="s">
        <v>120</v>
      </c>
      <c r="B167" s="21">
        <v>1</v>
      </c>
      <c r="C167" s="21">
        <v>2010</v>
      </c>
      <c r="D167" s="21" t="s">
        <v>114</v>
      </c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  <c r="AA167" s="21"/>
      <c r="AB167" s="21"/>
    </row>
    <row r="168" spans="1:28" x14ac:dyDescent="0.55000000000000004">
      <c r="A168" s="21" t="s">
        <v>120</v>
      </c>
      <c r="B168" s="21">
        <v>1</v>
      </c>
      <c r="C168" s="21">
        <v>2011</v>
      </c>
      <c r="D168" s="21" t="s">
        <v>114</v>
      </c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  <c r="AA168" s="21"/>
      <c r="AB168" s="21"/>
    </row>
    <row r="169" spans="1:28" x14ac:dyDescent="0.55000000000000004">
      <c r="A169" s="21" t="s">
        <v>120</v>
      </c>
      <c r="B169" s="21">
        <v>1</v>
      </c>
      <c r="C169" s="21">
        <v>2012</v>
      </c>
      <c r="D169" s="21" t="s">
        <v>114</v>
      </c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  <c r="AA169" s="21"/>
      <c r="AB169" s="21"/>
    </row>
    <row r="170" spans="1:28" x14ac:dyDescent="0.55000000000000004">
      <c r="A170" s="21" t="s">
        <v>120</v>
      </c>
      <c r="B170" s="21">
        <v>1</v>
      </c>
      <c r="C170" s="21">
        <v>2013</v>
      </c>
      <c r="D170" s="21" t="s">
        <v>114</v>
      </c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  <c r="AA170" s="21"/>
      <c r="AB170" s="21"/>
    </row>
    <row r="171" spans="1:28" x14ac:dyDescent="0.55000000000000004">
      <c r="A171" s="21" t="s">
        <v>120</v>
      </c>
      <c r="B171" s="21">
        <v>1</v>
      </c>
      <c r="C171" s="21">
        <v>2014</v>
      </c>
      <c r="D171" s="21" t="s">
        <v>114</v>
      </c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  <c r="AA171" s="21"/>
      <c r="AB171" s="21"/>
    </row>
    <row r="172" spans="1:28" x14ac:dyDescent="0.55000000000000004">
      <c r="A172" s="21" t="s">
        <v>120</v>
      </c>
      <c r="B172" s="21">
        <v>1</v>
      </c>
      <c r="C172" s="21">
        <v>2015</v>
      </c>
      <c r="D172" s="21" t="s">
        <v>114</v>
      </c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  <c r="AA172" s="21"/>
      <c r="AB172" s="21"/>
    </row>
    <row r="173" spans="1:28" x14ac:dyDescent="0.55000000000000004">
      <c r="A173" s="21" t="s">
        <v>120</v>
      </c>
      <c r="B173" s="21">
        <v>1</v>
      </c>
      <c r="C173" s="21">
        <v>2016</v>
      </c>
      <c r="D173" s="21" t="s">
        <v>114</v>
      </c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  <c r="AA173" s="21"/>
      <c r="AB173" s="21"/>
    </row>
    <row r="174" spans="1:28" x14ac:dyDescent="0.55000000000000004">
      <c r="A174" s="21" t="s">
        <v>120</v>
      </c>
      <c r="B174" s="21">
        <v>4</v>
      </c>
      <c r="C174" s="21">
        <v>2017</v>
      </c>
      <c r="D174" s="21" t="s">
        <v>114</v>
      </c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  <c r="AA174" s="21"/>
      <c r="AB174" s="21"/>
    </row>
    <row r="175" spans="1:28" x14ac:dyDescent="0.55000000000000004">
      <c r="A175" s="21" t="s">
        <v>120</v>
      </c>
      <c r="B175" s="21">
        <v>18</v>
      </c>
      <c r="C175" s="21">
        <v>2018</v>
      </c>
      <c r="D175" s="21" t="s">
        <v>114</v>
      </c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  <c r="AA175" s="21"/>
      <c r="AB175" s="21"/>
    </row>
    <row r="176" spans="1:28" x14ac:dyDescent="0.55000000000000004">
      <c r="A176" s="21" t="s">
        <v>120</v>
      </c>
      <c r="B176" s="21">
        <v>18</v>
      </c>
      <c r="C176" s="21">
        <v>2019</v>
      </c>
      <c r="D176" s="21" t="s">
        <v>114</v>
      </c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  <c r="AA176" s="21"/>
      <c r="AB176" s="21"/>
    </row>
    <row r="177" spans="1:28" x14ac:dyDescent="0.55000000000000004">
      <c r="A177" s="21" t="s">
        <v>120</v>
      </c>
      <c r="B177" s="21">
        <v>21</v>
      </c>
      <c r="C177" s="21">
        <v>2020</v>
      </c>
      <c r="D177" s="21" t="s">
        <v>114</v>
      </c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  <c r="AA177" s="21"/>
      <c r="AB177" s="21"/>
    </row>
    <row r="178" spans="1:28" x14ac:dyDescent="0.55000000000000004">
      <c r="A178" s="21" t="s">
        <v>120</v>
      </c>
      <c r="B178" s="21">
        <v>21</v>
      </c>
      <c r="C178" s="21">
        <v>2021</v>
      </c>
      <c r="D178" s="21" t="s">
        <v>114</v>
      </c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  <c r="AA178" s="21"/>
      <c r="AB178" s="21"/>
    </row>
    <row r="179" spans="1:28" x14ac:dyDescent="0.55000000000000004">
      <c r="A179" s="21" t="s">
        <v>121</v>
      </c>
      <c r="B179" s="21">
        <v>1</v>
      </c>
      <c r="C179" s="21">
        <v>2000</v>
      </c>
      <c r="D179" s="21" t="s">
        <v>114</v>
      </c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  <c r="AA179" s="21"/>
      <c r="AB179" s="21"/>
    </row>
    <row r="180" spans="1:28" x14ac:dyDescent="0.55000000000000004">
      <c r="A180" s="21" t="s">
        <v>121</v>
      </c>
      <c r="B180" s="21">
        <v>2</v>
      </c>
      <c r="C180" s="21">
        <v>2001</v>
      </c>
      <c r="D180" s="21" t="s">
        <v>114</v>
      </c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  <c r="AA180" s="21"/>
      <c r="AB180" s="21"/>
    </row>
    <row r="181" spans="1:28" x14ac:dyDescent="0.55000000000000004">
      <c r="A181" s="21" t="s">
        <v>121</v>
      </c>
      <c r="B181" s="21">
        <v>2</v>
      </c>
      <c r="C181" s="21">
        <v>2002</v>
      </c>
      <c r="D181" s="21" t="s">
        <v>114</v>
      </c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  <c r="AA181" s="21"/>
      <c r="AB181" s="21"/>
    </row>
    <row r="182" spans="1:28" x14ac:dyDescent="0.55000000000000004">
      <c r="A182" s="21" t="s">
        <v>121</v>
      </c>
      <c r="B182" s="21">
        <v>3</v>
      </c>
      <c r="C182" s="21">
        <v>2003</v>
      </c>
      <c r="D182" s="21" t="s">
        <v>114</v>
      </c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  <c r="AA182" s="21"/>
      <c r="AB182" s="21"/>
    </row>
    <row r="183" spans="1:28" x14ac:dyDescent="0.55000000000000004">
      <c r="A183" s="21" t="s">
        <v>121</v>
      </c>
      <c r="B183" s="21">
        <v>3</v>
      </c>
      <c r="C183" s="21">
        <v>2004</v>
      </c>
      <c r="D183" s="21" t="s">
        <v>114</v>
      </c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  <c r="AA183" s="21"/>
      <c r="AB183" s="21"/>
    </row>
    <row r="184" spans="1:28" x14ac:dyDescent="0.55000000000000004">
      <c r="A184" s="21" t="s">
        <v>121</v>
      </c>
      <c r="B184" s="21">
        <v>3</v>
      </c>
      <c r="C184" s="21">
        <v>2005</v>
      </c>
      <c r="D184" s="21" t="s">
        <v>114</v>
      </c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  <c r="AA184" s="21"/>
      <c r="AB184" s="21"/>
    </row>
    <row r="185" spans="1:28" x14ac:dyDescent="0.55000000000000004">
      <c r="A185" s="21" t="s">
        <v>121</v>
      </c>
      <c r="B185" s="21">
        <v>3</v>
      </c>
      <c r="C185" s="21">
        <v>2006</v>
      </c>
      <c r="D185" s="21" t="s">
        <v>114</v>
      </c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  <c r="AA185" s="21"/>
      <c r="AB185" s="21"/>
    </row>
    <row r="186" spans="1:28" x14ac:dyDescent="0.55000000000000004">
      <c r="A186" s="21" t="s">
        <v>121</v>
      </c>
      <c r="B186" s="21">
        <v>3</v>
      </c>
      <c r="C186" s="21">
        <v>2007</v>
      </c>
      <c r="D186" s="21" t="s">
        <v>114</v>
      </c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  <c r="AA186" s="21"/>
      <c r="AB186" s="21"/>
    </row>
    <row r="187" spans="1:28" x14ac:dyDescent="0.55000000000000004">
      <c r="A187" s="21" t="s">
        <v>121</v>
      </c>
      <c r="B187" s="21">
        <v>5</v>
      </c>
      <c r="C187" s="21">
        <v>2008</v>
      </c>
      <c r="D187" s="21" t="s">
        <v>114</v>
      </c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  <c r="AA187" s="21"/>
      <c r="AB187" s="21"/>
    </row>
    <row r="188" spans="1:28" x14ac:dyDescent="0.55000000000000004">
      <c r="A188" s="21" t="s">
        <v>121</v>
      </c>
      <c r="B188" s="21">
        <v>6</v>
      </c>
      <c r="C188" s="21">
        <v>2009</v>
      </c>
      <c r="D188" s="21" t="s">
        <v>114</v>
      </c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  <c r="AA188" s="21"/>
      <c r="AB188" s="21"/>
    </row>
    <row r="189" spans="1:28" x14ac:dyDescent="0.55000000000000004">
      <c r="A189" s="21" t="s">
        <v>121</v>
      </c>
      <c r="B189" s="21">
        <v>7</v>
      </c>
      <c r="C189" s="21">
        <v>2010</v>
      </c>
      <c r="D189" s="21" t="s">
        <v>114</v>
      </c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  <c r="AA189" s="21"/>
      <c r="AB189" s="21"/>
    </row>
    <row r="190" spans="1:28" x14ac:dyDescent="0.55000000000000004">
      <c r="A190" s="21" t="s">
        <v>121</v>
      </c>
      <c r="B190" s="21">
        <v>8</v>
      </c>
      <c r="C190" s="21">
        <v>2011</v>
      </c>
      <c r="D190" s="21" t="s">
        <v>114</v>
      </c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  <c r="AA190" s="21"/>
      <c r="AB190" s="21"/>
    </row>
    <row r="191" spans="1:28" x14ac:dyDescent="0.55000000000000004">
      <c r="A191" s="21" t="s">
        <v>121</v>
      </c>
      <c r="B191" s="21">
        <v>14</v>
      </c>
      <c r="C191" s="21">
        <v>2012</v>
      </c>
      <c r="D191" s="21" t="s">
        <v>114</v>
      </c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  <c r="AA191" s="21"/>
      <c r="AB191" s="21"/>
    </row>
    <row r="192" spans="1:28" x14ac:dyDescent="0.55000000000000004">
      <c r="A192" s="21" t="s">
        <v>121</v>
      </c>
      <c r="B192" s="21">
        <v>22</v>
      </c>
      <c r="C192" s="21">
        <v>2013</v>
      </c>
      <c r="D192" s="21" t="s">
        <v>114</v>
      </c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  <c r="AA192" s="21"/>
      <c r="AB192" s="21"/>
    </row>
    <row r="193" spans="1:28" x14ac:dyDescent="0.55000000000000004">
      <c r="A193" s="21" t="s">
        <v>121</v>
      </c>
      <c r="B193" s="21">
        <v>29</v>
      </c>
      <c r="C193" s="21">
        <v>2014</v>
      </c>
      <c r="D193" s="21" t="s">
        <v>114</v>
      </c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  <c r="AA193" s="21"/>
      <c r="AB193" s="21"/>
    </row>
    <row r="194" spans="1:28" x14ac:dyDescent="0.55000000000000004">
      <c r="A194" s="21" t="s">
        <v>121</v>
      </c>
      <c r="B194" s="21">
        <v>39</v>
      </c>
      <c r="C194" s="21">
        <v>2015</v>
      </c>
      <c r="D194" s="21" t="s">
        <v>114</v>
      </c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  <c r="AA194" s="21"/>
      <c r="AB194" s="21"/>
    </row>
    <row r="195" spans="1:28" x14ac:dyDescent="0.55000000000000004">
      <c r="A195" s="21" t="s">
        <v>121</v>
      </c>
      <c r="B195" s="21">
        <v>57</v>
      </c>
      <c r="C195" s="21">
        <v>2016</v>
      </c>
      <c r="D195" s="21" t="s">
        <v>114</v>
      </c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  <c r="AA195" s="21"/>
      <c r="AB195" s="21"/>
    </row>
    <row r="196" spans="1:28" x14ac:dyDescent="0.55000000000000004">
      <c r="A196" s="21" t="s">
        <v>121</v>
      </c>
      <c r="B196" s="21">
        <v>108</v>
      </c>
      <c r="C196" s="21">
        <v>2017</v>
      </c>
      <c r="D196" s="21" t="s">
        <v>114</v>
      </c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  <c r="AA196" s="21"/>
      <c r="AB196" s="21"/>
    </row>
    <row r="197" spans="1:28" x14ac:dyDescent="0.55000000000000004">
      <c r="A197" s="21" t="s">
        <v>121</v>
      </c>
      <c r="B197" s="21">
        <v>232</v>
      </c>
      <c r="C197" s="21">
        <v>2018</v>
      </c>
      <c r="D197" s="21" t="s">
        <v>114</v>
      </c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  <c r="AA197" s="21"/>
      <c r="AB197" s="21"/>
    </row>
    <row r="198" spans="1:28" x14ac:dyDescent="0.55000000000000004">
      <c r="A198" s="21" t="s">
        <v>121</v>
      </c>
      <c r="B198" s="21">
        <v>362</v>
      </c>
      <c r="C198" s="21">
        <v>2019</v>
      </c>
      <c r="D198" s="21" t="s">
        <v>114</v>
      </c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  <c r="AA198" s="21"/>
      <c r="AB198" s="21"/>
    </row>
    <row r="199" spans="1:28" x14ac:dyDescent="0.55000000000000004">
      <c r="A199" s="21" t="s">
        <v>121</v>
      </c>
      <c r="B199" s="21">
        <v>408</v>
      </c>
      <c r="C199" s="21">
        <v>2020</v>
      </c>
      <c r="D199" s="21" t="s">
        <v>114</v>
      </c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  <c r="AA199" s="21"/>
      <c r="AB199" s="21"/>
    </row>
    <row r="200" spans="1:28" x14ac:dyDescent="0.55000000000000004">
      <c r="A200" s="21" t="s">
        <v>121</v>
      </c>
      <c r="B200" s="21">
        <v>475</v>
      </c>
      <c r="C200" s="21">
        <v>2021</v>
      </c>
      <c r="D200" s="21" t="s">
        <v>114</v>
      </c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  <c r="AA200" s="21"/>
      <c r="AB200" s="2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1F06C-5416-4DC8-8267-6DF4FADFDBAF}">
  <dimension ref="A2:AB69"/>
  <sheetViews>
    <sheetView tabSelected="1" topLeftCell="A21" workbookViewId="0">
      <selection activeCell="I31" sqref="I31"/>
    </sheetView>
  </sheetViews>
  <sheetFormatPr defaultRowHeight="14.4" x14ac:dyDescent="0.55000000000000004"/>
  <sheetData>
    <row r="2" spans="1:27" x14ac:dyDescent="0.55000000000000004">
      <c r="B2">
        <v>2025</v>
      </c>
      <c r="C2">
        <v>2026</v>
      </c>
      <c r="D2">
        <v>2027</v>
      </c>
      <c r="E2">
        <v>2028</v>
      </c>
      <c r="F2">
        <v>2029</v>
      </c>
      <c r="G2">
        <v>2030</v>
      </c>
      <c r="H2">
        <v>2031</v>
      </c>
      <c r="I2">
        <v>2032</v>
      </c>
      <c r="J2">
        <v>2033</v>
      </c>
      <c r="K2">
        <v>2034</v>
      </c>
      <c r="L2">
        <v>2035</v>
      </c>
      <c r="M2">
        <v>2036</v>
      </c>
      <c r="N2">
        <v>2037</v>
      </c>
      <c r="O2">
        <v>2038</v>
      </c>
      <c r="P2">
        <v>2039</v>
      </c>
      <c r="Q2">
        <v>2040</v>
      </c>
      <c r="R2">
        <v>2041</v>
      </c>
      <c r="S2">
        <v>2042</v>
      </c>
      <c r="T2">
        <v>2043</v>
      </c>
      <c r="U2">
        <v>2044</v>
      </c>
      <c r="V2">
        <v>2045</v>
      </c>
      <c r="W2">
        <v>2046</v>
      </c>
      <c r="X2">
        <v>2047</v>
      </c>
      <c r="Y2">
        <v>2048</v>
      </c>
      <c r="Z2">
        <v>2049</v>
      </c>
      <c r="AA2">
        <v>2050</v>
      </c>
    </row>
    <row r="3" spans="1:27" x14ac:dyDescent="0.55000000000000004">
      <c r="A3" t="s">
        <v>88</v>
      </c>
      <c r="B3">
        <v>50000</v>
      </c>
      <c r="C3">
        <f>B3-$B$4</f>
        <v>48000</v>
      </c>
      <c r="D3">
        <f t="shared" ref="D3:Z3" si="0">C3-$B$4</f>
        <v>46000</v>
      </c>
      <c r="E3">
        <f t="shared" si="0"/>
        <v>44000</v>
      </c>
      <c r="F3">
        <f t="shared" si="0"/>
        <v>42000</v>
      </c>
      <c r="G3">
        <f t="shared" si="0"/>
        <v>40000</v>
      </c>
      <c r="H3">
        <f t="shared" si="0"/>
        <v>38000</v>
      </c>
      <c r="I3">
        <f t="shared" si="0"/>
        <v>36000</v>
      </c>
      <c r="J3">
        <f t="shared" si="0"/>
        <v>34000</v>
      </c>
      <c r="K3">
        <f t="shared" si="0"/>
        <v>32000</v>
      </c>
      <c r="L3">
        <f t="shared" si="0"/>
        <v>30000</v>
      </c>
      <c r="M3">
        <f t="shared" si="0"/>
        <v>28000</v>
      </c>
      <c r="N3">
        <f t="shared" si="0"/>
        <v>26000</v>
      </c>
      <c r="O3">
        <f t="shared" si="0"/>
        <v>24000</v>
      </c>
      <c r="P3">
        <f t="shared" si="0"/>
        <v>22000</v>
      </c>
      <c r="Q3">
        <f t="shared" si="0"/>
        <v>20000</v>
      </c>
      <c r="R3">
        <f t="shared" si="0"/>
        <v>18000</v>
      </c>
      <c r="S3">
        <f t="shared" si="0"/>
        <v>16000</v>
      </c>
      <c r="T3">
        <f t="shared" si="0"/>
        <v>14000</v>
      </c>
      <c r="U3">
        <f t="shared" si="0"/>
        <v>12000</v>
      </c>
      <c r="V3">
        <f t="shared" si="0"/>
        <v>10000</v>
      </c>
      <c r="W3">
        <f t="shared" si="0"/>
        <v>8000</v>
      </c>
      <c r="X3">
        <f t="shared" si="0"/>
        <v>6000</v>
      </c>
      <c r="Y3">
        <f t="shared" si="0"/>
        <v>4000</v>
      </c>
      <c r="Z3">
        <f t="shared" si="0"/>
        <v>2000</v>
      </c>
      <c r="AA3">
        <v>0</v>
      </c>
    </row>
    <row r="4" spans="1:27" x14ac:dyDescent="0.55000000000000004">
      <c r="A4" t="s">
        <v>89</v>
      </c>
      <c r="B4">
        <f>(B3-AA3)/(COLUMN(AA3)-COLUMN(B3))</f>
        <v>2000</v>
      </c>
    </row>
    <row r="6" spans="1:27" x14ac:dyDescent="0.55000000000000004">
      <c r="B6">
        <f>SUM(B3:AA3)</f>
        <v>650000</v>
      </c>
    </row>
    <row r="8" spans="1:27" x14ac:dyDescent="0.55000000000000004">
      <c r="B8" t="s">
        <v>90</v>
      </c>
    </row>
    <row r="9" spans="1:27" x14ac:dyDescent="0.55000000000000004">
      <c r="B9">
        <f>59.5*1000*30</f>
        <v>1785000</v>
      </c>
    </row>
    <row r="10" spans="1:27" x14ac:dyDescent="0.55000000000000004">
      <c r="B10" t="s">
        <v>91</v>
      </c>
    </row>
    <row r="11" spans="1:27" x14ac:dyDescent="0.55000000000000004">
      <c r="B11">
        <f>B9*0.5</f>
        <v>892500</v>
      </c>
    </row>
    <row r="13" spans="1:27" x14ac:dyDescent="0.55000000000000004">
      <c r="A13" t="s">
        <v>104</v>
      </c>
      <c r="B13" t="s">
        <v>105</v>
      </c>
      <c r="E13" t="s">
        <v>123</v>
      </c>
    </row>
    <row r="14" spans="1:27" x14ac:dyDescent="0.55000000000000004">
      <c r="B14">
        <v>2024</v>
      </c>
      <c r="C14">
        <v>0.8306</v>
      </c>
      <c r="E14" s="21">
        <v>4.1300000000000003E-2</v>
      </c>
      <c r="H14" s="21">
        <v>0</v>
      </c>
      <c r="I14" s="21">
        <v>0</v>
      </c>
      <c r="J14" s="21">
        <v>0</v>
      </c>
      <c r="K14" s="21">
        <v>0</v>
      </c>
      <c r="L14" s="21">
        <v>0</v>
      </c>
      <c r="M14" s="21">
        <v>0</v>
      </c>
      <c r="N14" s="21">
        <v>0</v>
      </c>
      <c r="O14" s="21">
        <v>0</v>
      </c>
      <c r="P14" s="21">
        <v>0</v>
      </c>
      <c r="Q14" s="21">
        <v>0</v>
      </c>
      <c r="R14" s="21">
        <v>0.04</v>
      </c>
      <c r="S14" s="21">
        <v>0.04</v>
      </c>
      <c r="T14" s="21">
        <v>0.04</v>
      </c>
    </row>
    <row r="15" spans="1:27" x14ac:dyDescent="0.55000000000000004">
      <c r="B15">
        <v>2025</v>
      </c>
      <c r="C15">
        <v>0.85119999999999996</v>
      </c>
      <c r="E15" s="21">
        <v>4.1300000000000003E-2</v>
      </c>
      <c r="H15" s="21">
        <v>0.12</v>
      </c>
      <c r="I15" s="21">
        <v>0.12</v>
      </c>
      <c r="J15" s="21">
        <v>0.12</v>
      </c>
      <c r="K15" s="21">
        <v>0.12</v>
      </c>
      <c r="L15" s="21">
        <v>0.12</v>
      </c>
      <c r="M15" s="21">
        <v>0.12</v>
      </c>
      <c r="N15" s="21">
        <v>0.12</v>
      </c>
      <c r="O15" s="21">
        <v>0.12</v>
      </c>
      <c r="P15" s="21">
        <v>0.12</v>
      </c>
      <c r="Q15" s="21">
        <v>0.12</v>
      </c>
      <c r="R15" s="21">
        <v>0.12</v>
      </c>
      <c r="S15" s="21">
        <v>0.12</v>
      </c>
      <c r="T15" s="21">
        <v>0</v>
      </c>
    </row>
    <row r="16" spans="1:27" x14ac:dyDescent="0.55000000000000004">
      <c r="B16">
        <v>2026</v>
      </c>
      <c r="C16">
        <v>0.92210000000000003</v>
      </c>
      <c r="E16" s="21">
        <v>8.0600000000000005E-2</v>
      </c>
      <c r="H16" s="21">
        <v>0</v>
      </c>
      <c r="I16" s="21">
        <v>0</v>
      </c>
      <c r="J16" s="21">
        <v>0</v>
      </c>
      <c r="K16" s="21">
        <v>0</v>
      </c>
      <c r="L16" s="21">
        <v>0</v>
      </c>
      <c r="M16" s="21">
        <v>0</v>
      </c>
      <c r="N16" s="21">
        <v>0</v>
      </c>
      <c r="O16" s="21">
        <v>0</v>
      </c>
      <c r="P16" s="21">
        <v>0</v>
      </c>
      <c r="Q16" s="21">
        <v>0</v>
      </c>
      <c r="R16" s="21">
        <v>0</v>
      </c>
      <c r="S16" s="21">
        <v>0</v>
      </c>
      <c r="T16" s="21">
        <v>0</v>
      </c>
    </row>
    <row r="17" spans="2:20" x14ac:dyDescent="0.55000000000000004">
      <c r="B17">
        <v>2027</v>
      </c>
      <c r="C17">
        <v>0.97130000000000005</v>
      </c>
      <c r="E17" s="21">
        <v>0.28549999999999998</v>
      </c>
      <c r="H17" s="21">
        <v>0</v>
      </c>
      <c r="I17" s="21">
        <v>0</v>
      </c>
      <c r="J17" s="21">
        <v>0</v>
      </c>
      <c r="K17" s="21">
        <v>0</v>
      </c>
      <c r="L17" s="21">
        <v>0</v>
      </c>
      <c r="M17" s="21">
        <v>0</v>
      </c>
      <c r="N17" s="21">
        <v>0</v>
      </c>
      <c r="O17" s="21">
        <v>0</v>
      </c>
      <c r="P17" s="21">
        <v>0</v>
      </c>
      <c r="Q17" s="21">
        <v>0</v>
      </c>
      <c r="R17" s="21">
        <v>0</v>
      </c>
      <c r="S17" s="21">
        <v>0</v>
      </c>
      <c r="T17" s="21">
        <v>0</v>
      </c>
    </row>
    <row r="18" spans="2:20" x14ac:dyDescent="0.55000000000000004">
      <c r="B18">
        <v>2028</v>
      </c>
      <c r="C18">
        <v>1.0233000000000001</v>
      </c>
      <c r="E18" s="21">
        <v>0.42209999999999998</v>
      </c>
      <c r="H18" s="21">
        <v>0.06</v>
      </c>
      <c r="I18" s="21">
        <v>0.06</v>
      </c>
      <c r="J18" s="21">
        <v>0.06</v>
      </c>
      <c r="K18" s="21">
        <v>0.06</v>
      </c>
      <c r="L18" s="21">
        <v>0.06</v>
      </c>
      <c r="M18" s="21">
        <v>0.06</v>
      </c>
      <c r="N18" s="21">
        <v>0.06</v>
      </c>
      <c r="O18" s="21">
        <v>0.06</v>
      </c>
      <c r="P18" s="21">
        <v>0.06</v>
      </c>
      <c r="Q18" s="21">
        <v>0.06</v>
      </c>
      <c r="R18" s="21">
        <v>0.06</v>
      </c>
      <c r="S18" s="21">
        <v>0</v>
      </c>
      <c r="T18" s="21">
        <v>0</v>
      </c>
    </row>
    <row r="19" spans="2:20" x14ac:dyDescent="0.55000000000000004">
      <c r="B19">
        <v>2029</v>
      </c>
      <c r="C19">
        <v>1.0782</v>
      </c>
      <c r="E19" s="21">
        <v>0.77129999999999999</v>
      </c>
      <c r="H19" s="21">
        <v>0</v>
      </c>
      <c r="I19" s="21">
        <v>0</v>
      </c>
      <c r="J19" s="21">
        <v>0</v>
      </c>
      <c r="K19" s="21">
        <v>0</v>
      </c>
      <c r="L19" s="21">
        <v>0</v>
      </c>
      <c r="M19" s="21">
        <v>0</v>
      </c>
      <c r="N19" s="21">
        <v>0</v>
      </c>
      <c r="O19" s="21">
        <v>0</v>
      </c>
      <c r="P19" s="21">
        <v>0</v>
      </c>
      <c r="Q19" s="21">
        <v>0</v>
      </c>
      <c r="R19" s="21">
        <v>0</v>
      </c>
      <c r="S19" s="21">
        <v>0</v>
      </c>
      <c r="T19" s="21">
        <v>0</v>
      </c>
    </row>
    <row r="20" spans="2:20" x14ac:dyDescent="0.55000000000000004">
      <c r="B20">
        <v>2030</v>
      </c>
      <c r="C20">
        <v>1.1364000000000001</v>
      </c>
      <c r="E20" s="21">
        <v>0.96499999999999997</v>
      </c>
      <c r="H20" s="21">
        <v>0</v>
      </c>
      <c r="I20" s="21">
        <v>0</v>
      </c>
      <c r="J20" s="21">
        <v>0</v>
      </c>
      <c r="K20" s="21">
        <v>0</v>
      </c>
      <c r="L20" s="21">
        <v>0</v>
      </c>
      <c r="M20" s="21">
        <v>0</v>
      </c>
      <c r="N20" s="21">
        <v>0</v>
      </c>
      <c r="O20" s="21">
        <v>0</v>
      </c>
      <c r="P20" s="21">
        <v>0</v>
      </c>
      <c r="Q20" s="21">
        <v>0</v>
      </c>
      <c r="R20" s="21">
        <v>0</v>
      </c>
      <c r="S20" s="21">
        <v>0</v>
      </c>
      <c r="T20" s="21">
        <v>0</v>
      </c>
    </row>
    <row r="21" spans="2:20" x14ac:dyDescent="0.55000000000000004">
      <c r="B21">
        <v>2031</v>
      </c>
      <c r="C21">
        <v>1.1808000000000001</v>
      </c>
      <c r="E21" s="21">
        <v>1.0782</v>
      </c>
      <c r="H21" s="21">
        <v>0</v>
      </c>
      <c r="I21" s="21">
        <v>0</v>
      </c>
      <c r="J21" s="21">
        <v>0</v>
      </c>
      <c r="K21" s="21">
        <v>0</v>
      </c>
      <c r="L21" s="21">
        <v>0</v>
      </c>
      <c r="M21" s="21">
        <v>0</v>
      </c>
      <c r="N21" s="21">
        <v>0</v>
      </c>
      <c r="O21" s="21">
        <v>0</v>
      </c>
      <c r="P21" s="21">
        <v>0</v>
      </c>
      <c r="Q21" s="21">
        <v>0</v>
      </c>
      <c r="R21" s="21">
        <v>0</v>
      </c>
      <c r="S21" s="21">
        <v>0</v>
      </c>
      <c r="T21" s="21">
        <v>0</v>
      </c>
    </row>
    <row r="22" spans="2:20" x14ac:dyDescent="0.55000000000000004">
      <c r="B22">
        <v>2032</v>
      </c>
      <c r="C22">
        <v>1.2291000000000001</v>
      </c>
      <c r="E22" s="21">
        <v>1.1364000000000001</v>
      </c>
      <c r="H22" s="21">
        <v>2.7400000000000001E-2</v>
      </c>
      <c r="I22" s="21">
        <v>2.7400000000000001E-2</v>
      </c>
      <c r="J22" s="21">
        <v>2.7400000000000001E-2</v>
      </c>
      <c r="K22" s="21">
        <v>2.7400000000000001E-2</v>
      </c>
      <c r="L22" s="21">
        <v>2.7400000000000001E-2</v>
      </c>
      <c r="M22" s="21">
        <v>2.7400000000000001E-2</v>
      </c>
      <c r="N22" s="21">
        <v>7.7399999999999997E-2</v>
      </c>
      <c r="O22" s="21">
        <v>7.7399999999999997E-2</v>
      </c>
      <c r="P22" s="21">
        <v>0.1</v>
      </c>
      <c r="Q22" s="21">
        <v>0.125</v>
      </c>
      <c r="R22" s="21">
        <v>0.17</v>
      </c>
      <c r="S22" s="21">
        <v>0.22</v>
      </c>
      <c r="T22" s="21">
        <v>0.252</v>
      </c>
    </row>
    <row r="23" spans="2:20" x14ac:dyDescent="0.55000000000000004">
      <c r="B23">
        <v>2033</v>
      </c>
      <c r="C23">
        <v>1.2815000000000001</v>
      </c>
      <c r="E23" s="21">
        <v>1.1808000000000001</v>
      </c>
      <c r="H23" s="21">
        <v>0</v>
      </c>
      <c r="I23" s="21">
        <v>0</v>
      </c>
      <c r="J23" s="21">
        <v>0</v>
      </c>
      <c r="K23" s="21">
        <v>0</v>
      </c>
      <c r="L23" s="21">
        <v>0</v>
      </c>
      <c r="M23" s="21">
        <v>0</v>
      </c>
      <c r="N23" s="21">
        <v>0</v>
      </c>
      <c r="O23" s="21">
        <v>0</v>
      </c>
      <c r="P23" s="21">
        <v>0</v>
      </c>
      <c r="Q23" s="21">
        <v>0</v>
      </c>
      <c r="R23" s="21">
        <v>0</v>
      </c>
      <c r="S23" s="21">
        <v>0</v>
      </c>
      <c r="T23" s="21">
        <v>0</v>
      </c>
    </row>
    <row r="24" spans="2:20" x14ac:dyDescent="0.55000000000000004">
      <c r="B24">
        <v>2034</v>
      </c>
      <c r="C24">
        <v>1.3382000000000001</v>
      </c>
      <c r="E24" s="21">
        <v>1.2291000000000001</v>
      </c>
      <c r="H24" s="21">
        <v>0</v>
      </c>
      <c r="I24" s="21">
        <v>0</v>
      </c>
      <c r="J24" s="21">
        <v>0</v>
      </c>
      <c r="K24" s="21">
        <v>0</v>
      </c>
      <c r="L24" s="21">
        <v>0</v>
      </c>
      <c r="M24" s="21">
        <v>0</v>
      </c>
      <c r="N24" s="21">
        <v>0</v>
      </c>
      <c r="O24" s="21">
        <v>0</v>
      </c>
      <c r="P24" s="21">
        <v>0</v>
      </c>
      <c r="Q24" s="21">
        <v>0</v>
      </c>
      <c r="R24" s="21">
        <v>0</v>
      </c>
      <c r="S24" s="21">
        <v>0</v>
      </c>
      <c r="T24" s="21">
        <v>0</v>
      </c>
    </row>
    <row r="25" spans="2:20" x14ac:dyDescent="0.55000000000000004">
      <c r="B25">
        <v>2035</v>
      </c>
      <c r="C25">
        <v>1.4628000000000001</v>
      </c>
      <c r="E25" s="21">
        <v>1.2815000000000001</v>
      </c>
      <c r="H25" s="21">
        <v>0.24</v>
      </c>
      <c r="I25" s="21">
        <v>0.24</v>
      </c>
      <c r="J25" s="21">
        <v>0.24</v>
      </c>
      <c r="K25" s="21">
        <v>0.24</v>
      </c>
      <c r="L25" s="21">
        <v>0.24</v>
      </c>
      <c r="M25" s="21">
        <v>0.24</v>
      </c>
      <c r="N25" s="21">
        <v>0.24</v>
      </c>
      <c r="O25" s="21">
        <v>0.24</v>
      </c>
      <c r="P25" s="21">
        <v>0.24</v>
      </c>
      <c r="Q25" s="21">
        <v>0.24</v>
      </c>
      <c r="R25" s="21">
        <v>0.24</v>
      </c>
      <c r="S25" s="21">
        <v>0.24</v>
      </c>
      <c r="T25" s="21">
        <v>0.24</v>
      </c>
    </row>
    <row r="26" spans="2:20" x14ac:dyDescent="0.55000000000000004">
      <c r="B26">
        <v>2036</v>
      </c>
      <c r="C26">
        <v>1.5515000000000001</v>
      </c>
      <c r="E26" s="21">
        <v>1.3382000000000001</v>
      </c>
      <c r="H26" s="21">
        <v>9.1999999999999998E-2</v>
      </c>
      <c r="I26" s="21">
        <v>9.1999999999999998E-2</v>
      </c>
      <c r="J26" s="21">
        <v>9.1999999999999998E-2</v>
      </c>
      <c r="K26" s="21">
        <v>9.1999999999999998E-2</v>
      </c>
      <c r="L26" s="21">
        <v>9.1999999999999998E-2</v>
      </c>
      <c r="M26" s="21">
        <v>9.1999999999999998E-2</v>
      </c>
      <c r="N26" s="21">
        <v>9.1999999999999998E-2</v>
      </c>
      <c r="O26" s="21">
        <v>9.1999999999999998E-2</v>
      </c>
      <c r="P26" s="21">
        <v>9.1999999999999998E-2</v>
      </c>
      <c r="Q26" s="21">
        <v>9.1999999999999998E-2</v>
      </c>
      <c r="R26" s="21">
        <v>9.1999999999999998E-2</v>
      </c>
      <c r="S26" s="21">
        <v>9.1999999999999998E-2</v>
      </c>
      <c r="T26" s="21">
        <v>9.1999999999999998E-2</v>
      </c>
    </row>
    <row r="27" spans="2:20" x14ac:dyDescent="0.55000000000000004">
      <c r="B27">
        <v>2037</v>
      </c>
      <c r="C27">
        <v>1.6460999999999999</v>
      </c>
      <c r="E27" s="21">
        <v>1.4628000000000001</v>
      </c>
      <c r="H27" s="21">
        <v>0</v>
      </c>
      <c r="I27" s="21">
        <v>0</v>
      </c>
      <c r="J27" s="21">
        <v>0</v>
      </c>
      <c r="K27" s="21">
        <v>0</v>
      </c>
      <c r="L27" s="21">
        <v>0</v>
      </c>
      <c r="M27" s="21">
        <v>0</v>
      </c>
      <c r="N27" s="21">
        <v>0</v>
      </c>
      <c r="O27" s="21">
        <v>0</v>
      </c>
      <c r="P27" s="21">
        <v>0</v>
      </c>
      <c r="Q27" s="21">
        <v>0</v>
      </c>
      <c r="R27" s="21">
        <v>0</v>
      </c>
      <c r="S27" s="21">
        <v>0</v>
      </c>
      <c r="T27" s="21">
        <v>0</v>
      </c>
    </row>
    <row r="28" spans="2:20" x14ac:dyDescent="0.55000000000000004">
      <c r="B28">
        <v>2038</v>
      </c>
      <c r="C28">
        <v>1.7468999999999999</v>
      </c>
      <c r="E28" s="21">
        <v>1.55</v>
      </c>
      <c r="H28" s="21">
        <v>0</v>
      </c>
      <c r="I28" s="21">
        <v>0</v>
      </c>
      <c r="J28" s="21">
        <v>0</v>
      </c>
      <c r="K28" s="21">
        <v>0</v>
      </c>
      <c r="L28" s="21">
        <v>0</v>
      </c>
      <c r="M28" s="21">
        <v>0</v>
      </c>
      <c r="N28" s="21">
        <v>0</v>
      </c>
      <c r="O28" s="21">
        <v>0</v>
      </c>
      <c r="P28" s="21">
        <v>0</v>
      </c>
      <c r="Q28" s="21">
        <v>5.0000000000000001E-3</v>
      </c>
      <c r="R28" s="21">
        <v>5.0000000000000001E-3</v>
      </c>
      <c r="S28" s="21">
        <v>0.05</v>
      </c>
      <c r="T28" s="21">
        <v>0.05</v>
      </c>
    </row>
    <row r="29" spans="2:20" x14ac:dyDescent="0.55000000000000004">
      <c r="B29">
        <v>2039</v>
      </c>
      <c r="C29">
        <v>1.8545</v>
      </c>
      <c r="E29" s="21">
        <v>1.4628000000000001</v>
      </c>
      <c r="H29" s="21">
        <v>0</v>
      </c>
      <c r="I29" s="21">
        <v>0</v>
      </c>
      <c r="J29" s="21">
        <v>0</v>
      </c>
      <c r="K29" s="21">
        <v>0</v>
      </c>
      <c r="L29" s="21">
        <v>0</v>
      </c>
      <c r="M29" s="21">
        <v>0</v>
      </c>
      <c r="N29" s="21">
        <v>0</v>
      </c>
      <c r="O29" s="21">
        <v>0</v>
      </c>
      <c r="P29" s="21">
        <v>0</v>
      </c>
      <c r="Q29" s="21">
        <v>0</v>
      </c>
      <c r="R29" s="21">
        <v>0</v>
      </c>
      <c r="S29" s="21">
        <v>0</v>
      </c>
      <c r="T29" s="21">
        <v>0</v>
      </c>
    </row>
    <row r="30" spans="2:20" x14ac:dyDescent="0.55000000000000004">
      <c r="B30">
        <v>2040</v>
      </c>
      <c r="C30">
        <v>1.9694</v>
      </c>
      <c r="E30" s="21">
        <v>1.3382000000000001</v>
      </c>
      <c r="H30" s="21">
        <v>0</v>
      </c>
      <c r="I30" s="21">
        <v>0</v>
      </c>
      <c r="J30" s="21">
        <v>0</v>
      </c>
      <c r="K30" s="21">
        <v>0</v>
      </c>
      <c r="L30" s="21">
        <v>0</v>
      </c>
      <c r="M30" s="21">
        <v>0</v>
      </c>
      <c r="N30" s="21">
        <v>0</v>
      </c>
      <c r="O30" s="21">
        <v>0</v>
      </c>
      <c r="P30" s="21">
        <v>0</v>
      </c>
      <c r="Q30" s="21">
        <v>0</v>
      </c>
      <c r="R30" s="21">
        <v>0</v>
      </c>
      <c r="S30" s="21">
        <v>0</v>
      </c>
      <c r="T30" s="21">
        <v>0</v>
      </c>
    </row>
    <row r="31" spans="2:20" x14ac:dyDescent="0.55000000000000004">
      <c r="B31">
        <v>2041</v>
      </c>
      <c r="C31">
        <v>2.0661999999999998</v>
      </c>
      <c r="E31" s="21">
        <v>1.2815000000000001</v>
      </c>
      <c r="H31" s="21">
        <v>0</v>
      </c>
      <c r="I31" s="21">
        <v>0</v>
      </c>
      <c r="J31" s="21">
        <v>0</v>
      </c>
      <c r="K31" s="21">
        <v>0</v>
      </c>
      <c r="L31" s="21">
        <v>0</v>
      </c>
      <c r="M31" s="21">
        <v>0</v>
      </c>
      <c r="N31" s="21">
        <v>0</v>
      </c>
      <c r="O31" s="21">
        <v>0</v>
      </c>
      <c r="P31" s="21">
        <v>0</v>
      </c>
      <c r="Q31" s="21">
        <v>0</v>
      </c>
      <c r="R31" s="21">
        <v>0</v>
      </c>
      <c r="S31" s="21">
        <v>0</v>
      </c>
      <c r="T31" s="21">
        <v>0</v>
      </c>
    </row>
    <row r="32" spans="2:20" x14ac:dyDescent="0.55000000000000004">
      <c r="B32">
        <v>2042</v>
      </c>
      <c r="C32">
        <v>2.1680000000000001</v>
      </c>
      <c r="E32" s="21">
        <v>1.2291000000000001</v>
      </c>
      <c r="H32" s="21">
        <v>0</v>
      </c>
      <c r="I32" s="21">
        <v>0</v>
      </c>
      <c r="J32" s="21">
        <v>0</v>
      </c>
      <c r="K32" s="21">
        <v>0</v>
      </c>
      <c r="L32" s="21">
        <v>0</v>
      </c>
      <c r="M32" s="21">
        <v>0</v>
      </c>
      <c r="N32" s="21">
        <v>0</v>
      </c>
      <c r="O32" s="21">
        <v>0</v>
      </c>
      <c r="P32" s="21">
        <v>0</v>
      </c>
      <c r="Q32" s="21">
        <v>0</v>
      </c>
      <c r="R32" s="21">
        <v>0</v>
      </c>
      <c r="S32" s="21">
        <v>0</v>
      </c>
      <c r="T32" s="21">
        <v>0</v>
      </c>
    </row>
    <row r="33" spans="2:28" x14ac:dyDescent="0.55000000000000004">
      <c r="B33">
        <v>2043</v>
      </c>
      <c r="C33">
        <v>2.2766999999999999</v>
      </c>
      <c r="E33" s="21">
        <v>1.1808000000000001</v>
      </c>
      <c r="H33" s="21">
        <v>0</v>
      </c>
      <c r="I33" s="21">
        <v>0</v>
      </c>
      <c r="J33" s="21">
        <v>0</v>
      </c>
      <c r="K33" s="21">
        <v>0</v>
      </c>
      <c r="L33" s="21">
        <v>0</v>
      </c>
      <c r="M33" s="21">
        <v>0</v>
      </c>
      <c r="N33" s="21">
        <v>0</v>
      </c>
      <c r="O33" s="21">
        <v>0</v>
      </c>
      <c r="P33" s="21">
        <v>0</v>
      </c>
      <c r="Q33" s="21">
        <v>0</v>
      </c>
      <c r="R33" s="21">
        <v>0</v>
      </c>
      <c r="S33" s="21">
        <v>0</v>
      </c>
      <c r="T33" s="21">
        <v>0</v>
      </c>
    </row>
    <row r="34" spans="2:28" x14ac:dyDescent="0.55000000000000004">
      <c r="B34">
        <v>2044</v>
      </c>
      <c r="C34">
        <v>2.3692000000000002</v>
      </c>
      <c r="E34" s="21">
        <v>1.1364000000000001</v>
      </c>
      <c r="H34" s="21">
        <v>0</v>
      </c>
      <c r="I34" s="21">
        <v>0</v>
      </c>
      <c r="J34" s="21">
        <v>0</v>
      </c>
      <c r="K34" s="21">
        <v>0</v>
      </c>
      <c r="L34" s="21">
        <v>0</v>
      </c>
      <c r="M34" s="21">
        <v>0</v>
      </c>
      <c r="N34" s="21">
        <v>0</v>
      </c>
      <c r="O34" s="21">
        <v>0</v>
      </c>
      <c r="P34" s="21">
        <v>0</v>
      </c>
      <c r="Q34" s="21">
        <v>0</v>
      </c>
      <c r="R34" s="21">
        <v>0</v>
      </c>
      <c r="S34" s="21">
        <v>0</v>
      </c>
      <c r="T34" s="21">
        <v>0</v>
      </c>
    </row>
    <row r="35" spans="2:28" x14ac:dyDescent="0.55000000000000004">
      <c r="B35">
        <v>2045</v>
      </c>
      <c r="C35">
        <v>2.4699</v>
      </c>
      <c r="E35" s="21">
        <v>1.0782</v>
      </c>
      <c r="H35" s="21">
        <v>0.54944700000000002</v>
      </c>
      <c r="I35" s="21">
        <v>0.54944700000000002</v>
      </c>
      <c r="J35" s="21">
        <v>0.54944700000000002</v>
      </c>
      <c r="K35" s="21">
        <v>0.54944700000000002</v>
      </c>
      <c r="L35" s="21">
        <v>0.54944700000000002</v>
      </c>
      <c r="M35" s="21">
        <v>0.54944700000000002</v>
      </c>
      <c r="N35" s="21">
        <v>0.54944700000000002</v>
      </c>
      <c r="O35" s="21">
        <v>0.54944700000000002</v>
      </c>
      <c r="P35" s="21">
        <v>0.54944700000000002</v>
      </c>
      <c r="Q35" s="21">
        <v>0.54944700000000002</v>
      </c>
      <c r="R35" s="21">
        <v>0.54944700000000002</v>
      </c>
      <c r="S35" s="21">
        <v>0.54944700000000002</v>
      </c>
      <c r="T35" s="21">
        <v>0.54944700000000002</v>
      </c>
    </row>
    <row r="36" spans="2:28" x14ac:dyDescent="0.55000000000000004">
      <c r="B36">
        <v>2046</v>
      </c>
      <c r="C36">
        <v>2.6219999999999999</v>
      </c>
      <c r="E36" s="21">
        <v>0.96499999999999997</v>
      </c>
      <c r="H36" s="21">
        <v>0.53296399999999999</v>
      </c>
      <c r="I36" s="21">
        <v>0.53296399999999999</v>
      </c>
      <c r="J36" s="21">
        <v>0.53296399999999999</v>
      </c>
      <c r="K36" s="21">
        <v>0.53296399999999999</v>
      </c>
      <c r="L36" s="21">
        <v>0.53296399999999999</v>
      </c>
      <c r="M36" s="21">
        <v>0.53296399999999999</v>
      </c>
      <c r="N36" s="21">
        <v>0.53296399999999999</v>
      </c>
      <c r="O36" s="21">
        <v>0.53296399999999999</v>
      </c>
      <c r="P36" s="21">
        <v>0.53296399999999999</v>
      </c>
      <c r="Q36" s="21">
        <v>0.53296399999999999</v>
      </c>
      <c r="R36" s="21">
        <v>0.53296399999999999</v>
      </c>
      <c r="S36" s="21">
        <v>0.53296399999999999</v>
      </c>
      <c r="T36" s="21">
        <v>0.53296399999999999</v>
      </c>
    </row>
    <row r="37" spans="2:28" x14ac:dyDescent="0.55000000000000004">
      <c r="B37">
        <v>2047</v>
      </c>
      <c r="C37">
        <v>2.7742</v>
      </c>
      <c r="E37" s="21">
        <v>0.77129999999999999</v>
      </c>
      <c r="H37" s="21">
        <v>0</v>
      </c>
      <c r="I37" s="21">
        <v>0</v>
      </c>
      <c r="J37" s="21">
        <v>0</v>
      </c>
      <c r="K37" s="21">
        <v>0</v>
      </c>
      <c r="L37" s="21">
        <v>0</v>
      </c>
      <c r="M37" s="21">
        <v>0</v>
      </c>
      <c r="N37" s="21">
        <v>0</v>
      </c>
      <c r="O37" s="21">
        <v>0</v>
      </c>
      <c r="P37" s="21">
        <v>0</v>
      </c>
      <c r="Q37" s="21">
        <v>0</v>
      </c>
      <c r="R37" s="21">
        <v>0</v>
      </c>
      <c r="S37" s="21">
        <v>0</v>
      </c>
      <c r="T37" s="21">
        <v>0</v>
      </c>
    </row>
    <row r="38" spans="2:28" x14ac:dyDescent="0.55000000000000004">
      <c r="B38">
        <v>2048</v>
      </c>
      <c r="C38">
        <v>2.9264000000000001</v>
      </c>
      <c r="E38" s="21">
        <v>0.42209999999999998</v>
      </c>
      <c r="H38" s="21">
        <v>1.4175999999999999E-2</v>
      </c>
      <c r="I38" s="21">
        <v>1.4175999999999999E-2</v>
      </c>
      <c r="J38" s="21">
        <v>1.4175999999999999E-2</v>
      </c>
      <c r="K38" s="21">
        <v>2.1929000000000001E-2</v>
      </c>
      <c r="L38" s="21">
        <v>2.3869000000000001E-2</v>
      </c>
      <c r="M38" s="21">
        <v>2.3869000000000001E-2</v>
      </c>
      <c r="N38" s="21">
        <v>2.3869000000000001E-2</v>
      </c>
      <c r="O38" s="21">
        <v>2.3869000000000001E-2</v>
      </c>
      <c r="P38" s="21">
        <v>2.3869000000000001E-2</v>
      </c>
      <c r="Q38" s="21">
        <v>2.2898999999999999E-2</v>
      </c>
      <c r="R38" s="21">
        <v>2.2719E-2</v>
      </c>
      <c r="S38" s="21">
        <v>2.2369E-2</v>
      </c>
      <c r="T38" s="21">
        <v>2.2308999999999999E-2</v>
      </c>
    </row>
    <row r="39" spans="2:28" x14ac:dyDescent="0.55000000000000004">
      <c r="B39">
        <v>2049</v>
      </c>
      <c r="C39">
        <v>3.0785999999999998</v>
      </c>
      <c r="E39" s="21">
        <v>0.28549999999999998</v>
      </c>
    </row>
    <row r="40" spans="2:28" x14ac:dyDescent="0.55000000000000004">
      <c r="B40">
        <v>2050</v>
      </c>
      <c r="C40">
        <v>3.2307999999999999</v>
      </c>
      <c r="E40" s="21">
        <v>0</v>
      </c>
    </row>
    <row r="41" spans="2:28" x14ac:dyDescent="0.55000000000000004">
      <c r="E41" s="21"/>
    </row>
    <row r="42" spans="2:28" x14ac:dyDescent="0.55000000000000004">
      <c r="B42" t="s">
        <v>124</v>
      </c>
      <c r="E42" s="21"/>
    </row>
    <row r="43" spans="2:28" x14ac:dyDescent="0.55000000000000004">
      <c r="B43" s="21">
        <v>4.1300000000000003E-2</v>
      </c>
      <c r="C43" s="21">
        <v>4.1300000000000003E-2</v>
      </c>
      <c r="D43" s="21">
        <v>8.0600000000000005E-2</v>
      </c>
      <c r="E43" s="21">
        <v>0.28549999999999998</v>
      </c>
      <c r="F43" s="21">
        <v>0.42209999999999998</v>
      </c>
      <c r="G43" s="21">
        <v>0.77129999999999999</v>
      </c>
      <c r="H43" s="21">
        <v>0.96499999999999997</v>
      </c>
      <c r="I43" s="21">
        <v>1.0782</v>
      </c>
      <c r="J43" s="21">
        <v>1.1364000000000001</v>
      </c>
      <c r="K43" s="21">
        <v>1.1808000000000001</v>
      </c>
      <c r="L43" s="21">
        <v>1.2291000000000001</v>
      </c>
      <c r="M43" s="21">
        <v>1.2815000000000001</v>
      </c>
      <c r="N43" s="21">
        <v>1.3382000000000001</v>
      </c>
      <c r="O43" s="21">
        <v>1.4628000000000001</v>
      </c>
      <c r="P43" s="21">
        <v>1.55</v>
      </c>
      <c r="Q43" s="21">
        <v>1.4628000000000001</v>
      </c>
      <c r="R43" s="21">
        <v>1.3382000000000001</v>
      </c>
      <c r="S43" s="21">
        <v>1.2815000000000001</v>
      </c>
      <c r="T43" s="21">
        <v>1.2291000000000001</v>
      </c>
      <c r="U43" s="21">
        <v>1.1808000000000001</v>
      </c>
      <c r="V43" s="21">
        <v>1.1364000000000001</v>
      </c>
      <c r="W43" s="21">
        <v>1.0782</v>
      </c>
      <c r="X43" s="21">
        <v>0.96499999999999997</v>
      </c>
      <c r="Y43" s="21">
        <v>0.77129999999999999</v>
      </c>
      <c r="Z43" s="21">
        <v>0.42209999999999998</v>
      </c>
      <c r="AA43" s="21">
        <v>0.28549999999999998</v>
      </c>
      <c r="AB43" s="21">
        <v>0</v>
      </c>
    </row>
    <row r="44" spans="2:28" x14ac:dyDescent="0.55000000000000004">
      <c r="B44" s="21"/>
    </row>
    <row r="45" spans="2:28" x14ac:dyDescent="0.55000000000000004">
      <c r="B45" s="21"/>
    </row>
    <row r="46" spans="2:28" x14ac:dyDescent="0.55000000000000004">
      <c r="B46" s="21"/>
    </row>
    <row r="47" spans="2:28" x14ac:dyDescent="0.55000000000000004">
      <c r="B47" s="21"/>
    </row>
    <row r="48" spans="2:28" x14ac:dyDescent="0.55000000000000004">
      <c r="B48" s="21"/>
    </row>
    <row r="49" spans="2:2" x14ac:dyDescent="0.55000000000000004">
      <c r="B49" s="21"/>
    </row>
    <row r="50" spans="2:2" x14ac:dyDescent="0.55000000000000004">
      <c r="B50" s="21"/>
    </row>
    <row r="51" spans="2:2" x14ac:dyDescent="0.55000000000000004">
      <c r="B51" s="21"/>
    </row>
    <row r="52" spans="2:2" x14ac:dyDescent="0.55000000000000004">
      <c r="B52" s="21"/>
    </row>
    <row r="53" spans="2:2" x14ac:dyDescent="0.55000000000000004">
      <c r="B53" s="21"/>
    </row>
    <row r="54" spans="2:2" x14ac:dyDescent="0.55000000000000004">
      <c r="B54" s="21"/>
    </row>
    <row r="55" spans="2:2" x14ac:dyDescent="0.55000000000000004">
      <c r="B55" s="21"/>
    </row>
    <row r="56" spans="2:2" x14ac:dyDescent="0.55000000000000004">
      <c r="B56" s="21"/>
    </row>
    <row r="57" spans="2:2" x14ac:dyDescent="0.55000000000000004">
      <c r="B57" s="21"/>
    </row>
    <row r="58" spans="2:2" x14ac:dyDescent="0.55000000000000004">
      <c r="B58" s="21"/>
    </row>
    <row r="59" spans="2:2" x14ac:dyDescent="0.55000000000000004">
      <c r="B59" s="21"/>
    </row>
    <row r="60" spans="2:2" x14ac:dyDescent="0.55000000000000004">
      <c r="B60" s="21"/>
    </row>
    <row r="61" spans="2:2" x14ac:dyDescent="0.55000000000000004">
      <c r="B61" s="21"/>
    </row>
    <row r="62" spans="2:2" x14ac:dyDescent="0.55000000000000004">
      <c r="B62" s="21"/>
    </row>
    <row r="63" spans="2:2" x14ac:dyDescent="0.55000000000000004">
      <c r="B63" s="21"/>
    </row>
    <row r="64" spans="2:2" x14ac:dyDescent="0.55000000000000004">
      <c r="B64" s="21"/>
    </row>
    <row r="65" spans="2:2" x14ac:dyDescent="0.55000000000000004">
      <c r="B65" s="21"/>
    </row>
    <row r="66" spans="2:2" x14ac:dyDescent="0.55000000000000004">
      <c r="B66" s="21"/>
    </row>
    <row r="67" spans="2:2" x14ac:dyDescent="0.55000000000000004">
      <c r="B67" s="21"/>
    </row>
    <row r="68" spans="2:2" x14ac:dyDescent="0.55000000000000004">
      <c r="B68" s="21"/>
    </row>
    <row r="69" spans="2:2" x14ac:dyDescent="0.55000000000000004">
      <c r="B69" s="2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CurrentPolicyRETarget</vt:lpstr>
      <vt:lpstr>netzero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</dc:creator>
  <cp:lastModifiedBy>Ian Pimenta</cp:lastModifiedBy>
  <dcterms:created xsi:type="dcterms:W3CDTF">2015-06-05T18:17:20Z</dcterms:created>
  <dcterms:modified xsi:type="dcterms:W3CDTF">2024-05-02T04:27:27Z</dcterms:modified>
</cp:coreProperties>
</file>