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mc:AlternateContent xmlns:mc="http://schemas.openxmlformats.org/markup-compatibility/2006">
    <mc:Choice Requires="x15">
      <x15ac:absPath xmlns:x15ac="http://schemas.microsoft.com/office/spreadsheetml/2010/11/ac" url="/Users/fboudon/Develop/oagit/rose-bud-model/src/"/>
    </mc:Choice>
  </mc:AlternateContent>
  <xr:revisionPtr revIDLastSave="0" documentId="13_ncr:1_{115402E6-B351-6642-8B3D-076F05EF72CD}" xr6:coauthVersionLast="36" xr6:coauthVersionMax="36" xr10:uidLastSave="{00000000-0000-0000-0000-000000000000}"/>
  <bookViews>
    <workbookView xWindow="21580" yWindow="500" windowWidth="34360" windowHeight="26640" activeTab="2" xr2:uid="{00000000-000D-0000-FFFF-FFFF00000000}"/>
  </bookViews>
  <sheets>
    <sheet name="Dosages_CIV" sheetId="1" r:id="rId1"/>
    <sheet name="date_deb_civ" sheetId="4" r:id="rId2"/>
    <sheet name="Dosages_plantes_entiere" sheetId="2" r:id="rId3"/>
    <sheet name="CK" sheetId="3" r:id="rId4"/>
  </sheets>
  <definedNames>
    <definedName name="_xlnm._FilterDatabase" localSheetId="3" hidden="1">CK!$A$2:$G$28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4" i="2" l="1"/>
  <c r="J23" i="2" l="1"/>
  <c r="P24" i="2"/>
  <c r="P23" i="2"/>
  <c r="M24" i="2"/>
  <c r="M23" i="2"/>
  <c r="G24" i="2"/>
  <c r="G23" i="2"/>
  <c r="D24" i="2"/>
  <c r="D23" i="2"/>
  <c r="J91" i="4" l="1"/>
  <c r="J90" i="4"/>
  <c r="J77" i="4"/>
  <c r="J76" i="4"/>
  <c r="J63" i="4"/>
  <c r="J62" i="4"/>
  <c r="J47" i="4"/>
  <c r="J46" i="4"/>
  <c r="J34" i="4"/>
  <c r="J33" i="4"/>
  <c r="F4" i="3" l="1"/>
  <c r="F5" i="3"/>
  <c r="F12" i="3"/>
  <c r="F13" i="3"/>
  <c r="F14" i="3"/>
  <c r="F21" i="3"/>
  <c r="F22" i="3"/>
  <c r="F6" i="3"/>
  <c r="F7" i="3"/>
  <c r="F8" i="3"/>
  <c r="F15" i="3"/>
  <c r="F16" i="3"/>
  <c r="F17" i="3"/>
  <c r="F23" i="3"/>
  <c r="F24" i="3"/>
  <c r="F25" i="3"/>
  <c r="F9" i="3"/>
  <c r="F10" i="3"/>
  <c r="F11" i="3"/>
  <c r="F18" i="3"/>
  <c r="F19" i="3"/>
  <c r="F20" i="3"/>
  <c r="F26" i="3"/>
  <c r="F27" i="3"/>
  <c r="F28" i="3"/>
  <c r="F3" i="3"/>
  <c r="O62" i="1" l="1"/>
  <c r="O63" i="1"/>
  <c r="O64" i="1"/>
  <c r="O65" i="1"/>
  <c r="O66" i="1"/>
  <c r="O61" i="1"/>
  <c r="G44" i="1"/>
  <c r="G45" i="1"/>
  <c r="G46" i="1"/>
  <c r="G47" i="1"/>
  <c r="G48" i="1"/>
  <c r="G49" i="1"/>
  <c r="G50" i="1"/>
  <c r="G51" i="1"/>
  <c r="G52" i="1"/>
  <c r="G53" i="1"/>
  <c r="G54" i="1"/>
  <c r="G55" i="1"/>
  <c r="G56" i="1"/>
  <c r="G57" i="1"/>
  <c r="G58" i="1"/>
  <c r="G59" i="1"/>
  <c r="G60" i="1"/>
  <c r="G61" i="1"/>
  <c r="G62" i="1"/>
  <c r="G63" i="1"/>
  <c r="G64" i="1"/>
  <c r="G65" i="1"/>
  <c r="G66" i="1"/>
  <c r="G67" i="1"/>
  <c r="Z20" i="2" l="1"/>
  <c r="Z21" i="2"/>
  <c r="I14" i="1" l="1"/>
  <c r="I15" i="1"/>
  <c r="I16" i="1"/>
  <c r="I17" i="1"/>
  <c r="I18" i="1"/>
  <c r="I13" i="1"/>
  <c r="AD21" i="2" l="1"/>
  <c r="AB21" i="2"/>
  <c r="X21" i="2"/>
  <c r="V21" i="2"/>
  <c r="T21" i="2"/>
  <c r="R21" i="2"/>
  <c r="O21" i="2"/>
  <c r="L21" i="2"/>
  <c r="AD20" i="2" l="1"/>
  <c r="AB20" i="2"/>
  <c r="X20" i="2"/>
  <c r="V20" i="2"/>
  <c r="T20" i="2"/>
  <c r="R20" i="2"/>
  <c r="O20" i="2"/>
  <c r="L20" i="2"/>
  <c r="I20" i="2"/>
  <c r="F20" i="2"/>
  <c r="C20" i="2"/>
  <c r="Q34" i="1" l="1"/>
  <c r="P34" i="1"/>
  <c r="Q30" i="1"/>
  <c r="P30" i="1"/>
  <c r="Q26" i="1"/>
  <c r="P26" i="1"/>
</calcChain>
</file>

<file path=xl/sharedStrings.xml><?xml version="1.0" encoding="utf-8"?>
<sst xmlns="http://schemas.openxmlformats.org/spreadsheetml/2006/main" count="466" uniqueCount="154">
  <si>
    <t>T0</t>
  </si>
  <si>
    <t>Mann</t>
  </si>
  <si>
    <t>Starch</t>
  </si>
  <si>
    <t>Sucrose</t>
  </si>
  <si>
    <t>Moy</t>
  </si>
  <si>
    <t>ET</t>
  </si>
  <si>
    <t>Suc</t>
  </si>
  <si>
    <t>Total</t>
  </si>
  <si>
    <t xml:space="preserve"> ABA </t>
  </si>
  <si>
    <t xml:space="preserve">AIA </t>
  </si>
  <si>
    <t xml:space="preserve">JA </t>
  </si>
  <si>
    <t>SA corrigé</t>
  </si>
  <si>
    <t xml:space="preserve">  CK Z</t>
  </si>
  <si>
    <t xml:space="preserve">  Ck Z7G</t>
  </si>
  <si>
    <t xml:space="preserve">  Cks ZRMP</t>
  </si>
  <si>
    <t xml:space="preserve">  CK ZR</t>
  </si>
  <si>
    <t>Cks iPRMP</t>
  </si>
  <si>
    <t>Cks iP</t>
  </si>
  <si>
    <t>Cks iPR</t>
  </si>
  <si>
    <t>ng/gDW</t>
  </si>
  <si>
    <t>Mannitol</t>
  </si>
  <si>
    <t>Mannitol/NAA</t>
  </si>
  <si>
    <t>Suc 100</t>
  </si>
  <si>
    <t>Suc 100/NAA</t>
  </si>
  <si>
    <t>Suc 250</t>
  </si>
  <si>
    <t>Suc 250/NAA</t>
  </si>
  <si>
    <t>Sucrose agar (mM)</t>
  </si>
  <si>
    <t>NAA agar (µM)</t>
  </si>
  <si>
    <t>Attention! Data AIA en dessous limit quanti</t>
  </si>
  <si>
    <t>Traitement</t>
  </si>
  <si>
    <t>Temps (h)</t>
  </si>
  <si>
    <t>Echantillons</t>
  </si>
  <si>
    <t>ng AIA/g DW</t>
  </si>
  <si>
    <t>moyennes</t>
  </si>
  <si>
    <t>FB 7 A rosier 10mg  ABA AIA JA 2 SA 4 CKs 1 ZRMP 1 iPR 0.1</t>
  </si>
  <si>
    <t>FB 7B rosier 10mg ABA AIA JA 2 SA 4 CKs 1 ZRMP 1 iPR 0.1</t>
  </si>
  <si>
    <t>FB 7C rosier 10mg  ABA AIA JA 2 SA 4 CKs 1 ZRMP 1 iPR 0.1</t>
  </si>
  <si>
    <t>FB 7D rosier 10mg ABA AIA JA 2 SA 4 CKs 1 ZRMP 1 iPR 0.1</t>
  </si>
  <si>
    <t>mannitol 100mM</t>
  </si>
  <si>
    <t>FB 8 A rosier 10mg  ABA AIA JA 2 SA 4 CKs 1 ZRMP 1 iPR 0.1</t>
  </si>
  <si>
    <t>FB 8B rosier 10mg ABA AIA JA 2 SA 4 CKs 1 ZRMP 1 iPR 0.1</t>
  </si>
  <si>
    <t>FB 8C rosier 10mg  ABA AIA JA 2 SA 4 CKs 1 ZRMP 1 iPR 0.1</t>
  </si>
  <si>
    <t>FB 8D rosier 10mg ABA AIA JA 2 SA 4 CKs 1 ZRMP 1 iPR 0.1</t>
  </si>
  <si>
    <t>saccharose 100mM</t>
  </si>
  <si>
    <t>FB 9 A rosier 10mg  ABA AIA JA 2 SA 4 CKs 1 ZRMP 1 iPR 0.1</t>
  </si>
  <si>
    <t>FB 9B rosier 10mg ABA AIA JA 2 SA 4 CKs 1 ZRMP 1 iPR 0.1</t>
  </si>
  <si>
    <t>FB 9C rosier 10mg  ABA AIA JA 2 SA 4 CKs 1 ZRMP 1 iPR 0.1</t>
  </si>
  <si>
    <t>FB 9D rosier 10mg ABA AIA JA 2 SA 4 CKs 1 ZRMP 1 iPR 0.1</t>
  </si>
  <si>
    <t>sucrose agar (mM)</t>
  </si>
  <si>
    <t>AIA (ng/gDW)</t>
  </si>
  <si>
    <t>PAR sommet</t>
  </si>
  <si>
    <t>Data François et Jessica : Dosages d'AIA et de sucres (sucrose, starch) dans les nœuds cultivés en CIV en présence de mannitol, sucrose, et/ou NAA dans la gélose. Les bourgeons sont prélevés sur des plantes cultivées en serres. Les bourgeons de CIV sont cultivés sous PAR =130µmol. Il est possible d'établir une relation linéaire entre la tneur totale en sucres (sucrose + starch; manque hexoses) dans le noeud et la quantité se sucres apportés dans la gélose. Au contraire, il n'est pas possible d'établir une relation pertinante entre l'auxine apportée dans la gélose et celle mesurée dans le noeud, car ce sont 2 formes différentes. Il faudrait connaitre la concentration en NAA dans la tige, et non la cocnentration en AIA. vu les tres faibles concentration d'AIA mesurées dans les bourgeons de CIV, l'inhibition du débourrement par l'auxine doit plutot être dûe aux teneurs en NAA</t>
  </si>
  <si>
    <t>Sucrose (mg/g)</t>
  </si>
  <si>
    <t>Starch (mg/g)</t>
  </si>
  <si>
    <t>Hexoses (mg/g)</t>
  </si>
  <si>
    <t>Sucres tot (mg/g)</t>
  </si>
  <si>
    <t>SEM</t>
  </si>
  <si>
    <t>Starch + sucrose(mg/g)</t>
  </si>
  <si>
    <t>Pourcentage Deb</t>
  </si>
  <si>
    <t xml:space="preserve">HL BFV+4 </t>
  </si>
  <si>
    <t>HH BFV+4</t>
  </si>
  <si>
    <t>Données Corot et al., 2017</t>
  </si>
  <si>
    <t>HL BFV+8</t>
  </si>
  <si>
    <t>HH BFV+8</t>
  </si>
  <si>
    <t>Données thèse Anne (2018-19)</t>
  </si>
  <si>
    <t xml:space="preserve">LL BFV+7 </t>
  </si>
  <si>
    <t xml:space="preserve">LH BFV+3 </t>
  </si>
  <si>
    <t>HH BFV+3</t>
  </si>
  <si>
    <t>Deb</t>
  </si>
  <si>
    <t>% de débourrement à BFV+14</t>
  </si>
  <si>
    <t>inf</t>
  </si>
  <si>
    <t>Date deb (jours post BFV)</t>
  </si>
  <si>
    <t>Données 2011</t>
  </si>
  <si>
    <t>LL BFV+7 /8</t>
  </si>
  <si>
    <t>LH BFV+7/8</t>
  </si>
  <si>
    <t>HH BFV+7/8</t>
  </si>
  <si>
    <t>LH BFV+7</t>
  </si>
  <si>
    <t>HH BFV+7</t>
  </si>
  <si>
    <t>AIA (nmol/gMS)</t>
  </si>
  <si>
    <t>CK iP (tot) (nmol/gMS)</t>
  </si>
  <si>
    <t>CK Z (tot) (nmol/gMS)</t>
  </si>
  <si>
    <t>Hexoses</t>
  </si>
  <si>
    <t>Data thèse Anne 2018-2019 : Dosages des sucres et des hormones sous les trois traitements lumineux LL, LH et HH en plantes entières. Valeurs des dosages pour les nœuds de la zone mediane 2; valeurs de PAR mesurées pour le 4ème bourgeon en partant de la base</t>
  </si>
  <si>
    <t>PAR Z2 (4e BG depuis la base)</t>
  </si>
  <si>
    <t>sim</t>
  </si>
  <si>
    <t xml:space="preserve"> </t>
  </si>
  <si>
    <t>Sucres</t>
  </si>
  <si>
    <t>Auxine</t>
  </si>
  <si>
    <t>CK iP</t>
  </si>
  <si>
    <t>Suc100</t>
  </si>
  <si>
    <t>Suc100/NAA</t>
  </si>
  <si>
    <t>1 a</t>
  </si>
  <si>
    <t>1 b</t>
  </si>
  <si>
    <t>1 c</t>
  </si>
  <si>
    <t>1 d</t>
  </si>
  <si>
    <t>2 a</t>
  </si>
  <si>
    <t>2 b</t>
  </si>
  <si>
    <t>2 c</t>
  </si>
  <si>
    <t>2 d</t>
  </si>
  <si>
    <t>3 a</t>
  </si>
  <si>
    <t>3 b</t>
  </si>
  <si>
    <t>3 c</t>
  </si>
  <si>
    <t>3 d</t>
  </si>
  <si>
    <t>4 a</t>
  </si>
  <si>
    <t>4 b</t>
  </si>
  <si>
    <t>4 c</t>
  </si>
  <si>
    <t>4 d</t>
  </si>
  <si>
    <t>5 a</t>
  </si>
  <si>
    <t>5 b</t>
  </si>
  <si>
    <t>5 c</t>
  </si>
  <si>
    <t>5 d</t>
  </si>
  <si>
    <t>6 a</t>
  </si>
  <si>
    <t>6 b</t>
  </si>
  <si>
    <t>6 c</t>
  </si>
  <si>
    <t>6 d</t>
  </si>
  <si>
    <t>iPR+iPRMP</t>
  </si>
  <si>
    <t>moyenne des répétitions A B C D</t>
  </si>
  <si>
    <t>rosier</t>
  </si>
  <si>
    <t>zone</t>
  </si>
  <si>
    <t>PAR</t>
  </si>
  <si>
    <t>Date</t>
  </si>
  <si>
    <t>Faible</t>
  </si>
  <si>
    <t>BFV</t>
  </si>
  <si>
    <t>BFV_5</t>
  </si>
  <si>
    <t>BFV_8</t>
  </si>
  <si>
    <t>Faible Fort</t>
  </si>
  <si>
    <t>BFV_3</t>
  </si>
  <si>
    <t>BFV_7</t>
  </si>
  <si>
    <t>Fort</t>
  </si>
  <si>
    <t>Data 2011</t>
  </si>
  <si>
    <t xml:space="preserve"> ng iPRMP / g DW</t>
  </si>
  <si>
    <t xml:space="preserve"> ng iPR / g DW</t>
  </si>
  <si>
    <t>ng iP / g DW</t>
  </si>
  <si>
    <t>iPRMP+iPR</t>
  </si>
  <si>
    <t>Masse molaire (g/mol)</t>
  </si>
  <si>
    <t>Manip</t>
  </si>
  <si>
    <t>Plante</t>
  </si>
  <si>
    <t>NAA</t>
  </si>
  <si>
    <t>Sacc</t>
  </si>
  <si>
    <t>Bourgeon</t>
  </si>
  <si>
    <t>avril_18</t>
  </si>
  <si>
    <t>faible</t>
  </si>
  <si>
    <t>ln_L_deb</t>
  </si>
  <si>
    <t>epsilon</t>
  </si>
  <si>
    <t>alpha</t>
  </si>
  <si>
    <t>tau</t>
  </si>
  <si>
    <t>Somme_ecart_carre</t>
  </si>
  <si>
    <t>nb_mesures</t>
  </si>
  <si>
    <t>fort</t>
  </si>
  <si>
    <t>Mean date_deb</t>
  </si>
  <si>
    <t>Dates moyennes de débourrement des bourgeons cultivés in vitro; Différents traitements lumineux (faible 90; fort 400) appliqués sur les plantes avant excision des bourgeons, et ensuite sur les bourgeons cultivés en CIV en présence de NAA (0,1 ou 2.5µM), et/ou de saccharose (50 ou 100 mM)</t>
  </si>
  <si>
    <t>CK iPRMP (nmol/gMS)</t>
  </si>
  <si>
    <t>CK iPR(nmol/gMS)</t>
  </si>
  <si>
    <t>ng/g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</si>
</sst>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b/>
      <sz val="10"/>
      <name val="Arial"/>
      <family val="2"/>
    </font>
    <font>
      <b/>
      <sz val="11"/>
      <color indexed="10"/>
      <name val="Calibri"/>
      <family val="2"/>
    </font>
    <font>
      <b/>
      <sz val="11"/>
      <color indexed="8"/>
      <name val="Calibri"/>
      <family val="2"/>
    </font>
    <font>
      <b/>
      <sz val="11"/>
      <color rgb="FF0070C0"/>
      <name val="Calibri"/>
      <family val="2"/>
      <scheme val="minor"/>
    </font>
    <font>
      <sz val="8"/>
      <color theme="1"/>
      <name val="Calibri"/>
      <family val="2"/>
      <scheme val="minor"/>
    </font>
    <font>
      <sz val="11"/>
      <color theme="5"/>
      <name val="Calibri"/>
      <family val="2"/>
      <scheme val="minor"/>
    </font>
  </fonts>
  <fills count="5">
    <fill>
      <patternFill patternType="none"/>
    </fill>
    <fill>
      <patternFill patternType="gray125"/>
    </fill>
    <fill>
      <patternFill patternType="solid">
        <fgColor rgb="FFFFFF00"/>
        <bgColor indexed="64"/>
      </patternFill>
    </fill>
    <fill>
      <patternFill patternType="solid">
        <fgColor indexed="13"/>
        <bgColor indexed="64"/>
      </patternFill>
    </fill>
    <fill>
      <patternFill patternType="solid">
        <fgColor theme="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rgb="FFFF0000"/>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1">
    <xf numFmtId="0" fontId="0" fillId="0" borderId="0"/>
  </cellStyleXfs>
  <cellXfs count="127">
    <xf numFmtId="0" fontId="0" fillId="0" borderId="0" xfId="0"/>
    <xf numFmtId="0" fontId="0" fillId="0" borderId="0" xfId="0" applyFont="1"/>
    <xf numFmtId="0" fontId="2" fillId="0" borderId="0" xfId="0" applyFont="1" applyBorder="1" applyAlignment="1">
      <alignment horizontal="center"/>
    </xf>
    <xf numFmtId="0" fontId="1" fillId="0" borderId="0" xfId="0" applyFont="1" applyBorder="1" applyAlignment="1">
      <alignment horizontal="center"/>
    </xf>
    <xf numFmtId="0" fontId="1" fillId="0" borderId="0" xfId="0" applyFont="1" applyAlignment="1">
      <alignment horizontal="center"/>
    </xf>
    <xf numFmtId="0" fontId="0" fillId="0" borderId="1" xfId="0" applyBorder="1" applyAlignment="1">
      <alignment horizontal="center"/>
    </xf>
    <xf numFmtId="2" fontId="2" fillId="0" borderId="2" xfId="0" applyNumberFormat="1" applyFont="1" applyBorder="1"/>
    <xf numFmtId="2" fontId="2" fillId="0" borderId="3" xfId="0" applyNumberFormat="1" applyFont="1" applyBorder="1"/>
    <xf numFmtId="2" fontId="2" fillId="0" borderId="1" xfId="0" applyNumberFormat="1" applyFont="1" applyBorder="1"/>
    <xf numFmtId="2" fontId="2" fillId="0" borderId="5" xfId="0" applyNumberFormat="1" applyFont="1" applyBorder="1"/>
    <xf numFmtId="2" fontId="2" fillId="0" borderId="6" xfId="0" applyNumberFormat="1" applyFont="1" applyBorder="1"/>
    <xf numFmtId="2" fontId="2" fillId="0" borderId="7" xfId="0" applyNumberFormat="1" applyFont="1" applyBorder="1"/>
    <xf numFmtId="0" fontId="1" fillId="0" borderId="0" xfId="0" applyFont="1"/>
    <xf numFmtId="164" fontId="2" fillId="0" borderId="2" xfId="0" applyNumberFormat="1" applyFont="1" applyBorder="1"/>
    <xf numFmtId="164" fontId="2" fillId="0" borderId="1" xfId="0" applyNumberFormat="1" applyFont="1" applyBorder="1"/>
    <xf numFmtId="164" fontId="2" fillId="0" borderId="6" xfId="0" applyNumberFormat="1" applyFont="1" applyBorder="1"/>
    <xf numFmtId="1" fontId="2" fillId="0" borderId="2" xfId="0" applyNumberFormat="1" applyFont="1" applyBorder="1"/>
    <xf numFmtId="1" fontId="2" fillId="0" borderId="1" xfId="0" applyNumberFormat="1" applyFont="1" applyBorder="1"/>
    <xf numFmtId="1" fontId="2" fillId="0" borderId="6" xfId="0" applyNumberFormat="1" applyFont="1" applyBorder="1"/>
    <xf numFmtId="0" fontId="4" fillId="0" borderId="0" xfId="0" applyFont="1"/>
    <xf numFmtId="0" fontId="5" fillId="0" borderId="0" xfId="0" applyFont="1" applyAlignment="1">
      <alignment horizontal="center"/>
    </xf>
    <xf numFmtId="2" fontId="6" fillId="0" borderId="0" xfId="0" applyNumberFormat="1" applyFont="1" applyAlignment="1">
      <alignment horizontal="center"/>
    </xf>
    <xf numFmtId="0" fontId="5" fillId="0" borderId="0" xfId="0" applyFont="1"/>
    <xf numFmtId="2" fontId="0" fillId="0" borderId="0" xfId="0" applyNumberFormat="1"/>
    <xf numFmtId="2" fontId="6" fillId="3" borderId="0" xfId="0" applyNumberFormat="1" applyFont="1" applyFill="1" applyAlignment="1">
      <alignment horizontal="center"/>
    </xf>
    <xf numFmtId="0" fontId="0" fillId="0" borderId="9" xfId="0" applyBorder="1"/>
    <xf numFmtId="0" fontId="0" fillId="0" borderId="10" xfId="0" applyBorder="1"/>
    <xf numFmtId="0" fontId="0" fillId="0" borderId="4" xfId="0" applyBorder="1"/>
    <xf numFmtId="0" fontId="0" fillId="0" borderId="5" xfId="0" applyBorder="1"/>
    <xf numFmtId="0" fontId="0" fillId="0" borderId="8" xfId="0" applyBorder="1"/>
    <xf numFmtId="0" fontId="0" fillId="0" borderId="13" xfId="0" applyBorder="1"/>
    <xf numFmtId="0" fontId="0" fillId="0" borderId="14" xfId="0" applyBorder="1"/>
    <xf numFmtId="2" fontId="0" fillId="0" borderId="5" xfId="0" applyNumberFormat="1" applyBorder="1"/>
    <xf numFmtId="2" fontId="0" fillId="0" borderId="4" xfId="0" applyNumberFormat="1" applyBorder="1"/>
    <xf numFmtId="0" fontId="7" fillId="0" borderId="0" xfId="0" applyFont="1" applyAlignment="1">
      <alignment horizontal="left" vertical="top" wrapText="1"/>
    </xf>
    <xf numFmtId="0" fontId="7" fillId="0" borderId="0" xfId="0" applyFont="1" applyAlignment="1">
      <alignment horizontal="left" vertical="top" wrapText="1"/>
    </xf>
    <xf numFmtId="2" fontId="0" fillId="0" borderId="11" xfId="0" applyNumberFormat="1" applyBorder="1"/>
    <xf numFmtId="2" fontId="0" fillId="0" borderId="12" xfId="0" applyNumberFormat="1" applyBorder="1"/>
    <xf numFmtId="2" fontId="0" fillId="0" borderId="0" xfId="0" applyNumberFormat="1" applyBorder="1"/>
    <xf numFmtId="0" fontId="0" fillId="0" borderId="0" xfId="0" applyBorder="1"/>
    <xf numFmtId="0" fontId="0" fillId="0" borderId="18" xfId="0" applyBorder="1"/>
    <xf numFmtId="0" fontId="0" fillId="0" borderId="19" xfId="0" applyBorder="1"/>
    <xf numFmtId="0" fontId="0" fillId="0" borderId="3" xfId="0" applyBorder="1"/>
    <xf numFmtId="0" fontId="0" fillId="0" borderId="20" xfId="0" applyBorder="1"/>
    <xf numFmtId="2" fontId="0" fillId="0" borderId="21" xfId="0" applyNumberFormat="1" applyBorder="1"/>
    <xf numFmtId="2" fontId="0" fillId="0" borderId="7" xfId="0" applyNumberFormat="1" applyBorder="1"/>
    <xf numFmtId="2" fontId="0" fillId="0" borderId="22" xfId="0" applyNumberFormat="1" applyBorder="1"/>
    <xf numFmtId="2" fontId="0" fillId="0" borderId="23" xfId="0" applyNumberFormat="1" applyBorder="1"/>
    <xf numFmtId="2" fontId="0" fillId="0" borderId="24" xfId="0" applyNumberFormat="1" applyBorder="1"/>
    <xf numFmtId="2" fontId="0" fillId="0" borderId="25" xfId="0" applyNumberFormat="1" applyBorder="1"/>
    <xf numFmtId="2" fontId="0" fillId="0" borderId="26" xfId="0" applyNumberFormat="1" applyBorder="1"/>
    <xf numFmtId="2" fontId="0" fillId="0" borderId="27" xfId="0" applyNumberFormat="1" applyBorder="1"/>
    <xf numFmtId="0" fontId="7" fillId="0" borderId="0" xfId="0" applyFont="1" applyAlignment="1">
      <alignment vertical="top" wrapText="1"/>
    </xf>
    <xf numFmtId="0" fontId="0" fillId="0" borderId="5" xfId="0" applyFont="1" applyBorder="1"/>
    <xf numFmtId="0" fontId="0" fillId="4" borderId="0" xfId="0" applyFill="1"/>
    <xf numFmtId="0" fontId="0" fillId="0" borderId="4" xfId="0" applyFill="1" applyBorder="1"/>
    <xf numFmtId="0" fontId="0" fillId="0" borderId="5" xfId="0" applyFill="1" applyBorder="1"/>
    <xf numFmtId="0" fontId="0" fillId="0" borderId="0" xfId="0" applyNumberFormat="1" applyFill="1"/>
    <xf numFmtId="2" fontId="0" fillId="0" borderId="5" xfId="0" applyNumberFormat="1" applyFill="1" applyBorder="1"/>
    <xf numFmtId="2" fontId="0" fillId="0" borderId="4" xfId="0" applyNumberFormat="1" applyFill="1" applyBorder="1"/>
    <xf numFmtId="2" fontId="0" fillId="0" borderId="21" xfId="0" applyNumberFormat="1" applyFill="1" applyBorder="1"/>
    <xf numFmtId="2" fontId="0" fillId="0" borderId="7" xfId="0" applyNumberFormat="1" applyFill="1" applyBorder="1"/>
    <xf numFmtId="0" fontId="7" fillId="0" borderId="0" xfId="0" applyFont="1" applyAlignment="1">
      <alignment horizontal="left" vertical="top" wrapText="1"/>
    </xf>
    <xf numFmtId="0" fontId="3" fillId="0" borderId="0" xfId="0" applyFont="1"/>
    <xf numFmtId="2" fontId="1" fillId="0" borderId="0" xfId="0" applyNumberFormat="1" applyFont="1" applyAlignment="1">
      <alignment horizontal="center"/>
    </xf>
    <xf numFmtId="2" fontId="2" fillId="0" borderId="0" xfId="0" applyNumberFormat="1" applyFont="1" applyBorder="1" applyAlignment="1">
      <alignment horizontal="center"/>
    </xf>
    <xf numFmtId="2" fontId="1" fillId="0" borderId="23" xfId="0" applyNumberFormat="1" applyFont="1" applyBorder="1"/>
    <xf numFmtId="2" fontId="1" fillId="0" borderId="0" xfId="0" applyNumberFormat="1" applyFont="1" applyBorder="1"/>
    <xf numFmtId="2" fontId="1" fillId="0" borderId="26" xfId="0" applyNumberFormat="1" applyFont="1" applyBorder="1"/>
    <xf numFmtId="2" fontId="1" fillId="0" borderId="0" xfId="0" applyNumberFormat="1" applyFont="1"/>
    <xf numFmtId="2" fontId="0" fillId="2" borderId="0" xfId="0" applyNumberFormat="1" applyFill="1"/>
    <xf numFmtId="0" fontId="8" fillId="0" borderId="0" xfId="0" applyFont="1"/>
    <xf numFmtId="49" fontId="0" fillId="0" borderId="2" xfId="0" applyNumberFormat="1" applyFont="1" applyBorder="1"/>
    <xf numFmtId="49" fontId="0" fillId="0" borderId="1" xfId="0" applyNumberFormat="1" applyFont="1" applyBorder="1"/>
    <xf numFmtId="49" fontId="0" fillId="0" borderId="6" xfId="0" applyNumberFormat="1" applyFont="1" applyBorder="1"/>
    <xf numFmtId="0" fontId="0" fillId="0" borderId="15" xfId="0" applyBorder="1"/>
    <xf numFmtId="0" fontId="0" fillId="0" borderId="28" xfId="0" applyBorder="1"/>
    <xf numFmtId="0" fontId="0" fillId="0" borderId="29" xfId="0" applyBorder="1"/>
    <xf numFmtId="0" fontId="0" fillId="0" borderId="30" xfId="0" applyBorder="1"/>
    <xf numFmtId="0" fontId="0" fillId="0" borderId="31" xfId="0" applyBorder="1"/>
    <xf numFmtId="17" fontId="0" fillId="0" borderId="0" xfId="0" applyNumberFormat="1"/>
    <xf numFmtId="0" fontId="0" fillId="0" borderId="1" xfId="0" applyBorder="1"/>
    <xf numFmtId="0" fontId="1" fillId="0" borderId="33" xfId="0" applyFont="1" applyBorder="1"/>
    <xf numFmtId="0" fontId="1" fillId="0" borderId="34" xfId="0" applyFont="1" applyBorder="1"/>
    <xf numFmtId="0" fontId="1" fillId="0" borderId="35" xfId="0" applyFont="1" applyBorder="1"/>
    <xf numFmtId="17" fontId="0" fillId="0" borderId="36" xfId="0" applyNumberFormat="1" applyBorder="1"/>
    <xf numFmtId="0" fontId="0" fillId="0" borderId="37" xfId="0" applyBorder="1"/>
    <xf numFmtId="0" fontId="0" fillId="0" borderId="36" xfId="0" applyBorder="1"/>
    <xf numFmtId="0" fontId="0" fillId="0" borderId="38" xfId="0" applyBorder="1"/>
    <xf numFmtId="0" fontId="0" fillId="0" borderId="39" xfId="0" applyBorder="1"/>
    <xf numFmtId="0" fontId="0" fillId="0" borderId="40" xfId="0" applyBorder="1"/>
    <xf numFmtId="0" fontId="0" fillId="0" borderId="0" xfId="0" applyBorder="1" applyAlignment="1">
      <alignment horizontal="left" vertical="top" wrapText="1"/>
    </xf>
    <xf numFmtId="0" fontId="0" fillId="0" borderId="15" xfId="0" applyBorder="1" applyAlignment="1"/>
    <xf numFmtId="0" fontId="0" fillId="0" borderId="17" xfId="0" applyBorder="1" applyAlignment="1"/>
    <xf numFmtId="0" fontId="0" fillId="0" borderId="16" xfId="0" applyBorder="1" applyAlignment="1"/>
    <xf numFmtId="2" fontId="0" fillId="0" borderId="15" xfId="0" applyNumberFormat="1" applyBorder="1" applyAlignment="1">
      <alignment vertical="top"/>
    </xf>
    <xf numFmtId="2" fontId="0" fillId="0" borderId="17" xfId="0" applyNumberFormat="1" applyBorder="1" applyAlignment="1">
      <alignment vertical="top"/>
    </xf>
    <xf numFmtId="2" fontId="0" fillId="0" borderId="16" xfId="0" applyNumberFormat="1" applyBorder="1" applyAlignment="1">
      <alignment vertical="top"/>
    </xf>
    <xf numFmtId="0" fontId="0" fillId="0" borderId="41" xfId="0" applyBorder="1"/>
    <xf numFmtId="0" fontId="0" fillId="0" borderId="42" xfId="0" applyBorder="1"/>
    <xf numFmtId="2" fontId="0" fillId="0" borderId="42" xfId="0" applyNumberFormat="1" applyBorder="1"/>
    <xf numFmtId="2" fontId="0" fillId="0" borderId="43" xfId="0" applyNumberFormat="1" applyBorder="1"/>
    <xf numFmtId="2" fontId="0" fillId="0" borderId="32" xfId="0" applyNumberFormat="1" applyBorder="1"/>
    <xf numFmtId="0" fontId="9" fillId="0" borderId="17" xfId="0" applyFont="1" applyBorder="1"/>
    <xf numFmtId="2" fontId="9" fillId="0" borderId="42" xfId="0" applyNumberFormat="1" applyFont="1" applyBorder="1"/>
    <xf numFmtId="49" fontId="0" fillId="0" borderId="19" xfId="0" applyNumberFormat="1" applyFont="1" applyBorder="1" applyAlignment="1">
      <alignment horizontal="center" vertical="center"/>
    </xf>
    <xf numFmtId="49" fontId="0" fillId="0" borderId="4" xfId="0" applyNumberFormat="1" applyFont="1" applyBorder="1" applyAlignment="1">
      <alignment horizontal="center" vertical="center"/>
    </xf>
    <xf numFmtId="49" fontId="0" fillId="0" borderId="21" xfId="0" applyNumberFormat="1" applyFont="1" applyBorder="1" applyAlignment="1">
      <alignment horizontal="center" vertical="center"/>
    </xf>
    <xf numFmtId="0" fontId="3" fillId="2" borderId="0" xfId="0" applyFont="1" applyFill="1" applyAlignment="1">
      <alignment horizontal="center"/>
    </xf>
    <xf numFmtId="0" fontId="7" fillId="0" borderId="0" xfId="0" applyFont="1" applyAlignment="1">
      <alignment horizontal="left" vertical="top" wrapText="1"/>
    </xf>
    <xf numFmtId="0" fontId="0" fillId="0" borderId="15" xfId="0" applyBorder="1" applyAlignment="1">
      <alignment horizontal="center"/>
    </xf>
    <xf numFmtId="0" fontId="0" fillId="0" borderId="17" xfId="0" applyBorder="1" applyAlignment="1">
      <alignment horizontal="center"/>
    </xf>
    <xf numFmtId="0" fontId="0" fillId="0" borderId="16" xfId="0" applyBorder="1" applyAlignment="1">
      <alignment horizontal="center"/>
    </xf>
    <xf numFmtId="2" fontId="0" fillId="0" borderId="15" xfId="0" applyNumberFormat="1" applyBorder="1" applyAlignment="1">
      <alignment horizontal="left" vertical="top"/>
    </xf>
    <xf numFmtId="2" fontId="0" fillId="0" borderId="17" xfId="0" applyNumberFormat="1" applyBorder="1" applyAlignment="1">
      <alignment horizontal="left" vertical="top"/>
    </xf>
    <xf numFmtId="2" fontId="0" fillId="0" borderId="16" xfId="0" applyNumberFormat="1" applyBorder="1" applyAlignment="1">
      <alignment horizontal="left" vertical="top"/>
    </xf>
    <xf numFmtId="0" fontId="0" fillId="2" borderId="14" xfId="0" applyFill="1" applyBorder="1"/>
    <xf numFmtId="0" fontId="0" fillId="2" borderId="29" xfId="0" applyFill="1" applyBorder="1"/>
    <xf numFmtId="2" fontId="0" fillId="2" borderId="4" xfId="0" applyNumberFormat="1" applyFill="1" applyBorder="1"/>
    <xf numFmtId="2" fontId="0" fillId="2" borderId="42" xfId="0" applyNumberFormat="1" applyFill="1" applyBorder="1"/>
    <xf numFmtId="2" fontId="0" fillId="2" borderId="5" xfId="0" applyNumberFormat="1" applyFill="1" applyBorder="1"/>
    <xf numFmtId="0" fontId="0" fillId="2" borderId="0" xfId="0" applyFill="1"/>
    <xf numFmtId="0" fontId="0" fillId="0" borderId="14" xfId="0" applyFill="1" applyBorder="1"/>
    <xf numFmtId="0" fontId="0" fillId="0" borderId="29" xfId="0" applyFill="1" applyBorder="1"/>
    <xf numFmtId="2" fontId="0" fillId="0" borderId="42" xfId="0" applyNumberFormat="1" applyFill="1" applyBorder="1"/>
    <xf numFmtId="0" fontId="0" fillId="0" borderId="0" xfId="0" applyFill="1"/>
    <xf numFmtId="2" fontId="9" fillId="2" borderId="42"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fr-FR">
                <a:solidFill>
                  <a:sysClr val="windowText" lastClr="000000"/>
                </a:solidFill>
              </a:rPr>
              <a:t>Réponse des</a:t>
            </a:r>
            <a:r>
              <a:rPr lang="fr-FR" baseline="0">
                <a:solidFill>
                  <a:sysClr val="windowText" lastClr="000000"/>
                </a:solidFill>
              </a:rPr>
              <a:t> teneurs en sucres dans le noeud en fonction de la concentration en sucrose dans la gélose à 48h</a:t>
            </a:r>
            <a:endParaRPr lang="fr-FR">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fr-FR"/>
        </a:p>
      </c:txPr>
    </c:title>
    <c:autoTitleDeleted val="0"/>
    <c:plotArea>
      <c:layout/>
      <c:scatterChart>
        <c:scatterStyle val="lineMarker"/>
        <c:varyColors val="0"/>
        <c:ser>
          <c:idx val="0"/>
          <c:order val="0"/>
          <c:tx>
            <c:v>Starch</c:v>
          </c:tx>
          <c:spPr>
            <a:ln w="19050"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xVal>
            <c:numRef>
              <c:f>Dosages_CIV!$B$15:$B$18</c:f>
              <c:numCache>
                <c:formatCode>General</c:formatCode>
                <c:ptCount val="4"/>
                <c:pt idx="0">
                  <c:v>10</c:v>
                </c:pt>
                <c:pt idx="1">
                  <c:v>50</c:v>
                </c:pt>
                <c:pt idx="2">
                  <c:v>100</c:v>
                </c:pt>
                <c:pt idx="3">
                  <c:v>250</c:v>
                </c:pt>
              </c:numCache>
            </c:numRef>
          </c:xVal>
          <c:yVal>
            <c:numRef>
              <c:f>Dosages_CIV!$C$15:$C$18</c:f>
              <c:numCache>
                <c:formatCode>General</c:formatCode>
                <c:ptCount val="4"/>
                <c:pt idx="0">
                  <c:v>3.36881351273782</c:v>
                </c:pt>
                <c:pt idx="1">
                  <c:v>4.5626729065149298</c:v>
                </c:pt>
                <c:pt idx="2">
                  <c:v>12.058433629862201</c:v>
                </c:pt>
                <c:pt idx="3">
                  <c:v>46.413560868226199</c:v>
                </c:pt>
              </c:numCache>
            </c:numRef>
          </c:yVal>
          <c:smooth val="0"/>
          <c:extLst>
            <c:ext xmlns:c16="http://schemas.microsoft.com/office/drawing/2014/chart" uri="{C3380CC4-5D6E-409C-BE32-E72D297353CC}">
              <c16:uniqueId val="{00000000-B287-4D10-9342-7F64E5A70D8D}"/>
            </c:ext>
          </c:extLst>
        </c:ser>
        <c:ser>
          <c:idx val="1"/>
          <c:order val="1"/>
          <c:tx>
            <c:v>Sucrose</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Dosages_CIV!$B$15:$B$18</c:f>
              <c:numCache>
                <c:formatCode>General</c:formatCode>
                <c:ptCount val="4"/>
                <c:pt idx="0">
                  <c:v>10</c:v>
                </c:pt>
                <c:pt idx="1">
                  <c:v>50</c:v>
                </c:pt>
                <c:pt idx="2">
                  <c:v>100</c:v>
                </c:pt>
                <c:pt idx="3">
                  <c:v>250</c:v>
                </c:pt>
              </c:numCache>
            </c:numRef>
          </c:xVal>
          <c:yVal>
            <c:numRef>
              <c:f>Dosages_CIV!$E$15:$E$18</c:f>
              <c:numCache>
                <c:formatCode>General</c:formatCode>
                <c:ptCount val="4"/>
                <c:pt idx="0">
                  <c:v>12.7604735080262</c:v>
                </c:pt>
                <c:pt idx="1">
                  <c:v>21.910977834617398</c:v>
                </c:pt>
                <c:pt idx="2">
                  <c:v>35.681405895691597</c:v>
                </c:pt>
                <c:pt idx="3">
                  <c:v>60.643768621670901</c:v>
                </c:pt>
              </c:numCache>
            </c:numRef>
          </c:yVal>
          <c:smooth val="0"/>
          <c:extLst>
            <c:ext xmlns:c16="http://schemas.microsoft.com/office/drawing/2014/chart" uri="{C3380CC4-5D6E-409C-BE32-E72D297353CC}">
              <c16:uniqueId val="{00000001-B287-4D10-9342-7F64E5A70D8D}"/>
            </c:ext>
          </c:extLst>
        </c:ser>
        <c:ser>
          <c:idx val="2"/>
          <c:order val="2"/>
          <c:tx>
            <c:v>Starch-T0</c:v>
          </c:tx>
          <c:spPr>
            <a:ln w="19050" cap="rnd">
              <a:noFill/>
              <a:round/>
            </a:ln>
            <a:effectLst/>
          </c:spPr>
          <c:marker>
            <c:symbol val="triangle"/>
            <c:size val="6"/>
            <c:spPr>
              <a:solidFill>
                <a:schemeClr val="bg1"/>
              </a:solidFill>
              <a:ln w="15875">
                <a:solidFill>
                  <a:schemeClr val="accent6">
                    <a:lumMod val="50000"/>
                  </a:schemeClr>
                </a:solidFill>
              </a:ln>
              <a:effectLst/>
            </c:spPr>
          </c:marker>
          <c:xVal>
            <c:numRef>
              <c:f>Dosages_CIV!$B$13</c:f>
              <c:numCache>
                <c:formatCode>General</c:formatCode>
                <c:ptCount val="1"/>
                <c:pt idx="0">
                  <c:v>0</c:v>
                </c:pt>
              </c:numCache>
            </c:numRef>
          </c:xVal>
          <c:yVal>
            <c:numRef>
              <c:f>Dosages_CIV!$C$13</c:f>
              <c:numCache>
                <c:formatCode>General</c:formatCode>
                <c:ptCount val="1"/>
                <c:pt idx="0">
                  <c:v>7.05548360004987</c:v>
                </c:pt>
              </c:numCache>
            </c:numRef>
          </c:yVal>
          <c:smooth val="0"/>
          <c:extLst>
            <c:ext xmlns:c16="http://schemas.microsoft.com/office/drawing/2014/chart" uri="{C3380CC4-5D6E-409C-BE32-E72D297353CC}">
              <c16:uniqueId val="{00000002-B287-4D10-9342-7F64E5A70D8D}"/>
            </c:ext>
          </c:extLst>
        </c:ser>
        <c:ser>
          <c:idx val="3"/>
          <c:order val="3"/>
          <c:tx>
            <c:v>Starch-Mann</c:v>
          </c:tx>
          <c:spPr>
            <a:ln w="19050" cap="rnd">
              <a:noFill/>
              <a:round/>
            </a:ln>
            <a:effectLst/>
          </c:spPr>
          <c:marker>
            <c:symbol val="circle"/>
            <c:size val="5"/>
            <c:spPr>
              <a:solidFill>
                <a:schemeClr val="bg1"/>
              </a:solidFill>
              <a:ln w="22225">
                <a:solidFill>
                  <a:schemeClr val="accent6">
                    <a:lumMod val="50000"/>
                  </a:schemeClr>
                </a:solidFill>
              </a:ln>
              <a:effectLst/>
            </c:spPr>
          </c:marker>
          <c:xVal>
            <c:numRef>
              <c:f>Dosages_CIV!$B$14</c:f>
              <c:numCache>
                <c:formatCode>General</c:formatCode>
                <c:ptCount val="1"/>
                <c:pt idx="0">
                  <c:v>0</c:v>
                </c:pt>
              </c:numCache>
            </c:numRef>
          </c:xVal>
          <c:yVal>
            <c:numRef>
              <c:f>Dosages_CIV!$C$14</c:f>
              <c:numCache>
                <c:formatCode>General</c:formatCode>
                <c:ptCount val="1"/>
                <c:pt idx="0">
                  <c:v>2.9861799896591199</c:v>
                </c:pt>
              </c:numCache>
            </c:numRef>
          </c:yVal>
          <c:smooth val="0"/>
          <c:extLst>
            <c:ext xmlns:c16="http://schemas.microsoft.com/office/drawing/2014/chart" uri="{C3380CC4-5D6E-409C-BE32-E72D297353CC}">
              <c16:uniqueId val="{00000003-B287-4D10-9342-7F64E5A70D8D}"/>
            </c:ext>
          </c:extLst>
        </c:ser>
        <c:ser>
          <c:idx val="4"/>
          <c:order val="4"/>
          <c:tx>
            <c:v>Suc-T0</c:v>
          </c:tx>
          <c:spPr>
            <a:ln w="19050" cap="rnd">
              <a:noFill/>
              <a:round/>
            </a:ln>
            <a:effectLst/>
          </c:spPr>
          <c:marker>
            <c:symbol val="triangle"/>
            <c:size val="7"/>
            <c:spPr>
              <a:solidFill>
                <a:schemeClr val="bg1"/>
              </a:solidFill>
              <a:ln w="19050">
                <a:solidFill>
                  <a:schemeClr val="accent6"/>
                </a:solidFill>
              </a:ln>
              <a:effectLst/>
            </c:spPr>
          </c:marker>
          <c:xVal>
            <c:numRef>
              <c:f>Dosages_CIV!$B$13</c:f>
              <c:numCache>
                <c:formatCode>General</c:formatCode>
                <c:ptCount val="1"/>
                <c:pt idx="0">
                  <c:v>0</c:v>
                </c:pt>
              </c:numCache>
            </c:numRef>
          </c:xVal>
          <c:yVal>
            <c:numRef>
              <c:f>Dosages_CIV!$E$13</c:f>
              <c:numCache>
                <c:formatCode>General</c:formatCode>
                <c:ptCount val="1"/>
                <c:pt idx="0">
                  <c:v>32.308872890285798</c:v>
                </c:pt>
              </c:numCache>
            </c:numRef>
          </c:yVal>
          <c:smooth val="0"/>
          <c:extLst>
            <c:ext xmlns:c16="http://schemas.microsoft.com/office/drawing/2014/chart" uri="{C3380CC4-5D6E-409C-BE32-E72D297353CC}">
              <c16:uniqueId val="{00000004-B287-4D10-9342-7F64E5A70D8D}"/>
            </c:ext>
          </c:extLst>
        </c:ser>
        <c:ser>
          <c:idx val="5"/>
          <c:order val="5"/>
          <c:tx>
            <c:v>Suc-Mann</c:v>
          </c:tx>
          <c:spPr>
            <a:ln w="19050" cap="rnd">
              <a:noFill/>
              <a:round/>
            </a:ln>
            <a:effectLst/>
          </c:spPr>
          <c:marker>
            <c:symbol val="circle"/>
            <c:size val="6"/>
            <c:spPr>
              <a:solidFill>
                <a:schemeClr val="bg1"/>
              </a:solidFill>
              <a:ln w="22225">
                <a:solidFill>
                  <a:schemeClr val="accent6"/>
                </a:solidFill>
              </a:ln>
              <a:effectLst/>
            </c:spPr>
          </c:marker>
          <c:xVal>
            <c:numRef>
              <c:f>Dosages_CIV!$B$14</c:f>
              <c:numCache>
                <c:formatCode>General</c:formatCode>
                <c:ptCount val="1"/>
                <c:pt idx="0">
                  <c:v>0</c:v>
                </c:pt>
              </c:numCache>
            </c:numRef>
          </c:xVal>
          <c:yVal>
            <c:numRef>
              <c:f>Dosages_CIV!$E$14</c:f>
              <c:numCache>
                <c:formatCode>General</c:formatCode>
                <c:ptCount val="1"/>
                <c:pt idx="0">
                  <c:v>7.6069824381809603</c:v>
                </c:pt>
              </c:numCache>
            </c:numRef>
          </c:yVal>
          <c:smooth val="0"/>
          <c:extLst>
            <c:ext xmlns:c16="http://schemas.microsoft.com/office/drawing/2014/chart" uri="{C3380CC4-5D6E-409C-BE32-E72D297353CC}">
              <c16:uniqueId val="{00000005-B287-4D10-9342-7F64E5A70D8D}"/>
            </c:ext>
          </c:extLst>
        </c:ser>
        <c:ser>
          <c:idx val="6"/>
          <c:order val="6"/>
          <c:tx>
            <c:v>Total</c:v>
          </c:tx>
          <c:spPr>
            <a:ln w="19050" cap="rnd">
              <a:solidFill>
                <a:srgbClr val="0070C0"/>
              </a:solidFill>
              <a:round/>
            </a:ln>
            <a:effectLst/>
          </c:spPr>
          <c:marker>
            <c:symbol val="circle"/>
            <c:size val="5"/>
            <c:spPr>
              <a:solidFill>
                <a:srgbClr val="0070C0"/>
              </a:solidFill>
              <a:ln w="9525">
                <a:solidFill>
                  <a:srgbClr val="0070C0"/>
                </a:solidFill>
              </a:ln>
              <a:effectLst/>
            </c:spPr>
          </c:marker>
          <c:xVal>
            <c:numRef>
              <c:f>Dosages_CIV!$B$15:$B$18</c:f>
              <c:numCache>
                <c:formatCode>General</c:formatCode>
                <c:ptCount val="4"/>
                <c:pt idx="0">
                  <c:v>10</c:v>
                </c:pt>
                <c:pt idx="1">
                  <c:v>50</c:v>
                </c:pt>
                <c:pt idx="2">
                  <c:v>100</c:v>
                </c:pt>
                <c:pt idx="3">
                  <c:v>250</c:v>
                </c:pt>
              </c:numCache>
            </c:numRef>
          </c:xVal>
          <c:yVal>
            <c:numRef>
              <c:f>Dosages_CIV!$I$15:$I$18</c:f>
              <c:numCache>
                <c:formatCode>General</c:formatCode>
                <c:ptCount val="4"/>
                <c:pt idx="0">
                  <c:v>18.698880094483446</c:v>
                </c:pt>
                <c:pt idx="1">
                  <c:v>29.655606693175631</c:v>
                </c:pt>
                <c:pt idx="2">
                  <c:v>52.623844409558686</c:v>
                </c:pt>
                <c:pt idx="3">
                  <c:v>127.95300123971906</c:v>
                </c:pt>
              </c:numCache>
            </c:numRef>
          </c:yVal>
          <c:smooth val="0"/>
          <c:extLst>
            <c:ext xmlns:c16="http://schemas.microsoft.com/office/drawing/2014/chart" uri="{C3380CC4-5D6E-409C-BE32-E72D297353CC}">
              <c16:uniqueId val="{00000006-B287-4D10-9342-7F64E5A70D8D}"/>
            </c:ext>
          </c:extLst>
        </c:ser>
        <c:ser>
          <c:idx val="7"/>
          <c:order val="7"/>
          <c:tx>
            <c:v>Total-T0</c:v>
          </c:tx>
          <c:spPr>
            <a:ln w="19050" cap="rnd">
              <a:noFill/>
              <a:round/>
            </a:ln>
            <a:effectLst/>
          </c:spPr>
          <c:marker>
            <c:symbol val="triangle"/>
            <c:size val="6"/>
            <c:spPr>
              <a:solidFill>
                <a:schemeClr val="bg1"/>
              </a:solidFill>
              <a:ln w="19050">
                <a:solidFill>
                  <a:srgbClr val="0070C0"/>
                </a:solidFill>
              </a:ln>
              <a:effectLst/>
            </c:spPr>
          </c:marker>
          <c:xVal>
            <c:numRef>
              <c:f>Dosages_CIV!$B$13</c:f>
              <c:numCache>
                <c:formatCode>General</c:formatCode>
                <c:ptCount val="1"/>
                <c:pt idx="0">
                  <c:v>0</c:v>
                </c:pt>
              </c:numCache>
            </c:numRef>
          </c:xVal>
          <c:yVal>
            <c:numRef>
              <c:f>Dosages_CIV!$I$13</c:f>
              <c:numCache>
                <c:formatCode>General</c:formatCode>
                <c:ptCount val="1"/>
                <c:pt idx="0">
                  <c:v>42.209024117258281</c:v>
                </c:pt>
              </c:numCache>
            </c:numRef>
          </c:yVal>
          <c:smooth val="0"/>
          <c:extLst>
            <c:ext xmlns:c16="http://schemas.microsoft.com/office/drawing/2014/chart" uri="{C3380CC4-5D6E-409C-BE32-E72D297353CC}">
              <c16:uniqueId val="{00000007-B287-4D10-9342-7F64E5A70D8D}"/>
            </c:ext>
          </c:extLst>
        </c:ser>
        <c:ser>
          <c:idx val="8"/>
          <c:order val="8"/>
          <c:tx>
            <c:v>Total-Mann</c:v>
          </c:tx>
          <c:spPr>
            <a:ln w="19050" cap="rnd">
              <a:noFill/>
              <a:round/>
            </a:ln>
            <a:effectLst/>
          </c:spPr>
          <c:marker>
            <c:symbol val="circle"/>
            <c:size val="6"/>
            <c:spPr>
              <a:solidFill>
                <a:schemeClr val="bg1"/>
              </a:solidFill>
              <a:ln w="19050">
                <a:solidFill>
                  <a:srgbClr val="0070C0"/>
                </a:solidFill>
              </a:ln>
              <a:effectLst/>
            </c:spPr>
          </c:marker>
          <c:xVal>
            <c:numRef>
              <c:f>Dosages_CIV!$B$14</c:f>
              <c:numCache>
                <c:formatCode>General</c:formatCode>
                <c:ptCount val="1"/>
                <c:pt idx="0">
                  <c:v>0</c:v>
                </c:pt>
              </c:numCache>
            </c:numRef>
          </c:xVal>
          <c:yVal>
            <c:numRef>
              <c:f>Dosages_CIV!$I$14</c:f>
              <c:numCache>
                <c:formatCode>General</c:formatCode>
                <c:ptCount val="1"/>
                <c:pt idx="0">
                  <c:v>12.2085798136352</c:v>
                </c:pt>
              </c:numCache>
            </c:numRef>
          </c:yVal>
          <c:smooth val="0"/>
          <c:extLst>
            <c:ext xmlns:c16="http://schemas.microsoft.com/office/drawing/2014/chart" uri="{C3380CC4-5D6E-409C-BE32-E72D297353CC}">
              <c16:uniqueId val="{00000008-B287-4D10-9342-7F64E5A70D8D}"/>
            </c:ext>
          </c:extLst>
        </c:ser>
        <c:ser>
          <c:idx val="9"/>
          <c:order val="9"/>
          <c:tx>
            <c:v>regress-Total</c:v>
          </c:tx>
          <c:spPr>
            <a:ln w="12700" cap="rnd">
              <a:solidFill>
                <a:schemeClr val="tx1">
                  <a:lumMod val="50000"/>
                  <a:lumOff val="50000"/>
                </a:schemeClr>
              </a:solidFill>
              <a:prstDash val="sysDot"/>
              <a:round/>
            </a:ln>
            <a:effectLst/>
          </c:spPr>
          <c:marker>
            <c:symbol val="circle"/>
            <c:size val="3"/>
            <c:spPr>
              <a:solidFill>
                <a:schemeClr val="bg1">
                  <a:lumMod val="5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1"/>
            <c:dispEq val="1"/>
            <c:trendlineLbl>
              <c:numFmt formatCode="#,##0.00000000000000000000" sourceLinked="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fr-FR"/>
                </a:p>
              </c:txPr>
            </c:trendlineLbl>
          </c:trendline>
          <c:xVal>
            <c:numRef>
              <c:f>Dosages_CIV!$B$14:$B$18</c:f>
              <c:numCache>
                <c:formatCode>General</c:formatCode>
                <c:ptCount val="5"/>
                <c:pt idx="0">
                  <c:v>0</c:v>
                </c:pt>
                <c:pt idx="1">
                  <c:v>10</c:v>
                </c:pt>
                <c:pt idx="2">
                  <c:v>50</c:v>
                </c:pt>
                <c:pt idx="3">
                  <c:v>100</c:v>
                </c:pt>
                <c:pt idx="4">
                  <c:v>250</c:v>
                </c:pt>
              </c:numCache>
            </c:numRef>
          </c:xVal>
          <c:yVal>
            <c:numRef>
              <c:f>Dosages_CIV!$I$14:$I$18</c:f>
              <c:numCache>
                <c:formatCode>General</c:formatCode>
                <c:ptCount val="5"/>
                <c:pt idx="0">
                  <c:v>12.2085798136352</c:v>
                </c:pt>
                <c:pt idx="1">
                  <c:v>18.698880094483446</c:v>
                </c:pt>
                <c:pt idx="2">
                  <c:v>29.655606693175631</c:v>
                </c:pt>
                <c:pt idx="3">
                  <c:v>52.623844409558686</c:v>
                </c:pt>
                <c:pt idx="4">
                  <c:v>127.95300123971906</c:v>
                </c:pt>
              </c:numCache>
            </c:numRef>
          </c:yVal>
          <c:smooth val="0"/>
          <c:extLst>
            <c:ext xmlns:c16="http://schemas.microsoft.com/office/drawing/2014/chart" uri="{C3380CC4-5D6E-409C-BE32-E72D297353CC}">
              <c16:uniqueId val="{00000009-B287-4D10-9342-7F64E5A70D8D}"/>
            </c:ext>
          </c:extLst>
        </c:ser>
        <c:ser>
          <c:idx val="10"/>
          <c:order val="10"/>
          <c:tx>
            <c:v>Hexoses</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Dosages_CIV!$B$14:$B$18</c:f>
              <c:numCache>
                <c:formatCode>General</c:formatCode>
                <c:ptCount val="5"/>
                <c:pt idx="0">
                  <c:v>0</c:v>
                </c:pt>
                <c:pt idx="1">
                  <c:v>10</c:v>
                </c:pt>
                <c:pt idx="2">
                  <c:v>50</c:v>
                </c:pt>
                <c:pt idx="3">
                  <c:v>100</c:v>
                </c:pt>
                <c:pt idx="4">
                  <c:v>250</c:v>
                </c:pt>
              </c:numCache>
            </c:numRef>
          </c:xVal>
          <c:yVal>
            <c:numRef>
              <c:f>Dosages_CIV!$G$14:$G$18</c:f>
              <c:numCache>
                <c:formatCode>General</c:formatCode>
                <c:ptCount val="5"/>
                <c:pt idx="0">
                  <c:v>1.6154173857951195</c:v>
                </c:pt>
                <c:pt idx="1">
                  <c:v>2.569593073719425</c:v>
                </c:pt>
                <c:pt idx="2">
                  <c:v>3.1819559520433045</c:v>
                </c:pt>
                <c:pt idx="3">
                  <c:v>4.8840048840048844</c:v>
                </c:pt>
                <c:pt idx="4">
                  <c:v>20.895671749821958</c:v>
                </c:pt>
              </c:numCache>
            </c:numRef>
          </c:yVal>
          <c:smooth val="0"/>
          <c:extLst>
            <c:ext xmlns:c16="http://schemas.microsoft.com/office/drawing/2014/chart" uri="{C3380CC4-5D6E-409C-BE32-E72D297353CC}">
              <c16:uniqueId val="{00000000-414F-461E-847D-97E2F7CD0614}"/>
            </c:ext>
          </c:extLst>
        </c:ser>
        <c:dLbls>
          <c:showLegendKey val="0"/>
          <c:showVal val="0"/>
          <c:showCatName val="0"/>
          <c:showSerName val="0"/>
          <c:showPercent val="0"/>
          <c:showBubbleSize val="0"/>
        </c:dLbls>
        <c:axId val="733248192"/>
        <c:axId val="733242784"/>
      </c:scatterChart>
      <c:valAx>
        <c:axId val="73324819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solidFill>
                      <a:sysClr val="windowText" lastClr="000000"/>
                    </a:solidFill>
                  </a:rPr>
                  <a:t>Agar sucrose content</a:t>
                </a:r>
                <a:r>
                  <a:rPr lang="fr-FR" baseline="0">
                    <a:solidFill>
                      <a:sysClr val="windowText" lastClr="000000"/>
                    </a:solidFill>
                  </a:rPr>
                  <a:t> (mM)</a:t>
                </a:r>
                <a:endParaRPr lang="fr-FR">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733242784"/>
        <c:crosses val="autoZero"/>
        <c:crossBetween val="midCat"/>
      </c:valAx>
      <c:valAx>
        <c:axId val="733242784"/>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solidFill>
                      <a:sysClr val="windowText" lastClr="000000"/>
                    </a:solidFill>
                  </a:rPr>
                  <a:t>Node</a:t>
                </a:r>
                <a:r>
                  <a:rPr lang="fr-FR" baseline="0">
                    <a:solidFill>
                      <a:sysClr val="windowText" lastClr="000000"/>
                    </a:solidFill>
                  </a:rPr>
                  <a:t> sugar conent</a:t>
                </a:r>
                <a:endParaRPr lang="fr-FR">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733248192"/>
        <c:crosses val="autoZero"/>
        <c:crossBetween val="midCat"/>
      </c:valAx>
      <c:spPr>
        <a:noFill/>
        <a:ln>
          <a:solidFill>
            <a:sysClr val="windowText" lastClr="00000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fr-FR">
                <a:solidFill>
                  <a:sysClr val="windowText" lastClr="000000"/>
                </a:solidFill>
              </a:rPr>
              <a:t>Réponse des teneurs en AIA dans le noeud en fonction du NAA apporté dans la gélose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fr-FR"/>
        </a:p>
      </c:txPr>
    </c:title>
    <c:autoTitleDeleted val="0"/>
    <c:plotArea>
      <c:layout/>
      <c:scatterChart>
        <c:scatterStyle val="lineMarker"/>
        <c:varyColors val="0"/>
        <c:ser>
          <c:idx val="0"/>
          <c:order val="0"/>
          <c:tx>
            <c:v>NAA 0</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Dosages_CIV!$N$13:$N$15</c:f>
              <c:numCache>
                <c:formatCode>0</c:formatCode>
                <c:ptCount val="3"/>
                <c:pt idx="0">
                  <c:v>0</c:v>
                </c:pt>
                <c:pt idx="1">
                  <c:v>100</c:v>
                </c:pt>
                <c:pt idx="2">
                  <c:v>250</c:v>
                </c:pt>
              </c:numCache>
            </c:numRef>
          </c:xVal>
          <c:yVal>
            <c:numRef>
              <c:f>Dosages_CIV!$P$13:$P$15</c:f>
              <c:numCache>
                <c:formatCode>0.00</c:formatCode>
                <c:ptCount val="3"/>
                <c:pt idx="0">
                  <c:v>10.124728433379286</c:v>
                </c:pt>
                <c:pt idx="1">
                  <c:v>15.859867014867815</c:v>
                </c:pt>
                <c:pt idx="2">
                  <c:v>26.660317580250378</c:v>
                </c:pt>
              </c:numCache>
            </c:numRef>
          </c:yVal>
          <c:smooth val="0"/>
          <c:extLst>
            <c:ext xmlns:c16="http://schemas.microsoft.com/office/drawing/2014/chart" uri="{C3380CC4-5D6E-409C-BE32-E72D297353CC}">
              <c16:uniqueId val="{00000000-2077-4ABC-B7F4-DB561E4E647B}"/>
            </c:ext>
          </c:extLst>
        </c:ser>
        <c:ser>
          <c:idx val="1"/>
          <c:order val="1"/>
          <c:tx>
            <c:v>NAA 2,5</c:v>
          </c:tx>
          <c:spPr>
            <a:ln w="19050"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xVal>
            <c:numRef>
              <c:f>Dosages_CIV!$N$16:$N$18</c:f>
              <c:numCache>
                <c:formatCode>0</c:formatCode>
                <c:ptCount val="3"/>
                <c:pt idx="0">
                  <c:v>0</c:v>
                </c:pt>
                <c:pt idx="1">
                  <c:v>100</c:v>
                </c:pt>
                <c:pt idx="2">
                  <c:v>250</c:v>
                </c:pt>
              </c:numCache>
            </c:numRef>
          </c:xVal>
          <c:yVal>
            <c:numRef>
              <c:f>Dosages_CIV!$P$16:$P$18</c:f>
              <c:numCache>
                <c:formatCode>0.00</c:formatCode>
                <c:ptCount val="3"/>
                <c:pt idx="0">
                  <c:v>6.2366012214548494</c:v>
                </c:pt>
                <c:pt idx="1">
                  <c:v>8.8789214910099581</c:v>
                </c:pt>
                <c:pt idx="2">
                  <c:v>9.4377354576954655</c:v>
                </c:pt>
              </c:numCache>
            </c:numRef>
          </c:yVal>
          <c:smooth val="0"/>
          <c:extLst>
            <c:ext xmlns:c16="http://schemas.microsoft.com/office/drawing/2014/chart" uri="{C3380CC4-5D6E-409C-BE32-E72D297353CC}">
              <c16:uniqueId val="{00000001-2077-4ABC-B7F4-DB561E4E647B}"/>
            </c:ext>
          </c:extLst>
        </c:ser>
        <c:ser>
          <c:idx val="2"/>
          <c:order val="2"/>
          <c:tx>
            <c:v>NAA 0 -24h</c:v>
          </c:tx>
          <c:spPr>
            <a:ln w="19050" cap="rnd">
              <a:solidFill>
                <a:schemeClr val="accent6"/>
              </a:solidFill>
              <a:round/>
            </a:ln>
            <a:effectLst/>
          </c:spPr>
          <c:marker>
            <c:symbol val="circle"/>
            <c:size val="5"/>
            <c:spPr>
              <a:solidFill>
                <a:schemeClr val="accent6"/>
              </a:solidFill>
              <a:ln w="9525">
                <a:solidFill>
                  <a:schemeClr val="accent6"/>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Dosages_CIV!$S$25:$S$26</c:f>
              <c:numCache>
                <c:formatCode>General</c:formatCode>
                <c:ptCount val="2"/>
                <c:pt idx="0">
                  <c:v>0</c:v>
                </c:pt>
                <c:pt idx="1">
                  <c:v>100</c:v>
                </c:pt>
              </c:numCache>
            </c:numRef>
          </c:xVal>
          <c:yVal>
            <c:numRef>
              <c:f>Dosages_CIV!$T$25:$T$26</c:f>
              <c:numCache>
                <c:formatCode>General</c:formatCode>
                <c:ptCount val="2"/>
                <c:pt idx="0">
                  <c:v>47.866114360793176</c:v>
                </c:pt>
                <c:pt idx="1">
                  <c:v>57.896549852451514</c:v>
                </c:pt>
              </c:numCache>
            </c:numRef>
          </c:yVal>
          <c:smooth val="0"/>
          <c:extLst>
            <c:ext xmlns:c16="http://schemas.microsoft.com/office/drawing/2014/chart" uri="{C3380CC4-5D6E-409C-BE32-E72D297353CC}">
              <c16:uniqueId val="{00000002-2077-4ABC-B7F4-DB561E4E647B}"/>
            </c:ext>
          </c:extLst>
        </c:ser>
        <c:dLbls>
          <c:showLegendKey val="0"/>
          <c:showVal val="0"/>
          <c:showCatName val="0"/>
          <c:showSerName val="0"/>
          <c:showPercent val="0"/>
          <c:showBubbleSize val="0"/>
        </c:dLbls>
        <c:axId val="784427424"/>
        <c:axId val="784429920"/>
      </c:scatterChart>
      <c:scatterChart>
        <c:scatterStyle val="lineMarker"/>
        <c:varyColors val="0"/>
        <c:ser>
          <c:idx val="3"/>
          <c:order val="3"/>
          <c:tx>
            <c:v>Decap</c:v>
          </c:tx>
          <c:spPr>
            <a:ln w="19050" cap="rnd">
              <a:noFill/>
              <a:round/>
            </a:ln>
            <a:effectLst/>
          </c:spPr>
          <c:marker>
            <c:symbol val="circle"/>
            <c:size val="5"/>
            <c:spPr>
              <a:solidFill>
                <a:schemeClr val="bg1"/>
              </a:solidFill>
              <a:ln w="22225">
                <a:solidFill>
                  <a:srgbClr val="FF0000">
                    <a:alpha val="89000"/>
                  </a:srgbClr>
                </a:solidFill>
              </a:ln>
              <a:effectLst/>
            </c:spPr>
          </c:marker>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6="http://schemas.microsoft.com/office/drawing/2014/chart" uri="{C3380CC4-5D6E-409C-BE32-E72D297353CC}">
                  <c16:uniqueId val="{00000004-2077-4ABC-B7F4-DB561E4E64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Dosages_CIV!$M$26</c:f>
              <c:numCache>
                <c:formatCode>General</c:formatCode>
                <c:ptCount val="1"/>
                <c:pt idx="0">
                  <c:v>0</c:v>
                </c:pt>
              </c:numCache>
            </c:numRef>
          </c:xVal>
          <c:yVal>
            <c:numRef>
              <c:f>Dosages_CIV!$P$26</c:f>
              <c:numCache>
                <c:formatCode>0.00</c:formatCode>
                <c:ptCount val="1"/>
                <c:pt idx="0">
                  <c:v>817.2560488363423</c:v>
                </c:pt>
              </c:numCache>
            </c:numRef>
          </c:yVal>
          <c:smooth val="0"/>
          <c:extLst>
            <c:ext xmlns:c16="http://schemas.microsoft.com/office/drawing/2014/chart" uri="{C3380CC4-5D6E-409C-BE32-E72D297353CC}">
              <c16:uniqueId val="{00000003-2077-4ABC-B7F4-DB561E4E647B}"/>
            </c:ext>
          </c:extLst>
        </c:ser>
        <c:dLbls>
          <c:showLegendKey val="0"/>
          <c:showVal val="0"/>
          <c:showCatName val="0"/>
          <c:showSerName val="0"/>
          <c:showPercent val="0"/>
          <c:showBubbleSize val="0"/>
        </c:dLbls>
        <c:axId val="784411200"/>
        <c:axId val="784417440"/>
      </c:scatterChart>
      <c:valAx>
        <c:axId val="78442742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solidFill>
                      <a:sysClr val="windowText" lastClr="000000"/>
                    </a:solidFill>
                  </a:rPr>
                  <a:t>Agar sucrose</a:t>
                </a:r>
                <a:r>
                  <a:rPr lang="fr-FR" baseline="0">
                    <a:solidFill>
                      <a:sysClr val="windowText" lastClr="000000"/>
                    </a:solidFill>
                  </a:rPr>
                  <a:t> content (mM)</a:t>
                </a:r>
                <a:endParaRPr lang="fr-FR">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0" sourceLinked="1"/>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784429920"/>
        <c:crosses val="autoZero"/>
        <c:crossBetween val="midCat"/>
      </c:valAx>
      <c:valAx>
        <c:axId val="784429920"/>
        <c:scaling>
          <c:orientation val="minMax"/>
          <c:max val="100"/>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solidFill>
                      <a:sysClr val="windowText" lastClr="000000"/>
                    </a:solidFill>
                  </a:rPr>
                  <a:t>Node</a:t>
                </a:r>
                <a:r>
                  <a:rPr lang="fr-FR" baseline="0">
                    <a:solidFill>
                      <a:sysClr val="windowText" lastClr="000000"/>
                    </a:solidFill>
                  </a:rPr>
                  <a:t> AIA content (ng/gDW)</a:t>
                </a:r>
                <a:endParaRPr lang="fr-FR">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0"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784427424"/>
        <c:crosses val="autoZero"/>
        <c:crossBetween val="midCat"/>
      </c:valAx>
      <c:valAx>
        <c:axId val="784417440"/>
        <c:scaling>
          <c:orientation val="minMax"/>
        </c:scaling>
        <c:delete val="0"/>
        <c:axPos val="r"/>
        <c:numFmt formatCode="0"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fr-FR"/>
          </a:p>
        </c:txPr>
        <c:crossAx val="784411200"/>
        <c:crosses val="max"/>
        <c:crossBetween val="midCat"/>
      </c:valAx>
      <c:valAx>
        <c:axId val="784411200"/>
        <c:scaling>
          <c:orientation val="minMax"/>
        </c:scaling>
        <c:delete val="1"/>
        <c:axPos val="b"/>
        <c:numFmt formatCode="General" sourceLinked="1"/>
        <c:majorTickMark val="out"/>
        <c:minorTickMark val="none"/>
        <c:tickLblPos val="nextTo"/>
        <c:crossAx val="784417440"/>
        <c:crosses val="autoZero"/>
        <c:crossBetween val="midCat"/>
      </c:valAx>
      <c:spPr>
        <a:noFill/>
        <a:ln>
          <a:solidFill>
            <a:schemeClr val="tx1"/>
          </a:solidFill>
        </a:ln>
        <a:effectLst/>
      </c:spPr>
    </c:plotArea>
    <c:legend>
      <c:legendPos val="r"/>
      <c:layout>
        <c:manualLayout>
          <c:xMode val="edge"/>
          <c:yMode val="edge"/>
          <c:x val="0.63118859105732084"/>
          <c:y val="0.24140538507452924"/>
          <c:w val="0.2654176594968376"/>
          <c:h val="0.25579031787693207"/>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1"/>
              <a:t>Relations</a:t>
            </a:r>
            <a:r>
              <a:rPr lang="fr-FR" b="1" baseline="0"/>
              <a:t> entre les </a:t>
            </a:r>
            <a:r>
              <a:rPr lang="fr-FR" b="1"/>
              <a:t>Cks de type iP et iPRMP+iPR</a:t>
            </a:r>
          </a:p>
          <a:p>
            <a:pPr>
              <a:defRPr/>
            </a:pPr>
            <a:r>
              <a:rPr lang="fr-FR" b="1"/>
              <a:t> (in vitro 24h Barbier)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6096818254861001"/>
                  <c:y val="0.1560784313725490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fr-FR"/>
                </a:p>
              </c:txPr>
            </c:trendlineLbl>
          </c:trendline>
          <c:xVal>
            <c:numRef>
              <c:f>Dosages_CIV!$G$44:$G$67</c:f>
              <c:numCache>
                <c:formatCode>0.00</c:formatCode>
                <c:ptCount val="24"/>
                <c:pt idx="0">
                  <c:v>753.22853737646108</c:v>
                </c:pt>
                <c:pt idx="1">
                  <c:v>693.46777460900068</c:v>
                </c:pt>
                <c:pt idx="2">
                  <c:v>357.08456895514723</c:v>
                </c:pt>
                <c:pt idx="3">
                  <c:v>739.12653063669438</c:v>
                </c:pt>
                <c:pt idx="4">
                  <c:v>53.334228673066178</c:v>
                </c:pt>
                <c:pt idx="5">
                  <c:v>9.5378579707887443</c:v>
                </c:pt>
                <c:pt idx="6">
                  <c:v>53.566856947109393</c:v>
                </c:pt>
                <c:pt idx="7">
                  <c:v>125.78985045334619</c:v>
                </c:pt>
                <c:pt idx="8">
                  <c:v>1201.9973362252413</c:v>
                </c:pt>
                <c:pt idx="9">
                  <c:v>1169.0255511305434</c:v>
                </c:pt>
                <c:pt idx="10">
                  <c:v>1123.2850957506396</c:v>
                </c:pt>
                <c:pt idx="11">
                  <c:v>1186.1265703584593</c:v>
                </c:pt>
                <c:pt idx="12">
                  <c:v>185.71282986312303</c:v>
                </c:pt>
                <c:pt idx="13">
                  <c:v>162.85397600867256</c:v>
                </c:pt>
                <c:pt idx="14">
                  <c:v>157.23729099032354</c:v>
                </c:pt>
                <c:pt idx="15">
                  <c:v>485.28592919969196</c:v>
                </c:pt>
                <c:pt idx="16">
                  <c:v>1223.4645173382619</c:v>
                </c:pt>
                <c:pt idx="17">
                  <c:v>1225.4716015027741</c:v>
                </c:pt>
                <c:pt idx="18">
                  <c:v>1406.5895395138775</c:v>
                </c:pt>
                <c:pt idx="19">
                  <c:v>1429.4842554897036</c:v>
                </c:pt>
                <c:pt idx="20">
                  <c:v>277.86406572745489</c:v>
                </c:pt>
                <c:pt idx="21">
                  <c:v>277.06632457466804</c:v>
                </c:pt>
                <c:pt idx="22">
                  <c:v>198.80110039272171</c:v>
                </c:pt>
                <c:pt idx="23">
                  <c:v>201.60804494772873</c:v>
                </c:pt>
              </c:numCache>
            </c:numRef>
          </c:xVal>
          <c:yVal>
            <c:numRef>
              <c:f>Dosages_CIV!$E$44:$E$67</c:f>
              <c:numCache>
                <c:formatCode>0.00</c:formatCode>
                <c:ptCount val="24"/>
                <c:pt idx="0">
                  <c:v>0.87755440745277691</c:v>
                </c:pt>
                <c:pt idx="1">
                  <c:v>0.77855485954432657</c:v>
                </c:pt>
                <c:pt idx="2">
                  <c:v>0.41916034390025747</c:v>
                </c:pt>
                <c:pt idx="3">
                  <c:v>0.72560914794372056</c:v>
                </c:pt>
                <c:pt idx="4">
                  <c:v>0.42844107083949567</c:v>
                </c:pt>
                <c:pt idx="5">
                  <c:v>0.48546367633843868</c:v>
                </c:pt>
                <c:pt idx="6">
                  <c:v>0.3302271810403612</c:v>
                </c:pt>
                <c:pt idx="7">
                  <c:v>0.40605711845832693</c:v>
                </c:pt>
                <c:pt idx="8">
                  <c:v>1.5870126290487694</c:v>
                </c:pt>
                <c:pt idx="9">
                  <c:v>1.7056330906957047</c:v>
                </c:pt>
                <c:pt idx="10">
                  <c:v>1.5792873994604864</c:v>
                </c:pt>
                <c:pt idx="11">
                  <c:v>1.6105571337137741</c:v>
                </c:pt>
                <c:pt idx="12">
                  <c:v>0.91597113988237999</c:v>
                </c:pt>
                <c:pt idx="13">
                  <c:v>0.64864547268494832</c:v>
                </c:pt>
                <c:pt idx="14">
                  <c:v>0.67674665735371364</c:v>
                </c:pt>
                <c:pt idx="15">
                  <c:v>0.75619551307933708</c:v>
                </c:pt>
                <c:pt idx="16">
                  <c:v>1.7911257455584775</c:v>
                </c:pt>
                <c:pt idx="17">
                  <c:v>1.8800319729082391</c:v>
                </c:pt>
                <c:pt idx="18">
                  <c:v>1.5625604604064045</c:v>
                </c:pt>
                <c:pt idx="19">
                  <c:v>1.8698357547320894</c:v>
                </c:pt>
                <c:pt idx="20">
                  <c:v>0.83575192805420839</c:v>
                </c:pt>
                <c:pt idx="21">
                  <c:v>1.212296507998637</c:v>
                </c:pt>
                <c:pt idx="22">
                  <c:v>0.71172746560400546</c:v>
                </c:pt>
                <c:pt idx="23">
                  <c:v>0.54146105919666965</c:v>
                </c:pt>
              </c:numCache>
            </c:numRef>
          </c:yVal>
          <c:smooth val="0"/>
          <c:extLst>
            <c:ext xmlns:c16="http://schemas.microsoft.com/office/drawing/2014/chart" uri="{C3380CC4-5D6E-409C-BE32-E72D297353CC}">
              <c16:uniqueId val="{00000000-B465-4834-B27D-DBFFA5174145}"/>
            </c:ext>
          </c:extLst>
        </c:ser>
        <c:ser>
          <c:idx val="1"/>
          <c:order val="1"/>
          <c:tx>
            <c:v>Means</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136740050350849"/>
                  <c:y val="2.814574648757140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fr-FR"/>
                </a:p>
              </c:txPr>
            </c:trendlineLbl>
          </c:trendline>
          <c:xVal>
            <c:numRef>
              <c:f>Dosages_CIV!$O$61:$O$66</c:f>
              <c:numCache>
                <c:formatCode>0.00</c:formatCode>
                <c:ptCount val="6"/>
                <c:pt idx="0">
                  <c:v>635.72685289432582</c:v>
                </c:pt>
                <c:pt idx="1">
                  <c:v>60.557198511077623</c:v>
                </c:pt>
                <c:pt idx="2">
                  <c:v>1170.1086383662209</c:v>
                </c:pt>
                <c:pt idx="3">
                  <c:v>247.77250651545279</c:v>
                </c:pt>
                <c:pt idx="4">
                  <c:v>1321.2524784611544</c:v>
                </c:pt>
                <c:pt idx="5">
                  <c:v>238.83488391064336</c:v>
                </c:pt>
              </c:numCache>
            </c:numRef>
          </c:xVal>
          <c:yVal>
            <c:numRef>
              <c:f>Dosages_CIV!$M$61:$M$66</c:f>
              <c:numCache>
                <c:formatCode>0.00</c:formatCode>
                <c:ptCount val="6"/>
                <c:pt idx="0">
                  <c:v>0.70021968971027038</c:v>
                </c:pt>
                <c:pt idx="1">
                  <c:v>0.41254726166915556</c:v>
                </c:pt>
                <c:pt idx="2">
                  <c:v>1.6206225632296838</c:v>
                </c:pt>
                <c:pt idx="3">
                  <c:v>0.74938969575009484</c:v>
                </c:pt>
                <c:pt idx="4">
                  <c:v>1.7758884834013025</c:v>
                </c:pt>
                <c:pt idx="5">
                  <c:v>0.82530924021338015</c:v>
                </c:pt>
              </c:numCache>
            </c:numRef>
          </c:yVal>
          <c:smooth val="0"/>
          <c:extLst>
            <c:ext xmlns:c16="http://schemas.microsoft.com/office/drawing/2014/chart" uri="{C3380CC4-5D6E-409C-BE32-E72D297353CC}">
              <c16:uniqueId val="{00000001-B465-4834-B27D-DBFFA5174145}"/>
            </c:ext>
          </c:extLst>
        </c:ser>
        <c:dLbls>
          <c:showLegendKey val="0"/>
          <c:showVal val="0"/>
          <c:showCatName val="0"/>
          <c:showSerName val="0"/>
          <c:showPercent val="0"/>
          <c:showBubbleSize val="0"/>
        </c:dLbls>
        <c:axId val="1258953551"/>
        <c:axId val="1258958543"/>
      </c:scatterChart>
      <c:valAx>
        <c:axId val="1258953551"/>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solidFill>
                      <a:sysClr val="windowText" lastClr="000000"/>
                    </a:solidFill>
                  </a:rPr>
                  <a:t>Cks IPR + IPRMP (ng/gDW)</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0"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258958543"/>
        <c:crosses val="autoZero"/>
        <c:crossBetween val="midCat"/>
      </c:valAx>
      <c:valAx>
        <c:axId val="1258958543"/>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solidFill>
                      <a:sysClr val="windowText" lastClr="000000"/>
                    </a:solidFill>
                  </a:rPr>
                  <a:t>CKs iP (ng/gDW)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0.0"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258953551"/>
        <c:crosses val="autoZero"/>
        <c:crossBetween val="midCat"/>
      </c:valAx>
      <c:spPr>
        <a:noFill/>
        <a:ln>
          <a:solidFill>
            <a:sysClr val="windowText" lastClr="00000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1"/>
              <a:t>Relations</a:t>
            </a:r>
            <a:r>
              <a:rPr lang="fr-FR" b="1" baseline="0"/>
              <a:t> entre les </a:t>
            </a:r>
            <a:r>
              <a:rPr lang="fr-FR" b="1"/>
              <a:t>Cks de type iP et iPR</a:t>
            </a:r>
          </a:p>
          <a:p>
            <a:pPr>
              <a:defRPr/>
            </a:pPr>
            <a:r>
              <a:rPr lang="fr-FR" b="1"/>
              <a:t> (in vitro 24h Barbier)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6096818254861001"/>
                  <c:y val="0.15607843137254901"/>
                </c:manualLayout>
              </c:layout>
              <c:numFmt formatCode="#,##0.00000000000000000000" sourceLinked="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fr-FR"/>
                </a:p>
              </c:txPr>
            </c:trendlineLbl>
          </c:trendline>
          <c:xVal>
            <c:numRef>
              <c:f>Dosages_CIV!$F$44:$F$67</c:f>
              <c:numCache>
                <c:formatCode>0.00</c:formatCode>
                <c:ptCount val="24"/>
                <c:pt idx="0">
                  <c:v>46.893753079207031</c:v>
                </c:pt>
                <c:pt idx="1">
                  <c:v>54.070195164473233</c:v>
                </c:pt>
                <c:pt idx="2">
                  <c:v>32.451302166153809</c:v>
                </c:pt>
                <c:pt idx="3">
                  <c:v>59.077634098297594</c:v>
                </c:pt>
                <c:pt idx="4">
                  <c:v>8.9631938452509594</c:v>
                </c:pt>
                <c:pt idx="5">
                  <c:v>8.4568838219789253</c:v>
                </c:pt>
                <c:pt idx="6">
                  <c:v>5.3159030220339991</c:v>
                </c:pt>
                <c:pt idx="7">
                  <c:v>13.88428826921926</c:v>
                </c:pt>
                <c:pt idx="8">
                  <c:v>77.912833665897821</c:v>
                </c:pt>
                <c:pt idx="9">
                  <c:v>71.067933422407904</c:v>
                </c:pt>
                <c:pt idx="10">
                  <c:v>73.368859075179017</c:v>
                </c:pt>
                <c:pt idx="11">
                  <c:v>82.530676769886568</c:v>
                </c:pt>
                <c:pt idx="12">
                  <c:v>16.314016882297736</c:v>
                </c:pt>
                <c:pt idx="13">
                  <c:v>17.237218244042147</c:v>
                </c:pt>
                <c:pt idx="14">
                  <c:v>13.617135592682693</c:v>
                </c:pt>
                <c:pt idx="15">
                  <c:v>34.799506548419373</c:v>
                </c:pt>
                <c:pt idx="16">
                  <c:v>67.751684769137597</c:v>
                </c:pt>
                <c:pt idx="17">
                  <c:v>74.141720479069178</c:v>
                </c:pt>
                <c:pt idx="18">
                  <c:v>77.942792534578061</c:v>
                </c:pt>
                <c:pt idx="19">
                  <c:v>98.418722741084736</c:v>
                </c:pt>
                <c:pt idx="20">
                  <c:v>26.44344687048039</c:v>
                </c:pt>
                <c:pt idx="21">
                  <c:v>27.519958760450329</c:v>
                </c:pt>
                <c:pt idx="22">
                  <c:v>20.127876034922991</c:v>
                </c:pt>
                <c:pt idx="23">
                  <c:v>18.565510161501443</c:v>
                </c:pt>
              </c:numCache>
            </c:numRef>
          </c:xVal>
          <c:yVal>
            <c:numRef>
              <c:f>Dosages_CIV!$E$44:$E$67</c:f>
              <c:numCache>
                <c:formatCode>0.00</c:formatCode>
                <c:ptCount val="24"/>
                <c:pt idx="0">
                  <c:v>0.87755440745277691</c:v>
                </c:pt>
                <c:pt idx="1">
                  <c:v>0.77855485954432657</c:v>
                </c:pt>
                <c:pt idx="2">
                  <c:v>0.41916034390025747</c:v>
                </c:pt>
                <c:pt idx="3">
                  <c:v>0.72560914794372056</c:v>
                </c:pt>
                <c:pt idx="4">
                  <c:v>0.42844107083949567</c:v>
                </c:pt>
                <c:pt idx="5">
                  <c:v>0.48546367633843868</c:v>
                </c:pt>
                <c:pt idx="6">
                  <c:v>0.3302271810403612</c:v>
                </c:pt>
                <c:pt idx="7">
                  <c:v>0.40605711845832693</c:v>
                </c:pt>
                <c:pt idx="8">
                  <c:v>1.5870126290487694</c:v>
                </c:pt>
                <c:pt idx="9">
                  <c:v>1.7056330906957047</c:v>
                </c:pt>
                <c:pt idx="10">
                  <c:v>1.5792873994604864</c:v>
                </c:pt>
                <c:pt idx="11">
                  <c:v>1.6105571337137741</c:v>
                </c:pt>
                <c:pt idx="12">
                  <c:v>0.91597113988237999</c:v>
                </c:pt>
                <c:pt idx="13">
                  <c:v>0.64864547268494832</c:v>
                </c:pt>
                <c:pt idx="14">
                  <c:v>0.67674665735371364</c:v>
                </c:pt>
                <c:pt idx="15">
                  <c:v>0.75619551307933708</c:v>
                </c:pt>
                <c:pt idx="16">
                  <c:v>1.7911257455584775</c:v>
                </c:pt>
                <c:pt idx="17">
                  <c:v>1.8800319729082391</c:v>
                </c:pt>
                <c:pt idx="18">
                  <c:v>1.5625604604064045</c:v>
                </c:pt>
                <c:pt idx="19">
                  <c:v>1.8698357547320894</c:v>
                </c:pt>
                <c:pt idx="20">
                  <c:v>0.83575192805420839</c:v>
                </c:pt>
                <c:pt idx="21">
                  <c:v>1.212296507998637</c:v>
                </c:pt>
                <c:pt idx="22">
                  <c:v>0.71172746560400546</c:v>
                </c:pt>
                <c:pt idx="23">
                  <c:v>0.54146105919666965</c:v>
                </c:pt>
              </c:numCache>
            </c:numRef>
          </c:yVal>
          <c:smooth val="0"/>
          <c:extLst>
            <c:ext xmlns:c16="http://schemas.microsoft.com/office/drawing/2014/chart" uri="{C3380CC4-5D6E-409C-BE32-E72D297353CC}">
              <c16:uniqueId val="{00000000-3A47-4E7B-A812-C92B4C621312}"/>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136740050350849"/>
                  <c:y val="2.814574648757140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fr-FR"/>
                </a:p>
              </c:txPr>
            </c:trendlineLbl>
          </c:trendline>
          <c:xVal>
            <c:numRef>
              <c:f>Dosages_CIV!$N$61:$N$66</c:f>
              <c:numCache>
                <c:formatCode>0.00</c:formatCode>
                <c:ptCount val="6"/>
                <c:pt idx="0">
                  <c:v>48.12322112703292</c:v>
                </c:pt>
                <c:pt idx="1">
                  <c:v>9.1550672396207862</c:v>
                </c:pt>
                <c:pt idx="2">
                  <c:v>76.220075733342824</c:v>
                </c:pt>
                <c:pt idx="3">
                  <c:v>20.491969316860487</c:v>
                </c:pt>
                <c:pt idx="4">
                  <c:v>79.5637301309674</c:v>
                </c:pt>
                <c:pt idx="5">
                  <c:v>23.164197956838791</c:v>
                </c:pt>
              </c:numCache>
            </c:numRef>
          </c:xVal>
          <c:yVal>
            <c:numRef>
              <c:f>Dosages_CIV!$M$61:$M$66</c:f>
              <c:numCache>
                <c:formatCode>0.00</c:formatCode>
                <c:ptCount val="6"/>
                <c:pt idx="0">
                  <c:v>0.70021968971027038</c:v>
                </c:pt>
                <c:pt idx="1">
                  <c:v>0.41254726166915556</c:v>
                </c:pt>
                <c:pt idx="2">
                  <c:v>1.6206225632296838</c:v>
                </c:pt>
                <c:pt idx="3">
                  <c:v>0.74938969575009484</c:v>
                </c:pt>
                <c:pt idx="4">
                  <c:v>1.7758884834013025</c:v>
                </c:pt>
                <c:pt idx="5">
                  <c:v>0.82530924021338015</c:v>
                </c:pt>
              </c:numCache>
            </c:numRef>
          </c:yVal>
          <c:smooth val="0"/>
          <c:extLst>
            <c:ext xmlns:c16="http://schemas.microsoft.com/office/drawing/2014/chart" uri="{C3380CC4-5D6E-409C-BE32-E72D297353CC}">
              <c16:uniqueId val="{00000001-3A47-4E7B-A812-C92B4C621312}"/>
            </c:ext>
          </c:extLst>
        </c:ser>
        <c:dLbls>
          <c:showLegendKey val="0"/>
          <c:showVal val="0"/>
          <c:showCatName val="0"/>
          <c:showSerName val="0"/>
          <c:showPercent val="0"/>
          <c:showBubbleSize val="0"/>
        </c:dLbls>
        <c:axId val="1258953551"/>
        <c:axId val="1258958543"/>
      </c:scatterChart>
      <c:valAx>
        <c:axId val="1258953551"/>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solidFill>
                      <a:sysClr val="windowText" lastClr="000000"/>
                    </a:solidFill>
                  </a:rPr>
                  <a:t>Cks IPR (ng/gDW)</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0"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258958543"/>
        <c:crosses val="autoZero"/>
        <c:crossBetween val="midCat"/>
      </c:valAx>
      <c:valAx>
        <c:axId val="1258958543"/>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solidFill>
                      <a:sysClr val="windowText" lastClr="000000"/>
                    </a:solidFill>
                  </a:rPr>
                  <a:t>CKs iP (ng/gDW)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0.0"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258953551"/>
        <c:crosses val="autoZero"/>
        <c:crossBetween val="midCat"/>
      </c:valAx>
      <c:spPr>
        <a:noFill/>
        <a:ln>
          <a:solidFill>
            <a:sysClr val="windowText" lastClr="00000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19050" cap="flat" cmpd="sng" algn="ctr">
      <a:solidFill>
        <a:srgbClr val="FF0000"/>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3020559930008751E-3"/>
                  <c:y val="-0.257613735783027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f>CK!$F$3:$F$10</c:f>
              <c:numCache>
                <c:formatCode>General</c:formatCode>
                <c:ptCount val="8"/>
                <c:pt idx="0">
                  <c:v>25.720072680725288</c:v>
                </c:pt>
                <c:pt idx="1">
                  <c:v>42.400834538845842</c:v>
                </c:pt>
                <c:pt idx="2">
                  <c:v>45.881578528016547</c:v>
                </c:pt>
                <c:pt idx="3">
                  <c:v>22.420841846416664</c:v>
                </c:pt>
                <c:pt idx="4">
                  <c:v>31.271204481915426</c:v>
                </c:pt>
                <c:pt idx="5">
                  <c:v>39.731920711633855</c:v>
                </c:pt>
                <c:pt idx="6">
                  <c:v>17.473283076246858</c:v>
                </c:pt>
                <c:pt idx="7">
                  <c:v>22.021505542834202</c:v>
                </c:pt>
              </c:numCache>
            </c:numRef>
          </c:xVal>
          <c:yVal>
            <c:numRef>
              <c:f>CK!$G$3:$G$10</c:f>
              <c:numCache>
                <c:formatCode>General</c:formatCode>
                <c:ptCount val="8"/>
                <c:pt idx="0">
                  <c:v>0.42903923020022544</c:v>
                </c:pt>
                <c:pt idx="1">
                  <c:v>0.20163758253079753</c:v>
                </c:pt>
                <c:pt idx="2">
                  <c:v>0.25805775220034122</c:v>
                </c:pt>
                <c:pt idx="3">
                  <c:v>0.2379264862175354</c:v>
                </c:pt>
                <c:pt idx="4">
                  <c:v>0.3569971470171876</c:v>
                </c:pt>
                <c:pt idx="5">
                  <c:v>0.28665985408232941</c:v>
                </c:pt>
                <c:pt idx="6">
                  <c:v>0.62357772556242264</c:v>
                </c:pt>
                <c:pt idx="7">
                  <c:v>0.3947512653967668</c:v>
                </c:pt>
              </c:numCache>
            </c:numRef>
          </c:yVal>
          <c:smooth val="0"/>
          <c:extLst>
            <c:ext xmlns:c16="http://schemas.microsoft.com/office/drawing/2014/chart" uri="{C3380CC4-5D6E-409C-BE32-E72D297353CC}">
              <c16:uniqueId val="{00000000-F191-4C8D-BFF5-76E89C0DD7DC}"/>
            </c:ext>
          </c:extLst>
        </c:ser>
        <c:dLbls>
          <c:showLegendKey val="0"/>
          <c:showVal val="0"/>
          <c:showCatName val="0"/>
          <c:showSerName val="0"/>
          <c:showPercent val="0"/>
          <c:showBubbleSize val="0"/>
        </c:dLbls>
        <c:axId val="1194504831"/>
        <c:axId val="1194505663"/>
      </c:scatterChart>
      <c:valAx>
        <c:axId val="1194504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94505663"/>
        <c:crosses val="autoZero"/>
        <c:crossBetween val="midCat"/>
      </c:valAx>
      <c:valAx>
        <c:axId val="119450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945048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600074</xdr:colOff>
      <xdr:row>19</xdr:row>
      <xdr:rowOff>9526</xdr:rowOff>
    </xdr:from>
    <xdr:to>
      <xdr:col>7</xdr:col>
      <xdr:colOff>133350</xdr:colOff>
      <xdr:row>37</xdr:row>
      <xdr:rowOff>123826</xdr:rowOff>
    </xdr:to>
    <xdr:graphicFrame macro="">
      <xdr:nvGraphicFramePr>
        <xdr:cNvPr id="2" name="Graphique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504823</xdr:colOff>
      <xdr:row>19</xdr:row>
      <xdr:rowOff>85724</xdr:rowOff>
    </xdr:from>
    <xdr:to>
      <xdr:col>16</xdr:col>
      <xdr:colOff>590550</xdr:colOff>
      <xdr:row>35</xdr:row>
      <xdr:rowOff>95249</xdr:rowOff>
    </xdr:to>
    <xdr:graphicFrame macro="">
      <xdr:nvGraphicFramePr>
        <xdr:cNvPr id="4" name="Graphique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19050</xdr:colOff>
      <xdr:row>41</xdr:row>
      <xdr:rowOff>38100</xdr:rowOff>
    </xdr:from>
    <xdr:to>
      <xdr:col>13</xdr:col>
      <xdr:colOff>828675</xdr:colOff>
      <xdr:row>56</xdr:row>
      <xdr:rowOff>57150</xdr:rowOff>
    </xdr:to>
    <xdr:graphicFrame macro="">
      <xdr:nvGraphicFramePr>
        <xdr:cNvPr id="3" name="Graphique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171450</xdr:colOff>
      <xdr:row>40</xdr:row>
      <xdr:rowOff>104775</xdr:rowOff>
    </xdr:from>
    <xdr:to>
      <xdr:col>19</xdr:col>
      <xdr:colOff>142875</xdr:colOff>
      <xdr:row>55</xdr:row>
      <xdr:rowOff>123825</xdr:rowOff>
    </xdr:to>
    <xdr:graphicFrame macro="">
      <xdr:nvGraphicFramePr>
        <xdr:cNvPr id="5" name="Graphique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361950</xdr:colOff>
      <xdr:row>7</xdr:row>
      <xdr:rowOff>95250</xdr:rowOff>
    </xdr:from>
    <xdr:to>
      <xdr:col>12</xdr:col>
      <xdr:colOff>361950</xdr:colOff>
      <xdr:row>21</xdr:row>
      <xdr:rowOff>171450</xdr:rowOff>
    </xdr:to>
    <xdr:graphicFrame macro="">
      <xdr:nvGraphicFramePr>
        <xdr:cNvPr id="2" name="Graphique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7"/>
  <sheetViews>
    <sheetView topLeftCell="A6" zoomScale="130" zoomScaleNormal="130" workbookViewId="0">
      <selection activeCell="J36" sqref="J36"/>
    </sheetView>
  </sheetViews>
  <sheetFormatPr baseColWidth="10" defaultRowHeight="15" x14ac:dyDescent="0.2"/>
  <cols>
    <col min="12" max="12" width="13.83203125" bestFit="1" customWidth="1"/>
    <col min="13" max="13" width="14" bestFit="1" customWidth="1"/>
    <col min="14" max="14" width="17.5" bestFit="1" customWidth="1"/>
  </cols>
  <sheetData>
    <row r="1" spans="1:25" ht="15" customHeight="1" x14ac:dyDescent="0.2">
      <c r="A1" s="109" t="s">
        <v>51</v>
      </c>
      <c r="B1" s="109"/>
      <c r="C1" s="109"/>
      <c r="D1" s="109"/>
      <c r="E1" s="109"/>
      <c r="F1" s="109"/>
      <c r="G1" s="109"/>
      <c r="H1" s="109"/>
      <c r="I1" s="109"/>
      <c r="J1" s="109"/>
      <c r="K1" s="109"/>
      <c r="L1" s="109"/>
    </row>
    <row r="2" spans="1:25" x14ac:dyDescent="0.2">
      <c r="A2" s="109"/>
      <c r="B2" s="109"/>
      <c r="C2" s="109"/>
      <c r="D2" s="109"/>
      <c r="E2" s="109"/>
      <c r="F2" s="109"/>
      <c r="G2" s="109"/>
      <c r="H2" s="109"/>
      <c r="I2" s="109"/>
      <c r="J2" s="109"/>
      <c r="K2" s="109"/>
      <c r="L2" s="109"/>
    </row>
    <row r="3" spans="1:25" x14ac:dyDescent="0.2">
      <c r="A3" s="109"/>
      <c r="B3" s="109"/>
      <c r="C3" s="109"/>
      <c r="D3" s="109"/>
      <c r="E3" s="109"/>
      <c r="F3" s="109"/>
      <c r="G3" s="109"/>
      <c r="H3" s="109"/>
      <c r="I3" s="109"/>
      <c r="J3" s="109"/>
      <c r="K3" s="109"/>
      <c r="L3" s="109"/>
    </row>
    <row r="4" spans="1:25" x14ac:dyDescent="0.2">
      <c r="A4" s="109"/>
      <c r="B4" s="109"/>
      <c r="C4" s="109"/>
      <c r="D4" s="109"/>
      <c r="E4" s="109"/>
      <c r="F4" s="109"/>
      <c r="G4" s="109"/>
      <c r="H4" s="109"/>
      <c r="I4" s="109"/>
      <c r="J4" s="109"/>
      <c r="K4" s="109"/>
      <c r="L4" s="109"/>
    </row>
    <row r="5" spans="1:25" x14ac:dyDescent="0.2">
      <c r="A5" s="109"/>
      <c r="B5" s="109"/>
      <c r="C5" s="109"/>
      <c r="D5" s="109"/>
      <c r="E5" s="109"/>
      <c r="F5" s="109"/>
      <c r="G5" s="109"/>
      <c r="H5" s="109"/>
      <c r="I5" s="109"/>
      <c r="J5" s="109"/>
      <c r="K5" s="109"/>
      <c r="L5" s="109"/>
    </row>
    <row r="6" spans="1:25" x14ac:dyDescent="0.2">
      <c r="A6" s="109"/>
      <c r="B6" s="109"/>
      <c r="C6" s="109"/>
      <c r="D6" s="109"/>
      <c r="E6" s="109"/>
      <c r="F6" s="109"/>
      <c r="G6" s="109"/>
      <c r="H6" s="109"/>
      <c r="I6" s="109"/>
      <c r="J6" s="109"/>
      <c r="K6" s="109"/>
      <c r="L6" s="109"/>
    </row>
    <row r="7" spans="1:25" x14ac:dyDescent="0.2">
      <c r="A7" s="109"/>
      <c r="B7" s="109"/>
      <c r="C7" s="109"/>
      <c r="D7" s="109"/>
      <c r="E7" s="109"/>
      <c r="F7" s="109"/>
      <c r="G7" s="109"/>
      <c r="H7" s="109"/>
      <c r="I7" s="109"/>
      <c r="J7" s="109"/>
      <c r="K7" s="109"/>
      <c r="L7" s="109"/>
    </row>
    <row r="8" spans="1:25" x14ac:dyDescent="0.2">
      <c r="A8" s="109"/>
      <c r="B8" s="109"/>
      <c r="C8" s="109"/>
      <c r="D8" s="109"/>
      <c r="E8" s="109"/>
      <c r="F8" s="109"/>
      <c r="G8" s="109"/>
      <c r="H8" s="109"/>
      <c r="I8" s="109"/>
      <c r="J8" s="109"/>
      <c r="K8" s="109"/>
      <c r="L8" s="109"/>
    </row>
    <row r="9" spans="1:25" x14ac:dyDescent="0.2">
      <c r="A9" s="109"/>
      <c r="B9" s="109"/>
      <c r="C9" s="109"/>
      <c r="D9" s="109"/>
      <c r="E9" s="109"/>
      <c r="F9" s="109"/>
      <c r="G9" s="109"/>
      <c r="H9" s="109"/>
      <c r="I9" s="109"/>
      <c r="J9" s="109"/>
      <c r="K9" s="109"/>
      <c r="L9" s="109"/>
    </row>
    <row r="11" spans="1:25" x14ac:dyDescent="0.2">
      <c r="A11" s="63" t="s">
        <v>86</v>
      </c>
      <c r="C11" t="s">
        <v>2</v>
      </c>
      <c r="E11" t="s">
        <v>3</v>
      </c>
      <c r="G11" t="s">
        <v>81</v>
      </c>
      <c r="I11" t="s">
        <v>7</v>
      </c>
      <c r="K11" s="63" t="s">
        <v>87</v>
      </c>
      <c r="L11" s="108" t="s">
        <v>28</v>
      </c>
      <c r="M11" s="108"/>
      <c r="N11" s="108"/>
      <c r="O11" s="2" t="s">
        <v>8</v>
      </c>
      <c r="P11" s="2" t="s">
        <v>9</v>
      </c>
      <c r="Q11" s="2" t="s">
        <v>10</v>
      </c>
      <c r="R11" s="3" t="s">
        <v>11</v>
      </c>
      <c r="S11" s="4" t="s">
        <v>12</v>
      </c>
      <c r="T11" s="4" t="s">
        <v>13</v>
      </c>
      <c r="U11" s="4" t="s">
        <v>14</v>
      </c>
      <c r="V11" s="4" t="s">
        <v>15</v>
      </c>
      <c r="W11" s="4" t="s">
        <v>16</v>
      </c>
      <c r="X11" s="4" t="s">
        <v>17</v>
      </c>
      <c r="Y11" s="4" t="s">
        <v>18</v>
      </c>
    </row>
    <row r="12" spans="1:25" ht="16" thickBot="1" x14ac:dyDescent="0.25">
      <c r="C12" t="s">
        <v>4</v>
      </c>
      <c r="D12" t="s">
        <v>5</v>
      </c>
      <c r="E12" t="s">
        <v>4</v>
      </c>
      <c r="F12" t="s">
        <v>5</v>
      </c>
      <c r="G12" t="s">
        <v>4</v>
      </c>
      <c r="H12" t="s">
        <v>56</v>
      </c>
      <c r="I12" t="s">
        <v>4</v>
      </c>
      <c r="L12" s="1"/>
      <c r="M12" s="12" t="s">
        <v>27</v>
      </c>
      <c r="N12" s="12" t="s">
        <v>26</v>
      </c>
      <c r="O12" s="2" t="s">
        <v>19</v>
      </c>
      <c r="P12" s="2" t="s">
        <v>19</v>
      </c>
      <c r="Q12" s="2" t="s">
        <v>19</v>
      </c>
      <c r="R12" s="2" t="s">
        <v>19</v>
      </c>
      <c r="S12" s="2" t="s">
        <v>19</v>
      </c>
      <c r="T12" s="2" t="s">
        <v>19</v>
      </c>
      <c r="U12" s="2" t="s">
        <v>19</v>
      </c>
      <c r="V12" s="2" t="s">
        <v>19</v>
      </c>
      <c r="W12" s="2" t="s">
        <v>19</v>
      </c>
      <c r="X12" s="2" t="s">
        <v>19</v>
      </c>
      <c r="Y12" s="2" t="s">
        <v>19</v>
      </c>
    </row>
    <row r="13" spans="1:25" x14ac:dyDescent="0.2">
      <c r="A13" t="s">
        <v>0</v>
      </c>
      <c r="B13">
        <v>0</v>
      </c>
      <c r="C13">
        <v>7.05548360004987</v>
      </c>
      <c r="D13">
        <v>1.19628026766017</v>
      </c>
      <c r="E13">
        <v>32.308872890285798</v>
      </c>
      <c r="F13">
        <v>4.9282173448807303</v>
      </c>
      <c r="G13">
        <v>2.8446676269226114</v>
      </c>
      <c r="H13">
        <v>0.84364869208063775</v>
      </c>
      <c r="I13">
        <f>C13+E13+G13</f>
        <v>42.209024117258281</v>
      </c>
      <c r="L13" s="5" t="s">
        <v>20</v>
      </c>
      <c r="M13" s="13">
        <v>0</v>
      </c>
      <c r="N13" s="16">
        <v>0</v>
      </c>
      <c r="O13" s="6">
        <v>737.25160525936496</v>
      </c>
      <c r="P13" s="6">
        <v>10.124728433379286</v>
      </c>
      <c r="Q13" s="6">
        <v>138.84460939879932</v>
      </c>
      <c r="R13" s="6">
        <v>8826.3651773938436</v>
      </c>
      <c r="S13" s="6">
        <v>3.3483213845879405</v>
      </c>
      <c r="T13" s="6">
        <v>1.6108785040437714</v>
      </c>
      <c r="U13" s="6">
        <v>364.21813933401603</v>
      </c>
      <c r="V13" s="6">
        <v>52.080325324156469</v>
      </c>
      <c r="W13" s="6">
        <v>587.60363176729288</v>
      </c>
      <c r="X13" s="6">
        <v>0.70021968971027038</v>
      </c>
      <c r="Y13" s="7">
        <v>48.12322112703292</v>
      </c>
    </row>
    <row r="14" spans="1:25" x14ac:dyDescent="0.2">
      <c r="A14" t="s">
        <v>1</v>
      </c>
      <c r="B14">
        <v>0</v>
      </c>
      <c r="C14">
        <v>2.9861799896591199</v>
      </c>
      <c r="D14">
        <v>4.33230661687155E-2</v>
      </c>
      <c r="E14">
        <v>7.6069824381809603</v>
      </c>
      <c r="F14">
        <v>0.30858144771356799</v>
      </c>
      <c r="G14">
        <v>1.6154173857951195</v>
      </c>
      <c r="H14">
        <v>5.1147150663289384E-2</v>
      </c>
      <c r="I14">
        <f t="shared" ref="I14:I18" si="0">C14+E14+G14</f>
        <v>12.2085798136352</v>
      </c>
      <c r="L14" s="5" t="s">
        <v>22</v>
      </c>
      <c r="M14" s="14">
        <v>0</v>
      </c>
      <c r="N14" s="17">
        <v>100</v>
      </c>
      <c r="O14" s="8">
        <v>576.64672299004701</v>
      </c>
      <c r="P14" s="8">
        <v>15.859867014867815</v>
      </c>
      <c r="Q14" s="8">
        <v>43.021941310879825</v>
      </c>
      <c r="R14" s="8">
        <v>7037.3002937266028</v>
      </c>
      <c r="S14" s="8">
        <v>2.8933412239731209</v>
      </c>
      <c r="T14" s="8">
        <v>2.147358960983202</v>
      </c>
      <c r="U14" s="8">
        <v>142.23707906064249</v>
      </c>
      <c r="V14" s="8">
        <v>19.52880012048216</v>
      </c>
      <c r="W14" s="8">
        <v>1093.8885626328781</v>
      </c>
      <c r="X14" s="8">
        <v>1.6206225632296838</v>
      </c>
      <c r="Y14" s="9">
        <v>76.220075733342824</v>
      </c>
    </row>
    <row r="15" spans="1:25" x14ac:dyDescent="0.2">
      <c r="A15" t="s">
        <v>6</v>
      </c>
      <c r="B15">
        <v>10</v>
      </c>
      <c r="C15">
        <v>3.36881351273782</v>
      </c>
      <c r="D15">
        <v>0.32110680495821298</v>
      </c>
      <c r="E15">
        <v>12.7604735080262</v>
      </c>
      <c r="F15">
        <v>1.38953857267919</v>
      </c>
      <c r="G15">
        <v>2.569593073719425</v>
      </c>
      <c r="H15">
        <v>0.4048707980423687</v>
      </c>
      <c r="I15">
        <f t="shared" si="0"/>
        <v>18.698880094483446</v>
      </c>
      <c r="L15" s="5" t="s">
        <v>24</v>
      </c>
      <c r="M15" s="14">
        <v>0</v>
      </c>
      <c r="N15" s="17">
        <v>250</v>
      </c>
      <c r="O15" s="8">
        <v>515.77786707897519</v>
      </c>
      <c r="P15" s="8">
        <v>26.660317580250378</v>
      </c>
      <c r="Q15" s="8">
        <v>60.182800323168586</v>
      </c>
      <c r="R15" s="8">
        <v>6145.1663595032524</v>
      </c>
      <c r="S15" s="8">
        <v>1.9109928622759236</v>
      </c>
      <c r="T15" s="8">
        <v>2.1332849648174297</v>
      </c>
      <c r="U15" s="8">
        <v>193.80934749037209</v>
      </c>
      <c r="V15" s="8">
        <v>25.417386496285545</v>
      </c>
      <c r="W15" s="8">
        <v>1241.6887483301871</v>
      </c>
      <c r="X15" s="8">
        <v>1.7758884834013025</v>
      </c>
      <c r="Y15" s="9">
        <v>79.5637301309674</v>
      </c>
    </row>
    <row r="16" spans="1:25" x14ac:dyDescent="0.2">
      <c r="A16" t="s">
        <v>6</v>
      </c>
      <c r="B16">
        <v>50</v>
      </c>
      <c r="C16">
        <v>4.5626729065149298</v>
      </c>
      <c r="D16">
        <v>0.81453222174245699</v>
      </c>
      <c r="E16">
        <v>21.910977834617398</v>
      </c>
      <c r="F16">
        <v>3.83890558547894</v>
      </c>
      <c r="G16">
        <v>3.1819559520433045</v>
      </c>
      <c r="H16">
        <v>0.84069461526477518</v>
      </c>
      <c r="I16">
        <f t="shared" si="0"/>
        <v>29.655606693175631</v>
      </c>
      <c r="L16" s="5" t="s">
        <v>21</v>
      </c>
      <c r="M16" s="14">
        <v>2.5</v>
      </c>
      <c r="N16" s="17">
        <v>0</v>
      </c>
      <c r="O16" s="8">
        <v>1145.43715459845</v>
      </c>
      <c r="P16" s="8">
        <v>6.2366012214548494</v>
      </c>
      <c r="Q16" s="8">
        <v>17.024190751369051</v>
      </c>
      <c r="R16" s="8">
        <v>8461.0765718730217</v>
      </c>
      <c r="S16" s="8">
        <v>4.2216517579824808</v>
      </c>
      <c r="T16" s="8">
        <v>2.6538855052887058</v>
      </c>
      <c r="U16" s="8">
        <v>14.972604372852594</v>
      </c>
      <c r="V16" s="8">
        <v>3.1332568941584142</v>
      </c>
      <c r="W16" s="8">
        <v>51.402131271456838</v>
      </c>
      <c r="X16" s="8">
        <v>0.41254726166915556</v>
      </c>
      <c r="Y16" s="9">
        <v>9.1550672396207862</v>
      </c>
    </row>
    <row r="17" spans="1:25" x14ac:dyDescent="0.2">
      <c r="A17" t="s">
        <v>6</v>
      </c>
      <c r="B17">
        <v>100</v>
      </c>
      <c r="C17">
        <v>12.058433629862201</v>
      </c>
      <c r="D17">
        <v>2.0660790399845199</v>
      </c>
      <c r="E17">
        <v>35.681405895691597</v>
      </c>
      <c r="F17">
        <v>2.9518092724215501</v>
      </c>
      <c r="G17">
        <v>4.8840048840048844</v>
      </c>
      <c r="H17">
        <v>0.19393198370498854</v>
      </c>
      <c r="I17">
        <f t="shared" si="0"/>
        <v>52.623844409558686</v>
      </c>
      <c r="L17" s="5" t="s">
        <v>23</v>
      </c>
      <c r="M17" s="14">
        <v>2.5</v>
      </c>
      <c r="N17" s="17">
        <v>100</v>
      </c>
      <c r="O17" s="8">
        <v>817.71750296850189</v>
      </c>
      <c r="P17" s="8">
        <v>8.8789214910099581</v>
      </c>
      <c r="Q17" s="8">
        <v>32.353955970771395</v>
      </c>
      <c r="R17" s="8">
        <v>7469.9798730774928</v>
      </c>
      <c r="S17" s="8">
        <v>9.5317178287729831</v>
      </c>
      <c r="T17" s="8">
        <v>2.5382316660990707</v>
      </c>
      <c r="U17" s="8">
        <v>49.401489747821749</v>
      </c>
      <c r="V17" s="8">
        <v>6.052445119140299</v>
      </c>
      <c r="W17" s="8">
        <v>227.2805371985923</v>
      </c>
      <c r="X17" s="8">
        <v>0.74938969575009484</v>
      </c>
      <c r="Y17" s="9">
        <v>20.491969316860487</v>
      </c>
    </row>
    <row r="18" spans="1:25" ht="16" thickBot="1" x14ac:dyDescent="0.25">
      <c r="A18" t="s">
        <v>6</v>
      </c>
      <c r="B18">
        <v>250</v>
      </c>
      <c r="C18">
        <v>46.413560868226199</v>
      </c>
      <c r="D18">
        <v>11.4110595767281</v>
      </c>
      <c r="E18">
        <v>60.643768621670901</v>
      </c>
      <c r="F18">
        <v>13.9164600662941</v>
      </c>
      <c r="G18">
        <v>20.895671749821958</v>
      </c>
      <c r="H18">
        <v>1.8035405618458553</v>
      </c>
      <c r="I18">
        <f t="shared" si="0"/>
        <v>127.95300123971906</v>
      </c>
      <c r="L18" s="5" t="s">
        <v>25</v>
      </c>
      <c r="M18" s="15">
        <v>2.5</v>
      </c>
      <c r="N18" s="18">
        <v>250</v>
      </c>
      <c r="O18" s="10">
        <v>788.55839758474121</v>
      </c>
      <c r="P18" s="10">
        <v>9.4377354576954655</v>
      </c>
      <c r="Q18" s="10">
        <v>18.00519123620797</v>
      </c>
      <c r="R18" s="10">
        <v>9243.6070554723683</v>
      </c>
      <c r="S18" s="10">
        <v>2.7862594663843852</v>
      </c>
      <c r="T18" s="10">
        <v>2.2512419955547913</v>
      </c>
      <c r="U18" s="10">
        <v>12.062980874234327</v>
      </c>
      <c r="V18" s="10">
        <v>2.1151156294434035</v>
      </c>
      <c r="W18" s="10">
        <v>215.67068595380456</v>
      </c>
      <c r="X18" s="10">
        <v>0.82530924021338015</v>
      </c>
      <c r="Y18" s="11">
        <v>23.164197956838791</v>
      </c>
    </row>
    <row r="22" spans="1:25" x14ac:dyDescent="0.2">
      <c r="L22" s="19" t="s">
        <v>29</v>
      </c>
      <c r="M22" s="19" t="s">
        <v>30</v>
      </c>
      <c r="N22" s="19" t="s">
        <v>31</v>
      </c>
      <c r="O22" s="20" t="s">
        <v>32</v>
      </c>
      <c r="P22" s="19" t="s">
        <v>33</v>
      </c>
      <c r="Q22" s="19" t="s">
        <v>5</v>
      </c>
    </row>
    <row r="23" spans="1:25" x14ac:dyDescent="0.2">
      <c r="L23" s="19" t="s">
        <v>0</v>
      </c>
      <c r="M23" s="19">
        <v>0</v>
      </c>
      <c r="N23" t="s">
        <v>34</v>
      </c>
      <c r="O23" s="21">
        <v>1500.5407208783563</v>
      </c>
    </row>
    <row r="24" spans="1:25" x14ac:dyDescent="0.2">
      <c r="L24" s="19" t="s">
        <v>0</v>
      </c>
      <c r="M24" s="19">
        <v>0</v>
      </c>
      <c r="N24" t="s">
        <v>35</v>
      </c>
      <c r="O24" s="21">
        <v>1147.3299248257761</v>
      </c>
      <c r="S24" t="s">
        <v>48</v>
      </c>
      <c r="T24" t="s">
        <v>49</v>
      </c>
    </row>
    <row r="25" spans="1:25" x14ac:dyDescent="0.2">
      <c r="L25" s="19" t="s">
        <v>0</v>
      </c>
      <c r="M25" s="19">
        <v>0</v>
      </c>
      <c r="N25" s="22" t="s">
        <v>36</v>
      </c>
      <c r="O25" s="21">
        <v>461.80098377118054</v>
      </c>
      <c r="S25">
        <v>0</v>
      </c>
      <c r="T25">
        <v>47.866114360793176</v>
      </c>
    </row>
    <row r="26" spans="1:25" x14ac:dyDescent="0.2">
      <c r="L26" s="19" t="s">
        <v>0</v>
      </c>
      <c r="M26" s="19">
        <v>0</v>
      </c>
      <c r="N26" s="22" t="s">
        <v>37</v>
      </c>
      <c r="O26" s="21">
        <v>159.35256587005583</v>
      </c>
      <c r="P26" s="23">
        <f>AVERAGE(O23:O26)</f>
        <v>817.2560488363423</v>
      </c>
      <c r="Q26">
        <f>STDEV(O23:O26)</f>
        <v>615.09132190212188</v>
      </c>
      <c r="S26">
        <v>100</v>
      </c>
      <c r="T26">
        <v>57.896549852451514</v>
      </c>
    </row>
    <row r="27" spans="1:25" x14ac:dyDescent="0.2">
      <c r="L27" s="19" t="s">
        <v>38</v>
      </c>
      <c r="M27" s="19">
        <v>24</v>
      </c>
      <c r="N27" t="s">
        <v>39</v>
      </c>
      <c r="O27" s="24">
        <v>45.025082860911866</v>
      </c>
    </row>
    <row r="28" spans="1:25" x14ac:dyDescent="0.2">
      <c r="L28" s="19" t="s">
        <v>38</v>
      </c>
      <c r="M28" s="19">
        <v>24</v>
      </c>
      <c r="N28" t="s">
        <v>40</v>
      </c>
      <c r="O28" s="24">
        <v>54.676663220453655</v>
      </c>
    </row>
    <row r="29" spans="1:25" x14ac:dyDescent="0.2">
      <c r="L29" s="19" t="s">
        <v>38</v>
      </c>
      <c r="M29" s="19">
        <v>24</v>
      </c>
      <c r="N29" t="s">
        <v>41</v>
      </c>
      <c r="O29" s="24">
        <v>53.207619631700929</v>
      </c>
    </row>
    <row r="30" spans="1:25" x14ac:dyDescent="0.2">
      <c r="L30" s="19" t="s">
        <v>38</v>
      </c>
      <c r="M30" s="19">
        <v>24</v>
      </c>
      <c r="N30" t="s">
        <v>42</v>
      </c>
      <c r="O30" s="24">
        <v>38.555091730106248</v>
      </c>
      <c r="P30" s="23">
        <f>AVERAGE(O27:O30)</f>
        <v>47.866114360793176</v>
      </c>
      <c r="Q30">
        <f>STDEV(O27:O30)</f>
        <v>7.5206794183645735</v>
      </c>
    </row>
    <row r="31" spans="1:25" x14ac:dyDescent="0.2">
      <c r="L31" s="19" t="s">
        <v>43</v>
      </c>
      <c r="M31" s="19">
        <v>24</v>
      </c>
      <c r="N31" t="s">
        <v>44</v>
      </c>
      <c r="O31" s="21">
        <v>56.174125001020833</v>
      </c>
    </row>
    <row r="32" spans="1:25" x14ac:dyDescent="0.2">
      <c r="L32" s="19" t="s">
        <v>43</v>
      </c>
      <c r="M32" s="19">
        <v>24</v>
      </c>
      <c r="N32" t="s">
        <v>45</v>
      </c>
      <c r="O32" s="21">
        <v>66.26884321105247</v>
      </c>
    </row>
    <row r="33" spans="1:17" x14ac:dyDescent="0.2">
      <c r="L33" s="19" t="s">
        <v>43</v>
      </c>
      <c r="M33" s="19">
        <v>24</v>
      </c>
      <c r="N33" t="s">
        <v>46</v>
      </c>
      <c r="O33" s="21">
        <v>57.741544818229919</v>
      </c>
    </row>
    <row r="34" spans="1:17" x14ac:dyDescent="0.2">
      <c r="L34" s="19" t="s">
        <v>43</v>
      </c>
      <c r="M34" s="19">
        <v>24</v>
      </c>
      <c r="N34" t="s">
        <v>47</v>
      </c>
      <c r="O34" s="24">
        <v>51.40168637950282</v>
      </c>
      <c r="P34" s="23">
        <f>AVERAGE(O31:O34)</f>
        <v>57.896549852451514</v>
      </c>
      <c r="Q34">
        <f>STDEV(O31:O34)</f>
        <v>6.1986375262143136</v>
      </c>
    </row>
    <row r="41" spans="1:17" x14ac:dyDescent="0.2">
      <c r="A41" s="63" t="s">
        <v>88</v>
      </c>
    </row>
    <row r="42" spans="1:17" x14ac:dyDescent="0.2">
      <c r="D42" s="64" t="s">
        <v>16</v>
      </c>
      <c r="E42" s="64" t="s">
        <v>17</v>
      </c>
      <c r="F42" s="64" t="s">
        <v>18</v>
      </c>
      <c r="G42" s="64" t="s">
        <v>115</v>
      </c>
    </row>
    <row r="43" spans="1:17" ht="16" thickBot="1" x14ac:dyDescent="0.25">
      <c r="D43" s="65" t="s">
        <v>19</v>
      </c>
      <c r="E43" s="65" t="s">
        <v>19</v>
      </c>
      <c r="F43" s="65" t="s">
        <v>19</v>
      </c>
      <c r="G43" s="65" t="s">
        <v>19</v>
      </c>
    </row>
    <row r="44" spans="1:17" x14ac:dyDescent="0.2">
      <c r="B44" t="s">
        <v>20</v>
      </c>
      <c r="C44" t="s">
        <v>91</v>
      </c>
      <c r="D44" s="47">
        <v>706.33478429725403</v>
      </c>
      <c r="E44" s="47">
        <v>0.87755440745277691</v>
      </c>
      <c r="F44" s="66">
        <v>46.893753079207031</v>
      </c>
      <c r="G44" s="66">
        <f t="shared" ref="G44:G67" si="1">D44+F44</f>
        <v>753.22853737646108</v>
      </c>
    </row>
    <row r="45" spans="1:17" x14ac:dyDescent="0.2">
      <c r="C45" t="s">
        <v>92</v>
      </c>
      <c r="D45" s="38">
        <v>639.39757944452742</v>
      </c>
      <c r="E45" s="38">
        <v>0.77855485954432657</v>
      </c>
      <c r="F45" s="67">
        <v>54.070195164473233</v>
      </c>
      <c r="G45" s="67">
        <f t="shared" si="1"/>
        <v>693.46777460900068</v>
      </c>
    </row>
    <row r="46" spans="1:17" x14ac:dyDescent="0.2">
      <c r="C46" t="s">
        <v>93</v>
      </c>
      <c r="D46" s="38">
        <v>324.63326678899341</v>
      </c>
      <c r="E46" s="38">
        <v>0.41916034390025747</v>
      </c>
      <c r="F46" s="67">
        <v>32.451302166153809</v>
      </c>
      <c r="G46" s="67">
        <f t="shared" si="1"/>
        <v>357.08456895514723</v>
      </c>
    </row>
    <row r="47" spans="1:17" ht="16" thickBot="1" x14ac:dyDescent="0.25">
      <c r="C47" t="s">
        <v>94</v>
      </c>
      <c r="D47" s="50">
        <v>680.04889653839678</v>
      </c>
      <c r="E47" s="50">
        <v>0.72560914794372056</v>
      </c>
      <c r="F47" s="68">
        <v>59.077634098297594</v>
      </c>
      <c r="G47" s="68">
        <f t="shared" si="1"/>
        <v>739.12653063669438</v>
      </c>
    </row>
    <row r="48" spans="1:17" x14ac:dyDescent="0.2">
      <c r="B48" t="s">
        <v>21</v>
      </c>
      <c r="C48" t="s">
        <v>95</v>
      </c>
      <c r="D48" s="23">
        <v>44.371034827815222</v>
      </c>
      <c r="E48" s="23">
        <v>0.42844107083949567</v>
      </c>
      <c r="F48" s="69">
        <v>8.9631938452509594</v>
      </c>
      <c r="G48" s="69">
        <f t="shared" si="1"/>
        <v>53.334228673066178</v>
      </c>
    </row>
    <row r="49" spans="2:15" x14ac:dyDescent="0.2">
      <c r="C49" t="s">
        <v>96</v>
      </c>
      <c r="D49" s="70">
        <v>1.0809741488098186</v>
      </c>
      <c r="E49" s="23">
        <v>0.48546367633843868</v>
      </c>
      <c r="F49" s="69">
        <v>8.4568838219789253</v>
      </c>
      <c r="G49" s="69">
        <f t="shared" si="1"/>
        <v>9.5378579707887443</v>
      </c>
    </row>
    <row r="50" spans="2:15" x14ac:dyDescent="0.2">
      <c r="C50" t="s">
        <v>97</v>
      </c>
      <c r="D50" s="23">
        <v>48.250953925075393</v>
      </c>
      <c r="E50" s="70">
        <v>0.3302271810403612</v>
      </c>
      <c r="F50" s="69">
        <v>5.3159030220339991</v>
      </c>
      <c r="G50" s="69">
        <f t="shared" si="1"/>
        <v>53.566856947109393</v>
      </c>
    </row>
    <row r="51" spans="2:15" ht="16" thickBot="1" x14ac:dyDescent="0.25">
      <c r="C51" t="s">
        <v>98</v>
      </c>
      <c r="D51" s="23">
        <v>111.90556218412694</v>
      </c>
      <c r="E51" s="23">
        <v>0.40605711845832693</v>
      </c>
      <c r="F51" s="69">
        <v>13.88428826921926</v>
      </c>
      <c r="G51" s="69">
        <f t="shared" si="1"/>
        <v>125.78985045334619</v>
      </c>
    </row>
    <row r="52" spans="2:15" x14ac:dyDescent="0.2">
      <c r="B52" t="s">
        <v>89</v>
      </c>
      <c r="C52" t="s">
        <v>99</v>
      </c>
      <c r="D52" s="47">
        <v>1124.0845025593435</v>
      </c>
      <c r="E52" s="47">
        <v>1.5870126290487694</v>
      </c>
      <c r="F52" s="66">
        <v>77.912833665897821</v>
      </c>
      <c r="G52" s="66">
        <f t="shared" si="1"/>
        <v>1201.9973362252413</v>
      </c>
    </row>
    <row r="53" spans="2:15" x14ac:dyDescent="0.2">
      <c r="C53" t="s">
        <v>100</v>
      </c>
      <c r="D53" s="38">
        <v>1097.9576177081356</v>
      </c>
      <c r="E53" s="38">
        <v>1.7056330906957047</v>
      </c>
      <c r="F53" s="67">
        <v>71.067933422407904</v>
      </c>
      <c r="G53" s="67">
        <f t="shared" si="1"/>
        <v>1169.0255511305434</v>
      </c>
    </row>
    <row r="54" spans="2:15" x14ac:dyDescent="0.2">
      <c r="C54" t="s">
        <v>101</v>
      </c>
      <c r="D54" s="38">
        <v>1049.9162366754606</v>
      </c>
      <c r="E54" s="38">
        <v>1.5792873994604864</v>
      </c>
      <c r="F54" s="67">
        <v>73.368859075179017</v>
      </c>
      <c r="G54" s="67">
        <f t="shared" si="1"/>
        <v>1123.2850957506396</v>
      </c>
    </row>
    <row r="55" spans="2:15" ht="16" thickBot="1" x14ac:dyDescent="0.25">
      <c r="C55" t="s">
        <v>102</v>
      </c>
      <c r="D55" s="50">
        <v>1103.5958935885726</v>
      </c>
      <c r="E55" s="50">
        <v>1.6105571337137741</v>
      </c>
      <c r="F55" s="68">
        <v>82.530676769886568</v>
      </c>
      <c r="G55" s="68">
        <f t="shared" si="1"/>
        <v>1186.1265703584593</v>
      </c>
    </row>
    <row r="56" spans="2:15" x14ac:dyDescent="0.2">
      <c r="B56" t="s">
        <v>90</v>
      </c>
      <c r="C56" t="s">
        <v>103</v>
      </c>
      <c r="D56" s="23">
        <v>169.39881298082528</v>
      </c>
      <c r="E56" s="23">
        <v>0.91597113988237999</v>
      </c>
      <c r="F56" s="69">
        <v>16.314016882297736</v>
      </c>
      <c r="G56" s="69">
        <f t="shared" si="1"/>
        <v>185.71282986312303</v>
      </c>
    </row>
    <row r="57" spans="2:15" x14ac:dyDescent="0.2">
      <c r="C57" t="s">
        <v>104</v>
      </c>
      <c r="D57" s="23">
        <v>145.61675776463042</v>
      </c>
      <c r="E57" s="23">
        <v>0.64864547268494832</v>
      </c>
      <c r="F57" s="69">
        <v>17.237218244042147</v>
      </c>
      <c r="G57" s="69">
        <f t="shared" si="1"/>
        <v>162.85397600867256</v>
      </c>
    </row>
    <row r="58" spans="2:15" x14ac:dyDescent="0.2">
      <c r="C58" t="s">
        <v>105</v>
      </c>
      <c r="D58" s="23">
        <v>143.62015539764084</v>
      </c>
      <c r="E58" s="23">
        <v>0.67674665735371364</v>
      </c>
      <c r="F58" s="69">
        <v>13.617135592682693</v>
      </c>
      <c r="G58" s="69">
        <f t="shared" si="1"/>
        <v>157.23729099032354</v>
      </c>
    </row>
    <row r="59" spans="2:15" ht="16" thickBot="1" x14ac:dyDescent="0.25">
      <c r="C59" t="s">
        <v>106</v>
      </c>
      <c r="D59" s="23">
        <v>450.48642265127256</v>
      </c>
      <c r="E59" s="70">
        <v>0.75619551307933708</v>
      </c>
      <c r="F59" s="69">
        <v>34.799506548419373</v>
      </c>
      <c r="G59" s="69">
        <f t="shared" si="1"/>
        <v>485.28592919969196</v>
      </c>
      <c r="I59" s="1"/>
      <c r="J59" s="1"/>
      <c r="K59" s="1"/>
      <c r="L59" s="4" t="s">
        <v>16</v>
      </c>
      <c r="M59" s="4" t="s">
        <v>17</v>
      </c>
      <c r="N59" s="4" t="s">
        <v>18</v>
      </c>
      <c r="O59" s="4" t="s">
        <v>115</v>
      </c>
    </row>
    <row r="60" spans="2:15" ht="16" thickBot="1" x14ac:dyDescent="0.25">
      <c r="B60" t="s">
        <v>24</v>
      </c>
      <c r="C60" t="s">
        <v>107</v>
      </c>
      <c r="D60" s="47">
        <v>1155.7128325691242</v>
      </c>
      <c r="E60" s="47">
        <v>1.7911257455584775</v>
      </c>
      <c r="F60" s="66">
        <v>67.751684769137597</v>
      </c>
      <c r="G60" s="66">
        <f t="shared" si="1"/>
        <v>1223.4645173382619</v>
      </c>
      <c r="I60" s="1"/>
      <c r="J60" s="1"/>
      <c r="K60" s="71" t="s">
        <v>116</v>
      </c>
      <c r="L60" s="2" t="s">
        <v>19</v>
      </c>
      <c r="M60" s="2" t="s">
        <v>19</v>
      </c>
      <c r="N60" s="2" t="s">
        <v>19</v>
      </c>
    </row>
    <row r="61" spans="2:15" x14ac:dyDescent="0.2">
      <c r="C61" t="s">
        <v>108</v>
      </c>
      <c r="D61" s="38">
        <v>1151.329881023705</v>
      </c>
      <c r="E61" s="38">
        <v>1.8800319729082391</v>
      </c>
      <c r="F61" s="67">
        <v>74.141720479069178</v>
      </c>
      <c r="G61" s="67">
        <f t="shared" si="1"/>
        <v>1225.4716015027741</v>
      </c>
      <c r="I61" s="105" t="s">
        <v>117</v>
      </c>
      <c r="J61" s="5" t="s">
        <v>20</v>
      </c>
      <c r="K61" s="72">
        <v>1</v>
      </c>
      <c r="L61" s="6">
        <v>587.60363176729288</v>
      </c>
      <c r="M61" s="6">
        <v>0.70021968971027038</v>
      </c>
      <c r="N61" s="7">
        <v>48.12322112703292</v>
      </c>
      <c r="O61" s="23">
        <f>L61+N61</f>
        <v>635.72685289432582</v>
      </c>
    </row>
    <row r="62" spans="2:15" x14ac:dyDescent="0.2">
      <c r="C62" t="s">
        <v>109</v>
      </c>
      <c r="D62" s="38">
        <v>1328.6467469792995</v>
      </c>
      <c r="E62" s="38">
        <v>1.5625604604064045</v>
      </c>
      <c r="F62" s="67">
        <v>77.942792534578061</v>
      </c>
      <c r="G62" s="67">
        <f t="shared" si="1"/>
        <v>1406.5895395138775</v>
      </c>
      <c r="I62" s="106"/>
      <c r="J62" s="5" t="s">
        <v>21</v>
      </c>
      <c r="K62" s="73">
        <v>2</v>
      </c>
      <c r="L62" s="8">
        <v>51.402131271456838</v>
      </c>
      <c r="M62" s="8">
        <v>0.41254726166915556</v>
      </c>
      <c r="N62" s="9">
        <v>9.1550672396207862</v>
      </c>
      <c r="O62" s="23">
        <f t="shared" ref="O62:O66" si="2">L62+N62</f>
        <v>60.557198511077623</v>
      </c>
    </row>
    <row r="63" spans="2:15" ht="16" thickBot="1" x14ac:dyDescent="0.25">
      <c r="C63" t="s">
        <v>110</v>
      </c>
      <c r="D63" s="50">
        <v>1331.0655327486188</v>
      </c>
      <c r="E63" s="50">
        <v>1.8698357547320894</v>
      </c>
      <c r="F63" s="68">
        <v>98.418722741084736</v>
      </c>
      <c r="G63" s="68">
        <f t="shared" si="1"/>
        <v>1429.4842554897036</v>
      </c>
      <c r="I63" s="106"/>
      <c r="J63" s="5" t="s">
        <v>22</v>
      </c>
      <c r="K63" s="73">
        <v>3</v>
      </c>
      <c r="L63" s="8">
        <v>1093.8885626328781</v>
      </c>
      <c r="M63" s="8">
        <v>1.6206225632296838</v>
      </c>
      <c r="N63" s="9">
        <v>76.220075733342824</v>
      </c>
      <c r="O63" s="23">
        <f t="shared" si="2"/>
        <v>1170.1086383662209</v>
      </c>
    </row>
    <row r="64" spans="2:15" x14ac:dyDescent="0.2">
      <c r="B64" t="s">
        <v>25</v>
      </c>
      <c r="C64" t="s">
        <v>111</v>
      </c>
      <c r="D64" s="23">
        <v>251.4206188569745</v>
      </c>
      <c r="E64" s="23">
        <v>0.83575192805420839</v>
      </c>
      <c r="F64" s="69">
        <v>26.44344687048039</v>
      </c>
      <c r="G64" s="69">
        <f t="shared" si="1"/>
        <v>277.86406572745489</v>
      </c>
      <c r="I64" s="106"/>
      <c r="J64" s="5" t="s">
        <v>23</v>
      </c>
      <c r="K64" s="73">
        <v>4</v>
      </c>
      <c r="L64" s="8">
        <v>227.2805371985923</v>
      </c>
      <c r="M64" s="8">
        <v>0.74938969575009484</v>
      </c>
      <c r="N64" s="9">
        <v>20.491969316860487</v>
      </c>
      <c r="O64" s="23">
        <f t="shared" si="2"/>
        <v>247.77250651545279</v>
      </c>
    </row>
    <row r="65" spans="3:15" x14ac:dyDescent="0.2">
      <c r="C65" t="s">
        <v>112</v>
      </c>
      <c r="D65" s="23">
        <v>249.54636581421769</v>
      </c>
      <c r="E65" s="23">
        <v>1.212296507998637</v>
      </c>
      <c r="F65" s="69">
        <v>27.519958760450329</v>
      </c>
      <c r="G65" s="69">
        <f t="shared" si="1"/>
        <v>277.06632457466804</v>
      </c>
      <c r="I65" s="106"/>
      <c r="J65" s="5" t="s">
        <v>24</v>
      </c>
      <c r="K65" s="73">
        <v>5</v>
      </c>
      <c r="L65" s="8">
        <v>1241.6887483301871</v>
      </c>
      <c r="M65" s="8">
        <v>1.7758884834013025</v>
      </c>
      <c r="N65" s="9">
        <v>79.5637301309674</v>
      </c>
      <c r="O65" s="23">
        <f t="shared" si="2"/>
        <v>1321.2524784611544</v>
      </c>
    </row>
    <row r="66" spans="3:15" ht="16" thickBot="1" x14ac:dyDescent="0.25">
      <c r="C66" t="s">
        <v>113</v>
      </c>
      <c r="D66" s="23">
        <v>178.67322435779872</v>
      </c>
      <c r="E66" s="23">
        <v>0.71172746560400546</v>
      </c>
      <c r="F66" s="69">
        <v>20.127876034922991</v>
      </c>
      <c r="G66" s="69">
        <f t="shared" si="1"/>
        <v>198.80110039272171</v>
      </c>
      <c r="I66" s="107"/>
      <c r="J66" s="5" t="s">
        <v>25</v>
      </c>
      <c r="K66" s="74">
        <v>6</v>
      </c>
      <c r="L66" s="10">
        <v>215.67068595380456</v>
      </c>
      <c r="M66" s="10">
        <v>0.82530924021338015</v>
      </c>
      <c r="N66" s="11">
        <v>23.164197956838791</v>
      </c>
      <c r="O66" s="23">
        <f t="shared" si="2"/>
        <v>238.83488391064336</v>
      </c>
    </row>
    <row r="67" spans="3:15" x14ac:dyDescent="0.2">
      <c r="C67" t="s">
        <v>114</v>
      </c>
      <c r="D67" s="23">
        <v>183.04253478622729</v>
      </c>
      <c r="E67" s="23">
        <v>0.54146105919666965</v>
      </c>
      <c r="F67" s="69">
        <v>18.565510161501443</v>
      </c>
      <c r="G67" s="69">
        <f t="shared" si="1"/>
        <v>201.60804494772873</v>
      </c>
    </row>
  </sheetData>
  <mergeCells count="3">
    <mergeCell ref="I61:I66"/>
    <mergeCell ref="L11:N11"/>
    <mergeCell ref="A1:L9"/>
  </mergeCells>
  <pageMargins left="0.7" right="0.7" top="0.75" bottom="0.75" header="0.3" footer="0.3"/>
  <pageSetup paperSize="9" scale="9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1"/>
  <sheetViews>
    <sheetView workbookViewId="0">
      <selection activeCell="A5" sqref="A5"/>
    </sheetView>
  </sheetViews>
  <sheetFormatPr baseColWidth="10" defaultRowHeight="15" x14ac:dyDescent="0.2"/>
  <cols>
    <col min="6" max="6" width="18.6640625" customWidth="1"/>
  </cols>
  <sheetData>
    <row r="1" spans="1:8" ht="15" customHeight="1" x14ac:dyDescent="0.2">
      <c r="A1" s="109" t="s">
        <v>150</v>
      </c>
      <c r="B1" s="109"/>
      <c r="C1" s="109"/>
      <c r="D1" s="109"/>
      <c r="E1" s="109"/>
      <c r="F1" s="109"/>
      <c r="G1" s="109"/>
      <c r="H1" s="109"/>
    </row>
    <row r="2" spans="1:8" x14ac:dyDescent="0.2">
      <c r="A2" s="109"/>
      <c r="B2" s="109"/>
      <c r="C2" s="109"/>
      <c r="D2" s="109"/>
      <c r="E2" s="109"/>
      <c r="F2" s="109"/>
      <c r="G2" s="109"/>
      <c r="H2" s="109"/>
    </row>
    <row r="3" spans="1:8" x14ac:dyDescent="0.2">
      <c r="A3" s="109"/>
      <c r="B3" s="109"/>
      <c r="C3" s="109"/>
      <c r="D3" s="109"/>
      <c r="E3" s="109"/>
      <c r="F3" s="109"/>
      <c r="G3" s="109"/>
      <c r="H3" s="109"/>
    </row>
    <row r="4" spans="1:8" x14ac:dyDescent="0.2">
      <c r="A4" s="109"/>
      <c r="B4" s="109"/>
      <c r="C4" s="109"/>
      <c r="D4" s="109"/>
      <c r="E4" s="109"/>
      <c r="F4" s="109"/>
      <c r="G4" s="109"/>
      <c r="H4" s="109"/>
    </row>
    <row r="5" spans="1:8" ht="16" thickBot="1" x14ac:dyDescent="0.25">
      <c r="A5" s="91"/>
      <c r="B5" s="91"/>
      <c r="C5" s="91"/>
      <c r="D5" s="91"/>
      <c r="E5" s="91"/>
      <c r="F5" s="91"/>
      <c r="G5" s="91"/>
    </row>
    <row r="6" spans="1:8" x14ac:dyDescent="0.2">
      <c r="A6" s="82" t="s">
        <v>135</v>
      </c>
      <c r="B6" s="83" t="s">
        <v>136</v>
      </c>
      <c r="C6" s="83" t="s">
        <v>119</v>
      </c>
      <c r="D6" s="83" t="s">
        <v>137</v>
      </c>
      <c r="E6" s="83" t="s">
        <v>138</v>
      </c>
      <c r="F6" s="83" t="s">
        <v>149</v>
      </c>
      <c r="G6" s="84" t="s">
        <v>56</v>
      </c>
    </row>
    <row r="7" spans="1:8" x14ac:dyDescent="0.2">
      <c r="A7" s="85" t="s">
        <v>140</v>
      </c>
      <c r="B7" s="81" t="s">
        <v>141</v>
      </c>
      <c r="C7" s="81" t="s">
        <v>141</v>
      </c>
      <c r="D7" s="81">
        <v>0</v>
      </c>
      <c r="E7" s="81">
        <v>50</v>
      </c>
      <c r="F7" s="81">
        <v>2.6387376930631925</v>
      </c>
      <c r="G7" s="86">
        <v>7.135965879644976E-2</v>
      </c>
    </row>
    <row r="8" spans="1:8" x14ac:dyDescent="0.2">
      <c r="A8" s="87" t="s">
        <v>140</v>
      </c>
      <c r="B8" s="81" t="s">
        <v>141</v>
      </c>
      <c r="C8" s="81" t="s">
        <v>148</v>
      </c>
      <c r="D8" s="81">
        <v>0</v>
      </c>
      <c r="E8" s="81">
        <v>50</v>
      </c>
      <c r="F8" s="81">
        <v>1.9782518116609069</v>
      </c>
      <c r="G8" s="86">
        <v>1.2193428210561037E-2</v>
      </c>
    </row>
    <row r="9" spans="1:8" x14ac:dyDescent="0.2">
      <c r="A9" s="87" t="s">
        <v>140</v>
      </c>
      <c r="B9" s="81" t="s">
        <v>141</v>
      </c>
      <c r="C9" s="81" t="s">
        <v>148</v>
      </c>
      <c r="D9" s="81">
        <v>1</v>
      </c>
      <c r="E9" s="81">
        <v>100</v>
      </c>
      <c r="F9" s="81">
        <v>2.8339831983723669</v>
      </c>
      <c r="G9" s="86">
        <v>0.10142707789117808</v>
      </c>
    </row>
    <row r="10" spans="1:8" x14ac:dyDescent="0.2">
      <c r="A10" s="87" t="s">
        <v>140</v>
      </c>
      <c r="B10" s="81" t="s">
        <v>148</v>
      </c>
      <c r="C10" s="81" t="s">
        <v>141</v>
      </c>
      <c r="D10" s="81">
        <v>1</v>
      </c>
      <c r="E10" s="81">
        <v>100</v>
      </c>
      <c r="F10" s="81">
        <v>3.0906638509735762</v>
      </c>
      <c r="G10" s="86">
        <v>5.3299881731664431E-2</v>
      </c>
    </row>
    <row r="11" spans="1:8" x14ac:dyDescent="0.2">
      <c r="A11" s="87" t="s">
        <v>140</v>
      </c>
      <c r="B11" s="81" t="s">
        <v>148</v>
      </c>
      <c r="C11" s="81" t="s">
        <v>148</v>
      </c>
      <c r="D11" s="81">
        <v>1</v>
      </c>
      <c r="E11" s="81">
        <v>50</v>
      </c>
      <c r="F11" s="81">
        <v>3.0534825986560286</v>
      </c>
      <c r="G11" s="86">
        <v>7.0336958157882407E-2</v>
      </c>
    </row>
    <row r="12" spans="1:8" x14ac:dyDescent="0.2">
      <c r="A12" s="85" t="s">
        <v>140</v>
      </c>
      <c r="B12" s="81" t="s">
        <v>141</v>
      </c>
      <c r="C12" s="81" t="s">
        <v>141</v>
      </c>
      <c r="D12" s="81">
        <v>2.5</v>
      </c>
      <c r="E12" s="81">
        <v>50</v>
      </c>
      <c r="F12" s="81" t="s">
        <v>70</v>
      </c>
      <c r="G12" s="86"/>
    </row>
    <row r="13" spans="1:8" x14ac:dyDescent="0.2">
      <c r="A13" s="87" t="s">
        <v>140</v>
      </c>
      <c r="B13" s="81" t="s">
        <v>141</v>
      </c>
      <c r="C13" s="81" t="s">
        <v>148</v>
      </c>
      <c r="D13" s="81">
        <v>2.5</v>
      </c>
      <c r="E13" s="81">
        <v>50</v>
      </c>
      <c r="F13" s="81" t="s">
        <v>70</v>
      </c>
      <c r="G13" s="86"/>
    </row>
    <row r="14" spans="1:8" x14ac:dyDescent="0.2">
      <c r="A14" s="85" t="s">
        <v>140</v>
      </c>
      <c r="B14" s="81" t="s">
        <v>141</v>
      </c>
      <c r="C14" s="81" t="s">
        <v>141</v>
      </c>
      <c r="D14" s="81">
        <v>1</v>
      </c>
      <c r="E14" s="81">
        <v>50</v>
      </c>
      <c r="F14" s="81" t="s">
        <v>70</v>
      </c>
      <c r="G14" s="86"/>
    </row>
    <row r="15" spans="1:8" ht="16" thickBot="1" x14ac:dyDescent="0.25">
      <c r="A15" s="88" t="s">
        <v>140</v>
      </c>
      <c r="B15" s="89" t="s">
        <v>141</v>
      </c>
      <c r="C15" s="89" t="s">
        <v>148</v>
      </c>
      <c r="D15" s="89">
        <v>1</v>
      </c>
      <c r="E15" s="89">
        <v>50</v>
      </c>
      <c r="F15" s="89" t="s">
        <v>70</v>
      </c>
      <c r="G15" s="90"/>
    </row>
    <row r="18" spans="1:12" x14ac:dyDescent="0.2">
      <c r="E18" s="39"/>
    </row>
    <row r="22" spans="1:12" x14ac:dyDescent="0.2">
      <c r="A22" s="12" t="s">
        <v>135</v>
      </c>
      <c r="B22" s="12" t="s">
        <v>136</v>
      </c>
      <c r="C22" s="12" t="s">
        <v>119</v>
      </c>
      <c r="D22" s="12" t="s">
        <v>137</v>
      </c>
      <c r="E22" s="12" t="s">
        <v>138</v>
      </c>
      <c r="F22" s="12" t="s">
        <v>139</v>
      </c>
      <c r="G22" s="12" t="s">
        <v>142</v>
      </c>
      <c r="H22" s="12" t="s">
        <v>143</v>
      </c>
      <c r="I22" s="12" t="s">
        <v>144</v>
      </c>
      <c r="J22" s="12" t="s">
        <v>145</v>
      </c>
      <c r="K22" s="12" t="s">
        <v>146</v>
      </c>
      <c r="L22" s="12" t="s">
        <v>147</v>
      </c>
    </row>
    <row r="23" spans="1:12" x14ac:dyDescent="0.2">
      <c r="A23" s="80" t="s">
        <v>140</v>
      </c>
      <c r="B23" t="s">
        <v>141</v>
      </c>
      <c r="C23" t="s">
        <v>141</v>
      </c>
      <c r="D23">
        <v>0</v>
      </c>
      <c r="E23">
        <v>50</v>
      </c>
      <c r="F23">
        <v>1</v>
      </c>
      <c r="G23">
        <v>0.42980000000000002</v>
      </c>
      <c r="H23">
        <v>0.4413280683033029</v>
      </c>
      <c r="I23">
        <v>-1.3972530120022272E-2</v>
      </c>
      <c r="J23">
        <v>2.7705048679884046</v>
      </c>
      <c r="K23">
        <v>1.0337812408741659E-2</v>
      </c>
      <c r="L23">
        <v>6</v>
      </c>
    </row>
    <row r="24" spans="1:12" x14ac:dyDescent="0.2">
      <c r="A24" s="80" t="s">
        <v>140</v>
      </c>
      <c r="B24" t="s">
        <v>141</v>
      </c>
      <c r="C24" t="s">
        <v>141</v>
      </c>
      <c r="D24">
        <v>0</v>
      </c>
      <c r="E24">
        <v>50</v>
      </c>
      <c r="F24">
        <v>2</v>
      </c>
      <c r="G24">
        <v>0.42980000000000002</v>
      </c>
      <c r="H24">
        <v>0.33926073743222551</v>
      </c>
      <c r="I24">
        <v>0</v>
      </c>
      <c r="J24">
        <v>2.9181740149181783</v>
      </c>
      <c r="K24">
        <v>5.0176423712027969E-2</v>
      </c>
      <c r="L24">
        <v>7</v>
      </c>
    </row>
    <row r="25" spans="1:12" x14ac:dyDescent="0.2">
      <c r="A25" s="80" t="s">
        <v>140</v>
      </c>
      <c r="B25" t="s">
        <v>141</v>
      </c>
      <c r="C25" t="s">
        <v>141</v>
      </c>
      <c r="D25">
        <v>0</v>
      </c>
      <c r="E25">
        <v>50</v>
      </c>
      <c r="F25">
        <v>3</v>
      </c>
      <c r="G25">
        <v>0.42980000000000002</v>
      </c>
      <c r="H25">
        <v>0.32198241183180271</v>
      </c>
      <c r="I25">
        <v>0</v>
      </c>
      <c r="J25">
        <v>2.3340309999877675</v>
      </c>
      <c r="K25">
        <v>0.16787890317860032</v>
      </c>
      <c r="L25">
        <v>8</v>
      </c>
    </row>
    <row r="26" spans="1:12" x14ac:dyDescent="0.2">
      <c r="A26" s="80" t="s">
        <v>140</v>
      </c>
      <c r="B26" t="s">
        <v>141</v>
      </c>
      <c r="C26" t="s">
        <v>141</v>
      </c>
      <c r="D26">
        <v>0</v>
      </c>
      <c r="E26">
        <v>50</v>
      </c>
      <c r="F26">
        <v>4</v>
      </c>
      <c r="G26">
        <v>0.42980000000000002</v>
      </c>
      <c r="H26">
        <v>0.5240356320031897</v>
      </c>
      <c r="I26">
        <v>4.8039102735640937E-2</v>
      </c>
      <c r="J26">
        <v>4.0370667352700593</v>
      </c>
      <c r="K26">
        <v>1.3441453527660994E-2</v>
      </c>
      <c r="L26">
        <v>7</v>
      </c>
    </row>
    <row r="27" spans="1:12" x14ac:dyDescent="0.2">
      <c r="A27" s="80" t="s">
        <v>140</v>
      </c>
      <c r="B27" t="s">
        <v>141</v>
      </c>
      <c r="C27" t="s">
        <v>141</v>
      </c>
      <c r="D27">
        <v>0</v>
      </c>
      <c r="E27">
        <v>50</v>
      </c>
      <c r="F27">
        <v>5</v>
      </c>
      <c r="G27">
        <v>0.42980000000000002</v>
      </c>
      <c r="H27">
        <v>0.37821710084976734</v>
      </c>
      <c r="I27">
        <v>1.3703894637716169E-2</v>
      </c>
      <c r="J27">
        <v>3.0689454766269777</v>
      </c>
      <c r="K27">
        <v>1.7367277285890347E-2</v>
      </c>
      <c r="L27">
        <v>7</v>
      </c>
    </row>
    <row r="28" spans="1:12" x14ac:dyDescent="0.2">
      <c r="A28" s="80" t="s">
        <v>140</v>
      </c>
      <c r="B28" t="s">
        <v>141</v>
      </c>
      <c r="C28" t="s">
        <v>141</v>
      </c>
      <c r="D28">
        <v>0</v>
      </c>
      <c r="E28">
        <v>50</v>
      </c>
      <c r="F28">
        <v>6</v>
      </c>
      <c r="G28">
        <v>0.10885400274382863</v>
      </c>
      <c r="H28">
        <v>0.39868013333973079</v>
      </c>
      <c r="I28">
        <v>0</v>
      </c>
      <c r="J28">
        <v>1.7932376431446941</v>
      </c>
      <c r="K28">
        <v>1.0618528647082025E-2</v>
      </c>
      <c r="L28">
        <v>6</v>
      </c>
    </row>
    <row r="29" spans="1:12" x14ac:dyDescent="0.2">
      <c r="A29" s="80" t="s">
        <v>140</v>
      </c>
      <c r="B29" t="s">
        <v>141</v>
      </c>
      <c r="C29" t="s">
        <v>141</v>
      </c>
      <c r="D29">
        <v>0</v>
      </c>
      <c r="E29">
        <v>50</v>
      </c>
      <c r="F29">
        <v>7</v>
      </c>
      <c r="G29">
        <v>0.61712007419827464</v>
      </c>
      <c r="H29">
        <v>0.35426983138481233</v>
      </c>
      <c r="I29">
        <v>1.4185348859504641E-2</v>
      </c>
      <c r="J29">
        <v>2.2579859583180357</v>
      </c>
      <c r="K29">
        <v>1.2742215012562035E-3</v>
      </c>
      <c r="L29">
        <v>6</v>
      </c>
    </row>
    <row r="30" spans="1:12" x14ac:dyDescent="0.2">
      <c r="A30" s="80" t="s">
        <v>140</v>
      </c>
      <c r="B30" t="s">
        <v>141</v>
      </c>
      <c r="C30" t="s">
        <v>141</v>
      </c>
      <c r="D30">
        <v>0</v>
      </c>
      <c r="E30">
        <v>50</v>
      </c>
      <c r="F30">
        <v>8</v>
      </c>
      <c r="G30">
        <v>0.46406106155105376</v>
      </c>
      <c r="H30">
        <v>0.41335724551428021</v>
      </c>
      <c r="I30">
        <v>0</v>
      </c>
      <c r="J30">
        <v>2.9999880443975648</v>
      </c>
      <c r="K30">
        <v>6.3611896236788514E-3</v>
      </c>
      <c r="L30">
        <v>6</v>
      </c>
    </row>
    <row r="31" spans="1:12" x14ac:dyDescent="0.2">
      <c r="A31" s="80" t="s">
        <v>140</v>
      </c>
      <c r="B31" t="s">
        <v>141</v>
      </c>
      <c r="C31" t="s">
        <v>141</v>
      </c>
      <c r="D31">
        <v>0</v>
      </c>
      <c r="E31">
        <v>50</v>
      </c>
      <c r="F31">
        <v>9</v>
      </c>
      <c r="G31">
        <v>0.65020367193934681</v>
      </c>
      <c r="H31">
        <v>0.38702264581978091</v>
      </c>
      <c r="I31">
        <v>0</v>
      </c>
      <c r="J31">
        <v>2.6917080174741108</v>
      </c>
      <c r="K31">
        <v>3.5063307170120988E-3</v>
      </c>
      <c r="L31">
        <v>6</v>
      </c>
    </row>
    <row r="32" spans="1:12" x14ac:dyDescent="0.2">
      <c r="A32" s="80" t="s">
        <v>140</v>
      </c>
      <c r="B32" t="s">
        <v>141</v>
      </c>
      <c r="C32" t="s">
        <v>141</v>
      </c>
      <c r="D32">
        <v>0</v>
      </c>
      <c r="E32">
        <v>50</v>
      </c>
      <c r="F32">
        <v>10</v>
      </c>
      <c r="G32">
        <v>0.66836037284592653</v>
      </c>
      <c r="H32">
        <v>0.27650784058175831</v>
      </c>
      <c r="I32">
        <v>0</v>
      </c>
      <c r="J32">
        <v>1.5157351725061368</v>
      </c>
      <c r="K32">
        <v>8.0642862553326616E-3</v>
      </c>
      <c r="L32">
        <v>6</v>
      </c>
    </row>
    <row r="33" spans="1:12" x14ac:dyDescent="0.2">
      <c r="J33" s="63">
        <f>AVERAGE(J23:J32)</f>
        <v>2.6387376930631925</v>
      </c>
    </row>
    <row r="34" spans="1:12" x14ac:dyDescent="0.2">
      <c r="J34" s="63">
        <f>_xlfn.STDEV.S(J23:J32)/COUNT(J23:J32)</f>
        <v>7.135965879644976E-2</v>
      </c>
    </row>
    <row r="36" spans="1:12" x14ac:dyDescent="0.2">
      <c r="A36" t="s">
        <v>140</v>
      </c>
      <c r="B36" t="s">
        <v>141</v>
      </c>
      <c r="C36" t="s">
        <v>148</v>
      </c>
      <c r="D36">
        <v>0</v>
      </c>
      <c r="E36">
        <v>50</v>
      </c>
      <c r="F36">
        <v>1</v>
      </c>
      <c r="G36">
        <v>0.29717521122457513</v>
      </c>
      <c r="H36">
        <v>0.41551533626530196</v>
      </c>
      <c r="I36">
        <v>2.2944719512916358E-2</v>
      </c>
      <c r="J36">
        <v>1.9999622344209231</v>
      </c>
      <c r="K36">
        <v>3.1068017613463724E-2</v>
      </c>
      <c r="L36">
        <v>7</v>
      </c>
    </row>
    <row r="37" spans="1:12" x14ac:dyDescent="0.2">
      <c r="A37" t="s">
        <v>140</v>
      </c>
      <c r="B37" t="s">
        <v>141</v>
      </c>
      <c r="C37" t="s">
        <v>148</v>
      </c>
      <c r="D37">
        <v>0</v>
      </c>
      <c r="E37">
        <v>50</v>
      </c>
      <c r="F37">
        <v>2</v>
      </c>
      <c r="G37">
        <v>0.39065884018284525</v>
      </c>
      <c r="H37">
        <v>0.38361248234410872</v>
      </c>
      <c r="I37">
        <v>5.8079837919479106E-2</v>
      </c>
      <c r="J37">
        <v>1.9999999463122164</v>
      </c>
      <c r="K37">
        <v>6.3408561782396941E-2</v>
      </c>
      <c r="L37">
        <v>7</v>
      </c>
    </row>
    <row r="38" spans="1:12" x14ac:dyDescent="0.2">
      <c r="A38" t="s">
        <v>140</v>
      </c>
      <c r="B38" t="s">
        <v>141</v>
      </c>
      <c r="C38" t="s">
        <v>148</v>
      </c>
      <c r="D38">
        <v>0</v>
      </c>
      <c r="E38">
        <v>50</v>
      </c>
      <c r="F38">
        <v>3</v>
      </c>
      <c r="G38">
        <v>0.272670847552344</v>
      </c>
      <c r="H38">
        <v>0.4115241383279849</v>
      </c>
      <c r="I38">
        <v>2.2941687287282669E-2</v>
      </c>
      <c r="J38">
        <v>1.9999993701856369</v>
      </c>
      <c r="K38">
        <v>3.1274937237562694E-2</v>
      </c>
      <c r="L38">
        <v>7</v>
      </c>
    </row>
    <row r="39" spans="1:12" x14ac:dyDescent="0.2">
      <c r="A39" t="s">
        <v>140</v>
      </c>
      <c r="B39" t="s">
        <v>141</v>
      </c>
      <c r="C39" t="s">
        <v>148</v>
      </c>
      <c r="D39">
        <v>0</v>
      </c>
      <c r="E39">
        <v>50</v>
      </c>
      <c r="F39">
        <v>4</v>
      </c>
      <c r="G39">
        <v>0.50814146982524311</v>
      </c>
      <c r="H39">
        <v>0.39444289106571651</v>
      </c>
      <c r="I39">
        <v>2.6733677289857389E-2</v>
      </c>
      <c r="J39">
        <v>2.0000003696989639</v>
      </c>
      <c r="K39">
        <v>3.8615657955972237E-2</v>
      </c>
      <c r="L39">
        <v>7</v>
      </c>
    </row>
    <row r="40" spans="1:12" x14ac:dyDescent="0.2">
      <c r="A40" t="s">
        <v>140</v>
      </c>
      <c r="B40" t="s">
        <v>141</v>
      </c>
      <c r="C40" t="s">
        <v>148</v>
      </c>
      <c r="D40">
        <v>0</v>
      </c>
      <c r="E40">
        <v>50</v>
      </c>
      <c r="F40">
        <v>5</v>
      </c>
      <c r="G40">
        <v>0.60048349545080193</v>
      </c>
      <c r="H40">
        <v>0.42315783691210729</v>
      </c>
      <c r="I40">
        <v>0</v>
      </c>
      <c r="J40">
        <v>1.7290119358698663</v>
      </c>
      <c r="K40">
        <v>3.8898910416384359E-2</v>
      </c>
      <c r="L40">
        <v>6</v>
      </c>
    </row>
    <row r="41" spans="1:12" x14ac:dyDescent="0.2">
      <c r="A41" t="s">
        <v>140</v>
      </c>
      <c r="B41" t="s">
        <v>141</v>
      </c>
      <c r="C41" t="s">
        <v>148</v>
      </c>
      <c r="D41">
        <v>0</v>
      </c>
      <c r="E41">
        <v>50</v>
      </c>
      <c r="F41">
        <v>6</v>
      </c>
      <c r="G41">
        <v>0.69909789176713988</v>
      </c>
      <c r="H41">
        <v>0.37795427374293744</v>
      </c>
      <c r="I41">
        <v>0.17093326075556914</v>
      </c>
      <c r="J41">
        <v>2.0936641516302039</v>
      </c>
      <c r="K41">
        <v>1.7545787375614814E-2</v>
      </c>
      <c r="L41">
        <v>6</v>
      </c>
    </row>
    <row r="42" spans="1:12" x14ac:dyDescent="0.2">
      <c r="A42" t="s">
        <v>140</v>
      </c>
      <c r="B42" t="s">
        <v>141</v>
      </c>
      <c r="C42" t="s">
        <v>148</v>
      </c>
      <c r="D42">
        <v>0</v>
      </c>
      <c r="E42">
        <v>50</v>
      </c>
      <c r="F42">
        <v>7</v>
      </c>
      <c r="G42">
        <v>0.62400654844345183</v>
      </c>
      <c r="H42">
        <v>0.35699239144234129</v>
      </c>
      <c r="I42">
        <v>9.1966477477205323E-5</v>
      </c>
      <c r="J42">
        <v>1.9202545621838103</v>
      </c>
      <c r="K42">
        <v>1.647002908297774E-2</v>
      </c>
      <c r="L42">
        <v>6</v>
      </c>
    </row>
    <row r="43" spans="1:12" x14ac:dyDescent="0.2">
      <c r="A43" t="s">
        <v>140</v>
      </c>
      <c r="B43" t="s">
        <v>141</v>
      </c>
      <c r="C43" t="s">
        <v>148</v>
      </c>
      <c r="D43">
        <v>0</v>
      </c>
      <c r="E43">
        <v>50</v>
      </c>
      <c r="F43">
        <v>8</v>
      </c>
      <c r="G43">
        <v>0.62053061154111233</v>
      </c>
      <c r="H43">
        <v>0.42597306977141303</v>
      </c>
      <c r="I43">
        <v>0.12339720750235653</v>
      </c>
      <c r="J43">
        <v>2.1070389909822547</v>
      </c>
      <c r="K43">
        <v>2.2259949158532407E-3</v>
      </c>
      <c r="L43">
        <v>6</v>
      </c>
    </row>
    <row r="44" spans="1:12" x14ac:dyDescent="0.2">
      <c r="A44" t="s">
        <v>140</v>
      </c>
      <c r="B44" t="s">
        <v>141</v>
      </c>
      <c r="C44" t="s">
        <v>148</v>
      </c>
      <c r="D44">
        <v>0</v>
      </c>
      <c r="E44">
        <v>50</v>
      </c>
      <c r="F44">
        <v>9</v>
      </c>
      <c r="G44">
        <v>0.55029684110425559</v>
      </c>
      <c r="H44">
        <v>0.40442049502752725</v>
      </c>
      <c r="I44">
        <v>0</v>
      </c>
      <c r="J44">
        <v>1.8316732810035077</v>
      </c>
      <c r="K44">
        <v>2.9263276877395284E-3</v>
      </c>
      <c r="L44">
        <v>6</v>
      </c>
    </row>
    <row r="45" spans="1:12" x14ac:dyDescent="0.2">
      <c r="A45" t="s">
        <v>140</v>
      </c>
      <c r="B45" t="s">
        <v>141</v>
      </c>
      <c r="C45" t="s">
        <v>148</v>
      </c>
      <c r="D45">
        <v>0</v>
      </c>
      <c r="E45">
        <v>50</v>
      </c>
      <c r="F45">
        <v>10</v>
      </c>
      <c r="G45">
        <v>0.4209204886997388</v>
      </c>
      <c r="H45">
        <v>0.40075882532496465</v>
      </c>
      <c r="I45">
        <v>0</v>
      </c>
      <c r="J45">
        <v>2.1009132743216878</v>
      </c>
      <c r="K45">
        <v>1.8070151511834047E-2</v>
      </c>
      <c r="L45">
        <v>6</v>
      </c>
    </row>
    <row r="46" spans="1:12" x14ac:dyDescent="0.2">
      <c r="J46" s="63">
        <f>AVERAGE(J36:J45)</f>
        <v>1.9782518116609069</v>
      </c>
    </row>
    <row r="47" spans="1:12" x14ac:dyDescent="0.2">
      <c r="J47" s="63">
        <f>_xlfn.STDEV.S(J36:J45)/COUNT(J36:J45)</f>
        <v>1.2193428210561037E-2</v>
      </c>
    </row>
    <row r="50" spans="1:12" x14ac:dyDescent="0.2">
      <c r="A50" t="s">
        <v>140</v>
      </c>
      <c r="B50" t="s">
        <v>141</v>
      </c>
      <c r="C50" t="s">
        <v>148</v>
      </c>
      <c r="D50">
        <v>1</v>
      </c>
      <c r="E50">
        <v>50</v>
      </c>
      <c r="F50">
        <v>2</v>
      </c>
      <c r="G50">
        <v>0.53638176325217879</v>
      </c>
      <c r="H50">
        <v>0.25643419323812999</v>
      </c>
      <c r="I50">
        <v>0</v>
      </c>
      <c r="J50">
        <v>3.2548869752856384</v>
      </c>
      <c r="K50">
        <v>2.5221648369572615E-2</v>
      </c>
      <c r="L50">
        <v>6</v>
      </c>
    </row>
    <row r="51" spans="1:12" x14ac:dyDescent="0.2">
      <c r="A51" t="s">
        <v>140</v>
      </c>
      <c r="B51" t="s">
        <v>141</v>
      </c>
      <c r="C51" t="s">
        <v>148</v>
      </c>
      <c r="D51">
        <v>1</v>
      </c>
      <c r="E51">
        <v>50</v>
      </c>
      <c r="F51">
        <v>6</v>
      </c>
      <c r="G51">
        <v>0.79779161730180292</v>
      </c>
      <c r="H51">
        <v>0.2089145863038184</v>
      </c>
      <c r="I51">
        <v>5.432387278344105E-2</v>
      </c>
      <c r="J51">
        <v>5.5314441301152089</v>
      </c>
      <c r="K51">
        <v>2.8021631016189544E-2</v>
      </c>
    </row>
    <row r="54" spans="1:12" x14ac:dyDescent="0.2">
      <c r="A54" t="s">
        <v>140</v>
      </c>
      <c r="B54" t="s">
        <v>141</v>
      </c>
      <c r="C54" t="s">
        <v>148</v>
      </c>
      <c r="D54">
        <v>1</v>
      </c>
      <c r="E54">
        <v>100</v>
      </c>
      <c r="F54">
        <v>1</v>
      </c>
      <c r="G54">
        <v>0.31044999997151213</v>
      </c>
      <c r="H54">
        <v>0.44452464285255899</v>
      </c>
      <c r="I54">
        <v>0</v>
      </c>
      <c r="J54">
        <v>1.6282641709464203</v>
      </c>
      <c r="K54">
        <v>4.2568838035143844E-2</v>
      </c>
      <c r="L54">
        <v>6</v>
      </c>
    </row>
    <row r="55" spans="1:12" x14ac:dyDescent="0.2">
      <c r="A55" t="s">
        <v>140</v>
      </c>
      <c r="B55" t="s">
        <v>141</v>
      </c>
      <c r="C55" t="s">
        <v>148</v>
      </c>
      <c r="D55">
        <v>1</v>
      </c>
      <c r="E55">
        <v>100</v>
      </c>
      <c r="F55">
        <v>2</v>
      </c>
      <c r="G55">
        <v>0.10236552925283886</v>
      </c>
      <c r="H55">
        <v>0.36226195117768151</v>
      </c>
      <c r="I55">
        <v>1.5604188100073793E-2</v>
      </c>
      <c r="J55">
        <v>2.547102565316699</v>
      </c>
      <c r="K55">
        <v>1.3267864096214801E-2</v>
      </c>
      <c r="L55">
        <v>6</v>
      </c>
    </row>
    <row r="56" spans="1:12" x14ac:dyDescent="0.2">
      <c r="A56" t="s">
        <v>140</v>
      </c>
      <c r="B56" t="s">
        <v>141</v>
      </c>
      <c r="C56" t="s">
        <v>148</v>
      </c>
      <c r="D56">
        <v>1</v>
      </c>
      <c r="E56">
        <v>100</v>
      </c>
      <c r="F56">
        <v>3</v>
      </c>
      <c r="G56">
        <v>2.6177073954213356E-2</v>
      </c>
      <c r="H56">
        <v>0.30024516900983733</v>
      </c>
      <c r="I56">
        <v>0</v>
      </c>
      <c r="J56">
        <v>2.0000008466548391</v>
      </c>
      <c r="K56">
        <v>4.8392977685289003E-2</v>
      </c>
      <c r="L56">
        <v>6</v>
      </c>
    </row>
    <row r="57" spans="1:12" x14ac:dyDescent="0.2">
      <c r="A57" t="s">
        <v>140</v>
      </c>
      <c r="B57" t="s">
        <v>141</v>
      </c>
      <c r="C57" t="s">
        <v>148</v>
      </c>
      <c r="D57">
        <v>1</v>
      </c>
      <c r="E57">
        <v>100</v>
      </c>
      <c r="F57">
        <v>4</v>
      </c>
      <c r="G57">
        <v>0</v>
      </c>
      <c r="H57">
        <v>0.35778062231682173</v>
      </c>
      <c r="I57">
        <v>0</v>
      </c>
      <c r="J57">
        <v>2.4061695201850255</v>
      </c>
      <c r="K57">
        <v>8.5130570589129179E-2</v>
      </c>
      <c r="L57">
        <v>6</v>
      </c>
    </row>
    <row r="58" spans="1:12" x14ac:dyDescent="0.2">
      <c r="A58" t="s">
        <v>140</v>
      </c>
      <c r="B58" t="s">
        <v>141</v>
      </c>
      <c r="C58" t="s">
        <v>148</v>
      </c>
      <c r="D58">
        <v>1</v>
      </c>
      <c r="E58">
        <v>100</v>
      </c>
      <c r="F58">
        <v>5</v>
      </c>
      <c r="G58">
        <v>0.1732192759524801</v>
      </c>
      <c r="H58">
        <v>0.65164862450775518</v>
      </c>
      <c r="I58">
        <v>0</v>
      </c>
      <c r="J58">
        <v>3.7679647611422999</v>
      </c>
      <c r="K58">
        <v>0.13953589313968873</v>
      </c>
      <c r="L58">
        <v>6</v>
      </c>
    </row>
    <row r="59" spans="1:12" x14ac:dyDescent="0.2">
      <c r="A59" t="s">
        <v>140</v>
      </c>
      <c r="B59" t="s">
        <v>141</v>
      </c>
      <c r="C59" t="s">
        <v>148</v>
      </c>
      <c r="D59">
        <v>1</v>
      </c>
      <c r="E59">
        <v>100</v>
      </c>
      <c r="F59">
        <v>6</v>
      </c>
      <c r="G59">
        <v>0.79801564718553741</v>
      </c>
      <c r="H59">
        <v>0.52426118378697839</v>
      </c>
      <c r="I59">
        <v>0.10360418854324376</v>
      </c>
      <c r="J59">
        <v>3.3861117548984816</v>
      </c>
      <c r="K59">
        <v>2.9344600355257922E-2</v>
      </c>
      <c r="L59">
        <v>6</v>
      </c>
    </row>
    <row r="60" spans="1:12" x14ac:dyDescent="0.2">
      <c r="A60" t="s">
        <v>140</v>
      </c>
      <c r="B60" t="s">
        <v>141</v>
      </c>
      <c r="C60" t="s">
        <v>148</v>
      </c>
      <c r="D60">
        <v>1</v>
      </c>
      <c r="E60">
        <v>100</v>
      </c>
      <c r="F60">
        <v>7</v>
      </c>
      <c r="G60">
        <v>0.8806699043318541</v>
      </c>
      <c r="H60">
        <v>0.58141233877661214</v>
      </c>
      <c r="I60">
        <v>0.16170321701259188</v>
      </c>
      <c r="J60">
        <v>3.7942601048337901</v>
      </c>
      <c r="K60">
        <v>6.1980927740525375E-2</v>
      </c>
      <c r="L60">
        <v>6</v>
      </c>
    </row>
    <row r="61" spans="1:12" x14ac:dyDescent="0.2">
      <c r="A61" t="s">
        <v>140</v>
      </c>
      <c r="B61" t="s">
        <v>141</v>
      </c>
      <c r="C61" t="s">
        <v>148</v>
      </c>
      <c r="D61">
        <v>1</v>
      </c>
      <c r="E61">
        <v>100</v>
      </c>
      <c r="F61">
        <v>8</v>
      </c>
      <c r="G61">
        <v>0.71320133814640452</v>
      </c>
      <c r="H61">
        <v>0.53648694678699871</v>
      </c>
      <c r="I61">
        <v>6.8637477956978332E-2</v>
      </c>
      <c r="J61">
        <v>3.1419918630013788</v>
      </c>
      <c r="K61">
        <v>0.11774806704830704</v>
      </c>
      <c r="L61">
        <v>6</v>
      </c>
    </row>
    <row r="62" spans="1:12" x14ac:dyDescent="0.2">
      <c r="J62" s="63">
        <f>AVERAGE(J54:J61)</f>
        <v>2.8339831983723669</v>
      </c>
    </row>
    <row r="63" spans="1:12" x14ac:dyDescent="0.2">
      <c r="J63" s="63">
        <f>_xlfn.STDEV.S(J54:J61)/COUNT(J54:J61)</f>
        <v>0.10142707789117808</v>
      </c>
    </row>
    <row r="66" spans="1:12" x14ac:dyDescent="0.2">
      <c r="A66" t="s">
        <v>140</v>
      </c>
      <c r="B66" t="s">
        <v>148</v>
      </c>
      <c r="C66" t="s">
        <v>141</v>
      </c>
      <c r="D66">
        <v>1</v>
      </c>
      <c r="E66">
        <v>100</v>
      </c>
      <c r="F66">
        <v>1</v>
      </c>
      <c r="G66">
        <v>0.8122234379601776</v>
      </c>
      <c r="H66">
        <v>0.41823540307539198</v>
      </c>
      <c r="I66">
        <v>9.3244530876309295E-2</v>
      </c>
      <c r="J66">
        <v>2.5801397752809314</v>
      </c>
      <c r="K66">
        <v>2.5318391538318261E-2</v>
      </c>
      <c r="L66">
        <v>6</v>
      </c>
    </row>
    <row r="67" spans="1:12" x14ac:dyDescent="0.2">
      <c r="A67" t="s">
        <v>140</v>
      </c>
      <c r="B67" t="s">
        <v>148</v>
      </c>
      <c r="C67" t="s">
        <v>141</v>
      </c>
      <c r="D67">
        <v>1</v>
      </c>
      <c r="E67">
        <v>100</v>
      </c>
      <c r="F67">
        <v>2</v>
      </c>
      <c r="G67">
        <v>0.80455456307870454</v>
      </c>
      <c r="H67">
        <v>0.46988821968566025</v>
      </c>
      <c r="I67">
        <v>2.7751395333759907E-2</v>
      </c>
      <c r="J67">
        <v>3.36525116546043</v>
      </c>
      <c r="K67">
        <v>1.0524262928042948E-2</v>
      </c>
      <c r="L67">
        <v>6</v>
      </c>
    </row>
    <row r="68" spans="1:12" x14ac:dyDescent="0.2">
      <c r="A68" t="s">
        <v>140</v>
      </c>
      <c r="B68" t="s">
        <v>148</v>
      </c>
      <c r="C68" t="s">
        <v>141</v>
      </c>
      <c r="D68">
        <v>1</v>
      </c>
      <c r="E68">
        <v>100</v>
      </c>
      <c r="F68">
        <v>3</v>
      </c>
      <c r="G68">
        <v>0.91370821765878851</v>
      </c>
      <c r="H68">
        <v>0.40851557624405282</v>
      </c>
      <c r="I68">
        <v>0.12656576576405112</v>
      </c>
      <c r="J68">
        <v>3.311556658157579</v>
      </c>
      <c r="K68">
        <v>1.3044626047760558E-2</v>
      </c>
      <c r="L68">
        <v>6</v>
      </c>
    </row>
    <row r="69" spans="1:12" x14ac:dyDescent="0.2">
      <c r="A69" t="s">
        <v>140</v>
      </c>
      <c r="B69" t="s">
        <v>148</v>
      </c>
      <c r="C69" t="s">
        <v>141</v>
      </c>
      <c r="D69">
        <v>1</v>
      </c>
      <c r="E69">
        <v>100</v>
      </c>
      <c r="F69">
        <v>4</v>
      </c>
      <c r="G69">
        <v>0.58412177668013687</v>
      </c>
      <c r="H69">
        <v>0.28404023146051516</v>
      </c>
      <c r="I69">
        <v>0</v>
      </c>
      <c r="J69">
        <v>2.4651331367807909</v>
      </c>
      <c r="K69">
        <v>6.2844021638576815E-3</v>
      </c>
      <c r="L69">
        <v>6</v>
      </c>
    </row>
    <row r="70" spans="1:12" x14ac:dyDescent="0.2">
      <c r="A70" t="s">
        <v>140</v>
      </c>
      <c r="B70" t="s">
        <v>148</v>
      </c>
      <c r="C70" t="s">
        <v>141</v>
      </c>
      <c r="D70">
        <v>1</v>
      </c>
      <c r="E70">
        <v>100</v>
      </c>
      <c r="F70">
        <v>5</v>
      </c>
      <c r="G70">
        <v>0.51581229886343205</v>
      </c>
      <c r="H70">
        <v>0.39310189946686225</v>
      </c>
      <c r="I70">
        <v>3.4233899663032287E-2</v>
      </c>
      <c r="J70">
        <v>2.1133729817396203</v>
      </c>
      <c r="K70">
        <v>4.438924856206404E-2</v>
      </c>
      <c r="L70">
        <v>6</v>
      </c>
    </row>
    <row r="71" spans="1:12" x14ac:dyDescent="0.2">
      <c r="A71" t="s">
        <v>140</v>
      </c>
      <c r="B71" t="s">
        <v>148</v>
      </c>
      <c r="C71" t="s">
        <v>141</v>
      </c>
      <c r="D71">
        <v>1</v>
      </c>
      <c r="E71">
        <v>100</v>
      </c>
      <c r="F71">
        <v>6</v>
      </c>
      <c r="G71">
        <v>0.71518508569339745</v>
      </c>
      <c r="H71">
        <v>0.26078669561131601</v>
      </c>
      <c r="I71">
        <v>3.1386830011001642E-2</v>
      </c>
      <c r="J71">
        <v>2.9822966221640641</v>
      </c>
      <c r="K71">
        <v>5.2028836649281665E-3</v>
      </c>
      <c r="L71">
        <v>6</v>
      </c>
    </row>
    <row r="72" spans="1:12" x14ac:dyDescent="0.2">
      <c r="A72" t="s">
        <v>140</v>
      </c>
      <c r="B72" t="s">
        <v>148</v>
      </c>
      <c r="C72" t="s">
        <v>141</v>
      </c>
      <c r="D72">
        <v>1</v>
      </c>
      <c r="E72">
        <v>100</v>
      </c>
      <c r="F72">
        <v>7</v>
      </c>
      <c r="G72">
        <v>1.0797929907856001</v>
      </c>
      <c r="H72">
        <v>0.38507361021792652</v>
      </c>
      <c r="I72">
        <v>9.1735447813887872E-2</v>
      </c>
      <c r="J72">
        <v>3.3966573172794967</v>
      </c>
      <c r="K72">
        <v>5.6308309757274249E-3</v>
      </c>
      <c r="L72">
        <v>6</v>
      </c>
    </row>
    <row r="73" spans="1:12" x14ac:dyDescent="0.2">
      <c r="A73" t="s">
        <v>140</v>
      </c>
      <c r="B73" t="s">
        <v>148</v>
      </c>
      <c r="C73" t="s">
        <v>141</v>
      </c>
      <c r="D73">
        <v>1</v>
      </c>
      <c r="E73">
        <v>100</v>
      </c>
      <c r="F73">
        <v>8</v>
      </c>
      <c r="G73">
        <v>0.623322581056313</v>
      </c>
      <c r="H73">
        <v>0.35935877739738065</v>
      </c>
      <c r="I73">
        <v>0</v>
      </c>
      <c r="J73">
        <v>3.4162220579820164</v>
      </c>
      <c r="K73">
        <v>3.1806742047785629E-2</v>
      </c>
      <c r="L73">
        <v>8</v>
      </c>
    </row>
    <row r="74" spans="1:12" x14ac:dyDescent="0.2">
      <c r="A74" t="s">
        <v>140</v>
      </c>
      <c r="B74" t="s">
        <v>148</v>
      </c>
      <c r="C74" t="s">
        <v>141</v>
      </c>
      <c r="D74">
        <v>1</v>
      </c>
      <c r="E74">
        <v>100</v>
      </c>
      <c r="F74">
        <v>9</v>
      </c>
      <c r="G74">
        <v>0.62600870157045829</v>
      </c>
      <c r="H74">
        <v>0.35647664001087803</v>
      </c>
      <c r="I74">
        <v>0</v>
      </c>
      <c r="J74">
        <v>3.5512578500189447</v>
      </c>
      <c r="K74">
        <v>8.6412171259216172E-2</v>
      </c>
      <c r="L74">
        <v>8</v>
      </c>
    </row>
    <row r="75" spans="1:12" x14ac:dyDescent="0.2">
      <c r="A75" t="s">
        <v>140</v>
      </c>
      <c r="B75" t="s">
        <v>148</v>
      </c>
      <c r="C75" t="s">
        <v>141</v>
      </c>
      <c r="D75">
        <v>1</v>
      </c>
      <c r="E75">
        <v>100</v>
      </c>
      <c r="F75">
        <v>10</v>
      </c>
      <c r="G75">
        <v>0.54765509717646021</v>
      </c>
      <c r="H75">
        <v>0.40971237968255064</v>
      </c>
      <c r="I75">
        <v>0</v>
      </c>
      <c r="J75">
        <v>3.724750944871889</v>
      </c>
      <c r="K75">
        <v>0.13298296986719144</v>
      </c>
      <c r="L75">
        <v>8</v>
      </c>
    </row>
    <row r="76" spans="1:12" x14ac:dyDescent="0.2">
      <c r="J76" s="63">
        <f>AVERAGE(J66:J75)</f>
        <v>3.0906638509735762</v>
      </c>
    </row>
    <row r="77" spans="1:12" x14ac:dyDescent="0.2">
      <c r="J77" s="63">
        <f>_xlfn.STDEV.S(J66:J75)/COUNT(J66:J75)</f>
        <v>5.3299881731664431E-2</v>
      </c>
    </row>
    <row r="81" spans="1:12" x14ac:dyDescent="0.2">
      <c r="A81" t="s">
        <v>140</v>
      </c>
      <c r="B81" t="s">
        <v>148</v>
      </c>
      <c r="C81" t="s">
        <v>148</v>
      </c>
      <c r="D81">
        <v>1</v>
      </c>
      <c r="E81">
        <v>50</v>
      </c>
      <c r="F81">
        <v>1</v>
      </c>
      <c r="G81">
        <v>1.1588452423588249</v>
      </c>
      <c r="H81">
        <v>0.39040639206053074</v>
      </c>
      <c r="I81">
        <v>8.3147709336999609E-2</v>
      </c>
      <c r="J81">
        <v>3.5260690628925402</v>
      </c>
      <c r="K81">
        <v>1.5660868940905238E-3</v>
      </c>
      <c r="L81">
        <v>6</v>
      </c>
    </row>
    <row r="82" spans="1:12" x14ac:dyDescent="0.2">
      <c r="A82" t="s">
        <v>140</v>
      </c>
      <c r="B82" t="s">
        <v>148</v>
      </c>
      <c r="C82" t="s">
        <v>148</v>
      </c>
      <c r="D82">
        <v>1</v>
      </c>
      <c r="E82">
        <v>50</v>
      </c>
      <c r="F82">
        <v>2</v>
      </c>
      <c r="G82">
        <v>1.2806019332602601</v>
      </c>
      <c r="H82">
        <v>0.44498040656337579</v>
      </c>
      <c r="I82">
        <v>0.12737448164817289</v>
      </c>
      <c r="J82">
        <v>3.7899624873689066</v>
      </c>
      <c r="K82">
        <v>1.7210898113919383E-2</v>
      </c>
      <c r="L82">
        <v>6</v>
      </c>
    </row>
    <row r="83" spans="1:12" x14ac:dyDescent="0.2">
      <c r="A83" t="s">
        <v>140</v>
      </c>
      <c r="B83" t="s">
        <v>148</v>
      </c>
      <c r="C83" t="s">
        <v>148</v>
      </c>
      <c r="D83">
        <v>1</v>
      </c>
      <c r="E83">
        <v>50</v>
      </c>
      <c r="F83">
        <v>3</v>
      </c>
      <c r="G83">
        <v>0.84121936853797286</v>
      </c>
      <c r="H83">
        <v>0.3762702402051285</v>
      </c>
      <c r="I83">
        <v>2.6835637043132028E-2</v>
      </c>
      <c r="J83">
        <v>1.8646349456237208</v>
      </c>
      <c r="K83">
        <v>1.6578440369623186E-2</v>
      </c>
      <c r="L83">
        <v>6</v>
      </c>
    </row>
    <row r="84" spans="1:12" x14ac:dyDescent="0.2">
      <c r="A84" t="s">
        <v>140</v>
      </c>
      <c r="B84" t="s">
        <v>148</v>
      </c>
      <c r="C84" t="s">
        <v>148</v>
      </c>
      <c r="D84">
        <v>1</v>
      </c>
      <c r="E84">
        <v>50</v>
      </c>
      <c r="F84">
        <v>4</v>
      </c>
      <c r="G84">
        <v>0.75165645684186699</v>
      </c>
      <c r="H84">
        <v>0.36844476870861714</v>
      </c>
      <c r="I84">
        <v>0</v>
      </c>
      <c r="J84">
        <v>2.8440259710132545</v>
      </c>
      <c r="K84">
        <v>2.5473317032109644E-2</v>
      </c>
      <c r="L84">
        <v>6</v>
      </c>
    </row>
    <row r="85" spans="1:12" x14ac:dyDescent="0.2">
      <c r="A85" t="s">
        <v>140</v>
      </c>
      <c r="B85" t="s">
        <v>148</v>
      </c>
      <c r="C85" t="s">
        <v>148</v>
      </c>
      <c r="D85">
        <v>1</v>
      </c>
      <c r="E85">
        <v>50</v>
      </c>
      <c r="F85">
        <v>5</v>
      </c>
      <c r="G85">
        <v>0.7919599812086805</v>
      </c>
      <c r="H85">
        <v>0.42358985542279809</v>
      </c>
      <c r="I85">
        <v>4.7926767470659031E-3</v>
      </c>
      <c r="J85">
        <v>2.411258080861475</v>
      </c>
      <c r="K85">
        <v>2.2297867894009275E-2</v>
      </c>
      <c r="L85">
        <v>6</v>
      </c>
    </row>
    <row r="86" spans="1:12" x14ac:dyDescent="0.2">
      <c r="A86" t="s">
        <v>140</v>
      </c>
      <c r="B86" t="s">
        <v>148</v>
      </c>
      <c r="C86" t="s">
        <v>148</v>
      </c>
      <c r="D86">
        <v>1</v>
      </c>
      <c r="E86">
        <v>50</v>
      </c>
      <c r="F86">
        <v>6</v>
      </c>
      <c r="G86">
        <v>0.80345205656421881</v>
      </c>
      <c r="H86">
        <v>0.35305895040715324</v>
      </c>
      <c r="I86">
        <v>0</v>
      </c>
      <c r="J86">
        <v>2.7612000638889844</v>
      </c>
      <c r="K86">
        <v>3.2818950403703813E-2</v>
      </c>
      <c r="L86">
        <v>6</v>
      </c>
    </row>
    <row r="87" spans="1:12" x14ac:dyDescent="0.2">
      <c r="A87" t="s">
        <v>140</v>
      </c>
      <c r="B87" t="s">
        <v>148</v>
      </c>
      <c r="C87" t="s">
        <v>148</v>
      </c>
      <c r="D87">
        <v>1</v>
      </c>
      <c r="E87">
        <v>50</v>
      </c>
      <c r="F87">
        <v>7</v>
      </c>
      <c r="G87">
        <v>0.80902726528942892</v>
      </c>
      <c r="H87">
        <v>0.4741144203518684</v>
      </c>
      <c r="I87">
        <v>7.8561033361624968E-2</v>
      </c>
      <c r="J87">
        <v>3.4944491677494574</v>
      </c>
      <c r="K87">
        <v>7.6968266413802019E-3</v>
      </c>
      <c r="L87">
        <v>6</v>
      </c>
    </row>
    <row r="88" spans="1:12" x14ac:dyDescent="0.2">
      <c r="A88" t="s">
        <v>140</v>
      </c>
      <c r="B88" t="s">
        <v>148</v>
      </c>
      <c r="C88" t="s">
        <v>148</v>
      </c>
      <c r="D88">
        <v>1</v>
      </c>
      <c r="E88">
        <v>50</v>
      </c>
      <c r="F88">
        <v>8</v>
      </c>
      <c r="G88">
        <v>0.63266789405535873</v>
      </c>
      <c r="H88">
        <v>0.39006338396852502</v>
      </c>
      <c r="I88">
        <v>0</v>
      </c>
      <c r="J88">
        <v>3.2253948160818582</v>
      </c>
      <c r="K88">
        <v>4.9105914438434844E-2</v>
      </c>
      <c r="L88">
        <v>6</v>
      </c>
    </row>
    <row r="89" spans="1:12" x14ac:dyDescent="0.2">
      <c r="A89" t="s">
        <v>140</v>
      </c>
      <c r="B89" t="s">
        <v>148</v>
      </c>
      <c r="C89" t="s">
        <v>148</v>
      </c>
      <c r="D89">
        <v>1</v>
      </c>
      <c r="E89">
        <v>50</v>
      </c>
      <c r="F89">
        <v>9</v>
      </c>
      <c r="G89">
        <v>0.60487551703438724</v>
      </c>
      <c r="H89">
        <v>0.59187650975580419</v>
      </c>
      <c r="I89">
        <v>5.4156876849038305E-2</v>
      </c>
      <c r="J89">
        <v>3.5643487924240547</v>
      </c>
      <c r="K89">
        <v>3.7760983075508861E-2</v>
      </c>
      <c r="L89">
        <v>6</v>
      </c>
    </row>
    <row r="90" spans="1:12" x14ac:dyDescent="0.2">
      <c r="J90" s="63">
        <f>AVERAGE(J81:J89)</f>
        <v>3.0534825986560286</v>
      </c>
    </row>
    <row r="91" spans="1:12" x14ac:dyDescent="0.2">
      <c r="J91" s="63">
        <f>_xlfn.STDEV.S(J81:J89)/COUNT(J81:J89)</f>
        <v>7.0336958157882407E-2</v>
      </c>
    </row>
  </sheetData>
  <mergeCells count="1">
    <mergeCell ref="A1:H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E37"/>
  <sheetViews>
    <sheetView tabSelected="1" zoomScale="120" zoomScaleNormal="120" workbookViewId="0">
      <pane xSplit="1" topLeftCell="C1" activePane="topRight" state="frozen"/>
      <selection pane="topRight" activeCell="I19" sqref="I19"/>
    </sheetView>
  </sheetViews>
  <sheetFormatPr baseColWidth="10" defaultRowHeight="15" x14ac:dyDescent="0.2"/>
  <cols>
    <col min="1" max="1" width="28.83203125" customWidth="1"/>
    <col min="2" max="2" width="8.5" customWidth="1"/>
    <col min="3" max="3" width="7.6640625" customWidth="1"/>
    <col min="4" max="4" width="8.1640625" customWidth="1"/>
    <col min="5" max="5" width="7.5" customWidth="1"/>
    <col min="6" max="6" width="7.6640625" customWidth="1"/>
    <col min="7" max="7" width="7.5" customWidth="1"/>
    <col min="8" max="12" width="8.33203125" customWidth="1"/>
    <col min="13" max="20" width="8.6640625" customWidth="1"/>
  </cols>
  <sheetData>
    <row r="1" spans="1:31" ht="15" customHeight="1" x14ac:dyDescent="0.2">
      <c r="A1" s="109" t="s">
        <v>82</v>
      </c>
      <c r="B1" s="109"/>
      <c r="C1" s="109"/>
      <c r="D1" s="109"/>
      <c r="E1" s="109"/>
      <c r="F1" s="109"/>
      <c r="G1" s="109"/>
      <c r="H1" s="109"/>
      <c r="I1" s="52"/>
      <c r="J1" s="52"/>
      <c r="K1" s="52"/>
      <c r="L1" s="52"/>
      <c r="M1" s="52"/>
      <c r="N1" s="52"/>
      <c r="O1" s="52"/>
    </row>
    <row r="2" spans="1:31" x14ac:dyDescent="0.2">
      <c r="A2" s="109"/>
      <c r="B2" s="109"/>
      <c r="C2" s="109"/>
      <c r="D2" s="109"/>
      <c r="E2" s="109"/>
      <c r="F2" s="109"/>
      <c r="G2" s="109"/>
      <c r="H2" s="109"/>
      <c r="I2" s="52"/>
      <c r="J2" s="52"/>
      <c r="K2" s="52"/>
      <c r="L2" s="52"/>
      <c r="M2" s="52"/>
      <c r="N2" s="52"/>
      <c r="O2" s="52"/>
    </row>
    <row r="3" spans="1:31" x14ac:dyDescent="0.2">
      <c r="A3" s="109"/>
      <c r="B3" s="109"/>
      <c r="C3" s="109"/>
      <c r="D3" s="109"/>
      <c r="E3" s="109"/>
      <c r="F3" s="109"/>
      <c r="G3" s="109"/>
      <c r="H3" s="109"/>
      <c r="I3" s="52"/>
      <c r="J3" s="52"/>
      <c r="K3" s="52"/>
      <c r="L3" s="52"/>
      <c r="M3" s="52"/>
      <c r="N3" s="52"/>
      <c r="O3" s="52"/>
    </row>
    <row r="4" spans="1:31" x14ac:dyDescent="0.2">
      <c r="A4" s="109"/>
      <c r="B4" s="109"/>
      <c r="C4" s="109"/>
      <c r="D4" s="109"/>
      <c r="E4" s="109"/>
      <c r="F4" s="109"/>
      <c r="G4" s="109"/>
      <c r="H4" s="109"/>
      <c r="I4" s="52"/>
      <c r="J4" s="52"/>
      <c r="K4" s="52"/>
      <c r="L4" s="52"/>
      <c r="M4" s="52"/>
      <c r="N4" s="52"/>
      <c r="O4" s="52"/>
    </row>
    <row r="5" spans="1:31" x14ac:dyDescent="0.2">
      <c r="A5" s="109"/>
      <c r="B5" s="109"/>
      <c r="C5" s="109"/>
      <c r="D5" s="109"/>
      <c r="E5" s="109"/>
      <c r="F5" s="109"/>
      <c r="G5" s="109"/>
      <c r="H5" s="109"/>
      <c r="I5" s="52"/>
      <c r="J5" s="52"/>
      <c r="K5" s="52"/>
      <c r="L5" s="52"/>
      <c r="M5" s="52"/>
      <c r="N5" s="52"/>
      <c r="O5" s="52"/>
    </row>
    <row r="6" spans="1:31" x14ac:dyDescent="0.2">
      <c r="A6" s="109"/>
      <c r="B6" s="109"/>
      <c r="C6" s="109"/>
      <c r="D6" s="109"/>
      <c r="E6" s="109"/>
      <c r="F6" s="109"/>
      <c r="G6" s="109"/>
      <c r="H6" s="109"/>
      <c r="I6" s="52"/>
      <c r="J6" s="52"/>
      <c r="K6" s="52"/>
      <c r="L6" s="52"/>
      <c r="M6" s="52"/>
      <c r="N6" s="52"/>
      <c r="O6" s="52"/>
    </row>
    <row r="7" spans="1:31" x14ac:dyDescent="0.2">
      <c r="A7" s="109"/>
      <c r="B7" s="109"/>
      <c r="C7" s="109"/>
      <c r="D7" s="109"/>
      <c r="E7" s="109"/>
      <c r="F7" s="109"/>
      <c r="G7" s="109"/>
      <c r="H7" s="109"/>
      <c r="I7" s="52"/>
      <c r="J7" s="52"/>
      <c r="K7" s="52"/>
      <c r="L7" s="52"/>
      <c r="M7" s="52"/>
      <c r="N7" s="52"/>
      <c r="O7" s="52"/>
    </row>
    <row r="8" spans="1:31" x14ac:dyDescent="0.2">
      <c r="A8" s="109"/>
      <c r="B8" s="109"/>
      <c r="C8" s="109"/>
      <c r="D8" s="109"/>
      <c r="E8" s="109"/>
      <c r="F8" s="109"/>
      <c r="G8" s="109"/>
      <c r="H8" s="109"/>
      <c r="I8" s="52"/>
      <c r="J8" s="52"/>
      <c r="K8" s="52"/>
      <c r="L8" s="52"/>
      <c r="M8" s="52"/>
      <c r="N8" s="52"/>
      <c r="O8" s="52"/>
    </row>
    <row r="9" spans="1:31" x14ac:dyDescent="0.2">
      <c r="A9" s="52"/>
      <c r="B9" s="52"/>
      <c r="C9" s="52"/>
      <c r="D9" s="52"/>
      <c r="E9" s="52"/>
      <c r="F9" s="52"/>
      <c r="G9" s="52"/>
      <c r="H9" s="52"/>
      <c r="I9" s="52"/>
      <c r="J9" s="52"/>
      <c r="K9" s="52"/>
      <c r="L9" s="52"/>
      <c r="M9" s="52"/>
      <c r="N9" s="52"/>
      <c r="O9" s="52"/>
    </row>
    <row r="10" spans="1:31" x14ac:dyDescent="0.2">
      <c r="A10" s="52"/>
      <c r="B10" s="52"/>
      <c r="C10" s="52"/>
      <c r="D10" s="52"/>
      <c r="E10" s="52"/>
      <c r="F10" s="52"/>
      <c r="G10" s="52"/>
      <c r="H10" s="52"/>
      <c r="I10" s="52"/>
      <c r="J10" s="52"/>
      <c r="K10" s="52"/>
      <c r="L10" s="52"/>
      <c r="M10" s="52"/>
      <c r="N10" s="52"/>
      <c r="O10" s="52"/>
    </row>
    <row r="11" spans="1:31" ht="16" thickBot="1" x14ac:dyDescent="0.25">
      <c r="A11" s="34"/>
      <c r="B11" s="62"/>
      <c r="C11" s="34"/>
      <c r="D11" s="34"/>
      <c r="E11" s="34"/>
      <c r="F11" s="34"/>
      <c r="G11" s="34"/>
      <c r="H11" s="34"/>
      <c r="I11" s="35"/>
      <c r="J11" s="35"/>
      <c r="K11" s="35"/>
      <c r="L11" s="35"/>
      <c r="M11" s="34"/>
      <c r="N11" s="34"/>
      <c r="O11" s="34"/>
    </row>
    <row r="12" spans="1:31" ht="16" thickBot="1" x14ac:dyDescent="0.25">
      <c r="B12" t="s">
        <v>134</v>
      </c>
      <c r="C12" s="92" t="s">
        <v>64</v>
      </c>
      <c r="D12" s="93"/>
      <c r="E12" s="93"/>
      <c r="F12" s="93"/>
      <c r="G12" s="93"/>
      <c r="H12" s="93"/>
      <c r="I12" s="93"/>
      <c r="J12" s="93"/>
      <c r="K12" s="93"/>
      <c r="L12" s="93"/>
      <c r="M12" s="93"/>
      <c r="N12" s="93"/>
      <c r="O12" s="93"/>
      <c r="P12" s="93"/>
      <c r="Q12" s="94"/>
      <c r="R12" s="110" t="s">
        <v>61</v>
      </c>
      <c r="S12" s="111"/>
      <c r="T12" s="111"/>
      <c r="U12" s="111"/>
      <c r="V12" s="111"/>
      <c r="W12" s="111"/>
      <c r="X12" s="111"/>
      <c r="Y12" s="112"/>
      <c r="Z12" s="110" t="s">
        <v>72</v>
      </c>
      <c r="AA12" s="111"/>
      <c r="AB12" s="111"/>
      <c r="AC12" s="111"/>
      <c r="AD12" s="111"/>
      <c r="AE12" s="112"/>
    </row>
    <row r="13" spans="1:31" ht="16" thickBot="1" x14ac:dyDescent="0.25">
      <c r="A13" s="29" t="s">
        <v>29</v>
      </c>
      <c r="B13" s="75"/>
      <c r="C13" s="92" t="s">
        <v>65</v>
      </c>
      <c r="D13" s="93"/>
      <c r="E13" s="94"/>
      <c r="F13" s="92" t="s">
        <v>66</v>
      </c>
      <c r="G13" s="93"/>
      <c r="H13" s="94"/>
      <c r="I13" s="92" t="s">
        <v>67</v>
      </c>
      <c r="J13" s="93"/>
      <c r="K13" s="94"/>
      <c r="L13" s="92" t="s">
        <v>76</v>
      </c>
      <c r="M13" s="93"/>
      <c r="N13" s="94"/>
      <c r="O13" s="92" t="s">
        <v>77</v>
      </c>
      <c r="P13" s="93"/>
      <c r="Q13" s="94"/>
      <c r="R13" s="110" t="s">
        <v>59</v>
      </c>
      <c r="S13" s="112"/>
      <c r="T13" s="110" t="s">
        <v>62</v>
      </c>
      <c r="U13" s="112"/>
      <c r="V13" s="110" t="s">
        <v>60</v>
      </c>
      <c r="W13" s="112"/>
      <c r="X13" s="110" t="s">
        <v>63</v>
      </c>
      <c r="Y13" s="112"/>
      <c r="Z13" s="110" t="s">
        <v>73</v>
      </c>
      <c r="AA13" s="112"/>
      <c r="AB13" s="110" t="s">
        <v>74</v>
      </c>
      <c r="AC13" s="112"/>
      <c r="AD13" s="110" t="s">
        <v>75</v>
      </c>
      <c r="AE13" s="112"/>
    </row>
    <row r="14" spans="1:31" ht="16" thickBot="1" x14ac:dyDescent="0.25">
      <c r="A14" s="29"/>
      <c r="B14" s="75"/>
      <c r="C14" s="25" t="s">
        <v>4</v>
      </c>
      <c r="D14" s="103" t="s">
        <v>153</v>
      </c>
      <c r="E14" s="26" t="s">
        <v>56</v>
      </c>
      <c r="F14" s="25" t="s">
        <v>4</v>
      </c>
      <c r="G14" s="103" t="s">
        <v>153</v>
      </c>
      <c r="H14" s="26" t="s">
        <v>56</v>
      </c>
      <c r="I14" s="25" t="s">
        <v>4</v>
      </c>
      <c r="J14" s="103" t="s">
        <v>153</v>
      </c>
      <c r="K14" s="26" t="s">
        <v>56</v>
      </c>
      <c r="L14" s="25" t="s">
        <v>4</v>
      </c>
      <c r="M14" s="103" t="s">
        <v>153</v>
      </c>
      <c r="N14" s="26" t="s">
        <v>56</v>
      </c>
      <c r="O14" s="25" t="s">
        <v>4</v>
      </c>
      <c r="P14" s="103" t="s">
        <v>153</v>
      </c>
      <c r="Q14" s="26" t="s">
        <v>56</v>
      </c>
      <c r="R14" s="25" t="s">
        <v>4</v>
      </c>
      <c r="S14" s="26" t="s">
        <v>56</v>
      </c>
      <c r="T14" s="25" t="s">
        <v>4</v>
      </c>
      <c r="U14" s="26" t="s">
        <v>56</v>
      </c>
      <c r="V14" s="25" t="s">
        <v>4</v>
      </c>
      <c r="W14" s="26" t="s">
        <v>56</v>
      </c>
      <c r="X14" s="25" t="s">
        <v>4</v>
      </c>
      <c r="Y14" s="26" t="s">
        <v>56</v>
      </c>
      <c r="Z14" s="25" t="s">
        <v>4</v>
      </c>
      <c r="AA14" s="26" t="s">
        <v>56</v>
      </c>
      <c r="AB14" s="25" t="s">
        <v>4</v>
      </c>
      <c r="AC14" s="26" t="s">
        <v>56</v>
      </c>
      <c r="AD14" s="25" t="s">
        <v>4</v>
      </c>
      <c r="AE14" s="26" t="s">
        <v>56</v>
      </c>
    </row>
    <row r="15" spans="1:31" x14ac:dyDescent="0.2">
      <c r="A15" s="40" t="s">
        <v>50</v>
      </c>
      <c r="B15" s="76"/>
      <c r="C15" s="41">
        <v>90</v>
      </c>
      <c r="D15" s="98"/>
      <c r="E15" s="42"/>
      <c r="F15" s="41">
        <v>350</v>
      </c>
      <c r="G15" s="98"/>
      <c r="H15" s="42"/>
      <c r="I15" s="41">
        <v>350</v>
      </c>
      <c r="J15" s="98"/>
      <c r="K15" s="42"/>
      <c r="L15" s="41">
        <v>376</v>
      </c>
      <c r="M15" s="98"/>
      <c r="N15" s="42"/>
      <c r="O15" s="41">
        <v>376</v>
      </c>
      <c r="P15" s="98"/>
      <c r="Q15" s="42"/>
      <c r="R15" s="41">
        <v>90</v>
      </c>
      <c r="S15" s="42"/>
      <c r="T15" s="41">
        <v>90</v>
      </c>
      <c r="U15" s="42"/>
      <c r="V15" s="41">
        <v>530</v>
      </c>
      <c r="W15" s="42"/>
      <c r="X15" s="41">
        <v>530</v>
      </c>
      <c r="Y15" s="42"/>
      <c r="Z15" s="41"/>
      <c r="AA15" s="42"/>
      <c r="AB15" s="41"/>
      <c r="AC15" s="42"/>
      <c r="AD15" s="41"/>
      <c r="AE15" s="42"/>
    </row>
    <row r="16" spans="1:31" x14ac:dyDescent="0.2">
      <c r="A16" s="31" t="s">
        <v>83</v>
      </c>
      <c r="B16" s="77"/>
      <c r="C16" s="27">
        <v>44.684000000000005</v>
      </c>
      <c r="D16" s="99"/>
      <c r="E16" s="28"/>
      <c r="F16" s="1">
        <v>213.26399999999998</v>
      </c>
      <c r="G16" s="1"/>
      <c r="H16" s="53"/>
      <c r="I16" s="1">
        <v>194.93222222222221</v>
      </c>
      <c r="J16" s="1"/>
      <c r="K16" s="53"/>
      <c r="L16" s="1">
        <v>204.28900000000004</v>
      </c>
      <c r="M16" s="1"/>
      <c r="N16" s="53"/>
      <c r="O16" s="1">
        <v>158.35300000000001</v>
      </c>
      <c r="P16" s="1"/>
      <c r="Q16" s="28"/>
      <c r="R16" s="27">
        <v>50.74</v>
      </c>
      <c r="S16" s="28" t="s">
        <v>84</v>
      </c>
      <c r="T16" s="27">
        <v>39.270000000000003</v>
      </c>
      <c r="U16" s="28" t="s">
        <v>84</v>
      </c>
      <c r="V16" s="27">
        <v>298.8</v>
      </c>
      <c r="W16" s="28" t="s">
        <v>84</v>
      </c>
      <c r="X16" s="27">
        <v>231</v>
      </c>
      <c r="Y16" s="28" t="s">
        <v>84</v>
      </c>
      <c r="Z16" s="55"/>
      <c r="AA16" s="56"/>
      <c r="AB16" s="55"/>
      <c r="AC16" s="56"/>
      <c r="AD16" s="55"/>
      <c r="AE16" s="56"/>
    </row>
    <row r="17" spans="1:31" x14ac:dyDescent="0.2">
      <c r="A17" s="31" t="s">
        <v>52</v>
      </c>
      <c r="B17" s="39"/>
      <c r="C17" s="38">
        <v>36.540140700000002</v>
      </c>
      <c r="D17" s="38"/>
      <c r="E17" s="32">
        <v>1.1678170638972509</v>
      </c>
      <c r="F17" s="33">
        <v>55.720899630000005</v>
      </c>
      <c r="G17" s="100"/>
      <c r="H17" s="32">
        <v>3.4696345780423532</v>
      </c>
      <c r="I17" s="33">
        <v>43.648195680000008</v>
      </c>
      <c r="J17" s="100"/>
      <c r="K17" s="32">
        <v>1.6245589151454294</v>
      </c>
      <c r="L17" s="33">
        <v>54.574657080000009</v>
      </c>
      <c r="M17" s="100"/>
      <c r="N17" s="32"/>
      <c r="O17" s="33">
        <v>55.912090185000004</v>
      </c>
      <c r="P17" s="100"/>
      <c r="Q17" s="32"/>
      <c r="R17" s="33">
        <v>27.629360560281601</v>
      </c>
      <c r="S17" s="32"/>
      <c r="T17" s="33">
        <v>28.362453950529794</v>
      </c>
      <c r="U17" s="32"/>
      <c r="V17" s="33">
        <v>53.133109314666129</v>
      </c>
      <c r="W17" s="32"/>
      <c r="X17" s="33">
        <v>53.155380790162013</v>
      </c>
      <c r="Y17" s="32"/>
      <c r="Z17" s="57">
        <v>60.118507590000007</v>
      </c>
      <c r="AA17" s="58"/>
      <c r="AB17" s="59">
        <v>103.89979351499998</v>
      </c>
      <c r="AC17" s="58"/>
      <c r="AD17" s="59">
        <v>105.20209619999999</v>
      </c>
      <c r="AE17" s="58"/>
    </row>
    <row r="18" spans="1:31" x14ac:dyDescent="0.2">
      <c r="A18" s="31" t="s">
        <v>53</v>
      </c>
      <c r="B18" s="77"/>
      <c r="C18" s="33">
        <v>1.9123559400000001</v>
      </c>
      <c r="D18" s="100"/>
      <c r="E18" s="32">
        <v>0.10914316770151175</v>
      </c>
      <c r="F18" s="33">
        <v>17.89219314</v>
      </c>
      <c r="G18" s="100"/>
      <c r="H18" s="32">
        <v>3.8309904414668203</v>
      </c>
      <c r="I18" s="33">
        <v>5.1830881200000007</v>
      </c>
      <c r="J18" s="100"/>
      <c r="K18" s="32">
        <v>0.69716182199689636</v>
      </c>
      <c r="L18" s="33">
        <v>20.353799684999995</v>
      </c>
      <c r="M18" s="100"/>
      <c r="N18" s="32"/>
      <c r="O18" s="33">
        <v>8.8512894750000015</v>
      </c>
      <c r="P18" s="100"/>
      <c r="Q18" s="32"/>
      <c r="R18" s="33">
        <v>1.2304832614692383</v>
      </c>
      <c r="S18" s="32"/>
      <c r="T18" s="33">
        <v>1.2870030353403972</v>
      </c>
      <c r="U18" s="32"/>
      <c r="V18" s="33">
        <v>2.0878502822768286</v>
      </c>
      <c r="W18" s="32"/>
      <c r="X18" s="33">
        <v>3.7267524734309356</v>
      </c>
      <c r="Y18" s="32"/>
      <c r="Z18" s="59">
        <v>2.6595529500000001</v>
      </c>
      <c r="AA18" s="58"/>
      <c r="AB18" s="59">
        <v>14.857014930000002</v>
      </c>
      <c r="AC18" s="58"/>
      <c r="AD18" s="59">
        <v>7.8884307199999997</v>
      </c>
      <c r="AE18" s="58"/>
    </row>
    <row r="19" spans="1:31" x14ac:dyDescent="0.2">
      <c r="A19" s="31" t="s">
        <v>54</v>
      </c>
      <c r="B19" s="77"/>
      <c r="C19" s="33">
        <v>15.6150213</v>
      </c>
      <c r="D19" s="100"/>
      <c r="E19" s="32">
        <v>2.6842241939115263</v>
      </c>
      <c r="F19" s="33">
        <v>135.87185364000001</v>
      </c>
      <c r="G19" s="100"/>
      <c r="H19" s="32">
        <v>11.260528271043873</v>
      </c>
      <c r="I19" s="33">
        <v>135.86644896000001</v>
      </c>
      <c r="J19" s="100"/>
      <c r="K19" s="32">
        <v>26.134513252111756</v>
      </c>
      <c r="L19" s="33">
        <v>45.472500374999996</v>
      </c>
      <c r="M19" s="100"/>
      <c r="N19" s="32"/>
      <c r="O19" s="33">
        <v>50.431744664999997</v>
      </c>
      <c r="P19" s="100"/>
      <c r="Q19" s="32"/>
      <c r="R19" s="33">
        <v>28.148274468463008</v>
      </c>
      <c r="S19" s="32"/>
      <c r="T19" s="33">
        <v>22.938820120320855</v>
      </c>
      <c r="U19" s="32"/>
      <c r="V19" s="33">
        <v>79.912751036183977</v>
      </c>
      <c r="W19" s="32"/>
      <c r="X19" s="33">
        <v>43.313637099722101</v>
      </c>
      <c r="Y19" s="32"/>
      <c r="Z19" s="59">
        <v>36.090521389999999</v>
      </c>
      <c r="AA19" s="58"/>
      <c r="AB19" s="59">
        <v>68.98743669000001</v>
      </c>
      <c r="AC19" s="58"/>
      <c r="AD19" s="59">
        <v>46.824026856666663</v>
      </c>
      <c r="AE19" s="58"/>
    </row>
    <row r="20" spans="1:31" x14ac:dyDescent="0.2">
      <c r="A20" s="31" t="s">
        <v>57</v>
      </c>
      <c r="B20" s="77"/>
      <c r="C20" s="33">
        <f>C17+C18</f>
        <v>38.45249664</v>
      </c>
      <c r="D20" s="100"/>
      <c r="E20" s="32"/>
      <c r="F20" s="33">
        <f>F17+F18</f>
        <v>73.613092770000009</v>
      </c>
      <c r="G20" s="100"/>
      <c r="H20" s="32"/>
      <c r="I20" s="33">
        <f>I17+I18</f>
        <v>48.831283800000008</v>
      </c>
      <c r="J20" s="100"/>
      <c r="K20" s="32"/>
      <c r="L20" s="33">
        <f>L17+L18</f>
        <v>74.928456765000007</v>
      </c>
      <c r="M20" s="100"/>
      <c r="N20" s="32"/>
      <c r="O20" s="33">
        <f>O17+O18</f>
        <v>64.763379659999998</v>
      </c>
      <c r="P20" s="100"/>
      <c r="Q20" s="32"/>
      <c r="R20" s="33">
        <f>R17+R18</f>
        <v>28.85984382175084</v>
      </c>
      <c r="S20" s="32"/>
      <c r="T20" s="33">
        <f>T17+T18</f>
        <v>29.649456985870192</v>
      </c>
      <c r="U20" s="32"/>
      <c r="V20" s="33">
        <f>V17+V18</f>
        <v>55.220959596942954</v>
      </c>
      <c r="W20" s="32"/>
      <c r="X20" s="33">
        <f>X17+X18</f>
        <v>56.882133263592948</v>
      </c>
      <c r="Y20" s="32"/>
      <c r="Z20" s="59">
        <f>Z17+Z18</f>
        <v>62.778060540000006</v>
      </c>
      <c r="AA20" s="58"/>
      <c r="AB20" s="59">
        <f>AB17+AB18</f>
        <v>118.75680844499999</v>
      </c>
      <c r="AC20" s="58"/>
      <c r="AD20" s="59">
        <f>AD17+AD18</f>
        <v>113.09052691999999</v>
      </c>
      <c r="AE20" s="58"/>
    </row>
    <row r="21" spans="1:31" s="121" customFormat="1" x14ac:dyDescent="0.2">
      <c r="A21" s="116" t="s">
        <v>55</v>
      </c>
      <c r="B21" s="117"/>
      <c r="C21" s="118">
        <v>54.067517940000002</v>
      </c>
      <c r="D21" s="119"/>
      <c r="E21" s="120">
        <v>2.3082886036783798</v>
      </c>
      <c r="F21" s="118">
        <v>209.48494641000002</v>
      </c>
      <c r="G21" s="119"/>
      <c r="H21" s="120">
        <v>8.375757162995729</v>
      </c>
      <c r="I21" s="118">
        <v>173.78568384000002</v>
      </c>
      <c r="J21" s="119"/>
      <c r="K21" s="120">
        <v>16.300765808217783</v>
      </c>
      <c r="L21" s="118">
        <f>L17+L18+L19</f>
        <v>120.40095714</v>
      </c>
      <c r="M21" s="119"/>
      <c r="N21" s="120"/>
      <c r="O21" s="118">
        <f>O17+O18+O19</f>
        <v>115.19512432499999</v>
      </c>
      <c r="P21" s="119"/>
      <c r="Q21" s="120"/>
      <c r="R21" s="118">
        <f>R17+R18+R19</f>
        <v>57.008118290213844</v>
      </c>
      <c r="S21" s="120"/>
      <c r="T21" s="118">
        <f>T17+T18+T19</f>
        <v>52.588277106191043</v>
      </c>
      <c r="U21" s="120"/>
      <c r="V21" s="118">
        <f>V17+V18+V19</f>
        <v>135.13371063312692</v>
      </c>
      <c r="W21" s="120"/>
      <c r="X21" s="118">
        <f>X17+X18+X19</f>
        <v>100.19577036331505</v>
      </c>
      <c r="Y21" s="120"/>
      <c r="Z21" s="118">
        <f>Z17+Z18+Z19</f>
        <v>98.868581930000005</v>
      </c>
      <c r="AA21" s="120"/>
      <c r="AB21" s="118">
        <f>AB17+AB18+AB19</f>
        <v>187.744245135</v>
      </c>
      <c r="AC21" s="120"/>
      <c r="AD21" s="118">
        <f>AD17+AD18+AD19</f>
        <v>159.91455377666665</v>
      </c>
      <c r="AE21" s="120"/>
    </row>
    <row r="22" spans="1:31" s="121" customFormat="1" x14ac:dyDescent="0.2">
      <c r="A22" s="116" t="s">
        <v>78</v>
      </c>
      <c r="B22" s="117"/>
      <c r="C22" s="118">
        <v>0.83048567101524862</v>
      </c>
      <c r="D22" s="119"/>
      <c r="E22" s="120">
        <v>3.5901459141121299E-2</v>
      </c>
      <c r="F22" s="118">
        <v>1.5807335878181581</v>
      </c>
      <c r="G22" s="119"/>
      <c r="H22" s="120">
        <v>9.476180189783999E-2</v>
      </c>
      <c r="I22" s="118">
        <v>1.5511853999228098</v>
      </c>
      <c r="J22" s="119"/>
      <c r="K22" s="120">
        <v>0.35217249252857341</v>
      </c>
      <c r="L22" s="118">
        <v>0.94937267991229857</v>
      </c>
      <c r="M22" s="119"/>
      <c r="N22" s="120"/>
      <c r="O22" s="118">
        <v>0.94937267991229857</v>
      </c>
      <c r="P22" s="119"/>
      <c r="Q22" s="120"/>
      <c r="R22" s="118">
        <v>0.79323812545738592</v>
      </c>
      <c r="S22" s="120"/>
      <c r="T22" s="118">
        <v>0.43987220872633104</v>
      </c>
      <c r="U22" s="120"/>
      <c r="V22" s="118">
        <v>0.85992560647068206</v>
      </c>
      <c r="W22" s="120"/>
      <c r="X22" s="118">
        <v>0.48790911531228237</v>
      </c>
      <c r="Y22" s="120"/>
      <c r="Z22" s="118">
        <v>0.86714660351580286</v>
      </c>
      <c r="AA22" s="120"/>
      <c r="AB22" s="118">
        <v>1.2706820472426195</v>
      </c>
      <c r="AC22" s="120"/>
      <c r="AD22" s="118">
        <v>0.77316747281418996</v>
      </c>
      <c r="AE22" s="120"/>
    </row>
    <row r="23" spans="1:31" x14ac:dyDescent="0.2">
      <c r="A23" s="31" t="s">
        <v>151</v>
      </c>
      <c r="B23" s="77">
        <v>415.3</v>
      </c>
      <c r="C23" s="33">
        <v>2.0142776072135986E-2</v>
      </c>
      <c r="D23" s="104">
        <f>B23*C23</f>
        <v>8.365294902758075</v>
      </c>
      <c r="E23" s="32"/>
      <c r="F23" s="33">
        <v>5.2042233671538526E-2</v>
      </c>
      <c r="G23" s="104">
        <f>$B$23*F23</f>
        <v>21.61313964378995</v>
      </c>
      <c r="H23" s="32"/>
      <c r="I23" s="33">
        <v>4.3335707399233897E-2</v>
      </c>
      <c r="J23" s="104">
        <f>$B$23*I23</f>
        <v>17.997319282901838</v>
      </c>
      <c r="K23" s="32"/>
      <c r="L23" s="33">
        <v>3.8038590971176837E-2</v>
      </c>
      <c r="M23" s="104">
        <f>$B$23*L23</f>
        <v>15.797426830329741</v>
      </c>
      <c r="N23" s="32"/>
      <c r="O23" s="33">
        <v>4.4824646322059625E-2</v>
      </c>
      <c r="P23" s="104">
        <f>$B$23*O23</f>
        <v>18.615675617551364</v>
      </c>
      <c r="Q23" s="32"/>
      <c r="R23" s="33"/>
      <c r="S23" s="32"/>
      <c r="T23" s="33"/>
      <c r="U23" s="32"/>
      <c r="V23" s="33"/>
      <c r="W23" s="32"/>
      <c r="X23" s="33"/>
      <c r="Y23" s="32"/>
      <c r="Z23" s="59"/>
      <c r="AA23" s="58"/>
      <c r="AB23" s="59"/>
      <c r="AC23" s="58"/>
      <c r="AD23" s="59"/>
      <c r="AE23" s="58"/>
    </row>
    <row r="24" spans="1:31" s="121" customFormat="1" x14ac:dyDescent="0.2">
      <c r="A24" s="116" t="s">
        <v>152</v>
      </c>
      <c r="B24" s="117">
        <v>335.4</v>
      </c>
      <c r="C24" s="118">
        <v>2.672206581505944E-2</v>
      </c>
      <c r="D24" s="126">
        <f>B24*C24</f>
        <v>8.9625808743709356</v>
      </c>
      <c r="E24" s="120"/>
      <c r="F24" s="118">
        <v>3.0182169355875772E-2</v>
      </c>
      <c r="G24" s="126">
        <f>$B$24*F24</f>
        <v>10.123099601960734</v>
      </c>
      <c r="H24" s="120"/>
      <c r="I24" s="118">
        <v>3.7786829431718301E-2</v>
      </c>
      <c r="J24" s="126">
        <f>$B$24*I24</f>
        <v>12.673702591398317</v>
      </c>
      <c r="K24" s="120"/>
      <c r="L24" s="118">
        <v>1.7221120247590743E-2</v>
      </c>
      <c r="M24" s="126">
        <f>$B$24*L24</f>
        <v>5.7759637310419345</v>
      </c>
      <c r="N24" s="120"/>
      <c r="O24" s="118">
        <v>2.0479946302143649E-2</v>
      </c>
      <c r="P24" s="126">
        <f>$B$24*O24</f>
        <v>6.8689739897389792</v>
      </c>
      <c r="Q24" s="120"/>
      <c r="R24" s="118"/>
      <c r="S24" s="120"/>
      <c r="T24" s="118"/>
      <c r="U24" s="120"/>
      <c r="V24" s="118"/>
      <c r="W24" s="120"/>
      <c r="X24" s="118"/>
      <c r="Y24" s="120"/>
      <c r="Z24" s="118"/>
      <c r="AA24" s="120"/>
      <c r="AB24" s="118"/>
      <c r="AC24" s="120"/>
      <c r="AD24" s="118"/>
      <c r="AE24" s="120"/>
    </row>
    <row r="25" spans="1:31" s="125" customFormat="1" x14ac:dyDescent="0.2">
      <c r="A25" s="122" t="s">
        <v>79</v>
      </c>
      <c r="B25" s="123"/>
      <c r="C25" s="59">
        <v>4.6864841887195419E-2</v>
      </c>
      <c r="D25" s="124"/>
      <c r="E25" s="58"/>
      <c r="F25" s="59">
        <v>8.2224403027414295E-2</v>
      </c>
      <c r="G25" s="124"/>
      <c r="H25" s="58"/>
      <c r="I25" s="59">
        <v>8.1122536830952191E-2</v>
      </c>
      <c r="J25" s="124"/>
      <c r="K25" s="58"/>
      <c r="L25" s="59">
        <v>5.5259711218767577E-2</v>
      </c>
      <c r="M25" s="124"/>
      <c r="N25" s="58"/>
      <c r="O25" s="59">
        <v>6.5304592624203267E-2</v>
      </c>
      <c r="P25" s="124"/>
      <c r="Q25" s="58"/>
      <c r="R25" s="59">
        <v>0.11822968306761647</v>
      </c>
      <c r="S25" s="58"/>
      <c r="T25" s="59">
        <v>9.0650284867347317E-2</v>
      </c>
      <c r="U25" s="58"/>
      <c r="V25" s="59">
        <v>0.19799938533360234</v>
      </c>
      <c r="W25" s="58"/>
      <c r="X25" s="59">
        <v>0.15108414043801915</v>
      </c>
      <c r="Y25" s="58"/>
      <c r="Z25" s="59">
        <v>0.19694183349269778</v>
      </c>
      <c r="AA25" s="58"/>
      <c r="AB25" s="59">
        <v>0.21492675109272283</v>
      </c>
      <c r="AC25" s="58"/>
      <c r="AD25" s="59">
        <v>0.18045289229748218</v>
      </c>
      <c r="AE25" s="58"/>
    </row>
    <row r="26" spans="1:31" ht="16" thickBot="1" x14ac:dyDescent="0.25">
      <c r="A26" s="43" t="s">
        <v>80</v>
      </c>
      <c r="B26" s="78"/>
      <c r="C26" s="44">
        <v>6.2327733306281656E-2</v>
      </c>
      <c r="D26" s="101"/>
      <c r="E26" s="45"/>
      <c r="F26" s="44">
        <v>6.2576680006804039E-2</v>
      </c>
      <c r="G26" s="101"/>
      <c r="H26" s="45"/>
      <c r="I26" s="44">
        <v>3.131572623015929E-2</v>
      </c>
      <c r="J26" s="101"/>
      <c r="K26" s="45"/>
      <c r="L26" s="44">
        <v>0.13952740743825434</v>
      </c>
      <c r="M26" s="101"/>
      <c r="N26" s="45"/>
      <c r="O26" s="44">
        <v>0.10039150876205602</v>
      </c>
      <c r="P26" s="101"/>
      <c r="Q26" s="45"/>
      <c r="R26" s="44">
        <v>1.7653839417244375E-2</v>
      </c>
      <c r="S26" s="45"/>
      <c r="T26" s="44">
        <v>2.8517195613148232E-2</v>
      </c>
      <c r="U26" s="45"/>
      <c r="V26" s="44">
        <v>6.9286257623485947E-2</v>
      </c>
      <c r="W26" s="45"/>
      <c r="X26" s="44">
        <v>0.17998446458488043</v>
      </c>
      <c r="Y26" s="45"/>
      <c r="Z26" s="60">
        <v>0.38562732958849005</v>
      </c>
      <c r="AA26" s="61"/>
      <c r="AB26" s="60">
        <v>0.84819534833410282</v>
      </c>
      <c r="AC26" s="61"/>
      <c r="AD26" s="60">
        <v>0.91136293737902219</v>
      </c>
      <c r="AE26" s="61"/>
    </row>
    <row r="27" spans="1:31" x14ac:dyDescent="0.2">
      <c r="A27" s="39"/>
      <c r="B27" s="39"/>
      <c r="C27" s="46"/>
      <c r="D27" s="47"/>
      <c r="E27" s="47"/>
      <c r="F27" s="47"/>
      <c r="G27" s="47"/>
      <c r="H27" s="47"/>
      <c r="I27" s="47"/>
      <c r="J27" s="47"/>
      <c r="K27" s="48"/>
      <c r="L27" s="47"/>
      <c r="M27" s="47"/>
      <c r="N27" s="47"/>
      <c r="O27" s="47"/>
      <c r="P27" s="47"/>
      <c r="Q27" s="47"/>
      <c r="R27" s="46"/>
      <c r="S27" s="47"/>
      <c r="T27" s="47"/>
      <c r="U27" s="47"/>
      <c r="V27" s="47"/>
      <c r="W27" s="47"/>
      <c r="X27" s="47"/>
      <c r="Y27" s="48"/>
    </row>
    <row r="28" spans="1:31" s="39" customFormat="1" ht="16" thickBot="1" x14ac:dyDescent="0.25">
      <c r="C28" s="49"/>
      <c r="D28" s="50"/>
      <c r="E28" s="50"/>
      <c r="F28" s="50"/>
      <c r="G28" s="50"/>
      <c r="H28" s="50"/>
      <c r="I28" s="50"/>
      <c r="J28" s="50"/>
      <c r="K28" s="51"/>
      <c r="L28" s="50"/>
      <c r="M28" s="50"/>
      <c r="N28" s="50"/>
      <c r="O28" s="50"/>
      <c r="P28" s="50"/>
      <c r="Q28" s="50"/>
      <c r="R28" s="49"/>
      <c r="S28" s="50"/>
      <c r="T28" s="50"/>
      <c r="U28" s="50"/>
      <c r="V28" s="50"/>
      <c r="W28" s="50"/>
      <c r="X28" s="50"/>
      <c r="Y28" s="51"/>
    </row>
    <row r="29" spans="1:31" ht="16" thickBot="1" x14ac:dyDescent="0.25">
      <c r="A29" s="29" t="s">
        <v>68</v>
      </c>
      <c r="B29" s="75"/>
      <c r="C29" s="95" t="s">
        <v>69</v>
      </c>
      <c r="D29" s="96"/>
      <c r="E29" s="96"/>
      <c r="F29" s="96"/>
      <c r="G29" s="96"/>
      <c r="H29" s="96"/>
      <c r="I29" s="96"/>
      <c r="J29" s="96"/>
      <c r="K29" s="96"/>
      <c r="L29" s="96"/>
      <c r="M29" s="96"/>
      <c r="N29" s="96"/>
      <c r="O29" s="96"/>
      <c r="P29" s="96"/>
      <c r="Q29" s="97"/>
      <c r="R29" s="113" t="s">
        <v>69</v>
      </c>
      <c r="S29" s="114"/>
      <c r="T29" s="114"/>
      <c r="U29" s="114"/>
      <c r="V29" s="114"/>
      <c r="W29" s="114"/>
      <c r="X29" s="114"/>
      <c r="Y29" s="115"/>
      <c r="AC29" s="54"/>
    </row>
    <row r="30" spans="1:31" x14ac:dyDescent="0.2">
      <c r="A30" s="30" t="s">
        <v>58</v>
      </c>
      <c r="B30" s="79"/>
      <c r="C30" s="36">
        <v>0.2413793103448276</v>
      </c>
      <c r="D30" s="102"/>
      <c r="E30" s="37"/>
      <c r="F30" s="36"/>
      <c r="G30" s="102"/>
      <c r="H30" s="37"/>
      <c r="I30" s="36"/>
      <c r="J30" s="102"/>
      <c r="K30" s="37"/>
      <c r="L30" s="36">
        <v>0.8571428571428571</v>
      </c>
      <c r="M30" s="102"/>
      <c r="N30" s="37"/>
      <c r="O30">
        <v>0.65517241379310343</v>
      </c>
      <c r="Q30" s="37"/>
      <c r="R30" s="36">
        <v>0</v>
      </c>
      <c r="S30" s="37"/>
      <c r="T30" s="36">
        <v>0</v>
      </c>
      <c r="U30" s="37"/>
      <c r="V30" s="36">
        <v>1</v>
      </c>
      <c r="W30" s="37"/>
      <c r="X30" s="36">
        <v>1</v>
      </c>
      <c r="Y30" s="37"/>
    </row>
    <row r="31" spans="1:31" x14ac:dyDescent="0.2">
      <c r="A31" s="31" t="s">
        <v>71</v>
      </c>
      <c r="B31" s="77"/>
      <c r="C31" s="33">
        <v>15.714285714285714</v>
      </c>
      <c r="D31" s="100"/>
      <c r="E31" s="32"/>
      <c r="F31" s="33"/>
      <c r="G31" s="100"/>
      <c r="H31" s="32"/>
      <c r="I31" s="33"/>
      <c r="J31" s="100"/>
      <c r="K31" s="32"/>
      <c r="L31" s="33">
        <v>10.48</v>
      </c>
      <c r="M31" s="100"/>
      <c r="N31" s="32"/>
      <c r="O31" s="33">
        <v>12.807692307692308</v>
      </c>
      <c r="P31" s="100"/>
      <c r="Q31" s="32"/>
      <c r="R31" s="33" t="s">
        <v>70</v>
      </c>
      <c r="S31" s="32"/>
      <c r="T31" s="33" t="s">
        <v>70</v>
      </c>
      <c r="U31" s="32"/>
      <c r="V31" s="5">
        <v>8.3123642439431915</v>
      </c>
      <c r="W31" s="32"/>
      <c r="X31" s="5">
        <v>8.3123642439431915</v>
      </c>
      <c r="Y31" s="32"/>
    </row>
    <row r="37" spans="23:23" x14ac:dyDescent="0.2">
      <c r="W37" t="s">
        <v>85</v>
      </c>
    </row>
  </sheetData>
  <mergeCells count="11">
    <mergeCell ref="A1:H8"/>
    <mergeCell ref="V13:W13"/>
    <mergeCell ref="X13:Y13"/>
    <mergeCell ref="R12:Y12"/>
    <mergeCell ref="R29:Y29"/>
    <mergeCell ref="Z12:AE12"/>
    <mergeCell ref="Z13:AA13"/>
    <mergeCell ref="AB13:AC13"/>
    <mergeCell ref="AD13:AE13"/>
    <mergeCell ref="R13:S13"/>
    <mergeCell ref="T13:U13"/>
  </mergeCells>
  <pageMargins left="0.7" right="0.7" top="0.75" bottom="0.75" header="0.3" footer="0.3"/>
  <pageSetup paperSize="9" scale="5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8"/>
  <sheetViews>
    <sheetView workbookViewId="0">
      <selection activeCell="G13" sqref="G13"/>
    </sheetView>
  </sheetViews>
  <sheetFormatPr baseColWidth="10" defaultRowHeight="15" x14ac:dyDescent="0.2"/>
  <sheetData>
    <row r="1" spans="1:7" x14ac:dyDescent="0.2">
      <c r="A1" t="s">
        <v>129</v>
      </c>
    </row>
    <row r="2" spans="1:7" x14ac:dyDescent="0.2">
      <c r="A2" t="s">
        <v>118</v>
      </c>
      <c r="B2" t="s">
        <v>119</v>
      </c>
      <c r="C2" t="s">
        <v>120</v>
      </c>
      <c r="D2" t="s">
        <v>130</v>
      </c>
      <c r="E2" t="s">
        <v>131</v>
      </c>
      <c r="F2" t="s">
        <v>133</v>
      </c>
      <c r="G2" t="s">
        <v>132</v>
      </c>
    </row>
    <row r="3" spans="1:7" x14ac:dyDescent="0.2">
      <c r="A3">
        <v>1</v>
      </c>
      <c r="B3" t="s">
        <v>121</v>
      </c>
      <c r="C3" t="s">
        <v>122</v>
      </c>
      <c r="D3">
        <v>10.654316113620968</v>
      </c>
      <c r="E3">
        <v>15.065756567104321</v>
      </c>
      <c r="F3">
        <f t="shared" ref="F3:F28" si="0">D3+E3</f>
        <v>25.720072680725288</v>
      </c>
      <c r="G3">
        <v>0.42903923020022544</v>
      </c>
    </row>
    <row r="4" spans="1:7" x14ac:dyDescent="0.2">
      <c r="A4">
        <v>1</v>
      </c>
      <c r="B4" t="s">
        <v>121</v>
      </c>
      <c r="C4" t="s">
        <v>123</v>
      </c>
      <c r="D4">
        <v>22.589664455770748</v>
      </c>
      <c r="E4">
        <v>19.811170083075091</v>
      </c>
      <c r="F4">
        <f t="shared" si="0"/>
        <v>42.400834538845842</v>
      </c>
      <c r="G4">
        <v>0.20163758253079753</v>
      </c>
    </row>
    <row r="5" spans="1:7" x14ac:dyDescent="0.2">
      <c r="A5">
        <v>1</v>
      </c>
      <c r="B5" t="s">
        <v>121</v>
      </c>
      <c r="C5" t="s">
        <v>124</v>
      </c>
      <c r="D5">
        <v>15.38839598367937</v>
      </c>
      <c r="E5">
        <v>30.493182544337181</v>
      </c>
      <c r="F5">
        <f t="shared" si="0"/>
        <v>45.881578528016547</v>
      </c>
      <c r="G5">
        <v>0.25805775220034122</v>
      </c>
    </row>
    <row r="6" spans="1:7" x14ac:dyDescent="0.2">
      <c r="A6">
        <v>2</v>
      </c>
      <c r="B6" t="s">
        <v>121</v>
      </c>
      <c r="C6" t="s">
        <v>122</v>
      </c>
      <c r="D6">
        <v>11.016794153325842</v>
      </c>
      <c r="E6">
        <v>11.404047693090822</v>
      </c>
      <c r="F6">
        <f t="shared" si="0"/>
        <v>22.420841846416664</v>
      </c>
      <c r="G6">
        <v>0.2379264862175354</v>
      </c>
    </row>
    <row r="7" spans="1:7" x14ac:dyDescent="0.2">
      <c r="A7">
        <v>2</v>
      </c>
      <c r="B7" t="s">
        <v>121</v>
      </c>
      <c r="C7" t="s">
        <v>123</v>
      </c>
      <c r="D7">
        <v>12.322414041988905</v>
      </c>
      <c r="E7">
        <v>18.948790439926523</v>
      </c>
      <c r="F7">
        <f t="shared" si="0"/>
        <v>31.271204481915426</v>
      </c>
      <c r="G7">
        <v>0.3569971470171876</v>
      </c>
    </row>
    <row r="8" spans="1:7" x14ac:dyDescent="0.2">
      <c r="A8">
        <v>2</v>
      </c>
      <c r="B8" t="s">
        <v>121</v>
      </c>
      <c r="C8" t="s">
        <v>124</v>
      </c>
      <c r="D8">
        <v>18.411726695812998</v>
      </c>
      <c r="E8">
        <v>21.320194015820856</v>
      </c>
      <c r="F8">
        <f t="shared" si="0"/>
        <v>39.731920711633855</v>
      </c>
      <c r="G8">
        <v>0.28665985408232941</v>
      </c>
    </row>
    <row r="9" spans="1:7" x14ac:dyDescent="0.2">
      <c r="A9">
        <v>3</v>
      </c>
      <c r="B9" t="s">
        <v>121</v>
      </c>
      <c r="C9" t="s">
        <v>122</v>
      </c>
      <c r="D9">
        <v>8.9463127605955144</v>
      </c>
      <c r="E9">
        <v>8.5269703156513454</v>
      </c>
      <c r="F9">
        <f t="shared" si="0"/>
        <v>17.473283076246858</v>
      </c>
      <c r="G9">
        <v>0.62357772556242264</v>
      </c>
    </row>
    <row r="10" spans="1:7" x14ac:dyDescent="0.2">
      <c r="A10">
        <v>3</v>
      </c>
      <c r="B10" t="s">
        <v>121</v>
      </c>
      <c r="C10" t="s">
        <v>123</v>
      </c>
      <c r="D10">
        <v>11.816599440388089</v>
      </c>
      <c r="E10">
        <v>10.204906102446113</v>
      </c>
      <c r="F10">
        <f t="shared" si="0"/>
        <v>22.021505542834202</v>
      </c>
      <c r="G10">
        <v>0.3947512653967668</v>
      </c>
    </row>
    <row r="11" spans="1:7" x14ac:dyDescent="0.2">
      <c r="A11">
        <v>3</v>
      </c>
      <c r="B11" t="s">
        <v>121</v>
      </c>
      <c r="C11" t="s">
        <v>124</v>
      </c>
      <c r="D11">
        <v>21.52971659057339</v>
      </c>
      <c r="E11">
        <v>15.442607680023276</v>
      </c>
      <c r="F11">
        <f t="shared" si="0"/>
        <v>36.972324270596665</v>
      </c>
      <c r="G11">
        <v>0.36712418004626979</v>
      </c>
    </row>
    <row r="12" spans="1:7" x14ac:dyDescent="0.2">
      <c r="A12">
        <v>1</v>
      </c>
      <c r="B12" t="s">
        <v>125</v>
      </c>
      <c r="C12" t="s">
        <v>122</v>
      </c>
      <c r="D12">
        <v>11.248418370977529</v>
      </c>
      <c r="E12">
        <v>12.173775014652916</v>
      </c>
      <c r="F12">
        <f t="shared" si="0"/>
        <v>23.422193385630443</v>
      </c>
      <c r="G12">
        <v>0.50955633594894378</v>
      </c>
    </row>
    <row r="13" spans="1:7" x14ac:dyDescent="0.2">
      <c r="A13">
        <v>1</v>
      </c>
      <c r="B13" t="s">
        <v>125</v>
      </c>
      <c r="C13" t="s">
        <v>126</v>
      </c>
      <c r="D13">
        <v>9.6331665540263192</v>
      </c>
      <c r="E13">
        <v>6.4883676582993841</v>
      </c>
      <c r="F13">
        <f t="shared" si="0"/>
        <v>16.121534212325702</v>
      </c>
      <c r="G13">
        <v>0.83029536060550158</v>
      </c>
    </row>
    <row r="14" spans="1:7" x14ac:dyDescent="0.2">
      <c r="A14">
        <v>1</v>
      </c>
      <c r="B14" t="s">
        <v>125</v>
      </c>
      <c r="C14" t="s">
        <v>127</v>
      </c>
      <c r="D14">
        <v>41.287770629299438</v>
      </c>
      <c r="E14">
        <v>29.735112041905381</v>
      </c>
      <c r="F14">
        <f t="shared" si="0"/>
        <v>71.022882671204826</v>
      </c>
      <c r="G14">
        <v>0.44285537361580501</v>
      </c>
    </row>
    <row r="15" spans="1:7" x14ac:dyDescent="0.2">
      <c r="A15">
        <v>2</v>
      </c>
      <c r="B15" t="s">
        <v>125</v>
      </c>
      <c r="C15" t="s">
        <v>122</v>
      </c>
      <c r="D15">
        <v>36.486574679903143</v>
      </c>
      <c r="E15">
        <v>16.011152809282599</v>
      </c>
      <c r="F15">
        <f t="shared" si="0"/>
        <v>52.497727489185742</v>
      </c>
      <c r="G15">
        <v>0.38661454233442683</v>
      </c>
    </row>
    <row r="16" spans="1:7" x14ac:dyDescent="0.2">
      <c r="A16">
        <v>2</v>
      </c>
      <c r="B16" t="s">
        <v>125</v>
      </c>
      <c r="C16" t="s">
        <v>126</v>
      </c>
      <c r="D16">
        <v>20.598503377605518</v>
      </c>
      <c r="E16">
        <v>32.91387349053754</v>
      </c>
      <c r="F16">
        <f t="shared" si="0"/>
        <v>53.512376868143058</v>
      </c>
      <c r="G16">
        <v>0.36049135180439895</v>
      </c>
    </row>
    <row r="17" spans="1:7" x14ac:dyDescent="0.2">
      <c r="A17">
        <v>2</v>
      </c>
      <c r="B17" t="s">
        <v>125</v>
      </c>
      <c r="C17" t="s">
        <v>127</v>
      </c>
      <c r="D17">
        <v>14.97295219252854</v>
      </c>
      <c r="E17">
        <v>28.220840509760333</v>
      </c>
      <c r="F17">
        <f t="shared" si="0"/>
        <v>43.193792702288874</v>
      </c>
      <c r="G17">
        <v>0.47932311975240105</v>
      </c>
    </row>
    <row r="18" spans="1:7" x14ac:dyDescent="0.2">
      <c r="A18">
        <v>3</v>
      </c>
      <c r="B18" t="s">
        <v>125</v>
      </c>
      <c r="C18" t="s">
        <v>122</v>
      </c>
      <c r="D18">
        <v>25.487687800451571</v>
      </c>
      <c r="E18">
        <v>9.2053243292112672</v>
      </c>
      <c r="F18">
        <f t="shared" si="0"/>
        <v>34.69301212966284</v>
      </c>
      <c r="G18">
        <v>0.46847377228127873</v>
      </c>
    </row>
    <row r="19" spans="1:7" x14ac:dyDescent="0.2">
      <c r="A19">
        <v>3</v>
      </c>
      <c r="B19" t="s">
        <v>125</v>
      </c>
      <c r="C19" t="s">
        <v>126</v>
      </c>
      <c r="D19">
        <v>19.562713053695852</v>
      </c>
      <c r="E19">
        <v>19.833410708680002</v>
      </c>
      <c r="F19">
        <f t="shared" si="0"/>
        <v>39.396123762375851</v>
      </c>
      <c r="G19">
        <v>0.74256283680901625</v>
      </c>
    </row>
    <row r="20" spans="1:7" x14ac:dyDescent="0.2">
      <c r="A20">
        <v>3</v>
      </c>
      <c r="B20" t="s">
        <v>125</v>
      </c>
      <c r="C20" t="s">
        <v>127</v>
      </c>
      <c r="D20">
        <v>27.436609999700181</v>
      </c>
      <c r="E20">
        <v>14.931355762365135</v>
      </c>
      <c r="F20">
        <f t="shared" si="0"/>
        <v>42.367965762065317</v>
      </c>
      <c r="G20">
        <v>0.54969564810781357</v>
      </c>
    </row>
    <row r="21" spans="1:7" x14ac:dyDescent="0.2">
      <c r="A21">
        <v>1</v>
      </c>
      <c r="B21" t="s">
        <v>128</v>
      </c>
      <c r="C21" t="s">
        <v>123</v>
      </c>
      <c r="D21">
        <v>57.313576328583224</v>
      </c>
      <c r="E21">
        <v>15.049693771985405</v>
      </c>
      <c r="F21">
        <f t="shared" si="0"/>
        <v>72.363270100568627</v>
      </c>
      <c r="G21">
        <v>0.46670997811985038</v>
      </c>
    </row>
    <row r="22" spans="1:7" x14ac:dyDescent="0.2">
      <c r="A22">
        <v>1</v>
      </c>
      <c r="B22" t="s">
        <v>128</v>
      </c>
      <c r="C22" t="s">
        <v>124</v>
      </c>
      <c r="D22">
        <v>28.752857247302568</v>
      </c>
      <c r="E22">
        <v>22.684371692287041</v>
      </c>
      <c r="F22">
        <f t="shared" si="0"/>
        <v>51.437228939589609</v>
      </c>
      <c r="G22">
        <v>0.38543598598844059</v>
      </c>
    </row>
    <row r="23" spans="1:7" x14ac:dyDescent="0.2">
      <c r="A23">
        <v>2</v>
      </c>
      <c r="B23" t="s">
        <v>128</v>
      </c>
      <c r="C23" t="s">
        <v>122</v>
      </c>
      <c r="D23">
        <v>34.836401368181654</v>
      </c>
      <c r="E23">
        <v>15.088476828713702</v>
      </c>
      <c r="F23">
        <f t="shared" si="0"/>
        <v>49.924878196895357</v>
      </c>
      <c r="G23">
        <v>0.50431833680767046</v>
      </c>
    </row>
    <row r="24" spans="1:7" x14ac:dyDescent="0.2">
      <c r="A24">
        <v>2</v>
      </c>
      <c r="B24" t="s">
        <v>128</v>
      </c>
      <c r="C24" t="s">
        <v>123</v>
      </c>
      <c r="D24">
        <v>22.347634511488909</v>
      </c>
      <c r="E24">
        <v>22.32692210382687</v>
      </c>
      <c r="F24">
        <f t="shared" si="0"/>
        <v>44.67455661531578</v>
      </c>
      <c r="G24">
        <v>0.4793939998376297</v>
      </c>
    </row>
    <row r="25" spans="1:7" x14ac:dyDescent="0.2">
      <c r="A25">
        <v>2</v>
      </c>
      <c r="B25" t="s">
        <v>128</v>
      </c>
      <c r="C25" t="s">
        <v>124</v>
      </c>
      <c r="D25">
        <v>17.141450949384687</v>
      </c>
      <c r="E25">
        <v>19.002814056838229</v>
      </c>
      <c r="F25">
        <f t="shared" si="0"/>
        <v>36.144265006222916</v>
      </c>
      <c r="G25">
        <v>0.52376270862546581</v>
      </c>
    </row>
    <row r="26" spans="1:7" x14ac:dyDescent="0.2">
      <c r="A26">
        <v>3</v>
      </c>
      <c r="B26" t="s">
        <v>128</v>
      </c>
      <c r="C26" t="s">
        <v>122</v>
      </c>
      <c r="D26">
        <v>35.485952923828215</v>
      </c>
      <c r="E26">
        <v>14.222692461018818</v>
      </c>
      <c r="F26">
        <f t="shared" si="0"/>
        <v>49.708645384847031</v>
      </c>
      <c r="G26">
        <v>0.66450910873761815</v>
      </c>
    </row>
    <row r="27" spans="1:7" x14ac:dyDescent="0.2">
      <c r="A27">
        <v>3</v>
      </c>
      <c r="B27" t="s">
        <v>128</v>
      </c>
      <c r="C27" t="s">
        <v>123</v>
      </c>
      <c r="D27">
        <v>25.278756885625381</v>
      </c>
      <c r="E27">
        <v>9.5233616114430752</v>
      </c>
      <c r="F27">
        <f t="shared" si="0"/>
        <v>34.802118497068456</v>
      </c>
      <c r="G27">
        <v>0.54025931960950879</v>
      </c>
    </row>
    <row r="28" spans="1:7" x14ac:dyDescent="0.2">
      <c r="A28">
        <v>3</v>
      </c>
      <c r="B28" t="s">
        <v>128</v>
      </c>
      <c r="C28" t="s">
        <v>124</v>
      </c>
      <c r="D28">
        <v>20.287165585666248</v>
      </c>
      <c r="E28">
        <v>9.3133153110189077</v>
      </c>
      <c r="F28">
        <f t="shared" si="0"/>
        <v>29.600480896685156</v>
      </c>
      <c r="G28">
        <v>0.77184188714737101</v>
      </c>
    </row>
  </sheetData>
  <autoFilter ref="A2:G28" xr:uid="{00000000-0009-0000-0000-000003000000}">
    <sortState ref="A3:G28">
      <sortCondition ref="B3:B28"/>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Dosages_CIV</vt:lpstr>
      <vt:lpstr>date_deb_civ</vt:lpstr>
      <vt:lpstr>Dosages_plantes_entiere</vt:lpstr>
      <vt:lpstr>CK</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Bertheloot</dc:creator>
  <cp:lastModifiedBy>Frédéric Boudon</cp:lastModifiedBy>
  <cp:lastPrinted>2019-10-08T12:55:30Z</cp:lastPrinted>
  <dcterms:created xsi:type="dcterms:W3CDTF">2019-10-01T13:50:14Z</dcterms:created>
  <dcterms:modified xsi:type="dcterms:W3CDTF">2019-10-16T14:50:27Z</dcterms:modified>
</cp:coreProperties>
</file>