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harts/chart2.xml" ContentType="application/vnd.openxmlformats-officedocument.drawingml.chart+xml"/>
  <Override PartName="/xl/drawings/drawing4.xml" ContentType="application/vnd.openxmlformats-officedocument.drawingml.chartshapes+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bookViews>
    <workbookView xWindow="7680" yWindow="-15" windowWidth="7725" windowHeight="7620" tabRatio="777" firstSheet="1" activeTab="4"/>
  </bookViews>
  <sheets>
    <sheet name="FORM-A" sheetId="19" r:id="rId1"/>
    <sheet name="FORM1" sheetId="14" r:id="rId2"/>
    <sheet name="FORM2" sheetId="22" r:id="rId3"/>
    <sheet name="FORM3" sheetId="23" r:id="rId4"/>
    <sheet name="FORM4" sheetId="1" r:id="rId5"/>
    <sheet name="SEG TRIM ACT " sheetId="18" r:id="rId6"/>
    <sheet name="FORM5" sheetId="16" r:id="rId7"/>
    <sheet name="FORM6" sheetId="21" r:id="rId8"/>
    <sheet name="FORM7" sheetId="24" r:id="rId9"/>
    <sheet name="FORM8" sheetId="11" r:id="rId10"/>
    <sheet name="FORM8-Res" sheetId="25" r:id="rId11"/>
    <sheet name="EVAL SEM" sheetId="13" r:id="rId12"/>
  </sheets>
  <definedNames>
    <definedName name="Z_4603AFA5_77F1_11D8_8A7B_00D0096B4312_.wvu.Cols" localSheetId="11" hidden="1">'EVAL SEM'!$AB:$AJ</definedName>
    <definedName name="Z_4603AFA5_77F1_11D8_8A7B_00D0096B4312_.wvu.Cols" localSheetId="1" hidden="1">FORM1!$W:$AE</definedName>
    <definedName name="Z_4603AFA5_77F1_11D8_8A7B_00D0096B4312_.wvu.Cols" localSheetId="2" hidden="1">FORM2!$AR:$AZ</definedName>
    <definedName name="Z_4603AFA5_77F1_11D8_8A7B_00D0096B4312_.wvu.Cols" localSheetId="3" hidden="1">FORM3!$AU:$BC</definedName>
    <definedName name="Z_4603AFA5_77F1_11D8_8A7B_00D0096B4312_.wvu.Cols" localSheetId="0" hidden="1">'FORM-A'!$AI:$AQ</definedName>
    <definedName name="Z_4603AFA5_77F1_11D8_8A7B_00D0096B4312_.wvu.PrintArea" localSheetId="11" hidden="1">'EVAL SEM'!$A$1:$AL$89</definedName>
    <definedName name="Z_4603AFA5_77F1_11D8_8A7B_00D0096B4312_.wvu.PrintArea" localSheetId="1" hidden="1">FORM1!$A$1:$AG$99</definedName>
    <definedName name="Z_4603AFA5_77F1_11D8_8A7B_00D0096B4312_.wvu.PrintArea" localSheetId="2" hidden="1">FORM2!$A$4:$BB$72</definedName>
    <definedName name="Z_4603AFA5_77F1_11D8_8A7B_00D0096B4312_.wvu.PrintArea" localSheetId="3" hidden="1">FORM3!$A$1:$BE$88</definedName>
    <definedName name="Z_4603AFA5_77F1_11D8_8A7B_00D0096B4312_.wvu.PrintArea" localSheetId="0" hidden="1">'FORM-A'!$K$7:$AS$47</definedName>
    <definedName name="Z_4603AFA5_77F1_11D8_8A7B_00D0096B4312_.wvu.PrintTitles" localSheetId="11" hidden="1">'EVAL SEM'!$1:$3</definedName>
    <definedName name="Z_4603AFA5_77F1_11D8_8A7B_00D0096B4312_.wvu.PrintTitles" localSheetId="1" hidden="1">FORM1!$1:$5</definedName>
    <definedName name="Z_4603AFA5_77F1_11D8_8A7B_00D0096B4312_.wvu.PrintTitles" localSheetId="2" hidden="1">FORM2!$4:$4</definedName>
    <definedName name="Z_4603AFA5_77F1_11D8_8A7B_00D0096B4312_.wvu.PrintTitles" localSheetId="3" hidden="1">FORM3!$1:$5</definedName>
    <definedName name="Z_4603AFA5_77F1_11D8_8A7B_00D0096B4312_.wvu.PrintTitles" localSheetId="0" hidden="1">'FORM-A'!$7:$20</definedName>
    <definedName name="Z_65FA5ACB_C39D_4365_B3D5_4B9C915C7E67_.wvu.Cols" localSheetId="11" hidden="1">'EVAL SEM'!$AB:$AJ</definedName>
    <definedName name="Z_65FA5ACB_C39D_4365_B3D5_4B9C915C7E67_.wvu.Cols" localSheetId="1" hidden="1">FORM1!$W:$AE</definedName>
    <definedName name="Z_65FA5ACB_C39D_4365_B3D5_4B9C915C7E67_.wvu.Cols" localSheetId="2" hidden="1">FORM2!$AR:$AZ</definedName>
    <definedName name="Z_65FA5ACB_C39D_4365_B3D5_4B9C915C7E67_.wvu.Cols" localSheetId="3" hidden="1">FORM3!$AU:$BC</definedName>
    <definedName name="Z_65FA5ACB_C39D_4365_B3D5_4B9C915C7E67_.wvu.Cols" localSheetId="0" hidden="1">'FORM-A'!$AI:$AQ</definedName>
    <definedName name="Z_65FA5ACB_C39D_4365_B3D5_4B9C915C7E67_.wvu.PrintArea" localSheetId="11" hidden="1">'EVAL SEM'!$A$1:$AL$89</definedName>
    <definedName name="Z_65FA5ACB_C39D_4365_B3D5_4B9C915C7E67_.wvu.PrintArea" localSheetId="1" hidden="1">FORM1!$A$1:$AG$99</definedName>
    <definedName name="Z_65FA5ACB_C39D_4365_B3D5_4B9C915C7E67_.wvu.PrintArea" localSheetId="2" hidden="1">FORM2!$A$4:$BB$72</definedName>
    <definedName name="Z_65FA5ACB_C39D_4365_B3D5_4B9C915C7E67_.wvu.PrintArea" localSheetId="3" hidden="1">FORM3!$A$1:$BE$88</definedName>
    <definedName name="Z_65FA5ACB_C39D_4365_B3D5_4B9C915C7E67_.wvu.PrintArea" localSheetId="0" hidden="1">'FORM-A'!$K$7:$AS$47</definedName>
    <definedName name="Z_65FA5ACB_C39D_4365_B3D5_4B9C915C7E67_.wvu.PrintTitles" localSheetId="11" hidden="1">'EVAL SEM'!$1:$3</definedName>
    <definedName name="Z_65FA5ACB_C39D_4365_B3D5_4B9C915C7E67_.wvu.PrintTitles" localSheetId="1" hidden="1">FORM1!$1:$5</definedName>
    <definedName name="Z_65FA5ACB_C39D_4365_B3D5_4B9C915C7E67_.wvu.PrintTitles" localSheetId="2" hidden="1">FORM2!$4:$4</definedName>
    <definedName name="Z_65FA5ACB_C39D_4365_B3D5_4B9C915C7E67_.wvu.PrintTitles" localSheetId="3" hidden="1">FORM3!$1:$5</definedName>
    <definedName name="Z_65FA5ACB_C39D_4365_B3D5_4B9C915C7E67_.wvu.PrintTitles" localSheetId="0" hidden="1">'FORM-A'!$7:$20</definedName>
    <definedName name="Z_8CD035B1_9BBB_40AC_AF32_3BBE072F72EB_.wvu.Cols" localSheetId="11" hidden="1">'EVAL SEM'!$AB:$AJ</definedName>
    <definedName name="Z_8CD035B1_9BBB_40AC_AF32_3BBE072F72EB_.wvu.Cols" localSheetId="1" hidden="1">FORM1!$W:$AE</definedName>
    <definedName name="Z_8CD035B1_9BBB_40AC_AF32_3BBE072F72EB_.wvu.Cols" localSheetId="2" hidden="1">FORM2!$AR:$AZ</definedName>
    <definedName name="Z_8CD035B1_9BBB_40AC_AF32_3BBE072F72EB_.wvu.Cols" localSheetId="3" hidden="1">FORM3!$AU:$BC</definedName>
    <definedName name="Z_8CD035B1_9BBB_40AC_AF32_3BBE072F72EB_.wvu.Cols" localSheetId="0" hidden="1">'FORM-A'!$AI:$AQ</definedName>
    <definedName name="Z_8CD035B1_9BBB_40AC_AF32_3BBE072F72EB_.wvu.PrintArea" localSheetId="11" hidden="1">'EVAL SEM'!$A$1:$AL$89</definedName>
    <definedName name="Z_8CD035B1_9BBB_40AC_AF32_3BBE072F72EB_.wvu.PrintArea" localSheetId="1" hidden="1">FORM1!$A$1:$AG$99</definedName>
    <definedName name="Z_8CD035B1_9BBB_40AC_AF32_3BBE072F72EB_.wvu.PrintArea" localSheetId="2" hidden="1">FORM2!$A$4:$BB$72</definedName>
    <definedName name="Z_8CD035B1_9BBB_40AC_AF32_3BBE072F72EB_.wvu.PrintArea" localSheetId="3" hidden="1">FORM3!$A$1:$BE$88</definedName>
    <definedName name="Z_8CD035B1_9BBB_40AC_AF32_3BBE072F72EB_.wvu.PrintArea" localSheetId="0" hidden="1">'FORM-A'!$K$7:$AS$47</definedName>
    <definedName name="Z_8CD035B1_9BBB_40AC_AF32_3BBE072F72EB_.wvu.PrintTitles" localSheetId="11" hidden="1">'EVAL SEM'!$1:$3</definedName>
    <definedName name="Z_8CD035B1_9BBB_40AC_AF32_3BBE072F72EB_.wvu.PrintTitles" localSheetId="1" hidden="1">FORM1!$1:$5</definedName>
    <definedName name="Z_8CD035B1_9BBB_40AC_AF32_3BBE072F72EB_.wvu.PrintTitles" localSheetId="2" hidden="1">FORM2!$4:$4</definedName>
    <definedName name="Z_8CD035B1_9BBB_40AC_AF32_3BBE072F72EB_.wvu.PrintTitles" localSheetId="3" hidden="1">FORM3!$1:$5</definedName>
    <definedName name="Z_8CD035B1_9BBB_40AC_AF32_3BBE072F72EB_.wvu.PrintTitles" localSheetId="0" hidden="1">'FORM-A'!$7:$20</definedName>
  </definedNames>
  <calcPr calcId="125725"/>
</workbook>
</file>

<file path=xl/calcChain.xml><?xml version="1.0" encoding="utf-8"?>
<calcChain xmlns="http://schemas.openxmlformats.org/spreadsheetml/2006/main">
  <c r="C8" i="22"/>
  <c r="AO8"/>
  <c r="AP8" s="1"/>
  <c r="AN8"/>
  <c r="AL8"/>
  <c r="AK8"/>
  <c r="AI8"/>
  <c r="AJ8" s="1"/>
  <c r="AH8"/>
  <c r="AF8"/>
  <c r="AE8"/>
  <c r="AC8"/>
  <c r="AM8"/>
  <c r="AG8"/>
  <c r="AQ8" i="23"/>
  <c r="AP8"/>
  <c r="AR8" s="1"/>
  <c r="AN8"/>
  <c r="AM8"/>
  <c r="AK8"/>
  <c r="AJ8"/>
  <c r="AL8" s="1"/>
  <c r="AO8"/>
  <c r="AH8"/>
  <c r="AG8"/>
  <c r="AI8" s="1"/>
  <c r="AE8"/>
  <c r="D8"/>
  <c r="Z10" l="1"/>
  <c r="AA10"/>
  <c r="AB10" s="1"/>
  <c r="Z11"/>
  <c r="AA11"/>
  <c r="AB11" s="1"/>
  <c r="Z12"/>
  <c r="AA12"/>
  <c r="AB12" s="1"/>
  <c r="Z13"/>
  <c r="AA13"/>
  <c r="Z14"/>
  <c r="AA14"/>
  <c r="AB14" s="1"/>
  <c r="Z15"/>
  <c r="AA15"/>
  <c r="Z16"/>
  <c r="AA16"/>
  <c r="Z17"/>
  <c r="AA17"/>
  <c r="Z18"/>
  <c r="AA18"/>
  <c r="AB18" s="1"/>
  <c r="Z19"/>
  <c r="AA19"/>
  <c r="Y9" i="22"/>
  <c r="X9"/>
  <c r="AA9" i="23"/>
  <c r="Z9"/>
  <c r="Z9" i="22" l="1"/>
  <c r="AB19" i="23"/>
  <c r="AB16"/>
  <c r="AB15"/>
  <c r="AB9"/>
  <c r="AB17"/>
  <c r="AB13"/>
  <c r="AB7" s="1"/>
  <c r="Z7" i="22" l="1"/>
  <c r="Z8"/>
  <c r="AB8" i="23"/>
  <c r="AR19"/>
  <c r="AR18"/>
  <c r="AR17"/>
  <c r="AR16"/>
  <c r="AR15"/>
  <c r="AR14"/>
  <c r="AR13"/>
  <c r="AR12"/>
  <c r="AR11"/>
  <c r="AR10"/>
  <c r="AR9"/>
  <c r="AO19"/>
  <c r="AO18"/>
  <c r="AO17"/>
  <c r="AO16"/>
  <c r="AO15"/>
  <c r="AO14"/>
  <c r="AO13"/>
  <c r="AO12"/>
  <c r="AO11"/>
  <c r="AO10"/>
  <c r="AO9"/>
  <c r="AL19"/>
  <c r="AL18"/>
  <c r="AL17"/>
  <c r="AL16"/>
  <c r="AL15"/>
  <c r="AL14"/>
  <c r="AL13"/>
  <c r="AL12"/>
  <c r="AL11"/>
  <c r="AL10"/>
  <c r="AL9"/>
  <c r="AI10"/>
  <c r="AI11"/>
  <c r="AI12"/>
  <c r="AI13"/>
  <c r="AI14"/>
  <c r="AI15"/>
  <c r="AI16"/>
  <c r="AI17"/>
  <c r="AI18"/>
  <c r="AI19"/>
  <c r="AI9"/>
  <c r="T19"/>
  <c r="T18"/>
  <c r="T17"/>
  <c r="T16"/>
  <c r="T15"/>
  <c r="T14"/>
  <c r="T13"/>
  <c r="T12"/>
  <c r="T11"/>
  <c r="T10"/>
  <c r="T9"/>
  <c r="X19"/>
  <c r="X18"/>
  <c r="X17"/>
  <c r="X16"/>
  <c r="X15"/>
  <c r="X14"/>
  <c r="X13"/>
  <c r="X12"/>
  <c r="X11"/>
  <c r="X10"/>
  <c r="X9"/>
  <c r="P19"/>
  <c r="P18"/>
  <c r="P17"/>
  <c r="P16"/>
  <c r="P15"/>
  <c r="P14"/>
  <c r="P13"/>
  <c r="P12"/>
  <c r="P11"/>
  <c r="P10"/>
  <c r="P9"/>
  <c r="L10"/>
  <c r="L11"/>
  <c r="L12"/>
  <c r="L13"/>
  <c r="L14"/>
  <c r="L15"/>
  <c r="L16"/>
  <c r="L17"/>
  <c r="L18"/>
  <c r="L19"/>
  <c r="L9"/>
  <c r="J9" i="22"/>
  <c r="J8" s="1"/>
  <c r="N9"/>
  <c r="N8" s="1"/>
  <c r="R9"/>
  <c r="N7"/>
  <c r="AI50" i="1"/>
  <c r="AH50"/>
  <c r="AG50"/>
  <c r="AF50"/>
  <c r="AE50"/>
  <c r="AD50"/>
  <c r="AC50"/>
  <c r="AB50"/>
  <c r="AA50"/>
  <c r="Z50"/>
  <c r="Y50"/>
  <c r="X50"/>
  <c r="V50"/>
  <c r="U50"/>
  <c r="T50"/>
  <c r="S50"/>
  <c r="R50"/>
  <c r="Q50"/>
  <c r="P50"/>
  <c r="O50"/>
  <c r="N50"/>
  <c r="M50"/>
  <c r="L50"/>
  <c r="K50"/>
  <c r="AR9"/>
  <c r="AS9"/>
  <c r="AU9"/>
  <c r="AV9"/>
  <c r="AW9" s="1"/>
  <c r="AX9"/>
  <c r="AY9"/>
  <c r="BA9"/>
  <c r="BB9"/>
  <c r="BC9" s="1"/>
  <c r="AR10"/>
  <c r="AS10"/>
  <c r="AU10"/>
  <c r="AV10"/>
  <c r="AX10"/>
  <c r="AY10"/>
  <c r="AZ10"/>
  <c r="BA10"/>
  <c r="BB10"/>
  <c r="BC10" s="1"/>
  <c r="AR11"/>
  <c r="AS11"/>
  <c r="AU11"/>
  <c r="AV11"/>
  <c r="AW11" s="1"/>
  <c r="AX11"/>
  <c r="AY11"/>
  <c r="BA11"/>
  <c r="BB11"/>
  <c r="BC11" s="1"/>
  <c r="AR12"/>
  <c r="AS12"/>
  <c r="AU12"/>
  <c r="AV12"/>
  <c r="AX12"/>
  <c r="AY12"/>
  <c r="AZ12"/>
  <c r="BA12"/>
  <c r="BB12"/>
  <c r="BC12" s="1"/>
  <c r="AR13"/>
  <c r="AS13"/>
  <c r="AU13"/>
  <c r="AV13"/>
  <c r="AW13" s="1"/>
  <c r="AX13"/>
  <c r="AY13"/>
  <c r="BA13"/>
  <c r="BB13"/>
  <c r="BC13" s="1"/>
  <c r="AR14"/>
  <c r="AS14"/>
  <c r="AU14"/>
  <c r="AV14"/>
  <c r="AX14"/>
  <c r="AY14"/>
  <c r="AZ14"/>
  <c r="BA14"/>
  <c r="BB14"/>
  <c r="BC14" s="1"/>
  <c r="AR15"/>
  <c r="AS15"/>
  <c r="AU15"/>
  <c r="AV15"/>
  <c r="AW15" s="1"/>
  <c r="AX15"/>
  <c r="AY15"/>
  <c r="BA15"/>
  <c r="BB15"/>
  <c r="BC15" s="1"/>
  <c r="AR16"/>
  <c r="AS16"/>
  <c r="AU16"/>
  <c r="AV16"/>
  <c r="AX16"/>
  <c r="AY16"/>
  <c r="AZ16"/>
  <c r="BA16"/>
  <c r="BB16"/>
  <c r="BC16" s="1"/>
  <c r="AR18"/>
  <c r="AS18"/>
  <c r="AT18" s="1"/>
  <c r="AU18"/>
  <c r="AV18"/>
  <c r="AX18"/>
  <c r="AY18"/>
  <c r="AZ18" s="1"/>
  <c r="BA18"/>
  <c r="BB18"/>
  <c r="AR19"/>
  <c r="AS19"/>
  <c r="AU19"/>
  <c r="AV19"/>
  <c r="AX19"/>
  <c r="AY19"/>
  <c r="BA19"/>
  <c r="BB19"/>
  <c r="BC19"/>
  <c r="AR20"/>
  <c r="AS20"/>
  <c r="AT20" s="1"/>
  <c r="AU20"/>
  <c r="AV20"/>
  <c r="AX20"/>
  <c r="AY20"/>
  <c r="AZ20" s="1"/>
  <c r="BA20"/>
  <c r="BB20"/>
  <c r="AR21"/>
  <c r="AS21"/>
  <c r="AU21"/>
  <c r="AV21"/>
  <c r="AX21"/>
  <c r="AY21"/>
  <c r="BA21"/>
  <c r="BB21"/>
  <c r="BC21"/>
  <c r="AR22"/>
  <c r="AS22"/>
  <c r="AT22" s="1"/>
  <c r="AU22"/>
  <c r="AV22"/>
  <c r="AX22"/>
  <c r="AY22"/>
  <c r="AZ22" s="1"/>
  <c r="BA22"/>
  <c r="BB22"/>
  <c r="AR23"/>
  <c r="AS23"/>
  <c r="AU23"/>
  <c r="AV23"/>
  <c r="AX23"/>
  <c r="AY23"/>
  <c r="BA23"/>
  <c r="BB23"/>
  <c r="BC23"/>
  <c r="AR24"/>
  <c r="AS24"/>
  <c r="AT24" s="1"/>
  <c r="AU24"/>
  <c r="AV24"/>
  <c r="AX24"/>
  <c r="AY24"/>
  <c r="AZ24" s="1"/>
  <c r="BA24"/>
  <c r="BB24"/>
  <c r="AR25"/>
  <c r="AS25"/>
  <c r="AU25"/>
  <c r="AV25"/>
  <c r="AX25"/>
  <c r="AY25"/>
  <c r="BA25"/>
  <c r="BB25"/>
  <c r="BC25"/>
  <c r="AR26"/>
  <c r="AS26"/>
  <c r="AT26" s="1"/>
  <c r="AU26"/>
  <c r="AV26"/>
  <c r="AX26"/>
  <c r="AY26"/>
  <c r="AZ26" s="1"/>
  <c r="BA26"/>
  <c r="BB26"/>
  <c r="AR27"/>
  <c r="AS27"/>
  <c r="AU27"/>
  <c r="AV27"/>
  <c r="AX27"/>
  <c r="AY27"/>
  <c r="BA27"/>
  <c r="BB27"/>
  <c r="BC27"/>
  <c r="AR28"/>
  <c r="AS28"/>
  <c r="AT28" s="1"/>
  <c r="AU28"/>
  <c r="AV28"/>
  <c r="AX28"/>
  <c r="AY28"/>
  <c r="AZ28" s="1"/>
  <c r="BA28"/>
  <c r="BB28"/>
  <c r="AR29"/>
  <c r="AS29"/>
  <c r="AU29"/>
  <c r="AV29"/>
  <c r="AX29"/>
  <c r="AY29"/>
  <c r="BA29"/>
  <c r="BB29"/>
  <c r="BC29"/>
  <c r="AR30"/>
  <c r="AS30"/>
  <c r="AT30" s="1"/>
  <c r="AU30"/>
  <c r="AV30"/>
  <c r="AX30"/>
  <c r="AY30"/>
  <c r="AZ30" s="1"/>
  <c r="BA30"/>
  <c r="BB30"/>
  <c r="AR31"/>
  <c r="AS31"/>
  <c r="AU31"/>
  <c r="AV31"/>
  <c r="AX31"/>
  <c r="AY31"/>
  <c r="BA31"/>
  <c r="BB31"/>
  <c r="BC31"/>
  <c r="AR32"/>
  <c r="AS32"/>
  <c r="AT32" s="1"/>
  <c r="AU32"/>
  <c r="AV32"/>
  <c r="AX32"/>
  <c r="AY32"/>
  <c r="AZ32" s="1"/>
  <c r="BA32"/>
  <c r="BB32"/>
  <c r="AR33"/>
  <c r="AS33"/>
  <c r="AU33"/>
  <c r="AV33"/>
  <c r="AX33"/>
  <c r="AY33"/>
  <c r="BA33"/>
  <c r="BB33"/>
  <c r="BC33"/>
  <c r="AR34"/>
  <c r="AS34"/>
  <c r="AT34" s="1"/>
  <c r="AU34"/>
  <c r="AV34"/>
  <c r="AX34"/>
  <c r="AY34"/>
  <c r="AZ34" s="1"/>
  <c r="BA34"/>
  <c r="BB34"/>
  <c r="AR35"/>
  <c r="AS35"/>
  <c r="AU35"/>
  <c r="AV35"/>
  <c r="AX35"/>
  <c r="AY35"/>
  <c r="BA35"/>
  <c r="BB35"/>
  <c r="BC35"/>
  <c r="AR36"/>
  <c r="AS36"/>
  <c r="AT36" s="1"/>
  <c r="AU36"/>
  <c r="AV36"/>
  <c r="AX36"/>
  <c r="AY36"/>
  <c r="AZ36" s="1"/>
  <c r="BA36"/>
  <c r="BB36"/>
  <c r="AR37"/>
  <c r="AS37"/>
  <c r="AU37"/>
  <c r="AV37"/>
  <c r="AX37"/>
  <c r="AY37"/>
  <c r="BA37"/>
  <c r="BB37"/>
  <c r="BC37"/>
  <c r="AR38"/>
  <c r="AS38"/>
  <c r="AT38" s="1"/>
  <c r="AU38"/>
  <c r="AV38"/>
  <c r="AX38"/>
  <c r="AY38"/>
  <c r="AZ38" s="1"/>
  <c r="BA38"/>
  <c r="BB38"/>
  <c r="AR39"/>
  <c r="AS39"/>
  <c r="AU39"/>
  <c r="AV39"/>
  <c r="AX39"/>
  <c r="AY39"/>
  <c r="BA39"/>
  <c r="BB39"/>
  <c r="BC39"/>
  <c r="AR40"/>
  <c r="AS40"/>
  <c r="AT40" s="1"/>
  <c r="AU40"/>
  <c r="AV40"/>
  <c r="AX40"/>
  <c r="AY40"/>
  <c r="AZ40" s="1"/>
  <c r="BA40"/>
  <c r="BB40"/>
  <c r="AR41"/>
  <c r="AS41"/>
  <c r="AU41"/>
  <c r="AV41"/>
  <c r="AX41"/>
  <c r="AY41"/>
  <c r="BA41"/>
  <c r="BB41"/>
  <c r="BC41"/>
  <c r="AR43"/>
  <c r="AS43"/>
  <c r="AU43"/>
  <c r="AV43"/>
  <c r="AW43" s="1"/>
  <c r="AX43"/>
  <c r="AY43"/>
  <c r="BA43"/>
  <c r="BB43"/>
  <c r="BC43" s="1"/>
  <c r="AR44"/>
  <c r="AS44"/>
  <c r="AU44"/>
  <c r="AV44"/>
  <c r="AX44"/>
  <c r="AY44"/>
  <c r="AZ44"/>
  <c r="BA44"/>
  <c r="BB44"/>
  <c r="BC44" s="1"/>
  <c r="AR45"/>
  <c r="AS45"/>
  <c r="AU45"/>
  <c r="AV45"/>
  <c r="AW45" s="1"/>
  <c r="AX45"/>
  <c r="AY45"/>
  <c r="BA45"/>
  <c r="BB45"/>
  <c r="BC45" s="1"/>
  <c r="AR46"/>
  <c r="AS46"/>
  <c r="AU46"/>
  <c r="AV46"/>
  <c r="AX46"/>
  <c r="AY46"/>
  <c r="AZ46"/>
  <c r="BA46"/>
  <c r="BB46"/>
  <c r="BC46" s="1"/>
  <c r="AR47"/>
  <c r="AS47"/>
  <c r="AU47"/>
  <c r="AV47"/>
  <c r="AW47" s="1"/>
  <c r="AX47"/>
  <c r="AY47"/>
  <c r="BA47"/>
  <c r="BB47"/>
  <c r="BC47" s="1"/>
  <c r="AR48"/>
  <c r="AS48"/>
  <c r="AU48"/>
  <c r="AV48"/>
  <c r="AX48"/>
  <c r="AZ48" s="1"/>
  <c r="AY48"/>
  <c r="BA48"/>
  <c r="BB48"/>
  <c r="BC48" s="1"/>
  <c r="AR49"/>
  <c r="AS49"/>
  <c r="AU49"/>
  <c r="AV49"/>
  <c r="AW49" s="1"/>
  <c r="AX49"/>
  <c r="AY49"/>
  <c r="BA49"/>
  <c r="BB49"/>
  <c r="BC49" s="1"/>
  <c r="AR50"/>
  <c r="AU50"/>
  <c r="AX50"/>
  <c r="AY50"/>
  <c r="BA50"/>
  <c r="AR51"/>
  <c r="AS51"/>
  <c r="AU51"/>
  <c r="AV51"/>
  <c r="AX51"/>
  <c r="AY51"/>
  <c r="BA51"/>
  <c r="BB51"/>
  <c r="BC51"/>
  <c r="AR52"/>
  <c r="AS52"/>
  <c r="AT52" s="1"/>
  <c r="AU52"/>
  <c r="AV52"/>
  <c r="AX52"/>
  <c r="AY52"/>
  <c r="AZ52" s="1"/>
  <c r="BA52"/>
  <c r="BB52"/>
  <c r="AR53"/>
  <c r="AS53"/>
  <c r="AU53"/>
  <c r="AV53"/>
  <c r="AX53"/>
  <c r="AY53"/>
  <c r="BA53"/>
  <c r="BC53" s="1"/>
  <c r="BB53"/>
  <c r="AR54"/>
  <c r="AS54"/>
  <c r="AT54" s="1"/>
  <c r="AU54"/>
  <c r="AV54"/>
  <c r="AX54"/>
  <c r="AY54"/>
  <c r="AZ54" s="1"/>
  <c r="BA54"/>
  <c r="BB54"/>
  <c r="AR55"/>
  <c r="AS55"/>
  <c r="AU55"/>
  <c r="AV55"/>
  <c r="AX55"/>
  <c r="AY55"/>
  <c r="BA55"/>
  <c r="BB55"/>
  <c r="BC55"/>
  <c r="AR56"/>
  <c r="AS56"/>
  <c r="AT56" s="1"/>
  <c r="AU56"/>
  <c r="AV56"/>
  <c r="AX56"/>
  <c r="AY56"/>
  <c r="AZ56" s="1"/>
  <c r="BA56"/>
  <c r="BB56"/>
  <c r="AR57"/>
  <c r="AS57"/>
  <c r="AU57"/>
  <c r="AV57"/>
  <c r="AX57"/>
  <c r="AY57"/>
  <c r="BA57"/>
  <c r="BB57"/>
  <c r="BC57"/>
  <c r="AR58"/>
  <c r="AS58"/>
  <c r="AT58" s="1"/>
  <c r="AU58"/>
  <c r="AV58"/>
  <c r="AX58"/>
  <c r="AY58"/>
  <c r="AZ58" s="1"/>
  <c r="BA58"/>
  <c r="BB58"/>
  <c r="AR59"/>
  <c r="AS59"/>
  <c r="AU59"/>
  <c r="AV59"/>
  <c r="AX59"/>
  <c r="AY59"/>
  <c r="BA59"/>
  <c r="BB59"/>
  <c r="BC59"/>
  <c r="AR60"/>
  <c r="AS60"/>
  <c r="AT60" s="1"/>
  <c r="AU60"/>
  <c r="AV60"/>
  <c r="AX60"/>
  <c r="AY60"/>
  <c r="AZ60" s="1"/>
  <c r="BA60"/>
  <c r="BB60"/>
  <c r="AR61"/>
  <c r="AS61"/>
  <c r="AU61"/>
  <c r="AV61"/>
  <c r="AX61"/>
  <c r="AY61"/>
  <c r="BA61"/>
  <c r="BB61"/>
  <c r="BC61"/>
  <c r="AR62"/>
  <c r="AS62"/>
  <c r="AT62" s="1"/>
  <c r="AU62"/>
  <c r="AV62"/>
  <c r="AX62"/>
  <c r="AY62"/>
  <c r="AZ62" s="1"/>
  <c r="BA62"/>
  <c r="BB62"/>
  <c r="AR63"/>
  <c r="AS63"/>
  <c r="AU63"/>
  <c r="AV63"/>
  <c r="AX63"/>
  <c r="AY63"/>
  <c r="BA63"/>
  <c r="BB63"/>
  <c r="BC63"/>
  <c r="AR64"/>
  <c r="AS64"/>
  <c r="AT64" s="1"/>
  <c r="AU64"/>
  <c r="AV64"/>
  <c r="AX64"/>
  <c r="AY64"/>
  <c r="AZ64" s="1"/>
  <c r="BA64"/>
  <c r="BB64"/>
  <c r="A1" i="18"/>
  <c r="G9" s="1"/>
  <c r="AV50" i="1" l="1"/>
  <c r="AW50" s="1"/>
  <c r="BC64"/>
  <c r="AW63"/>
  <c r="AP63"/>
  <c r="BC62"/>
  <c r="AW61"/>
  <c r="AP61"/>
  <c r="BC60"/>
  <c r="AW59"/>
  <c r="AP59"/>
  <c r="BC58"/>
  <c r="AW57"/>
  <c r="BC56"/>
  <c r="AW55"/>
  <c r="BC54"/>
  <c r="AW53"/>
  <c r="BC52"/>
  <c r="AW51"/>
  <c r="AT48"/>
  <c r="AT46"/>
  <c r="AT44"/>
  <c r="AW41"/>
  <c r="BC40"/>
  <c r="AW39"/>
  <c r="BC38"/>
  <c r="AW37"/>
  <c r="BC36"/>
  <c r="AW35"/>
  <c r="BC34"/>
  <c r="AW33"/>
  <c r="BC32"/>
  <c r="AW31"/>
  <c r="BC30"/>
  <c r="AW29"/>
  <c r="BC28"/>
  <c r="AW27"/>
  <c r="BC26"/>
  <c r="AW25"/>
  <c r="BC24"/>
  <c r="AW23"/>
  <c r="BC22"/>
  <c r="AW21"/>
  <c r="BC20"/>
  <c r="AW19"/>
  <c r="BC18"/>
  <c r="AT16"/>
  <c r="AT14"/>
  <c r="AT12"/>
  <c r="AT10"/>
  <c r="BB50"/>
  <c r="AP57"/>
  <c r="AP55"/>
  <c r="AP53"/>
  <c r="AP51"/>
  <c r="AP49"/>
  <c r="AP47"/>
  <c r="AP45"/>
  <c r="AP43"/>
  <c r="AP41"/>
  <c r="AP39"/>
  <c r="AP37"/>
  <c r="AP35"/>
  <c r="AP33"/>
  <c r="AP31"/>
  <c r="AP29"/>
  <c r="AP27"/>
  <c r="AP25"/>
  <c r="AP23"/>
  <c r="AP21"/>
  <c r="AP19"/>
  <c r="AP15"/>
  <c r="AP13"/>
  <c r="AP11"/>
  <c r="AP9"/>
  <c r="R7" i="22"/>
  <c r="R8"/>
  <c r="AP64" i="1"/>
  <c r="AQ64" s="1"/>
  <c r="AO64"/>
  <c r="AZ63"/>
  <c r="AO63"/>
  <c r="AQ63" s="1"/>
  <c r="AP62"/>
  <c r="AO62"/>
  <c r="AZ61"/>
  <c r="AO61"/>
  <c r="AQ61" s="1"/>
  <c r="AP60"/>
  <c r="AO60"/>
  <c r="AZ59"/>
  <c r="AO59"/>
  <c r="AQ59" s="1"/>
  <c r="AP58"/>
  <c r="AO58"/>
  <c r="AZ57"/>
  <c r="AO57"/>
  <c r="AP56"/>
  <c r="AQ56" s="1"/>
  <c r="AO56"/>
  <c r="AZ55"/>
  <c r="AO55"/>
  <c r="AQ55" s="1"/>
  <c r="AP54"/>
  <c r="AO54"/>
  <c r="AZ53"/>
  <c r="AO53"/>
  <c r="AP52"/>
  <c r="AO52"/>
  <c r="AZ51"/>
  <c r="AO51"/>
  <c r="AZ50"/>
  <c r="AZ49"/>
  <c r="AO49"/>
  <c r="AQ49" s="1"/>
  <c r="AP48"/>
  <c r="AO48"/>
  <c r="AZ47"/>
  <c r="AO47"/>
  <c r="AQ47" s="1"/>
  <c r="AP46"/>
  <c r="AO46"/>
  <c r="AZ45"/>
  <c r="AO45"/>
  <c r="AQ45" s="1"/>
  <c r="AP44"/>
  <c r="AO44"/>
  <c r="AZ43"/>
  <c r="AO43"/>
  <c r="AQ43" s="1"/>
  <c r="AZ41"/>
  <c r="AO41"/>
  <c r="AQ41" s="1"/>
  <c r="AP40"/>
  <c r="AO40"/>
  <c r="AZ39"/>
  <c r="AO39"/>
  <c r="AQ39" s="1"/>
  <c r="AP38"/>
  <c r="AO38"/>
  <c r="AZ37"/>
  <c r="AO37"/>
  <c r="AQ37" s="1"/>
  <c r="AP36"/>
  <c r="AO36"/>
  <c r="AZ35"/>
  <c r="AO35"/>
  <c r="AQ35" s="1"/>
  <c r="AP34"/>
  <c r="AO34"/>
  <c r="AZ33"/>
  <c r="AO33"/>
  <c r="AQ33" s="1"/>
  <c r="AP32"/>
  <c r="AO32"/>
  <c r="AZ31"/>
  <c r="AO31"/>
  <c r="AQ31" s="1"/>
  <c r="AP30"/>
  <c r="AO30"/>
  <c r="AZ29"/>
  <c r="AO29"/>
  <c r="AQ29" s="1"/>
  <c r="AP28"/>
  <c r="AO28"/>
  <c r="AZ27"/>
  <c r="AO27"/>
  <c r="AQ27" s="1"/>
  <c r="AP26"/>
  <c r="AO26"/>
  <c r="AZ25"/>
  <c r="AO25"/>
  <c r="AQ25" s="1"/>
  <c r="AP24"/>
  <c r="AO24"/>
  <c r="AZ23"/>
  <c r="AO23"/>
  <c r="AQ23" s="1"/>
  <c r="AP22"/>
  <c r="AO22"/>
  <c r="AZ21"/>
  <c r="AO21"/>
  <c r="AQ21" s="1"/>
  <c r="AP20"/>
  <c r="AO20"/>
  <c r="AZ19"/>
  <c r="AO19"/>
  <c r="AQ19" s="1"/>
  <c r="AP18"/>
  <c r="AO18"/>
  <c r="AP16"/>
  <c r="AO16"/>
  <c r="AZ15"/>
  <c r="AO15"/>
  <c r="AQ15" s="1"/>
  <c r="AP14"/>
  <c r="AO14"/>
  <c r="AZ13"/>
  <c r="AO13"/>
  <c r="AQ13" s="1"/>
  <c r="AP12"/>
  <c r="AO12"/>
  <c r="AZ11"/>
  <c r="AO11"/>
  <c r="AQ11" s="1"/>
  <c r="AP10"/>
  <c r="AO10"/>
  <c r="AZ9"/>
  <c r="AO9"/>
  <c r="AQ9" s="1"/>
  <c r="AS50"/>
  <c r="AT50" s="1"/>
  <c r="L8" i="23"/>
  <c r="L7"/>
  <c r="X8"/>
  <c r="X7"/>
  <c r="P8"/>
  <c r="P7"/>
  <c r="T8"/>
  <c r="T7"/>
  <c r="AO50" i="1"/>
  <c r="BC50"/>
  <c r="AQ62"/>
  <c r="AQ60"/>
  <c r="AQ58"/>
  <c r="AQ48"/>
  <c r="AQ46"/>
  <c r="AQ44"/>
  <c r="AQ40"/>
  <c r="AQ38"/>
  <c r="AQ36"/>
  <c r="AQ34"/>
  <c r="AQ32"/>
  <c r="AQ30"/>
  <c r="AQ28"/>
  <c r="AQ26"/>
  <c r="AQ24"/>
  <c r="AQ22"/>
  <c r="AQ20"/>
  <c r="AQ18"/>
  <c r="AQ16"/>
  <c r="AQ14"/>
  <c r="AQ12"/>
  <c r="AQ10"/>
  <c r="AW64"/>
  <c r="AT63"/>
  <c r="AW62"/>
  <c r="AT61"/>
  <c r="AW60"/>
  <c r="AT59"/>
  <c r="AW58"/>
  <c r="AT57"/>
  <c r="AW56"/>
  <c r="AT55"/>
  <c r="AW54"/>
  <c r="AT53"/>
  <c r="AW52"/>
  <c r="AT51"/>
  <c r="AT49"/>
  <c r="AW48"/>
  <c r="AT47"/>
  <c r="AW46"/>
  <c r="AT45"/>
  <c r="AW44"/>
  <c r="AT43"/>
  <c r="AT41"/>
  <c r="AW40"/>
  <c r="AT39"/>
  <c r="AW38"/>
  <c r="AT37"/>
  <c r="AW36"/>
  <c r="AT35"/>
  <c r="AW34"/>
  <c r="AT33"/>
  <c r="AW32"/>
  <c r="AT31"/>
  <c r="AW30"/>
  <c r="AT29"/>
  <c r="AW28"/>
  <c r="AT27"/>
  <c r="AW26"/>
  <c r="AT25"/>
  <c r="AW24"/>
  <c r="AT23"/>
  <c r="AW22"/>
  <c r="AT21"/>
  <c r="AW20"/>
  <c r="AT19"/>
  <c r="AW18"/>
  <c r="AW16"/>
  <c r="AT15"/>
  <c r="AW14"/>
  <c r="AT13"/>
  <c r="AW12"/>
  <c r="AT11"/>
  <c r="AW10"/>
  <c r="AT9"/>
  <c r="R5" i="18"/>
  <c r="A8"/>
  <c r="D9"/>
  <c r="H9"/>
  <c r="S5"/>
  <c r="C9"/>
  <c r="AQ57" i="1" l="1"/>
  <c r="AQ51"/>
  <c r="AQ52"/>
  <c r="AQ54"/>
  <c r="AQ53"/>
  <c r="AP50"/>
  <c r="AQ50" s="1"/>
  <c r="F50"/>
  <c r="G50"/>
  <c r="H50"/>
  <c r="E50"/>
  <c r="F42"/>
  <c r="G42"/>
  <c r="H42"/>
  <c r="E42"/>
  <c r="G8"/>
  <c r="H8"/>
  <c r="F8"/>
  <c r="E8"/>
  <c r="AI42"/>
  <c r="AH42"/>
  <c r="AG42"/>
  <c r="AF42"/>
  <c r="AE42"/>
  <c r="AD42"/>
  <c r="AY42" s="1"/>
  <c r="AC42"/>
  <c r="AB42"/>
  <c r="AA42"/>
  <c r="Z42"/>
  <c r="Y42"/>
  <c r="X42"/>
  <c r="V42"/>
  <c r="U42"/>
  <c r="T42"/>
  <c r="S42"/>
  <c r="R42"/>
  <c r="Q42"/>
  <c r="P42"/>
  <c r="O42"/>
  <c r="N42"/>
  <c r="M42"/>
  <c r="L42"/>
  <c r="K42"/>
  <c r="AJ64"/>
  <c r="W64"/>
  <c r="AJ63"/>
  <c r="W63"/>
  <c r="AJ62"/>
  <c r="W62"/>
  <c r="AJ61"/>
  <c r="W61"/>
  <c r="AJ60"/>
  <c r="W60"/>
  <c r="AJ59"/>
  <c r="W59"/>
  <c r="AJ58"/>
  <c r="W58"/>
  <c r="W57"/>
  <c r="AJ56"/>
  <c r="W56"/>
  <c r="AJ55"/>
  <c r="W55"/>
  <c r="AJ54"/>
  <c r="W54"/>
  <c r="AJ53"/>
  <c r="W53"/>
  <c r="AJ52"/>
  <c r="W52"/>
  <c r="AJ51"/>
  <c r="W51"/>
  <c r="N10" i="18"/>
  <c r="AU42" i="1" l="1"/>
  <c r="BA42"/>
  <c r="BC42" s="1"/>
  <c r="AV42"/>
  <c r="BB42"/>
  <c r="AR42"/>
  <c r="AX42"/>
  <c r="AZ42" s="1"/>
  <c r="AS42"/>
  <c r="AP42" s="1"/>
  <c r="A12" i="18"/>
  <c r="B12"/>
  <c r="F12"/>
  <c r="A13"/>
  <c r="B13"/>
  <c r="F13"/>
  <c r="A14"/>
  <c r="B14"/>
  <c r="F14"/>
  <c r="A15"/>
  <c r="B15"/>
  <c r="F15"/>
  <c r="A16"/>
  <c r="B16"/>
  <c r="F16"/>
  <c r="A17"/>
  <c r="B17"/>
  <c r="F17"/>
  <c r="A18"/>
  <c r="B18"/>
  <c r="F18"/>
  <c r="A19"/>
  <c r="B19"/>
  <c r="F19"/>
  <c r="F20"/>
  <c r="A21"/>
  <c r="B21"/>
  <c r="F21"/>
  <c r="A22"/>
  <c r="B22"/>
  <c r="C22"/>
  <c r="D22"/>
  <c r="F22"/>
  <c r="G22"/>
  <c r="H22"/>
  <c r="A23"/>
  <c r="B23"/>
  <c r="F23"/>
  <c r="A24"/>
  <c r="B24"/>
  <c r="F24"/>
  <c r="A25"/>
  <c r="B25"/>
  <c r="F25"/>
  <c r="A26"/>
  <c r="B26"/>
  <c r="F26"/>
  <c r="A27"/>
  <c r="B27"/>
  <c r="F27"/>
  <c r="A28"/>
  <c r="B28"/>
  <c r="C28"/>
  <c r="D28"/>
  <c r="F28"/>
  <c r="G28"/>
  <c r="H28"/>
  <c r="A29"/>
  <c r="B29"/>
  <c r="C29"/>
  <c r="D29"/>
  <c r="F29"/>
  <c r="G29"/>
  <c r="H29"/>
  <c r="A30"/>
  <c r="B30"/>
  <c r="C30"/>
  <c r="D30"/>
  <c r="F30"/>
  <c r="G30"/>
  <c r="H30"/>
  <c r="A31"/>
  <c r="B31"/>
  <c r="F31"/>
  <c r="A32"/>
  <c r="B32"/>
  <c r="F32"/>
  <c r="A33"/>
  <c r="B33"/>
  <c r="F33"/>
  <c r="A34"/>
  <c r="B34"/>
  <c r="F34"/>
  <c r="A35"/>
  <c r="B35"/>
  <c r="F35"/>
  <c r="A36"/>
  <c r="B36"/>
  <c r="F36"/>
  <c r="A37"/>
  <c r="B37"/>
  <c r="F37"/>
  <c r="A38"/>
  <c r="B38"/>
  <c r="F38"/>
  <c r="A39"/>
  <c r="B39"/>
  <c r="F39"/>
  <c r="A40"/>
  <c r="B40"/>
  <c r="F40"/>
  <c r="A41"/>
  <c r="B41"/>
  <c r="F41"/>
  <c r="A42"/>
  <c r="B42"/>
  <c r="F42"/>
  <c r="A43"/>
  <c r="B43"/>
  <c r="F43"/>
  <c r="A44"/>
  <c r="B44"/>
  <c r="F44"/>
  <c r="F45"/>
  <c r="A46"/>
  <c r="B46"/>
  <c r="F46"/>
  <c r="A47"/>
  <c r="B47"/>
  <c r="F47"/>
  <c r="A48"/>
  <c r="B48"/>
  <c r="F48"/>
  <c r="A49"/>
  <c r="B49"/>
  <c r="F49"/>
  <c r="A50"/>
  <c r="B50"/>
  <c r="F50"/>
  <c r="A51"/>
  <c r="B51"/>
  <c r="F51"/>
  <c r="A52"/>
  <c r="B52"/>
  <c r="F52"/>
  <c r="F53"/>
  <c r="A54"/>
  <c r="B54"/>
  <c r="F54"/>
  <c r="A55"/>
  <c r="B55"/>
  <c r="F55"/>
  <c r="A56"/>
  <c r="B56"/>
  <c r="F56"/>
  <c r="A57"/>
  <c r="B57"/>
  <c r="F57"/>
  <c r="A58"/>
  <c r="B58"/>
  <c r="F58"/>
  <c r="A59"/>
  <c r="B59"/>
  <c r="F59"/>
  <c r="A60"/>
  <c r="B60"/>
  <c r="F60"/>
  <c r="A61"/>
  <c r="B61"/>
  <c r="F61"/>
  <c r="A62"/>
  <c r="B62"/>
  <c r="F62"/>
  <c r="A63"/>
  <c r="B63"/>
  <c r="F63"/>
  <c r="A64"/>
  <c r="B64"/>
  <c r="F64"/>
  <c r="A65"/>
  <c r="B65"/>
  <c r="F65"/>
  <c r="A66"/>
  <c r="B66"/>
  <c r="F66"/>
  <c r="AI17" i="1"/>
  <c r="AH17"/>
  <c r="AG17"/>
  <c r="BB17" s="1"/>
  <c r="AF17"/>
  <c r="AE17"/>
  <c r="AD17"/>
  <c r="AC17"/>
  <c r="AB17"/>
  <c r="AA17"/>
  <c r="AV17" s="1"/>
  <c r="Z17"/>
  <c r="Y17"/>
  <c r="X17"/>
  <c r="V17"/>
  <c r="U17"/>
  <c r="T17"/>
  <c r="BA17" s="1"/>
  <c r="BC17" s="1"/>
  <c r="S17"/>
  <c r="R17"/>
  <c r="Q17"/>
  <c r="P17"/>
  <c r="O17"/>
  <c r="N17"/>
  <c r="AU17" s="1"/>
  <c r="M17"/>
  <c r="L17"/>
  <c r="K17"/>
  <c r="H44" i="18"/>
  <c r="C44"/>
  <c r="AJ41" i="1"/>
  <c r="W41"/>
  <c r="D43" i="18"/>
  <c r="H43"/>
  <c r="AJ40" i="1"/>
  <c r="W40"/>
  <c r="H42" i="18"/>
  <c r="D42"/>
  <c r="G42"/>
  <c r="AJ39" i="1"/>
  <c r="W39"/>
  <c r="H41" i="18"/>
  <c r="G41"/>
  <c r="C41"/>
  <c r="AJ38" i="1"/>
  <c r="W38"/>
  <c r="G40" i="18"/>
  <c r="AJ37" i="1"/>
  <c r="W37"/>
  <c r="H39" i="18"/>
  <c r="AJ36" i="1"/>
  <c r="W36"/>
  <c r="H38" i="18"/>
  <c r="G38"/>
  <c r="AJ35" i="1"/>
  <c r="W35"/>
  <c r="H37" i="18"/>
  <c r="G37"/>
  <c r="D37"/>
  <c r="AJ34" i="1"/>
  <c r="W34"/>
  <c r="D36" i="18"/>
  <c r="G36"/>
  <c r="AJ33" i="1"/>
  <c r="W33"/>
  <c r="D35" i="18"/>
  <c r="H35"/>
  <c r="AJ32" i="1"/>
  <c r="W32"/>
  <c r="H34" i="18"/>
  <c r="D34"/>
  <c r="G34"/>
  <c r="AJ31" i="1"/>
  <c r="W31"/>
  <c r="H33" i="18"/>
  <c r="G33"/>
  <c r="C33"/>
  <c r="AJ30" i="1"/>
  <c r="W30"/>
  <c r="G32" i="18"/>
  <c r="AJ29" i="1"/>
  <c r="W29"/>
  <c r="H31" i="18"/>
  <c r="AJ28" i="1"/>
  <c r="W28"/>
  <c r="H27" i="18"/>
  <c r="G27"/>
  <c r="AJ24" i="1"/>
  <c r="W24"/>
  <c r="H26" i="18"/>
  <c r="G26"/>
  <c r="D26"/>
  <c r="AJ23" i="1"/>
  <c r="W23"/>
  <c r="H25" i="18"/>
  <c r="G25"/>
  <c r="AJ22" i="1"/>
  <c r="W22"/>
  <c r="H24" i="18"/>
  <c r="G24"/>
  <c r="D24"/>
  <c r="AJ21" i="1"/>
  <c r="W21"/>
  <c r="H23" i="18"/>
  <c r="G23"/>
  <c r="AJ20" i="1"/>
  <c r="W20"/>
  <c r="W19"/>
  <c r="H21" i="18"/>
  <c r="D21"/>
  <c r="AJ18" i="1"/>
  <c r="W18"/>
  <c r="I42"/>
  <c r="J42"/>
  <c r="J8"/>
  <c r="I8"/>
  <c r="J17"/>
  <c r="I17"/>
  <c r="J50"/>
  <c r="I50"/>
  <c r="G12" i="18"/>
  <c r="H12"/>
  <c r="G13"/>
  <c r="H13"/>
  <c r="G14"/>
  <c r="H14"/>
  <c r="G15"/>
  <c r="H15"/>
  <c r="G16"/>
  <c r="H16"/>
  <c r="G17"/>
  <c r="H17"/>
  <c r="G18"/>
  <c r="H18"/>
  <c r="G19"/>
  <c r="H19"/>
  <c r="H20"/>
  <c r="G46"/>
  <c r="H46"/>
  <c r="G47"/>
  <c r="H47"/>
  <c r="G48"/>
  <c r="H48"/>
  <c r="G49"/>
  <c r="H49"/>
  <c r="G50"/>
  <c r="H50"/>
  <c r="I50" s="1"/>
  <c r="G51"/>
  <c r="H51"/>
  <c r="G52"/>
  <c r="H52"/>
  <c r="G54"/>
  <c r="I54" s="1"/>
  <c r="H54"/>
  <c r="G55"/>
  <c r="H55"/>
  <c r="G56"/>
  <c r="I56" s="1"/>
  <c r="H56"/>
  <c r="G57"/>
  <c r="H57"/>
  <c r="G58"/>
  <c r="H58"/>
  <c r="G59"/>
  <c r="H59"/>
  <c r="G60"/>
  <c r="I60" s="1"/>
  <c r="H60"/>
  <c r="G61"/>
  <c r="H61"/>
  <c r="G62"/>
  <c r="H62"/>
  <c r="G63"/>
  <c r="H63"/>
  <c r="G64"/>
  <c r="I64" s="1"/>
  <c r="H64"/>
  <c r="G65"/>
  <c r="H65"/>
  <c r="G66"/>
  <c r="H66"/>
  <c r="H45"/>
  <c r="G45"/>
  <c r="AJ43" i="1"/>
  <c r="W43"/>
  <c r="G20" i="18"/>
  <c r="AJ46" i="1"/>
  <c r="AJ45"/>
  <c r="AJ44"/>
  <c r="W44"/>
  <c r="W45"/>
  <c r="W46"/>
  <c r="C8"/>
  <c r="C17"/>
  <c r="C42"/>
  <c r="C50"/>
  <c r="B50"/>
  <c r="B53" i="18" s="1"/>
  <c r="B42" i="1"/>
  <c r="B45" i="18" s="1"/>
  <c r="B17" i="1"/>
  <c r="B20" i="18" s="1"/>
  <c r="B8" i="1"/>
  <c r="A50"/>
  <c r="A53" i="18" s="1"/>
  <c r="A42" i="1"/>
  <c r="A45" i="18" s="1"/>
  <c r="A17" i="1"/>
  <c r="A20" i="18" s="1"/>
  <c r="A8" i="1"/>
  <c r="A11" i="18" s="1"/>
  <c r="D17" i="1"/>
  <c r="D42"/>
  <c r="D50"/>
  <c r="D7" s="1"/>
  <c r="D8"/>
  <c r="M7" s="1"/>
  <c r="AJ16"/>
  <c r="AJ15"/>
  <c r="AJ14"/>
  <c r="AJ13"/>
  <c r="AJ12"/>
  <c r="AJ11"/>
  <c r="AJ10"/>
  <c r="AJ9"/>
  <c r="W49"/>
  <c r="W48"/>
  <c r="W47"/>
  <c r="W16"/>
  <c r="W15"/>
  <c r="W14"/>
  <c r="W17"/>
  <c r="AI8"/>
  <c r="AH8"/>
  <c r="AG8"/>
  <c r="AF8"/>
  <c r="AE8"/>
  <c r="AD8"/>
  <c r="AY8" s="1"/>
  <c r="AC8"/>
  <c r="AB8"/>
  <c r="AA8"/>
  <c r="Z8"/>
  <c r="Y8"/>
  <c r="X8"/>
  <c r="AS8" s="1"/>
  <c r="V8"/>
  <c r="U8"/>
  <c r="T8"/>
  <c r="S8"/>
  <c r="R8"/>
  <c r="Q8"/>
  <c r="AX8" s="1"/>
  <c r="AZ8" s="1"/>
  <c r="P8"/>
  <c r="O8"/>
  <c r="N8"/>
  <c r="M8"/>
  <c r="L8"/>
  <c r="K8"/>
  <c r="AR8" s="1"/>
  <c r="K16" i="21"/>
  <c r="K15"/>
  <c r="K23"/>
  <c r="K21"/>
  <c r="K20"/>
  <c r="K19"/>
  <c r="K18"/>
  <c r="K17"/>
  <c r="K14"/>
  <c r="K13"/>
  <c r="K12"/>
  <c r="K11"/>
  <c r="K10"/>
  <c r="K9"/>
  <c r="K8"/>
  <c r="K7"/>
  <c r="W13" i="1"/>
  <c r="D18" i="25"/>
  <c r="D17" s="1"/>
  <c r="E18"/>
  <c r="E17" s="1"/>
  <c r="D10"/>
  <c r="D9" s="1"/>
  <c r="D8" s="1"/>
  <c r="E10"/>
  <c r="E9" s="1"/>
  <c r="D15"/>
  <c r="E15"/>
  <c r="G28" i="11"/>
  <c r="G27"/>
  <c r="C21" i="25" s="1"/>
  <c r="F21" s="1"/>
  <c r="G26" i="11"/>
  <c r="G25"/>
  <c r="C20" i="25" s="1"/>
  <c r="F20" s="1"/>
  <c r="G24" i="11"/>
  <c r="G23"/>
  <c r="G20"/>
  <c r="G19"/>
  <c r="G18" s="1"/>
  <c r="G17"/>
  <c r="G15"/>
  <c r="G14" s="1"/>
  <c r="C13" i="25" s="1"/>
  <c r="G13" i="11"/>
  <c r="G12" s="1"/>
  <c r="C12" i="25" s="1"/>
  <c r="F12" s="1"/>
  <c r="G11" i="11"/>
  <c r="G10" s="1"/>
  <c r="G16"/>
  <c r="C14" i="25" s="1"/>
  <c r="F14" s="1"/>
  <c r="C2" i="13"/>
  <c r="C1"/>
  <c r="N11" i="18"/>
  <c r="F11"/>
  <c r="B11"/>
  <c r="C1" i="25"/>
  <c r="C2"/>
  <c r="D23"/>
  <c r="E23"/>
  <c r="D26"/>
  <c r="E26"/>
  <c r="D28"/>
  <c r="E28"/>
  <c r="D32"/>
  <c r="E32"/>
  <c r="D34"/>
  <c r="E34"/>
  <c r="D37"/>
  <c r="E37"/>
  <c r="D40"/>
  <c r="E40"/>
  <c r="D43"/>
  <c r="D42"/>
  <c r="E43"/>
  <c r="E42"/>
  <c r="C1" i="11"/>
  <c r="C2"/>
  <c r="G33"/>
  <c r="G34"/>
  <c r="G35"/>
  <c r="G36"/>
  <c r="G37"/>
  <c r="G38"/>
  <c r="G39"/>
  <c r="G40"/>
  <c r="G41"/>
  <c r="D42"/>
  <c r="G42" s="1"/>
  <c r="D43"/>
  <c r="G43" s="1"/>
  <c r="G47"/>
  <c r="G48"/>
  <c r="G49"/>
  <c r="G50"/>
  <c r="G51"/>
  <c r="G52"/>
  <c r="G54"/>
  <c r="G55"/>
  <c r="G56"/>
  <c r="G57"/>
  <c r="G58"/>
  <c r="G59"/>
  <c r="D61"/>
  <c r="G61" s="1"/>
  <c r="D62"/>
  <c r="G62" s="1"/>
  <c r="D63"/>
  <c r="G63" s="1"/>
  <c r="D64"/>
  <c r="G64" s="1"/>
  <c r="D65"/>
  <c r="G65" s="1"/>
  <c r="D67"/>
  <c r="G67" s="1"/>
  <c r="D68"/>
  <c r="G68" s="1"/>
  <c r="D69"/>
  <c r="G69" s="1"/>
  <c r="D70"/>
  <c r="G70" s="1"/>
  <c r="D71"/>
  <c r="G71" s="1"/>
  <c r="G75"/>
  <c r="G74" s="1"/>
  <c r="C27" i="25" s="1"/>
  <c r="G79" i="11"/>
  <c r="G80"/>
  <c r="G83"/>
  <c r="G84"/>
  <c r="G85"/>
  <c r="G90"/>
  <c r="G91"/>
  <c r="G95"/>
  <c r="G96"/>
  <c r="G97"/>
  <c r="G98"/>
  <c r="G99"/>
  <c r="G100"/>
  <c r="G101"/>
  <c r="G102"/>
  <c r="G103"/>
  <c r="G104"/>
  <c r="G105"/>
  <c r="G106"/>
  <c r="G107"/>
  <c r="G108"/>
  <c r="G111"/>
  <c r="G112"/>
  <c r="G113"/>
  <c r="G114"/>
  <c r="G115"/>
  <c r="G116"/>
  <c r="G117"/>
  <c r="G118"/>
  <c r="G123"/>
  <c r="G122" s="1"/>
  <c r="G127"/>
  <c r="G128"/>
  <c r="G129"/>
  <c r="G130"/>
  <c r="G131"/>
  <c r="G132"/>
  <c r="G133"/>
  <c r="G134"/>
  <c r="G135"/>
  <c r="G136"/>
  <c r="G137"/>
  <c r="G138"/>
  <c r="G139"/>
  <c r="G141"/>
  <c r="G142"/>
  <c r="G143"/>
  <c r="G144"/>
  <c r="G145"/>
  <c r="G146"/>
  <c r="G147"/>
  <c r="G148"/>
  <c r="G149"/>
  <c r="G150"/>
  <c r="G151"/>
  <c r="G152"/>
  <c r="G153"/>
  <c r="G154"/>
  <c r="G155"/>
  <c r="G156"/>
  <c r="G157"/>
  <c r="G158"/>
  <c r="G159"/>
  <c r="G160"/>
  <c r="G161"/>
  <c r="G162"/>
  <c r="G163"/>
  <c r="G164"/>
  <c r="G165"/>
  <c r="G166"/>
  <c r="G167"/>
  <c r="G168"/>
  <c r="G169"/>
  <c r="G170"/>
  <c r="G171"/>
  <c r="G172"/>
  <c r="G173"/>
  <c r="G174"/>
  <c r="G175"/>
  <c r="G176"/>
  <c r="G177"/>
  <c r="G178"/>
  <c r="G179"/>
  <c r="G180"/>
  <c r="G181"/>
  <c r="G182"/>
  <c r="G183"/>
  <c r="G184"/>
  <c r="G185"/>
  <c r="G186"/>
  <c r="G187"/>
  <c r="G188"/>
  <c r="G189"/>
  <c r="G190"/>
  <c r="G191"/>
  <c r="G192"/>
  <c r="G193"/>
  <c r="G194"/>
  <c r="G195"/>
  <c r="G196"/>
  <c r="G197"/>
  <c r="G198"/>
  <c r="G199"/>
  <c r="G200"/>
  <c r="G201"/>
  <c r="G202"/>
  <c r="G203"/>
  <c r="G204"/>
  <c r="G205"/>
  <c r="G206"/>
  <c r="G207"/>
  <c r="G208"/>
  <c r="G209"/>
  <c r="G210"/>
  <c r="G211"/>
  <c r="G212"/>
  <c r="G213"/>
  <c r="G214"/>
  <c r="G215"/>
  <c r="G216"/>
  <c r="G217"/>
  <c r="G218"/>
  <c r="G219"/>
  <c r="G220"/>
  <c r="G221"/>
  <c r="G222"/>
  <c r="G223"/>
  <c r="G224"/>
  <c r="G225"/>
  <c r="G226"/>
  <c r="G227"/>
  <c r="G228"/>
  <c r="G229"/>
  <c r="G230"/>
  <c r="G231"/>
  <c r="G232"/>
  <c r="G233"/>
  <c r="G234"/>
  <c r="G235"/>
  <c r="G236"/>
  <c r="G237"/>
  <c r="G238"/>
  <c r="G239"/>
  <c r="G240"/>
  <c r="G241"/>
  <c r="G242"/>
  <c r="G243"/>
  <c r="G244"/>
  <c r="G249"/>
  <c r="G250"/>
  <c r="G248" s="1"/>
  <c r="G247" s="1"/>
  <c r="G246" s="1"/>
  <c r="D1" i="24"/>
  <c r="D2"/>
  <c r="D1" i="21"/>
  <c r="D2"/>
  <c r="C1" i="16"/>
  <c r="C2"/>
  <c r="C1" i="1"/>
  <c r="C2"/>
  <c r="W9"/>
  <c r="W10"/>
  <c r="W11"/>
  <c r="W12"/>
  <c r="D1" i="23"/>
  <c r="D2"/>
  <c r="C1" i="22"/>
  <c r="C2"/>
  <c r="V9"/>
  <c r="V8" s="1"/>
  <c r="AG9"/>
  <c r="AJ9"/>
  <c r="AM9"/>
  <c r="AP9"/>
  <c r="C10"/>
  <c r="G22" i="11"/>
  <c r="G94"/>
  <c r="G82"/>
  <c r="C30" i="25" s="1"/>
  <c r="F30"/>
  <c r="C44"/>
  <c r="D22"/>
  <c r="J7" i="22"/>
  <c r="C16" i="25"/>
  <c r="C15" s="1"/>
  <c r="F15" s="1"/>
  <c r="C29"/>
  <c r="G73" i="11"/>
  <c r="W42" i="1"/>
  <c r="AJ17"/>
  <c r="AJ47"/>
  <c r="AJ49"/>
  <c r="AJ48"/>
  <c r="F13" i="25"/>
  <c r="C19"/>
  <c r="G21" i="11"/>
  <c r="F19" i="25"/>
  <c r="AJ42" i="1"/>
  <c r="D66" i="18"/>
  <c r="C66"/>
  <c r="D65"/>
  <c r="C65"/>
  <c r="E65" s="1"/>
  <c r="K65" s="1"/>
  <c r="D64"/>
  <c r="C64"/>
  <c r="D63"/>
  <c r="C63"/>
  <c r="D62"/>
  <c r="C62"/>
  <c r="D61"/>
  <c r="C61"/>
  <c r="E61" s="1"/>
  <c r="K61" s="1"/>
  <c r="D60"/>
  <c r="D59"/>
  <c r="C59"/>
  <c r="D58"/>
  <c r="C58"/>
  <c r="D57"/>
  <c r="C57"/>
  <c r="E57" s="1"/>
  <c r="K57" s="1"/>
  <c r="D56"/>
  <c r="C56"/>
  <c r="D55"/>
  <c r="C55"/>
  <c r="E55" s="1"/>
  <c r="K55" s="1"/>
  <c r="D54"/>
  <c r="D52"/>
  <c r="D51"/>
  <c r="D19"/>
  <c r="D18"/>
  <c r="C18"/>
  <c r="D17"/>
  <c r="C17"/>
  <c r="D16"/>
  <c r="C16"/>
  <c r="D15"/>
  <c r="C15"/>
  <c r="D14"/>
  <c r="C14"/>
  <c r="D13"/>
  <c r="C13"/>
  <c r="D12"/>
  <c r="C12"/>
  <c r="D50"/>
  <c r="C50"/>
  <c r="C60"/>
  <c r="C54"/>
  <c r="C52"/>
  <c r="C51"/>
  <c r="D49"/>
  <c r="C49"/>
  <c r="D48"/>
  <c r="C48"/>
  <c r="D47"/>
  <c r="C47"/>
  <c r="D46"/>
  <c r="C46"/>
  <c r="E46" s="1"/>
  <c r="K46" s="1"/>
  <c r="C19"/>
  <c r="H53"/>
  <c r="AJ50" i="1"/>
  <c r="G53" i="18"/>
  <c r="W8" i="1"/>
  <c r="AJ8"/>
  <c r="W50"/>
  <c r="I66" i="18"/>
  <c r="E63"/>
  <c r="K63" s="1"/>
  <c r="I62"/>
  <c r="E59"/>
  <c r="K59" s="1"/>
  <c r="I58"/>
  <c r="I52"/>
  <c r="E51"/>
  <c r="K51" s="1"/>
  <c r="I42"/>
  <c r="AI7" i="1" l="1"/>
  <c r="BB7" s="1"/>
  <c r="H10" i="18" s="1"/>
  <c r="AA7" i="1"/>
  <c r="AE7"/>
  <c r="O7"/>
  <c r="U7"/>
  <c r="BA7" s="1"/>
  <c r="Z7"/>
  <c r="AD7"/>
  <c r="AH7"/>
  <c r="AF7"/>
  <c r="AB7"/>
  <c r="X7"/>
  <c r="R7"/>
  <c r="L7"/>
  <c r="C18" i="25"/>
  <c r="V7" i="1"/>
  <c r="P7"/>
  <c r="Q7"/>
  <c r="K7"/>
  <c r="E19" i="18"/>
  <c r="K19" s="1"/>
  <c r="AG7" i="1"/>
  <c r="AC7"/>
  <c r="Y7"/>
  <c r="S7"/>
  <c r="F16" i="25"/>
  <c r="N7" i="1"/>
  <c r="AU7" s="1"/>
  <c r="T7"/>
  <c r="AW42"/>
  <c r="C17" i="25"/>
  <c r="F17" s="1"/>
  <c r="F18"/>
  <c r="C39"/>
  <c r="F39" s="1"/>
  <c r="G121" i="11"/>
  <c r="C11" i="25"/>
  <c r="G9" i="11"/>
  <c r="G8" s="1"/>
  <c r="G7" s="1"/>
  <c r="AT8" i="1"/>
  <c r="AW17"/>
  <c r="AO42"/>
  <c r="AT42"/>
  <c r="E31" i="25"/>
  <c r="E8"/>
  <c r="G110" i="11"/>
  <c r="C36" i="25" s="1"/>
  <c r="F36" s="1"/>
  <c r="G89" i="11"/>
  <c r="G78"/>
  <c r="G77" s="1"/>
  <c r="D31" i="25"/>
  <c r="AU8" i="1"/>
  <c r="AU66" s="1"/>
  <c r="BA8"/>
  <c r="AV8"/>
  <c r="AP8" s="1"/>
  <c r="D11" i="18" s="1"/>
  <c r="BB8" i="1"/>
  <c r="AR17"/>
  <c r="AO17" s="1"/>
  <c r="AX17"/>
  <c r="AX66" s="1"/>
  <c r="AS17"/>
  <c r="AP17" s="1"/>
  <c r="D20" i="18" s="1"/>
  <c r="AY17" i="1"/>
  <c r="V7" i="22"/>
  <c r="AY7" i="1"/>
  <c r="AS7"/>
  <c r="AV7"/>
  <c r="AX7"/>
  <c r="AZ7" s="1"/>
  <c r="AR7"/>
  <c r="E14" i="18"/>
  <c r="K14" s="1"/>
  <c r="E15"/>
  <c r="K15" s="1"/>
  <c r="E16"/>
  <c r="K16" s="1"/>
  <c r="E17"/>
  <c r="K17" s="1"/>
  <c r="I53"/>
  <c r="AS66" i="1"/>
  <c r="I65" i="18"/>
  <c r="I63"/>
  <c r="I49"/>
  <c r="I48"/>
  <c r="I47"/>
  <c r="I46"/>
  <c r="C23"/>
  <c r="C25"/>
  <c r="C27"/>
  <c r="D31"/>
  <c r="D32"/>
  <c r="D33"/>
  <c r="E33" s="1"/>
  <c r="K33" s="1"/>
  <c r="C37"/>
  <c r="D38"/>
  <c r="D39"/>
  <c r="D40"/>
  <c r="D41"/>
  <c r="E41" s="1"/>
  <c r="K41" s="1"/>
  <c r="W7" i="1"/>
  <c r="AR66"/>
  <c r="BB66"/>
  <c r="C53" i="18"/>
  <c r="E56"/>
  <c r="K56" s="1"/>
  <c r="E30"/>
  <c r="K30" s="1"/>
  <c r="E28"/>
  <c r="K28" s="1"/>
  <c r="C35" i="25"/>
  <c r="G93" i="11"/>
  <c r="C31" i="18"/>
  <c r="E31" s="1"/>
  <c r="K31" s="1"/>
  <c r="C39"/>
  <c r="E39" s="1"/>
  <c r="K39" s="1"/>
  <c r="E54"/>
  <c r="K54" s="1"/>
  <c r="E22" i="25"/>
  <c r="E7" s="1"/>
  <c r="I45" i="18"/>
  <c r="C28" i="25"/>
  <c r="F28" s="1"/>
  <c r="F29"/>
  <c r="C43"/>
  <c r="F44"/>
  <c r="C26"/>
  <c r="F26" s="1"/>
  <c r="F27"/>
  <c r="C10"/>
  <c r="F11"/>
  <c r="C35" i="18"/>
  <c r="C43"/>
  <c r="E43" s="1"/>
  <c r="K43" s="1"/>
  <c r="D53"/>
  <c r="E12"/>
  <c r="K12" s="1"/>
  <c r="E13"/>
  <c r="K13" s="1"/>
  <c r="E18"/>
  <c r="K18" s="1"/>
  <c r="E62"/>
  <c r="K62" s="1"/>
  <c r="E64"/>
  <c r="K64" s="1"/>
  <c r="AJ7" i="1"/>
  <c r="G126" i="11"/>
  <c r="G45"/>
  <c r="C25" i="25" s="1"/>
  <c r="F25" s="1"/>
  <c r="G32" i="11"/>
  <c r="D7" i="25"/>
  <c r="I61" i="18"/>
  <c r="I57"/>
  <c r="I55"/>
  <c r="I20"/>
  <c r="I24"/>
  <c r="E35"/>
  <c r="K35" s="1"/>
  <c r="E37"/>
  <c r="K37" s="1"/>
  <c r="G44"/>
  <c r="I44" s="1"/>
  <c r="G43"/>
  <c r="I43" s="1"/>
  <c r="H40"/>
  <c r="C40"/>
  <c r="E40" s="1"/>
  <c r="K40" s="1"/>
  <c r="G39"/>
  <c r="H36"/>
  <c r="C36"/>
  <c r="E36" s="1"/>
  <c r="K36" s="1"/>
  <c r="G35"/>
  <c r="I35" s="1"/>
  <c r="H32"/>
  <c r="C32"/>
  <c r="E32" s="1"/>
  <c r="K32" s="1"/>
  <c r="G31"/>
  <c r="E29"/>
  <c r="K29" s="1"/>
  <c r="I22"/>
  <c r="G21"/>
  <c r="D25"/>
  <c r="E25" s="1"/>
  <c r="K25" s="1"/>
  <c r="D27"/>
  <c r="E27" s="1"/>
  <c r="K27" s="1"/>
  <c r="D44"/>
  <c r="E44" s="1"/>
  <c r="K44" s="1"/>
  <c r="F10" i="25"/>
  <c r="C9"/>
  <c r="E66" i="18"/>
  <c r="K66" s="1"/>
  <c r="E60"/>
  <c r="K60" s="1"/>
  <c r="I59"/>
  <c r="E58"/>
  <c r="K58" s="1"/>
  <c r="E52"/>
  <c r="K52" s="1"/>
  <c r="I51"/>
  <c r="E50"/>
  <c r="K50" s="1"/>
  <c r="E49"/>
  <c r="K49" s="1"/>
  <c r="E48"/>
  <c r="K48" s="1"/>
  <c r="E47"/>
  <c r="K47" s="1"/>
  <c r="I41"/>
  <c r="I25"/>
  <c r="I23"/>
  <c r="E22"/>
  <c r="K22" s="1"/>
  <c r="I21"/>
  <c r="I40"/>
  <c r="I39"/>
  <c r="I38"/>
  <c r="I37"/>
  <c r="I36"/>
  <c r="I34"/>
  <c r="I33"/>
  <c r="I32"/>
  <c r="I31"/>
  <c r="I30"/>
  <c r="I29"/>
  <c r="I28"/>
  <c r="I27"/>
  <c r="I26"/>
  <c r="I19"/>
  <c r="I18"/>
  <c r="I17"/>
  <c r="I16"/>
  <c r="I15"/>
  <c r="I14"/>
  <c r="I13"/>
  <c r="I12"/>
  <c r="BC7" i="1" l="1"/>
  <c r="G10" i="18"/>
  <c r="AW7" i="1"/>
  <c r="AT7"/>
  <c r="AQ17"/>
  <c r="C20" i="18"/>
  <c r="E20" s="1"/>
  <c r="AZ17" i="1"/>
  <c r="AY66"/>
  <c r="AZ66" s="1"/>
  <c r="BC8"/>
  <c r="H11" i="18"/>
  <c r="G11"/>
  <c r="BA66" i="1"/>
  <c r="C33" i="25"/>
  <c r="G88" i="11"/>
  <c r="AQ42" i="1"/>
  <c r="C45" i="18"/>
  <c r="AO8" i="1"/>
  <c r="AQ8" s="1"/>
  <c r="AW8"/>
  <c r="AV66"/>
  <c r="AW66" s="1"/>
  <c r="C38" i="25"/>
  <c r="G120" i="11"/>
  <c r="BC66" i="1"/>
  <c r="AT17"/>
  <c r="AO7"/>
  <c r="C10" i="18" s="1"/>
  <c r="AT66" i="1"/>
  <c r="AP7"/>
  <c r="D10" i="18" s="1"/>
  <c r="E53"/>
  <c r="I10"/>
  <c r="C38"/>
  <c r="E38" s="1"/>
  <c r="K38" s="1"/>
  <c r="D23"/>
  <c r="E23" s="1"/>
  <c r="K23" s="1"/>
  <c r="AP66" i="1"/>
  <c r="C21" i="18"/>
  <c r="E21" s="1"/>
  <c r="K21" s="1"/>
  <c r="G31" i="11"/>
  <c r="G30" s="1"/>
  <c r="C24" i="25"/>
  <c r="C41"/>
  <c r="G125" i="11"/>
  <c r="G87" s="1"/>
  <c r="F43" i="25"/>
  <c r="C42"/>
  <c r="F42" s="1"/>
  <c r="F35"/>
  <c r="C34"/>
  <c r="C42" i="18"/>
  <c r="E42" s="1"/>
  <c r="K42" s="1"/>
  <c r="C34"/>
  <c r="E34" s="1"/>
  <c r="K34" s="1"/>
  <c r="C26"/>
  <c r="E26" s="1"/>
  <c r="K26" s="1"/>
  <c r="C24"/>
  <c r="E24" s="1"/>
  <c r="K24" s="1"/>
  <c r="C11"/>
  <c r="E11" s="1"/>
  <c r="AO66" i="1"/>
  <c r="F9" i="25"/>
  <c r="C8"/>
  <c r="F33" l="1"/>
  <c r="C32"/>
  <c r="F32" s="1"/>
  <c r="I11" i="18"/>
  <c r="C37" i="25"/>
  <c r="F37" s="1"/>
  <c r="F38"/>
  <c r="E10" i="18"/>
  <c r="AQ7" i="1"/>
  <c r="D45" i="18"/>
  <c r="E45" s="1"/>
  <c r="O5" s="1"/>
  <c r="AQ66" i="1"/>
  <c r="F34" i="25"/>
  <c r="F24"/>
  <c r="C23"/>
  <c r="C40"/>
  <c r="F40" s="1"/>
  <c r="F41"/>
  <c r="G6" i="11"/>
  <c r="F8" i="25"/>
  <c r="C31" l="1"/>
  <c r="F31" s="1"/>
  <c r="K9" i="18"/>
  <c r="O3"/>
  <c r="O2"/>
  <c r="O4"/>
  <c r="F23" i="25"/>
  <c r="C22"/>
  <c r="O6" i="18" l="1"/>
  <c r="P2" s="1"/>
  <c r="F22" i="25"/>
  <c r="C7"/>
  <c r="F7" s="1"/>
  <c r="P3" i="18" l="1"/>
  <c r="P4"/>
  <c r="P6"/>
  <c r="P5"/>
</calcChain>
</file>

<file path=xl/comments1.xml><?xml version="1.0" encoding="utf-8"?>
<comments xmlns="http://schemas.openxmlformats.org/spreadsheetml/2006/main">
  <authors>
    <author>Lucio Choque</author>
  </authors>
  <commentList>
    <comment ref="A5" authorId="0">
      <text>
        <r>
          <rPr>
            <b/>
            <sz val="8"/>
            <color indexed="81"/>
            <rFont val="Tahoma"/>
            <family val="2"/>
          </rPr>
          <t>Lucio Choque:</t>
        </r>
        <r>
          <rPr>
            <sz val="8"/>
            <color indexed="81"/>
            <rFont val="Tahoma"/>
            <family val="2"/>
          </rPr>
          <t xml:space="preserve">
Definir solamente 1 (uno) objetivo de gestión anual por cada objetivo estratégico al que se contribuye.</t>
        </r>
      </text>
    </comment>
    <comment ref="H5" authorId="0">
      <text>
        <r>
          <rPr>
            <b/>
            <sz val="8"/>
            <color indexed="81"/>
            <rFont val="Tahoma"/>
            <family val="2"/>
          </rPr>
          <t>Lucio Choque:</t>
        </r>
        <r>
          <rPr>
            <sz val="8"/>
            <color indexed="81"/>
            <rFont val="Tahoma"/>
            <family val="2"/>
          </rPr>
          <t xml:space="preserve">
solo valores numericos o categorias cualiativas</t>
        </r>
      </text>
    </comment>
  </commentList>
</comments>
</file>

<file path=xl/sharedStrings.xml><?xml version="1.0" encoding="utf-8"?>
<sst xmlns="http://schemas.openxmlformats.org/spreadsheetml/2006/main" count="1580" uniqueCount="930">
  <si>
    <t>Promover y realizar el seguimiento a los procesos de contratación de los Servicios Recurrentes   de acuerdo a normativa vigente</t>
  </si>
  <si>
    <t>Atender  los procesos de contratación de bienes, obras, servicios generales y consultorias a requerimiento de las Unidades Solicitantes velando el cumplimiento de las condiciones y plazos establecidos en las NB- SABS y el RE-SABS.</t>
  </si>
  <si>
    <t>Retroalimentar la base de datos de proveedores  y precios para el manejo transparente de las unidades solicitantes con actualizaciones bimensuales.</t>
  </si>
  <si>
    <t>SICOES</t>
  </si>
  <si>
    <t xml:space="preserve">% de seguimiento  </t>
  </si>
  <si>
    <t>Sistema administrado</t>
  </si>
  <si>
    <t>% de Retroalimentacion</t>
  </si>
  <si>
    <t>Actualizaciones  bimensuales de la  Base de Datos</t>
  </si>
  <si>
    <t>% de Dotacion</t>
  </si>
  <si>
    <t>% de recuperacion  y conservacion</t>
  </si>
  <si>
    <t xml:space="preserve">% de Activos fijos revalorizados </t>
  </si>
  <si>
    <t>Informe de Consultoria  y SIAF</t>
  </si>
  <si>
    <t xml:space="preserve">SIAF </t>
  </si>
  <si>
    <t>8.1.2.10</t>
  </si>
  <si>
    <t>% de orgnizacion</t>
  </si>
  <si>
    <t>% de implementacion</t>
  </si>
  <si>
    <t>SAT                 archivo organizado</t>
  </si>
  <si>
    <t>Organizar el archivo central y de capitalización.</t>
  </si>
  <si>
    <t>Implementar la sistematización para  el seguimiento de la información que se custodia en el Archivo Central  y de capitalización.</t>
  </si>
  <si>
    <t>SAT            Sistema eficiente</t>
  </si>
  <si>
    <t>Atender con eficiencia el 100% de la correspondencia remitida al MDPyEP.</t>
  </si>
  <si>
    <t>Reglamento Aprobado</t>
  </si>
  <si>
    <t xml:space="preserve">Base de Datos </t>
  </si>
  <si>
    <t>Dotar al Archivo Central de todo el equipamiento  y personal necesario para  el resguardo adecuado de la documentación del MDPyEP.</t>
  </si>
  <si>
    <t>Evaluar, organizar y disponer el parque automotor del MDPyEP, en el marco de la normativa vigente.</t>
  </si>
  <si>
    <t xml:space="preserve">% de  identificacion </t>
  </si>
  <si>
    <t xml:space="preserve">% de atencion    </t>
  </si>
  <si>
    <t xml:space="preserve">SAT  e Informes Mensuales                         </t>
  </si>
  <si>
    <t>SAT  e informes tecnicos</t>
  </si>
  <si>
    <t>Informes de Evaluacion</t>
  </si>
  <si>
    <t xml:space="preserve">% de seguimiento  y control </t>
  </si>
  <si>
    <t>SAT e informes mensuales</t>
  </si>
  <si>
    <t>Tecnico en Inventariacion y Manejo de activos fijos</t>
  </si>
  <si>
    <t>Elaboración sistema de información de registro y control de la documentación existente en archivo central y capitalización en un 50%</t>
  </si>
  <si>
    <t>Administrar y  disponer los bienes y servicios de la entidad en forma oportuna, eficiente , eficaz y económica para facilitar la ejecución de las actividades, planes y proyectos  programados en el MDPyEP.</t>
  </si>
  <si>
    <t xml:space="preserve">Atender los requerimientos en un 90% referente al uso de vehiculos dentro la disponibilidad que tiene el parque automotor del MDPyEP. </t>
  </si>
  <si>
    <t>Realizar el seguimiento y control para el cumplimiento de la implementación del "Reglamento Especifico  para el uso, mantenimiento, combustibles y salvaguarda de vehiculos del MDPyEP".</t>
  </si>
  <si>
    <t xml:space="preserve">Elaborar y realizar el seguimiento para la aprobación de los manuales de funcionamiento de los servicios recurrentes del MDPyEP. </t>
  </si>
  <si>
    <t>Recuperar y conservar documentos antiguos los mismos que van perdiendo la legibilidad por los años y la humedad del ambiente en un 100%.</t>
  </si>
  <si>
    <t>Consultor de línea de archivo central</t>
  </si>
  <si>
    <t>42,000,00</t>
  </si>
  <si>
    <t>CODIGO</t>
  </si>
  <si>
    <t>Responsables</t>
  </si>
  <si>
    <t>Cronograma de Programación Anual (En %)</t>
  </si>
  <si>
    <t>Cronograma de Ejecución Anual (En %)</t>
  </si>
  <si>
    <t>Unidad</t>
  </si>
  <si>
    <t>Oct.</t>
  </si>
  <si>
    <t>Informe 1er  TRIMESTRE</t>
  </si>
  <si>
    <t>Informe 2do  TRIMESTRE</t>
  </si>
  <si>
    <t>Informe 3er  TRIMESTRE</t>
  </si>
  <si>
    <t>Informe  4to  TRIMESTRE</t>
  </si>
  <si>
    <t>Fechas</t>
  </si>
  <si>
    <t>Inicio</t>
  </si>
  <si>
    <t>Fin</t>
  </si>
  <si>
    <t>TOT</t>
  </si>
  <si>
    <t>RESPONSABLE DE LA INFORMACION</t>
  </si>
  <si>
    <t>NOMBRE</t>
  </si>
  <si>
    <t>CARGO</t>
  </si>
  <si>
    <t>FIRMA</t>
  </si>
  <si>
    <t>Ene</t>
  </si>
  <si>
    <t>Dic</t>
  </si>
  <si>
    <t>Jun</t>
  </si>
  <si>
    <t>Nov</t>
  </si>
  <si>
    <t>Feb</t>
  </si>
  <si>
    <t>Sep</t>
  </si>
  <si>
    <t>Ago</t>
  </si>
  <si>
    <t>Jul</t>
  </si>
  <si>
    <t>Mar</t>
  </si>
  <si>
    <t>Abr</t>
  </si>
  <si>
    <t>May</t>
  </si>
  <si>
    <t xml:space="preserve">CODIGO </t>
  </si>
  <si>
    <t>ELABORADO POR :</t>
  </si>
  <si>
    <t>CODIGO OBJ. DE  GESTION</t>
  </si>
  <si>
    <t>CODIGO ACTIVI-DAD</t>
  </si>
  <si>
    <t xml:space="preserve"> RESPONSABLE DE LA INFORMACION</t>
  </si>
  <si>
    <t xml:space="preserve"> ELABORADO POR :</t>
  </si>
  <si>
    <t xml:space="preserve">FUENTE DE FINANCIAMIENTO:  TGN </t>
  </si>
  <si>
    <t>Código</t>
  </si>
  <si>
    <t>SERVICIOS NO PERSONALES</t>
  </si>
  <si>
    <t>Servicios de transporte y Seguros</t>
  </si>
  <si>
    <t>Pasajes</t>
  </si>
  <si>
    <t>LPZ - SCZ - LPZ</t>
  </si>
  <si>
    <t>LPZ - CBB - LPZ</t>
  </si>
  <si>
    <t>LPZ -  CHU-  LPZ</t>
  </si>
  <si>
    <t>LPZ - TJA -   LPZ</t>
  </si>
  <si>
    <t>LPZ - TDD -  LPZ</t>
  </si>
  <si>
    <t>LPZ - CBJ -  LPZ</t>
  </si>
  <si>
    <t>Otros destinos</t>
  </si>
  <si>
    <t>RESTO DE AMERICA</t>
  </si>
  <si>
    <t>RESTO DEL MUNDO</t>
  </si>
  <si>
    <t>........</t>
  </si>
  <si>
    <t>......................</t>
  </si>
  <si>
    <t>Viaticos</t>
  </si>
  <si>
    <t>AREA URBANA</t>
  </si>
  <si>
    <t>MINISTRO</t>
  </si>
  <si>
    <t>Día+IVA</t>
  </si>
  <si>
    <t>PROFESIONALES Y TECNICOS</t>
  </si>
  <si>
    <t>SECRETARIAS Y CHOFERES</t>
  </si>
  <si>
    <t>AREA RURAL</t>
  </si>
  <si>
    <t>EXTERIOR EUROPA-NORTE AMERICA</t>
  </si>
  <si>
    <t>EXTERIOR CENTRO Y SUD AMERICA</t>
  </si>
  <si>
    <t>Alquileres</t>
  </si>
  <si>
    <t>Alquier de edificios</t>
  </si>
  <si>
    <t>Local para taller</t>
  </si>
  <si>
    <t>Global</t>
  </si>
  <si>
    <t>Servicios Profesionales y comerciales</t>
  </si>
  <si>
    <t>Estudios e investigaciones</t>
  </si>
  <si>
    <t>Consultor</t>
  </si>
  <si>
    <t>Mes Hombre</t>
  </si>
  <si>
    <t>Personal de apoyo</t>
  </si>
  <si>
    <t>Imprenta</t>
  </si>
  <si>
    <t>Trabajos de Imprenta</t>
  </si>
  <si>
    <t>Fotocopias</t>
  </si>
  <si>
    <t>Revelado de Fotografias</t>
  </si>
  <si>
    <t>Rollo</t>
  </si>
  <si>
    <t>MATERIALES Y SUMINISTROS</t>
  </si>
  <si>
    <t>Alimentos y Productos Agroforestales</t>
  </si>
  <si>
    <t>Alimentos y Bebidas para personas</t>
  </si>
  <si>
    <t>Productos de Papel, Cartón e Impresos</t>
  </si>
  <si>
    <t>Papel de Escritorio</t>
  </si>
  <si>
    <t>Productos de Artes Gráficas, Papel y Cartón</t>
  </si>
  <si>
    <t>Combustibles , Productos Químicos</t>
  </si>
  <si>
    <t>Combustibles y lubricantes</t>
  </si>
  <si>
    <t>Combustibles y lubricantes para consumo</t>
  </si>
  <si>
    <t>Compra de gasolina</t>
  </si>
  <si>
    <t>Litros</t>
  </si>
  <si>
    <t>Productos Varios</t>
  </si>
  <si>
    <t>Utiles de Escritorio y oficina</t>
  </si>
  <si>
    <t>Otros  (especificar)</t>
  </si>
  <si>
    <t>ACTIVOS REALES</t>
  </si>
  <si>
    <t>Maquinaria y Equipo</t>
  </si>
  <si>
    <t>Equipo de Oficina y Muebles</t>
  </si>
  <si>
    <t xml:space="preserve">            Computador</t>
  </si>
  <si>
    <t>Equipo</t>
  </si>
  <si>
    <t xml:space="preserve">            Impresora</t>
  </si>
  <si>
    <t>Mes</t>
  </si>
  <si>
    <t xml:space="preserve"> RESPONSABLE DE LA INFORMACIÓN</t>
  </si>
  <si>
    <r>
      <t>Nota:</t>
    </r>
    <r>
      <rPr>
        <sz val="8"/>
        <rFont val="Arial"/>
        <family val="2"/>
      </rPr>
      <t xml:space="preserve"> Insertar lineas si es necesario.</t>
    </r>
  </si>
  <si>
    <t>CODIGO OBJ. ESPECIF DE  GESTIÓN</t>
  </si>
  <si>
    <t xml:space="preserve">Cargo </t>
  </si>
  <si>
    <t xml:space="preserve">Profesión/Oficio </t>
  </si>
  <si>
    <t>OBJETIVOS  DE GESTION ANUAL</t>
  </si>
  <si>
    <t>Sumatoria de ponderaciones = 100</t>
  </si>
  <si>
    <t>PONDOE</t>
  </si>
  <si>
    <t>POND. OG</t>
  </si>
  <si>
    <t>V.B. (Viceminstro):</t>
  </si>
  <si>
    <t>REVISADO POR : (Director General)</t>
  </si>
  <si>
    <t>REVISADO POR :  (Director General):</t>
  </si>
  <si>
    <t>V.B. Viceministro</t>
  </si>
  <si>
    <t>REVISADO POR : (Director General):</t>
  </si>
  <si>
    <t>V.B.   Viceministro</t>
  </si>
  <si>
    <t xml:space="preserve"> REVISADO POR: (Director General):</t>
  </si>
  <si>
    <t xml:space="preserve"> V.B. (Viceministro)</t>
  </si>
  <si>
    <t xml:space="preserve"> REVISADO POR : (Director General ) :</t>
  </si>
  <si>
    <t xml:space="preserve"> V.B. Viceminstro</t>
  </si>
  <si>
    <t>Taller de ……..</t>
  </si>
  <si>
    <t>TOTAL</t>
  </si>
  <si>
    <t>Linea Base</t>
  </si>
  <si>
    <t>De</t>
  </si>
  <si>
    <t>Hasta</t>
  </si>
  <si>
    <t>Meses</t>
  </si>
  <si>
    <t>Nº</t>
  </si>
  <si>
    <t>Tiempo destinado a funciones</t>
  </si>
  <si>
    <t>ACUM Prog</t>
  </si>
  <si>
    <t>ACUM ejec</t>
  </si>
  <si>
    <t>VARIABLES IDENTIFICADAS</t>
  </si>
  <si>
    <t>FORTALEZAS</t>
  </si>
  <si>
    <t>DEBILIDADES</t>
  </si>
  <si>
    <t>OPORTUNIDADES</t>
  </si>
  <si>
    <t>AMENAZAS</t>
  </si>
  <si>
    <t>FPOA-02.XLS</t>
  </si>
  <si>
    <t>EVALUACION DE RESULTADOS</t>
  </si>
  <si>
    <t>SISTEMA DE PROGRAMACION DE OPERACIONES</t>
  </si>
  <si>
    <t>OBJETIVOS ESPECIFICOS</t>
  </si>
  <si>
    <t>LOGROS EN EL TRIMESTRE</t>
  </si>
  <si>
    <t xml:space="preserve"> 1er TRIM Prog</t>
  </si>
  <si>
    <t>1er TRIM ejec</t>
  </si>
  <si>
    <t>2do TRIM Prog</t>
  </si>
  <si>
    <t>2do TRIM ejec</t>
  </si>
  <si>
    <t>3er TRIM Prog</t>
  </si>
  <si>
    <t>3er TRIM ejec</t>
  </si>
  <si>
    <t>4toTRIM Prog</t>
  </si>
  <si>
    <t>4t0 TRIM ejec</t>
  </si>
  <si>
    <t>PO /pa</t>
  </si>
  <si>
    <t>100 POR OBJETIVO</t>
  </si>
  <si>
    <t>Medio de verif.</t>
  </si>
  <si>
    <r>
      <t xml:space="preserve">DESCRIPCIÒN DE OBJETIVOS </t>
    </r>
    <r>
      <rPr>
        <b/>
        <i/>
        <u/>
        <sz val="8"/>
        <rFont val="Arial"/>
        <family val="2"/>
      </rPr>
      <t>ESPECIFICOS DE GESTIÓN</t>
    </r>
  </si>
  <si>
    <t>CODIGO OBJ. INSTIT. DE  GESTION</t>
  </si>
  <si>
    <r>
      <t>DESCRIPCIÓN DE OBJETIVOS</t>
    </r>
    <r>
      <rPr>
        <b/>
        <i/>
        <u/>
        <sz val="8"/>
        <color indexed="8"/>
        <rFont val="Arial"/>
        <family val="2"/>
      </rPr>
      <t xml:space="preserve"> 
DE GESTIÓN (ANUAL)</t>
    </r>
  </si>
  <si>
    <t>Meta 2015</t>
  </si>
  <si>
    <t>Meta 2020</t>
  </si>
  <si>
    <t>INCIDENCIA EN LOS OBJETIVOS DE GESTIÓN</t>
  </si>
  <si>
    <t>UNIDAD RESPONSABLE</t>
  </si>
  <si>
    <t>Cod POA</t>
  </si>
  <si>
    <t>Objetivo Consultoría</t>
  </si>
  <si>
    <t>Plazo (Meses)</t>
  </si>
  <si>
    <t>Producto</t>
  </si>
  <si>
    <t>Total</t>
  </si>
  <si>
    <t>Fuente</t>
  </si>
  <si>
    <t>Partida</t>
  </si>
  <si>
    <t>Denominación</t>
  </si>
  <si>
    <t>Denominación Consultoría</t>
  </si>
  <si>
    <t>1er TRIM PROG</t>
  </si>
  <si>
    <t>2do TRIM PROG</t>
  </si>
  <si>
    <t>3er TRIM PROG</t>
  </si>
  <si>
    <t>4to TRIM PROG</t>
  </si>
  <si>
    <t>1er TRIM EJEC</t>
  </si>
  <si>
    <t>2do TRIM EJEC</t>
  </si>
  <si>
    <t>3er TRIM EJEC</t>
  </si>
  <si>
    <t>4to TRIM EJEC</t>
  </si>
  <si>
    <t>MONTO APROBADO</t>
  </si>
  <si>
    <t>% Eficacia</t>
  </si>
  <si>
    <t>Justificación 1er TRIM</t>
  </si>
  <si>
    <t>Justificación 2do TRIM</t>
  </si>
  <si>
    <t>Justificación 3er TRIM</t>
  </si>
  <si>
    <t>Justificación 4to TRIM</t>
  </si>
  <si>
    <t>% Eficacia
 1er TRIM</t>
  </si>
  <si>
    <t>% Ejecución
1er TRIM</t>
  </si>
  <si>
    <t>% Eficacia
 2do TRIM</t>
  </si>
  <si>
    <t>% Eficacia
 3er TRIM</t>
  </si>
  <si>
    <t>% Eficacia
 4to TRIM</t>
  </si>
  <si>
    <t>% Ejecución
2do TRIM</t>
  </si>
  <si>
    <t>% Ejecución
3er TRIM</t>
  </si>
  <si>
    <t>% Ejecución
4to TRIM</t>
  </si>
  <si>
    <t>% Eficacia
 ACUM</t>
  </si>
  <si>
    <t>Categoría Programatica de Presupuesto</t>
  </si>
  <si>
    <t>JEFES UNIDAD</t>
  </si>
  <si>
    <t>VICEMINISTROS /DIRECTORES EJECUTIVOS</t>
  </si>
  <si>
    <t>DIRECTORES GENERALES/ASESORES</t>
  </si>
  <si>
    <t>LPZ - PTS -   LPZ (terrestre)</t>
  </si>
  <si>
    <t>LPZ - ORO- LPZ (terrestre)</t>
  </si>
  <si>
    <t>PAPEL FOTOCOPIA T/CARTA</t>
  </si>
  <si>
    <t>PAPEL FOTOCOPIA T/OFICIO</t>
  </si>
  <si>
    <t>PAPEL CARBONICO</t>
  </si>
  <si>
    <t>PAPEL MADERA</t>
  </si>
  <si>
    <t>PAPEL BOND T/O AMARILLAS</t>
  </si>
  <si>
    <t>PAPEL BOND T/C CELESTE</t>
  </si>
  <si>
    <t>PAPEL BOND T/C VERDE</t>
  </si>
  <si>
    <t>PAPEL BOND T/C ROSADO</t>
  </si>
  <si>
    <t>PAPEL ADHESIVO TAMAÑO CARTA</t>
  </si>
  <si>
    <t>ROLLO DE PAPEL PARA FAX 30 MTS</t>
  </si>
  <si>
    <t>CARTULINA DE COLORES</t>
  </si>
  <si>
    <t>CUBO DE PAPEL</t>
  </si>
  <si>
    <t>HOJAS DE AUDITORIA 7 COLUMNAS</t>
  </si>
  <si>
    <t>HOJAS DE AUDITORIA 14 COLUMNAS</t>
  </si>
  <si>
    <t>PAQUETE</t>
  </si>
  <si>
    <t>HOJA</t>
  </si>
  <si>
    <t>PIEZA</t>
  </si>
  <si>
    <t>BLOCK</t>
  </si>
  <si>
    <t>Código Presupuesto</t>
  </si>
  <si>
    <t>Descripción de Bienes y Servicios 
Partidas</t>
  </si>
  <si>
    <t>Unidad de Medida</t>
  </si>
  <si>
    <t>Precio Unitario Referencial 
(Bs)</t>
  </si>
  <si>
    <t>Cantidad Requerida</t>
  </si>
  <si>
    <t>Monto Estimado (Bs)</t>
  </si>
  <si>
    <t>Mes Requerido</t>
  </si>
  <si>
    <t>ARCHIVADOR DE PALANCA LOMO ENTERO T/ OFICIO</t>
  </si>
  <si>
    <t>FOLDER DE CARTULINA TAMAÑO OFICIO</t>
  </si>
  <si>
    <t>FOLDER DE CARTULINA TAMAÑO CARTA</t>
  </si>
  <si>
    <t>SOBRE MANILA T / CARTA</t>
  </si>
  <si>
    <t>SOBRE MANILA T / OFICIO</t>
  </si>
  <si>
    <t>SOBRE MANILA PARA CD</t>
  </si>
  <si>
    <t>SOBRE BLANCO PEQUEÑO</t>
  </si>
  <si>
    <t>CARTULINAS DIFERENTES COLORES TAMAÑO CARTA</t>
  </si>
  <si>
    <t xml:space="preserve">HOJAS </t>
  </si>
  <si>
    <t>BOLÍGRAFO AZUL PILOT</t>
  </si>
  <si>
    <t>BOLÍGRAFO NEGRO PILOT</t>
  </si>
  <si>
    <t>BOLÍGRAFO ROJO PILOT</t>
  </si>
  <si>
    <t>BOLÍGRAFO VERDE</t>
  </si>
  <si>
    <t xml:space="preserve">BOLSA DE LIGAS </t>
  </si>
  <si>
    <t>CD´S</t>
  </si>
  <si>
    <t>CD´S REGRABABLES (CD - RW)</t>
  </si>
  <si>
    <t>DVD´S</t>
  </si>
  <si>
    <t>DVD´S REGRABABLES</t>
  </si>
  <si>
    <t>DISKETTE No 3 1/2 HD</t>
  </si>
  <si>
    <t>CAJAS DE CARTON</t>
  </si>
  <si>
    <t>CASSETES DE AUDIO 90 MIN.</t>
  </si>
  <si>
    <t>CASSETES VHS</t>
  </si>
  <si>
    <t>CINTA DE EMBALAJE TRANSPARENTE</t>
  </si>
  <si>
    <t>CINTA MASKIN DE 1 CM.</t>
  </si>
  <si>
    <t>CINTA MASKIN GRUESA</t>
  </si>
  <si>
    <t>CLIP NORMAL Nº 4</t>
  </si>
  <si>
    <t>CLIP NORMAL N° 8</t>
  </si>
  <si>
    <t>CLIP NORMAL N° 77</t>
  </si>
  <si>
    <t>CLIP MARIPOSA Nº1</t>
  </si>
  <si>
    <t>CLIP MARIPOSA Nº2</t>
  </si>
  <si>
    <t>CLIPS BLINDER 25 mm</t>
  </si>
  <si>
    <t>CLIPS BLINDER N1 5/8</t>
  </si>
  <si>
    <t>CLIPS BLINDER Nº 2"</t>
  </si>
  <si>
    <t>CORRECTOR EN CINTA</t>
  </si>
  <si>
    <t>CORRECTOR LIQUIDO</t>
  </si>
  <si>
    <t>CUADERNO ANILLADO TAMAÑO OFICIO</t>
  </si>
  <si>
    <t>CUADERNO ANILLADO TAMAÑO MEDIO OFICIO</t>
  </si>
  <si>
    <t>CUADERNO ANILLADO TAMAÑO  CARTA</t>
  </si>
  <si>
    <t>CUADERNO 200 HOJAS</t>
  </si>
  <si>
    <t>DIUREX PEQUEÑO DELGADO</t>
  </si>
  <si>
    <t>DIUREX MEDIANO</t>
  </si>
  <si>
    <t>ENGRAPADORA INDUSTRIAL</t>
  </si>
  <si>
    <t>ENGRAPADORA</t>
  </si>
  <si>
    <t>ESTILETE</t>
  </si>
  <si>
    <t>FASTENER BROCHE 8 CM</t>
  </si>
  <si>
    <t>FOLIADOR AUTOMATICO</t>
  </si>
  <si>
    <t xml:space="preserve">FLAG BANDERITAS </t>
  </si>
  <si>
    <t xml:space="preserve">GOMA PARA LAPIZ </t>
  </si>
  <si>
    <t>GOMA PARA BICOLOR</t>
  </si>
  <si>
    <t>GRAPAS 24/6</t>
  </si>
  <si>
    <t>GRAPAS 26/6</t>
  </si>
  <si>
    <t>GRAPAS 23/10</t>
  </si>
  <si>
    <t>GRAPAS MODELO 369</t>
  </si>
  <si>
    <t xml:space="preserve">LAPIZ AZUL </t>
  </si>
  <si>
    <t xml:space="preserve">LAPIZ  BICOLOR  </t>
  </si>
  <si>
    <t xml:space="preserve">LAPIZ NEGRO  </t>
  </si>
  <si>
    <t>LAPIZ ROJO</t>
  </si>
  <si>
    <t>MARCADOR ACRILICO NEGRO</t>
  </si>
  <si>
    <t>MARCADOR ACRILICO ROJO</t>
  </si>
  <si>
    <t>MARCADOR ACRILICO VERDE</t>
  </si>
  <si>
    <t>MARCADOR ACRILICO AZUL</t>
  </si>
  <si>
    <t>MARCADOR DELGADO</t>
  </si>
  <si>
    <t>MARCADOR GRUESO INDELEBLE</t>
  </si>
  <si>
    <t>MARCADOR GRUESO AZUL</t>
  </si>
  <si>
    <t>MARCADOR GRUESO NEGRO</t>
  </si>
  <si>
    <t>MARCADOR GRUESO ROJO</t>
  </si>
  <si>
    <t>MICROPUNTA NEGRO</t>
  </si>
  <si>
    <t xml:space="preserve">MIGROPUNTA AZUL </t>
  </si>
  <si>
    <t>MICROPUNTA ROJA</t>
  </si>
  <si>
    <t>MINI DVD</t>
  </si>
  <si>
    <t>NYLON</t>
  </si>
  <si>
    <t>PEGAMENTO EN BARRA UHU</t>
  </si>
  <si>
    <t>PERFORADORA INDUSTRIAL</t>
  </si>
  <si>
    <t xml:space="preserve">PERFORADORA </t>
  </si>
  <si>
    <t>PESTAÑAS</t>
  </si>
  <si>
    <t>PORTA CUBO</t>
  </si>
  <si>
    <t>PILAS ALCALINAS DOBLE AA</t>
  </si>
  <si>
    <t>PITAS DE ARCHIVO</t>
  </si>
  <si>
    <t>PORTA PAPEL</t>
  </si>
  <si>
    <t>PORTA LAPICES</t>
  </si>
  <si>
    <t>PORTA CLIPS</t>
  </si>
  <si>
    <t>PORTAFILES TAMAÑO OFICIO</t>
  </si>
  <si>
    <t>PORTA HOJAS</t>
  </si>
  <si>
    <t>REGLA DE 30 CM. PLASTICO</t>
  </si>
  <si>
    <t>REGLA DE 50 CM. METALICA</t>
  </si>
  <si>
    <t xml:space="preserve">RESALTADOR VERDE </t>
  </si>
  <si>
    <t>RESALTADOR AMARILLO</t>
  </si>
  <si>
    <t>RESALTADOR NARANJA</t>
  </si>
  <si>
    <t>SACAGRAMPAS</t>
  </si>
  <si>
    <t>POST IT 2 X 3  (BANDERITAS DE DIFERENTES COLORES)</t>
  </si>
  <si>
    <t>PORTA DIUREX</t>
  </si>
  <si>
    <t>STICK NOTES 76 X 76cm</t>
  </si>
  <si>
    <t>STICKERS 6X15</t>
  </si>
  <si>
    <t>TAJADOR DE ESCRITORIO</t>
  </si>
  <si>
    <t>TAJADOR PARA LAPIZ</t>
  </si>
  <si>
    <t>TAMPO COLOR NEGRO</t>
  </si>
  <si>
    <t>TINTA PARA TAMPO COLOR NEGRO</t>
  </si>
  <si>
    <t>TINTA PARA TAMPO COLOR ROJA</t>
  </si>
  <si>
    <t>TONER LASER JET HP C 7115 A</t>
  </si>
  <si>
    <t>TONER LASER JET HP 29X</t>
  </si>
  <si>
    <t>TIJERA</t>
  </si>
  <si>
    <t>CAJA</t>
  </si>
  <si>
    <t>METRO</t>
  </si>
  <si>
    <t>ROLLO</t>
  </si>
  <si>
    <r>
      <t xml:space="preserve">Nota: Los </t>
    </r>
    <r>
      <rPr>
        <b/>
        <sz val="8"/>
        <rFont val="Arial"/>
        <family val="2"/>
      </rPr>
      <t>Precios Unitarios</t>
    </r>
    <r>
      <rPr>
        <sz val="8"/>
        <rFont val="Arial"/>
        <family val="2"/>
      </rPr>
      <t xml:space="preserve"> de referencia se elaboraron en coordinación con las Unidades de Finaciera y de Administración</t>
    </r>
  </si>
  <si>
    <t xml:space="preserve">CATRIDGE IMPRESORA HEWLETT PAKARD DECK JET 970 CXI BLANCO Y NEGRO </t>
  </si>
  <si>
    <t>REGLA METALICA 30 CM.</t>
  </si>
  <si>
    <t>CANON BJC 2100</t>
  </si>
  <si>
    <t>MINAS 2,0</t>
  </si>
  <si>
    <t>MINAS 0,5</t>
  </si>
  <si>
    <t>PORTA MINAS 0,5</t>
  </si>
  <si>
    <t>PORTA MINAS 2,0</t>
  </si>
  <si>
    <t xml:space="preserve">TAMPO COLOR AZUL </t>
  </si>
  <si>
    <t>RESALTADOR ROSADO</t>
  </si>
  <si>
    <t>TONER LASER JET HP 98X</t>
  </si>
  <si>
    <t>TONER LASER JET HP 2600N</t>
  </si>
  <si>
    <t>TONER LASER JET HP 27X</t>
  </si>
  <si>
    <t>TONER LASER JET HP 42A</t>
  </si>
  <si>
    <t>TONER PARA FOTOCOPIADORA TOSHIBA DIGITAL MODEL DP 1210</t>
  </si>
  <si>
    <t>TONER LASER JET HP 61X</t>
  </si>
  <si>
    <t>TONER LASER JET HP C 3909A</t>
  </si>
  <si>
    <t>TONER LASER JET HP Q 7553A</t>
  </si>
  <si>
    <t>TONER LASER JET HP Q 5949A</t>
  </si>
  <si>
    <t>TONER LASER JET HP C 4127X</t>
  </si>
  <si>
    <t>TONER LASER JET HP 92A</t>
  </si>
  <si>
    <t>TONER LASER JET HP C 8061X</t>
  </si>
  <si>
    <t>TONER LASER JET HP Q 2613A</t>
  </si>
  <si>
    <t>TONER LASER JET HP Q 2612A</t>
  </si>
  <si>
    <t>TONER LASER JET HP C 92274A</t>
  </si>
  <si>
    <t>VICEMINISTERIO /ENTIDAD :</t>
  </si>
  <si>
    <t>OBSERVACIONES</t>
  </si>
  <si>
    <t>Responsable</t>
  </si>
  <si>
    <t>Costo Referencial</t>
  </si>
  <si>
    <t>Fecha</t>
  </si>
  <si>
    <t>Programa Presupuestario</t>
  </si>
  <si>
    <t>Codigo</t>
  </si>
  <si>
    <t>Descripción de Bienes</t>
  </si>
  <si>
    <t>Objetivo</t>
  </si>
  <si>
    <t>Existente</t>
  </si>
  <si>
    <t>Requerido</t>
  </si>
  <si>
    <t>A</t>
  </si>
  <si>
    <t>S</t>
  </si>
  <si>
    <t>P</t>
  </si>
  <si>
    <t>E</t>
  </si>
  <si>
    <t>PG</t>
  </si>
  <si>
    <t>Revalorización y reconocimiento de Unidades Productivas</t>
  </si>
  <si>
    <t>VMPE</t>
  </si>
  <si>
    <t>Desarrollo y consolidación de capacidades productivas con empleo digno</t>
  </si>
  <si>
    <t>PRO-BOLIVIA</t>
  </si>
  <si>
    <t>Desarrollo de Empresas Públicas estratégicas</t>
  </si>
  <si>
    <t>VPIMGE</t>
  </si>
  <si>
    <t>11 Des. Ind. MGE</t>
  </si>
  <si>
    <t>Desarrollo de Servicios Públicos de Apoyo al sector empresarial</t>
  </si>
  <si>
    <t>SENAPI</t>
  </si>
  <si>
    <t>15 Adm. Reg. Prop. Intelec.</t>
  </si>
  <si>
    <t>IBMETRO</t>
  </si>
  <si>
    <t>16 Norm. Leg. Ind. y Cient.</t>
  </si>
  <si>
    <t>SENAVEX</t>
  </si>
  <si>
    <t>29 SENAVEX</t>
  </si>
  <si>
    <t>Desarrollo y consolidación de capacidades de comercio interno y externo con empleo digno</t>
  </si>
  <si>
    <t>VCIE</t>
  </si>
  <si>
    <t>10 Des. Com. Int. Y Export.</t>
  </si>
  <si>
    <t>PROMUEVE-BOLIVIA</t>
  </si>
  <si>
    <t>19 Prom. Export .y Tur.</t>
  </si>
  <si>
    <t>Marco normativo y de incentivo para la producción y el trabajo digno</t>
  </si>
  <si>
    <t>DENOMINACIÓN PND (PROGRAMA)</t>
  </si>
  <si>
    <t>Presupuesto Estimado</t>
  </si>
  <si>
    <t>Área Responsable</t>
  </si>
  <si>
    <t>Programas presupuestarios</t>
  </si>
  <si>
    <t>Monto Estimado
 (Bs)</t>
  </si>
  <si>
    <t>OBJETIVOS ESTRATÉGICOS</t>
  </si>
  <si>
    <t>VICEMINISTERIO /ENTIDAD:</t>
  </si>
  <si>
    <t xml:space="preserve">AREA DEL PND: </t>
  </si>
  <si>
    <t>SECTOR DEL PND:</t>
  </si>
  <si>
    <t>Productiva</t>
  </si>
  <si>
    <t>Transformación Industrial manufacturera y artesanal</t>
  </si>
  <si>
    <t>00 Adm Central</t>
  </si>
  <si>
    <t>17 Des. Unid. Prod.</t>
  </si>
  <si>
    <t>UO-FAST</t>
  </si>
  <si>
    <t>20 Coord. Prog. Inv.</t>
  </si>
  <si>
    <t>14 Des. MyPE</t>
  </si>
  <si>
    <t>INDICADOR
(Impactos)</t>
  </si>
  <si>
    <t xml:space="preserve">RemuneraciónMensual </t>
  </si>
  <si>
    <t>Partida presupuestaria</t>
  </si>
  <si>
    <t>Empleados Permanentes</t>
  </si>
  <si>
    <t>Empleados No Permanentes</t>
  </si>
  <si>
    <t>x</t>
  </si>
  <si>
    <t>Monto Vigente a 1er Trim</t>
  </si>
  <si>
    <t>Monto Vigente a 2do Trim</t>
  </si>
  <si>
    <t>Monto Vigente a 3er Trim</t>
  </si>
  <si>
    <t>Monto Vigente a 4toTrim</t>
  </si>
  <si>
    <t xml:space="preserve">DIRECCION GENERAL /DIRECCION:                                                                                                                                              </t>
  </si>
  <si>
    <t>FUENTE</t>
  </si>
  <si>
    <t>Construir y ajustar el marco jurídico  e institucional de la nueva matriz productiva con enfoque en economía plural</t>
  </si>
  <si>
    <t>Fecha :  30/08/2010</t>
  </si>
  <si>
    <t>OBJETIVOS INSTITUCIONALES ESTRATÉGICOS ( MEDIANO PLAZO)</t>
  </si>
  <si>
    <t>1.</t>
  </si>
  <si>
    <t>2.</t>
  </si>
  <si>
    <t>3.</t>
  </si>
  <si>
    <t>4.</t>
  </si>
  <si>
    <t>5.</t>
  </si>
  <si>
    <t>6.</t>
  </si>
  <si>
    <t>7.</t>
  </si>
  <si>
    <t>Cualificar la gestión institucional con eficiencia, oportunidad  y transparencia para  contribuir al logro de los objetivos del ministerio.</t>
  </si>
  <si>
    <t>OBJETIVOS  ESPECIFICOS</t>
  </si>
  <si>
    <t>INDICADOR
(Efecto)</t>
  </si>
  <si>
    <r>
      <t xml:space="preserve">INDICADOR
</t>
    </r>
    <r>
      <rPr>
        <b/>
        <sz val="4"/>
        <rFont val="Arial"/>
        <family val="2"/>
      </rPr>
      <t>(PRODUCTO TERMINAL: BIEN, SERVICIO O NORMA)</t>
    </r>
  </si>
  <si>
    <r>
      <rPr>
        <b/>
        <sz val="8"/>
        <rFont val="Arial"/>
        <family val="2"/>
      </rPr>
      <t>Objetivo Específico</t>
    </r>
    <r>
      <rPr>
        <b/>
        <sz val="12"/>
        <rFont val="Arial"/>
        <family val="2"/>
      </rPr>
      <t xml:space="preserve">
Actividades </t>
    </r>
  </si>
  <si>
    <t>LINEA BASE</t>
  </si>
  <si>
    <t>META 2011</t>
  </si>
  <si>
    <t>MEDIO VERIFICACIÓN</t>
  </si>
  <si>
    <t>Fecha:</t>
  </si>
  <si>
    <t>SEGUIMIENTO DE ACTIVIDADES  DEL POA 2011</t>
  </si>
  <si>
    <t>OPERACIONES (ACTIVIDADES)</t>
  </si>
  <si>
    <t>RECURSOS HUMANOS</t>
  </si>
  <si>
    <t>REQUERIMIENTO SERVICIOS (CONSULTORIAS)</t>
  </si>
  <si>
    <t>RESUMEN PRESUPUESTO</t>
  </si>
  <si>
    <t>AL PRIMER TRIMESTRE</t>
  </si>
  <si>
    <t>AL SEGUNDO TRIMESTRE</t>
  </si>
  <si>
    <t>AL TERCER TRIMESTRE</t>
  </si>
  <si>
    <t>AL CUARTO TRIMESTRE</t>
  </si>
  <si>
    <t>SEGUIMIENTO ENERO - MARZO 2011</t>
  </si>
  <si>
    <t>Categoría</t>
  </si>
  <si>
    <t>Frec.</t>
  </si>
  <si>
    <t>Porc.</t>
  </si>
  <si>
    <t>Cumplimiento optimo
95% - 100%</t>
  </si>
  <si>
    <t>Cumplimiento aceptable
70% - 94%</t>
  </si>
  <si>
    <t>Cumplimiento deficiente
45% - 69%</t>
  </si>
  <si>
    <t>Cumplimiento Malo
0% - 44%</t>
  </si>
  <si>
    <t>SEGUIMIENTO ENERO - JUNIO 2011</t>
  </si>
  <si>
    <t>SEGUIMIENTO ENERO - SEPTIEMBRE 2011</t>
  </si>
  <si>
    <t>SEGUIMIENTO ENERO - DICIEMBRE 2011</t>
  </si>
  <si>
    <t>PROG ENE-MAR</t>
  </si>
  <si>
    <t>PROG ENE-JUN</t>
  </si>
  <si>
    <t>PROG ENE-SEP</t>
  </si>
  <si>
    <t>PROG ENE-DIC</t>
  </si>
  <si>
    <t>EJEC ENE-MAR</t>
  </si>
  <si>
    <t>EJEC ENE-JUN</t>
  </si>
  <si>
    <t>EJEC ENE-SEP</t>
  </si>
  <si>
    <t>EJEC ENE-DIC</t>
  </si>
  <si>
    <t xml:space="preserve">OBJETIVOS DE GESTIÓN 2011                                       </t>
  </si>
  <si>
    <t>INDICADOR</t>
  </si>
  <si>
    <t>Resultado programado</t>
  </si>
  <si>
    <t>Medio de verificación</t>
  </si>
  <si>
    <t xml:space="preserve">OBJETIVOS ESPECIFICOS </t>
  </si>
  <si>
    <t>Indicador
(Productos: Bien, Servicio, Norma)</t>
  </si>
  <si>
    <t>% de ejecución física</t>
  </si>
  <si>
    <t>Presupuesto Programado</t>
  </si>
  <si>
    <t>% de ejecución financiera</t>
  </si>
  <si>
    <t>Presupuesto ejecutado</t>
  </si>
  <si>
    <t>Resultado alcanzado</t>
  </si>
  <si>
    <t>P.simple</t>
  </si>
  <si>
    <t>P pond.</t>
  </si>
  <si>
    <t>Otras Instituciones</t>
  </si>
  <si>
    <t>Aguinaldos</t>
  </si>
  <si>
    <t>Asignaciones Familiares</t>
  </si>
  <si>
    <t>Sueldos</t>
  </si>
  <si>
    <t>Personal Eventual</t>
  </si>
  <si>
    <t>Régimen de Corto Plazo (Salud)</t>
  </si>
  <si>
    <t>Régimen de Largo Plazo (Pensiones)</t>
  </si>
  <si>
    <t>Aporte Patronal para Vivienda</t>
  </si>
  <si>
    <t>Bono de Antigüedad</t>
  </si>
  <si>
    <t>Previsión Social</t>
  </si>
  <si>
    <t>Aporte Patronal al Seguro Social</t>
  </si>
  <si>
    <t>T.C.</t>
  </si>
  <si>
    <t>JUSTIFICACION
(Describir el concepto por el que se requiere el gasto)</t>
  </si>
  <si>
    <t xml:space="preserve">FUENTE DE FINANCIAMIENTO:  </t>
  </si>
  <si>
    <t xml:space="preserve">TGN </t>
  </si>
  <si>
    <t xml:space="preserve"> Prog. y Seg.  Fisico</t>
  </si>
  <si>
    <t xml:space="preserve"> Prog. y Seg. Financiero</t>
  </si>
  <si>
    <r>
      <t xml:space="preserve">DENOMINACIÓN
</t>
    </r>
    <r>
      <rPr>
        <b/>
        <sz val="6"/>
        <rFont val="Arial"/>
        <family val="2"/>
      </rPr>
      <t>(Programa)</t>
    </r>
  </si>
  <si>
    <r>
      <t xml:space="preserve">DENOMINACIÓN
</t>
    </r>
    <r>
      <rPr>
        <b/>
        <sz val="6"/>
        <rFont val="Arial"/>
        <family val="2"/>
      </rPr>
      <t>(Proyecto/Actividad)</t>
    </r>
  </si>
  <si>
    <t>Otras Entidades</t>
  </si>
  <si>
    <t>EMAPA
INSUMOS BOLIVIA</t>
  </si>
  <si>
    <t>8.</t>
  </si>
  <si>
    <r>
      <t xml:space="preserve">ADM CENTRAL
</t>
    </r>
    <r>
      <rPr>
        <sz val="6"/>
        <color indexed="8"/>
        <rFont val="Arial"/>
        <family val="2"/>
      </rPr>
      <t xml:space="preserve">(DGAA,DGAJ, DGP, UCS, UAI,UT) </t>
    </r>
  </si>
  <si>
    <t>PROBOLIVIA</t>
  </si>
  <si>
    <t>VPIMGE
VCIE</t>
  </si>
  <si>
    <t>PROMUEVE-BOLIVIA
VMPE</t>
  </si>
  <si>
    <t>VCIE
SENAVEX</t>
  </si>
  <si>
    <t xml:space="preserve">VMPE
VPIMGE
VCIE
</t>
  </si>
  <si>
    <t>Promover, incrementar y diversificar la exportación de productos con valor agregado</t>
  </si>
  <si>
    <t>Desarrollar  y consolidar las empresas públicas estratégicas.</t>
  </si>
  <si>
    <t>Otorgar y mejorar los servicios públicos de registro, certificación, metrología y protección de propiedad intelectual.</t>
  </si>
  <si>
    <t>Abastecer,  ampliar y regular el mercado interno para un abastecimiento a precios justos.</t>
  </si>
  <si>
    <r>
      <t xml:space="preserve">AEMP
INSUMOS BOLIVIA
</t>
    </r>
    <r>
      <rPr>
        <sz val="6"/>
        <color indexed="8"/>
        <rFont val="Arial"/>
        <family val="2"/>
      </rPr>
      <t>ZOFRACOBIJA</t>
    </r>
  </si>
  <si>
    <t>AEMP</t>
  </si>
  <si>
    <t>Fortalecer capacidades productivas en el marco de la economía plural.</t>
  </si>
  <si>
    <t>PAPELBOL
CARTONBOL
LACTEOSBOL
ECEBOL
AZUCARBOL
EBA
EMAPA</t>
  </si>
  <si>
    <t xml:space="preserve">Remuneración Mensual </t>
  </si>
  <si>
    <t>DETERMINACIÓN DE  COSTO DE BIENES Y SERVICIOS (MEMORIA DE CALCULO)</t>
  </si>
  <si>
    <t>REQUERIMIENTO DE BIENES (OBRAS, MUEBLES, EQUIPOS Y MATERIALES)</t>
  </si>
  <si>
    <t>Modalidad de contratación</t>
  </si>
  <si>
    <t xml:space="preserve">Promover la incorporación de las Unidades Productivas comunitarias, privadasy mixtas del sector agroindustrial, artesanal y manufacturero en el nuevo modelo nacional productivo. </t>
  </si>
  <si>
    <t>8.1</t>
  </si>
  <si>
    <t>8.1.1</t>
  </si>
  <si>
    <t>8.1.2</t>
  </si>
  <si>
    <t>8.1.3</t>
  </si>
  <si>
    <t>8.1.4</t>
  </si>
  <si>
    <t>PERSONAL CAPACITADO, COMPROMETIDO Y TRABAJO EN EQUIPO</t>
  </si>
  <si>
    <t>CONOCIMIENTO DE LA NORMATIVA</t>
  </si>
  <si>
    <t>REGLAMENTOS EN PROCESO DE COMPATIBILIZACIÓN</t>
  </si>
  <si>
    <t>ATENCIÓN DE REQUERIMIENTOS FINANCIEROS, ADMINISTRATIVOS, TECNOLÓGICOS Y DE RECURSOS HUMANOS</t>
  </si>
  <si>
    <t>SISTEMATIZACIÓN DE PROCESOS - CORRESPONDENCIA, INTRANET, ALMACENES Y SOPORTE TÉCNICO</t>
  </si>
  <si>
    <t>ADQUISICIÓN DE SERVIDORES</t>
  </si>
  <si>
    <t>CUOTAS DE COMPROMISO REDUCIDAS - PROBLEMAS FINANCIEROS</t>
  </si>
  <si>
    <t>PROCEDIMIENTOS NO ACTUALIZADOS</t>
  </si>
  <si>
    <t>EQUIPOS INFORMÁTICOS Y DE TELECOMUNICACIONES DESACTUALIZADOS Y USO DE LICENCIAS NO AUTORIZADAS</t>
  </si>
  <si>
    <t>INSTALACIONES ELÉCTRICAS Y TELEFÓNICAS EN MALAS CONDICIONES</t>
  </si>
  <si>
    <t>INFRAESTRUCTURA INSUFICIENTE E INADECUADA</t>
  </si>
  <si>
    <t>CARENCIA DE SISTEMAS DE CONTROL Y REGISTRO DE INFORMACIÓN (ADM DE PERSONAL, ACTIVOS FIJOS, PASAJES Y VIÁTICOS, ARCHIVO CENTRAL, BOLETAS DE GARANTÍA)</t>
  </si>
  <si>
    <t>FALTA DE INFRAESTRUCTURA, ORGANIZACIÓN Y SISTEMATIZACIÓN DEL ARCHIVO CENTRAL DEL MPDyEP.</t>
  </si>
  <si>
    <t>CARENCIA DE IMPLEMENTACIÓN DE POAI's  Y UN PLAN  DE CAPACITACIÓN DE PERSONAL</t>
  </si>
  <si>
    <t>CARENCIA DE ACTIVOS CON VALOR REAL, SANEAMIENTO Y DERECHO PROPIETARIO</t>
  </si>
  <si>
    <t>VEHÍCULOS EN CONDICIONES NO SEGURAS</t>
  </si>
  <si>
    <t>CAMBIO DE LA NORMATIVA EN EL MARCO DE LA ADECUACIÓN DE LA CONSTITUCIÓN POLÍTICA DEL ESTADO VIGENTE.</t>
  </si>
  <si>
    <t xml:space="preserve">APLICACIÓN DEL PLAN DE CAPACITACIÓN DE PERSONAL </t>
  </si>
  <si>
    <t>SOLICITUD DE VEHÍCULOS EN EL MARCO DEL DECRETO SUPREMO No.0220 (RENOVACIÓN PARQUE AUTOMOTOR)</t>
  </si>
  <si>
    <t>IMPLEMENTACIÓN DE SISTEMA DE PASAJES Y VIÁTICOS, ACTIVOS FIJOS, ADMINISTRACIÓN DE PERSONAL.</t>
  </si>
  <si>
    <t>IMPLEMENTACIÓN DEL ARCHIVO CENTRAL</t>
  </si>
  <si>
    <t>SOCIALIZACIÓN INTERNA Y EXTERNA DE INFORMACIÓN INSTITUCIONAL, A TRAVÉS DE SISTEMAS IMPLEMENTADOS EN EL MDPyEP</t>
  </si>
  <si>
    <t>INSTALACIÓN DE SERVIDORES EN AMBIENTES ADECUADOS</t>
  </si>
  <si>
    <t>REVALORIZACIÓN DE ACTIVOS</t>
  </si>
  <si>
    <t xml:space="preserve">GENERACIÓN DE RECURSOS PROPIOS - ADMINISTRACIÓN DEL REGISTRO DE COMERCIO. </t>
  </si>
  <si>
    <t>BUENAS RELACIONES INTERINSTITUCIONALES</t>
  </si>
  <si>
    <t xml:space="preserve">DIRECCIÓN GENERAL  DE ASUNTOS ADMINISTRATIVOS                                                                                                                                              </t>
  </si>
  <si>
    <t>Fecha :  02/092010</t>
  </si>
  <si>
    <t>APOYO TRANSVERSAL PARA EL CUMPLIMIENTO DE LAS METAS Y OBJETIVOS INSTITUCIONALES, EN EL MARCO DE LOS VALORES Y PRINCIPIOS  DEFINIDOS EN EL DECRETO SUPREMO No. 29894 DE 07 DE FEBRERO DE 2009, EN LO REFERIDO A LA TRANSPARENCIA POR EL MANEJO DE LOS RECURSOS DEL ESTADO.</t>
  </si>
  <si>
    <t>EL MINISTERIO DE ECONOMÍA Y FINANZAS, NO ASIGNA LA TOTALIDAD DE LOS RECURSOS SOLICITADOS, DIFICULTA LA ATENCIÓN DE  REQUERIDNOS ADM Y FINANCIEROS.</t>
  </si>
  <si>
    <t>LA CARENCIA DE LOS PROCESOS ACTUALIZADOS, DEMORA EL FLUJO DE ATENCIÓN DE SOLICITUDES ADM. Y FINANCIERAS.</t>
  </si>
  <si>
    <t>DEMORA EN EL TRABAJO TÉCNICO OPERATIVO DE LOS FUNCIONARIOS, HARDWARE Y SOFTWARE LENTO, INSEGURO E INEFICIENTE</t>
  </si>
  <si>
    <t>NO SE CUENTA CON ESPACIO FÍSICO ADECUADO PARA EL NORMAL FUNCIONAMIENTO DE LAS DIFERENTES ÁREAS ORGANIZATIVAS DEL MDPyEP.</t>
  </si>
  <si>
    <t>FALTA DE SISTEMAS DE CONTROL ADM. Y FINANCIERO PARA CONTAR CON INFORMACIÓN OPORTUNA Y CONFIABLE</t>
  </si>
  <si>
    <t>NO SE REALIZA EVALUACIONES PERIODICAS DE LOS FUNCIONARIOS PARA VERFICAR EL RENDIMIENTO, HABILIDADES Y NECESIDADES DE CAPACITACIÓN Y OTROS.</t>
  </si>
  <si>
    <t>INFORMACIÓN PATRIMONIAL INCONSISTENTE.</t>
  </si>
  <si>
    <t>PARQUE AUTOMOTOR INSUFICIENTE E INADECUADO PARA LA ATENCIÓN DE TODOS LOS REQUERIMIENTOS DE LAS DIFERENTES ÁREAS ORGANIZATIVAS DEL MDPyEP.</t>
  </si>
  <si>
    <t>FORTALECIMIENTO DE LOS CONOCIMIENTOS TÉCNICOS Y NORMATIVOS DEL PERSONAL DE LA ENTIDAD.</t>
  </si>
  <si>
    <t>DOTAR DE MEJORES VEHÍCULOS A LA ENTIDAD</t>
  </si>
  <si>
    <t xml:space="preserve">CONTAR CON SISTEMAS DE CONTROL Y REGISTRO DE INFORMACIÓN CONFIABLE Y OPORTUNA, PARA LA TOMA DE DECISIONES.  </t>
  </si>
  <si>
    <t>TRANSPARENCIA DE LA INFORMACIÓN A LA CIUDADANÍA EN GENERAL</t>
  </si>
  <si>
    <t>MEJORAR EL FUNCIONAMIENTO DE LOS SISTEMAS INFORMÁTICOS DE LA ENTIDAD</t>
  </si>
  <si>
    <t>CONTAR CON EL VALOR REAL DE LOS ACTIVOS DEL MDPyEP</t>
  </si>
  <si>
    <t>CON LA ADM DE ESTOS RECURSOS EL MDPyEP CONTARA CON INGRESOS PROPIOS PARA APOYAR EL NORMAL FUNCIONAMIENTO DE LA ENTIDAD COADYUVANDO AL LOGRO DE OBJETIVOS.</t>
  </si>
  <si>
    <t>APROVECHAMIENTO DE LAS BUENAS RELACIONES INTERINSTITUCIONALES PARA EL LOGRO DE LOS OBJETIVOS INSTITUCIONALES</t>
  </si>
  <si>
    <t>% de desempeño de la DGAA</t>
  </si>
  <si>
    <t>91% desempeño alcanzado en la gestión 2010</t>
  </si>
  <si>
    <t>ADMINISTRACION CENTRAL</t>
  </si>
  <si>
    <t xml:space="preserve">Desarrollar el talento del servidor público del MDPyEP, con valores y principios morales  con enfoque social comunitario, promoviendo el acercamiento directo entre el Estado y la sociedad, en el marco de la CPE. </t>
  </si>
  <si>
    <t>No. de reportes generados</t>
  </si>
  <si>
    <t>% de pagos oportunos</t>
  </si>
  <si>
    <t>Facilitar información oportuna, útil y confiable de la ejecución financiera de la entidad.</t>
  </si>
  <si>
    <t>Atención de las solicitudes de pagos en forma oportuna</t>
  </si>
  <si>
    <t>Reportes emitidos, SIGMA</t>
  </si>
  <si>
    <t>Comprobantes de pago C-31 y Reportes SIGMA</t>
  </si>
  <si>
    <t>PAC elaborado</t>
  </si>
  <si>
    <t>% de activos inventariados</t>
  </si>
  <si>
    <t>Archivo Central implementado</t>
  </si>
  <si>
    <t>Seguimiento y control del PAC del MDPyEP.</t>
  </si>
  <si>
    <t>Mayor control de los activos, 100% de los activos controlados.</t>
  </si>
  <si>
    <t>Implementar, organizar y sistematizar el Archivo Central para el adecuado manejo de la información institucional.</t>
  </si>
  <si>
    <t>PAC aprobado</t>
  </si>
  <si>
    <t>Reportes, informes de avance</t>
  </si>
  <si>
    <t>Archivo organizado.</t>
  </si>
  <si>
    <t>Plan de Capacitación Implementado</t>
  </si>
  <si>
    <t>No. de Evaluaciones efectuadas</t>
  </si>
  <si>
    <t>Plan de Motivación Implementado</t>
  </si>
  <si>
    <t>Desarrollar y ejecutar un Plan de Capacitación Productiva, que permita el óptimo desempeño de los funcionarios del MDPyEP</t>
  </si>
  <si>
    <t>Al menos realizar una evaluación por resultados del personal del MDPyEP.</t>
  </si>
  <si>
    <t xml:space="preserve">Elaborar y ejecutar un plan de motivación, para incentivar a los funcionarios del MDPyEP. </t>
  </si>
  <si>
    <t>Plan de Capacitación aprobado, reportes de capacitación, numero de funcionarios capacitados.</t>
  </si>
  <si>
    <t>Formularios de evaluación.</t>
  </si>
  <si>
    <t>Plan de Motivación aprobado.</t>
  </si>
  <si>
    <t>No. Sistemas Desarrollados</t>
  </si>
  <si>
    <t>% de equipos Con mantenimiento adecuado</t>
  </si>
  <si>
    <t>% de seguridad de la Red mejorada</t>
  </si>
  <si>
    <t>4 Sistemas Desarrollados</t>
  </si>
  <si>
    <t>El 100% de los equipos informáticos con mantenimiento adecuado.</t>
  </si>
  <si>
    <t>100% de la Red protegida contra ataques y amenazas</t>
  </si>
  <si>
    <t>Sistemas Implantados</t>
  </si>
  <si>
    <t>Reportes de mantenimiento</t>
  </si>
  <si>
    <t>Reportes de la calidad de seguridad.</t>
  </si>
  <si>
    <t>0000</t>
  </si>
  <si>
    <t>Proporcionar  información financiera, oportuna útil y confiable, para la toma de decisiones de las Autoridades del MDPyEP y la rendición de cuentas en el marco de la transparencia del manejo de los recursos públicos.</t>
  </si>
  <si>
    <t>Presupuesto Formulado</t>
  </si>
  <si>
    <t>Registrar el 100% de las modificaciones presupuestarias requeridas en el marco de la normativa vigente.</t>
  </si>
  <si>
    <t>Elaborar 12 reportes de seguimiento de la ejecución del presupuesto institucional.</t>
  </si>
  <si>
    <t>Registrar contablemente el 100% de los pagos generados por prestación de bienes y servicios.</t>
  </si>
  <si>
    <t>Atender oportunamente el 100% de solicitudes de pasajes y viáticos, en el marco del Reglamento aprobado.</t>
  </si>
  <si>
    <t>Formular el Ante Proyecto de Presupuesto Institucional 2012</t>
  </si>
  <si>
    <t>Resoluciones Ministeriales Aprobados</t>
  </si>
  <si>
    <t>Nª de Informes Elaborados</t>
  </si>
  <si>
    <t>Informes de Segumiento</t>
  </si>
  <si>
    <t>SIGMA</t>
  </si>
  <si>
    <t>Informe de Modificaciones Presupuestarias Aprobadas</t>
  </si>
  <si>
    <t>Atender en forma oportuna todas las modificaciones solicitadas que cumplan los requisitos establecidos en la norma vigente</t>
  </si>
  <si>
    <t>SAT</t>
  </si>
  <si>
    <t>% de solicitudes atendidas</t>
  </si>
  <si>
    <t>Informe del Flujo Financiero</t>
  </si>
  <si>
    <t>Proveer el 100% de recursos para pagos de gastos menores, en el marco del Reglamento de Fondo Rotatorio.</t>
  </si>
  <si>
    <t>Documento elaborado y firmado</t>
  </si>
  <si>
    <t>Elaboración de Flujo Financiero Estados Financieros gestión 2011</t>
  </si>
  <si>
    <t>Fecha :  30/08/2011</t>
  </si>
  <si>
    <t xml:space="preserve">Jose Elias Stolzer </t>
  </si>
  <si>
    <t>Jaime Blanco Soliz</t>
  </si>
  <si>
    <t>Juan Chavez Iporre</t>
  </si>
  <si>
    <t>Asesor Financiero</t>
  </si>
  <si>
    <t>DIRECTOR GENERAL DE ASUNTOS ADMINISTRATIVOS</t>
  </si>
  <si>
    <t>Responsable de Presupuestos</t>
  </si>
  <si>
    <t>10-111 y 11-000</t>
  </si>
  <si>
    <t>24,650,167</t>
  </si>
  <si>
    <t>Bs.24,650,167</t>
  </si>
  <si>
    <t>8.1.1.1</t>
  </si>
  <si>
    <t>8.1.1.3</t>
  </si>
  <si>
    <t>8.1.1.5</t>
  </si>
  <si>
    <t>8.1.1.6</t>
  </si>
  <si>
    <t>8.1.1.8</t>
  </si>
  <si>
    <t>Informes mensuales de actividades</t>
  </si>
  <si>
    <t>Brindar Soporte Técnico al 100% de las solicitudes recibidas del MDPyEP.</t>
  </si>
  <si>
    <t>Reporte de solicitudes contra atención oportuna</t>
  </si>
  <si>
    <t>Brindar el servicio de Mantenimiento Preventivo y Correctivo al 100% de los equipos informáticos.</t>
  </si>
  <si>
    <t>Reporte de activos informaticos adquiridos</t>
  </si>
  <si>
    <t>Adquisición de Central Telefonica PBX VOIP</t>
  </si>
  <si>
    <t>1 central telefonica VoIP instalada</t>
  </si>
  <si>
    <t>% de disponibilidad y seguridad de la red informatica y comunicaciones</t>
  </si>
  <si>
    <t>Reportes del estado de la red de información y comunicaciones</t>
  </si>
  <si>
    <t>Renovación de las licencias antivirus</t>
  </si>
  <si>
    <t>Reporte de licencias instaladas</t>
  </si>
  <si>
    <t>Contratacion de empresa para el mantenimiento trimestral de impresoras</t>
  </si>
  <si>
    <t>% de impresoras atendidas</t>
  </si>
  <si>
    <t>Reporte de impresoras con mantenimiento</t>
  </si>
  <si>
    <t>Renovación de servicio anual de nombre de dominio "produccion.gob.bo",</t>
  </si>
  <si>
    <t>Disponibilidad del dominio en internet</t>
  </si>
  <si>
    <t>Realización del sistema de administración y control de archivo central</t>
  </si>
  <si>
    <t xml:space="preserve">Reporte sistematizado de documentos del archivo central </t>
  </si>
  <si>
    <t>Realización de modulos complementarios para el sistema de almacenes</t>
  </si>
  <si>
    <t>Reporte de solicitudes</t>
  </si>
  <si>
    <t>8.1.2.1</t>
  </si>
  <si>
    <t>8.1.2.2</t>
  </si>
  <si>
    <t>Elaboración y Aprobación de Políticas para mejorar la cultura y clima organizacional</t>
  </si>
  <si>
    <t>Ejecución de políticas de fortalecimiento  de la Cultura Organizacional  a través de talleres, cursos, seminarios y distribución de ropa de trabajo</t>
  </si>
  <si>
    <t>Implementación del programa de pasantías en el MDPyEP</t>
  </si>
  <si>
    <t>8.1.3.1</t>
  </si>
  <si>
    <t>8.1.3.2</t>
  </si>
  <si>
    <t>8.1.3.3</t>
  </si>
  <si>
    <t>8.1.3.4</t>
  </si>
  <si>
    <t>8.1.4.1</t>
  </si>
  <si>
    <t>8.1.4.2</t>
  </si>
  <si>
    <t>8.1.4.3</t>
  </si>
  <si>
    <t>8.1.4.4</t>
  </si>
  <si>
    <t>8.1.4.5</t>
  </si>
  <si>
    <t>8.1.4.6</t>
  </si>
  <si>
    <t>8.1.4.7</t>
  </si>
  <si>
    <t>8.1.4.8</t>
  </si>
  <si>
    <t>8.1.4.9</t>
  </si>
  <si>
    <t>8.1.4.10</t>
  </si>
  <si>
    <t>8.1.4.11</t>
  </si>
  <si>
    <t>1. Informe de cada actividad
2. Nº de participantes por evento</t>
  </si>
  <si>
    <t>Nº de Pasantes</t>
  </si>
  <si>
    <t>1. Nº de pasantes en el MDPyEP
2. Informe Final</t>
  </si>
  <si>
    <t>Atender los requerimientos sobre la verificación, inventariación y asignación ( altas y bajas) de los bienes a los funcionarios del MDPyEP en el 100% .</t>
  </si>
  <si>
    <t>Custodiar y retroalimentar el sistema de seguimiento y control de la vigencia y validez de las polizas y/o boletas de garantía presentadas por los proponentes y adjudicados.</t>
  </si>
  <si>
    <t>Retroalimentar el Sistema de Registro, Control y Seguimiento de los procesos de contrataciones de Bienes, obras  y Servicios.</t>
  </si>
  <si>
    <t>8.1.2.3</t>
  </si>
  <si>
    <t>8.1.2.4</t>
  </si>
  <si>
    <t>8.1.2.5</t>
  </si>
  <si>
    <t>8.1.2.6</t>
  </si>
  <si>
    <t>8.1.2.7</t>
  </si>
  <si>
    <t>8.1.2.8</t>
  </si>
  <si>
    <t>8.1.2.9</t>
  </si>
  <si>
    <t>8.1.2.11</t>
  </si>
  <si>
    <t>8.1.2.12</t>
  </si>
  <si>
    <t>8.1.2.13</t>
  </si>
  <si>
    <t>Anpe</t>
  </si>
  <si>
    <t>DGAA</t>
  </si>
  <si>
    <t>11-000</t>
  </si>
  <si>
    <t>00</t>
  </si>
  <si>
    <t>Consultoria por Producto</t>
  </si>
  <si>
    <t>Consultores de Linea</t>
  </si>
  <si>
    <t>Efectuar el archivo diario de la Documentacion que genera El MDPyEP</t>
  </si>
  <si>
    <t>Llevar adelante los procesos de contratacion</t>
  </si>
  <si>
    <t>Realizar el Control de Boletas de  pagos y otras labores inherentes a RRHH</t>
  </si>
  <si>
    <t>Realizar el Control de Existencias en Almacenes apoyo logistico.</t>
  </si>
  <si>
    <t>Asesoramiernto a los  procesos Administrativos Financieros de las diferentes Areas y Control y seguimiento del POA</t>
  </si>
  <si>
    <t>Apoyo en el Area administrativa  Contable</t>
  </si>
  <si>
    <t>Apoyo en el Area de Presupuestos en la elaboracion de Certificaciones Presupuestarias y otros</t>
  </si>
  <si>
    <t>Elaboracion del manual de funciones de la nueva estructura del MDPyEP</t>
  </si>
  <si>
    <t>Apoyo en la inventariacion de todos los activos de la entidad en las diferentes areas</t>
  </si>
  <si>
    <t>Apoyo en el Area de Archivos de documentacion</t>
  </si>
  <si>
    <t>Apoyo en el Area de Contabilidad</t>
  </si>
  <si>
    <t>Apoyo en el Area Adminitrativa</t>
  </si>
  <si>
    <t>Apoyo en el Area de Compras Menores</t>
  </si>
  <si>
    <t>Consultor Individual Apoyo Administrativo Correspondencia</t>
  </si>
  <si>
    <t>Consultor de Linea Area de Presupuestos</t>
  </si>
  <si>
    <t>Actualizacion y Elaboracion de Manuales del MDPyEP</t>
  </si>
  <si>
    <t>Consultor de Linea en Contrataciones</t>
  </si>
  <si>
    <t>Tecnico en Almacen</t>
  </si>
  <si>
    <t>Auxiliar Administratvo</t>
  </si>
  <si>
    <t>Coordinador Economico Financiero de la DGAA y del MDPyEP</t>
  </si>
  <si>
    <t>Auxiliar de Archivo</t>
  </si>
  <si>
    <t>Auxiliar Administrativo</t>
  </si>
  <si>
    <t>Tecnico</t>
  </si>
  <si>
    <t>Revalorizaciones de Activos</t>
  </si>
  <si>
    <t>Desarrollo de Sistemas</t>
  </si>
  <si>
    <t>Elaboracion de un formulario unico de visnculacion entre Poa y Presupuestos</t>
  </si>
  <si>
    <t>Juan Chávez Iporre</t>
  </si>
  <si>
    <t>31/06/2011</t>
  </si>
  <si>
    <t>31-junio</t>
  </si>
  <si>
    <t>Consultor individual Apoyo administrativo de activos fijos</t>
  </si>
  <si>
    <t>Apoyar en el ordenamiento y verificación de los activos fijos en los depósitos del área de activos fijos</t>
  </si>
  <si>
    <t xml:space="preserve">Apoyar en la asignación de códigos para activos fijos e incorporación de los nuevos activos adquiridos por las diferentes áreas del MDP y EP y otras entidades dependientes. </t>
  </si>
  <si>
    <t>Realizar la inventariacion de todos los activos fijos de la entidad,  asignaciónj y devolución de los mismos, en las diferentes dependencias del MDPyEP y otras entidades.</t>
  </si>
  <si>
    <t>Consultor individual Apoyo administrativo en incorporación de activos fijos</t>
  </si>
  <si>
    <t>Identificar los bienes a ser dispuestos y/o transferidos para determinar la modalidad de disposición de los activos fijos del MDPyEP</t>
  </si>
  <si>
    <t xml:space="preserve">SAT               SICA                           </t>
  </si>
  <si>
    <t>Administrar el manejo y distribución de almacenes relativos a los ingresos , registro, almacenamiento, distribución, medidas de saldalvaguarda y control de los bienes del MDPyEP .</t>
  </si>
  <si>
    <t>Revalorizar los Activos fijos del MDPyEP.</t>
  </si>
  <si>
    <t>Informes mensuales       PAC elaborado</t>
  </si>
  <si>
    <t>SAT                           PAC aprobado</t>
  </si>
  <si>
    <t>Atender oportunamente las solicitudes y el pago  de las obligaciones por servicios en general del MDPyEP.</t>
  </si>
  <si>
    <t>Facilitar el acceso a la información interna y externa mediante sistemas informaticos implementados y la disponibilidad de la red de informacion para la toma de deisiones y actividades recurrentes del MDPyEP.</t>
  </si>
  <si>
    <t>8.1.1.2</t>
  </si>
  <si>
    <t>8.1.1.4</t>
  </si>
  <si>
    <t>8.1.1.7</t>
  </si>
  <si>
    <t>8.1.2.14</t>
  </si>
  <si>
    <t>8.1.2.15</t>
  </si>
  <si>
    <t>8.1.2.16</t>
  </si>
  <si>
    <t>8.1.2.17</t>
  </si>
  <si>
    <t>8.1.2.18</t>
  </si>
  <si>
    <t>8.1.2.19</t>
  </si>
  <si>
    <t>8.1.2.20</t>
  </si>
  <si>
    <t>8.1.4.12</t>
  </si>
  <si>
    <t>8.1.4.13</t>
  </si>
  <si>
    <t>Unidad Financiera</t>
  </si>
  <si>
    <t>Unidad Administrativa</t>
  </si>
  <si>
    <t>Unidad de Recursos Humanos</t>
  </si>
  <si>
    <t>Área de Sistemas</t>
  </si>
  <si>
    <t>Brindar apoyo administrativo, jurídico, financiero, logístico e informático, para el desarrollo de las capacidades técnico, administrativas, tecnológicas e informáticas, optimizando las condiciones funcionales y operativas de todas las dependencias de la entidad, a traves de politicas para la mejora continua destinado al buen funcionamiento de los programas, proyectos misionales y actividades recurrentes del MDPyEP.</t>
  </si>
  <si>
    <t>00 0000 00</t>
  </si>
  <si>
    <t>Auxiliar en recursos Humanos</t>
  </si>
  <si>
    <t xml:space="preserve">Planillas salariales. 
</t>
  </si>
  <si>
    <t>Informes de  vacaciones ejecutadas.</t>
  </si>
  <si>
    <t xml:space="preserve">Planillas de refrigerios. </t>
  </si>
  <si>
    <t xml:space="preserve">Nº de planillas salariales. 
</t>
  </si>
  <si>
    <t xml:space="preserve">Nº de planillas de refrigerios. </t>
  </si>
  <si>
    <t>Nº de informes de vacaciones ejecutadas.</t>
  </si>
  <si>
    <t xml:space="preserve">Nº de carpetas completas de personal </t>
  </si>
  <si>
    <t xml:space="preserve">Carpetas completas de personal </t>
  </si>
  <si>
    <t>Atender los requerimientos de mantenimiento, reparación y otros atingentes al servicio, a solicitud de las diferentes áreas del MDPyEP.</t>
  </si>
  <si>
    <t>% de Usuarios atendidos oportunamente.</t>
  </si>
  <si>
    <t>Nombre de dominio renovado</t>
  </si>
  <si>
    <t>Nuevo modulo implementado en el sistema de almacenes</t>
  </si>
  <si>
    <t>Comunicación via la nueva central telefonica libre de costos entre las dependencias de ambos edificios</t>
  </si>
  <si>
    <t>Documento de Políticas de fortalecimiento de la cultura y clima organizacional definidas y aprobadas</t>
  </si>
  <si>
    <t>Responsable Activos Fijos</t>
  </si>
  <si>
    <t>Responsable Archivo Central</t>
  </si>
  <si>
    <t>Jefe Unidad Financiera
Responsable de Presupuestos</t>
  </si>
  <si>
    <t>Realizar la  compra de materiales y suministros para  atender las solicitudes y requerimientos de las unidades ejecutoras del MDPyEP</t>
  </si>
  <si>
    <t>Contratar seguros para el 100% del parque automotor en funcionamiento</t>
  </si>
  <si>
    <t>Contratar y  controlas al taller mecanico  para el mantenimiento  y reparacion del parque autmotor del MDPyEP</t>
  </si>
  <si>
    <t>Realizar el saneamiento tecnico  legal del derecho propietario  de los Bienes inmubles, acciones telefonicas y parque automotor  del MDPyEP</t>
  </si>
  <si>
    <t>8.1.2.21</t>
  </si>
  <si>
    <t>8.1.2.22</t>
  </si>
  <si>
    <t>8.1.2.23</t>
  </si>
  <si>
    <t>8.1.2.24</t>
  </si>
  <si>
    <t xml:space="preserve">SICA                       VALES DE GASOLINA </t>
  </si>
  <si>
    <t xml:space="preserve">%  de Vehiculos asegurados </t>
  </si>
  <si>
    <t xml:space="preserve">Polizas de Seguro </t>
  </si>
  <si>
    <t xml:space="preserve">% de vehiculos reparados </t>
  </si>
  <si>
    <t>Informes de pago por reparacion y mantenimiento</t>
  </si>
  <si>
    <t xml:space="preserve">% de documentos saneados </t>
  </si>
  <si>
    <t xml:space="preserve">Informes finales de producto  y entrega de documentacion saneada </t>
  </si>
  <si>
    <t>MINISTERIO DE DESARROLLO PRODUCTIVO Y ECONOMIA PLURAL</t>
  </si>
  <si>
    <t>Mantenimiento y desarrollo de sistemas del Ministerio</t>
  </si>
  <si>
    <t>Mantenimiento de equipos informaticos y soporte tecnico a usuario</t>
  </si>
  <si>
    <t>Adquisición de equipos y accesorios electricos , electronicos e informaticos</t>
  </si>
  <si>
    <t>Implementacion del Cableado estructurado para el Ministerio piso 16 17 y 20</t>
  </si>
  <si>
    <r>
      <rPr>
        <sz val="8"/>
        <rFont val="Arial"/>
        <family val="2"/>
      </rPr>
      <t>Contratación de un consultor de Linea para la</t>
    </r>
    <r>
      <rPr>
        <sz val="8"/>
        <color indexed="10"/>
        <rFont val="Arial"/>
        <family val="2"/>
      </rPr>
      <t xml:space="preserve"> </t>
    </r>
    <r>
      <rPr>
        <sz val="8"/>
        <color indexed="8"/>
        <rFont val="Arial"/>
        <family val="2"/>
      </rPr>
      <t>administración del Centro de Datos del Ministerio</t>
    </r>
  </si>
  <si>
    <t>Tecnico en sistemas y mantenimiento de equipos</t>
  </si>
  <si>
    <t>Entrega de los puntos aprobados en funcionameinto</t>
  </si>
  <si>
    <t>8.1.4.14</t>
  </si>
  <si>
    <t>Responsables de sistemas 
Consultor del CDP</t>
  </si>
  <si>
    <t>Responsable de Sistemas
Encargado de redes
Consultor desarrollo</t>
  </si>
  <si>
    <t>Responsable de Sistemas
Encargado de redes
Consultor desarrollo
Consultor CPD Tecnico en Aplicaciones</t>
  </si>
  <si>
    <t>Responsable de Sistemas
Profesional en redes
Consultor CPD</t>
  </si>
  <si>
    <t>Responsable de Sistemas</t>
  </si>
  <si>
    <t>Responsable de Sistemas
Profesional en redes
Consultor desarrollo</t>
  </si>
  <si>
    <t>Responsable de sistemas
Consultor en desarrollo
Tecnico en aplicaciones</t>
  </si>
  <si>
    <t>Informe mensuales de actividades de interconectividad entre las redes para el uso  de aplicaciones del Ministerio</t>
  </si>
  <si>
    <t>Coordinación constante con las entidades desconcentradas y descentralizadas para la integración de sistemas existentes, mediante enlace Directo o VPN</t>
  </si>
  <si>
    <t>Nº de Puntos implementados /puntos aprobados</t>
  </si>
  <si>
    <t>Nº de equipos con licencia antivirus</t>
  </si>
  <si>
    <t>Sistema implementado</t>
  </si>
  <si>
    <t>% de equipos adquiridos</t>
  </si>
  <si>
    <t>% Mensual de atenciones a usuarios</t>
  </si>
  <si>
    <t>% de actualizacion ejecutado</t>
  </si>
  <si>
    <t>Politica formulada</t>
  </si>
  <si>
    <t>Encargado de servicios generales</t>
  </si>
  <si>
    <t>Correspondencia</t>
  </si>
  <si>
    <t>% de Vehiculos Evaluados</t>
  </si>
  <si>
    <t>Jefe Unidad Financiera
Responsable de Contabilidad</t>
  </si>
  <si>
    <t>Jefe Unidad Administrativa
Encargado Almacenes
Tecnico de Apoyo almacenes</t>
  </si>
  <si>
    <t>Jefe Unidad Administrativa
Responsable Activos Fijos</t>
  </si>
  <si>
    <t>Jefe Unidad Administrativa
Responsable Contrataciones</t>
  </si>
  <si>
    <t>Jefe Unidad Administrativa
Consultor</t>
  </si>
  <si>
    <t>Jefe Unidad Administrativa
Encargado Area de transportes</t>
  </si>
  <si>
    <t>Jefe Unidad Administrativa
Encargado de servicios generales</t>
  </si>
  <si>
    <t>Jefe Unidad Administrativa
Responsable Contrataciones
Encargado Almacenes</t>
  </si>
  <si>
    <t>Jefe Unidad Administrativa
Responsable Archivo Central</t>
  </si>
  <si>
    <t>Jefe Unidad Administrativa
Encargado Archivo Central</t>
  </si>
  <si>
    <t>Jefe Unidad Administrativa
Responsable Almacenes</t>
  </si>
  <si>
    <t>Jefe Unidad Recursos Humanos</t>
  </si>
  <si>
    <t>Procesos de control planillas de salarios, descuentos por regimen diciplinario reportados.</t>
  </si>
  <si>
    <t xml:space="preserve">Procesos de control planillas de refrigerios reportados </t>
  </si>
  <si>
    <t>Procesos de control d y registro de personal en carpetas personales al dia.</t>
  </si>
  <si>
    <t>Procesos de control de vacaciones  de servidores y servidora reportados</t>
  </si>
  <si>
    <t>8.1.3.5</t>
  </si>
  <si>
    <t>8.1.3.6</t>
  </si>
  <si>
    <t>8.1.3.7</t>
  </si>
  <si>
    <t>Jefe Unidad Recursos Humanos
Encargado personal</t>
  </si>
  <si>
    <t>Jefe Unidad Recursos Humanos
Encargado Capacitación</t>
  </si>
  <si>
    <t xml:space="preserve">
% de integración de todos los sistemas de información</t>
  </si>
  <si>
    <t xml:space="preserve">100
</t>
  </si>
  <si>
    <t>PROG 1er TRIM</t>
  </si>
  <si>
    <t>EJEC 1er TRIM</t>
  </si>
  <si>
    <t>1er TRIMESTRE 2011 en (%)</t>
  </si>
  <si>
    <t>PROG 2do TRIM</t>
  </si>
  <si>
    <t>EJEC 2do TRIM</t>
  </si>
  <si>
    <t>2do TRIMESTRE 2011 (%)</t>
  </si>
  <si>
    <t>PROG 3er TRIM</t>
  </si>
  <si>
    <t>EJEC 3er TRIM</t>
  </si>
  <si>
    <t>3er TRIMESTRE 2011 (%)</t>
  </si>
  <si>
    <t>EJEC 4to TRIM</t>
  </si>
  <si>
    <t>4to TRIMESTRE 2011 (%)</t>
  </si>
  <si>
    <t>EFICACIA EN %</t>
  </si>
  <si>
    <t>EJEJ/PROG</t>
  </si>
  <si>
    <t>PROG 4to TRIM</t>
  </si>
  <si>
    <t>Informe desempeño de las operaciones transversales de la DGAA.</t>
  </si>
  <si>
    <t>PROG Acum.</t>
  </si>
  <si>
    <t>EJEC Acum.</t>
  </si>
  <si>
    <t>Se realizo el servico de mantenimiento preventivo y correctivo, en su totalidad y sin contratiempos.</t>
  </si>
  <si>
    <t>Se realizo los informes respectivos con los reportes emitidos por el sistema de soporte tecnico Help Desk, con el que se cuenta en la entidad.</t>
  </si>
  <si>
    <t>Se realizo la compra de equipos y accesorios, para el desarrollo, mejoramiento y desempeño de las funciones del MDPyEP.</t>
  </si>
  <si>
    <t>Se realiza las debidas gestiones (certificacion presupuestaria, invitacion a empresas) para la implementacion del cableado estructurado.</t>
  </si>
  <si>
    <t>Por cambios en el Area de Sistemas, no se ve conveniente la contratacion de una empresa para el mantenimiento de las impresoras, se requiere un analisis final para la toma de decisiones.</t>
  </si>
  <si>
    <t>Se coordino con las entidades desconcentradas y descentralizadas realizando informes mensuales sobre el desempeño de los sistemas integrados existentes.</t>
  </si>
  <si>
    <t xml:space="preserve">Se realizo el respectivo mantenimiento a los sistemas del ministerio, realizando el resguardo de la informacion mediante backups, y la actualizacion de la base de datos de los sistemas existentes, se realiza el nuevo qdiseño de la pagina web del ministerio segun normas establecidas. </t>
  </si>
  <si>
    <t>Etapa de Planificacion.</t>
  </si>
  <si>
    <t>Se realiza el mantenimiento de acuerdo al cronograma establecido en el Area de Sistemas.</t>
  </si>
  <si>
    <t>Se realizo una adenda de contrato que finalizo el 14 de marzo de  2011, de la misma forma el Centro de Datos del Ministerio dejo de funcionar en el mes de noviembre de 2010 debido a problemas tecnicos con los equipos.</t>
  </si>
  <si>
    <t>Se encuentra en la etapa de desarrollo, planificacion, y coordinacion con personal calificado de almacenes, opara la reestructuracion y/u modificacion del sistema de almacenes .</t>
  </si>
  <si>
    <t>Verificacion y administracion del software antiviruz, en la presente gestion, para su adquisicion o cambio del mismo para la siguiente gestion.</t>
  </si>
  <si>
    <t>Se realiza las getiones necesarias, para la adquisicion e implementacion de la central telefonica que va ligado al cableado estructurado de datos.</t>
  </si>
  <si>
    <t>Se da cumplimiento a todas las actividades de acuerdo a los objetivos planteados en el POA 2011, se coordina, monitorea, y se optimiza los procesos informaticos para el mejor funcionamiento del MDPyEP.</t>
  </si>
  <si>
    <t>Se coordino con las entidades desconcentradas y descentralizadas, en el analisis de sistemas a implementarse, realizando reuniones y verificando el desempeño de los sistemas integrados existentes.</t>
  </si>
  <si>
    <t xml:space="preserve">Se realizo el respectivo mantenimiento a los sistemas del Ministerio, realizando el resguardo de la informacion mediante backups, y la actualizacion de la base de datos de los sistemas existentes, se concluyo con la nueva estrcutura de la pagina web del ministerio segun normas establecidas, y se desarrolla el nuevo sistema de correspondencia y manejo de documentacion para el Ministerio. </t>
  </si>
  <si>
    <t>Se realiza un proyecto de reestructuracion del parque coputacional, para el mejoramiento y desempeño de las funciones del MDPyEP.</t>
  </si>
  <si>
    <t>El proyecto de iplementacion de cableado estructurado se encuentra en etapa de desarrollo.</t>
  </si>
  <si>
    <t>No se realizo la contratacion del consultor en linea para la administracion del Centro de Datos del Ministerio.</t>
  </si>
  <si>
    <t>No es necesaria la Contracion de una empresa para el mantenimiento de impresoras.</t>
  </si>
  <si>
    <t>Se encuentra en etapa de desarrollo.</t>
  </si>
  <si>
    <t>Se realiza la verificacion y administracion del software antiviruz, en la presente gestion, para su adquisicion o cambio del mismo para la siguiente gestion.</t>
  </si>
  <si>
    <t>Se da inicio al desarrollo del proyecto de adquisicion de la central telefonica PBX VOIP estructurado se encuentra en etapa de desarrollo.</t>
  </si>
  <si>
    <t>Se inicio el procedimiento administrativo, para la adquisicion de equipos de computacion a objeto de lograr un mejor desempeño en los funcionarios dependientes del MDPyEP.</t>
  </si>
  <si>
    <t>El proyecto de iplementacion de cableado estructurado se encuentra en etapa de planificacion.</t>
  </si>
  <si>
    <t>Se inicio el proceso administrativo para la contratacion del consultor.</t>
  </si>
  <si>
    <t>En etapa de planificacion</t>
  </si>
  <si>
    <t>Se realizaron las modificaciones requeridas por el encargado del area.</t>
  </si>
  <si>
    <t>Se realizo el procedimiento necesario, para la adquisicion de 40 equipos de computacion  nuevos.</t>
  </si>
  <si>
    <t>El proyecto de renovación de cableado estructurado se encuentra en etapa de planificacion.</t>
  </si>
  <si>
    <t>Se realizo la renovacion del dominio.</t>
  </si>
  <si>
    <t>Etapa de Planificacion, programa para la gestion 2012, por falta de tiempo.</t>
  </si>
  <si>
    <t>No se realizo por no ser necesario.</t>
  </si>
  <si>
    <t>No se realizo por falta de presupuesto.</t>
  </si>
  <si>
    <t>Se contrato al consultor obteniendose los resultados planificados.</t>
  </si>
</sst>
</file>

<file path=xl/styles.xml><?xml version="1.0" encoding="utf-8"?>
<styleSheet xmlns="http://schemas.openxmlformats.org/spreadsheetml/2006/main">
  <numFmts count="2">
    <numFmt numFmtId="43" formatCode="_(* #,##0.00_);_(* \(#,##0.00\);_(* &quot;-&quot;??_);_(@_)"/>
    <numFmt numFmtId="164" formatCode="0.0%"/>
  </numFmts>
  <fonts count="75">
    <font>
      <sz val="10"/>
      <name val="Arial"/>
    </font>
    <font>
      <sz val="10"/>
      <name val="Arial"/>
      <family val="2"/>
    </font>
    <font>
      <b/>
      <sz val="8"/>
      <name val="Arial"/>
      <family val="2"/>
    </font>
    <font>
      <b/>
      <sz val="6"/>
      <name val="Arial"/>
      <family val="2"/>
    </font>
    <font>
      <b/>
      <sz val="5"/>
      <name val="Arial"/>
      <family val="2"/>
    </font>
    <font>
      <b/>
      <sz val="10"/>
      <name val="Arial"/>
      <family val="2"/>
    </font>
    <font>
      <b/>
      <sz val="7"/>
      <name val="Arial"/>
      <family val="2"/>
    </font>
    <font>
      <b/>
      <sz val="4"/>
      <name val="Arial"/>
      <family val="2"/>
    </font>
    <font>
      <sz val="6"/>
      <name val="Arial"/>
      <family val="2"/>
    </font>
    <font>
      <sz val="8"/>
      <name val="Arial"/>
      <family val="2"/>
    </font>
    <font>
      <sz val="7"/>
      <name val="Arial"/>
      <family val="2"/>
    </font>
    <font>
      <sz val="10"/>
      <name val="Arial"/>
      <family val="2"/>
    </font>
    <font>
      <sz val="9"/>
      <name val="Arial"/>
      <family val="2"/>
    </font>
    <font>
      <b/>
      <sz val="12"/>
      <name val="Arial"/>
      <family val="2"/>
    </font>
    <font>
      <sz val="12"/>
      <name val="Arial"/>
      <family val="2"/>
    </font>
    <font>
      <b/>
      <sz val="11"/>
      <name val="Arial"/>
      <family val="2"/>
    </font>
    <font>
      <b/>
      <sz val="14"/>
      <name val="Arial"/>
      <family val="2"/>
    </font>
    <font>
      <b/>
      <sz val="9"/>
      <name val="Arial"/>
      <family val="2"/>
    </font>
    <font>
      <sz val="8"/>
      <name val="Arial"/>
      <family val="2"/>
    </font>
    <font>
      <b/>
      <u/>
      <sz val="8"/>
      <color indexed="56"/>
      <name val="Arial"/>
      <family val="2"/>
    </font>
    <font>
      <u/>
      <sz val="8"/>
      <color indexed="56"/>
      <name val="Arial"/>
      <family val="2"/>
    </font>
    <font>
      <b/>
      <i/>
      <u/>
      <sz val="8"/>
      <color indexed="56"/>
      <name val="Arial"/>
      <family val="2"/>
    </font>
    <font>
      <sz val="8"/>
      <color indexed="56"/>
      <name val="Arial"/>
      <family val="2"/>
    </font>
    <font>
      <u/>
      <sz val="8"/>
      <name val="Arial"/>
      <family val="2"/>
    </font>
    <font>
      <b/>
      <i/>
      <u/>
      <sz val="8"/>
      <name val="Arial"/>
      <family val="2"/>
    </font>
    <font>
      <i/>
      <u/>
      <sz val="8"/>
      <name val="Arial"/>
      <family val="2"/>
    </font>
    <font>
      <i/>
      <sz val="8"/>
      <color indexed="56"/>
      <name val="Arial"/>
      <family val="2"/>
    </font>
    <font>
      <b/>
      <sz val="8"/>
      <color indexed="56"/>
      <name val="Arial"/>
      <family val="2"/>
    </font>
    <font>
      <b/>
      <sz val="5"/>
      <color indexed="8"/>
      <name val="Arial"/>
      <family val="2"/>
    </font>
    <font>
      <b/>
      <sz val="8"/>
      <color indexed="8"/>
      <name val="Arial"/>
      <family val="2"/>
    </font>
    <font>
      <b/>
      <sz val="8"/>
      <color indexed="10"/>
      <name val="Arial"/>
      <family val="2"/>
    </font>
    <font>
      <b/>
      <sz val="5"/>
      <color indexed="10"/>
      <name val="Arial"/>
      <family val="2"/>
    </font>
    <font>
      <b/>
      <sz val="5"/>
      <color indexed="12"/>
      <name val="Arial"/>
      <family val="2"/>
    </font>
    <font>
      <b/>
      <sz val="8"/>
      <color indexed="12"/>
      <name val="Arial"/>
      <family val="2"/>
    </font>
    <font>
      <b/>
      <sz val="6"/>
      <name val="Times New Roman"/>
      <family val="1"/>
    </font>
    <font>
      <sz val="10"/>
      <name val="Arial"/>
      <family val="2"/>
    </font>
    <font>
      <sz val="4"/>
      <name val="Arial"/>
      <family val="2"/>
    </font>
    <font>
      <b/>
      <i/>
      <u/>
      <sz val="8"/>
      <color indexed="8"/>
      <name val="Arial"/>
      <family val="2"/>
    </font>
    <font>
      <sz val="8"/>
      <name val="Arial"/>
      <family val="2"/>
    </font>
    <font>
      <sz val="9"/>
      <name val="Calibri"/>
      <family val="2"/>
    </font>
    <font>
      <b/>
      <sz val="6"/>
      <color indexed="8"/>
      <name val="Arial"/>
      <family val="2"/>
    </font>
    <font>
      <b/>
      <sz val="8"/>
      <color indexed="81"/>
      <name val="Tahoma"/>
      <family val="2"/>
    </font>
    <font>
      <sz val="8"/>
      <color indexed="81"/>
      <name val="Tahoma"/>
      <family val="2"/>
    </font>
    <font>
      <sz val="6"/>
      <color indexed="8"/>
      <name val="Arial"/>
      <family val="2"/>
    </font>
    <font>
      <sz val="9"/>
      <color indexed="8"/>
      <name val="Arial"/>
      <family val="2"/>
    </font>
    <font>
      <sz val="8"/>
      <color indexed="8"/>
      <name val="Arial"/>
      <family val="2"/>
    </font>
    <font>
      <b/>
      <sz val="7"/>
      <color indexed="8"/>
      <name val="Arial"/>
      <family val="2"/>
    </font>
    <font>
      <b/>
      <sz val="8"/>
      <color indexed="8"/>
      <name val="Arial"/>
      <family val="2"/>
    </font>
    <font>
      <sz val="7.5"/>
      <color indexed="8"/>
      <name val="Arial"/>
      <family val="2"/>
    </font>
    <font>
      <b/>
      <sz val="8"/>
      <color indexed="10"/>
      <name val="Arial"/>
      <family val="2"/>
    </font>
    <font>
      <b/>
      <sz val="8"/>
      <color indexed="21"/>
      <name val="Arial"/>
      <family val="2"/>
    </font>
    <font>
      <b/>
      <sz val="14"/>
      <color indexed="53"/>
      <name val="Arial"/>
      <family val="2"/>
    </font>
    <font>
      <b/>
      <sz val="12"/>
      <color indexed="52"/>
      <name val="Arial"/>
      <family val="2"/>
    </font>
    <font>
      <sz val="11"/>
      <name val="Calibri"/>
      <family val="2"/>
    </font>
    <font>
      <sz val="8"/>
      <color indexed="8"/>
      <name val="Arial"/>
      <family val="2"/>
    </font>
    <font>
      <sz val="5"/>
      <color indexed="8"/>
      <name val="Arial"/>
      <family val="2"/>
    </font>
    <font>
      <sz val="6"/>
      <color indexed="8"/>
      <name val="Arial"/>
      <family val="2"/>
    </font>
    <font>
      <sz val="7"/>
      <color indexed="8"/>
      <name val="Arial"/>
      <family val="2"/>
    </font>
    <font>
      <sz val="8"/>
      <name val="Arial"/>
      <family val="2"/>
    </font>
    <font>
      <sz val="8"/>
      <color indexed="10"/>
      <name val="Arial"/>
      <family val="2"/>
    </font>
    <font>
      <sz val="8"/>
      <color rgb="FFFF0000"/>
      <name val="Arial"/>
      <family val="2"/>
    </font>
    <font>
      <sz val="9"/>
      <color rgb="FFFF0000"/>
      <name val="Arial"/>
      <family val="2"/>
    </font>
    <font>
      <sz val="8"/>
      <color rgb="FF0066FF"/>
      <name val="Arial"/>
      <family val="2"/>
    </font>
    <font>
      <b/>
      <sz val="8"/>
      <color theme="8" tint="-0.499984740745262"/>
      <name val="Arial"/>
      <family val="2"/>
    </font>
    <font>
      <strike/>
      <sz val="8"/>
      <color rgb="FFFF0000"/>
      <name val="Arial"/>
      <family val="2"/>
    </font>
    <font>
      <sz val="8"/>
      <color rgb="FF7030A0"/>
      <name val="Arial"/>
      <family val="2"/>
    </font>
    <font>
      <b/>
      <sz val="5"/>
      <color indexed="21"/>
      <name val="Arial"/>
      <family val="2"/>
    </font>
    <font>
      <sz val="6"/>
      <color rgb="FF7030A0"/>
      <name val="Arial"/>
      <family val="2"/>
    </font>
    <font>
      <b/>
      <sz val="6"/>
      <color rgb="FF7030A0"/>
      <name val="Arial"/>
      <family val="2"/>
    </font>
    <font>
      <sz val="10"/>
      <color rgb="FF7030A0"/>
      <name val="Arial"/>
      <family val="2"/>
    </font>
    <font>
      <b/>
      <sz val="8"/>
      <color rgb="FF7030A0"/>
      <name val="Arial"/>
      <family val="2"/>
    </font>
    <font>
      <b/>
      <sz val="10"/>
      <color rgb="FF7030A0"/>
      <name val="Arial"/>
      <family val="2"/>
    </font>
    <font>
      <b/>
      <sz val="14"/>
      <color rgb="FF00B0F0"/>
      <name val="Arial"/>
      <family val="2"/>
    </font>
    <font>
      <b/>
      <sz val="4"/>
      <color rgb="FF7030A0"/>
      <name val="Arial"/>
      <family val="2"/>
    </font>
    <font>
      <b/>
      <sz val="5"/>
      <color rgb="FF7030A0"/>
      <name val="Arial"/>
      <family val="2"/>
    </font>
  </fonts>
  <fills count="21">
    <fill>
      <patternFill patternType="none"/>
    </fill>
    <fill>
      <patternFill patternType="gray125"/>
    </fill>
    <fill>
      <patternFill patternType="solid">
        <fgColor indexed="44"/>
        <bgColor indexed="64"/>
      </patternFill>
    </fill>
    <fill>
      <patternFill patternType="solid">
        <fgColor indexed="47"/>
        <bgColor indexed="64"/>
      </patternFill>
    </fill>
    <fill>
      <patternFill patternType="solid">
        <fgColor indexed="41"/>
        <bgColor indexed="64"/>
      </patternFill>
    </fill>
    <fill>
      <patternFill patternType="solid">
        <fgColor indexed="42"/>
        <bgColor indexed="64"/>
      </patternFill>
    </fill>
    <fill>
      <patternFill patternType="solid">
        <fgColor indexed="9"/>
        <bgColor indexed="64"/>
      </patternFill>
    </fill>
    <fill>
      <patternFill patternType="solid">
        <fgColor indexed="57"/>
        <bgColor indexed="64"/>
      </patternFill>
    </fill>
    <fill>
      <patternFill patternType="solid">
        <fgColor indexed="31"/>
        <bgColor indexed="64"/>
      </patternFill>
    </fill>
    <fill>
      <patternFill patternType="solid">
        <fgColor indexed="36"/>
        <bgColor indexed="64"/>
      </patternFill>
    </fill>
    <fill>
      <patternFill patternType="solid">
        <fgColor indexed="15"/>
        <bgColor indexed="64"/>
      </patternFill>
    </fill>
    <fill>
      <patternFill patternType="solid">
        <fgColor indexed="51"/>
        <bgColor indexed="64"/>
      </patternFill>
    </fill>
    <fill>
      <patternFill patternType="solid">
        <fgColor indexed="43"/>
        <bgColor indexed="64"/>
      </patternFill>
    </fill>
    <fill>
      <patternFill patternType="solid">
        <fgColor indexed="10"/>
        <bgColor indexed="64"/>
      </patternFill>
    </fill>
    <fill>
      <patternFill patternType="solid">
        <fgColor indexed="27"/>
        <bgColor indexed="64"/>
      </patternFill>
    </fill>
    <fill>
      <patternFill patternType="solid">
        <fgColor theme="0"/>
        <bgColor indexed="64"/>
      </patternFill>
    </fill>
    <fill>
      <patternFill patternType="solid">
        <fgColor rgb="FFCCFFFF"/>
        <bgColor indexed="64"/>
      </patternFill>
    </fill>
    <fill>
      <patternFill patternType="solid">
        <fgColor rgb="FFFFFF00"/>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9" tint="0.39997558519241921"/>
        <bgColor indexed="64"/>
      </patternFill>
    </fill>
  </fills>
  <borders count="114">
    <border>
      <left/>
      <right/>
      <top/>
      <bottom/>
      <diagonal/>
    </border>
    <border>
      <left style="hair">
        <color indexed="64"/>
      </left>
      <right style="hair">
        <color indexed="64"/>
      </right>
      <top/>
      <bottom/>
      <diagonal/>
    </border>
    <border>
      <left style="double">
        <color indexed="64"/>
      </left>
      <right style="double">
        <color indexed="64"/>
      </right>
      <top style="double">
        <color indexed="64"/>
      </top>
      <bottom style="thin">
        <color indexed="64"/>
      </bottom>
      <diagonal/>
    </border>
    <border>
      <left/>
      <right style="double">
        <color indexed="64"/>
      </right>
      <top style="double">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double">
        <color indexed="64"/>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style="double">
        <color indexed="64"/>
      </right>
      <top/>
      <bottom style="hair">
        <color indexed="64"/>
      </bottom>
      <diagonal/>
    </border>
    <border>
      <left style="double">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double">
        <color indexed="64"/>
      </right>
      <top style="hair">
        <color indexed="64"/>
      </top>
      <bottom style="hair">
        <color indexed="64"/>
      </bottom>
      <diagonal/>
    </border>
    <border>
      <left style="double">
        <color indexed="64"/>
      </left>
      <right style="thin">
        <color indexed="64"/>
      </right>
      <top style="hair">
        <color indexed="64"/>
      </top>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diagonal/>
    </border>
    <border>
      <left style="thin">
        <color indexed="64"/>
      </left>
      <right style="double">
        <color indexed="64"/>
      </right>
      <top style="hair">
        <color indexed="64"/>
      </top>
      <bottom/>
      <diagonal/>
    </border>
    <border>
      <left style="double">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hair">
        <color indexed="64"/>
      </top>
      <bottom style="thin">
        <color indexed="64"/>
      </bottom>
      <diagonal/>
    </border>
    <border>
      <left style="double">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style="hair">
        <color indexed="64"/>
      </top>
      <bottom style="thin">
        <color indexed="64"/>
      </bottom>
      <diagonal/>
    </border>
    <border>
      <left style="double">
        <color indexed="64"/>
      </left>
      <right style="thin">
        <color indexed="64"/>
      </right>
      <top style="hair">
        <color indexed="64"/>
      </top>
      <bottom style="double">
        <color indexed="64"/>
      </bottom>
      <diagonal/>
    </border>
    <border>
      <left style="thin">
        <color indexed="64"/>
      </left>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style="thin">
        <color indexed="64"/>
      </left>
      <right style="double">
        <color indexed="64"/>
      </right>
      <top style="hair">
        <color indexed="64"/>
      </top>
      <bottom style="double">
        <color indexed="64"/>
      </bottom>
      <diagonal/>
    </border>
    <border>
      <left style="thin">
        <color indexed="8"/>
      </left>
      <right/>
      <top/>
      <bottom/>
      <diagonal/>
    </border>
    <border>
      <left style="double">
        <color indexed="64"/>
      </left>
      <right/>
      <top style="double">
        <color indexed="64"/>
      </top>
      <bottom/>
      <diagonal/>
    </border>
    <border>
      <left style="thin">
        <color indexed="64"/>
      </left>
      <right style="thin">
        <color indexed="64"/>
      </right>
      <top style="thin">
        <color indexed="64"/>
      </top>
      <bottom style="double">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diagonal/>
    </border>
    <border>
      <left style="thin">
        <color indexed="64"/>
      </left>
      <right style="hair">
        <color indexed="64"/>
      </right>
      <top style="hair">
        <color indexed="64"/>
      </top>
      <bottom/>
      <diagonal/>
    </border>
    <border>
      <left style="hair">
        <color indexed="64"/>
      </left>
      <right style="double">
        <color indexed="64"/>
      </right>
      <top style="hair">
        <color indexed="64"/>
      </top>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style="double">
        <color indexed="64"/>
      </left>
      <right style="thin">
        <color indexed="64"/>
      </right>
      <top style="double">
        <color indexed="64"/>
      </top>
      <bottom/>
      <diagonal/>
    </border>
    <border>
      <left style="thin">
        <color indexed="64"/>
      </left>
      <right/>
      <top style="double">
        <color indexed="64"/>
      </top>
      <bottom/>
      <diagonal/>
    </border>
    <border>
      <left style="thin">
        <color indexed="64"/>
      </left>
      <right style="double">
        <color indexed="64"/>
      </right>
      <top style="double">
        <color indexed="64"/>
      </top>
      <bottom/>
      <diagonal/>
    </border>
    <border>
      <left style="double">
        <color indexed="64"/>
      </left>
      <right style="double">
        <color indexed="64"/>
      </right>
      <top style="thin">
        <color indexed="64"/>
      </top>
      <bottom style="thin">
        <color indexed="64"/>
      </bottom>
      <diagonal/>
    </border>
    <border>
      <left style="hair">
        <color indexed="64"/>
      </left>
      <right style="hair">
        <color indexed="64"/>
      </right>
      <top style="double">
        <color indexed="64"/>
      </top>
      <bottom/>
      <diagonal/>
    </border>
    <border>
      <left style="hair">
        <color indexed="64"/>
      </left>
      <right/>
      <top style="double">
        <color indexed="64"/>
      </top>
      <bottom/>
      <diagonal/>
    </border>
    <border>
      <left style="thin">
        <color indexed="64"/>
      </left>
      <right style="hair">
        <color indexed="64"/>
      </right>
      <top style="double">
        <color indexed="64"/>
      </top>
      <bottom/>
      <diagonal/>
    </border>
    <border>
      <left style="hair">
        <color indexed="64"/>
      </left>
      <right style="double">
        <color indexed="64"/>
      </right>
      <top style="double">
        <color indexed="64"/>
      </top>
      <bottom/>
      <diagonal/>
    </border>
    <border>
      <left style="thin">
        <color indexed="64"/>
      </left>
      <right/>
      <top style="thin">
        <color indexed="64"/>
      </top>
      <bottom/>
      <diagonal/>
    </border>
    <border>
      <left style="double">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thin">
        <color indexed="64"/>
      </bottom>
      <diagonal/>
    </border>
    <border>
      <left/>
      <right/>
      <top style="double">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8"/>
      </left>
      <right/>
      <top style="thin">
        <color indexed="64"/>
      </top>
      <bottom style="thin">
        <color indexed="64"/>
      </bottom>
      <diagonal/>
    </border>
    <border>
      <left/>
      <right style="thin">
        <color indexed="8"/>
      </right>
      <top style="thin">
        <color indexed="64"/>
      </top>
      <bottom style="thin">
        <color indexed="64"/>
      </bottom>
      <diagonal/>
    </border>
    <border>
      <left style="thin">
        <color indexed="8"/>
      </left>
      <right style="thin">
        <color indexed="64"/>
      </right>
      <top style="thin">
        <color indexed="64"/>
      </top>
      <bottom style="thin">
        <color indexed="64"/>
      </bottom>
      <diagonal/>
    </border>
    <border>
      <left style="thin">
        <color indexed="64"/>
      </left>
      <right/>
      <top style="hair">
        <color indexed="64"/>
      </top>
      <bottom/>
      <diagonal/>
    </border>
    <border>
      <left/>
      <right style="thin">
        <color indexed="64"/>
      </right>
      <top style="hair">
        <color indexed="64"/>
      </top>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double">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double">
        <color indexed="64"/>
      </left>
      <right style="thin">
        <color indexed="64"/>
      </right>
      <top style="thin">
        <color indexed="64"/>
      </top>
      <bottom/>
      <diagonal/>
    </border>
    <border>
      <left style="thin">
        <color indexed="64"/>
      </left>
      <right style="double">
        <color indexed="64"/>
      </right>
      <top style="thin">
        <color indexed="64"/>
      </top>
      <bottom/>
      <diagonal/>
    </border>
    <border>
      <left/>
      <right style="thin">
        <color indexed="64"/>
      </right>
      <top style="thin">
        <color indexed="64"/>
      </top>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style="thin">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double">
        <color indexed="64"/>
      </left>
      <right style="double">
        <color indexed="64"/>
      </right>
      <top/>
      <bottom style="thin">
        <color indexed="64"/>
      </bottom>
      <diagonal/>
    </border>
    <border>
      <left style="double">
        <color indexed="64"/>
      </left>
      <right style="thin">
        <color indexed="64"/>
      </right>
      <top style="double">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
      <left style="double">
        <color indexed="64"/>
      </left>
      <right style="double">
        <color indexed="64"/>
      </right>
      <top style="double">
        <color indexed="64"/>
      </top>
      <bottom/>
      <diagonal/>
    </border>
    <border>
      <left style="double">
        <color indexed="64"/>
      </left>
      <right style="double">
        <color indexed="64"/>
      </right>
      <top style="double">
        <color indexed="64"/>
      </top>
      <bottom style="hair">
        <color indexed="64"/>
      </bottom>
      <diagonal/>
    </border>
    <border>
      <left style="double">
        <color indexed="64"/>
      </left>
      <right style="double">
        <color indexed="64"/>
      </right>
      <top style="hair">
        <color indexed="64"/>
      </top>
      <bottom/>
      <diagonal/>
    </border>
    <border>
      <left style="double">
        <color indexed="64"/>
      </left>
      <right/>
      <top style="double">
        <color indexed="64"/>
      </top>
      <bottom style="hair">
        <color indexed="64"/>
      </bottom>
      <diagonal/>
    </border>
    <border>
      <left/>
      <right/>
      <top style="double">
        <color indexed="64"/>
      </top>
      <bottom style="hair">
        <color indexed="64"/>
      </bottom>
      <diagonal/>
    </border>
    <border>
      <left/>
      <right style="double">
        <color indexed="64"/>
      </right>
      <top style="double">
        <color indexed="64"/>
      </top>
      <bottom style="hair">
        <color indexed="64"/>
      </bottom>
      <diagonal/>
    </border>
    <border>
      <left style="thin">
        <color indexed="64"/>
      </left>
      <right/>
      <top style="double">
        <color indexed="64"/>
      </top>
      <bottom style="hair">
        <color indexed="64"/>
      </bottom>
      <diagonal/>
    </border>
    <border>
      <left style="thin">
        <color indexed="64"/>
      </left>
      <right style="thin">
        <color indexed="64"/>
      </right>
      <top/>
      <bottom style="double">
        <color indexed="64"/>
      </bottom>
      <diagonal/>
    </border>
    <border>
      <left style="double">
        <color indexed="64"/>
      </left>
      <right style="hair">
        <color indexed="64"/>
      </right>
      <top style="double">
        <color indexed="64"/>
      </top>
      <bottom/>
      <diagonal/>
    </border>
    <border>
      <left style="double">
        <color indexed="64"/>
      </left>
      <right style="hair">
        <color indexed="64"/>
      </right>
      <top/>
      <bottom style="double">
        <color indexed="64"/>
      </bottom>
      <diagonal/>
    </border>
    <border>
      <left style="hair">
        <color indexed="64"/>
      </left>
      <right style="hair">
        <color indexed="64"/>
      </right>
      <top/>
      <bottom style="double">
        <color indexed="64"/>
      </bottom>
      <diagonal/>
    </border>
    <border>
      <left/>
      <right style="thin">
        <color indexed="64"/>
      </right>
      <top style="double">
        <color indexed="64"/>
      </top>
      <bottom/>
      <diagonal/>
    </border>
    <border>
      <left style="thin">
        <color indexed="64"/>
      </left>
      <right style="double">
        <color indexed="64"/>
      </right>
      <top style="thin">
        <color indexed="64"/>
      </top>
      <bottom style="double">
        <color indexed="64"/>
      </bottom>
      <diagonal/>
    </border>
    <border>
      <left style="double">
        <color theme="9" tint="-0.249977111117893"/>
      </left>
      <right style="double">
        <color theme="9" tint="-0.249977111117893"/>
      </right>
      <top style="double">
        <color theme="9" tint="-0.249977111117893"/>
      </top>
      <bottom style="double">
        <color theme="9" tint="-0.249977111117893"/>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style="thin">
        <color indexed="64"/>
      </right>
      <top style="thin">
        <color indexed="64"/>
      </top>
      <bottom/>
      <diagonal/>
    </border>
  </borders>
  <cellStyleXfs count="11">
    <xf numFmtId="0" fontId="0" fillId="0" borderId="0"/>
    <xf numFmtId="43" fontId="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 fillId="0" borderId="0"/>
    <xf numFmtId="9" fontId="1" fillId="0" borderId="0" applyFont="0" applyFill="0" applyBorder="0" applyAlignment="0" applyProtection="0"/>
    <xf numFmtId="9" fontId="35" fillId="0" borderId="0" applyFont="0" applyFill="0" applyBorder="0" applyAlignment="0" applyProtection="0"/>
  </cellStyleXfs>
  <cellXfs count="868">
    <xf numFmtId="0" fontId="0" fillId="0" borderId="0" xfId="0"/>
    <xf numFmtId="0" fontId="8" fillId="0" borderId="0" xfId="0" applyFont="1" applyAlignment="1" applyProtection="1">
      <alignment wrapText="1"/>
    </xf>
    <xf numFmtId="0" fontId="12" fillId="0" borderId="0" xfId="0" applyFont="1" applyProtection="1"/>
    <xf numFmtId="0" fontId="2" fillId="0" borderId="0" xfId="0" applyFont="1" applyBorder="1" applyAlignment="1" applyProtection="1"/>
    <xf numFmtId="0" fontId="9" fillId="0" borderId="0" xfId="0" applyFont="1" applyProtection="1"/>
    <xf numFmtId="0" fontId="2" fillId="0" borderId="0" xfId="0" applyFont="1" applyBorder="1" applyAlignment="1" applyProtection="1">
      <alignment horizontal="left" vertical="top"/>
    </xf>
    <xf numFmtId="0" fontId="11" fillId="0" borderId="0" xfId="0" applyFont="1" applyProtection="1"/>
    <xf numFmtId="0" fontId="11" fillId="0" borderId="0" xfId="0" applyFont="1" applyAlignment="1" applyProtection="1">
      <alignment vertical="top"/>
    </xf>
    <xf numFmtId="0" fontId="9" fillId="0" borderId="0" xfId="0" applyFont="1" applyAlignment="1" applyProtection="1">
      <alignment vertical="top"/>
    </xf>
    <xf numFmtId="0" fontId="2" fillId="0" borderId="0" xfId="0" applyFont="1" applyAlignment="1" applyProtection="1">
      <alignment vertical="top"/>
    </xf>
    <xf numFmtId="0" fontId="2" fillId="0" borderId="0" xfId="0" applyFont="1" applyAlignment="1" applyProtection="1">
      <alignment horizontal="right"/>
    </xf>
    <xf numFmtId="0" fontId="11" fillId="0" borderId="0" xfId="0" applyFont="1" applyAlignment="1" applyProtection="1">
      <alignment horizontal="left" vertical="top"/>
    </xf>
    <xf numFmtId="0" fontId="9" fillId="0" borderId="0" xfId="0" applyFont="1" applyAlignment="1" applyProtection="1">
      <alignment horizontal="center" vertical="top"/>
    </xf>
    <xf numFmtId="0" fontId="8" fillId="0" borderId="0" xfId="0" applyFont="1" applyAlignment="1" applyProtection="1">
      <alignment vertical="top"/>
    </xf>
    <xf numFmtId="0" fontId="0" fillId="0" borderId="0" xfId="0" applyProtection="1"/>
    <xf numFmtId="0" fontId="11" fillId="0" borderId="1" xfId="0" applyFont="1" applyBorder="1" applyProtection="1"/>
    <xf numFmtId="0" fontId="11" fillId="0" borderId="0" xfId="0" applyFont="1" applyBorder="1" applyProtection="1"/>
    <xf numFmtId="0" fontId="8" fillId="0" borderId="0" xfId="0" applyFont="1" applyAlignment="1" applyProtection="1">
      <alignment horizontal="center"/>
    </xf>
    <xf numFmtId="9" fontId="9" fillId="0" borderId="0" xfId="0" applyNumberFormat="1" applyFont="1" applyAlignment="1" applyProtection="1">
      <alignment wrapText="1"/>
    </xf>
    <xf numFmtId="0" fontId="9" fillId="0" borderId="0" xfId="0" applyFont="1" applyAlignment="1" applyProtection="1">
      <alignment wrapText="1"/>
    </xf>
    <xf numFmtId="9" fontId="9" fillId="0" borderId="0" xfId="0" applyNumberFormat="1" applyFont="1" applyProtection="1"/>
    <xf numFmtId="0" fontId="8" fillId="0" borderId="0" xfId="0" applyFont="1" applyProtection="1"/>
    <xf numFmtId="0" fontId="9" fillId="0" borderId="0" xfId="0" applyFont="1" applyAlignment="1" applyProtection="1">
      <alignment vertical="top"/>
      <protection locked="0"/>
    </xf>
    <xf numFmtId="0" fontId="11" fillId="0" borderId="0" xfId="0" applyFont="1"/>
    <xf numFmtId="0" fontId="8" fillId="0" borderId="0" xfId="0" applyFont="1"/>
    <xf numFmtId="0" fontId="2" fillId="0" borderId="0" xfId="0" applyFont="1" applyAlignment="1" applyProtection="1">
      <alignment horizontal="left" vertical="top"/>
    </xf>
    <xf numFmtId="0" fontId="2" fillId="2" borderId="2" xfId="0" applyNumberFormat="1" applyFont="1" applyFill="1" applyBorder="1" applyAlignment="1" applyProtection="1">
      <alignment horizontal="center" vertical="top"/>
    </xf>
    <xf numFmtId="0" fontId="2" fillId="2" borderId="3" xfId="0" applyNumberFormat="1" applyFont="1" applyFill="1" applyBorder="1" applyAlignment="1" applyProtection="1">
      <alignment horizontal="center" vertical="top"/>
    </xf>
    <xf numFmtId="0" fontId="14" fillId="0" borderId="0" xfId="0" applyFont="1" applyBorder="1" applyAlignment="1" applyProtection="1">
      <alignment vertical="top" wrapText="1"/>
    </xf>
    <xf numFmtId="0" fontId="9" fillId="0" borderId="0" xfId="0" applyFont="1" applyBorder="1" applyAlignment="1" applyProtection="1">
      <alignment horizontal="left" vertical="top" wrapText="1" indent="2"/>
    </xf>
    <xf numFmtId="0" fontId="11" fillId="0" borderId="0" xfId="0" applyFont="1" applyAlignment="1" applyProtection="1"/>
    <xf numFmtId="0" fontId="9" fillId="0" borderId="4" xfId="0" applyFont="1" applyBorder="1" applyAlignment="1" applyProtection="1">
      <alignment vertical="top" wrapText="1"/>
      <protection locked="0"/>
    </xf>
    <xf numFmtId="0" fontId="2" fillId="0" borderId="0" xfId="0" quotePrefix="1" applyFont="1" applyBorder="1" applyAlignment="1">
      <alignment horizontal="left"/>
    </xf>
    <xf numFmtId="0" fontId="9" fillId="0" borderId="0" xfId="0" applyFont="1"/>
    <xf numFmtId="0" fontId="2" fillId="0" borderId="0" xfId="0" applyFont="1" applyAlignment="1">
      <alignment vertical="top"/>
    </xf>
    <xf numFmtId="0" fontId="9" fillId="0" borderId="0" xfId="0" applyFont="1" applyAlignment="1">
      <alignment horizontal="justify" wrapText="1"/>
    </xf>
    <xf numFmtId="0" fontId="9" fillId="0" borderId="5" xfId="0" applyFont="1" applyBorder="1" applyAlignment="1"/>
    <xf numFmtId="0" fontId="11" fillId="0" borderId="0" xfId="0" applyFont="1" applyAlignment="1">
      <alignment horizontal="justify" wrapText="1"/>
    </xf>
    <xf numFmtId="0" fontId="2" fillId="0" borderId="0" xfId="0" applyFont="1" applyBorder="1" applyAlignment="1" applyProtection="1">
      <alignment vertical="top"/>
    </xf>
    <xf numFmtId="0" fontId="9" fillId="0" borderId="0" xfId="0" applyFont="1" applyAlignment="1" applyProtection="1">
      <alignment horizontal="justify" vertical="top" wrapText="1"/>
    </xf>
    <xf numFmtId="0" fontId="23" fillId="0" borderId="6" xfId="0" quotePrefix="1" applyFont="1" applyBorder="1" applyAlignment="1" applyProtection="1">
      <alignment horizontal="center" vertical="top" wrapText="1"/>
    </xf>
    <xf numFmtId="0" fontId="18" fillId="0" borderId="7" xfId="0" applyFont="1" applyBorder="1" applyAlignment="1" applyProtection="1">
      <alignment horizontal="left" vertical="top"/>
    </xf>
    <xf numFmtId="0" fontId="18" fillId="0" borderId="7" xfId="0" applyFont="1" applyBorder="1" applyAlignment="1" applyProtection="1">
      <alignment horizontal="left" vertical="top" wrapText="1"/>
    </xf>
    <xf numFmtId="4" fontId="18" fillId="0" borderId="7" xfId="0" applyNumberFormat="1" applyFont="1" applyBorder="1" applyAlignment="1" applyProtection="1">
      <alignment horizontal="right" vertical="top" wrapText="1"/>
    </xf>
    <xf numFmtId="3" fontId="18" fillId="0" borderId="7" xfId="0" applyNumberFormat="1" applyFont="1" applyBorder="1" applyAlignment="1" applyProtection="1">
      <alignment horizontal="center" vertical="top" wrapText="1"/>
      <protection locked="0"/>
    </xf>
    <xf numFmtId="4" fontId="9" fillId="0" borderId="7" xfId="0" applyNumberFormat="1" applyFont="1" applyBorder="1" applyAlignment="1" applyProtection="1">
      <alignment horizontal="right" vertical="top"/>
    </xf>
    <xf numFmtId="0" fontId="9" fillId="0" borderId="8" xfId="0" applyFont="1" applyBorder="1" applyAlignment="1" applyProtection="1">
      <alignment horizontal="left" vertical="top"/>
      <protection locked="0"/>
    </xf>
    <xf numFmtId="0" fontId="23" fillId="0" borderId="9" xfId="0" quotePrefix="1" applyFont="1" applyBorder="1" applyAlignment="1" applyProtection="1">
      <alignment horizontal="center" vertical="top" wrapText="1"/>
    </xf>
    <xf numFmtId="0" fontId="18" fillId="0" borderId="10" xfId="0" applyFont="1" applyBorder="1" applyAlignment="1" applyProtection="1">
      <alignment horizontal="left" vertical="top"/>
    </xf>
    <xf numFmtId="0" fontId="18" fillId="0" borderId="10" xfId="0" applyFont="1" applyBorder="1" applyAlignment="1" applyProtection="1">
      <alignment horizontal="left" vertical="top" wrapText="1"/>
    </xf>
    <xf numFmtId="4" fontId="18" fillId="0" borderId="10" xfId="0" applyNumberFormat="1" applyFont="1" applyBorder="1" applyAlignment="1" applyProtection="1">
      <alignment horizontal="right" vertical="top" wrapText="1"/>
    </xf>
    <xf numFmtId="3" fontId="18" fillId="0" borderId="10" xfId="0" applyNumberFormat="1" applyFont="1" applyBorder="1" applyAlignment="1" applyProtection="1">
      <alignment horizontal="center" vertical="top" wrapText="1"/>
      <protection locked="0"/>
    </xf>
    <xf numFmtId="4" fontId="9" fillId="0" borderId="10" xfId="0" applyNumberFormat="1" applyFont="1" applyBorder="1" applyAlignment="1" applyProtection="1">
      <alignment horizontal="right" vertical="top"/>
    </xf>
    <xf numFmtId="0" fontId="9" fillId="0" borderId="11" xfId="0" applyFont="1" applyBorder="1" applyAlignment="1" applyProtection="1">
      <alignment horizontal="left" vertical="top"/>
      <protection locked="0"/>
    </xf>
    <xf numFmtId="0" fontId="9" fillId="0" borderId="10" xfId="0" applyFont="1" applyBorder="1" applyAlignment="1" applyProtection="1">
      <alignment vertical="top"/>
    </xf>
    <xf numFmtId="4" fontId="9" fillId="3" borderId="10" xfId="0" applyNumberFormat="1" applyFont="1" applyFill="1" applyBorder="1" applyAlignment="1" applyProtection="1">
      <alignment vertical="top"/>
      <protection locked="0"/>
    </xf>
    <xf numFmtId="4" fontId="9" fillId="0" borderId="10" xfId="0" applyNumberFormat="1" applyFont="1" applyBorder="1" applyAlignment="1" applyProtection="1">
      <alignment vertical="top"/>
    </xf>
    <xf numFmtId="0" fontId="9" fillId="0" borderId="12" xfId="0" quotePrefix="1" applyFont="1" applyBorder="1" applyAlignment="1" applyProtection="1">
      <alignment horizontal="center" vertical="top" wrapText="1"/>
    </xf>
    <xf numFmtId="0" fontId="9" fillId="0" borderId="13" xfId="0" quotePrefix="1" applyFont="1" applyBorder="1" applyAlignment="1" applyProtection="1">
      <alignment vertical="top"/>
    </xf>
    <xf numFmtId="0" fontId="18" fillId="0" borderId="14" xfId="0" applyFont="1" applyBorder="1" applyAlignment="1" applyProtection="1">
      <alignment horizontal="left" vertical="top" wrapText="1"/>
    </xf>
    <xf numFmtId="4" fontId="9" fillId="0" borderId="14" xfId="0" applyNumberFormat="1" applyFont="1" applyFill="1" applyBorder="1" applyAlignment="1" applyProtection="1">
      <alignment vertical="top"/>
    </xf>
    <xf numFmtId="3" fontId="18" fillId="0" borderId="14" xfId="0" applyNumberFormat="1" applyFont="1" applyBorder="1" applyAlignment="1" applyProtection="1">
      <alignment horizontal="center" vertical="top" wrapText="1"/>
      <protection locked="0"/>
    </xf>
    <xf numFmtId="4" fontId="9" fillId="0" borderId="14" xfId="0" applyNumberFormat="1" applyFont="1" applyBorder="1" applyAlignment="1" applyProtection="1">
      <alignment horizontal="right" vertical="top"/>
    </xf>
    <xf numFmtId="0" fontId="9" fillId="0" borderId="15" xfId="0" applyFont="1" applyBorder="1" applyAlignment="1" applyProtection="1">
      <alignment horizontal="left" vertical="top"/>
      <protection locked="0"/>
    </xf>
    <xf numFmtId="0" fontId="20" fillId="0" borderId="16" xfId="0" quotePrefix="1" applyFont="1" applyBorder="1" applyAlignment="1" applyProtection="1">
      <alignment horizontal="center" vertical="top" wrapText="1"/>
    </xf>
    <xf numFmtId="0" fontId="20" fillId="0" borderId="17" xfId="0" applyFont="1" applyBorder="1" applyAlignment="1" applyProtection="1">
      <alignment vertical="top"/>
    </xf>
    <xf numFmtId="0" fontId="22" fillId="0" borderId="4" xfId="0" applyFont="1" applyBorder="1" applyAlignment="1" applyProtection="1">
      <alignment horizontal="left" vertical="top"/>
    </xf>
    <xf numFmtId="4" fontId="22" fillId="0" borderId="4" xfId="0" applyNumberFormat="1" applyFont="1" applyBorder="1" applyAlignment="1" applyProtection="1">
      <alignment horizontal="right" vertical="top"/>
    </xf>
    <xf numFmtId="3" fontId="22" fillId="0" borderId="4" xfId="0" applyNumberFormat="1" applyFont="1" applyBorder="1" applyAlignment="1" applyProtection="1">
      <alignment horizontal="center" vertical="top"/>
      <protection locked="0"/>
    </xf>
    <xf numFmtId="4" fontId="20" fillId="0" borderId="4" xfId="0" applyNumberFormat="1" applyFont="1" applyBorder="1" applyAlignment="1" applyProtection="1">
      <alignment horizontal="right" vertical="top"/>
    </xf>
    <xf numFmtId="0" fontId="9" fillId="0" borderId="18" xfId="0" applyFont="1" applyBorder="1" applyAlignment="1" applyProtection="1">
      <alignment horizontal="left" vertical="top"/>
      <protection locked="0"/>
    </xf>
    <xf numFmtId="0" fontId="22" fillId="0" borderId="6" xfId="0" applyFont="1" applyBorder="1" applyAlignment="1" applyProtection="1">
      <alignment horizontal="center" vertical="top" wrapText="1"/>
    </xf>
    <xf numFmtId="0" fontId="3" fillId="0" borderId="7" xfId="0" applyFont="1" applyBorder="1" applyAlignment="1" applyProtection="1">
      <alignment horizontal="center" vertical="top"/>
    </xf>
    <xf numFmtId="0" fontId="22" fillId="0" borderId="7" xfId="0" applyFont="1" applyBorder="1" applyAlignment="1" applyProtection="1">
      <alignment horizontal="left" vertical="top"/>
    </xf>
    <xf numFmtId="4" fontId="22" fillId="0" borderId="7" xfId="0" applyNumberFormat="1" applyFont="1" applyBorder="1" applyAlignment="1" applyProtection="1">
      <alignment horizontal="right" vertical="top"/>
    </xf>
    <xf numFmtId="3" fontId="22" fillId="0" borderId="7" xfId="0" applyNumberFormat="1" applyFont="1" applyBorder="1" applyAlignment="1" applyProtection="1">
      <alignment horizontal="center" vertical="top"/>
      <protection locked="0"/>
    </xf>
    <xf numFmtId="0" fontId="9" fillId="0" borderId="9" xfId="0" applyFont="1" applyBorder="1" applyAlignment="1" applyProtection="1">
      <alignment horizontal="center" vertical="top" wrapText="1"/>
    </xf>
    <xf numFmtId="0" fontId="8" fillId="0" borderId="10" xfId="0" applyFont="1" applyBorder="1" applyAlignment="1" applyProtection="1">
      <alignment vertical="top"/>
    </xf>
    <xf numFmtId="0" fontId="9" fillId="0" borderId="10" xfId="0" applyFont="1" applyBorder="1" applyAlignment="1" applyProtection="1">
      <alignment horizontal="left" vertical="top"/>
    </xf>
    <xf numFmtId="3" fontId="9" fillId="0" borderId="10" xfId="0" applyNumberFormat="1" applyFont="1" applyBorder="1" applyAlignment="1" applyProtection="1">
      <alignment horizontal="center" vertical="top"/>
      <protection locked="0"/>
    </xf>
    <xf numFmtId="0" fontId="3" fillId="0" borderId="10" xfId="0" applyFont="1" applyBorder="1" applyAlignment="1" applyProtection="1">
      <alignment horizontal="center" vertical="top"/>
    </xf>
    <xf numFmtId="4" fontId="9" fillId="0" borderId="10" xfId="1" applyNumberFormat="1" applyFont="1" applyBorder="1" applyAlignment="1" applyProtection="1">
      <alignment vertical="top"/>
    </xf>
    <xf numFmtId="0" fontId="3" fillId="0" borderId="10" xfId="0" applyFont="1" applyBorder="1" applyAlignment="1" applyProtection="1">
      <alignment vertical="top"/>
    </xf>
    <xf numFmtId="0" fontId="8" fillId="0" borderId="14" xfId="0" quotePrefix="1" applyFont="1" applyBorder="1" applyAlignment="1" applyProtection="1">
      <alignment vertical="top"/>
    </xf>
    <xf numFmtId="0" fontId="9" fillId="0" borderId="14" xfId="0" applyFont="1" applyBorder="1" applyAlignment="1" applyProtection="1">
      <alignment horizontal="left" vertical="top"/>
    </xf>
    <xf numFmtId="3" fontId="9" fillId="0" borderId="14" xfId="0" applyNumberFormat="1" applyFont="1" applyBorder="1" applyAlignment="1" applyProtection="1">
      <alignment horizontal="center" vertical="top"/>
      <protection locked="0"/>
    </xf>
    <xf numFmtId="17" fontId="22" fillId="0" borderId="19" xfId="0" applyNumberFormat="1" applyFont="1" applyBorder="1" applyAlignment="1" applyProtection="1">
      <alignment horizontal="justify" vertical="top" wrapText="1"/>
      <protection locked="0"/>
    </xf>
    <xf numFmtId="0" fontId="20" fillId="0" borderId="20" xfId="0" quotePrefix="1" applyFont="1" applyBorder="1" applyAlignment="1" applyProtection="1">
      <alignment horizontal="center" vertical="top" wrapText="1"/>
    </xf>
    <xf numFmtId="0" fontId="9" fillId="0" borderId="21" xfId="0" applyFont="1" applyBorder="1" applyAlignment="1"/>
    <xf numFmtId="0" fontId="8" fillId="0" borderId="10" xfId="0" applyFont="1" applyBorder="1" applyAlignment="1" applyProtection="1">
      <alignment horizontal="left" vertical="top"/>
    </xf>
    <xf numFmtId="0" fontId="24" fillId="0" borderId="22" xfId="0" applyFont="1" applyBorder="1" applyAlignment="1"/>
    <xf numFmtId="0" fontId="25" fillId="0" borderId="22" xfId="0" applyFont="1" applyBorder="1" applyAlignment="1"/>
    <xf numFmtId="0" fontId="9" fillId="0" borderId="6" xfId="0" applyFont="1" applyBorder="1" applyAlignment="1" applyProtection="1">
      <alignment horizontal="center" vertical="top" wrapText="1"/>
    </xf>
    <xf numFmtId="0" fontId="8" fillId="0" borderId="10" xfId="0" applyFont="1" applyBorder="1" applyAlignment="1" applyProtection="1">
      <alignment horizontal="left" vertical="top" wrapText="1"/>
      <protection locked="0"/>
    </xf>
    <xf numFmtId="17" fontId="9" fillId="0" borderId="8" xfId="0" applyNumberFormat="1" applyFont="1" applyBorder="1" applyAlignment="1" applyProtection="1">
      <alignment horizontal="justify" vertical="top" wrapText="1"/>
      <protection locked="0"/>
    </xf>
    <xf numFmtId="17" fontId="9" fillId="0" borderId="11" xfId="0" applyNumberFormat="1" applyFont="1" applyBorder="1" applyAlignment="1" applyProtection="1">
      <alignment horizontal="justify" vertical="top" wrapText="1"/>
      <protection locked="0"/>
    </xf>
    <xf numFmtId="0" fontId="9" fillId="0" borderId="14" xfId="0" applyFont="1" applyBorder="1" applyAlignment="1" applyProtection="1">
      <alignment horizontal="justify" vertical="top" wrapText="1"/>
    </xf>
    <xf numFmtId="4" fontId="9" fillId="0" borderId="14" xfId="0" applyNumberFormat="1" applyFont="1" applyBorder="1" applyAlignment="1" applyProtection="1">
      <alignment horizontal="justify" vertical="top" wrapText="1"/>
    </xf>
    <xf numFmtId="0" fontId="9" fillId="0" borderId="14" xfId="0" applyFont="1" applyBorder="1" applyAlignment="1" applyProtection="1">
      <alignment horizontal="justify" vertical="top" wrapText="1"/>
      <protection locked="0"/>
    </xf>
    <xf numFmtId="4" fontId="9" fillId="0" borderId="14" xfId="0" applyNumberFormat="1" applyFont="1" applyBorder="1" applyAlignment="1" applyProtection="1">
      <alignment horizontal="right" vertical="top" wrapText="1"/>
    </xf>
    <xf numFmtId="17" fontId="9" fillId="0" borderId="15" xfId="0" applyNumberFormat="1" applyFont="1" applyBorder="1" applyAlignment="1" applyProtection="1">
      <alignment horizontal="justify" vertical="top" wrapText="1"/>
      <protection locked="0"/>
    </xf>
    <xf numFmtId="0" fontId="9" fillId="0" borderId="6" xfId="0" quotePrefix="1" applyFont="1" applyBorder="1" applyAlignment="1" applyProtection="1">
      <alignment horizontal="center" vertical="top" wrapText="1"/>
    </xf>
    <xf numFmtId="3" fontId="9" fillId="0" borderId="7" xfId="0" applyNumberFormat="1" applyFont="1" applyBorder="1" applyAlignment="1" applyProtection="1">
      <alignment horizontal="center" vertical="top"/>
      <protection locked="0"/>
    </xf>
    <xf numFmtId="0" fontId="9" fillId="0" borderId="9" xfId="0" quotePrefix="1" applyFont="1" applyBorder="1" applyAlignment="1" applyProtection="1">
      <alignment horizontal="center" vertical="top" wrapText="1"/>
    </xf>
    <xf numFmtId="0" fontId="9" fillId="0" borderId="10" xfId="0" applyFont="1" applyBorder="1" applyAlignment="1" applyProtection="1">
      <alignment horizontal="justify" vertical="top" wrapText="1"/>
      <protection locked="0"/>
    </xf>
    <xf numFmtId="3" fontId="9" fillId="0" borderId="10" xfId="0" applyNumberFormat="1" applyFont="1" applyBorder="1" applyAlignment="1" applyProtection="1">
      <alignment vertical="top"/>
      <protection locked="0"/>
    </xf>
    <xf numFmtId="4" fontId="9" fillId="0" borderId="14" xfId="0" applyNumberFormat="1" applyFont="1" applyBorder="1" applyAlignment="1" applyProtection="1">
      <alignment vertical="top"/>
    </xf>
    <xf numFmtId="0" fontId="20" fillId="0" borderId="16" xfId="0" applyFont="1" applyBorder="1" applyAlignment="1" applyProtection="1">
      <alignment horizontal="center" vertical="top" wrapText="1"/>
    </xf>
    <xf numFmtId="0" fontId="22" fillId="0" borderId="18" xfId="0" applyFont="1" applyBorder="1" applyAlignment="1" applyProtection="1">
      <alignment horizontal="left" vertical="top"/>
      <protection locked="0"/>
    </xf>
    <xf numFmtId="0" fontId="9" fillId="0" borderId="6" xfId="0" applyFont="1" applyBorder="1" applyAlignment="1" applyProtection="1">
      <alignment horizontal="right" vertical="top" wrapText="1"/>
    </xf>
    <xf numFmtId="0" fontId="9" fillId="0" borderId="9" xfId="0" applyFont="1" applyBorder="1" applyAlignment="1" applyProtection="1">
      <alignment horizontal="right" vertical="top" wrapText="1"/>
    </xf>
    <xf numFmtId="0" fontId="22" fillId="0" borderId="10" xfId="0" applyFont="1" applyBorder="1" applyAlignment="1" applyProtection="1">
      <alignment horizontal="justify" vertical="top" wrapText="1"/>
    </xf>
    <xf numFmtId="17" fontId="22" fillId="0" borderId="11" xfId="0" applyNumberFormat="1" applyFont="1" applyBorder="1" applyAlignment="1" applyProtection="1">
      <alignment horizontal="justify" vertical="top" wrapText="1"/>
      <protection locked="0"/>
    </xf>
    <xf numFmtId="0" fontId="22" fillId="0" borderId="23" xfId="0" applyFont="1" applyBorder="1" applyAlignment="1" applyProtection="1">
      <alignment horizontal="justify" vertical="top" wrapText="1"/>
    </xf>
    <xf numFmtId="0" fontId="0" fillId="0" borderId="6" xfId="0" applyBorder="1" applyAlignment="1" applyProtection="1">
      <alignment vertical="top"/>
    </xf>
    <xf numFmtId="0" fontId="9" fillId="0" borderId="7" xfId="0" applyFont="1" applyBorder="1" applyAlignment="1" applyProtection="1">
      <alignment vertical="top"/>
    </xf>
    <xf numFmtId="0" fontId="9" fillId="0" borderId="7" xfId="0" applyFont="1" applyBorder="1" applyAlignment="1" applyProtection="1">
      <alignment horizontal="justify" vertical="top" wrapText="1"/>
    </xf>
    <xf numFmtId="0" fontId="9" fillId="0" borderId="7" xfId="0" applyFont="1" applyBorder="1" applyAlignment="1" applyProtection="1">
      <alignment horizontal="justify" vertical="top" wrapText="1"/>
      <protection locked="0"/>
    </xf>
    <xf numFmtId="0" fontId="10" fillId="0" borderId="10" xfId="0" applyFont="1" applyBorder="1" applyAlignment="1" applyProtection="1">
      <alignment vertical="top"/>
    </xf>
    <xf numFmtId="17" fontId="23" fillId="0" borderId="11" xfId="0" applyNumberFormat="1" applyFont="1" applyBorder="1" applyAlignment="1" applyProtection="1">
      <alignment horizontal="justify" vertical="top" wrapText="1"/>
      <protection locked="0"/>
    </xf>
    <xf numFmtId="3" fontId="9" fillId="0" borderId="10" xfId="0" applyNumberFormat="1" applyFont="1" applyBorder="1" applyAlignment="1" applyProtection="1">
      <alignment horizontal="center" vertical="top" wrapText="1"/>
      <protection locked="0"/>
    </xf>
    <xf numFmtId="17" fontId="9" fillId="0" borderId="11" xfId="0" applyNumberFormat="1" applyFont="1" applyBorder="1" applyAlignment="1" applyProtection="1">
      <alignment horizontal="left" vertical="top" wrapText="1"/>
      <protection locked="0"/>
    </xf>
    <xf numFmtId="0" fontId="9" fillId="0" borderId="14" xfId="0" applyFont="1" applyBorder="1" applyAlignment="1" applyProtection="1">
      <alignment horizontal="center" vertical="top" wrapText="1"/>
      <protection locked="0"/>
    </xf>
    <xf numFmtId="0" fontId="9" fillId="0" borderId="14" xfId="0" applyFont="1" applyBorder="1" applyAlignment="1" applyProtection="1">
      <alignment horizontal="left" vertical="top" wrapText="1"/>
    </xf>
    <xf numFmtId="0" fontId="9" fillId="0" borderId="7" xfId="0" quotePrefix="1" applyFont="1" applyBorder="1" applyAlignment="1" applyProtection="1">
      <alignment vertical="top"/>
    </xf>
    <xf numFmtId="0" fontId="9" fillId="0" borderId="10" xfId="0" quotePrefix="1" applyFont="1" applyBorder="1" applyAlignment="1" applyProtection="1">
      <alignment vertical="top"/>
    </xf>
    <xf numFmtId="0" fontId="9" fillId="0" borderId="24" xfId="0" quotePrefix="1" applyFont="1" applyBorder="1" applyAlignment="1" applyProtection="1">
      <alignment horizontal="center" vertical="top" wrapText="1"/>
    </xf>
    <xf numFmtId="0" fontId="9" fillId="0" borderId="25" xfId="0" quotePrefix="1" applyFont="1" applyBorder="1" applyAlignment="1" applyProtection="1">
      <alignment vertical="top"/>
    </xf>
    <xf numFmtId="0" fontId="9" fillId="0" borderId="26" xfId="0" applyFont="1" applyBorder="1" applyAlignment="1" applyProtection="1">
      <alignment horizontal="justify" vertical="top" wrapText="1"/>
    </xf>
    <xf numFmtId="4" fontId="9" fillId="0" borderId="26" xfId="0" applyNumberFormat="1" applyFont="1" applyBorder="1" applyAlignment="1" applyProtection="1">
      <alignment horizontal="justify" vertical="top" wrapText="1"/>
    </xf>
    <xf numFmtId="0" fontId="9" fillId="0" borderId="26" xfId="0" applyFont="1" applyBorder="1" applyAlignment="1" applyProtection="1">
      <alignment horizontal="justify" vertical="top" wrapText="1"/>
      <protection locked="0"/>
    </xf>
    <xf numFmtId="17" fontId="9" fillId="0" borderId="27" xfId="0" applyNumberFormat="1" applyFont="1" applyBorder="1" applyAlignment="1" applyProtection="1">
      <alignment horizontal="justify" vertical="top" wrapText="1"/>
      <protection locked="0"/>
    </xf>
    <xf numFmtId="0" fontId="11" fillId="0" borderId="0" xfId="0" applyFont="1" applyBorder="1" applyAlignment="1" applyProtection="1"/>
    <xf numFmtId="0" fontId="2" fillId="0" borderId="28" xfId="0" applyFont="1" applyBorder="1" applyAlignment="1" applyProtection="1">
      <alignment vertical="top"/>
    </xf>
    <xf numFmtId="0" fontId="9" fillId="0" borderId="29" xfId="0" applyFont="1" applyBorder="1" applyAlignment="1">
      <alignment horizontal="justify" wrapText="1"/>
    </xf>
    <xf numFmtId="0" fontId="9" fillId="0" borderId="0" xfId="0" applyFont="1" applyBorder="1" applyAlignment="1">
      <alignment horizontal="justify" wrapText="1"/>
    </xf>
    <xf numFmtId="0" fontId="0" fillId="0" borderId="0" xfId="0" applyAlignment="1"/>
    <xf numFmtId="0" fontId="9" fillId="0" borderId="0" xfId="0" applyFont="1" applyAlignment="1">
      <alignment horizontal="justify"/>
    </xf>
    <xf numFmtId="0" fontId="15" fillId="0" borderId="0" xfId="0" applyFont="1" applyBorder="1" applyAlignment="1">
      <alignment horizontal="center"/>
    </xf>
    <xf numFmtId="0" fontId="2" fillId="0" borderId="0" xfId="0" applyFont="1" applyBorder="1" applyAlignment="1" applyProtection="1">
      <alignment horizontal="left"/>
    </xf>
    <xf numFmtId="0" fontId="9" fillId="0" borderId="4" xfId="0" applyFont="1" applyFill="1" applyBorder="1" applyAlignment="1" applyProtection="1">
      <alignment horizontal="justify" vertical="top" wrapText="1"/>
      <protection locked="0"/>
    </xf>
    <xf numFmtId="0" fontId="22" fillId="0" borderId="0" xfId="0" quotePrefix="1" applyFont="1" applyBorder="1" applyAlignment="1" applyProtection="1">
      <alignment vertical="top"/>
    </xf>
    <xf numFmtId="0" fontId="22" fillId="0" borderId="0" xfId="0" applyFont="1" applyBorder="1" applyAlignment="1" applyProtection="1">
      <alignment horizontal="justify" vertical="top" wrapText="1"/>
    </xf>
    <xf numFmtId="0" fontId="22" fillId="0" borderId="0" xfId="0" applyFont="1" applyBorder="1" applyAlignment="1" applyProtection="1">
      <alignment horizontal="justify" vertical="top" wrapText="1"/>
      <protection locked="0"/>
    </xf>
    <xf numFmtId="4" fontId="27" fillId="0" borderId="0" xfId="0" applyNumberFormat="1" applyFont="1" applyBorder="1" applyAlignment="1" applyProtection="1">
      <alignment horizontal="right" vertical="top" wrapText="1"/>
    </xf>
    <xf numFmtId="17" fontId="22" fillId="0" borderId="0" xfId="0" applyNumberFormat="1" applyFont="1" applyBorder="1" applyAlignment="1" applyProtection="1">
      <alignment horizontal="justify" vertical="top" wrapText="1"/>
      <protection locked="0"/>
    </xf>
    <xf numFmtId="0" fontId="9" fillId="0" borderId="0" xfId="0" applyFont="1" applyBorder="1" applyAlignment="1" applyProtection="1">
      <alignment horizontal="left" vertical="top"/>
    </xf>
    <xf numFmtId="0" fontId="9" fillId="4" borderId="0" xfId="0" applyFont="1" applyFill="1" applyBorder="1" applyAlignment="1" applyProtection="1">
      <alignment horizontal="center" vertical="top" wrapText="1"/>
    </xf>
    <xf numFmtId="0" fontId="9" fillId="0" borderId="4" xfId="0" applyFont="1" applyBorder="1" applyAlignment="1">
      <alignment horizontal="justify" wrapText="1"/>
    </xf>
    <xf numFmtId="14" fontId="9" fillId="0" borderId="4" xfId="0" applyNumberFormat="1" applyFont="1" applyBorder="1" applyAlignment="1">
      <alignment horizontal="justify" wrapText="1"/>
    </xf>
    <xf numFmtId="0" fontId="9" fillId="0" borderId="30" xfId="0" applyFont="1" applyBorder="1" applyAlignment="1">
      <alignment horizontal="justify" wrapText="1"/>
    </xf>
    <xf numFmtId="0" fontId="2" fillId="5" borderId="4" xfId="0" applyFont="1" applyFill="1" applyBorder="1" applyAlignment="1">
      <alignment horizontal="center" vertical="center" wrapText="1"/>
    </xf>
    <xf numFmtId="0" fontId="29" fillId="5" borderId="4" xfId="0" applyFont="1" applyFill="1" applyBorder="1" applyAlignment="1">
      <alignment horizontal="center" vertical="center" wrapText="1"/>
    </xf>
    <xf numFmtId="0" fontId="9" fillId="0" borderId="4" xfId="0" applyFont="1" applyBorder="1" applyAlignment="1">
      <alignment vertical="top" wrapText="1"/>
    </xf>
    <xf numFmtId="0" fontId="17" fillId="0" borderId="4" xfId="0" applyFont="1" applyBorder="1" applyAlignment="1" applyProtection="1">
      <alignment horizontal="center"/>
    </xf>
    <xf numFmtId="0" fontId="11" fillId="0" borderId="4" xfId="0" applyFont="1" applyBorder="1" applyAlignment="1" applyProtection="1">
      <alignment horizontal="center"/>
      <protection locked="0"/>
    </xf>
    <xf numFmtId="0" fontId="2" fillId="0" borderId="4" xfId="0" applyFont="1" applyBorder="1" applyAlignment="1" applyProtection="1">
      <alignment horizontal="left" vertical="top"/>
    </xf>
    <xf numFmtId="0" fontId="9" fillId="0" borderId="4" xfId="0" applyFont="1" applyBorder="1" applyAlignment="1" applyProtection="1">
      <alignment horizontal="left" vertical="top"/>
    </xf>
    <xf numFmtId="0" fontId="11" fillId="0" borderId="4" xfId="0" applyFont="1" applyBorder="1" applyProtection="1"/>
    <xf numFmtId="0" fontId="17" fillId="0" borderId="4" xfId="0" applyFont="1" applyBorder="1" applyAlignment="1" applyProtection="1">
      <alignment horizontal="center" vertical="center"/>
    </xf>
    <xf numFmtId="0" fontId="11" fillId="0" borderId="4" xfId="0" applyFont="1" applyBorder="1" applyAlignment="1" applyProtection="1"/>
    <xf numFmtId="0" fontId="11" fillId="0" borderId="0" xfId="0" applyFont="1" applyAlignment="1" applyProtection="1">
      <alignment wrapText="1"/>
    </xf>
    <xf numFmtId="0" fontId="14" fillId="6" borderId="4" xfId="0" applyFont="1" applyFill="1" applyBorder="1" applyAlignment="1" applyProtection="1">
      <alignment horizontal="center" vertical="top" wrapText="1"/>
    </xf>
    <xf numFmtId="0" fontId="13" fillId="6" borderId="4" xfId="0" applyFont="1" applyFill="1" applyBorder="1" applyAlignment="1" applyProtection="1">
      <alignment horizontal="center" vertical="center"/>
    </xf>
    <xf numFmtId="1" fontId="11" fillId="6" borderId="4" xfId="0" applyNumberFormat="1" applyFont="1" applyFill="1" applyBorder="1" applyAlignment="1" applyProtection="1">
      <alignment horizontal="center" vertical="top" wrapText="1"/>
    </xf>
    <xf numFmtId="9" fontId="5" fillId="6" borderId="4" xfId="0" applyNumberFormat="1" applyFont="1" applyFill="1" applyBorder="1" applyAlignment="1">
      <alignment horizontal="center" vertical="top"/>
    </xf>
    <xf numFmtId="1" fontId="9" fillId="6" borderId="4" xfId="0" applyNumberFormat="1" applyFont="1" applyFill="1" applyBorder="1" applyAlignment="1" applyProtection="1">
      <alignment horizontal="left" vertical="top" wrapText="1"/>
    </xf>
    <xf numFmtId="0" fontId="0" fillId="0" borderId="0" xfId="0" applyAlignment="1" applyProtection="1">
      <alignment wrapText="1"/>
    </xf>
    <xf numFmtId="0" fontId="0" fillId="0" borderId="0" xfId="0" applyFill="1" applyAlignment="1" applyProtection="1">
      <alignment wrapText="1"/>
    </xf>
    <xf numFmtId="0" fontId="9" fillId="6" borderId="4" xfId="0" applyFont="1" applyFill="1" applyBorder="1" applyAlignment="1" applyProtection="1">
      <alignment horizontal="justify" vertical="top"/>
    </xf>
    <xf numFmtId="0" fontId="36" fillId="0" borderId="0" xfId="0" applyFont="1" applyBorder="1" applyAlignment="1" applyProtection="1">
      <alignment horizontal="center" vertical="center" wrapText="1"/>
    </xf>
    <xf numFmtId="0" fontId="2" fillId="5" borderId="4" xfId="0" applyFont="1" applyFill="1" applyBorder="1" applyAlignment="1">
      <alignment horizontal="center" vertical="center"/>
    </xf>
    <xf numFmtId="0" fontId="3" fillId="5" borderId="4" xfId="0" applyFont="1" applyFill="1" applyBorder="1" applyAlignment="1">
      <alignment horizontal="center" vertical="center"/>
    </xf>
    <xf numFmtId="0" fontId="17" fillId="0" borderId="5" xfId="0" applyFont="1" applyBorder="1" applyAlignment="1" applyProtection="1"/>
    <xf numFmtId="0" fontId="17" fillId="0" borderId="17" xfId="0" applyFont="1" applyBorder="1" applyAlignment="1" applyProtection="1">
      <alignment horizontal="left"/>
    </xf>
    <xf numFmtId="0" fontId="17" fillId="0" borderId="5" xfId="0" applyFont="1" applyBorder="1" applyAlignment="1" applyProtection="1">
      <alignment horizontal="left"/>
    </xf>
    <xf numFmtId="0" fontId="11" fillId="0" borderId="17" xfId="0" applyFont="1" applyBorder="1" applyProtection="1"/>
    <xf numFmtId="0" fontId="17" fillId="0" borderId="17" xfId="0" applyFont="1" applyBorder="1" applyAlignment="1" applyProtection="1"/>
    <xf numFmtId="0" fontId="11" fillId="0" borderId="32" xfId="0" applyFont="1" applyBorder="1" applyProtection="1"/>
    <xf numFmtId="0" fontId="15" fillId="0" borderId="0" xfId="0" applyFont="1" applyBorder="1" applyAlignment="1"/>
    <xf numFmtId="0" fontId="0" fillId="0" borderId="0" xfId="0" applyAlignment="1">
      <alignment horizontal="center" vertical="center"/>
    </xf>
    <xf numFmtId="0" fontId="11" fillId="0" borderId="5" xfId="0" applyFont="1" applyBorder="1"/>
    <xf numFmtId="0" fontId="0" fillId="0" borderId="5" xfId="0" applyBorder="1"/>
    <xf numFmtId="0" fontId="3" fillId="5" borderId="4" xfId="0" applyFont="1" applyFill="1" applyBorder="1" applyAlignment="1" applyProtection="1">
      <alignment horizontal="center" vertical="center" wrapText="1"/>
    </xf>
    <xf numFmtId="0" fontId="32" fillId="8" borderId="4" xfId="0" applyFont="1" applyFill="1" applyBorder="1" applyAlignment="1" applyProtection="1">
      <alignment horizontal="center" wrapText="1"/>
    </xf>
    <xf numFmtId="0" fontId="9" fillId="0" borderId="4" xfId="0" applyFont="1" applyBorder="1" applyAlignment="1" applyProtection="1">
      <alignment vertical="center" wrapText="1"/>
      <protection locked="0"/>
    </xf>
    <xf numFmtId="0" fontId="11" fillId="0" borderId="5" xfId="0" applyFont="1" applyBorder="1" applyProtection="1"/>
    <xf numFmtId="0" fontId="2" fillId="0" borderId="5" xfId="0" applyFont="1" applyBorder="1" applyAlignment="1" applyProtection="1"/>
    <xf numFmtId="0" fontId="28" fillId="5" borderId="4" xfId="0" applyFont="1" applyFill="1" applyBorder="1" applyAlignment="1">
      <alignment horizontal="center" vertical="center" wrapText="1"/>
    </xf>
    <xf numFmtId="0" fontId="13" fillId="0" borderId="4" xfId="0" applyFont="1" applyBorder="1" applyAlignment="1" applyProtection="1">
      <alignment horizontal="center" vertical="center"/>
    </xf>
    <xf numFmtId="0" fontId="9" fillId="0" borderId="4" xfId="0" applyFont="1" applyBorder="1" applyAlignment="1" applyProtection="1">
      <alignment horizontal="center" vertical="top" wrapText="1"/>
    </xf>
    <xf numFmtId="0" fontId="9" fillId="0" borderId="4" xfId="0" applyFont="1" applyBorder="1" applyAlignment="1" applyProtection="1">
      <alignment vertical="top" wrapText="1"/>
    </xf>
    <xf numFmtId="3" fontId="9" fillId="0" borderId="14" xfId="0" applyNumberFormat="1" applyFont="1" applyBorder="1" applyAlignment="1" applyProtection="1">
      <alignment vertical="top"/>
      <protection locked="0"/>
    </xf>
    <xf numFmtId="0" fontId="39" fillId="0" borderId="4" xfId="2" applyFont="1" applyFill="1" applyBorder="1"/>
    <xf numFmtId="0" fontId="39" fillId="0" borderId="4" xfId="2" applyFont="1" applyFill="1" applyBorder="1" applyAlignment="1">
      <alignment horizontal="center"/>
    </xf>
    <xf numFmtId="2" fontId="39" fillId="0" borderId="4" xfId="2" quotePrefix="1" applyNumberFormat="1" applyFont="1" applyFill="1" applyBorder="1"/>
    <xf numFmtId="0" fontId="9" fillId="0" borderId="12" xfId="0" applyFont="1" applyBorder="1" applyAlignment="1" applyProtection="1">
      <alignment horizontal="right" vertical="top" wrapText="1"/>
    </xf>
    <xf numFmtId="0" fontId="39" fillId="0" borderId="4" xfId="3" applyFont="1" applyFill="1" applyBorder="1"/>
    <xf numFmtId="2" fontId="39" fillId="0" borderId="4" xfId="2" applyNumberFormat="1" applyFont="1" applyFill="1" applyBorder="1"/>
    <xf numFmtId="2" fontId="39" fillId="6" borderId="4" xfId="2" quotePrefix="1" applyNumberFormat="1" applyFont="1" applyFill="1" applyBorder="1"/>
    <xf numFmtId="2" fontId="39" fillId="0" borderId="4" xfId="4" quotePrefix="1" applyNumberFormat="1" applyFont="1" applyFill="1" applyBorder="1"/>
    <xf numFmtId="0" fontId="39" fillId="0" borderId="4" xfId="5" applyFont="1" applyFill="1" applyBorder="1"/>
    <xf numFmtId="2" fontId="39" fillId="6" borderId="4" xfId="4" quotePrefix="1" applyNumberFormat="1" applyFont="1" applyFill="1" applyBorder="1"/>
    <xf numFmtId="0" fontId="39" fillId="0" borderId="4" xfId="4" applyFont="1" applyFill="1" applyBorder="1"/>
    <xf numFmtId="0" fontId="9" fillId="0" borderId="4" xfId="7" applyFont="1" applyFill="1" applyBorder="1"/>
    <xf numFmtId="0" fontId="39" fillId="0" borderId="4" xfId="6" applyFont="1" applyFill="1" applyBorder="1"/>
    <xf numFmtId="0" fontId="9" fillId="0" borderId="4" xfId="0" applyFont="1" applyBorder="1" applyAlignment="1" applyProtection="1">
      <alignment horizontal="left" vertical="top" wrapText="1"/>
    </xf>
    <xf numFmtId="0" fontId="9" fillId="0" borderId="0" xfId="0" applyFont="1" applyAlignment="1" applyProtection="1">
      <alignment horizontal="right"/>
    </xf>
    <xf numFmtId="0" fontId="10" fillId="0" borderId="0" xfId="0" applyFont="1" applyAlignment="1" applyProtection="1">
      <alignment horizontal="right" wrapText="1"/>
    </xf>
    <xf numFmtId="0" fontId="9" fillId="0" borderId="0" xfId="0" applyFont="1" applyAlignment="1" applyProtection="1">
      <alignment horizontal="right" vertical="top"/>
    </xf>
    <xf numFmtId="0" fontId="10" fillId="0" borderId="0" xfId="0" applyFont="1" applyAlignment="1" applyProtection="1">
      <alignment horizontal="right"/>
    </xf>
    <xf numFmtId="0" fontId="9" fillId="0" borderId="18" xfId="0" applyFont="1" applyFill="1" applyBorder="1" applyAlignment="1" applyProtection="1">
      <alignment horizontal="right" vertical="top" wrapText="1"/>
    </xf>
    <xf numFmtId="0" fontId="12" fillId="0" borderId="0" xfId="0" applyFont="1" applyAlignment="1" applyProtection="1">
      <alignment horizontal="right"/>
    </xf>
    <xf numFmtId="0" fontId="0" fillId="0" borderId="0" xfId="0" applyAlignment="1" applyProtection="1">
      <alignment horizontal="right"/>
    </xf>
    <xf numFmtId="0" fontId="5" fillId="0" borderId="17" xfId="0" applyFont="1" applyBorder="1" applyAlignment="1" applyProtection="1">
      <alignment horizontal="left"/>
    </xf>
    <xf numFmtId="0" fontId="17" fillId="0" borderId="5" xfId="0" applyFont="1" applyBorder="1" applyAlignment="1" applyProtection="1">
      <alignment horizontal="center" vertical="top"/>
    </xf>
    <xf numFmtId="0" fontId="17" fillId="0" borderId="17" xfId="0" applyFont="1" applyBorder="1" applyAlignment="1" applyProtection="1">
      <alignment horizontal="center" vertical="top"/>
    </xf>
    <xf numFmtId="0" fontId="46" fillId="0" borderId="4" xfId="0" applyFont="1" applyBorder="1" applyAlignment="1">
      <alignment horizontal="left" vertical="center" wrapText="1"/>
    </xf>
    <xf numFmtId="0" fontId="17" fillId="0" borderId="17" xfId="0" applyFont="1" applyBorder="1" applyAlignment="1" applyProtection="1">
      <alignment horizontal="left" vertical="top"/>
    </xf>
    <xf numFmtId="0" fontId="2" fillId="0" borderId="17" xfId="0" applyFont="1" applyBorder="1" applyAlignment="1" applyProtection="1">
      <alignment horizontal="left" vertical="top"/>
    </xf>
    <xf numFmtId="0" fontId="0" fillId="0" borderId="32" xfId="0" applyBorder="1"/>
    <xf numFmtId="0" fontId="17" fillId="0" borderId="5" xfId="0" applyFont="1" applyBorder="1" applyAlignment="1" applyProtection="1">
      <alignment horizontal="right"/>
    </xf>
    <xf numFmtId="0" fontId="5" fillId="0" borderId="0" xfId="0" applyFont="1" applyAlignment="1">
      <alignment horizontal="left" vertical="top"/>
    </xf>
    <xf numFmtId="0" fontId="5" fillId="0" borderId="0" xfId="0" applyFont="1" applyAlignment="1" applyProtection="1">
      <alignment vertical="top"/>
    </xf>
    <xf numFmtId="0" fontId="5" fillId="0" borderId="0" xfId="0" applyFont="1"/>
    <xf numFmtId="0" fontId="47" fillId="0" borderId="4" xfId="0" applyFont="1" applyBorder="1" applyAlignment="1">
      <alignment horizontal="center" vertical="center"/>
    </xf>
    <xf numFmtId="0" fontId="46" fillId="0" borderId="4" xfId="0" applyFont="1" applyBorder="1" applyAlignment="1">
      <alignment horizontal="center" vertical="center" wrapText="1"/>
    </xf>
    <xf numFmtId="0" fontId="47" fillId="0" borderId="0" xfId="0" applyFont="1" applyBorder="1" applyAlignment="1">
      <alignment vertical="center"/>
    </xf>
    <xf numFmtId="0" fontId="46" fillId="0" borderId="0" xfId="0" applyFont="1" applyBorder="1" applyAlignment="1">
      <alignment vertical="center" wrapText="1"/>
    </xf>
    <xf numFmtId="0" fontId="47" fillId="0" borderId="0" xfId="0" applyFont="1" applyBorder="1" applyAlignment="1">
      <alignment horizontal="center" vertical="center" wrapText="1"/>
    </xf>
    <xf numFmtId="0" fontId="48" fillId="0" borderId="0" xfId="0" applyFont="1" applyBorder="1" applyAlignment="1">
      <alignment horizontal="center" vertical="center" wrapText="1"/>
    </xf>
    <xf numFmtId="0" fontId="9" fillId="0" borderId="0" xfId="0" applyFont="1" applyBorder="1" applyAlignment="1">
      <alignment horizontal="center" vertical="top" wrapText="1"/>
    </xf>
    <xf numFmtId="0" fontId="9" fillId="0" borderId="0" xfId="0" applyFont="1" applyBorder="1" applyAlignment="1">
      <alignment vertical="top" wrapText="1"/>
    </xf>
    <xf numFmtId="0" fontId="46" fillId="0" borderId="0" xfId="0" applyFont="1" applyBorder="1" applyAlignment="1">
      <alignment horizontal="left" vertical="center" wrapText="1"/>
    </xf>
    <xf numFmtId="0" fontId="49" fillId="0" borderId="0" xfId="0" applyFont="1" applyBorder="1" applyAlignment="1">
      <alignment horizontal="center" vertical="center" wrapText="1"/>
    </xf>
    <xf numFmtId="0" fontId="47" fillId="0" borderId="34" xfId="0" applyFont="1" applyBorder="1" applyAlignment="1">
      <alignment horizontal="center" vertical="center"/>
    </xf>
    <xf numFmtId="0" fontId="46" fillId="0" borderId="34" xfId="0" applyFont="1" applyBorder="1" applyAlignment="1">
      <alignment horizontal="center" vertical="center" wrapText="1"/>
    </xf>
    <xf numFmtId="0" fontId="9" fillId="6" borderId="0" xfId="0" applyFont="1" applyFill="1" applyBorder="1" applyAlignment="1" applyProtection="1">
      <alignment horizontal="center" vertical="top" wrapText="1"/>
    </xf>
    <xf numFmtId="0" fontId="2" fillId="0" borderId="0" xfId="0" applyFont="1" applyBorder="1" applyAlignment="1" applyProtection="1">
      <alignment horizontal="center"/>
    </xf>
    <xf numFmtId="0" fontId="8" fillId="6" borderId="0" xfId="0" applyFont="1" applyFill="1" applyAlignment="1" applyProtection="1">
      <alignment wrapText="1"/>
    </xf>
    <xf numFmtId="0" fontId="2" fillId="2" borderId="35" xfId="0" applyFont="1" applyFill="1" applyBorder="1" applyAlignment="1" applyProtection="1">
      <alignment horizontal="center" vertical="top"/>
    </xf>
    <xf numFmtId="0" fontId="3" fillId="5" borderId="36" xfId="0" applyFont="1" applyFill="1" applyBorder="1" applyAlignment="1" applyProtection="1">
      <alignment horizontal="center"/>
    </xf>
    <xf numFmtId="0" fontId="3" fillId="5" borderId="37" xfId="0" applyFont="1" applyFill="1" applyBorder="1" applyAlignment="1" applyProtection="1">
      <alignment horizontal="center"/>
    </xf>
    <xf numFmtId="0" fontId="2" fillId="5" borderId="38" xfId="0" applyFont="1" applyFill="1" applyBorder="1" applyAlignment="1" applyProtection="1">
      <alignment horizontal="center"/>
    </xf>
    <xf numFmtId="0" fontId="2" fillId="5" borderId="39" xfId="0" applyFont="1" applyFill="1" applyBorder="1" applyAlignment="1" applyProtection="1">
      <alignment horizontal="center"/>
    </xf>
    <xf numFmtId="0" fontId="3" fillId="5" borderId="15" xfId="0" applyFont="1" applyFill="1" applyBorder="1" applyAlignment="1" applyProtection="1">
      <alignment horizontal="center"/>
    </xf>
    <xf numFmtId="0" fontId="2" fillId="5" borderId="34" xfId="2" applyFont="1" applyFill="1" applyBorder="1" applyAlignment="1">
      <alignment vertical="center" wrapText="1"/>
    </xf>
    <xf numFmtId="0" fontId="11" fillId="0" borderId="4" xfId="0" applyFont="1" applyBorder="1"/>
    <xf numFmtId="0" fontId="6" fillId="5" borderId="40" xfId="0" applyFont="1" applyFill="1" applyBorder="1" applyAlignment="1" applyProtection="1">
      <alignment horizontal="center" vertical="center" wrapText="1"/>
    </xf>
    <xf numFmtId="0" fontId="17" fillId="5" borderId="41" xfId="0" applyFont="1" applyFill="1" applyBorder="1" applyAlignment="1" applyProtection="1">
      <alignment horizontal="center" vertical="center" wrapText="1"/>
    </xf>
    <xf numFmtId="0" fontId="2" fillId="5" borderId="35" xfId="0" applyFont="1" applyFill="1" applyBorder="1" applyAlignment="1" applyProtection="1">
      <alignment horizontal="center" vertical="center" wrapText="1"/>
    </xf>
    <xf numFmtId="0" fontId="2" fillId="5" borderId="42" xfId="0" applyFont="1" applyFill="1" applyBorder="1" applyAlignment="1" applyProtection="1">
      <alignment horizontal="center" vertical="center" wrapText="1"/>
    </xf>
    <xf numFmtId="0" fontId="5" fillId="0" borderId="0" xfId="0" applyFont="1" applyAlignment="1" applyProtection="1">
      <alignment vertical="top"/>
      <protection locked="0"/>
    </xf>
    <xf numFmtId="0" fontId="11" fillId="5" borderId="4" xfId="0" applyFont="1" applyFill="1" applyBorder="1" applyAlignment="1" applyProtection="1"/>
    <xf numFmtId="0" fontId="5" fillId="0" borderId="0" xfId="0" applyFont="1" applyAlignment="1">
      <alignment horizontal="center"/>
    </xf>
    <xf numFmtId="0" fontId="51" fillId="0" borderId="0" xfId="0" applyFont="1" applyProtection="1"/>
    <xf numFmtId="0" fontId="3" fillId="5" borderId="4" xfId="0" applyFont="1" applyFill="1" applyBorder="1" applyAlignment="1" applyProtection="1">
      <alignment horizontal="center" vertical="center"/>
    </xf>
    <xf numFmtId="0" fontId="5" fillId="5" borderId="4" xfId="0" applyFont="1" applyFill="1" applyBorder="1" applyAlignment="1" applyProtection="1">
      <alignment horizontal="center" vertical="center"/>
    </xf>
    <xf numFmtId="0" fontId="34" fillId="5" borderId="4" xfId="0" applyFont="1" applyFill="1" applyBorder="1" applyAlignment="1">
      <alignment horizontal="center" vertical="center" wrapText="1"/>
    </xf>
    <xf numFmtId="0" fontId="5" fillId="5" borderId="4" xfId="0" applyFont="1" applyFill="1" applyBorder="1" applyAlignment="1" applyProtection="1">
      <alignment horizontal="center" vertical="center" wrapText="1"/>
    </xf>
    <xf numFmtId="0" fontId="2" fillId="5" borderId="4" xfId="0" applyFont="1" applyFill="1" applyBorder="1" applyAlignment="1" applyProtection="1">
      <alignment horizontal="center" vertical="center" wrapText="1"/>
    </xf>
    <xf numFmtId="0" fontId="2" fillId="5" borderId="34" xfId="0" applyFont="1" applyFill="1" applyBorder="1" applyAlignment="1" applyProtection="1">
      <alignment horizontal="center" vertical="center" wrapText="1"/>
    </xf>
    <xf numFmtId="0" fontId="5" fillId="0" borderId="31" xfId="0" applyFont="1" applyBorder="1" applyAlignment="1" applyProtection="1">
      <alignment horizontal="center"/>
    </xf>
    <xf numFmtId="0" fontId="5" fillId="0" borderId="0" xfId="0" applyFont="1" applyAlignment="1">
      <alignment horizontal="center" vertical="center"/>
    </xf>
    <xf numFmtId="0" fontId="5" fillId="9" borderId="4" xfId="0" applyFont="1" applyFill="1" applyBorder="1" applyAlignment="1">
      <alignment horizontal="center"/>
    </xf>
    <xf numFmtId="0" fontId="5" fillId="10" borderId="4" xfId="0" applyFont="1" applyFill="1" applyBorder="1" applyAlignment="1">
      <alignment horizontal="center" vertical="top"/>
    </xf>
    <xf numFmtId="0" fontId="5" fillId="11" borderId="4" xfId="0" applyFont="1" applyFill="1" applyBorder="1" applyAlignment="1">
      <alignment horizontal="center" vertical="center"/>
    </xf>
    <xf numFmtId="0" fontId="5" fillId="5" borderId="4" xfId="0" applyFont="1" applyFill="1" applyBorder="1" applyAlignment="1">
      <alignment horizontal="center" vertical="top"/>
    </xf>
    <xf numFmtId="0" fontId="5" fillId="12" borderId="4" xfId="0" applyFont="1" applyFill="1" applyBorder="1" applyAlignment="1">
      <alignment horizontal="center" vertical="top"/>
    </xf>
    <xf numFmtId="0" fontId="5" fillId="13" borderId="4" xfId="0" applyFont="1" applyFill="1" applyBorder="1" applyAlignment="1">
      <alignment horizontal="center" vertical="top"/>
    </xf>
    <xf numFmtId="0" fontId="52" fillId="0" borderId="0" xfId="0" applyFont="1" applyAlignment="1" applyProtection="1">
      <alignment horizontal="center" wrapText="1"/>
    </xf>
    <xf numFmtId="9" fontId="5" fillId="6" borderId="0" xfId="0" applyNumberFormat="1" applyFont="1" applyFill="1" applyBorder="1" applyAlignment="1">
      <alignment horizontal="center" vertical="top"/>
    </xf>
    <xf numFmtId="1" fontId="3" fillId="5" borderId="4" xfId="0" applyNumberFormat="1" applyFont="1" applyFill="1" applyBorder="1" applyAlignment="1" applyProtection="1">
      <alignment horizontal="center" vertical="center" wrapText="1"/>
    </xf>
    <xf numFmtId="0" fontId="8" fillId="0" borderId="0" xfId="0" applyFont="1" applyAlignment="1" applyProtection="1"/>
    <xf numFmtId="0" fontId="40" fillId="0" borderId="0" xfId="0" applyFont="1" applyAlignment="1">
      <alignment horizontal="left" readingOrder="1"/>
    </xf>
    <xf numFmtId="0" fontId="9" fillId="0" borderId="0" xfId="0" applyFont="1" applyAlignment="1" applyProtection="1">
      <alignment horizontal="left" vertical="top"/>
    </xf>
    <xf numFmtId="0" fontId="6" fillId="4" borderId="43" xfId="0" applyFont="1" applyFill="1" applyBorder="1" applyAlignment="1" applyProtection="1">
      <alignment horizontal="justify" vertical="top" wrapText="1"/>
      <protection locked="0"/>
    </xf>
    <xf numFmtId="0" fontId="6" fillId="4" borderId="43" xfId="0" applyFont="1" applyFill="1" applyBorder="1" applyAlignment="1" applyProtection="1">
      <alignment horizontal="justify" vertical="top"/>
      <protection locked="0"/>
    </xf>
    <xf numFmtId="0" fontId="6" fillId="14" borderId="43" xfId="0" applyFont="1" applyFill="1" applyBorder="1" applyAlignment="1" applyProtection="1">
      <alignment horizontal="justify" vertical="top"/>
      <protection locked="0"/>
    </xf>
    <xf numFmtId="0" fontId="10" fillId="0" borderId="43" xfId="0" applyFont="1" applyFill="1" applyBorder="1" applyAlignment="1" applyProtection="1">
      <alignment horizontal="justify" vertical="top" wrapText="1"/>
      <protection locked="0"/>
    </xf>
    <xf numFmtId="0" fontId="10" fillId="0" borderId="43" xfId="0" applyFont="1" applyFill="1" applyBorder="1" applyAlignment="1" applyProtection="1">
      <alignment horizontal="justify" vertical="top"/>
      <protection locked="0"/>
    </xf>
    <xf numFmtId="0" fontId="2" fillId="2" borderId="29" xfId="0" quotePrefix="1" applyFont="1" applyFill="1" applyBorder="1" applyAlignment="1" applyProtection="1">
      <alignment horizontal="center" vertical="top"/>
    </xf>
    <xf numFmtId="0" fontId="2" fillId="2" borderId="44" xfId="0" applyFont="1" applyFill="1" applyBorder="1" applyAlignment="1" applyProtection="1">
      <alignment horizontal="center" vertical="top"/>
    </xf>
    <xf numFmtId="0" fontId="2" fillId="2" borderId="45" xfId="0" applyFont="1" applyFill="1" applyBorder="1" applyAlignment="1" applyProtection="1">
      <alignment horizontal="left" vertical="top"/>
    </xf>
    <xf numFmtId="0" fontId="2" fillId="2" borderId="35" xfId="0" applyNumberFormat="1" applyFont="1" applyFill="1" applyBorder="1" applyAlignment="1" applyProtection="1">
      <alignment horizontal="right" vertical="top"/>
    </xf>
    <xf numFmtId="0" fontId="2" fillId="2" borderId="46" xfId="0" applyFont="1" applyFill="1" applyBorder="1" applyAlignment="1" applyProtection="1">
      <alignment horizontal="center" vertical="top"/>
    </xf>
    <xf numFmtId="0" fontId="2" fillId="2" borderId="47" xfId="0" applyFont="1" applyFill="1" applyBorder="1" applyAlignment="1" applyProtection="1">
      <alignment horizontal="center" vertical="top"/>
    </xf>
    <xf numFmtId="0" fontId="2" fillId="4" borderId="4" xfId="0" applyFont="1" applyFill="1" applyBorder="1" applyAlignment="1" applyProtection="1">
      <alignment horizontal="justify" vertical="top" wrapText="1"/>
    </xf>
    <xf numFmtId="0" fontId="2" fillId="0" borderId="17" xfId="0" applyFont="1" applyBorder="1" applyAlignment="1" applyProtection="1"/>
    <xf numFmtId="0" fontId="2" fillId="0" borderId="31" xfId="0" applyFont="1" applyBorder="1" applyAlignment="1" applyProtection="1">
      <alignment horizontal="left"/>
    </xf>
    <xf numFmtId="0" fontId="3" fillId="5" borderId="4" xfId="0" applyFont="1" applyFill="1" applyBorder="1" applyAlignment="1">
      <alignment horizontal="center" vertical="center" wrapText="1"/>
    </xf>
    <xf numFmtId="0" fontId="2" fillId="5" borderId="48" xfId="0" applyFont="1" applyFill="1" applyBorder="1" applyAlignment="1">
      <alignment horizontal="center" vertical="center" wrapText="1"/>
    </xf>
    <xf numFmtId="0" fontId="2" fillId="5" borderId="34" xfId="0" applyFont="1" applyFill="1" applyBorder="1" applyAlignment="1">
      <alignment horizontal="center" vertical="center" wrapText="1"/>
    </xf>
    <xf numFmtId="0" fontId="2" fillId="5" borderId="34" xfId="2" applyFont="1" applyFill="1" applyBorder="1" applyAlignment="1">
      <alignment horizontal="center" vertical="center" wrapText="1"/>
    </xf>
    <xf numFmtId="0" fontId="0" fillId="0" borderId="16" xfId="0" applyBorder="1"/>
    <xf numFmtId="0" fontId="0" fillId="0" borderId="4" xfId="0" applyBorder="1"/>
    <xf numFmtId="0" fontId="9" fillId="0" borderId="4" xfId="0" applyFont="1" applyBorder="1" applyAlignment="1">
      <alignment horizontal="center" wrapText="1"/>
    </xf>
    <xf numFmtId="0" fontId="0" fillId="0" borderId="49" xfId="0" applyBorder="1"/>
    <xf numFmtId="0" fontId="0" fillId="0" borderId="30" xfId="0" applyBorder="1"/>
    <xf numFmtId="0" fontId="9" fillId="0" borderId="30" xfId="0" applyFont="1" applyBorder="1" applyAlignment="1">
      <alignment horizontal="center" wrapText="1"/>
    </xf>
    <xf numFmtId="0" fontId="11" fillId="0" borderId="30" xfId="0" applyFont="1" applyBorder="1"/>
    <xf numFmtId="0" fontId="2" fillId="0" borderId="17" xfId="0" applyFont="1" applyBorder="1" applyAlignment="1"/>
    <xf numFmtId="0" fontId="2" fillId="0" borderId="5" xfId="0" applyFont="1" applyBorder="1" applyAlignment="1"/>
    <xf numFmtId="0" fontId="2" fillId="0" borderId="32" xfId="0" applyFont="1" applyBorder="1" applyAlignment="1">
      <alignment horizontal="right"/>
    </xf>
    <xf numFmtId="0" fontId="9" fillId="0" borderId="32" xfId="0" applyFont="1" applyBorder="1" applyAlignment="1"/>
    <xf numFmtId="0" fontId="2" fillId="0" borderId="17" xfId="0" applyFont="1" applyBorder="1" applyAlignment="1">
      <alignment horizontal="right"/>
    </xf>
    <xf numFmtId="0" fontId="11" fillId="0" borderId="32" xfId="0" applyFont="1" applyBorder="1"/>
    <xf numFmtId="0" fontId="2" fillId="0" borderId="17" xfId="0" applyFont="1" applyBorder="1" applyAlignment="1">
      <alignment horizontal="center"/>
    </xf>
    <xf numFmtId="0" fontId="9" fillId="0" borderId="17" xfId="0" applyFont="1" applyBorder="1" applyAlignment="1">
      <alignment horizontal="left"/>
    </xf>
    <xf numFmtId="0" fontId="2" fillId="0" borderId="50" xfId="0" applyFont="1" applyBorder="1" applyAlignment="1">
      <alignment horizontal="left"/>
    </xf>
    <xf numFmtId="0" fontId="2" fillId="0" borderId="32" xfId="0" applyFont="1" applyBorder="1" applyAlignment="1">
      <alignment horizontal="left"/>
    </xf>
    <xf numFmtId="0" fontId="9" fillId="0" borderId="50" xfId="0" applyFont="1" applyBorder="1" applyAlignment="1">
      <alignment horizontal="left"/>
    </xf>
    <xf numFmtId="0" fontId="9" fillId="0" borderId="32" xfId="0" applyFont="1" applyBorder="1" applyAlignment="1">
      <alignment horizontal="left"/>
    </xf>
    <xf numFmtId="0" fontId="9" fillId="0" borderId="17" xfId="0" applyFont="1" applyBorder="1" applyAlignment="1"/>
    <xf numFmtId="0" fontId="2" fillId="0" borderId="51" xfId="0" applyFont="1" applyBorder="1" applyAlignment="1">
      <alignment horizontal="right" vertical="center" wrapText="1"/>
    </xf>
    <xf numFmtId="0" fontId="9" fillId="0" borderId="51" xfId="0" applyFont="1" applyBorder="1" applyAlignment="1">
      <alignment horizontal="justify" wrapText="1"/>
    </xf>
    <xf numFmtId="0" fontId="9" fillId="0" borderId="5" xfId="0" applyFont="1" applyBorder="1" applyAlignment="1" applyProtection="1">
      <alignment vertical="top"/>
      <protection locked="0"/>
    </xf>
    <xf numFmtId="0" fontId="9" fillId="0" borderId="52" xfId="0" applyFont="1" applyBorder="1" applyAlignment="1" applyProtection="1">
      <alignment vertical="top"/>
    </xf>
    <xf numFmtId="0" fontId="9" fillId="0" borderId="17" xfId="0" applyFont="1" applyBorder="1" applyAlignment="1" applyProtection="1">
      <alignment vertical="top"/>
    </xf>
    <xf numFmtId="0" fontId="9" fillId="0" borderId="32" xfId="0" applyFont="1" applyBorder="1" applyAlignment="1" applyProtection="1">
      <alignment vertical="top"/>
      <protection locked="0"/>
    </xf>
    <xf numFmtId="0" fontId="9" fillId="0" borderId="53" xfId="0" applyFont="1" applyBorder="1" applyAlignment="1" applyProtection="1">
      <alignment vertical="top"/>
    </xf>
    <xf numFmtId="0" fontId="9" fillId="0" borderId="32" xfId="0" applyFont="1" applyBorder="1" applyAlignment="1" applyProtection="1">
      <alignment vertical="top"/>
    </xf>
    <xf numFmtId="0" fontId="9" fillId="0" borderId="17" xfId="0" applyFont="1" applyBorder="1" applyAlignment="1" applyProtection="1">
      <alignment vertical="top"/>
      <protection locked="0"/>
    </xf>
    <xf numFmtId="0" fontId="8" fillId="0" borderId="33" xfId="0" applyFont="1" applyBorder="1" applyAlignment="1" applyProtection="1">
      <alignment horizontal="left" vertical="top"/>
      <protection locked="0"/>
    </xf>
    <xf numFmtId="0" fontId="8" fillId="0" borderId="4" xfId="0" applyFont="1" applyBorder="1" applyAlignment="1" applyProtection="1">
      <alignment horizontal="left" vertical="top"/>
      <protection locked="0"/>
    </xf>
    <xf numFmtId="0" fontId="2" fillId="0" borderId="32" xfId="0" applyFont="1" applyBorder="1" applyAlignment="1" applyProtection="1">
      <alignment horizontal="centerContinuous" vertical="top"/>
    </xf>
    <xf numFmtId="0" fontId="9" fillId="0" borderId="52" xfId="0" applyFont="1" applyBorder="1" applyAlignment="1" applyProtection="1">
      <alignment vertical="top"/>
      <protection locked="0"/>
    </xf>
    <xf numFmtId="0" fontId="9" fillId="0" borderId="31" xfId="0" applyFont="1" applyBorder="1" applyAlignment="1" applyProtection="1">
      <alignment vertical="top"/>
      <protection locked="0"/>
    </xf>
    <xf numFmtId="0" fontId="9" fillId="0" borderId="53" xfId="0" applyFont="1" applyBorder="1" applyAlignment="1" applyProtection="1">
      <alignment vertical="top"/>
      <protection locked="0"/>
    </xf>
    <xf numFmtId="0" fontId="2" fillId="0" borderId="17" xfId="0" applyFont="1" applyBorder="1" applyAlignment="1" applyProtection="1">
      <alignment vertical="top"/>
    </xf>
    <xf numFmtId="0" fontId="2" fillId="0" borderId="5" xfId="0" applyFont="1" applyBorder="1" applyAlignment="1" applyProtection="1">
      <alignment vertical="top"/>
    </xf>
    <xf numFmtId="0" fontId="2" fillId="0" borderId="32" xfId="0" applyFont="1" applyBorder="1" applyAlignment="1" applyProtection="1">
      <alignment vertical="top"/>
    </xf>
    <xf numFmtId="0" fontId="2" fillId="0" borderId="4" xfId="0" applyFont="1" applyBorder="1" applyAlignment="1" applyProtection="1">
      <alignment horizontal="center" vertical="top"/>
    </xf>
    <xf numFmtId="0" fontId="2" fillId="0" borderId="17" xfId="0" applyFont="1" applyBorder="1" applyAlignment="1" applyProtection="1">
      <alignment horizontal="right" vertical="top"/>
    </xf>
    <xf numFmtId="0" fontId="11" fillId="0" borderId="32" xfId="0" applyFont="1" applyBorder="1" applyAlignment="1" applyProtection="1">
      <alignment vertical="top"/>
    </xf>
    <xf numFmtId="0" fontId="8" fillId="0" borderId="17" xfId="0" applyFont="1" applyBorder="1" applyAlignment="1" applyProtection="1">
      <alignment horizontal="left" vertical="top"/>
      <protection locked="0"/>
    </xf>
    <xf numFmtId="0" fontId="9" fillId="0" borderId="4" xfId="0" applyFont="1" applyBorder="1" applyAlignment="1" applyProtection="1">
      <alignment vertical="top"/>
      <protection locked="0"/>
    </xf>
    <xf numFmtId="0" fontId="2" fillId="0" borderId="54" xfId="0" applyFont="1" applyBorder="1" applyAlignment="1" applyProtection="1">
      <alignment horizontal="right" vertical="top"/>
    </xf>
    <xf numFmtId="0" fontId="2" fillId="0" borderId="5" xfId="0" applyFont="1" applyBorder="1" applyProtection="1"/>
    <xf numFmtId="0" fontId="2" fillId="0" borderId="55" xfId="0" applyFont="1" applyBorder="1" applyAlignment="1" applyProtection="1"/>
    <xf numFmtId="0" fontId="2" fillId="0" borderId="54" xfId="0" applyFont="1" applyBorder="1" applyAlignment="1" applyProtection="1">
      <alignment horizontal="center" vertical="top"/>
    </xf>
    <xf numFmtId="0" fontId="2" fillId="0" borderId="56" xfId="0" applyFont="1" applyBorder="1" applyAlignment="1" applyProtection="1">
      <alignment horizontal="center" vertical="top"/>
    </xf>
    <xf numFmtId="0" fontId="9" fillId="0" borderId="17" xfId="0" applyFont="1" applyBorder="1" applyAlignment="1" applyProtection="1">
      <alignment horizontal="left" vertical="top"/>
    </xf>
    <xf numFmtId="0" fontId="9" fillId="0" borderId="5" xfId="0" applyFont="1" applyBorder="1" applyAlignment="1" applyProtection="1">
      <alignment horizontal="left"/>
    </xf>
    <xf numFmtId="0" fontId="9" fillId="0" borderId="54" xfId="0" applyFont="1" applyBorder="1" applyAlignment="1" applyProtection="1">
      <alignment horizontal="left"/>
    </xf>
    <xf numFmtId="0" fontId="9" fillId="0" borderId="55" xfId="0" applyFont="1" applyBorder="1" applyAlignment="1" applyProtection="1">
      <alignment horizontal="left"/>
    </xf>
    <xf numFmtId="0" fontId="9" fillId="0" borderId="55" xfId="0" applyFont="1" applyBorder="1" applyProtection="1"/>
    <xf numFmtId="0" fontId="9" fillId="0" borderId="56" xfId="0" applyFont="1" applyBorder="1" applyProtection="1"/>
    <xf numFmtId="0" fontId="2" fillId="0" borderId="5" xfId="0" applyFont="1" applyBorder="1" applyAlignment="1">
      <alignment horizontal="center"/>
    </xf>
    <xf numFmtId="0" fontId="2" fillId="0" borderId="5" xfId="0" applyFont="1" applyBorder="1" applyAlignment="1">
      <alignment horizontal="center" vertical="center"/>
    </xf>
    <xf numFmtId="0" fontId="2" fillId="0" borderId="32" xfId="0" applyFont="1" applyBorder="1" applyAlignment="1"/>
    <xf numFmtId="0" fontId="0" fillId="0" borderId="17" xfId="0" applyBorder="1"/>
    <xf numFmtId="0" fontId="11" fillId="0" borderId="17" xfId="0" applyFont="1" applyBorder="1"/>
    <xf numFmtId="0" fontId="5" fillId="5" borderId="4" xfId="0" applyFont="1" applyFill="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4" borderId="18" xfId="0" applyFont="1" applyFill="1" applyBorder="1" applyAlignment="1" applyProtection="1">
      <alignment horizontal="right" vertical="top" wrapText="1"/>
    </xf>
    <xf numFmtId="0" fontId="2" fillId="4" borderId="32" xfId="0" applyNumberFormat="1" applyFont="1" applyFill="1" applyBorder="1" applyAlignment="1" applyProtection="1">
      <alignment horizontal="center" vertical="top"/>
    </xf>
    <xf numFmtId="0" fontId="9" fillId="0" borderId="32" xfId="0" applyFont="1" applyFill="1" applyBorder="1" applyAlignment="1" applyProtection="1">
      <alignment horizontal="justify" vertical="top" wrapText="1"/>
      <protection locked="0"/>
    </xf>
    <xf numFmtId="0" fontId="2" fillId="5" borderId="4" xfId="0" applyFont="1" applyFill="1" applyBorder="1" applyAlignment="1" applyProtection="1">
      <alignment horizontal="center" vertical="center"/>
    </xf>
    <xf numFmtId="0" fontId="17" fillId="0" borderId="5" xfId="0" applyFont="1" applyBorder="1" applyAlignment="1" applyProtection="1">
      <alignment vertical="top"/>
    </xf>
    <xf numFmtId="0" fontId="17" fillId="0" borderId="32" xfId="0" applyFont="1" applyBorder="1" applyAlignment="1" applyProtection="1">
      <alignment horizontal="left"/>
    </xf>
    <xf numFmtId="0" fontId="5" fillId="0" borderId="32" xfId="0" applyFont="1" applyBorder="1" applyAlignment="1" applyProtection="1">
      <alignment horizontal="left"/>
    </xf>
    <xf numFmtId="0" fontId="22" fillId="0" borderId="40" xfId="0" quotePrefix="1" applyFont="1" applyBorder="1" applyAlignment="1" applyProtection="1">
      <alignment horizontal="center" vertical="top" wrapText="1"/>
    </xf>
    <xf numFmtId="0" fontId="27" fillId="0" borderId="41" xfId="0" applyFont="1" applyBorder="1" applyAlignment="1" applyProtection="1">
      <alignment horizontal="center" vertical="top"/>
    </xf>
    <xf numFmtId="0" fontId="22" fillId="0" borderId="35" xfId="0" applyFont="1" applyBorder="1" applyAlignment="1" applyProtection="1">
      <alignment horizontal="justify" vertical="top" wrapText="1"/>
    </xf>
    <xf numFmtId="0" fontId="22" fillId="0" borderId="35" xfId="0" applyFont="1" applyBorder="1" applyAlignment="1" applyProtection="1">
      <alignment horizontal="justify" vertical="top" wrapText="1"/>
      <protection locked="0"/>
    </xf>
    <xf numFmtId="4" fontId="27" fillId="0" borderId="35" xfId="0" applyNumberFormat="1" applyFont="1" applyBorder="1" applyAlignment="1" applyProtection="1">
      <alignment horizontal="right" vertical="top" wrapText="1"/>
    </xf>
    <xf numFmtId="17" fontId="22" fillId="0" borderId="42" xfId="0" applyNumberFormat="1" applyFont="1" applyBorder="1" applyAlignment="1" applyProtection="1">
      <alignment horizontal="justify" vertical="top" wrapText="1"/>
      <protection locked="0"/>
    </xf>
    <xf numFmtId="0" fontId="53" fillId="0" borderId="0" xfId="0" applyFont="1" applyAlignment="1">
      <alignment horizontal="left"/>
    </xf>
    <xf numFmtId="0" fontId="53" fillId="0" borderId="0" xfId="0" applyFont="1"/>
    <xf numFmtId="0" fontId="20" fillId="0" borderId="21" xfId="0" applyFont="1" applyBorder="1" applyAlignment="1" applyProtection="1">
      <alignment vertical="top"/>
    </xf>
    <xf numFmtId="0" fontId="0" fillId="5" borderId="0" xfId="0" applyFill="1"/>
    <xf numFmtId="4" fontId="9" fillId="3" borderId="7" xfId="0" applyNumberFormat="1" applyFont="1" applyFill="1" applyBorder="1" applyAlignment="1" applyProtection="1">
      <alignment vertical="top"/>
      <protection locked="0"/>
    </xf>
    <xf numFmtId="0" fontId="8" fillId="0" borderId="7" xfId="0" applyFont="1" applyBorder="1" applyAlignment="1" applyProtection="1">
      <alignment horizontal="left" vertical="top"/>
    </xf>
    <xf numFmtId="0" fontId="9" fillId="0" borderId="57" xfId="0" quotePrefix="1" applyFont="1" applyBorder="1" applyAlignment="1" applyProtection="1">
      <alignment vertical="top"/>
    </xf>
    <xf numFmtId="0" fontId="9" fillId="0" borderId="58" xfId="0" quotePrefix="1" applyFont="1" applyBorder="1" applyAlignment="1" applyProtection="1">
      <alignment vertical="top"/>
    </xf>
    <xf numFmtId="0" fontId="8" fillId="0" borderId="7" xfId="0" applyFont="1" applyBorder="1" applyAlignment="1" applyProtection="1">
      <alignment horizontal="left" vertical="top" wrapText="1"/>
      <protection locked="0"/>
    </xf>
    <xf numFmtId="0" fontId="39" fillId="0" borderId="33" xfId="2" applyFont="1" applyFill="1" applyBorder="1"/>
    <xf numFmtId="0" fontId="39" fillId="0" borderId="33" xfId="2" applyFont="1" applyFill="1" applyBorder="1" applyAlignment="1">
      <alignment horizontal="center"/>
    </xf>
    <xf numFmtId="2" fontId="39" fillId="0" borderId="33" xfId="2" quotePrefix="1" applyNumberFormat="1" applyFont="1" applyFill="1" applyBorder="1"/>
    <xf numFmtId="0" fontId="26" fillId="0" borderId="9" xfId="0" quotePrefix="1" applyFont="1" applyBorder="1" applyAlignment="1" applyProtection="1">
      <alignment horizontal="center" vertical="top" wrapText="1"/>
    </xf>
    <xf numFmtId="0" fontId="26" fillId="0" borderId="59" xfId="0" applyFont="1" applyBorder="1" applyAlignment="1" applyProtection="1">
      <alignment vertical="top"/>
    </xf>
    <xf numFmtId="0" fontId="22" fillId="0" borderId="60" xfId="0" applyFont="1" applyBorder="1" applyAlignment="1" applyProtection="1">
      <alignment horizontal="justify" vertical="top" wrapText="1"/>
      <protection locked="0"/>
    </xf>
    <xf numFmtId="4" fontId="27" fillId="0" borderId="10" xfId="0" applyNumberFormat="1" applyFont="1" applyBorder="1" applyAlignment="1" applyProtection="1">
      <alignment horizontal="right" vertical="top" wrapText="1"/>
    </xf>
    <xf numFmtId="0" fontId="9" fillId="0" borderId="61" xfId="0" quotePrefix="1" applyFont="1" applyBorder="1" applyAlignment="1" applyProtection="1">
      <alignment horizontal="center" vertical="top" wrapText="1"/>
    </xf>
    <xf numFmtId="0" fontId="22" fillId="0" borderId="62" xfId="0" applyFont="1" applyBorder="1" applyAlignment="1" applyProtection="1">
      <alignment horizontal="justify" vertical="top" wrapText="1"/>
      <protection locked="0"/>
    </xf>
    <xf numFmtId="4" fontId="27" fillId="0" borderId="23" xfId="0" applyNumberFormat="1" applyFont="1" applyBorder="1" applyAlignment="1" applyProtection="1">
      <alignment horizontal="right" vertical="top" wrapText="1"/>
    </xf>
    <xf numFmtId="0" fontId="19" fillId="5" borderId="20" xfId="0" applyFont="1" applyFill="1" applyBorder="1" applyAlignment="1" applyProtection="1">
      <alignment horizontal="center" vertical="top" wrapText="1"/>
    </xf>
    <xf numFmtId="0" fontId="19" fillId="5" borderId="21" xfId="0" quotePrefix="1" applyFont="1" applyFill="1" applyBorder="1" applyAlignment="1" applyProtection="1">
      <alignment vertical="top"/>
    </xf>
    <xf numFmtId="0" fontId="20" fillId="5" borderId="63" xfId="0" applyFont="1" applyFill="1" applyBorder="1" applyAlignment="1" applyProtection="1">
      <alignment horizontal="justify" vertical="top" wrapText="1"/>
    </xf>
    <xf numFmtId="4" fontId="20" fillId="5" borderId="63" xfId="0" applyNumberFormat="1" applyFont="1" applyFill="1" applyBorder="1" applyAlignment="1" applyProtection="1">
      <alignment horizontal="justify" vertical="top" wrapText="1"/>
    </xf>
    <xf numFmtId="0" fontId="20" fillId="5" borderId="63" xfId="0" applyFont="1" applyFill="1" applyBorder="1" applyAlignment="1" applyProtection="1">
      <alignment horizontal="justify" vertical="top" wrapText="1"/>
      <protection locked="0"/>
    </xf>
    <xf numFmtId="0" fontId="19" fillId="5" borderId="22" xfId="0" quotePrefix="1" applyFont="1" applyFill="1" applyBorder="1" applyAlignment="1" applyProtection="1">
      <alignment vertical="top"/>
    </xf>
    <xf numFmtId="4" fontId="19" fillId="5" borderId="63" xfId="0" applyNumberFormat="1" applyFont="1" applyFill="1" applyBorder="1" applyAlignment="1" applyProtection="1">
      <alignment horizontal="right" vertical="top" wrapText="1"/>
    </xf>
    <xf numFmtId="0" fontId="20" fillId="5" borderId="64" xfId="0" applyFont="1" applyFill="1" applyBorder="1" applyAlignment="1" applyProtection="1">
      <alignment horizontal="justify" vertical="top" wrapText="1"/>
      <protection locked="0"/>
    </xf>
    <xf numFmtId="0" fontId="21" fillId="0" borderId="16" xfId="0" quotePrefix="1" applyFont="1" applyBorder="1" applyAlignment="1" applyProtection="1">
      <alignment horizontal="center" vertical="top" wrapText="1"/>
    </xf>
    <xf numFmtId="0" fontId="21" fillId="0" borderId="17" xfId="0" applyFont="1" applyBorder="1" applyAlignment="1" applyProtection="1">
      <alignment vertical="top"/>
    </xf>
    <xf numFmtId="4" fontId="19" fillId="0" borderId="4" xfId="0" applyNumberFormat="1" applyFont="1" applyBorder="1" applyAlignment="1" applyProtection="1">
      <alignment horizontal="right" vertical="top"/>
    </xf>
    <xf numFmtId="0" fontId="22" fillId="0" borderId="4" xfId="0" applyFont="1" applyBorder="1" applyAlignment="1" applyProtection="1">
      <alignment horizontal="left" vertical="top" wrapText="1"/>
    </xf>
    <xf numFmtId="4" fontId="22" fillId="0" borderId="4" xfId="0" applyNumberFormat="1" applyFont="1" applyBorder="1" applyAlignment="1" applyProtection="1">
      <alignment horizontal="right" vertical="top" wrapText="1"/>
    </xf>
    <xf numFmtId="3" fontId="22" fillId="0" borderId="4" xfId="0" applyNumberFormat="1" applyFont="1" applyBorder="1" applyAlignment="1" applyProtection="1">
      <alignment horizontal="center" vertical="top" wrapText="1"/>
      <protection locked="0"/>
    </xf>
    <xf numFmtId="4" fontId="20" fillId="0" borderId="4" xfId="0" applyNumberFormat="1" applyFont="1" applyBorder="1" applyAlignment="1" applyProtection="1">
      <alignment horizontal="right" vertical="top" wrapText="1"/>
    </xf>
    <xf numFmtId="17" fontId="22" fillId="0" borderId="18" xfId="0" applyNumberFormat="1" applyFont="1" applyBorder="1" applyAlignment="1" applyProtection="1">
      <alignment horizontal="justify" vertical="top" wrapText="1"/>
      <protection locked="0"/>
    </xf>
    <xf numFmtId="3" fontId="22" fillId="0" borderId="4" xfId="0" applyNumberFormat="1" applyFont="1" applyBorder="1" applyAlignment="1" applyProtection="1">
      <alignment horizontal="center" vertical="top"/>
    </xf>
    <xf numFmtId="0" fontId="22" fillId="0" borderId="18" xfId="0" applyFont="1" applyBorder="1" applyAlignment="1" applyProtection="1">
      <alignment horizontal="left" vertical="top"/>
    </xf>
    <xf numFmtId="4" fontId="9" fillId="0" borderId="4" xfId="0" applyNumberFormat="1" applyFont="1" applyBorder="1" applyAlignment="1" applyProtection="1">
      <alignment horizontal="right" vertical="top" wrapText="1"/>
    </xf>
    <xf numFmtId="3" fontId="9" fillId="0" borderId="4" xfId="0" applyNumberFormat="1" applyFont="1" applyBorder="1" applyAlignment="1" applyProtection="1">
      <alignment horizontal="center" vertical="top" wrapText="1"/>
      <protection locked="0"/>
    </xf>
    <xf numFmtId="0" fontId="20" fillId="0" borderId="32" xfId="0" applyFont="1" applyBorder="1" applyAlignment="1" applyProtection="1">
      <alignment vertical="top"/>
    </xf>
    <xf numFmtId="17" fontId="9" fillId="0" borderId="18" xfId="0" applyNumberFormat="1" applyFont="1" applyBorder="1" applyAlignment="1" applyProtection="1">
      <alignment horizontal="justify" vertical="top" wrapText="1"/>
      <protection locked="0"/>
    </xf>
    <xf numFmtId="0" fontId="19" fillId="5" borderId="65" xfId="0" applyFont="1" applyFill="1" applyBorder="1" applyAlignment="1" applyProtection="1">
      <alignment horizontal="center" vertical="top" wrapText="1"/>
    </xf>
    <xf numFmtId="0" fontId="19" fillId="5" borderId="48" xfId="0" quotePrefix="1" applyFont="1" applyFill="1" applyBorder="1" applyAlignment="1" applyProtection="1">
      <alignment vertical="top"/>
    </xf>
    <xf numFmtId="0" fontId="20" fillId="5" borderId="34" xfId="0" applyFont="1" applyFill="1" applyBorder="1" applyAlignment="1" applyProtection="1">
      <alignment horizontal="justify" vertical="top" wrapText="1"/>
    </xf>
    <xf numFmtId="4" fontId="20" fillId="5" borderId="34" xfId="0" applyNumberFormat="1" applyFont="1" applyFill="1" applyBorder="1" applyAlignment="1" applyProtection="1">
      <alignment horizontal="justify" vertical="top" wrapText="1"/>
    </xf>
    <xf numFmtId="0" fontId="20" fillId="5" borderId="34" xfId="0" applyFont="1" applyFill="1" applyBorder="1" applyAlignment="1" applyProtection="1">
      <alignment horizontal="justify" vertical="top" wrapText="1"/>
      <protection locked="0"/>
    </xf>
    <xf numFmtId="4" fontId="19" fillId="5" borderId="34" xfId="0" applyNumberFormat="1" applyFont="1" applyFill="1" applyBorder="1" applyAlignment="1" applyProtection="1">
      <alignment horizontal="right" vertical="top"/>
    </xf>
    <xf numFmtId="17" fontId="20" fillId="5" borderId="66" xfId="0" applyNumberFormat="1" applyFont="1" applyFill="1" applyBorder="1" applyAlignment="1" applyProtection="1">
      <alignment horizontal="justify" vertical="top" wrapText="1"/>
      <protection locked="0"/>
    </xf>
    <xf numFmtId="0" fontId="21" fillId="0" borderId="16" xfId="0" applyFont="1" applyBorder="1" applyAlignment="1" applyProtection="1">
      <alignment horizontal="center" vertical="top" wrapText="1"/>
    </xf>
    <xf numFmtId="0" fontId="19" fillId="0" borderId="17" xfId="0" quotePrefix="1" applyFont="1" applyBorder="1" applyAlignment="1" applyProtection="1">
      <alignment vertical="top"/>
    </xf>
    <xf numFmtId="0" fontId="20" fillId="0" borderId="4" xfId="0" applyFont="1" applyBorder="1" applyAlignment="1" applyProtection="1">
      <alignment horizontal="justify" vertical="top" wrapText="1"/>
    </xf>
    <xf numFmtId="4" fontId="20" fillId="0" borderId="4" xfId="0" applyNumberFormat="1" applyFont="1" applyBorder="1" applyAlignment="1" applyProtection="1">
      <alignment horizontal="justify" vertical="top" wrapText="1"/>
    </xf>
    <xf numFmtId="0" fontId="20" fillId="0" borderId="4" xfId="0" applyFont="1" applyBorder="1" applyAlignment="1" applyProtection="1">
      <alignment horizontal="justify" vertical="top" wrapText="1"/>
      <protection locked="0"/>
    </xf>
    <xf numFmtId="4" fontId="19" fillId="0" borderId="4" xfId="0" applyNumberFormat="1" applyFont="1" applyBorder="1" applyAlignment="1" applyProtection="1">
      <alignment horizontal="right" vertical="top" wrapText="1"/>
    </xf>
    <xf numFmtId="17" fontId="20" fillId="0" borderId="18" xfId="0" applyNumberFormat="1" applyFont="1" applyBorder="1" applyAlignment="1" applyProtection="1">
      <alignment horizontal="justify" vertical="top" wrapText="1"/>
      <protection locked="0"/>
    </xf>
    <xf numFmtId="0" fontId="20" fillId="0" borderId="17" xfId="0" quotePrefix="1" applyFont="1" applyBorder="1" applyAlignment="1" applyProtection="1">
      <alignment vertical="top"/>
    </xf>
    <xf numFmtId="0" fontId="19" fillId="0" borderId="32" xfId="0" quotePrefix="1" applyFont="1" applyBorder="1" applyAlignment="1" applyProtection="1">
      <alignment vertical="top"/>
    </xf>
    <xf numFmtId="0" fontId="20" fillId="0" borderId="32" xfId="0" quotePrefix="1" applyFont="1" applyBorder="1" applyAlignment="1" applyProtection="1">
      <alignment vertical="top"/>
    </xf>
    <xf numFmtId="0" fontId="21" fillId="0" borderId="4" xfId="0" applyFont="1" applyBorder="1" applyAlignment="1" applyProtection="1">
      <alignment horizontal="justify" vertical="top" wrapText="1"/>
    </xf>
    <xf numFmtId="4" fontId="21" fillId="0" borderId="4" xfId="0" applyNumberFormat="1" applyFont="1" applyBorder="1" applyAlignment="1" applyProtection="1">
      <alignment horizontal="justify" vertical="top" wrapText="1"/>
    </xf>
    <xf numFmtId="0" fontId="21" fillId="0" borderId="4" xfId="0" applyFont="1" applyBorder="1" applyAlignment="1" applyProtection="1">
      <alignment horizontal="justify" vertical="top" wrapText="1"/>
      <protection locked="0"/>
    </xf>
    <xf numFmtId="4" fontId="21" fillId="0" borderId="4" xfId="0" applyNumberFormat="1" applyFont="1" applyBorder="1" applyAlignment="1" applyProtection="1">
      <alignment horizontal="right" vertical="top" wrapText="1"/>
    </xf>
    <xf numFmtId="17" fontId="21" fillId="0" borderId="18" xfId="0" applyNumberFormat="1" applyFont="1" applyBorder="1" applyAlignment="1" applyProtection="1">
      <alignment horizontal="justify" vertical="top" wrapText="1"/>
      <protection locked="0"/>
    </xf>
    <xf numFmtId="0" fontId="22" fillId="0" borderId="4" xfId="0" applyFont="1" applyBorder="1" applyAlignment="1" applyProtection="1">
      <alignment horizontal="justify" vertical="top" wrapText="1"/>
    </xf>
    <xf numFmtId="4" fontId="22" fillId="0" borderId="4" xfId="0" applyNumberFormat="1" applyFont="1" applyBorder="1" applyAlignment="1" applyProtection="1">
      <alignment horizontal="justify" vertical="top" wrapText="1"/>
    </xf>
    <xf numFmtId="0" fontId="22" fillId="0" borderId="4" xfId="0" applyFont="1" applyBorder="1" applyAlignment="1" applyProtection="1">
      <alignment horizontal="justify" vertical="top" wrapText="1"/>
      <protection locked="0"/>
    </xf>
    <xf numFmtId="0" fontId="26" fillId="0" borderId="16" xfId="0" quotePrefix="1" applyFont="1" applyBorder="1" applyAlignment="1" applyProtection="1">
      <alignment horizontal="center" vertical="top" wrapText="1"/>
    </xf>
    <xf numFmtId="0" fontId="26" fillId="0" borderId="17" xfId="0" applyFont="1" applyBorder="1" applyAlignment="1" applyProtection="1">
      <alignment vertical="top"/>
    </xf>
    <xf numFmtId="17" fontId="24" fillId="0" borderId="18" xfId="0" applyNumberFormat="1" applyFont="1" applyBorder="1" applyAlignment="1" applyProtection="1">
      <alignment horizontal="justify" vertical="top" wrapText="1"/>
      <protection locked="0"/>
    </xf>
    <xf numFmtId="0" fontId="19" fillId="5" borderId="34" xfId="0" applyFont="1" applyFill="1" applyBorder="1" applyAlignment="1" applyProtection="1">
      <alignment horizontal="right" vertical="top" wrapText="1"/>
    </xf>
    <xf numFmtId="0" fontId="19" fillId="0" borderId="4" xfId="0" applyFont="1" applyBorder="1" applyAlignment="1" applyProtection="1">
      <alignment horizontal="right" vertical="top" wrapText="1"/>
    </xf>
    <xf numFmtId="0" fontId="20" fillId="0" borderId="4" xfId="0" applyFont="1" applyBorder="1" applyAlignment="1" applyProtection="1">
      <alignment horizontal="right" vertical="top" wrapText="1"/>
    </xf>
    <xf numFmtId="0" fontId="19" fillId="5" borderId="67" xfId="0" quotePrefix="1" applyFont="1" applyFill="1" applyBorder="1" applyAlignment="1" applyProtection="1">
      <alignment vertical="top"/>
    </xf>
    <xf numFmtId="4" fontId="19" fillId="5" borderId="34" xfId="0" applyNumberFormat="1" applyFont="1" applyFill="1" applyBorder="1" applyAlignment="1" applyProtection="1">
      <alignment horizontal="right" vertical="top" wrapText="1"/>
    </xf>
    <xf numFmtId="0" fontId="20" fillId="5" borderId="66" xfId="0" applyFont="1" applyFill="1" applyBorder="1" applyAlignment="1" applyProtection="1">
      <alignment horizontal="justify" vertical="top" wrapText="1"/>
      <protection locked="0"/>
    </xf>
    <xf numFmtId="0" fontId="26" fillId="0" borderId="6" xfId="0" quotePrefix="1" applyFont="1" applyBorder="1" applyAlignment="1" applyProtection="1">
      <alignment horizontal="center" vertical="top" wrapText="1"/>
    </xf>
    <xf numFmtId="0" fontId="26" fillId="0" borderId="68" xfId="0" applyFont="1" applyBorder="1" applyAlignment="1" applyProtection="1">
      <alignment vertical="top"/>
    </xf>
    <xf numFmtId="0" fontId="22" fillId="0" borderId="7" xfId="0" applyFont="1" applyBorder="1" applyAlignment="1" applyProtection="1">
      <alignment horizontal="justify" vertical="top" wrapText="1"/>
    </xf>
    <xf numFmtId="0" fontId="22" fillId="0" borderId="69" xfId="0" applyFont="1" applyBorder="1" applyAlignment="1" applyProtection="1">
      <alignment horizontal="justify" vertical="top" wrapText="1"/>
      <protection locked="0"/>
    </xf>
    <xf numFmtId="4" fontId="27" fillId="0" borderId="7" xfId="0" applyNumberFormat="1" applyFont="1" applyBorder="1" applyAlignment="1" applyProtection="1">
      <alignment horizontal="right" vertical="top" wrapText="1"/>
    </xf>
    <xf numFmtId="17" fontId="22" fillId="0" borderId="8" xfId="0" applyNumberFormat="1" applyFont="1" applyBorder="1" applyAlignment="1" applyProtection="1">
      <alignment horizontal="justify" vertical="top" wrapText="1"/>
      <protection locked="0"/>
    </xf>
    <xf numFmtId="0" fontId="22" fillId="0" borderId="32" xfId="0" applyFont="1" applyBorder="1" applyAlignment="1" applyProtection="1">
      <alignment horizontal="justify" vertical="top" wrapText="1"/>
      <protection locked="0"/>
    </xf>
    <xf numFmtId="4" fontId="27" fillId="0" borderId="4" xfId="0" applyNumberFormat="1" applyFont="1" applyBorder="1" applyAlignment="1" applyProtection="1">
      <alignment horizontal="right" vertical="top" wrapText="1"/>
    </xf>
    <xf numFmtId="0" fontId="26" fillId="0" borderId="12" xfId="0" quotePrefix="1" applyFont="1" applyBorder="1" applyAlignment="1" applyProtection="1">
      <alignment horizontal="center" vertical="top" wrapText="1"/>
    </xf>
    <xf numFmtId="0" fontId="26" fillId="0" borderId="57" xfId="0" applyFont="1" applyBorder="1" applyAlignment="1" applyProtection="1">
      <alignment vertical="top"/>
    </xf>
    <xf numFmtId="17" fontId="22" fillId="0" borderId="15" xfId="0" applyNumberFormat="1" applyFont="1" applyBorder="1" applyAlignment="1" applyProtection="1">
      <alignment horizontal="justify" vertical="top" wrapText="1"/>
      <protection locked="0"/>
    </xf>
    <xf numFmtId="0" fontId="20" fillId="0" borderId="6" xfId="0" quotePrefix="1" applyFont="1" applyBorder="1" applyAlignment="1" applyProtection="1">
      <alignment horizontal="center" vertical="top" wrapText="1"/>
    </xf>
    <xf numFmtId="0" fontId="20" fillId="0" borderId="68" xfId="0" applyFont="1" applyBorder="1" applyAlignment="1" applyProtection="1">
      <alignment vertical="top"/>
    </xf>
    <xf numFmtId="17" fontId="22" fillId="0" borderId="64" xfId="0" applyNumberFormat="1" applyFont="1" applyBorder="1" applyAlignment="1" applyProtection="1">
      <alignment horizontal="justify" vertical="top" wrapText="1"/>
      <protection locked="0"/>
    </xf>
    <xf numFmtId="0" fontId="9" fillId="0" borderId="32" xfId="0" applyFont="1" applyBorder="1" applyAlignment="1" applyProtection="1">
      <alignment horizontal="justify" vertical="top" wrapText="1"/>
      <protection locked="0"/>
    </xf>
    <xf numFmtId="0" fontId="9" fillId="0" borderId="69" xfId="0" applyFont="1" applyBorder="1" applyAlignment="1" applyProtection="1">
      <alignment horizontal="justify" vertical="top" wrapText="1"/>
      <protection locked="0"/>
    </xf>
    <xf numFmtId="0" fontId="9" fillId="0" borderId="58" xfId="0" applyFont="1" applyBorder="1" applyAlignment="1" applyProtection="1">
      <alignment horizontal="justify" vertical="top" wrapText="1"/>
      <protection locked="0"/>
    </xf>
    <xf numFmtId="0" fontId="9" fillId="0" borderId="22" xfId="0" applyFont="1" applyBorder="1" applyAlignment="1" applyProtection="1">
      <alignment horizontal="justify" vertical="top" wrapText="1"/>
      <protection locked="0"/>
    </xf>
    <xf numFmtId="0" fontId="9" fillId="0" borderId="60" xfId="0" applyFont="1" applyBorder="1" applyAlignment="1" applyProtection="1">
      <alignment horizontal="justify" vertical="top" wrapText="1"/>
      <protection locked="0"/>
    </xf>
    <xf numFmtId="0" fontId="9" fillId="0" borderId="62" xfId="0" applyFont="1" applyBorder="1" applyAlignment="1" applyProtection="1">
      <alignment horizontal="justify" vertical="top" wrapText="1"/>
      <protection locked="0"/>
    </xf>
    <xf numFmtId="0" fontId="9" fillId="0" borderId="7" xfId="0" applyFont="1" applyBorder="1" applyAlignment="1" applyProtection="1">
      <alignment horizontal="left" vertical="top"/>
      <protection locked="0"/>
    </xf>
    <xf numFmtId="0" fontId="22" fillId="0" borderId="4" xfId="0" applyFont="1" applyBorder="1" applyAlignment="1" applyProtection="1">
      <alignment horizontal="center" vertical="top" wrapText="1"/>
      <protection locked="0"/>
    </xf>
    <xf numFmtId="0" fontId="22" fillId="0" borderId="7" xfId="0" applyFont="1" applyBorder="1" applyAlignment="1" applyProtection="1">
      <alignment horizontal="center" vertical="top" wrapText="1"/>
      <protection locked="0"/>
    </xf>
    <xf numFmtId="0" fontId="22" fillId="0" borderId="14" xfId="0" applyFont="1" applyBorder="1" applyAlignment="1" applyProtection="1">
      <alignment horizontal="center" vertical="top" wrapText="1"/>
      <protection locked="0"/>
    </xf>
    <xf numFmtId="0" fontId="22" fillId="0" borderId="63" xfId="0" applyFont="1" applyBorder="1" applyAlignment="1" applyProtection="1">
      <alignment horizontal="center" vertical="top" wrapText="1"/>
      <protection locked="0"/>
    </xf>
    <xf numFmtId="0" fontId="22" fillId="0" borderId="10" xfId="0" applyFont="1" applyBorder="1" applyAlignment="1" applyProtection="1">
      <alignment horizontal="center" vertical="top" wrapText="1"/>
      <protection locked="0"/>
    </xf>
    <xf numFmtId="0" fontId="22" fillId="0" borderId="23" xfId="0" applyFont="1" applyBorder="1" applyAlignment="1" applyProtection="1">
      <alignment horizontal="center" vertical="top" wrapText="1"/>
      <protection locked="0"/>
    </xf>
    <xf numFmtId="0" fontId="21" fillId="0" borderId="4" xfId="0" applyFont="1" applyBorder="1" applyAlignment="1" applyProtection="1">
      <alignment vertical="top"/>
    </xf>
    <xf numFmtId="0" fontId="20" fillId="0" borderId="4" xfId="0" applyFont="1" applyBorder="1" applyAlignment="1" applyProtection="1">
      <alignment vertical="top"/>
    </xf>
    <xf numFmtId="0" fontId="26" fillId="0" borderId="4" xfId="0" applyFont="1" applyBorder="1" applyAlignment="1" applyProtection="1">
      <alignment vertical="top"/>
    </xf>
    <xf numFmtId="0" fontId="19" fillId="5" borderId="4" xfId="0" quotePrefix="1" applyFont="1" applyFill="1" applyBorder="1" applyAlignment="1" applyProtection="1">
      <alignment vertical="top"/>
    </xf>
    <xf numFmtId="4" fontId="19" fillId="5" borderId="4" xfId="0" applyNumberFormat="1" applyFont="1" applyFill="1" applyBorder="1" applyAlignment="1" applyProtection="1">
      <alignment horizontal="right" vertical="top" wrapText="1"/>
    </xf>
    <xf numFmtId="4" fontId="19" fillId="5" borderId="4" xfId="0" applyNumberFormat="1" applyFont="1" applyFill="1" applyBorder="1" applyAlignment="1" applyProtection="1">
      <alignment horizontal="right" vertical="top"/>
    </xf>
    <xf numFmtId="0" fontId="19" fillId="0" borderId="4" xfId="0" quotePrefix="1" applyFont="1" applyBorder="1" applyAlignment="1" applyProtection="1">
      <alignment vertical="top"/>
    </xf>
    <xf numFmtId="0" fontId="20" fillId="0" borderId="4" xfId="0" quotePrefix="1" applyFont="1" applyBorder="1" applyAlignment="1" applyProtection="1">
      <alignment vertical="top"/>
    </xf>
    <xf numFmtId="0" fontId="19" fillId="5" borderId="4" xfId="0" applyFont="1" applyFill="1" applyBorder="1" applyAlignment="1" applyProtection="1">
      <alignment horizontal="right" vertical="top" wrapText="1"/>
    </xf>
    <xf numFmtId="0" fontId="17" fillId="5" borderId="4" xfId="0" applyFont="1" applyFill="1" applyBorder="1" applyAlignment="1" applyProtection="1">
      <alignment horizontal="center" vertical="center" wrapText="1"/>
    </xf>
    <xf numFmtId="0" fontId="2" fillId="0" borderId="4" xfId="0" applyFont="1" applyBorder="1" applyAlignment="1" applyProtection="1">
      <alignment vertical="top"/>
    </xf>
    <xf numFmtId="0" fontId="2" fillId="6" borderId="4" xfId="0" applyFont="1" applyFill="1" applyBorder="1" applyAlignment="1" applyProtection="1">
      <alignment horizontal="center" vertical="center" wrapText="1"/>
    </xf>
    <xf numFmtId="0" fontId="27" fillId="0" borderId="4" xfId="0" applyFont="1" applyBorder="1" applyAlignment="1" applyProtection="1">
      <alignment horizontal="center" vertical="top"/>
    </xf>
    <xf numFmtId="0" fontId="6" fillId="5" borderId="4" xfId="0" applyFont="1" applyFill="1" applyBorder="1" applyAlignment="1" applyProtection="1">
      <alignment horizontal="center" vertical="center" wrapText="1"/>
    </xf>
    <xf numFmtId="0" fontId="6" fillId="6" borderId="4" xfId="0" applyFont="1" applyFill="1" applyBorder="1" applyAlignment="1" applyProtection="1">
      <alignment horizontal="center" vertical="center" wrapText="1"/>
    </xf>
    <xf numFmtId="0" fontId="22" fillId="0" borderId="4" xfId="0" quotePrefix="1" applyFont="1" applyBorder="1" applyAlignment="1" applyProtection="1">
      <alignment horizontal="center" vertical="top" wrapText="1"/>
    </xf>
    <xf numFmtId="0" fontId="19" fillId="5" borderId="4" xfId="0" applyFont="1" applyFill="1" applyBorder="1" applyAlignment="1" applyProtection="1">
      <alignment horizontal="center" vertical="top" wrapText="1"/>
    </xf>
    <xf numFmtId="0" fontId="21" fillId="0" borderId="4" xfId="0" quotePrefix="1" applyFont="1" applyBorder="1" applyAlignment="1" applyProtection="1">
      <alignment horizontal="center" vertical="top" wrapText="1"/>
    </xf>
    <xf numFmtId="0" fontId="20" fillId="0" borderId="4" xfId="0" quotePrefix="1" applyFont="1" applyBorder="1" applyAlignment="1" applyProtection="1">
      <alignment horizontal="center" vertical="top" wrapText="1"/>
    </xf>
    <xf numFmtId="0" fontId="26" fillId="0" borderId="4" xfId="0" quotePrefix="1" applyFont="1" applyBorder="1" applyAlignment="1" applyProtection="1">
      <alignment horizontal="center" vertical="top" wrapText="1"/>
    </xf>
    <xf numFmtId="0" fontId="21" fillId="0" borderId="4" xfId="0" applyFont="1" applyBorder="1" applyAlignment="1" applyProtection="1">
      <alignment horizontal="center" vertical="top" wrapText="1"/>
    </xf>
    <xf numFmtId="0" fontId="20" fillId="0" borderId="4" xfId="0" applyFont="1" applyBorder="1" applyAlignment="1" applyProtection="1">
      <alignment horizontal="center" vertical="top" wrapText="1"/>
    </xf>
    <xf numFmtId="0" fontId="47" fillId="0" borderId="4" xfId="0" applyFont="1" applyBorder="1" applyAlignment="1">
      <alignment horizontal="center" vertical="center" wrapText="1"/>
    </xf>
    <xf numFmtId="0" fontId="54" fillId="0" borderId="4" xfId="0" applyFont="1" applyBorder="1" applyAlignment="1">
      <alignment horizontal="center" vertical="center" wrapText="1"/>
    </xf>
    <xf numFmtId="0" fontId="2" fillId="10" borderId="4" xfId="0" applyFont="1" applyFill="1" applyBorder="1" applyAlignment="1">
      <alignment vertical="center" wrapText="1"/>
    </xf>
    <xf numFmtId="0" fontId="2" fillId="5" borderId="4" xfId="0" applyFont="1" applyFill="1" applyBorder="1" applyAlignment="1">
      <alignment vertical="center" wrapText="1"/>
    </xf>
    <xf numFmtId="0" fontId="2" fillId="12" borderId="4" xfId="0" applyFont="1" applyFill="1" applyBorder="1" applyAlignment="1">
      <alignment vertical="center" wrapText="1"/>
    </xf>
    <xf numFmtId="0" fontId="2" fillId="13" borderId="4" xfId="0" applyFont="1" applyFill="1" applyBorder="1" applyAlignment="1">
      <alignment vertical="center" wrapText="1"/>
    </xf>
    <xf numFmtId="0" fontId="9" fillId="0" borderId="4" xfId="0" applyFont="1" applyBorder="1" applyAlignment="1">
      <alignment horizontal="center" vertical="top" wrapText="1"/>
    </xf>
    <xf numFmtId="0" fontId="48" fillId="0" borderId="4" xfId="0" applyFont="1" applyBorder="1" applyAlignment="1">
      <alignment vertical="center" wrapText="1"/>
    </xf>
    <xf numFmtId="0" fontId="55" fillId="0" borderId="4" xfId="0" applyFont="1" applyBorder="1" applyAlignment="1">
      <alignment horizontal="center" vertical="center" wrapText="1"/>
    </xf>
    <xf numFmtId="0" fontId="56" fillId="0" borderId="4" xfId="0" applyFont="1" applyBorder="1" applyAlignment="1">
      <alignment horizontal="center" vertical="center" wrapText="1"/>
    </xf>
    <xf numFmtId="9" fontId="9" fillId="0" borderId="4" xfId="0" applyNumberFormat="1" applyFont="1" applyBorder="1" applyAlignment="1" applyProtection="1">
      <alignment vertical="center" wrapText="1"/>
      <protection locked="0"/>
    </xf>
    <xf numFmtId="0" fontId="2" fillId="0" borderId="21" xfId="0" applyFont="1" applyBorder="1" applyAlignment="1" applyProtection="1">
      <alignment horizontal="left" vertical="top" wrapText="1"/>
    </xf>
    <xf numFmtId="0" fontId="9" fillId="0" borderId="71" xfId="0" applyFont="1" applyBorder="1" applyAlignment="1" applyProtection="1">
      <alignment horizontal="left" vertical="top" wrapText="1" indent="2"/>
    </xf>
    <xf numFmtId="0" fontId="11" fillId="0" borderId="72" xfId="0" applyFont="1" applyBorder="1" applyProtection="1"/>
    <xf numFmtId="0" fontId="11" fillId="0" borderId="73" xfId="0" applyFont="1" applyBorder="1" applyProtection="1"/>
    <xf numFmtId="0" fontId="11" fillId="0" borderId="74" xfId="0" applyFont="1" applyBorder="1" applyProtection="1"/>
    <xf numFmtId="0" fontId="45" fillId="0" borderId="4" xfId="0" applyFont="1" applyFill="1" applyBorder="1" applyAlignment="1" applyProtection="1">
      <alignment horizontal="left" vertical="top" wrapText="1"/>
    </xf>
    <xf numFmtId="0" fontId="17" fillId="0" borderId="17" xfId="0" applyFont="1" applyBorder="1" applyAlignment="1" applyProtection="1">
      <alignment horizontal="center" vertical="center"/>
    </xf>
    <xf numFmtId="0" fontId="17" fillId="0" borderId="5" xfId="0" applyFont="1" applyBorder="1" applyAlignment="1" applyProtection="1">
      <alignment horizontal="center" vertical="center"/>
    </xf>
    <xf numFmtId="0" fontId="17" fillId="0" borderId="32" xfId="0" applyFont="1" applyBorder="1" applyAlignment="1" applyProtection="1">
      <alignment horizontal="center" vertical="center"/>
    </xf>
    <xf numFmtId="0" fontId="9" fillId="0" borderId="4" xfId="0" applyFont="1" applyBorder="1" applyAlignment="1">
      <alignment horizontal="left" vertical="center" wrapText="1"/>
    </xf>
    <xf numFmtId="0" fontId="11" fillId="6" borderId="4" xfId="0" applyFont="1" applyFill="1" applyBorder="1" applyAlignment="1">
      <alignment horizontal="center" vertical="center" wrapText="1"/>
    </xf>
    <xf numFmtId="0" fontId="9" fillId="6" borderId="4" xfId="0" applyFont="1" applyFill="1" applyBorder="1" applyAlignment="1">
      <alignment horizontal="center" vertical="center" wrapText="1"/>
    </xf>
    <xf numFmtId="14" fontId="9" fillId="6" borderId="4" xfId="0" applyNumberFormat="1" applyFont="1" applyFill="1" applyBorder="1" applyAlignment="1">
      <alignment horizontal="center" vertical="center" wrapText="1"/>
    </xf>
    <xf numFmtId="4" fontId="11" fillId="6" borderId="4" xfId="0" applyNumberFormat="1" applyFont="1" applyFill="1" applyBorder="1" applyAlignment="1">
      <alignment horizontal="center" vertical="center" wrapText="1"/>
    </xf>
    <xf numFmtId="0" fontId="5" fillId="5" borderId="34" xfId="0" applyFont="1" applyFill="1" applyBorder="1" applyAlignment="1">
      <alignment horizontal="center" vertical="center" wrapText="1"/>
    </xf>
    <xf numFmtId="4" fontId="9" fillId="6" borderId="4" xfId="0" applyNumberFormat="1" applyFont="1" applyFill="1" applyBorder="1" applyAlignment="1">
      <alignment horizontal="center" vertical="center" wrapText="1"/>
    </xf>
    <xf numFmtId="49" fontId="9" fillId="6" borderId="4" xfId="0" applyNumberFormat="1" applyFont="1" applyFill="1" applyBorder="1" applyAlignment="1">
      <alignment horizontal="center" vertical="center" wrapText="1"/>
    </xf>
    <xf numFmtId="4" fontId="9" fillId="0" borderId="4" xfId="0" applyNumberFormat="1" applyFont="1" applyBorder="1" applyAlignment="1">
      <alignment horizontal="center" vertical="center" wrapText="1"/>
    </xf>
    <xf numFmtId="2" fontId="2" fillId="2" borderId="76" xfId="0" applyNumberFormat="1" applyFont="1" applyFill="1" applyBorder="1" applyAlignment="1" applyProtection="1">
      <alignment horizontal="center" vertical="top"/>
    </xf>
    <xf numFmtId="2" fontId="2" fillId="2" borderId="77" xfId="0" applyNumberFormat="1" applyFont="1" applyFill="1" applyBorder="1" applyAlignment="1" applyProtection="1">
      <alignment horizontal="center" vertical="top"/>
    </xf>
    <xf numFmtId="2" fontId="2" fillId="2" borderId="78" xfId="0" applyNumberFormat="1" applyFont="1" applyFill="1" applyBorder="1" applyAlignment="1" applyProtection="1">
      <alignment horizontal="center" vertical="top"/>
    </xf>
    <xf numFmtId="2" fontId="9" fillId="2" borderId="76" xfId="0" applyNumberFormat="1" applyFont="1" applyFill="1" applyBorder="1" applyAlignment="1" applyProtection="1">
      <alignment horizontal="center" vertical="top"/>
    </xf>
    <xf numFmtId="0" fontId="9" fillId="0" borderId="4" xfId="0" applyFont="1" applyBorder="1" applyAlignment="1">
      <alignment horizontal="left" vertical="top" wrapText="1"/>
    </xf>
    <xf numFmtId="0" fontId="9" fillId="0" borderId="4" xfId="0" applyFont="1" applyFill="1" applyBorder="1" applyAlignment="1">
      <alignment horizontal="left" vertical="top" wrapText="1"/>
    </xf>
    <xf numFmtId="0" fontId="9" fillId="6" borderId="4" xfId="0" applyFont="1" applyFill="1" applyBorder="1" applyAlignment="1">
      <alignment horizontal="left" vertical="center" wrapText="1"/>
    </xf>
    <xf numFmtId="0" fontId="2" fillId="4" borderId="34" xfId="0" applyFont="1" applyFill="1" applyBorder="1" applyAlignment="1" applyProtection="1">
      <alignment horizontal="right" vertical="top" wrapText="1"/>
    </xf>
    <xf numFmtId="0" fontId="9" fillId="0" borderId="5" xfId="0" applyFont="1" applyBorder="1" applyAlignment="1" applyProtection="1">
      <alignment vertical="top"/>
    </xf>
    <xf numFmtId="0" fontId="9" fillId="0" borderId="0" xfId="0" applyFont="1" applyBorder="1" applyAlignment="1" applyProtection="1">
      <alignment vertical="top"/>
    </xf>
    <xf numFmtId="0" fontId="33" fillId="15" borderId="43" xfId="0" applyNumberFormat="1" applyFont="1" applyFill="1" applyBorder="1" applyAlignment="1" applyProtection="1">
      <alignment horizontal="center" vertical="top"/>
    </xf>
    <xf numFmtId="1" fontId="33" fillId="15" borderId="43" xfId="0" applyNumberFormat="1" applyFont="1" applyFill="1" applyBorder="1" applyAlignment="1" applyProtection="1">
      <alignment horizontal="center" vertical="top"/>
    </xf>
    <xf numFmtId="0" fontId="2" fillId="16" borderId="63" xfId="0" applyFont="1" applyFill="1" applyBorder="1" applyAlignment="1" applyProtection="1">
      <alignment horizontal="center" vertical="top" wrapText="1"/>
    </xf>
    <xf numFmtId="0" fontId="2" fillId="16" borderId="34" xfId="0" applyFont="1" applyFill="1" applyBorder="1" applyAlignment="1" applyProtection="1">
      <alignment horizontal="justify" vertical="top" wrapText="1"/>
    </xf>
    <xf numFmtId="0" fontId="2" fillId="16" borderId="34" xfId="0" applyFont="1" applyFill="1" applyBorder="1" applyAlignment="1" applyProtection="1">
      <alignment horizontal="right" vertical="top" wrapText="1"/>
    </xf>
    <xf numFmtId="0" fontId="0" fillId="0" borderId="0" xfId="0" applyBorder="1" applyAlignment="1" applyProtection="1">
      <alignment wrapText="1"/>
    </xf>
    <xf numFmtId="0" fontId="9" fillId="0" borderId="4" xfId="0" applyFont="1" applyFill="1" applyBorder="1" applyAlignment="1" applyProtection="1">
      <alignment horizontal="left" vertical="top" wrapText="1"/>
    </xf>
    <xf numFmtId="0" fontId="9" fillId="15" borderId="4" xfId="0" applyFont="1" applyFill="1" applyBorder="1" applyAlignment="1" applyProtection="1">
      <alignment horizontal="justify" vertical="top" wrapText="1"/>
      <protection locked="0"/>
    </xf>
    <xf numFmtId="0" fontId="9" fillId="15" borderId="0" xfId="0" applyFont="1" applyFill="1" applyBorder="1" applyAlignment="1" applyProtection="1">
      <alignment horizontal="right" vertical="top" wrapText="1"/>
    </xf>
    <xf numFmtId="0" fontId="30" fillId="15" borderId="82" xfId="0" applyNumberFormat="1" applyFont="1" applyFill="1" applyBorder="1" applyAlignment="1" applyProtection="1">
      <alignment horizontal="center" vertical="top"/>
    </xf>
    <xf numFmtId="0" fontId="33" fillId="15" borderId="82" xfId="0" applyNumberFormat="1" applyFont="1" applyFill="1" applyBorder="1" applyAlignment="1" applyProtection="1">
      <alignment horizontal="center" vertical="top"/>
    </xf>
    <xf numFmtId="1" fontId="33" fillId="15" borderId="82" xfId="0" applyNumberFormat="1" applyFont="1" applyFill="1" applyBorder="1" applyAlignment="1" applyProtection="1">
      <alignment horizontal="center" vertical="top"/>
    </xf>
    <xf numFmtId="9" fontId="50" fillId="15" borderId="82" xfId="9" applyFont="1" applyFill="1" applyBorder="1" applyAlignment="1" applyProtection="1">
      <alignment horizontal="center" vertical="top"/>
    </xf>
    <xf numFmtId="0" fontId="11" fillId="0" borderId="31" xfId="0" applyFont="1" applyBorder="1" applyProtection="1"/>
    <xf numFmtId="0" fontId="11" fillId="0" borderId="53" xfId="0" applyFont="1" applyBorder="1" applyProtection="1"/>
    <xf numFmtId="0" fontId="9" fillId="15" borderId="4" xfId="0" applyFont="1" applyFill="1" applyBorder="1" applyAlignment="1" applyProtection="1">
      <alignment horizontal="left" vertical="top" wrapText="1"/>
    </xf>
    <xf numFmtId="0" fontId="9" fillId="15" borderId="18" xfId="0" applyFont="1" applyFill="1" applyBorder="1" applyAlignment="1" applyProtection="1">
      <alignment horizontal="right" vertical="top" wrapText="1"/>
    </xf>
    <xf numFmtId="0" fontId="9" fillId="15" borderId="32" xfId="0" applyFont="1" applyFill="1" applyBorder="1" applyAlignment="1" applyProtection="1">
      <alignment horizontal="justify" vertical="top" wrapText="1"/>
      <protection locked="0"/>
    </xf>
    <xf numFmtId="0" fontId="10" fillId="15" borderId="43" xfId="0" applyFont="1" applyFill="1" applyBorder="1" applyAlignment="1" applyProtection="1">
      <alignment horizontal="justify" vertical="top" wrapText="1"/>
      <protection locked="0"/>
    </xf>
    <xf numFmtId="0" fontId="10" fillId="15" borderId="43" xfId="0" applyFont="1" applyFill="1" applyBorder="1" applyAlignment="1" applyProtection="1">
      <alignment horizontal="justify" vertical="top"/>
      <protection locked="0"/>
    </xf>
    <xf numFmtId="0" fontId="30" fillId="15" borderId="43" xfId="0" applyNumberFormat="1" applyFont="1" applyFill="1" applyBorder="1" applyAlignment="1" applyProtection="1">
      <alignment horizontal="center" vertical="top"/>
    </xf>
    <xf numFmtId="9" fontId="63" fillId="15" borderId="43" xfId="9" applyFont="1" applyFill="1" applyBorder="1" applyAlignment="1" applyProtection="1">
      <alignment horizontal="center" vertical="top"/>
    </xf>
    <xf numFmtId="0" fontId="49" fillId="15" borderId="82" xfId="0" applyNumberFormat="1" applyFont="1" applyFill="1" applyBorder="1" applyAlignment="1" applyProtection="1">
      <alignment horizontal="center" vertical="top"/>
    </xf>
    <xf numFmtId="0" fontId="0" fillId="0" borderId="17" xfId="0" applyBorder="1" applyProtection="1"/>
    <xf numFmtId="0" fontId="0" fillId="0" borderId="5" xfId="0" applyBorder="1" applyProtection="1"/>
    <xf numFmtId="0" fontId="5" fillId="0" borderId="5" xfId="0" applyFont="1" applyBorder="1" applyAlignment="1" applyProtection="1">
      <alignment horizontal="left"/>
    </xf>
    <xf numFmtId="0" fontId="9" fillId="0" borderId="0" xfId="9" applyNumberFormat="1" applyFont="1" applyProtection="1"/>
    <xf numFmtId="0" fontId="2" fillId="16" borderId="63" xfId="0" applyFont="1" applyFill="1" applyBorder="1" applyAlignment="1" applyProtection="1">
      <alignment horizontal="left" vertical="top" wrapText="1"/>
    </xf>
    <xf numFmtId="0" fontId="45" fillId="6" borderId="4" xfId="0" applyFont="1" applyFill="1" applyBorder="1" applyAlignment="1" applyProtection="1">
      <alignment horizontal="left" vertical="top" wrapText="1"/>
    </xf>
    <xf numFmtId="3" fontId="2" fillId="4" borderId="18" xfId="0" applyNumberFormat="1" applyFont="1" applyFill="1" applyBorder="1" applyAlignment="1" applyProtection="1">
      <alignment horizontal="right" vertical="top" wrapText="1"/>
    </xf>
    <xf numFmtId="3" fontId="9" fillId="0" borderId="18" xfId="0" applyNumberFormat="1" applyFont="1" applyFill="1" applyBorder="1" applyAlignment="1" applyProtection="1">
      <alignment horizontal="right" vertical="top" wrapText="1"/>
    </xf>
    <xf numFmtId="3" fontId="9" fillId="15" borderId="18" xfId="0" applyNumberFormat="1" applyFont="1" applyFill="1" applyBorder="1" applyAlignment="1" applyProtection="1">
      <alignment horizontal="right" vertical="top" wrapText="1"/>
    </xf>
    <xf numFmtId="1" fontId="2" fillId="4" borderId="16" xfId="0" applyNumberFormat="1" applyFont="1" applyFill="1" applyBorder="1" applyAlignment="1" applyProtection="1">
      <alignment horizontal="center" vertical="top"/>
    </xf>
    <xf numFmtId="1" fontId="2" fillId="4" borderId="4" xfId="0" applyNumberFormat="1" applyFont="1" applyFill="1" applyBorder="1" applyAlignment="1" applyProtection="1">
      <alignment horizontal="justify" vertical="top" wrapText="1"/>
    </xf>
    <xf numFmtId="1" fontId="2" fillId="4" borderId="18" xfId="0" applyNumberFormat="1" applyFont="1" applyFill="1" applyBorder="1" applyAlignment="1" applyProtection="1">
      <alignment horizontal="right" vertical="top" wrapText="1"/>
    </xf>
    <xf numFmtId="1" fontId="2" fillId="2" borderId="83" xfId="0" applyNumberFormat="1" applyFont="1" applyFill="1" applyBorder="1" applyAlignment="1" applyProtection="1">
      <alignment horizontal="center" vertical="top"/>
    </xf>
    <xf numFmtId="1" fontId="2" fillId="2" borderId="76" xfId="0" applyNumberFormat="1" applyFont="1" applyFill="1" applyBorder="1" applyAlignment="1" applyProtection="1">
      <alignment horizontal="center" vertical="top"/>
    </xf>
    <xf numFmtId="1" fontId="2" fillId="2" borderId="77" xfId="0" applyNumberFormat="1" applyFont="1" applyFill="1" applyBorder="1" applyAlignment="1" applyProtection="1">
      <alignment horizontal="center" vertical="top"/>
    </xf>
    <xf numFmtId="0" fontId="5" fillId="0" borderId="0" xfId="0" applyFont="1" applyProtection="1"/>
    <xf numFmtId="0" fontId="9" fillId="15" borderId="31" xfId="0" applyFont="1" applyFill="1" applyBorder="1" applyAlignment="1" applyProtection="1">
      <alignment horizontal="right" vertical="top" wrapText="1"/>
    </xf>
    <xf numFmtId="0" fontId="2" fillId="16" borderId="20" xfId="0" applyFont="1" applyFill="1" applyBorder="1" applyAlignment="1" applyProtection="1">
      <alignment horizontal="center" vertical="top" wrapText="1"/>
    </xf>
    <xf numFmtId="0" fontId="45" fillId="0" borderId="30" xfId="0" applyFont="1" applyFill="1" applyBorder="1" applyAlignment="1" applyProtection="1">
      <alignment horizontal="left" vertical="top" wrapText="1"/>
    </xf>
    <xf numFmtId="0" fontId="9" fillId="0" borderId="109" xfId="0" applyFont="1" applyFill="1" applyBorder="1" applyAlignment="1" applyProtection="1">
      <alignment horizontal="right" vertical="top" wrapText="1"/>
    </xf>
    <xf numFmtId="1" fontId="2" fillId="15" borderId="0" xfId="0" applyNumberFormat="1" applyFont="1" applyFill="1" applyBorder="1" applyAlignment="1" applyProtection="1">
      <alignment horizontal="center" vertical="top" wrapText="1"/>
    </xf>
    <xf numFmtId="0" fontId="65" fillId="0" borderId="0" xfId="0" applyFont="1" applyAlignment="1">
      <alignment horizontal="left" vertical="top" readingOrder="1"/>
    </xf>
    <xf numFmtId="0" fontId="9" fillId="15" borderId="4" xfId="0" applyFont="1" applyFill="1" applyBorder="1" applyAlignment="1" applyProtection="1">
      <alignment horizontal="justify" vertical="top"/>
    </xf>
    <xf numFmtId="1" fontId="11" fillId="15" borderId="4" xfId="0" applyNumberFormat="1" applyFont="1" applyFill="1" applyBorder="1" applyAlignment="1" applyProtection="1">
      <alignment horizontal="center" vertical="top" wrapText="1"/>
    </xf>
    <xf numFmtId="9" fontId="5" fillId="15" borderId="4" xfId="0" applyNumberFormat="1" applyFont="1" applyFill="1" applyBorder="1" applyAlignment="1">
      <alignment horizontal="center" vertical="top"/>
    </xf>
    <xf numFmtId="1" fontId="9" fillId="15" borderId="4" xfId="0" applyNumberFormat="1" applyFont="1" applyFill="1" applyBorder="1" applyAlignment="1" applyProtection="1">
      <alignment horizontal="left" vertical="top" wrapText="1"/>
    </xf>
    <xf numFmtId="9" fontId="5" fillId="15" borderId="0" xfId="0" applyNumberFormat="1" applyFont="1" applyFill="1" applyBorder="1" applyAlignment="1">
      <alignment horizontal="center" vertical="top"/>
    </xf>
    <xf numFmtId="9" fontId="11" fillId="11" borderId="4" xfId="9" applyFont="1" applyFill="1" applyBorder="1" applyAlignment="1">
      <alignment vertical="center"/>
    </xf>
    <xf numFmtId="9" fontId="11" fillId="15" borderId="0" xfId="9" applyFont="1" applyFill="1" applyBorder="1" applyAlignment="1">
      <alignment vertical="center"/>
    </xf>
    <xf numFmtId="0" fontId="5" fillId="9" borderId="33" xfId="0" applyFont="1" applyFill="1" applyBorder="1" applyAlignment="1">
      <alignment horizontal="center" vertical="center"/>
    </xf>
    <xf numFmtId="9" fontId="50" fillId="15" borderId="43" xfId="9" applyFont="1" applyFill="1" applyBorder="1" applyAlignment="1" applyProtection="1">
      <alignment horizontal="center" vertical="top"/>
    </xf>
    <xf numFmtId="0" fontId="5" fillId="18" borderId="110" xfId="0" applyFont="1" applyFill="1" applyBorder="1" applyAlignment="1" applyProtection="1">
      <alignment horizontal="center" vertical="center" wrapText="1"/>
    </xf>
    <xf numFmtId="0" fontId="0" fillId="0" borderId="31" xfId="0" applyFill="1" applyBorder="1" applyAlignment="1" applyProtection="1">
      <alignment wrapText="1"/>
    </xf>
    <xf numFmtId="0" fontId="2" fillId="16" borderId="4" xfId="0" applyFont="1" applyFill="1" applyBorder="1" applyAlignment="1" applyProtection="1">
      <alignment horizontal="justify" vertical="top"/>
    </xf>
    <xf numFmtId="1" fontId="5" fillId="16" borderId="4" xfId="0" applyNumberFormat="1" applyFont="1" applyFill="1" applyBorder="1" applyAlignment="1" applyProtection="1">
      <alignment horizontal="center" vertical="top" wrapText="1"/>
    </xf>
    <xf numFmtId="9" fontId="5" fillId="16" borderId="4" xfId="0" applyNumberFormat="1" applyFont="1" applyFill="1" applyBorder="1" applyAlignment="1">
      <alignment horizontal="center" vertical="top"/>
    </xf>
    <xf numFmtId="1" fontId="2" fillId="16" borderId="4" xfId="0" applyNumberFormat="1" applyFont="1" applyFill="1" applyBorder="1" applyAlignment="1" applyProtection="1">
      <alignment horizontal="left" vertical="top" wrapText="1"/>
    </xf>
    <xf numFmtId="0" fontId="5" fillId="16" borderId="4" xfId="0" applyFont="1" applyFill="1" applyBorder="1" applyAlignment="1">
      <alignment horizontal="center"/>
    </xf>
    <xf numFmtId="0" fontId="17" fillId="0" borderId="17" xfId="0" applyFont="1" applyBorder="1" applyAlignment="1" applyProtection="1">
      <alignment horizontal="center" vertical="center" wrapText="1"/>
    </xf>
    <xf numFmtId="0" fontId="17" fillId="0" borderId="5" xfId="0" applyFont="1" applyBorder="1" applyAlignment="1" applyProtection="1">
      <alignment horizontal="center" vertical="top"/>
    </xf>
    <xf numFmtId="49" fontId="5" fillId="0" borderId="0" xfId="0" applyNumberFormat="1" applyFont="1" applyAlignment="1" applyProtection="1">
      <alignment horizontal="center" vertical="top" wrapText="1"/>
    </xf>
    <xf numFmtId="0" fontId="5" fillId="0" borderId="0" xfId="0" applyFont="1" applyBorder="1" applyAlignment="1" applyProtection="1">
      <alignment horizontal="center"/>
    </xf>
    <xf numFmtId="0" fontId="2" fillId="18" borderId="0" xfId="0" applyFont="1" applyFill="1" applyAlignment="1" applyProtection="1"/>
    <xf numFmtId="0" fontId="29" fillId="5" borderId="4" xfId="0" applyFont="1" applyFill="1" applyBorder="1" applyAlignment="1">
      <alignment horizontal="center" vertical="center" wrapText="1"/>
    </xf>
    <xf numFmtId="0" fontId="15" fillId="0" borderId="0" xfId="0" applyFont="1" applyBorder="1" applyAlignment="1" applyProtection="1">
      <alignment horizontal="center"/>
    </xf>
    <xf numFmtId="0" fontId="15" fillId="0" borderId="0" xfId="0" applyFont="1" applyBorder="1" applyAlignment="1" applyProtection="1"/>
    <xf numFmtId="0" fontId="15" fillId="0" borderId="31" xfId="0" applyFont="1" applyBorder="1" applyAlignment="1" applyProtection="1"/>
    <xf numFmtId="0" fontId="2" fillId="5" borderId="4" xfId="0" applyFont="1" applyFill="1" applyBorder="1" applyAlignment="1" applyProtection="1">
      <alignment horizontal="center" vertical="center" wrapText="1"/>
    </xf>
    <xf numFmtId="0" fontId="2" fillId="5" borderId="4" xfId="0" applyFont="1" applyFill="1" applyBorder="1" applyAlignment="1" applyProtection="1">
      <alignment horizontal="center" vertical="center"/>
    </xf>
    <xf numFmtId="0" fontId="2" fillId="0" borderId="4" xfId="0" applyFont="1" applyBorder="1" applyAlignment="1" applyProtection="1">
      <alignment horizontal="center" vertical="top" wrapText="1"/>
    </xf>
    <xf numFmtId="0" fontId="12" fillId="0" borderId="4" xfId="0" applyFont="1" applyFill="1" applyBorder="1" applyAlignment="1" applyProtection="1">
      <alignment horizontal="center" vertical="top" wrapText="1"/>
    </xf>
    <xf numFmtId="0" fontId="11" fillId="0" borderId="4" xfId="0" applyFont="1" applyBorder="1" applyAlignment="1" applyProtection="1">
      <alignment horizontal="center" vertical="top" wrapText="1"/>
    </xf>
    <xf numFmtId="0" fontId="9" fillId="0" borderId="33" xfId="0" applyFont="1" applyBorder="1" applyAlignment="1" applyProtection="1">
      <alignment vertical="center" wrapText="1"/>
    </xf>
    <xf numFmtId="9" fontId="9" fillId="8" borderId="4" xfId="9" applyFont="1" applyFill="1" applyBorder="1" applyAlignment="1" applyProtection="1">
      <alignment vertical="center"/>
    </xf>
    <xf numFmtId="0" fontId="9" fillId="0" borderId="4" xfId="0" applyFont="1" applyBorder="1" applyAlignment="1" applyProtection="1">
      <alignment vertical="center" wrapText="1"/>
    </xf>
    <xf numFmtId="0" fontId="0" fillId="0" borderId="32" xfId="0" applyBorder="1" applyProtection="1"/>
    <xf numFmtId="0" fontId="0" fillId="0" borderId="5" xfId="0" applyBorder="1" applyAlignment="1" applyProtection="1">
      <alignment horizontal="center" vertical="center" wrapText="1"/>
    </xf>
    <xf numFmtId="0" fontId="9" fillId="0" borderId="33" xfId="0" applyFont="1" applyBorder="1" applyAlignment="1" applyProtection="1">
      <alignment vertical="center"/>
      <protection locked="0"/>
    </xf>
    <xf numFmtId="0" fontId="11" fillId="0" borderId="33" xfId="0" applyFont="1" applyBorder="1" applyAlignment="1" applyProtection="1">
      <alignment vertical="center"/>
      <protection locked="0"/>
    </xf>
    <xf numFmtId="0" fontId="9" fillId="0" borderId="4" xfId="0" applyFont="1" applyBorder="1" applyAlignment="1" applyProtection="1">
      <alignment vertical="center"/>
      <protection locked="0"/>
    </xf>
    <xf numFmtId="9" fontId="9" fillId="0" borderId="4" xfId="0" applyNumberFormat="1" applyFont="1" applyBorder="1" applyAlignment="1" applyProtection="1">
      <alignment vertical="center"/>
      <protection locked="0"/>
    </xf>
    <xf numFmtId="9" fontId="9" fillId="0" borderId="4" xfId="0" applyNumberFormat="1" applyFont="1" applyBorder="1" applyAlignment="1" applyProtection="1">
      <alignment vertical="center" wrapText="1"/>
    </xf>
    <xf numFmtId="0" fontId="12" fillId="17" borderId="4" xfId="0" applyFont="1" applyFill="1" applyBorder="1" applyAlignment="1" applyProtection="1">
      <alignment horizontal="center" vertical="top" wrapText="1"/>
    </xf>
    <xf numFmtId="0" fontId="9" fillId="0" borderId="33" xfId="0" applyFont="1" applyBorder="1" applyAlignment="1" applyProtection="1">
      <alignment vertical="center" wrapText="1"/>
    </xf>
    <xf numFmtId="0" fontId="9" fillId="0" borderId="0" xfId="0" applyFont="1" applyFill="1" applyBorder="1" applyAlignment="1" applyProtection="1">
      <alignment vertical="center" wrapText="1"/>
    </xf>
    <xf numFmtId="0" fontId="3" fillId="5" borderId="34" xfId="0" applyFont="1" applyFill="1" applyBorder="1" applyAlignment="1" applyProtection="1">
      <alignment horizontal="center" vertical="center" wrapText="1"/>
    </xf>
    <xf numFmtId="16" fontId="8" fillId="4" borderId="4" xfId="0" applyNumberFormat="1" applyFont="1" applyFill="1" applyBorder="1" applyAlignment="1" applyProtection="1">
      <alignment horizontal="center" vertical="center"/>
    </xf>
    <xf numFmtId="16" fontId="8" fillId="4" borderId="18" xfId="0" applyNumberFormat="1" applyFont="1" applyFill="1" applyBorder="1" applyAlignment="1" applyProtection="1">
      <alignment horizontal="center" vertical="center"/>
    </xf>
    <xf numFmtId="0" fontId="9" fillId="0" borderId="16" xfId="0" applyFont="1" applyBorder="1" applyAlignment="1" applyProtection="1">
      <alignment horizontal="center" vertical="top" wrapText="1"/>
    </xf>
    <xf numFmtId="0" fontId="9" fillId="0" borderId="4" xfId="8" applyFont="1" applyFill="1" applyBorder="1" applyAlignment="1" applyProtection="1">
      <alignment horizontal="right" vertical="top" wrapText="1"/>
    </xf>
    <xf numFmtId="0" fontId="9" fillId="0" borderId="4" xfId="8" applyFont="1" applyFill="1" applyBorder="1" applyAlignment="1" applyProtection="1">
      <alignment horizontal="left" vertical="top" wrapText="1"/>
    </xf>
    <xf numFmtId="16" fontId="8" fillId="0" borderId="4" xfId="0" applyNumberFormat="1" applyFont="1" applyFill="1" applyBorder="1" applyAlignment="1" applyProtection="1">
      <alignment horizontal="center" vertical="top"/>
    </xf>
    <xf numFmtId="16" fontId="8" fillId="0" borderId="18" xfId="0" applyNumberFormat="1" applyFont="1" applyFill="1" applyBorder="1" applyAlignment="1" applyProtection="1">
      <alignment horizontal="center" vertical="top"/>
    </xf>
    <xf numFmtId="0" fontId="9" fillId="0" borderId="16" xfId="0" applyFont="1" applyFill="1" applyBorder="1" applyAlignment="1" applyProtection="1">
      <alignment horizontal="justify" vertical="top" wrapText="1"/>
    </xf>
    <xf numFmtId="0" fontId="9" fillId="0" borderId="4" xfId="0" applyFont="1" applyFill="1" applyBorder="1" applyAlignment="1" applyProtection="1">
      <alignment horizontal="justify" vertical="top" wrapText="1"/>
    </xf>
    <xf numFmtId="0" fontId="9" fillId="15" borderId="4" xfId="0" applyFont="1" applyFill="1" applyBorder="1" applyAlignment="1" applyProtection="1">
      <alignment vertical="top" wrapText="1"/>
    </xf>
    <xf numFmtId="0" fontId="9" fillId="15" borderId="4" xfId="8" applyFont="1" applyFill="1" applyBorder="1" applyAlignment="1" applyProtection="1">
      <alignment horizontal="right" vertical="top" wrapText="1"/>
    </xf>
    <xf numFmtId="0" fontId="9" fillId="15" borderId="16" xfId="0" applyFont="1" applyFill="1" applyBorder="1" applyAlignment="1" applyProtection="1">
      <alignment horizontal="justify" vertical="top" wrapText="1"/>
    </xf>
    <xf numFmtId="0" fontId="9" fillId="15" borderId="4" xfId="0" applyFont="1" applyFill="1" applyBorder="1" applyAlignment="1" applyProtection="1">
      <alignment horizontal="justify" vertical="top" wrapText="1"/>
    </xf>
    <xf numFmtId="0" fontId="9" fillId="15" borderId="4" xfId="8" applyFont="1" applyFill="1" applyBorder="1" applyAlignment="1" applyProtection="1">
      <alignment horizontal="left" vertical="top" wrapText="1"/>
    </xf>
    <xf numFmtId="16" fontId="8" fillId="15" borderId="4" xfId="0" applyNumberFormat="1" applyFont="1" applyFill="1" applyBorder="1" applyAlignment="1" applyProtection="1">
      <alignment horizontal="center" vertical="top"/>
    </xf>
    <xf numFmtId="16" fontId="8" fillId="15" borderId="18" xfId="0" applyNumberFormat="1" applyFont="1" applyFill="1" applyBorder="1" applyAlignment="1" applyProtection="1">
      <alignment horizontal="center" vertical="top"/>
    </xf>
    <xf numFmtId="0" fontId="9" fillId="15" borderId="0" xfId="0" applyFont="1" applyFill="1" applyAlignment="1" applyProtection="1">
      <alignment vertical="top"/>
    </xf>
    <xf numFmtId="0" fontId="64" fillId="0" borderId="4" xfId="0" applyFont="1" applyBorder="1" applyAlignment="1" applyProtection="1">
      <alignment vertical="top" wrapText="1"/>
    </xf>
    <xf numFmtId="0" fontId="62" fillId="15" borderId="4" xfId="0" applyFont="1" applyFill="1" applyBorder="1" applyAlignment="1" applyProtection="1">
      <alignment horizontal="justify" vertical="top" wrapText="1"/>
    </xf>
    <xf numFmtId="0" fontId="62" fillId="15" borderId="16" xfId="0" applyFont="1" applyFill="1" applyBorder="1" applyAlignment="1" applyProtection="1">
      <alignment horizontal="justify" vertical="top" wrapText="1"/>
    </xf>
    <xf numFmtId="0" fontId="9" fillId="0" borderId="49" xfId="0" applyFont="1" applyBorder="1" applyAlignment="1" applyProtection="1">
      <alignment horizontal="center" vertical="top" wrapText="1"/>
    </xf>
    <xf numFmtId="0" fontId="9" fillId="15" borderId="30" xfId="0" applyFont="1" applyFill="1" applyBorder="1" applyAlignment="1" applyProtection="1">
      <alignment vertical="top" wrapText="1"/>
    </xf>
    <xf numFmtId="0" fontId="9" fillId="15" borderId="30" xfId="8" applyFont="1" applyFill="1" applyBorder="1" applyAlignment="1" applyProtection="1">
      <alignment horizontal="right" vertical="top" wrapText="1"/>
    </xf>
    <xf numFmtId="0" fontId="9" fillId="0" borderId="30" xfId="0" applyFont="1" applyBorder="1" applyAlignment="1" applyProtection="1">
      <alignment horizontal="left" vertical="top" wrapText="1"/>
    </xf>
    <xf numFmtId="0" fontId="64" fillId="0" borderId="30" xfId="0" applyFont="1" applyBorder="1" applyAlignment="1" applyProtection="1">
      <alignment vertical="top" wrapText="1"/>
    </xf>
    <xf numFmtId="0" fontId="9" fillId="0" borderId="30" xfId="8" applyFont="1" applyFill="1" applyBorder="1" applyAlignment="1" applyProtection="1">
      <alignment horizontal="right" vertical="top" wrapText="1"/>
    </xf>
    <xf numFmtId="0" fontId="9" fillId="0" borderId="30" xfId="8" applyFont="1" applyFill="1" applyBorder="1" applyAlignment="1" applyProtection="1">
      <alignment horizontal="left" vertical="top" wrapText="1"/>
    </xf>
    <xf numFmtId="16" fontId="8" fillId="0" borderId="30" xfId="0" applyNumberFormat="1" applyFont="1" applyFill="1" applyBorder="1" applyAlignment="1" applyProtection="1">
      <alignment horizontal="center" vertical="top"/>
    </xf>
    <xf numFmtId="16" fontId="8" fillId="0" borderId="109" xfId="0" applyNumberFormat="1" applyFont="1" applyFill="1" applyBorder="1" applyAlignment="1" applyProtection="1">
      <alignment horizontal="center" vertical="top"/>
    </xf>
    <xf numFmtId="0" fontId="9" fillId="0" borderId="49" xfId="0" applyFont="1" applyFill="1" applyBorder="1" applyAlignment="1" applyProtection="1">
      <alignment horizontal="justify" vertical="top" wrapText="1"/>
    </xf>
    <xf numFmtId="0" fontId="9" fillId="0" borderId="30" xfId="0" applyFont="1" applyFill="1" applyBorder="1" applyAlignment="1" applyProtection="1">
      <alignment horizontal="justify" vertical="top" wrapText="1"/>
    </xf>
    <xf numFmtId="0" fontId="10" fillId="15" borderId="31" xfId="0" applyFont="1" applyFill="1" applyBorder="1" applyAlignment="1" applyProtection="1">
      <alignment horizontal="justify" vertical="top"/>
    </xf>
    <xf numFmtId="0" fontId="9" fillId="15" borderId="31" xfId="8" applyFont="1" applyFill="1" applyBorder="1" applyAlignment="1" applyProtection="1">
      <alignment horizontal="left" vertical="top" wrapText="1"/>
    </xf>
    <xf numFmtId="16" fontId="8" fillId="15" borderId="31" xfId="0" applyNumberFormat="1" applyFont="1" applyFill="1" applyBorder="1" applyAlignment="1" applyProtection="1">
      <alignment horizontal="center" vertical="top"/>
    </xf>
    <xf numFmtId="0" fontId="9" fillId="15" borderId="31" xfId="0" applyFont="1" applyFill="1" applyBorder="1" applyAlignment="1" applyProtection="1">
      <alignment horizontal="justify" vertical="top" wrapText="1"/>
    </xf>
    <xf numFmtId="0" fontId="9" fillId="15" borderId="75" xfId="0" applyFont="1" applyFill="1" applyBorder="1" applyAlignment="1" applyProtection="1">
      <alignment horizontal="justify" vertical="top" wrapText="1"/>
    </xf>
    <xf numFmtId="0" fontId="9" fillId="15" borderId="0" xfId="0" applyFont="1" applyFill="1" applyBorder="1" applyAlignment="1" applyProtection="1">
      <alignment horizontal="justify" vertical="top" wrapText="1"/>
    </xf>
    <xf numFmtId="0" fontId="10" fillId="15" borderId="0" xfId="0" applyFont="1" applyFill="1" applyBorder="1" applyAlignment="1" applyProtection="1">
      <alignment horizontal="justify" vertical="top" wrapText="1"/>
    </xf>
    <xf numFmtId="0" fontId="10" fillId="15" borderId="0" xfId="0" applyFont="1" applyFill="1" applyBorder="1" applyAlignment="1" applyProtection="1">
      <alignment horizontal="justify" vertical="top"/>
    </xf>
    <xf numFmtId="0" fontId="0" fillId="0" borderId="0" xfId="0" applyBorder="1" applyProtection="1"/>
    <xf numFmtId="0" fontId="0" fillId="0" borderId="32" xfId="0" applyBorder="1" applyAlignment="1" applyProtection="1">
      <alignment horizontal="center" vertical="center" wrapText="1"/>
    </xf>
    <xf numFmtId="0" fontId="11" fillId="0" borderId="33" xfId="0" applyFont="1" applyBorder="1" applyAlignment="1" applyProtection="1">
      <alignment horizontal="center" vertical="top" wrapText="1"/>
    </xf>
    <xf numFmtId="9" fontId="11" fillId="0" borderId="33" xfId="0" applyNumberFormat="1" applyFont="1" applyBorder="1" applyAlignment="1" applyProtection="1">
      <alignment horizontal="center" vertical="top" wrapText="1"/>
    </xf>
    <xf numFmtId="9" fontId="1" fillId="0" borderId="33" xfId="0" applyNumberFormat="1" applyFont="1" applyBorder="1" applyAlignment="1" applyProtection="1">
      <alignment horizontal="center" vertical="top" wrapText="1"/>
    </xf>
    <xf numFmtId="9" fontId="9" fillId="8" borderId="33" xfId="9" applyFont="1" applyFill="1" applyBorder="1" applyAlignment="1" applyProtection="1">
      <alignment vertical="center"/>
    </xf>
    <xf numFmtId="0" fontId="60" fillId="0" borderId="33" xfId="0" applyFont="1" applyBorder="1" applyAlignment="1" applyProtection="1">
      <alignment vertical="center" wrapText="1"/>
    </xf>
    <xf numFmtId="0" fontId="9" fillId="0" borderId="33" xfId="0" applyFont="1" applyBorder="1" applyAlignment="1" applyProtection="1">
      <alignment vertical="center" wrapText="1"/>
      <protection locked="0"/>
    </xf>
    <xf numFmtId="0" fontId="28" fillId="15" borderId="4" xfId="0" applyFont="1" applyFill="1" applyBorder="1" applyAlignment="1" applyProtection="1">
      <alignment horizontal="center" vertical="center" wrapText="1"/>
    </xf>
    <xf numFmtId="0" fontId="29" fillId="15" borderId="4" xfId="0" applyFont="1" applyFill="1" applyBorder="1" applyAlignment="1" applyProtection="1">
      <alignment horizontal="center" vertical="center" wrapText="1"/>
    </xf>
    <xf numFmtId="0" fontId="4" fillId="15" borderId="4" xfId="0" applyFont="1" applyFill="1" applyBorder="1" applyAlignment="1" applyProtection="1">
      <alignment horizontal="center" vertical="center" wrapText="1"/>
    </xf>
    <xf numFmtId="0" fontId="32" fillId="8" borderId="34" xfId="0" applyFont="1" applyFill="1" applyBorder="1" applyAlignment="1" applyProtection="1">
      <alignment horizontal="center" wrapText="1"/>
    </xf>
    <xf numFmtId="0" fontId="2" fillId="5" borderId="34" xfId="0" applyFont="1" applyFill="1" applyBorder="1" applyAlignment="1" applyProtection="1">
      <alignment horizontal="center" vertical="center"/>
    </xf>
    <xf numFmtId="0" fontId="6" fillId="5" borderId="34" xfId="0" applyFont="1" applyFill="1" applyBorder="1" applyAlignment="1" applyProtection="1">
      <alignment horizontal="center" vertical="center" wrapText="1"/>
    </xf>
    <xf numFmtId="0" fontId="61" fillId="17" borderId="4" xfId="0" applyFont="1" applyFill="1" applyBorder="1" applyAlignment="1" applyProtection="1">
      <alignment horizontal="center" vertical="top" wrapText="1"/>
    </xf>
    <xf numFmtId="0" fontId="9" fillId="17" borderId="4" xfId="0" applyFont="1" applyFill="1" applyBorder="1" applyAlignment="1" applyProtection="1">
      <alignment vertical="top" wrapText="1"/>
    </xf>
    <xf numFmtId="0" fontId="12" fillId="15" borderId="4" xfId="0" applyFont="1" applyFill="1" applyBorder="1" applyAlignment="1" applyProtection="1">
      <alignment horizontal="center" vertical="top" wrapText="1"/>
    </xf>
    <xf numFmtId="0" fontId="61" fillId="17" borderId="4" xfId="0" applyFont="1" applyFill="1" applyBorder="1" applyAlignment="1" applyProtection="1">
      <alignment horizontal="center" vertical="top"/>
    </xf>
    <xf numFmtId="0" fontId="12" fillId="0" borderId="4" xfId="0" applyFont="1" applyFill="1" applyBorder="1" applyAlignment="1" applyProtection="1">
      <alignment horizontal="center" vertical="center" wrapText="1"/>
    </xf>
    <xf numFmtId="0" fontId="7" fillId="15" borderId="4" xfId="0" applyFont="1" applyFill="1" applyBorder="1" applyAlignment="1" applyProtection="1">
      <alignment horizontal="center" vertical="center" wrapText="1"/>
    </xf>
    <xf numFmtId="0" fontId="2" fillId="15" borderId="4" xfId="0" applyFont="1" applyFill="1" applyBorder="1" applyAlignment="1" applyProtection="1">
      <alignment horizontal="center" vertical="center" wrapText="1"/>
    </xf>
    <xf numFmtId="0" fontId="12" fillId="0" borderId="4" xfId="0" applyFont="1" applyBorder="1" applyAlignment="1" applyProtection="1">
      <alignment vertical="top" wrapText="1"/>
    </xf>
    <xf numFmtId="0" fontId="12" fillId="0" borderId="4" xfId="0" applyFont="1" applyBorder="1" applyAlignment="1" applyProtection="1">
      <alignment horizontal="left" vertical="top" wrapText="1"/>
      <protection locked="0"/>
    </xf>
    <xf numFmtId="0" fontId="61" fillId="15" borderId="4" xfId="0" applyFont="1" applyFill="1" applyBorder="1" applyAlignment="1" applyProtection="1">
      <alignment horizontal="center" vertical="top" wrapText="1"/>
    </xf>
    <xf numFmtId="0" fontId="61" fillId="0" borderId="4" xfId="0" applyFont="1" applyBorder="1" applyAlignment="1" applyProtection="1">
      <alignment horizontal="center" vertical="top" wrapText="1"/>
    </xf>
    <xf numFmtId="0" fontId="3" fillId="7" borderId="4" xfId="0" applyFont="1" applyFill="1" applyBorder="1" applyAlignment="1" applyProtection="1">
      <alignment horizontal="center" vertical="center" wrapText="1"/>
    </xf>
    <xf numFmtId="0" fontId="9" fillId="7" borderId="4" xfId="0" applyFont="1" applyFill="1" applyBorder="1" applyAlignment="1" applyProtection="1">
      <alignment horizontal="center" vertical="center"/>
    </xf>
    <xf numFmtId="0" fontId="67" fillId="19" borderId="4" xfId="0" applyFont="1" applyFill="1" applyBorder="1" applyProtection="1"/>
    <xf numFmtId="0" fontId="68" fillId="19" borderId="4" xfId="0" applyFont="1" applyFill="1" applyBorder="1" applyAlignment="1" applyProtection="1">
      <alignment horizontal="center" vertical="center" wrapText="1"/>
    </xf>
    <xf numFmtId="0" fontId="69" fillId="19" borderId="4" xfId="0" applyFont="1" applyFill="1" applyBorder="1" applyProtection="1"/>
    <xf numFmtId="164" fontId="70" fillId="19" borderId="4" xfId="9" applyNumberFormat="1" applyFont="1" applyFill="1" applyBorder="1" applyAlignment="1" applyProtection="1">
      <alignment vertical="center"/>
    </xf>
    <xf numFmtId="164" fontId="65" fillId="19" borderId="4" xfId="0" applyNumberFormat="1" applyFont="1" applyFill="1" applyBorder="1" applyAlignment="1" applyProtection="1">
      <alignment vertical="center"/>
    </xf>
    <xf numFmtId="164" fontId="65" fillId="19" borderId="4" xfId="0" applyNumberFormat="1" applyFont="1" applyFill="1" applyBorder="1" applyAlignment="1" applyProtection="1">
      <alignment vertical="center" wrapText="1"/>
    </xf>
    <xf numFmtId="0" fontId="70" fillId="19" borderId="4" xfId="0" applyFont="1" applyFill="1" applyBorder="1" applyProtection="1"/>
    <xf numFmtId="164" fontId="65" fillId="19" borderId="4" xfId="9" applyNumberFormat="1" applyFont="1" applyFill="1" applyBorder="1" applyAlignment="1" applyProtection="1">
      <alignment vertical="center"/>
    </xf>
    <xf numFmtId="0" fontId="32" fillId="8" borderId="48" xfId="0" applyFont="1" applyFill="1" applyBorder="1" applyAlignment="1" applyProtection="1">
      <alignment horizontal="center" wrapText="1"/>
    </xf>
    <xf numFmtId="164" fontId="70" fillId="19" borderId="17" xfId="9" applyNumberFormat="1" applyFont="1" applyFill="1" applyBorder="1" applyAlignment="1" applyProtection="1">
      <alignment vertical="center"/>
    </xf>
    <xf numFmtId="9" fontId="9" fillId="8" borderId="17" xfId="9" applyFont="1" applyFill="1" applyBorder="1" applyAlignment="1" applyProtection="1">
      <alignment vertical="center"/>
    </xf>
    <xf numFmtId="0" fontId="32" fillId="8" borderId="17" xfId="0" applyFont="1" applyFill="1" applyBorder="1" applyAlignment="1" applyProtection="1">
      <alignment horizontal="center" wrapText="1"/>
    </xf>
    <xf numFmtId="9" fontId="9" fillId="8" borderId="52" xfId="9" applyFont="1" applyFill="1" applyBorder="1" applyAlignment="1" applyProtection="1">
      <alignment vertical="center"/>
    </xf>
    <xf numFmtId="9" fontId="70" fillId="19" borderId="4" xfId="0" applyNumberFormat="1" applyFont="1" applyFill="1" applyBorder="1" applyProtection="1"/>
    <xf numFmtId="9" fontId="65" fillId="19" borderId="17" xfId="0" applyNumberFormat="1" applyFont="1" applyFill="1" applyBorder="1" applyProtection="1"/>
    <xf numFmtId="9" fontId="65" fillId="19" borderId="4" xfId="0" applyNumberFormat="1" applyFont="1" applyFill="1" applyBorder="1" applyProtection="1"/>
    <xf numFmtId="0" fontId="65" fillId="19" borderId="4" xfId="0" applyFont="1" applyFill="1" applyBorder="1" applyProtection="1"/>
    <xf numFmtId="0" fontId="65" fillId="19" borderId="4" xfId="0" applyFont="1" applyFill="1" applyBorder="1" applyAlignment="1" applyProtection="1">
      <alignment horizontal="left" vertical="top" wrapText="1" indent="2"/>
    </xf>
    <xf numFmtId="0" fontId="9" fillId="15" borderId="4" xfId="0" applyFont="1" applyFill="1" applyBorder="1" applyAlignment="1" applyProtection="1">
      <alignment horizontal="center" vertical="center" wrapText="1"/>
    </xf>
    <xf numFmtId="0" fontId="71" fillId="20" borderId="4" xfId="0" applyFont="1" applyFill="1" applyBorder="1" applyAlignment="1" applyProtection="1">
      <alignment horizontal="center"/>
    </xf>
    <xf numFmtId="0" fontId="72" fillId="17" borderId="0" xfId="0" applyFont="1" applyFill="1" applyAlignment="1">
      <alignment horizontal="center" vertical="center"/>
    </xf>
    <xf numFmtId="0" fontId="73" fillId="20" borderId="4" xfId="0" applyFont="1" applyFill="1" applyBorder="1" applyAlignment="1" applyProtection="1">
      <alignment horizontal="center" vertical="center" wrapText="1"/>
    </xf>
    <xf numFmtId="0" fontId="70" fillId="20" borderId="4" xfId="0" applyFont="1" applyFill="1" applyBorder="1" applyAlignment="1" applyProtection="1">
      <alignment horizontal="center" vertical="center" wrapText="1"/>
    </xf>
    <xf numFmtId="0" fontId="74" fillId="20" borderId="4" xfId="0" applyFont="1" applyFill="1" applyBorder="1" applyAlignment="1" applyProtection="1">
      <alignment horizontal="center" vertical="center" wrapText="1"/>
    </xf>
    <xf numFmtId="0" fontId="68" fillId="20" borderId="4" xfId="0" applyFont="1" applyFill="1" applyBorder="1" applyAlignment="1" applyProtection="1">
      <alignment horizontal="center" vertical="center" wrapText="1"/>
    </xf>
    <xf numFmtId="164" fontId="70" fillId="20" borderId="4" xfId="0" applyNumberFormat="1" applyFont="1" applyFill="1" applyBorder="1" applyProtection="1"/>
    <xf numFmtId="0" fontId="70" fillId="20" borderId="4" xfId="0" applyFont="1" applyFill="1" applyBorder="1" applyProtection="1"/>
    <xf numFmtId="0" fontId="68" fillId="20" borderId="4" xfId="0" applyFont="1" applyFill="1" applyBorder="1" applyProtection="1"/>
    <xf numFmtId="0" fontId="71" fillId="20" borderId="4" xfId="0" applyFont="1" applyFill="1" applyBorder="1" applyProtection="1"/>
    <xf numFmtId="164" fontId="70" fillId="20" borderId="4" xfId="0" applyNumberFormat="1" applyFont="1" applyFill="1" applyBorder="1" applyAlignment="1" applyProtection="1">
      <alignment vertical="center"/>
    </xf>
    <xf numFmtId="164" fontId="70" fillId="20" borderId="4" xfId="0" applyNumberFormat="1" applyFont="1" applyFill="1" applyBorder="1" applyAlignment="1" applyProtection="1">
      <alignment vertical="center" wrapText="1"/>
    </xf>
    <xf numFmtId="2" fontId="70" fillId="20" borderId="4" xfId="0" applyNumberFormat="1" applyFont="1" applyFill="1" applyBorder="1" applyAlignment="1" applyProtection="1">
      <alignment vertical="center" wrapText="1"/>
    </xf>
    <xf numFmtId="9" fontId="70" fillId="20" borderId="4" xfId="9" applyFont="1" applyFill="1" applyBorder="1" applyAlignment="1" applyProtection="1">
      <alignment vertical="center"/>
    </xf>
    <xf numFmtId="9" fontId="70" fillId="20" borderId="4" xfId="0" applyNumberFormat="1" applyFont="1" applyFill="1" applyBorder="1" applyProtection="1"/>
    <xf numFmtId="0" fontId="70" fillId="20" borderId="4" xfId="0" applyFont="1" applyFill="1" applyBorder="1" applyAlignment="1" applyProtection="1">
      <alignment horizontal="left" vertical="top" wrapText="1" indent="2"/>
    </xf>
    <xf numFmtId="0" fontId="10" fillId="0" borderId="43" xfId="0" applyNumberFormat="1" applyFont="1" applyFill="1" applyBorder="1" applyAlignment="1" applyProtection="1">
      <alignment horizontal="justify" vertical="top"/>
      <protection locked="0"/>
    </xf>
    <xf numFmtId="0" fontId="54" fillId="0" borderId="34" xfId="0" applyFont="1" applyBorder="1" applyAlignment="1">
      <alignment horizontal="center" vertical="center" wrapText="1"/>
    </xf>
    <xf numFmtId="0" fontId="54" fillId="0" borderId="33" xfId="0" applyFont="1" applyBorder="1" applyAlignment="1">
      <alignment horizontal="center" vertical="center" wrapText="1"/>
    </xf>
    <xf numFmtId="0" fontId="47" fillId="0" borderId="34" xfId="0" applyFont="1" applyBorder="1" applyAlignment="1">
      <alignment horizontal="center" vertical="center"/>
    </xf>
    <xf numFmtId="0" fontId="47" fillId="0" borderId="33" xfId="0" applyFont="1" applyBorder="1" applyAlignment="1">
      <alignment horizontal="center" vertical="center"/>
    </xf>
    <xf numFmtId="0" fontId="46" fillId="0" borderId="34" xfId="0" applyFont="1" applyBorder="1" applyAlignment="1">
      <alignment horizontal="center" vertical="center" wrapText="1"/>
    </xf>
    <xf numFmtId="0" fontId="46" fillId="0" borderId="33" xfId="0" applyFont="1" applyBorder="1" applyAlignment="1">
      <alignment horizontal="center" vertical="center" wrapText="1"/>
    </xf>
    <xf numFmtId="0" fontId="57"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56" fillId="0" borderId="34" xfId="0" applyFont="1" applyBorder="1" applyAlignment="1">
      <alignment horizontal="center" vertical="center" wrapText="1"/>
    </xf>
    <xf numFmtId="0" fontId="56" fillId="0" borderId="33" xfId="0" applyFont="1" applyBorder="1" applyAlignment="1">
      <alignment horizontal="center" vertical="center" wrapText="1"/>
    </xf>
    <xf numFmtId="0" fontId="56" fillId="0" borderId="63" xfId="0" applyFont="1" applyBorder="1" applyAlignment="1">
      <alignment horizontal="center" vertical="center" wrapText="1"/>
    </xf>
    <xf numFmtId="0" fontId="46" fillId="0" borderId="63" xfId="0" applyFont="1" applyBorder="1" applyAlignment="1">
      <alignment horizontal="center" vertical="center" wrapText="1"/>
    </xf>
    <xf numFmtId="0" fontId="3" fillId="5" borderId="17" xfId="0" applyFont="1" applyFill="1" applyBorder="1" applyAlignment="1">
      <alignment horizontal="center" vertical="center" wrapText="1"/>
    </xf>
    <xf numFmtId="0" fontId="3" fillId="5" borderId="32" xfId="0" applyFont="1" applyFill="1" applyBorder="1" applyAlignment="1">
      <alignment horizontal="center" vertical="center" wrapText="1"/>
    </xf>
    <xf numFmtId="0" fontId="47" fillId="0" borderId="63" xfId="0" applyFont="1" applyBorder="1" applyAlignment="1">
      <alignment horizontal="center" vertical="center"/>
    </xf>
    <xf numFmtId="0" fontId="47" fillId="0" borderId="4" xfId="0" applyFont="1" applyBorder="1" applyAlignment="1">
      <alignment horizontal="center" vertical="center"/>
    </xf>
    <xf numFmtId="0" fontId="46" fillId="0" borderId="4" xfId="0" applyFont="1" applyBorder="1" applyAlignment="1">
      <alignment horizontal="center" vertical="center" wrapText="1"/>
    </xf>
    <xf numFmtId="0" fontId="47" fillId="0" borderId="4" xfId="0" applyFont="1" applyBorder="1" applyAlignment="1">
      <alignment horizontal="center" vertical="center" wrapText="1"/>
    </xf>
    <xf numFmtId="0" fontId="54" fillId="0" borderId="4" xfId="0" applyFont="1" applyBorder="1" applyAlignment="1">
      <alignment horizontal="center" vertical="center" wrapText="1"/>
    </xf>
    <xf numFmtId="0" fontId="29" fillId="5" borderId="4" xfId="0" applyFont="1" applyFill="1" applyBorder="1" applyAlignment="1">
      <alignment horizontal="center" vertical="center" wrapText="1"/>
    </xf>
    <xf numFmtId="0" fontId="13" fillId="0" borderId="4" xfId="0" applyFont="1" applyBorder="1" applyAlignment="1" applyProtection="1">
      <alignment horizontal="center" vertical="center" wrapText="1"/>
    </xf>
    <xf numFmtId="0" fontId="12" fillId="0" borderId="4" xfId="0" applyFont="1" applyBorder="1" applyAlignment="1" applyProtection="1">
      <alignment horizontal="left" vertical="top" wrapText="1"/>
      <protection locked="0"/>
    </xf>
    <xf numFmtId="0" fontId="17" fillId="0" borderId="17" xfId="0" applyFont="1" applyBorder="1" applyAlignment="1" applyProtection="1">
      <alignment horizontal="center" vertical="center" wrapText="1"/>
    </xf>
    <xf numFmtId="0" fontId="0" fillId="0" borderId="5" xfId="0" applyBorder="1" applyAlignment="1" applyProtection="1">
      <alignment horizontal="center" vertical="center" wrapText="1"/>
    </xf>
    <xf numFmtId="0" fontId="0" fillId="0" borderId="32" xfId="0" applyBorder="1" applyAlignment="1" applyProtection="1">
      <alignment horizontal="center" vertical="center" wrapText="1"/>
    </xf>
    <xf numFmtId="0" fontId="2" fillId="0" borderId="48" xfId="0" applyFont="1" applyBorder="1" applyAlignment="1" applyProtection="1">
      <alignment horizontal="left" vertical="center" wrapText="1"/>
    </xf>
    <xf numFmtId="0" fontId="0" fillId="0" borderId="67" xfId="0" applyBorder="1" applyAlignment="1" applyProtection="1">
      <alignment horizontal="left" vertical="center" wrapText="1"/>
    </xf>
    <xf numFmtId="0" fontId="0" fillId="0" borderId="52" xfId="0" applyBorder="1" applyAlignment="1" applyProtection="1">
      <alignment horizontal="left" vertical="center" wrapText="1"/>
    </xf>
    <xf numFmtId="0" fontId="0" fillId="0" borderId="53" xfId="0" applyBorder="1" applyAlignment="1" applyProtection="1">
      <alignment horizontal="left" vertical="center" wrapText="1"/>
    </xf>
    <xf numFmtId="0" fontId="3" fillId="5" borderId="4" xfId="0" applyFont="1" applyFill="1" applyBorder="1" applyAlignment="1" applyProtection="1">
      <alignment horizontal="center" vertical="center" wrapText="1"/>
    </xf>
    <xf numFmtId="0" fontId="2" fillId="5" borderId="4" xfId="0" applyFont="1" applyFill="1" applyBorder="1" applyAlignment="1" applyProtection="1">
      <alignment horizontal="center" vertical="center" wrapText="1"/>
    </xf>
    <xf numFmtId="0" fontId="2" fillId="5" borderId="4" xfId="0" applyFont="1" applyFill="1" applyBorder="1" applyAlignment="1" applyProtection="1">
      <alignment horizontal="center" vertical="center"/>
    </xf>
    <xf numFmtId="0" fontId="5" fillId="5" borderId="4" xfId="0" applyFont="1" applyFill="1" applyBorder="1" applyAlignment="1" applyProtection="1">
      <alignment horizontal="center"/>
    </xf>
    <xf numFmtId="0" fontId="5" fillId="5" borderId="17" xfId="0" applyFont="1" applyFill="1" applyBorder="1" applyAlignment="1" applyProtection="1">
      <alignment horizontal="center"/>
    </xf>
    <xf numFmtId="0" fontId="5" fillId="5" borderId="5" xfId="0" applyFont="1" applyFill="1" applyBorder="1" applyAlignment="1" applyProtection="1">
      <alignment horizontal="center"/>
    </xf>
    <xf numFmtId="0" fontId="5" fillId="5" borderId="32" xfId="0" applyFont="1" applyFill="1" applyBorder="1" applyAlignment="1" applyProtection="1">
      <alignment horizontal="center"/>
    </xf>
    <xf numFmtId="0" fontId="28" fillId="5" borderId="4" xfId="0" applyFont="1" applyFill="1" applyBorder="1" applyAlignment="1" applyProtection="1">
      <alignment horizontal="center" vertical="center" wrapText="1"/>
    </xf>
    <xf numFmtId="0" fontId="29" fillId="5" borderId="4" xfId="0" applyFont="1" applyFill="1" applyBorder="1" applyAlignment="1" applyProtection="1">
      <alignment horizontal="center" vertical="center" wrapText="1"/>
    </xf>
    <xf numFmtId="0" fontId="4" fillId="5" borderId="4" xfId="0" applyFont="1" applyFill="1" applyBorder="1" applyAlignment="1" applyProtection="1">
      <alignment horizontal="center" vertical="center" wrapText="1"/>
    </xf>
    <xf numFmtId="0" fontId="2" fillId="5" borderId="70" xfId="0" applyFont="1" applyFill="1" applyBorder="1" applyAlignment="1" applyProtection="1">
      <alignment horizontal="center" vertical="center" wrapText="1"/>
    </xf>
    <xf numFmtId="0" fontId="2" fillId="5" borderId="34" xfId="0" applyFont="1" applyFill="1" applyBorder="1" applyAlignment="1" applyProtection="1">
      <alignment horizontal="center" vertical="center"/>
    </xf>
    <xf numFmtId="0" fontId="44" fillId="0" borderId="79" xfId="0" applyFont="1" applyFill="1" applyBorder="1" applyAlignment="1" applyProtection="1">
      <alignment horizontal="center" vertical="top" wrapText="1"/>
    </xf>
    <xf numFmtId="0" fontId="0" fillId="0" borderId="21" xfId="0" applyBorder="1" applyAlignment="1" applyProtection="1">
      <alignment horizontal="center" vertical="top" wrapText="1"/>
    </xf>
    <xf numFmtId="0" fontId="44" fillId="0" borderId="89" xfId="0" applyFont="1" applyFill="1" applyBorder="1" applyAlignment="1" applyProtection="1">
      <alignment horizontal="center" vertical="top" wrapText="1"/>
    </xf>
    <xf numFmtId="0" fontId="0" fillId="0" borderId="90" xfId="0" applyBorder="1" applyAlignment="1" applyProtection="1">
      <alignment horizontal="center" vertical="top" wrapText="1"/>
    </xf>
    <xf numFmtId="0" fontId="0" fillId="0" borderId="91" xfId="0" applyBorder="1" applyAlignment="1" applyProtection="1">
      <alignment horizontal="center" vertical="top" wrapText="1"/>
    </xf>
    <xf numFmtId="0" fontId="9" fillId="0" borderId="95" xfId="0" applyFont="1" applyBorder="1" applyAlignment="1" applyProtection="1">
      <alignment horizontal="left" vertical="top" wrapText="1"/>
    </xf>
    <xf numFmtId="0" fontId="9" fillId="0" borderId="71" xfId="0" applyFont="1" applyBorder="1" applyAlignment="1" applyProtection="1">
      <alignment horizontal="left" vertical="top" wrapText="1"/>
    </xf>
    <xf numFmtId="0" fontId="9" fillId="0" borderId="96" xfId="0" applyFont="1" applyBorder="1" applyAlignment="1" applyProtection="1">
      <alignment horizontal="left" vertical="top" wrapText="1"/>
    </xf>
    <xf numFmtId="0" fontId="7" fillId="5" borderId="84" xfId="0" applyFont="1" applyFill="1" applyBorder="1" applyAlignment="1" applyProtection="1">
      <alignment horizontal="center" vertical="center" wrapText="1"/>
    </xf>
    <xf numFmtId="0" fontId="7" fillId="5" borderId="113" xfId="0" applyFont="1" applyFill="1" applyBorder="1" applyAlignment="1" applyProtection="1">
      <alignment horizontal="center" vertical="center" wrapText="1"/>
    </xf>
    <xf numFmtId="0" fontId="7" fillId="5" borderId="70" xfId="0" applyFont="1" applyFill="1" applyBorder="1" applyAlignment="1" applyProtection="1">
      <alignment horizontal="center" vertical="center" wrapText="1"/>
    </xf>
    <xf numFmtId="0" fontId="7" fillId="5" borderId="34" xfId="0" applyFont="1" applyFill="1" applyBorder="1" applyAlignment="1" applyProtection="1">
      <alignment horizontal="center" vertical="center" wrapText="1"/>
    </xf>
    <xf numFmtId="0" fontId="2" fillId="5" borderId="34" xfId="0" applyFont="1" applyFill="1" applyBorder="1" applyAlignment="1" applyProtection="1">
      <alignment horizontal="center" vertical="center" wrapText="1"/>
    </xf>
    <xf numFmtId="0" fontId="4" fillId="5" borderId="70" xfId="0" applyFont="1" applyFill="1" applyBorder="1" applyAlignment="1" applyProtection="1">
      <alignment horizontal="center" vertical="center" wrapText="1"/>
    </xf>
    <xf numFmtId="0" fontId="4" fillId="5" borderId="34" xfId="0" applyFont="1" applyFill="1" applyBorder="1" applyAlignment="1" applyProtection="1">
      <alignment horizontal="center" vertical="center" wrapText="1"/>
    </xf>
    <xf numFmtId="0" fontId="2" fillId="0" borderId="4" xfId="0" applyFont="1" applyFill="1" applyBorder="1" applyAlignment="1" applyProtection="1">
      <alignment horizontal="center" vertical="center" wrapText="1"/>
    </xf>
    <xf numFmtId="0" fontId="3" fillId="5" borderId="70" xfId="0" applyFont="1" applyFill="1" applyBorder="1" applyAlignment="1" applyProtection="1">
      <alignment horizontal="center" vertical="center" wrapText="1"/>
    </xf>
    <xf numFmtId="0" fontId="3" fillId="5" borderId="34" xfId="0" applyFont="1" applyFill="1" applyBorder="1" applyAlignment="1" applyProtection="1">
      <alignment horizontal="center" vertical="center" wrapText="1"/>
    </xf>
    <xf numFmtId="0" fontId="5" fillId="5" borderId="85" xfId="0" applyFont="1" applyFill="1" applyBorder="1" applyAlignment="1" applyProtection="1">
      <alignment horizontal="center" vertical="center"/>
    </xf>
    <xf numFmtId="0" fontId="5" fillId="5" borderId="81" xfId="0" applyFont="1" applyFill="1" applyBorder="1" applyAlignment="1" applyProtection="1">
      <alignment horizontal="center" vertical="center"/>
    </xf>
    <xf numFmtId="0" fontId="5" fillId="5" borderId="86" xfId="0" applyFont="1" applyFill="1" applyBorder="1" applyAlignment="1" applyProtection="1">
      <alignment horizontal="center" vertical="center"/>
    </xf>
    <xf numFmtId="0" fontId="5" fillId="5" borderId="80" xfId="0" applyFont="1" applyFill="1" applyBorder="1" applyAlignment="1" applyProtection="1">
      <alignment horizontal="center" vertical="center"/>
    </xf>
    <xf numFmtId="0" fontId="3" fillId="5" borderId="87" xfId="0" applyFont="1" applyFill="1" applyBorder="1" applyAlignment="1" applyProtection="1">
      <alignment horizontal="center" vertical="center" wrapText="1"/>
    </xf>
    <xf numFmtId="0" fontId="0" fillId="0" borderId="63" xfId="0" applyBorder="1" applyProtection="1"/>
    <xf numFmtId="0" fontId="9" fillId="0" borderId="4" xfId="0" applyFont="1" applyBorder="1" applyAlignment="1" applyProtection="1">
      <alignment horizontal="center" vertical="center" wrapText="1"/>
    </xf>
    <xf numFmtId="0" fontId="44" fillId="0" borderId="88" xfId="0" applyFont="1" applyFill="1" applyBorder="1" applyAlignment="1" applyProtection="1">
      <alignment horizontal="center" vertical="top" wrapText="1"/>
    </xf>
    <xf numFmtId="0" fontId="44" fillId="0" borderId="0" xfId="0" applyFont="1" applyFill="1" applyBorder="1" applyAlignment="1" applyProtection="1">
      <alignment horizontal="center" vertical="top" wrapText="1"/>
    </xf>
    <xf numFmtId="0" fontId="9" fillId="0" borderId="89" xfId="0" applyFont="1" applyBorder="1" applyAlignment="1" applyProtection="1">
      <alignment horizontal="left" vertical="top"/>
    </xf>
    <xf numFmtId="0" fontId="9" fillId="0" borderId="90" xfId="0" applyFont="1" applyBorder="1" applyAlignment="1" applyProtection="1">
      <alignment horizontal="left" vertical="top"/>
    </xf>
    <xf numFmtId="0" fontId="9" fillId="0" borderId="91" xfId="0" applyFont="1" applyBorder="1" applyAlignment="1" applyProtection="1">
      <alignment horizontal="left" vertical="top"/>
    </xf>
    <xf numFmtId="0" fontId="9" fillId="0" borderId="111" xfId="0" applyFont="1" applyBorder="1" applyAlignment="1" applyProtection="1">
      <alignment horizontal="center" vertical="top" wrapText="1"/>
    </xf>
    <xf numFmtId="0" fontId="9" fillId="0" borderId="71" xfId="0" applyFont="1" applyBorder="1" applyAlignment="1" applyProtection="1">
      <alignment horizontal="center" vertical="top" wrapText="1"/>
    </xf>
    <xf numFmtId="0" fontId="9" fillId="0" borderId="112" xfId="0" applyFont="1" applyBorder="1" applyAlignment="1" applyProtection="1">
      <alignment horizontal="center" vertical="top" wrapText="1"/>
    </xf>
    <xf numFmtId="0" fontId="44" fillId="0" borderId="21" xfId="0" applyFont="1" applyFill="1" applyBorder="1" applyAlignment="1" applyProtection="1">
      <alignment horizontal="center" vertical="top" wrapText="1"/>
    </xf>
    <xf numFmtId="0" fontId="44" fillId="0" borderId="92" xfId="0" applyFont="1" applyFill="1" applyBorder="1" applyAlignment="1" applyProtection="1">
      <alignment horizontal="center" vertical="top" wrapText="1"/>
    </xf>
    <xf numFmtId="0" fontId="9" fillId="0" borderId="93" xfId="0" applyFont="1" applyBorder="1" applyAlignment="1" applyProtection="1">
      <alignment horizontal="center" vertical="top"/>
    </xf>
    <xf numFmtId="0" fontId="9" fillId="0" borderId="4" xfId="0" applyFont="1" applyBorder="1" applyAlignment="1" applyProtection="1">
      <alignment vertical="center" wrapText="1"/>
    </xf>
    <xf numFmtId="49" fontId="9" fillId="0" borderId="4" xfId="0" applyNumberFormat="1" applyFont="1" applyBorder="1" applyAlignment="1" applyProtection="1">
      <alignment horizontal="center" vertical="center" wrapText="1"/>
    </xf>
    <xf numFmtId="0" fontId="0" fillId="0" borderId="71" xfId="0" applyBorder="1" applyAlignment="1" applyProtection="1">
      <alignment horizontal="center" vertical="top" wrapText="1"/>
    </xf>
    <xf numFmtId="0" fontId="0" fillId="0" borderId="112" xfId="0" applyBorder="1" applyAlignment="1" applyProtection="1">
      <alignment horizontal="center" vertical="top" wrapText="1"/>
    </xf>
    <xf numFmtId="0" fontId="0" fillId="0" borderId="4" xfId="0" applyBorder="1" applyAlignment="1" applyProtection="1">
      <alignment horizontal="center" vertical="center" wrapText="1"/>
    </xf>
    <xf numFmtId="0" fontId="9" fillId="0" borderId="93" xfId="0" applyFont="1" applyBorder="1" applyAlignment="1" applyProtection="1">
      <alignment horizontal="left" vertical="top" wrapText="1"/>
    </xf>
    <xf numFmtId="0" fontId="9" fillId="0" borderId="94" xfId="0" applyFont="1" applyBorder="1" applyAlignment="1" applyProtection="1">
      <alignment horizontal="left" vertical="top" wrapText="1"/>
    </xf>
    <xf numFmtId="0" fontId="2" fillId="5" borderId="100" xfId="0" applyFont="1" applyFill="1" applyBorder="1" applyAlignment="1" applyProtection="1">
      <alignment horizontal="center"/>
    </xf>
    <xf numFmtId="0" fontId="2" fillId="5" borderId="101" xfId="0" applyFont="1" applyFill="1" applyBorder="1" applyAlignment="1" applyProtection="1">
      <alignment horizontal="center"/>
    </xf>
    <xf numFmtId="0" fontId="2" fillId="5" borderId="102" xfId="0" applyFont="1" applyFill="1" applyBorder="1" applyAlignment="1" applyProtection="1">
      <alignment horizontal="center"/>
    </xf>
    <xf numFmtId="0" fontId="32" fillId="5" borderId="97" xfId="0" applyFont="1" applyFill="1" applyBorder="1" applyAlignment="1" applyProtection="1">
      <alignment horizontal="center" vertical="center" wrapText="1"/>
    </xf>
    <xf numFmtId="0" fontId="32" fillId="5" borderId="82" xfId="0" applyFont="1" applyFill="1" applyBorder="1" applyAlignment="1" applyProtection="1">
      <alignment horizontal="center" vertical="center" wrapText="1"/>
    </xf>
    <xf numFmtId="0" fontId="66" fillId="5" borderId="97" xfId="0" applyFont="1" applyFill="1" applyBorder="1" applyAlignment="1" applyProtection="1">
      <alignment horizontal="center" vertical="center" wrapText="1"/>
    </xf>
    <xf numFmtId="0" fontId="66" fillId="5" borderId="82" xfId="0" applyFont="1" applyFill="1" applyBorder="1" applyAlignment="1" applyProtection="1">
      <alignment horizontal="center" vertical="center" wrapText="1"/>
    </xf>
    <xf numFmtId="0" fontId="31" fillId="5" borderId="97" xfId="0" applyFont="1" applyFill="1" applyBorder="1" applyAlignment="1" applyProtection="1">
      <alignment horizontal="center" vertical="center" wrapText="1"/>
    </xf>
    <xf numFmtId="0" fontId="31" fillId="5" borderId="82" xfId="0" applyFont="1" applyFill="1" applyBorder="1" applyAlignment="1" applyProtection="1">
      <alignment horizontal="center" vertical="center" wrapText="1"/>
    </xf>
    <xf numFmtId="0" fontId="5" fillId="5" borderId="98" xfId="0" applyFont="1" applyFill="1" applyBorder="1" applyAlignment="1" applyProtection="1">
      <alignment horizontal="center" vertical="center"/>
    </xf>
    <xf numFmtId="0" fontId="5" fillId="5" borderId="99" xfId="0" applyFont="1" applyFill="1" applyBorder="1" applyAlignment="1" applyProtection="1">
      <alignment horizontal="center" vertical="center"/>
    </xf>
    <xf numFmtId="0" fontId="3" fillId="5" borderId="76" xfId="0" applyFont="1" applyFill="1" applyBorder="1" applyAlignment="1" applyProtection="1">
      <alignment horizontal="center" vertical="center" wrapText="1"/>
    </xf>
    <xf numFmtId="0" fontId="2" fillId="0" borderId="17" xfId="0" applyFont="1" applyBorder="1" applyAlignment="1" applyProtection="1">
      <alignment horizontal="left" vertical="center" wrapText="1"/>
    </xf>
    <xf numFmtId="0" fontId="2" fillId="0" borderId="5" xfId="0" applyFont="1" applyBorder="1" applyAlignment="1" applyProtection="1">
      <alignment horizontal="left" vertical="center" wrapText="1"/>
    </xf>
    <xf numFmtId="0" fontId="3" fillId="5" borderId="103" xfId="0" applyFont="1" applyFill="1" applyBorder="1" applyAlignment="1" applyProtection="1">
      <alignment horizontal="center" vertical="center"/>
    </xf>
    <xf numFmtId="0" fontId="3" fillId="5" borderId="102" xfId="0" applyFont="1" applyFill="1" applyBorder="1" applyAlignment="1" applyProtection="1">
      <alignment horizontal="center" vertical="center"/>
    </xf>
    <xf numFmtId="0" fontId="6" fillId="5" borderId="35" xfId="0" applyFont="1" applyFill="1" applyBorder="1" applyAlignment="1" applyProtection="1">
      <alignment horizontal="center" vertical="center" wrapText="1"/>
    </xf>
    <xf numFmtId="0" fontId="6" fillId="5" borderId="104" xfId="0" applyFont="1" applyFill="1" applyBorder="1" applyAlignment="1" applyProtection="1">
      <alignment horizontal="center" vertical="center" wrapText="1"/>
    </xf>
    <xf numFmtId="0" fontId="4" fillId="5" borderId="105" xfId="0" applyFont="1" applyFill="1" applyBorder="1" applyAlignment="1" applyProtection="1">
      <alignment horizontal="center" vertical="center" wrapText="1"/>
    </xf>
    <xf numFmtId="0" fontId="4" fillId="5" borderId="106" xfId="0" applyFont="1" applyFill="1" applyBorder="1" applyAlignment="1" applyProtection="1">
      <alignment horizontal="center" vertical="center" wrapText="1"/>
    </xf>
    <xf numFmtId="0" fontId="13" fillId="5" borderId="44" xfId="0" applyFont="1" applyFill="1" applyBorder="1" applyAlignment="1" applyProtection="1">
      <alignment horizontal="center" vertical="center" wrapText="1"/>
    </xf>
    <xf numFmtId="0" fontId="16" fillId="5" borderId="1" xfId="0" applyFont="1" applyFill="1" applyBorder="1" applyAlignment="1" applyProtection="1">
      <alignment horizontal="center" vertical="center"/>
    </xf>
    <xf numFmtId="0" fontId="5" fillId="5" borderId="44" xfId="0" applyFont="1" applyFill="1" applyBorder="1" applyAlignment="1" applyProtection="1">
      <alignment horizontal="center" vertical="center"/>
    </xf>
    <xf numFmtId="0" fontId="5" fillId="5" borderId="107" xfId="0" applyFont="1" applyFill="1" applyBorder="1" applyAlignment="1" applyProtection="1">
      <alignment horizontal="center" vertical="center"/>
    </xf>
    <xf numFmtId="0" fontId="17" fillId="0" borderId="17" xfId="0" applyFont="1" applyBorder="1" applyAlignment="1" applyProtection="1">
      <alignment horizontal="center"/>
    </xf>
    <xf numFmtId="0" fontId="17" fillId="0" borderId="5" xfId="0" applyFont="1" applyBorder="1" applyAlignment="1" applyProtection="1">
      <alignment horizontal="center"/>
    </xf>
    <xf numFmtId="0" fontId="17" fillId="0" borderId="32" xfId="0" applyFont="1" applyBorder="1" applyAlignment="1" applyProtection="1">
      <alignment horizontal="center"/>
    </xf>
    <xf numFmtId="0" fontId="17" fillId="0" borderId="17" xfId="0" applyFont="1" applyBorder="1" applyAlignment="1" applyProtection="1">
      <alignment horizontal="center" vertical="top"/>
    </xf>
    <xf numFmtId="0" fontId="17" fillId="0" borderId="5" xfId="0" applyFont="1" applyBorder="1" applyAlignment="1" applyProtection="1">
      <alignment horizontal="center" vertical="top"/>
    </xf>
    <xf numFmtId="0" fontId="17" fillId="0" borderId="32" xfId="0" applyFont="1" applyBorder="1" applyAlignment="1" applyProtection="1">
      <alignment horizontal="center" vertical="top"/>
    </xf>
    <xf numFmtId="0" fontId="5" fillId="0" borderId="31" xfId="0" applyFont="1" applyBorder="1" applyAlignment="1" applyProtection="1">
      <alignment horizontal="center"/>
    </xf>
    <xf numFmtId="49" fontId="5" fillId="0" borderId="0" xfId="0" applyNumberFormat="1" applyFont="1" applyAlignment="1" applyProtection="1">
      <alignment horizontal="center" vertical="top" wrapText="1"/>
    </xf>
    <xf numFmtId="0" fontId="5" fillId="5" borderId="40" xfId="0" applyFont="1" applyFill="1" applyBorder="1" applyAlignment="1">
      <alignment horizontal="center" vertical="center" wrapText="1"/>
    </xf>
    <xf numFmtId="0" fontId="5" fillId="5" borderId="20" xfId="0" applyFont="1" applyFill="1" applyBorder="1" applyAlignment="1">
      <alignment horizontal="center" vertical="center" wrapText="1"/>
    </xf>
    <xf numFmtId="0" fontId="2" fillId="5" borderId="76" xfId="2" applyFont="1" applyFill="1" applyBorder="1" applyAlignment="1">
      <alignment horizontal="center" vertical="center" wrapText="1"/>
    </xf>
    <xf numFmtId="0" fontId="2" fillId="5" borderId="4" xfId="2" applyFont="1" applyFill="1" applyBorder="1" applyAlignment="1">
      <alignment horizontal="center" vertical="center" wrapText="1"/>
    </xf>
    <xf numFmtId="0" fontId="3" fillId="5" borderId="35" xfId="0" applyFont="1" applyFill="1" applyBorder="1" applyAlignment="1">
      <alignment horizontal="center" vertical="center" wrapText="1"/>
    </xf>
    <xf numFmtId="0" fontId="3" fillId="5" borderId="63" xfId="0" applyFont="1" applyFill="1" applyBorder="1" applyAlignment="1">
      <alignment horizontal="center" vertical="center" wrapText="1"/>
    </xf>
    <xf numFmtId="0" fontId="5" fillId="5" borderId="41" xfId="0" applyFont="1" applyFill="1" applyBorder="1" applyAlignment="1">
      <alignment horizontal="center" wrapText="1"/>
    </xf>
    <xf numFmtId="0" fontId="5" fillId="5" borderId="108" xfId="0" applyFont="1" applyFill="1" applyBorder="1" applyAlignment="1">
      <alignment horizontal="center" wrapText="1"/>
    </xf>
    <xf numFmtId="0" fontId="5" fillId="5" borderId="52" xfId="0" applyFont="1" applyFill="1" applyBorder="1" applyAlignment="1">
      <alignment horizontal="center" wrapText="1"/>
    </xf>
    <xf numFmtId="0" fontId="5" fillId="5" borderId="53" xfId="0" applyFont="1" applyFill="1" applyBorder="1" applyAlignment="1">
      <alignment horizontal="center" wrapText="1"/>
    </xf>
    <xf numFmtId="0" fontId="5" fillId="5" borderId="35" xfId="0" applyFont="1" applyFill="1" applyBorder="1" applyAlignment="1">
      <alignment horizontal="center" vertical="center" wrapText="1"/>
    </xf>
    <xf numFmtId="0" fontId="5" fillId="5" borderId="63" xfId="0" applyFont="1" applyFill="1" applyBorder="1" applyAlignment="1">
      <alignment horizontal="center" vertical="center" wrapText="1"/>
    </xf>
    <xf numFmtId="0" fontId="2" fillId="0" borderId="17" xfId="0" applyFont="1" applyBorder="1" applyAlignment="1">
      <alignment horizontal="center"/>
    </xf>
    <xf numFmtId="0" fontId="2" fillId="0" borderId="32" xfId="0" applyFont="1" applyBorder="1" applyAlignment="1">
      <alignment horizontal="center"/>
    </xf>
    <xf numFmtId="0" fontId="9" fillId="5" borderId="34" xfId="2" applyFont="1" applyFill="1" applyBorder="1" applyAlignment="1">
      <alignment horizontal="center" vertical="center" wrapText="1"/>
    </xf>
    <xf numFmtId="0" fontId="2" fillId="5" borderId="41" xfId="2" applyFont="1" applyFill="1" applyBorder="1" applyAlignment="1">
      <alignment horizontal="center" vertical="center" wrapText="1"/>
    </xf>
    <xf numFmtId="0" fontId="2" fillId="5" borderId="51" xfId="2" applyFont="1" applyFill="1" applyBorder="1" applyAlignment="1">
      <alignment horizontal="center" vertical="center" wrapText="1"/>
    </xf>
    <xf numFmtId="0" fontId="2" fillId="5" borderId="108" xfId="2" applyFont="1" applyFill="1" applyBorder="1" applyAlignment="1">
      <alignment horizontal="center" vertical="center" wrapText="1"/>
    </xf>
    <xf numFmtId="0" fontId="2" fillId="5" borderId="52" xfId="2" applyFont="1" applyFill="1" applyBorder="1" applyAlignment="1">
      <alignment horizontal="center" vertical="center" wrapText="1"/>
    </xf>
    <xf numFmtId="0" fontId="2" fillId="5" borderId="31" xfId="2" applyFont="1" applyFill="1" applyBorder="1" applyAlignment="1">
      <alignment horizontal="center" vertical="center" wrapText="1"/>
    </xf>
    <xf numFmtId="0" fontId="2" fillId="5" borderId="53" xfId="2" applyFont="1" applyFill="1" applyBorder="1" applyAlignment="1">
      <alignment horizontal="center" vertical="center" wrapText="1"/>
    </xf>
    <xf numFmtId="0" fontId="0" fillId="0" borderId="5" xfId="0" applyBorder="1" applyAlignment="1">
      <alignment horizontal="center" vertical="center" wrapText="1"/>
    </xf>
    <xf numFmtId="0" fontId="0" fillId="0" borderId="32" xfId="0" applyBorder="1" applyAlignment="1">
      <alignment horizontal="center" vertical="center" wrapText="1"/>
    </xf>
    <xf numFmtId="0" fontId="0" fillId="0" borderId="67" xfId="0" applyBorder="1" applyAlignment="1">
      <alignment horizontal="left" vertical="center" wrapText="1"/>
    </xf>
    <xf numFmtId="0" fontId="0" fillId="0" borderId="52" xfId="0" applyBorder="1" applyAlignment="1">
      <alignment horizontal="left" vertical="center" wrapText="1"/>
    </xf>
    <xf numFmtId="0" fontId="0" fillId="0" borderId="53" xfId="0" applyBorder="1" applyAlignment="1">
      <alignment horizontal="left" vertical="center" wrapText="1"/>
    </xf>
    <xf numFmtId="0" fontId="5" fillId="5" borderId="4" xfId="0" applyFont="1" applyFill="1" applyBorder="1" applyAlignment="1">
      <alignment horizontal="center" vertical="center" wrapText="1"/>
    </xf>
    <xf numFmtId="0" fontId="5" fillId="5" borderId="34" xfId="0" applyFont="1" applyFill="1" applyBorder="1" applyAlignment="1">
      <alignment horizontal="center" vertical="center" wrapText="1"/>
    </xf>
    <xf numFmtId="0" fontId="5" fillId="0" borderId="0" xfId="0" applyFont="1" applyBorder="1" applyAlignment="1" applyProtection="1">
      <alignment horizontal="center"/>
    </xf>
  </cellXfs>
  <cellStyles count="11">
    <cellStyle name="Millares" xfId="1" builtinId="3"/>
    <cellStyle name="Normal" xfId="0" builtinId="0"/>
    <cellStyle name="Normal 2" xfId="2"/>
    <cellStyle name="Normal 2 2" xfId="3"/>
    <cellStyle name="Normal 3" xfId="4"/>
    <cellStyle name="Normal 4" xfId="5"/>
    <cellStyle name="Normal 5" xfId="6"/>
    <cellStyle name="Normal 6" xfId="7"/>
    <cellStyle name="Normal_NEU4-PL166 (Competencias y respons. EPASa3)" xfId="8"/>
    <cellStyle name="Porcentual" xfId="9" builtinId="5"/>
    <cellStyle name="Porcentual 2" xfId="10"/>
  </cellStyles>
  <dxfs count="0"/>
  <tableStyles count="0" defaultTableStyle="TableStyleMedium9" defaultPivotStyle="PivotStyleLight16"/>
  <colors>
    <mruColors>
      <color rgb="FFCCCCFF"/>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c:lang val="es-BO"/>
  <c:chart>
    <c:title>
      <c:layout>
        <c:manualLayout>
          <c:xMode val="edge"/>
          <c:yMode val="edge"/>
          <c:x val="0.23038537354298191"/>
          <c:y val="2.3166025983160667E-2"/>
        </c:manualLayout>
      </c:layout>
      <c:spPr>
        <a:noFill/>
        <a:ln w="25400">
          <a:noFill/>
        </a:ln>
      </c:spPr>
      <c:txPr>
        <a:bodyPr/>
        <a:lstStyle/>
        <a:p>
          <a:pPr>
            <a:defRPr sz="1200" b="1" i="0" u="none" strike="noStrike" baseline="0">
              <a:solidFill>
                <a:srgbClr val="000000"/>
              </a:solidFill>
              <a:latin typeface="Calibri"/>
              <a:ea typeface="Calibri"/>
              <a:cs typeface="Calibri"/>
            </a:defRPr>
          </a:pPr>
          <a:endParaRPr lang="es-BO"/>
        </a:p>
      </c:txPr>
    </c:title>
    <c:view3D>
      <c:depthPercent val="100"/>
      <c:rAngAx val="1"/>
    </c:view3D>
    <c:sideWall>
      <c:spPr>
        <a:noFill/>
      </c:spPr>
    </c:sideWall>
    <c:backWall>
      <c:spPr>
        <a:noFill/>
        <a:ln w="25400">
          <a:noFill/>
        </a:ln>
      </c:spPr>
    </c:backWall>
    <c:plotArea>
      <c:layout>
        <c:manualLayout>
          <c:layoutTarget val="inner"/>
          <c:xMode val="edge"/>
          <c:yMode val="edge"/>
          <c:x val="0.11593131367053694"/>
          <c:y val="0.24250414890756691"/>
          <c:w val="0.85275345878375464"/>
          <c:h val="0.61424258790755848"/>
        </c:manualLayout>
      </c:layout>
      <c:bar3DChart>
        <c:barDir val="col"/>
        <c:grouping val="clustered"/>
        <c:ser>
          <c:idx val="0"/>
          <c:order val="0"/>
          <c:tx>
            <c:strRef>
              <c:f>'SEG TRIM ACT '!$S$5</c:f>
              <c:strCache>
                <c:ptCount val="1"/>
                <c:pt idx="0">
                  <c:v>SEGUIMIENTO ENERO - DICIEMBRE 2011</c:v>
                </c:pt>
              </c:strCache>
            </c:strRef>
          </c:tx>
          <c:dPt>
            <c:idx val="0"/>
            <c:spPr>
              <a:gradFill>
                <a:gsLst>
                  <a:gs pos="0">
                    <a:srgbClr val="4BACC6">
                      <a:lumMod val="75000"/>
                    </a:srgbClr>
                  </a:gs>
                  <a:gs pos="50000">
                    <a:srgbClr val="4F81BD">
                      <a:tint val="44500"/>
                      <a:satMod val="160000"/>
                    </a:srgbClr>
                  </a:gs>
                  <a:gs pos="100000">
                    <a:srgbClr val="4F81BD">
                      <a:tint val="23500"/>
                      <a:satMod val="160000"/>
                    </a:srgbClr>
                  </a:gs>
                </a:gsLst>
                <a:lin ang="5400000" scaled="0"/>
              </a:gradFill>
            </c:spPr>
          </c:dPt>
          <c:dPt>
            <c:idx val="1"/>
            <c:spPr>
              <a:solidFill>
                <a:schemeClr val="accent2">
                  <a:lumMod val="75000"/>
                </a:schemeClr>
              </a:solidFill>
            </c:spPr>
          </c:dPt>
          <c:dPt>
            <c:idx val="2"/>
            <c:spPr>
              <a:noFill/>
              <a:ln>
                <a:solidFill>
                  <a:srgbClr val="7030A0"/>
                </a:solidFill>
              </a:ln>
            </c:spPr>
          </c:dPt>
          <c:dLbls>
            <c:spPr>
              <a:noFill/>
              <a:ln w="25400">
                <a:noFill/>
              </a:ln>
            </c:spPr>
            <c:txPr>
              <a:bodyPr/>
              <a:lstStyle/>
              <a:p>
                <a:pPr>
                  <a:defRPr sz="1000" b="0" i="0" u="none" strike="noStrike" baseline="0">
                    <a:solidFill>
                      <a:srgbClr val="000000"/>
                    </a:solidFill>
                    <a:latin typeface="Calibri"/>
                    <a:ea typeface="Calibri"/>
                    <a:cs typeface="Calibri"/>
                  </a:defRPr>
                </a:pPr>
                <a:endParaRPr lang="es-BO"/>
              </a:p>
            </c:txPr>
            <c:showVal val="1"/>
          </c:dLbls>
          <c:cat>
            <c:strRef>
              <c:f>'SEG TRIM ACT '!$C$9:$E$9</c:f>
              <c:strCache>
                <c:ptCount val="3"/>
                <c:pt idx="0">
                  <c:v>PROG ENE-DIC</c:v>
                </c:pt>
                <c:pt idx="1">
                  <c:v>EJEC ENE-DIC</c:v>
                </c:pt>
                <c:pt idx="2">
                  <c:v>EFICACIA EN %</c:v>
                </c:pt>
              </c:strCache>
            </c:strRef>
          </c:cat>
          <c:val>
            <c:numRef>
              <c:f>'SEG TRIM ACT '!$C$10:$E$10</c:f>
              <c:numCache>
                <c:formatCode>0</c:formatCode>
                <c:ptCount val="3"/>
                <c:pt idx="0">
                  <c:v>100</c:v>
                </c:pt>
                <c:pt idx="1">
                  <c:v>7.8524999999999991</c:v>
                </c:pt>
                <c:pt idx="2" formatCode="0%">
                  <c:v>7.8524999999999998E-2</c:v>
                </c:pt>
              </c:numCache>
            </c:numRef>
          </c:val>
        </c:ser>
        <c:dLbls>
          <c:showVal val="1"/>
        </c:dLbls>
        <c:shape val="box"/>
        <c:axId val="137789440"/>
        <c:axId val="137790976"/>
        <c:axId val="0"/>
      </c:bar3DChart>
      <c:catAx>
        <c:axId val="137789440"/>
        <c:scaling>
          <c:orientation val="minMax"/>
        </c:scaling>
        <c:axPos val="b"/>
        <c:numFmt formatCode="General" sourceLinked="1"/>
        <c:majorTickMark val="none"/>
        <c:tickLblPos val="none"/>
        <c:txPr>
          <a:bodyPr rot="0" vert="horz"/>
          <a:lstStyle/>
          <a:p>
            <a:pPr>
              <a:defRPr sz="1000" b="0" i="0" u="none" strike="noStrike" baseline="0">
                <a:solidFill>
                  <a:srgbClr val="000000"/>
                </a:solidFill>
                <a:latin typeface="Calibri"/>
                <a:ea typeface="Calibri"/>
                <a:cs typeface="Calibri"/>
              </a:defRPr>
            </a:pPr>
            <a:endParaRPr lang="es-BO"/>
          </a:p>
        </c:txPr>
        <c:crossAx val="137790976"/>
        <c:crosses val="autoZero"/>
        <c:auto val="1"/>
        <c:lblAlgn val="ctr"/>
        <c:lblOffset val="100"/>
      </c:catAx>
      <c:valAx>
        <c:axId val="137790976"/>
        <c:scaling>
          <c:orientation val="minMax"/>
        </c:scaling>
        <c:axPos val="l"/>
        <c:majorGridlines/>
        <c:title>
          <c:tx>
            <c:rich>
              <a:bodyPr rot="-5400000" vert="horz"/>
              <a:lstStyle/>
              <a:p>
                <a:pPr>
                  <a:defRPr sz="1200"/>
                </a:pPr>
                <a:r>
                  <a:rPr lang="es-ES" sz="1200" b="1" i="0" baseline="0"/>
                  <a:t>Porcentaje</a:t>
                </a:r>
                <a:endParaRPr lang="es-ES" sz="1200"/>
              </a:p>
            </c:rich>
          </c:tx>
        </c:title>
        <c:numFmt formatCode="0" sourceLinked="1"/>
        <c:tickLblPos val="nextTo"/>
        <c:txPr>
          <a:bodyPr rot="0" vert="horz"/>
          <a:lstStyle/>
          <a:p>
            <a:pPr>
              <a:defRPr sz="1000" b="0" i="0" u="none" strike="noStrike" baseline="0">
                <a:solidFill>
                  <a:srgbClr val="000000"/>
                </a:solidFill>
                <a:latin typeface="Calibri"/>
                <a:ea typeface="Calibri"/>
                <a:cs typeface="Calibri"/>
              </a:defRPr>
            </a:pPr>
            <a:endParaRPr lang="es-BO"/>
          </a:p>
        </c:txPr>
        <c:crossAx val="137789440"/>
        <c:crosses val="autoZero"/>
        <c:crossBetween val="between"/>
      </c:valAx>
      <c:spPr>
        <a:noFill/>
        <a:ln w="25400">
          <a:noFill/>
        </a:ln>
      </c:spPr>
    </c:plotArea>
    <c:legend>
      <c:legendPos val="b"/>
    </c:legend>
    <c:plotVisOnly val="1"/>
    <c:dispBlanksAs val="gap"/>
  </c:chart>
  <c:txPr>
    <a:bodyPr/>
    <a:lstStyle/>
    <a:p>
      <a:pPr>
        <a:defRPr sz="1000" b="0" i="0" u="none" strike="noStrike" baseline="0">
          <a:solidFill>
            <a:srgbClr val="000000"/>
          </a:solidFill>
          <a:latin typeface="Calibri"/>
          <a:ea typeface="Calibri"/>
          <a:cs typeface="Calibri"/>
        </a:defRPr>
      </a:pPr>
      <a:endParaRPr lang="es-BO"/>
    </a:p>
  </c:txPr>
  <c:printSettings>
    <c:headerFooter/>
    <c:pageMargins b="0.75000000000000311" l="0.70000000000000062" r="0.70000000000000062" t="0.75000000000000311" header="0.30000000000000032" footer="0.30000000000000032"/>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lang val="es-BO"/>
  <c:chart>
    <c:title>
      <c:spPr>
        <a:noFill/>
        <a:ln w="25400">
          <a:noFill/>
        </a:ln>
      </c:spPr>
      <c:txPr>
        <a:bodyPr/>
        <a:lstStyle/>
        <a:p>
          <a:pPr>
            <a:defRPr sz="1200" b="1" i="0" u="none" strike="noStrike" baseline="0">
              <a:solidFill>
                <a:srgbClr val="000000"/>
              </a:solidFill>
              <a:latin typeface="Calibri"/>
              <a:ea typeface="Calibri"/>
              <a:cs typeface="Calibri"/>
            </a:defRPr>
          </a:pPr>
          <a:endParaRPr lang="es-BO"/>
        </a:p>
      </c:txPr>
    </c:title>
    <c:view3D>
      <c:rotX val="30"/>
      <c:perspective val="30"/>
    </c:view3D>
    <c:plotArea>
      <c:layout>
        <c:manualLayout>
          <c:layoutTarget val="inner"/>
          <c:xMode val="edge"/>
          <c:yMode val="edge"/>
          <c:x val="4.0451784529991833E-2"/>
          <c:y val="0.353724005360883"/>
          <c:w val="0.69587958439176245"/>
          <c:h val="0.5780593189141906"/>
        </c:manualLayout>
      </c:layout>
      <c:pie3DChart>
        <c:varyColors val="1"/>
        <c:ser>
          <c:idx val="0"/>
          <c:order val="0"/>
          <c:tx>
            <c:strRef>
              <c:f>'SEG TRIM ACT '!$S$5</c:f>
              <c:strCache>
                <c:ptCount val="1"/>
                <c:pt idx="0">
                  <c:v>SEGUIMIENTO ENERO - DICIEMBRE 2011</c:v>
                </c:pt>
              </c:strCache>
            </c:strRef>
          </c:tx>
          <c:spPr>
            <a:solidFill>
              <a:schemeClr val="accent1"/>
            </a:solidFill>
          </c:spPr>
          <c:explosion val="25"/>
          <c:dPt>
            <c:idx val="0"/>
            <c:spPr>
              <a:solidFill>
                <a:srgbClr val="A0FAFE"/>
              </a:solidFill>
            </c:spPr>
          </c:dPt>
          <c:dPt>
            <c:idx val="1"/>
            <c:spPr>
              <a:solidFill>
                <a:srgbClr val="9FFBBE"/>
              </a:solidFill>
            </c:spPr>
          </c:dPt>
          <c:dPt>
            <c:idx val="2"/>
            <c:spPr>
              <a:solidFill>
                <a:srgbClr val="FFFF99"/>
              </a:solidFill>
            </c:spPr>
          </c:dPt>
          <c:dPt>
            <c:idx val="3"/>
            <c:spPr>
              <a:solidFill>
                <a:srgbClr val="FF0000"/>
              </a:solidFill>
            </c:spPr>
          </c:dPt>
          <c:dLbls>
            <c:dLbl>
              <c:idx val="0"/>
              <c:layout>
                <c:manualLayout>
                  <c:x val="-0.35785944050234192"/>
                  <c:y val="0.16357308584686794"/>
                </c:manualLayout>
              </c:layout>
              <c:dLblPos val="bestFit"/>
              <c:showLegendKey val="1"/>
              <c:showVal val="1"/>
              <c:showCatName val="1"/>
              <c:showPercent val="1"/>
              <c:separator>
</c:separator>
            </c:dLbl>
            <c:dLbl>
              <c:idx val="1"/>
              <c:layout>
                <c:manualLayout>
                  <c:x val="-0.10387764039728709"/>
                  <c:y val="8.3526682134571623E-2"/>
                </c:manualLayout>
              </c:layout>
              <c:dLblPos val="bestFit"/>
              <c:showLegendKey val="1"/>
              <c:showVal val="1"/>
              <c:showCatName val="1"/>
              <c:showPercent val="1"/>
              <c:separator>
</c:separator>
            </c:dLbl>
            <c:dLbl>
              <c:idx val="2"/>
              <c:layout>
                <c:manualLayout>
                  <c:x val="0.25344681087033505"/>
                  <c:y val="4.2923433874710336E-2"/>
                </c:manualLayout>
              </c:layout>
              <c:dLblPos val="bestFit"/>
              <c:showLegendKey val="1"/>
              <c:showVal val="1"/>
              <c:showCatName val="1"/>
              <c:showPercent val="1"/>
              <c:separator>
</c:separator>
            </c:dLbl>
            <c:spPr>
              <a:noFill/>
              <a:ln w="25400">
                <a:noFill/>
              </a:ln>
            </c:spPr>
            <c:txPr>
              <a:bodyPr/>
              <a:lstStyle/>
              <a:p>
                <a:pPr>
                  <a:defRPr sz="1000" b="0" i="0" u="none" strike="noStrike" baseline="0">
                    <a:solidFill>
                      <a:srgbClr val="000000"/>
                    </a:solidFill>
                    <a:latin typeface="Calibri"/>
                    <a:ea typeface="Calibri"/>
                    <a:cs typeface="Calibri"/>
                  </a:defRPr>
                </a:pPr>
                <a:endParaRPr lang="es-BO"/>
              </a:p>
            </c:txPr>
            <c:showLegendKey val="1"/>
            <c:showVal val="1"/>
            <c:showCatName val="1"/>
            <c:showPercent val="1"/>
            <c:separator>
</c:separator>
            <c:showLeaderLines val="1"/>
          </c:dLbls>
          <c:cat>
            <c:strRef>
              <c:f>'SEG TRIM ACT '!$N$2:$N$5</c:f>
              <c:strCache>
                <c:ptCount val="4"/>
                <c:pt idx="0">
                  <c:v>Cumplimiento optimo
95% - 100%</c:v>
                </c:pt>
                <c:pt idx="1">
                  <c:v>Cumplimiento aceptable
70% - 94%</c:v>
                </c:pt>
                <c:pt idx="2">
                  <c:v>Cumplimiento deficiente
45% - 69%</c:v>
                </c:pt>
                <c:pt idx="3">
                  <c:v>Cumplimiento Malo
0% - 44%</c:v>
                </c:pt>
              </c:strCache>
            </c:strRef>
          </c:cat>
          <c:val>
            <c:numRef>
              <c:f>'SEG TRIM ACT '!$O$2:$O$5</c:f>
              <c:numCache>
                <c:formatCode>General</c:formatCode>
                <c:ptCount val="4"/>
                <c:pt idx="0">
                  <c:v>0</c:v>
                </c:pt>
                <c:pt idx="1">
                  <c:v>1</c:v>
                </c:pt>
                <c:pt idx="2">
                  <c:v>5</c:v>
                </c:pt>
                <c:pt idx="3">
                  <c:v>46</c:v>
                </c:pt>
              </c:numCache>
            </c:numRef>
          </c:val>
        </c:ser>
        <c:dLbls>
          <c:showVal val="1"/>
        </c:dLbls>
      </c:pie3DChart>
      <c:spPr>
        <a:noFill/>
        <a:ln w="25400">
          <a:noFill/>
        </a:ln>
      </c:spPr>
    </c:plotArea>
    <c:legend>
      <c:legendPos val="r"/>
      <c:txPr>
        <a:bodyPr/>
        <a:lstStyle/>
        <a:p>
          <a:pPr>
            <a:defRPr sz="800"/>
          </a:pPr>
          <a:endParaRPr lang="es-BO"/>
        </a:p>
      </c:txPr>
    </c:legend>
    <c:plotVisOnly val="1"/>
    <c:dispBlanksAs val="zero"/>
  </c:chart>
  <c:txPr>
    <a:bodyPr/>
    <a:lstStyle/>
    <a:p>
      <a:pPr>
        <a:defRPr sz="1000" b="0" i="0" u="none" strike="noStrike" baseline="0">
          <a:solidFill>
            <a:srgbClr val="000000"/>
          </a:solidFill>
          <a:latin typeface="Calibri"/>
          <a:ea typeface="Calibri"/>
          <a:cs typeface="Calibri"/>
        </a:defRPr>
      </a:pPr>
      <a:endParaRPr lang="es-BO"/>
    </a:p>
  </c:txPr>
  <c:printSettings>
    <c:headerFooter/>
    <c:pageMargins b="0.75000000000000311" l="0.70000000000000062" r="0.70000000000000062" t="0.75000000000000311"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lang val="es-BO"/>
  <c:chart>
    <c:title>
      <c:layout>
        <c:manualLayout>
          <c:xMode val="edge"/>
          <c:yMode val="edge"/>
          <c:x val="0.323605809866988"/>
          <c:y val="2.7979571145664649E-2"/>
        </c:manualLayout>
      </c:layout>
      <c:spPr>
        <a:noFill/>
        <a:ln w="12700">
          <a:solidFill>
            <a:srgbClr val="92D050"/>
          </a:solidFill>
        </a:ln>
      </c:spPr>
      <c:txPr>
        <a:bodyPr/>
        <a:lstStyle/>
        <a:p>
          <a:pPr>
            <a:defRPr sz="1200" b="1" i="0" u="none" strike="noStrike" baseline="0">
              <a:solidFill>
                <a:srgbClr val="000000"/>
              </a:solidFill>
              <a:latin typeface="Calibri"/>
              <a:ea typeface="Calibri"/>
              <a:cs typeface="Calibri"/>
            </a:defRPr>
          </a:pPr>
          <a:endParaRPr lang="es-BO"/>
        </a:p>
      </c:txPr>
    </c:title>
    <c:view3D>
      <c:depthPercent val="100"/>
      <c:rAngAx val="1"/>
    </c:view3D>
    <c:sideWall>
      <c:spPr>
        <a:noFill/>
      </c:spPr>
    </c:sideWall>
    <c:backWall>
      <c:spPr>
        <a:noFill/>
        <a:ln w="25400">
          <a:noFill/>
        </a:ln>
      </c:spPr>
    </c:backWall>
    <c:plotArea>
      <c:layout>
        <c:manualLayout>
          <c:layoutTarget val="inner"/>
          <c:xMode val="edge"/>
          <c:yMode val="edge"/>
          <c:x val="0.12440588994172352"/>
          <c:y val="0.16067502392525765"/>
          <c:w val="0.85275345878375464"/>
          <c:h val="0.61424258790755848"/>
        </c:manualLayout>
      </c:layout>
      <c:bar3DChart>
        <c:barDir val="col"/>
        <c:grouping val="clustered"/>
        <c:varyColors val="1"/>
        <c:ser>
          <c:idx val="0"/>
          <c:order val="0"/>
          <c:tx>
            <c:strRef>
              <c:f>'SEG TRIM ACT '!$R$5</c:f>
              <c:strCache>
                <c:ptCount val="1"/>
                <c:pt idx="0">
                  <c:v>4to TRIMESTRE 2011 (%)</c:v>
                </c:pt>
              </c:strCache>
            </c:strRef>
          </c:tx>
          <c:dLbls>
            <c:spPr>
              <a:noFill/>
              <a:ln w="25400">
                <a:noFill/>
              </a:ln>
            </c:spPr>
            <c:txPr>
              <a:bodyPr/>
              <a:lstStyle/>
              <a:p>
                <a:pPr>
                  <a:defRPr sz="1000" b="0" i="0" u="none" strike="noStrike" baseline="0">
                    <a:solidFill>
                      <a:srgbClr val="000000"/>
                    </a:solidFill>
                    <a:latin typeface="Calibri"/>
                    <a:ea typeface="Calibri"/>
                    <a:cs typeface="Calibri"/>
                  </a:defRPr>
                </a:pPr>
                <a:endParaRPr lang="es-BO"/>
              </a:p>
            </c:txPr>
            <c:showVal val="1"/>
          </c:dLbls>
          <c:cat>
            <c:strRef>
              <c:f>'SEG TRIM ACT '!$G$9:$I$9</c:f>
              <c:strCache>
                <c:ptCount val="3"/>
                <c:pt idx="0">
                  <c:v>PROG 4to TRIM</c:v>
                </c:pt>
                <c:pt idx="1">
                  <c:v>EJEC 4to TRIM</c:v>
                </c:pt>
                <c:pt idx="2">
                  <c:v>EJEJ/PROG</c:v>
                </c:pt>
              </c:strCache>
            </c:strRef>
          </c:cat>
          <c:val>
            <c:numRef>
              <c:f>'SEG TRIM ACT '!$G$10:$I$10</c:f>
              <c:numCache>
                <c:formatCode>0</c:formatCode>
                <c:ptCount val="3"/>
                <c:pt idx="0">
                  <c:v>26.436250000000001</c:v>
                </c:pt>
                <c:pt idx="1">
                  <c:v>0</c:v>
                </c:pt>
                <c:pt idx="2" formatCode="0%">
                  <c:v>0</c:v>
                </c:pt>
              </c:numCache>
            </c:numRef>
          </c:val>
        </c:ser>
        <c:dLbls>
          <c:showVal val="1"/>
        </c:dLbls>
        <c:shape val="box"/>
        <c:axId val="141003392"/>
        <c:axId val="141165312"/>
        <c:axId val="0"/>
      </c:bar3DChart>
      <c:catAx>
        <c:axId val="141003392"/>
        <c:scaling>
          <c:orientation val="minMax"/>
        </c:scaling>
        <c:axPos val="b"/>
        <c:title>
          <c:tx>
            <c:rich>
              <a:bodyPr/>
              <a:lstStyle/>
              <a:p>
                <a:pPr>
                  <a:defRPr sz="1000"/>
                </a:pPr>
                <a:r>
                  <a:rPr lang="es-ES" sz="1000" b="1"/>
                  <a:t>DIRECCION</a:t>
                </a:r>
                <a:r>
                  <a:rPr lang="es-ES" sz="1000" b="1" baseline="0"/>
                  <a:t> GENERAL DE ASUNTOS ADMINISTRATIVOS</a:t>
                </a:r>
                <a:endParaRPr lang="es-ES" sz="1000" b="1"/>
              </a:p>
            </c:rich>
          </c:tx>
          <c:spPr>
            <a:gradFill>
              <a:gsLst>
                <a:gs pos="0">
                  <a:srgbClr val="92D050"/>
                </a:gs>
                <a:gs pos="50000">
                  <a:srgbClr val="4F81BD">
                    <a:tint val="44500"/>
                    <a:satMod val="160000"/>
                  </a:srgbClr>
                </a:gs>
                <a:gs pos="100000">
                  <a:srgbClr val="4F81BD">
                    <a:tint val="23500"/>
                    <a:satMod val="160000"/>
                  </a:srgbClr>
                </a:gs>
              </a:gsLst>
              <a:lin ang="5400000" scaled="0"/>
            </a:gradFill>
          </c:spPr>
        </c:title>
        <c:numFmt formatCode="General" sourceLinked="1"/>
        <c:majorTickMark val="none"/>
        <c:tickLblPos val="none"/>
        <c:txPr>
          <a:bodyPr rot="0" vert="horz"/>
          <a:lstStyle/>
          <a:p>
            <a:pPr>
              <a:defRPr sz="1000" b="0" i="0" u="none" strike="noStrike" baseline="0">
                <a:solidFill>
                  <a:srgbClr val="000000"/>
                </a:solidFill>
                <a:latin typeface="Calibri"/>
                <a:ea typeface="Calibri"/>
                <a:cs typeface="Calibri"/>
              </a:defRPr>
            </a:pPr>
            <a:endParaRPr lang="es-BO"/>
          </a:p>
        </c:txPr>
        <c:crossAx val="141165312"/>
        <c:crosses val="autoZero"/>
        <c:auto val="1"/>
        <c:lblAlgn val="ctr"/>
        <c:lblOffset val="100"/>
      </c:catAx>
      <c:valAx>
        <c:axId val="141165312"/>
        <c:scaling>
          <c:orientation val="minMax"/>
        </c:scaling>
        <c:axPos val="l"/>
        <c:majorGridlines/>
        <c:title>
          <c:tx>
            <c:rich>
              <a:bodyPr rot="-5400000" vert="horz"/>
              <a:lstStyle/>
              <a:p>
                <a:pPr>
                  <a:defRPr sz="1200"/>
                </a:pPr>
                <a:r>
                  <a:rPr lang="es-ES" sz="1200" b="1" i="0" baseline="0"/>
                  <a:t>Porcentaje</a:t>
                </a:r>
                <a:endParaRPr lang="es-ES" sz="1200"/>
              </a:p>
            </c:rich>
          </c:tx>
        </c:title>
        <c:numFmt formatCode="0" sourceLinked="1"/>
        <c:tickLblPos val="nextTo"/>
        <c:txPr>
          <a:bodyPr rot="0" vert="horz"/>
          <a:lstStyle/>
          <a:p>
            <a:pPr>
              <a:defRPr sz="1000" b="0" i="0" u="none" strike="noStrike" baseline="0">
                <a:solidFill>
                  <a:srgbClr val="000000"/>
                </a:solidFill>
                <a:latin typeface="Calibri"/>
                <a:ea typeface="Calibri"/>
                <a:cs typeface="Calibri"/>
              </a:defRPr>
            </a:pPr>
            <a:endParaRPr lang="es-BO"/>
          </a:p>
        </c:txPr>
        <c:crossAx val="141003392"/>
        <c:crosses val="autoZero"/>
        <c:crossBetween val="between"/>
      </c:valAx>
      <c:spPr>
        <a:noFill/>
        <a:ln w="25400">
          <a:noFill/>
        </a:ln>
      </c:spPr>
    </c:plotArea>
    <c:legend>
      <c:legendPos val="b"/>
    </c:legend>
    <c:plotVisOnly val="1"/>
    <c:dispBlanksAs val="gap"/>
  </c:chart>
  <c:txPr>
    <a:bodyPr/>
    <a:lstStyle/>
    <a:p>
      <a:pPr>
        <a:defRPr sz="1000" b="0" i="0" u="none" strike="noStrike" baseline="0">
          <a:solidFill>
            <a:srgbClr val="000000"/>
          </a:solidFill>
          <a:latin typeface="Calibri"/>
          <a:ea typeface="Calibri"/>
          <a:cs typeface="Calibri"/>
        </a:defRPr>
      </a:pPr>
      <a:endParaRPr lang="es-BO"/>
    </a:p>
  </c:txPr>
  <c:printSettings>
    <c:headerFooter/>
    <c:pageMargins b="0.75000000000000333" l="0.70000000000000062" r="0.70000000000000062" t="0.75000000000000333" header="0.30000000000000032" footer="0.30000000000000032"/>
    <c:pageSetup/>
  </c:printSettings>
</c:chartSpac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104775</xdr:colOff>
      <xdr:row>27</xdr:row>
      <xdr:rowOff>152400</xdr:rowOff>
    </xdr:from>
    <xdr:to>
      <xdr:col>14</xdr:col>
      <xdr:colOff>733425</xdr:colOff>
      <xdr:row>58</xdr:row>
      <xdr:rowOff>123825</xdr:rowOff>
    </xdr:to>
    <xdr:grpSp>
      <xdr:nvGrpSpPr>
        <xdr:cNvPr id="501289" name="10 Grupo"/>
        <xdr:cNvGrpSpPr>
          <a:grpSpLocks/>
        </xdr:cNvGrpSpPr>
      </xdr:nvGrpSpPr>
      <xdr:grpSpPr bwMode="auto">
        <a:xfrm>
          <a:off x="109728" y="8529320"/>
          <a:ext cx="8257032" cy="4885944"/>
          <a:chOff x="214313" y="1214438"/>
          <a:chExt cx="8643937" cy="5243384"/>
        </a:xfrm>
      </xdr:grpSpPr>
      <xdr:sp macro="" textlink="">
        <xdr:nvSpPr>
          <xdr:cNvPr id="10" name="6 Rectángulo redondeado"/>
          <xdr:cNvSpPr/>
        </xdr:nvSpPr>
        <xdr:spPr>
          <a:xfrm>
            <a:off x="214313" y="5217021"/>
            <a:ext cx="8570416" cy="1240801"/>
          </a:xfrm>
          <a:prstGeom prst="roundRect">
            <a:avLst>
              <a:gd name="adj" fmla="val 7609"/>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s-E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a:defRPr/>
            </a:pPr>
            <a:endParaRPr lang="es-ES"/>
          </a:p>
        </xdr:txBody>
      </xdr:sp>
      <xdr:sp macro="" textlink="">
        <xdr:nvSpPr>
          <xdr:cNvPr id="11" name="5 Rectángulo redondeado"/>
          <xdr:cNvSpPr/>
        </xdr:nvSpPr>
        <xdr:spPr>
          <a:xfrm>
            <a:off x="214313" y="2785452"/>
            <a:ext cx="8570416" cy="1861201"/>
          </a:xfrm>
          <a:prstGeom prst="roundRect">
            <a:avLst>
              <a:gd name="adj" fmla="val 7609"/>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s-E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a:defRPr/>
            </a:pPr>
            <a:endParaRPr lang="es-ES"/>
          </a:p>
        </xdr:txBody>
      </xdr:sp>
      <xdr:sp macro="" textlink="">
        <xdr:nvSpPr>
          <xdr:cNvPr id="12" name="Rectangle 1"/>
          <xdr:cNvSpPr>
            <a:spLocks noChangeArrowheads="1"/>
          </xdr:cNvSpPr>
        </xdr:nvSpPr>
        <xdr:spPr bwMode="auto">
          <a:xfrm>
            <a:off x="287834" y="1214438"/>
            <a:ext cx="8570416" cy="920594"/>
          </a:xfrm>
          <a:prstGeom prst="rect">
            <a:avLst/>
          </a:prstGeom>
          <a:solidFill>
            <a:srgbClr val="FFFFFF"/>
          </a:solidFill>
          <a:ln w="9525">
            <a:noFill/>
            <a:miter lim="800000"/>
            <a:headEnd/>
            <a:tailEnd/>
          </a:ln>
        </xdr:spPr>
        <xdr:txBody>
          <a:bodyPr wrap="square" anchor="ctr">
            <a:spAutoFit/>
          </a:bodyPr>
          <a:lstStyle>
            <a:defPPr>
              <a:defRPr lang="es-ES"/>
            </a:defPPr>
            <a:lvl1pPr algn="l" rtl="0" fontAlgn="base">
              <a:spcBef>
                <a:spcPct val="0"/>
              </a:spcBef>
              <a:spcAft>
                <a:spcPct val="0"/>
              </a:spcAft>
              <a:defRPr kern="1200">
                <a:solidFill>
                  <a:schemeClr val="tx1"/>
                </a:solidFill>
                <a:latin typeface="Arial" charset="0"/>
                <a:ea typeface="+mn-ea"/>
                <a:cs typeface="Arial" charset="0"/>
              </a:defRPr>
            </a:lvl1pPr>
            <a:lvl2pPr marL="457200" algn="l" rtl="0" fontAlgn="base">
              <a:spcBef>
                <a:spcPct val="0"/>
              </a:spcBef>
              <a:spcAft>
                <a:spcPct val="0"/>
              </a:spcAft>
              <a:defRPr kern="1200">
                <a:solidFill>
                  <a:schemeClr val="tx1"/>
                </a:solidFill>
                <a:latin typeface="Arial" charset="0"/>
                <a:ea typeface="+mn-ea"/>
                <a:cs typeface="Arial" charset="0"/>
              </a:defRPr>
            </a:lvl2pPr>
            <a:lvl3pPr marL="914400" algn="l" rtl="0" fontAlgn="base">
              <a:spcBef>
                <a:spcPct val="0"/>
              </a:spcBef>
              <a:spcAft>
                <a:spcPct val="0"/>
              </a:spcAft>
              <a:defRPr kern="1200">
                <a:solidFill>
                  <a:schemeClr val="tx1"/>
                </a:solidFill>
                <a:latin typeface="Arial" charset="0"/>
                <a:ea typeface="+mn-ea"/>
                <a:cs typeface="Arial" charset="0"/>
              </a:defRPr>
            </a:lvl3pPr>
            <a:lvl4pPr marL="1371600" algn="l" rtl="0" fontAlgn="base">
              <a:spcBef>
                <a:spcPct val="0"/>
              </a:spcBef>
              <a:spcAft>
                <a:spcPct val="0"/>
              </a:spcAft>
              <a:defRPr kern="1200">
                <a:solidFill>
                  <a:schemeClr val="tx1"/>
                </a:solidFill>
                <a:latin typeface="Arial" charset="0"/>
                <a:ea typeface="+mn-ea"/>
                <a:cs typeface="Arial" charset="0"/>
              </a:defRPr>
            </a:lvl4pPr>
            <a:lvl5pPr marL="1828800" algn="l" rtl="0" fontAlgn="base">
              <a:spcBef>
                <a:spcPct val="0"/>
              </a:spcBef>
              <a:spcAft>
                <a:spcPct val="0"/>
              </a:spcAft>
              <a:defRPr kern="1200">
                <a:solidFill>
                  <a:schemeClr val="tx1"/>
                </a:solidFill>
                <a:latin typeface="Arial" charset="0"/>
                <a:ea typeface="+mn-ea"/>
                <a:cs typeface="Arial" charset="0"/>
              </a:defRPr>
            </a:lvl5pPr>
            <a:lvl6pPr marL="2286000" algn="l" defTabSz="914400" rtl="0" eaLnBrk="1" latinLnBrk="0" hangingPunct="1">
              <a:defRPr kern="1200">
                <a:solidFill>
                  <a:schemeClr val="tx1"/>
                </a:solidFill>
                <a:latin typeface="Arial" charset="0"/>
                <a:ea typeface="+mn-ea"/>
                <a:cs typeface="Arial" charset="0"/>
              </a:defRPr>
            </a:lvl6pPr>
            <a:lvl7pPr marL="2743200" algn="l" defTabSz="914400" rtl="0" eaLnBrk="1" latinLnBrk="0" hangingPunct="1">
              <a:defRPr kern="1200">
                <a:solidFill>
                  <a:schemeClr val="tx1"/>
                </a:solidFill>
                <a:latin typeface="Arial" charset="0"/>
                <a:ea typeface="+mn-ea"/>
                <a:cs typeface="Arial" charset="0"/>
              </a:defRPr>
            </a:lvl7pPr>
            <a:lvl8pPr marL="3200400" algn="l" defTabSz="914400" rtl="0" eaLnBrk="1" latinLnBrk="0" hangingPunct="1">
              <a:defRPr kern="1200">
                <a:solidFill>
                  <a:schemeClr val="tx1"/>
                </a:solidFill>
                <a:latin typeface="Arial" charset="0"/>
                <a:ea typeface="+mn-ea"/>
                <a:cs typeface="Arial" charset="0"/>
              </a:defRPr>
            </a:lvl8pPr>
            <a:lvl9pPr marL="3657600" algn="l" defTabSz="914400" rtl="0" eaLnBrk="1" latinLnBrk="0" hangingPunct="1">
              <a:defRPr kern="1200">
                <a:solidFill>
                  <a:schemeClr val="tx1"/>
                </a:solidFill>
                <a:latin typeface="Arial" charset="0"/>
                <a:ea typeface="+mn-ea"/>
                <a:cs typeface="Arial" charset="0"/>
              </a:defRPr>
            </a:lvl9pPr>
          </a:lstStyle>
          <a:p>
            <a:pPr algn="just"/>
            <a:r>
              <a:rPr lang="es-ES"/>
              <a:t>El </a:t>
            </a:r>
            <a:r>
              <a:rPr lang="es-ES" b="1"/>
              <a:t>Ministerio de Desarrollo Productivo y Economía Plural (MDPyEP)</a:t>
            </a:r>
            <a:r>
              <a:rPr lang="es-ES"/>
              <a:t>, como parte fundamental del Poder Ejecutivo, tiene establecidas sus competencias y atribuciones mediante Decreto Supremo 29894, en fecha 07 de febrero de 2009.</a:t>
            </a:r>
          </a:p>
        </xdr:txBody>
      </xdr:sp>
      <xdr:sp macro="" textlink="">
        <xdr:nvSpPr>
          <xdr:cNvPr id="13" name="Rectangle 2"/>
          <xdr:cNvSpPr>
            <a:spLocks noChangeArrowheads="1"/>
          </xdr:cNvSpPr>
        </xdr:nvSpPr>
        <xdr:spPr bwMode="auto">
          <a:xfrm>
            <a:off x="287834" y="2845491"/>
            <a:ext cx="8496896" cy="1681085"/>
          </a:xfrm>
          <a:prstGeom prst="rect">
            <a:avLst/>
          </a:prstGeom>
          <a:noFill/>
          <a:ln w="9525">
            <a:noFill/>
            <a:miter lim="800000"/>
            <a:headEnd/>
            <a:tailEnd/>
          </a:ln>
          <a:effectLst/>
        </xdr:spPr>
        <xdr:txBody>
          <a:bodyPr wrap="square" anchor="ctr">
            <a:spAutoFit/>
          </a:bodyPr>
          <a:lstStyle>
            <a:defPPr>
              <a:defRPr lang="es-ES"/>
            </a:defPPr>
            <a:lvl1pPr algn="l" rtl="0" fontAlgn="base">
              <a:spcBef>
                <a:spcPct val="0"/>
              </a:spcBef>
              <a:spcAft>
                <a:spcPct val="0"/>
              </a:spcAft>
              <a:defRPr kern="1200">
                <a:solidFill>
                  <a:schemeClr val="tx1"/>
                </a:solidFill>
                <a:latin typeface="Arial" charset="0"/>
                <a:ea typeface="+mn-ea"/>
                <a:cs typeface="Arial" charset="0"/>
              </a:defRPr>
            </a:lvl1pPr>
            <a:lvl2pPr marL="457200" algn="l" rtl="0" fontAlgn="base">
              <a:spcBef>
                <a:spcPct val="0"/>
              </a:spcBef>
              <a:spcAft>
                <a:spcPct val="0"/>
              </a:spcAft>
              <a:defRPr kern="1200">
                <a:solidFill>
                  <a:schemeClr val="tx1"/>
                </a:solidFill>
                <a:latin typeface="Arial" charset="0"/>
                <a:ea typeface="+mn-ea"/>
                <a:cs typeface="Arial" charset="0"/>
              </a:defRPr>
            </a:lvl2pPr>
            <a:lvl3pPr marL="914400" algn="l" rtl="0" fontAlgn="base">
              <a:spcBef>
                <a:spcPct val="0"/>
              </a:spcBef>
              <a:spcAft>
                <a:spcPct val="0"/>
              </a:spcAft>
              <a:defRPr kern="1200">
                <a:solidFill>
                  <a:schemeClr val="tx1"/>
                </a:solidFill>
                <a:latin typeface="Arial" charset="0"/>
                <a:ea typeface="+mn-ea"/>
                <a:cs typeface="Arial" charset="0"/>
              </a:defRPr>
            </a:lvl3pPr>
            <a:lvl4pPr marL="1371600" algn="l" rtl="0" fontAlgn="base">
              <a:spcBef>
                <a:spcPct val="0"/>
              </a:spcBef>
              <a:spcAft>
                <a:spcPct val="0"/>
              </a:spcAft>
              <a:defRPr kern="1200">
                <a:solidFill>
                  <a:schemeClr val="tx1"/>
                </a:solidFill>
                <a:latin typeface="Arial" charset="0"/>
                <a:ea typeface="+mn-ea"/>
                <a:cs typeface="Arial" charset="0"/>
              </a:defRPr>
            </a:lvl4pPr>
            <a:lvl5pPr marL="1828800" algn="l" rtl="0" fontAlgn="base">
              <a:spcBef>
                <a:spcPct val="0"/>
              </a:spcBef>
              <a:spcAft>
                <a:spcPct val="0"/>
              </a:spcAft>
              <a:defRPr kern="1200">
                <a:solidFill>
                  <a:schemeClr val="tx1"/>
                </a:solidFill>
                <a:latin typeface="Arial" charset="0"/>
                <a:ea typeface="+mn-ea"/>
                <a:cs typeface="Arial" charset="0"/>
              </a:defRPr>
            </a:lvl5pPr>
            <a:lvl6pPr marL="2286000" algn="l" defTabSz="914400" rtl="0" eaLnBrk="1" latinLnBrk="0" hangingPunct="1">
              <a:defRPr kern="1200">
                <a:solidFill>
                  <a:schemeClr val="tx1"/>
                </a:solidFill>
                <a:latin typeface="Arial" charset="0"/>
                <a:ea typeface="+mn-ea"/>
                <a:cs typeface="Arial" charset="0"/>
              </a:defRPr>
            </a:lvl6pPr>
            <a:lvl7pPr marL="2743200" algn="l" defTabSz="914400" rtl="0" eaLnBrk="1" latinLnBrk="0" hangingPunct="1">
              <a:defRPr kern="1200">
                <a:solidFill>
                  <a:schemeClr val="tx1"/>
                </a:solidFill>
                <a:latin typeface="Arial" charset="0"/>
                <a:ea typeface="+mn-ea"/>
                <a:cs typeface="Arial" charset="0"/>
              </a:defRPr>
            </a:lvl7pPr>
            <a:lvl8pPr marL="3200400" algn="l" defTabSz="914400" rtl="0" eaLnBrk="1" latinLnBrk="0" hangingPunct="1">
              <a:defRPr kern="1200">
                <a:solidFill>
                  <a:schemeClr val="tx1"/>
                </a:solidFill>
                <a:latin typeface="Arial" charset="0"/>
                <a:ea typeface="+mn-ea"/>
                <a:cs typeface="Arial" charset="0"/>
              </a:defRPr>
            </a:lvl8pPr>
            <a:lvl9pPr marL="3657600" algn="l" defTabSz="914400" rtl="0" eaLnBrk="1" latinLnBrk="0" hangingPunct="1">
              <a:defRPr kern="1200">
                <a:solidFill>
                  <a:schemeClr val="tx1"/>
                </a:solidFill>
                <a:latin typeface="Arial" charset="0"/>
                <a:ea typeface="+mn-ea"/>
                <a:cs typeface="Arial" charset="0"/>
              </a:defRPr>
            </a:lvl9pPr>
          </a:lstStyle>
          <a:p>
            <a:pPr algn="just" eaLnBrk="0" hangingPunct="0">
              <a:defRPr/>
            </a:pPr>
            <a:r>
              <a:rPr lang="es-ES" sz="1800">
                <a:latin typeface="Arial" pitchFamily="34" charset="0"/>
                <a:ea typeface="Calibri" pitchFamily="34" charset="0"/>
                <a:cs typeface="Arial" pitchFamily="34" charset="0"/>
              </a:rPr>
              <a:t>Impulsar con los actores sociales el proceso del </a:t>
            </a:r>
            <a:r>
              <a:rPr lang="es-ES" sz="1800">
                <a:effectLst>
                  <a:glow rad="101600">
                    <a:schemeClr val="accent3">
                      <a:satMod val="175000"/>
                      <a:alpha val="40000"/>
                    </a:schemeClr>
                  </a:glow>
                </a:effectLst>
                <a:latin typeface="Arial" pitchFamily="34" charset="0"/>
                <a:ea typeface="Calibri" pitchFamily="34" charset="0"/>
                <a:cs typeface="Arial" pitchFamily="34" charset="0"/>
              </a:rPr>
              <a:t>cambio de la matriz productiva,  fortaleciendo la economía</a:t>
            </a:r>
            <a:r>
              <a:rPr lang="es-ES" sz="1800">
                <a:latin typeface="Arial" pitchFamily="34" charset="0"/>
                <a:ea typeface="Calibri" pitchFamily="34" charset="0"/>
                <a:cs typeface="Arial" pitchFamily="34" charset="0"/>
              </a:rPr>
              <a:t> plural a través de la producción artesanal, manufacturera, industrial y agroindustrial, en armonía con la naturaleza, agregando valor, generando capacidades productivas y democratizando el acceso a los mercados interno y externo, para contribuir a la soberanía alimentaria y a la diversificación de la producción con empleo digno.</a:t>
            </a:r>
          </a:p>
        </xdr:txBody>
      </xdr:sp>
      <xdr:sp macro="" textlink="">
        <xdr:nvSpPr>
          <xdr:cNvPr id="14" name="7 Rectángulo"/>
          <xdr:cNvSpPr/>
        </xdr:nvSpPr>
        <xdr:spPr>
          <a:xfrm>
            <a:off x="277331" y="2205077"/>
            <a:ext cx="1922042" cy="580375"/>
          </a:xfrm>
          <a:prstGeom prst="rect">
            <a:avLst/>
          </a:prstGeom>
          <a:noFill/>
        </xdr:spPr>
        <xdr:txBody>
          <a:bodyPr wrap="square">
            <a:spAutoFit/>
          </a:bodyPr>
          <a:lstStyle>
            <a:defPPr>
              <a:defRPr lang="es-ES"/>
            </a:defPPr>
            <a:lvl1pPr algn="l" rtl="0" fontAlgn="base">
              <a:spcBef>
                <a:spcPct val="0"/>
              </a:spcBef>
              <a:spcAft>
                <a:spcPct val="0"/>
              </a:spcAft>
              <a:defRPr kern="1200">
                <a:solidFill>
                  <a:schemeClr val="tx1"/>
                </a:solidFill>
                <a:latin typeface="Arial" charset="0"/>
                <a:ea typeface="+mn-ea"/>
                <a:cs typeface="Arial" charset="0"/>
              </a:defRPr>
            </a:lvl1pPr>
            <a:lvl2pPr marL="457200" algn="l" rtl="0" fontAlgn="base">
              <a:spcBef>
                <a:spcPct val="0"/>
              </a:spcBef>
              <a:spcAft>
                <a:spcPct val="0"/>
              </a:spcAft>
              <a:defRPr kern="1200">
                <a:solidFill>
                  <a:schemeClr val="tx1"/>
                </a:solidFill>
                <a:latin typeface="Arial" charset="0"/>
                <a:ea typeface="+mn-ea"/>
                <a:cs typeface="Arial" charset="0"/>
              </a:defRPr>
            </a:lvl2pPr>
            <a:lvl3pPr marL="914400" algn="l" rtl="0" fontAlgn="base">
              <a:spcBef>
                <a:spcPct val="0"/>
              </a:spcBef>
              <a:spcAft>
                <a:spcPct val="0"/>
              </a:spcAft>
              <a:defRPr kern="1200">
                <a:solidFill>
                  <a:schemeClr val="tx1"/>
                </a:solidFill>
                <a:latin typeface="Arial" charset="0"/>
                <a:ea typeface="+mn-ea"/>
                <a:cs typeface="Arial" charset="0"/>
              </a:defRPr>
            </a:lvl3pPr>
            <a:lvl4pPr marL="1371600" algn="l" rtl="0" fontAlgn="base">
              <a:spcBef>
                <a:spcPct val="0"/>
              </a:spcBef>
              <a:spcAft>
                <a:spcPct val="0"/>
              </a:spcAft>
              <a:defRPr kern="1200">
                <a:solidFill>
                  <a:schemeClr val="tx1"/>
                </a:solidFill>
                <a:latin typeface="Arial" charset="0"/>
                <a:ea typeface="+mn-ea"/>
                <a:cs typeface="Arial" charset="0"/>
              </a:defRPr>
            </a:lvl4pPr>
            <a:lvl5pPr marL="1828800" algn="l" rtl="0" fontAlgn="base">
              <a:spcBef>
                <a:spcPct val="0"/>
              </a:spcBef>
              <a:spcAft>
                <a:spcPct val="0"/>
              </a:spcAft>
              <a:defRPr kern="1200">
                <a:solidFill>
                  <a:schemeClr val="tx1"/>
                </a:solidFill>
                <a:latin typeface="Arial" charset="0"/>
                <a:ea typeface="+mn-ea"/>
                <a:cs typeface="Arial" charset="0"/>
              </a:defRPr>
            </a:lvl5pPr>
            <a:lvl6pPr marL="2286000" algn="l" defTabSz="914400" rtl="0" eaLnBrk="1" latinLnBrk="0" hangingPunct="1">
              <a:defRPr kern="1200">
                <a:solidFill>
                  <a:schemeClr val="tx1"/>
                </a:solidFill>
                <a:latin typeface="Arial" charset="0"/>
                <a:ea typeface="+mn-ea"/>
                <a:cs typeface="Arial" charset="0"/>
              </a:defRPr>
            </a:lvl6pPr>
            <a:lvl7pPr marL="2743200" algn="l" defTabSz="914400" rtl="0" eaLnBrk="1" latinLnBrk="0" hangingPunct="1">
              <a:defRPr kern="1200">
                <a:solidFill>
                  <a:schemeClr val="tx1"/>
                </a:solidFill>
                <a:latin typeface="Arial" charset="0"/>
                <a:ea typeface="+mn-ea"/>
                <a:cs typeface="Arial" charset="0"/>
              </a:defRPr>
            </a:lvl7pPr>
            <a:lvl8pPr marL="3200400" algn="l" defTabSz="914400" rtl="0" eaLnBrk="1" latinLnBrk="0" hangingPunct="1">
              <a:defRPr kern="1200">
                <a:solidFill>
                  <a:schemeClr val="tx1"/>
                </a:solidFill>
                <a:latin typeface="Arial" charset="0"/>
                <a:ea typeface="+mn-ea"/>
                <a:cs typeface="Arial" charset="0"/>
              </a:defRPr>
            </a:lvl8pPr>
            <a:lvl9pPr marL="3657600" algn="l" defTabSz="914400" rtl="0" eaLnBrk="1" latinLnBrk="0" hangingPunct="1">
              <a:defRPr kern="1200">
                <a:solidFill>
                  <a:schemeClr val="tx1"/>
                </a:solidFill>
                <a:latin typeface="Arial" charset="0"/>
                <a:ea typeface="+mn-ea"/>
                <a:cs typeface="Arial" charset="0"/>
              </a:defRPr>
            </a:lvl9pPr>
          </a:lstStyle>
          <a:p>
            <a:pPr algn="ctr">
              <a:defRPr/>
            </a:pPr>
            <a:r>
              <a:rPr lang="es-ES" sz="3200" b="1" i="1">
                <a:ln w="31550" cmpd="sng">
                  <a:gradFill>
                    <a:gsLst>
                      <a:gs pos="25000">
                        <a:schemeClr val="accent1">
                          <a:shade val="25000"/>
                          <a:satMod val="190000"/>
                        </a:schemeClr>
                      </a:gs>
                      <a:gs pos="80000">
                        <a:schemeClr val="accent1">
                          <a:tint val="75000"/>
                          <a:satMod val="190000"/>
                        </a:schemeClr>
                      </a:gs>
                    </a:gsLst>
                    <a:lin ang="5400000"/>
                  </a:gradFill>
                  <a:prstDash val="solid"/>
                </a:ln>
                <a:solidFill>
                  <a:srgbClr val="FFFFFF"/>
                </a:solidFill>
                <a:effectLst>
                  <a:outerShdw blurRad="41275" dist="12700" dir="12000000" algn="tl" rotWithShape="0">
                    <a:srgbClr val="000000">
                      <a:alpha val="40000"/>
                    </a:srgbClr>
                  </a:outerShdw>
                </a:effectLst>
                <a:latin typeface="Arial" pitchFamily="34" charset="0"/>
                <a:ea typeface="Calibri" pitchFamily="34" charset="0"/>
                <a:cs typeface="Arial" pitchFamily="34" charset="0"/>
              </a:rPr>
              <a:t>MISIÓN</a:t>
            </a:r>
            <a:endParaRPr lang="es-ES" sz="3200" b="1">
              <a:ln w="31550" cmpd="sng">
                <a:gradFill>
                  <a:gsLst>
                    <a:gs pos="25000">
                      <a:schemeClr val="accent1">
                        <a:shade val="25000"/>
                        <a:satMod val="190000"/>
                      </a:schemeClr>
                    </a:gs>
                    <a:gs pos="80000">
                      <a:schemeClr val="accent1">
                        <a:tint val="75000"/>
                        <a:satMod val="190000"/>
                      </a:schemeClr>
                    </a:gs>
                  </a:gsLst>
                  <a:lin ang="5400000"/>
                </a:gradFill>
                <a:prstDash val="solid"/>
              </a:ln>
              <a:solidFill>
                <a:srgbClr val="FFFFFF"/>
              </a:solidFill>
              <a:effectLst>
                <a:outerShdw blurRad="41275" dist="12700" dir="12000000" algn="tl" rotWithShape="0">
                  <a:srgbClr val="000000">
                    <a:alpha val="40000"/>
                  </a:srgbClr>
                </a:outerShdw>
              </a:effectLst>
            </a:endParaRPr>
          </a:p>
        </xdr:txBody>
      </xdr:sp>
      <xdr:sp macro="" textlink="">
        <xdr:nvSpPr>
          <xdr:cNvPr id="15" name="8 Rectángulo"/>
          <xdr:cNvSpPr/>
        </xdr:nvSpPr>
        <xdr:spPr>
          <a:xfrm>
            <a:off x="287834" y="4646653"/>
            <a:ext cx="1995563" cy="580375"/>
          </a:xfrm>
          <a:prstGeom prst="rect">
            <a:avLst/>
          </a:prstGeom>
          <a:noFill/>
        </xdr:spPr>
        <xdr:txBody>
          <a:bodyPr wrap="square">
            <a:spAutoFit/>
          </a:bodyPr>
          <a:lstStyle>
            <a:defPPr>
              <a:defRPr lang="es-ES"/>
            </a:defPPr>
            <a:lvl1pPr algn="l" rtl="0" fontAlgn="base">
              <a:spcBef>
                <a:spcPct val="0"/>
              </a:spcBef>
              <a:spcAft>
                <a:spcPct val="0"/>
              </a:spcAft>
              <a:defRPr kern="1200">
                <a:solidFill>
                  <a:schemeClr val="tx1"/>
                </a:solidFill>
                <a:latin typeface="Arial" charset="0"/>
                <a:ea typeface="+mn-ea"/>
                <a:cs typeface="Arial" charset="0"/>
              </a:defRPr>
            </a:lvl1pPr>
            <a:lvl2pPr marL="457200" algn="l" rtl="0" fontAlgn="base">
              <a:spcBef>
                <a:spcPct val="0"/>
              </a:spcBef>
              <a:spcAft>
                <a:spcPct val="0"/>
              </a:spcAft>
              <a:defRPr kern="1200">
                <a:solidFill>
                  <a:schemeClr val="tx1"/>
                </a:solidFill>
                <a:latin typeface="Arial" charset="0"/>
                <a:ea typeface="+mn-ea"/>
                <a:cs typeface="Arial" charset="0"/>
              </a:defRPr>
            </a:lvl2pPr>
            <a:lvl3pPr marL="914400" algn="l" rtl="0" fontAlgn="base">
              <a:spcBef>
                <a:spcPct val="0"/>
              </a:spcBef>
              <a:spcAft>
                <a:spcPct val="0"/>
              </a:spcAft>
              <a:defRPr kern="1200">
                <a:solidFill>
                  <a:schemeClr val="tx1"/>
                </a:solidFill>
                <a:latin typeface="Arial" charset="0"/>
                <a:ea typeface="+mn-ea"/>
                <a:cs typeface="Arial" charset="0"/>
              </a:defRPr>
            </a:lvl3pPr>
            <a:lvl4pPr marL="1371600" algn="l" rtl="0" fontAlgn="base">
              <a:spcBef>
                <a:spcPct val="0"/>
              </a:spcBef>
              <a:spcAft>
                <a:spcPct val="0"/>
              </a:spcAft>
              <a:defRPr kern="1200">
                <a:solidFill>
                  <a:schemeClr val="tx1"/>
                </a:solidFill>
                <a:latin typeface="Arial" charset="0"/>
                <a:ea typeface="+mn-ea"/>
                <a:cs typeface="Arial" charset="0"/>
              </a:defRPr>
            </a:lvl4pPr>
            <a:lvl5pPr marL="1828800" algn="l" rtl="0" fontAlgn="base">
              <a:spcBef>
                <a:spcPct val="0"/>
              </a:spcBef>
              <a:spcAft>
                <a:spcPct val="0"/>
              </a:spcAft>
              <a:defRPr kern="1200">
                <a:solidFill>
                  <a:schemeClr val="tx1"/>
                </a:solidFill>
                <a:latin typeface="Arial" charset="0"/>
                <a:ea typeface="+mn-ea"/>
                <a:cs typeface="Arial" charset="0"/>
              </a:defRPr>
            </a:lvl5pPr>
            <a:lvl6pPr marL="2286000" algn="l" defTabSz="914400" rtl="0" eaLnBrk="1" latinLnBrk="0" hangingPunct="1">
              <a:defRPr kern="1200">
                <a:solidFill>
                  <a:schemeClr val="tx1"/>
                </a:solidFill>
                <a:latin typeface="Arial" charset="0"/>
                <a:ea typeface="+mn-ea"/>
                <a:cs typeface="Arial" charset="0"/>
              </a:defRPr>
            </a:lvl6pPr>
            <a:lvl7pPr marL="2743200" algn="l" defTabSz="914400" rtl="0" eaLnBrk="1" latinLnBrk="0" hangingPunct="1">
              <a:defRPr kern="1200">
                <a:solidFill>
                  <a:schemeClr val="tx1"/>
                </a:solidFill>
                <a:latin typeface="Arial" charset="0"/>
                <a:ea typeface="+mn-ea"/>
                <a:cs typeface="Arial" charset="0"/>
              </a:defRPr>
            </a:lvl7pPr>
            <a:lvl8pPr marL="3200400" algn="l" defTabSz="914400" rtl="0" eaLnBrk="1" latinLnBrk="0" hangingPunct="1">
              <a:defRPr kern="1200">
                <a:solidFill>
                  <a:schemeClr val="tx1"/>
                </a:solidFill>
                <a:latin typeface="Arial" charset="0"/>
                <a:ea typeface="+mn-ea"/>
                <a:cs typeface="Arial" charset="0"/>
              </a:defRPr>
            </a:lvl8pPr>
            <a:lvl9pPr marL="3657600" algn="l" defTabSz="914400" rtl="0" eaLnBrk="1" latinLnBrk="0" hangingPunct="1">
              <a:defRPr kern="1200">
                <a:solidFill>
                  <a:schemeClr val="tx1"/>
                </a:solidFill>
                <a:latin typeface="Arial" charset="0"/>
                <a:ea typeface="+mn-ea"/>
                <a:cs typeface="Arial" charset="0"/>
              </a:defRPr>
            </a:lvl9pPr>
          </a:lstStyle>
          <a:p>
            <a:pPr algn="ctr">
              <a:defRPr/>
            </a:pPr>
            <a:r>
              <a:rPr lang="es-ES" sz="3200" b="1" i="1">
                <a:ln w="31550" cmpd="sng">
                  <a:gradFill>
                    <a:gsLst>
                      <a:gs pos="25000">
                        <a:schemeClr val="accent1">
                          <a:shade val="25000"/>
                          <a:satMod val="190000"/>
                        </a:schemeClr>
                      </a:gs>
                      <a:gs pos="80000">
                        <a:schemeClr val="accent1">
                          <a:tint val="75000"/>
                          <a:satMod val="190000"/>
                        </a:schemeClr>
                      </a:gs>
                    </a:gsLst>
                    <a:lin ang="5400000"/>
                  </a:gradFill>
                  <a:prstDash val="solid"/>
                </a:ln>
                <a:solidFill>
                  <a:srgbClr val="FFFFFF"/>
                </a:solidFill>
                <a:effectLst>
                  <a:outerShdw blurRad="41275" dist="12700" dir="12000000" algn="tl" rotWithShape="0">
                    <a:srgbClr val="000000">
                      <a:alpha val="40000"/>
                    </a:srgbClr>
                  </a:outerShdw>
                </a:effectLst>
                <a:latin typeface="Arial" pitchFamily="34" charset="0"/>
                <a:ea typeface="Calibri" pitchFamily="34" charset="0"/>
                <a:cs typeface="Arial" pitchFamily="34" charset="0"/>
              </a:rPr>
              <a:t>VISIÓN</a:t>
            </a:r>
            <a:endParaRPr lang="es-ES" sz="3200" b="1">
              <a:ln w="31550" cmpd="sng">
                <a:gradFill>
                  <a:gsLst>
                    <a:gs pos="25000">
                      <a:schemeClr val="accent1">
                        <a:shade val="25000"/>
                        <a:satMod val="190000"/>
                      </a:schemeClr>
                    </a:gs>
                    <a:gs pos="80000">
                      <a:schemeClr val="accent1">
                        <a:tint val="75000"/>
                        <a:satMod val="190000"/>
                      </a:schemeClr>
                    </a:gs>
                  </a:gsLst>
                  <a:lin ang="5400000"/>
                </a:gradFill>
                <a:prstDash val="solid"/>
              </a:ln>
              <a:solidFill>
                <a:srgbClr val="FFFFFF"/>
              </a:solidFill>
              <a:effectLst>
                <a:outerShdw blurRad="41275" dist="12700" dir="12000000" algn="tl" rotWithShape="0">
                  <a:srgbClr val="000000">
                    <a:alpha val="40000"/>
                  </a:srgbClr>
                </a:outerShdw>
              </a:effectLst>
            </a:endParaRPr>
          </a:p>
        </xdr:txBody>
      </xdr:sp>
      <xdr:sp macro="" textlink="">
        <xdr:nvSpPr>
          <xdr:cNvPr id="16" name="9 Rectángulo"/>
          <xdr:cNvSpPr/>
        </xdr:nvSpPr>
        <xdr:spPr>
          <a:xfrm>
            <a:off x="287834" y="5257047"/>
            <a:ext cx="8433878" cy="1150743"/>
          </a:xfrm>
          <a:prstGeom prst="rect">
            <a:avLst/>
          </a:prstGeom>
        </xdr:spPr>
        <xdr:txBody>
          <a:bodyPr wrap="square">
            <a:spAutoFit/>
          </a:bodyPr>
          <a:lstStyle>
            <a:defPPr>
              <a:defRPr lang="es-ES"/>
            </a:defPPr>
            <a:lvl1pPr algn="l" rtl="0" fontAlgn="base">
              <a:spcBef>
                <a:spcPct val="0"/>
              </a:spcBef>
              <a:spcAft>
                <a:spcPct val="0"/>
              </a:spcAft>
              <a:defRPr kern="1200">
                <a:solidFill>
                  <a:schemeClr val="tx1"/>
                </a:solidFill>
                <a:latin typeface="Arial" charset="0"/>
                <a:ea typeface="+mn-ea"/>
                <a:cs typeface="Arial" charset="0"/>
              </a:defRPr>
            </a:lvl1pPr>
            <a:lvl2pPr marL="457200" algn="l" rtl="0" fontAlgn="base">
              <a:spcBef>
                <a:spcPct val="0"/>
              </a:spcBef>
              <a:spcAft>
                <a:spcPct val="0"/>
              </a:spcAft>
              <a:defRPr kern="1200">
                <a:solidFill>
                  <a:schemeClr val="tx1"/>
                </a:solidFill>
                <a:latin typeface="Arial" charset="0"/>
                <a:ea typeface="+mn-ea"/>
                <a:cs typeface="Arial" charset="0"/>
              </a:defRPr>
            </a:lvl2pPr>
            <a:lvl3pPr marL="914400" algn="l" rtl="0" fontAlgn="base">
              <a:spcBef>
                <a:spcPct val="0"/>
              </a:spcBef>
              <a:spcAft>
                <a:spcPct val="0"/>
              </a:spcAft>
              <a:defRPr kern="1200">
                <a:solidFill>
                  <a:schemeClr val="tx1"/>
                </a:solidFill>
                <a:latin typeface="Arial" charset="0"/>
                <a:ea typeface="+mn-ea"/>
                <a:cs typeface="Arial" charset="0"/>
              </a:defRPr>
            </a:lvl3pPr>
            <a:lvl4pPr marL="1371600" algn="l" rtl="0" fontAlgn="base">
              <a:spcBef>
                <a:spcPct val="0"/>
              </a:spcBef>
              <a:spcAft>
                <a:spcPct val="0"/>
              </a:spcAft>
              <a:defRPr kern="1200">
                <a:solidFill>
                  <a:schemeClr val="tx1"/>
                </a:solidFill>
                <a:latin typeface="Arial" charset="0"/>
                <a:ea typeface="+mn-ea"/>
                <a:cs typeface="Arial" charset="0"/>
              </a:defRPr>
            </a:lvl4pPr>
            <a:lvl5pPr marL="1828800" algn="l" rtl="0" fontAlgn="base">
              <a:spcBef>
                <a:spcPct val="0"/>
              </a:spcBef>
              <a:spcAft>
                <a:spcPct val="0"/>
              </a:spcAft>
              <a:defRPr kern="1200">
                <a:solidFill>
                  <a:schemeClr val="tx1"/>
                </a:solidFill>
                <a:latin typeface="Arial" charset="0"/>
                <a:ea typeface="+mn-ea"/>
                <a:cs typeface="Arial" charset="0"/>
              </a:defRPr>
            </a:lvl5pPr>
            <a:lvl6pPr marL="2286000" algn="l" defTabSz="914400" rtl="0" eaLnBrk="1" latinLnBrk="0" hangingPunct="1">
              <a:defRPr kern="1200">
                <a:solidFill>
                  <a:schemeClr val="tx1"/>
                </a:solidFill>
                <a:latin typeface="Arial" charset="0"/>
                <a:ea typeface="+mn-ea"/>
                <a:cs typeface="Arial" charset="0"/>
              </a:defRPr>
            </a:lvl6pPr>
            <a:lvl7pPr marL="2743200" algn="l" defTabSz="914400" rtl="0" eaLnBrk="1" latinLnBrk="0" hangingPunct="1">
              <a:defRPr kern="1200">
                <a:solidFill>
                  <a:schemeClr val="tx1"/>
                </a:solidFill>
                <a:latin typeface="Arial" charset="0"/>
                <a:ea typeface="+mn-ea"/>
                <a:cs typeface="Arial" charset="0"/>
              </a:defRPr>
            </a:lvl7pPr>
            <a:lvl8pPr marL="3200400" algn="l" defTabSz="914400" rtl="0" eaLnBrk="1" latinLnBrk="0" hangingPunct="1">
              <a:defRPr kern="1200">
                <a:solidFill>
                  <a:schemeClr val="tx1"/>
                </a:solidFill>
                <a:latin typeface="Arial" charset="0"/>
                <a:ea typeface="+mn-ea"/>
                <a:cs typeface="Arial" charset="0"/>
              </a:defRPr>
            </a:lvl8pPr>
            <a:lvl9pPr marL="3657600" algn="l" defTabSz="914400" rtl="0" eaLnBrk="1" latinLnBrk="0" hangingPunct="1">
              <a:defRPr kern="1200">
                <a:solidFill>
                  <a:schemeClr val="tx1"/>
                </a:solidFill>
                <a:latin typeface="Arial" charset="0"/>
                <a:ea typeface="+mn-ea"/>
                <a:cs typeface="Arial" charset="0"/>
              </a:defRPr>
            </a:lvl9pPr>
          </a:lstStyle>
          <a:p>
            <a:pPr algn="just" eaLnBrk="0" hangingPunct="0">
              <a:defRPr/>
            </a:pPr>
            <a:r>
              <a:rPr lang="es-ES" sz="1800">
                <a:latin typeface="Arial" pitchFamily="34" charset="0"/>
                <a:ea typeface="Calibri" pitchFamily="34" charset="0"/>
                <a:cs typeface="Arial" pitchFamily="34" charset="0"/>
              </a:rPr>
              <a:t>Ser la entidad que ha contribuido significativamente a la construcción del nuevo </a:t>
            </a:r>
            <a:r>
              <a:rPr lang="es-ES" sz="1800">
                <a:effectLst>
                  <a:glow rad="101600">
                    <a:schemeClr val="accent3">
                      <a:satMod val="175000"/>
                      <a:alpha val="40000"/>
                    </a:schemeClr>
                  </a:glow>
                </a:effectLst>
                <a:latin typeface="Arial" pitchFamily="34" charset="0"/>
                <a:ea typeface="Calibri" pitchFamily="34" charset="0"/>
                <a:cs typeface="Arial" pitchFamily="34" charset="0"/>
              </a:rPr>
              <a:t>modelo económico  plural productivo boliviano</a:t>
            </a:r>
            <a:r>
              <a:rPr lang="es-ES" sz="1800">
                <a:latin typeface="Arial" pitchFamily="34" charset="0"/>
                <a:ea typeface="Calibri" pitchFamily="34" charset="0"/>
                <a:cs typeface="Arial" pitchFamily="34" charset="0"/>
              </a:rPr>
              <a:t>, y que la población nos Reconozca por nuestros logros en la </a:t>
            </a:r>
            <a:r>
              <a:rPr lang="es-ES" sz="1800">
                <a:effectLst>
                  <a:glow rad="101600">
                    <a:schemeClr val="accent3">
                      <a:satMod val="175000"/>
                      <a:alpha val="40000"/>
                    </a:schemeClr>
                  </a:glow>
                </a:effectLst>
                <a:latin typeface="Arial" pitchFamily="34" charset="0"/>
                <a:ea typeface="Calibri" pitchFamily="34" charset="0"/>
                <a:cs typeface="Arial" pitchFamily="34" charset="0"/>
              </a:rPr>
              <a:t>reducción de las desigualdades</a:t>
            </a:r>
            <a:r>
              <a:rPr lang="es-ES" sz="1800">
                <a:latin typeface="Arial" pitchFamily="34" charset="0"/>
                <a:ea typeface="Calibri" pitchFamily="34" charset="0"/>
                <a:cs typeface="Arial" pitchFamily="34" charset="0"/>
              </a:rPr>
              <a:t> y la </a:t>
            </a:r>
            <a:r>
              <a:rPr lang="es-ES" sz="1800">
                <a:effectLst>
                  <a:glow rad="101600">
                    <a:schemeClr val="accent3">
                      <a:satMod val="175000"/>
                      <a:alpha val="40000"/>
                    </a:schemeClr>
                  </a:glow>
                </a:effectLst>
                <a:latin typeface="Arial" pitchFamily="34" charset="0"/>
                <a:ea typeface="Calibri" pitchFamily="34" charset="0"/>
                <a:cs typeface="Arial" pitchFamily="34" charset="0"/>
              </a:rPr>
              <a:t>consolidación del vivir bien</a:t>
            </a:r>
            <a:r>
              <a:rPr lang="es-ES" sz="1800">
                <a:latin typeface="Arial" pitchFamily="34" charset="0"/>
                <a:ea typeface="Calibri" pitchFamily="34" charset="0"/>
                <a:cs typeface="Arial" pitchFamily="34" charset="0"/>
              </a:rPr>
              <a:t>.</a:t>
            </a:r>
            <a:r>
              <a:rPr lang="es-ES" sz="1800">
                <a:latin typeface="Arial" pitchFamily="34" charset="0"/>
                <a:cs typeface="Arial" pitchFamily="34" charset="0"/>
              </a:rPr>
              <a:t> </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85725</xdr:colOff>
      <xdr:row>10</xdr:row>
      <xdr:rowOff>857250</xdr:rowOff>
    </xdr:from>
    <xdr:to>
      <xdr:col>17</xdr:col>
      <xdr:colOff>1600200</xdr:colOff>
      <xdr:row>16</xdr:row>
      <xdr:rowOff>209550</xdr:rowOff>
    </xdr:to>
    <xdr:graphicFrame macro="">
      <xdr:nvGraphicFramePr>
        <xdr:cNvPr id="18011" name="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79374</xdr:colOff>
      <xdr:row>22</xdr:row>
      <xdr:rowOff>99747</xdr:rowOff>
    </xdr:from>
    <xdr:to>
      <xdr:col>18</xdr:col>
      <xdr:colOff>250825</xdr:colOff>
      <xdr:row>27</xdr:row>
      <xdr:rowOff>316706</xdr:rowOff>
    </xdr:to>
    <xdr:graphicFrame macro="">
      <xdr:nvGraphicFramePr>
        <xdr:cNvPr id="18012" name="4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104775</xdr:colOff>
      <xdr:row>17</xdr:row>
      <xdr:rowOff>0</xdr:rowOff>
    </xdr:from>
    <xdr:to>
      <xdr:col>17</xdr:col>
      <xdr:colOff>1619250</xdr:colOff>
      <xdr:row>20</xdr:row>
      <xdr:rowOff>781050</xdr:rowOff>
    </xdr:to>
    <xdr:graphicFrame macro="">
      <xdr:nvGraphicFramePr>
        <xdr:cNvPr id="4" name="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0.17585</cdr:x>
      <cdr:y>0.10193</cdr:y>
    </cdr:from>
    <cdr:to>
      <cdr:x>0.87924</cdr:x>
      <cdr:y>0.1888</cdr:y>
    </cdr:to>
    <cdr:sp macro="" textlink="">
      <cdr:nvSpPr>
        <cdr:cNvPr id="2" name="1 CuadroTexto"/>
        <cdr:cNvSpPr txBox="1"/>
      </cdr:nvSpPr>
      <cdr:spPr>
        <a:xfrm xmlns:a="http://schemas.openxmlformats.org/drawingml/2006/main">
          <a:off x="790575" y="286411"/>
          <a:ext cx="3162299" cy="244101"/>
        </a:xfrm>
        <a:prstGeom xmlns:a="http://schemas.openxmlformats.org/drawingml/2006/main" prst="rect">
          <a:avLst/>
        </a:prstGeom>
        <a:gradFill xmlns:a="http://schemas.openxmlformats.org/drawingml/2006/main">
          <a:gsLst>
            <a:gs pos="0">
              <a:schemeClr val="accent5">
                <a:lumMod val="75000"/>
              </a:schemeClr>
            </a:gs>
            <a:gs pos="50000">
              <a:schemeClr val="accent1">
                <a:tint val="44500"/>
                <a:satMod val="160000"/>
              </a:schemeClr>
            </a:gs>
            <a:gs pos="100000">
              <a:schemeClr val="accent1">
                <a:tint val="23500"/>
                <a:satMod val="160000"/>
              </a:schemeClr>
            </a:gs>
          </a:gsLst>
          <a:lin ang="5400000" scaled="0"/>
        </a:gradFill>
      </cdr:spPr>
      <cdr:txBody>
        <a:bodyPr xmlns:a="http://schemas.openxmlformats.org/drawingml/2006/main" wrap="square" rtlCol="0"/>
        <a:lstStyle xmlns:a="http://schemas.openxmlformats.org/drawingml/2006/main"/>
        <a:p xmlns:a="http://schemas.openxmlformats.org/drawingml/2006/main">
          <a:pPr algn="ctr"/>
          <a:r>
            <a:rPr lang="es-ES" sz="1000" b="1"/>
            <a:t>DIRECCION</a:t>
          </a:r>
          <a:r>
            <a:rPr lang="es-ES" sz="1000" b="1" baseline="0"/>
            <a:t> GENERAL DE ASUNTOS ADMINISTRATIVOS</a:t>
          </a:r>
          <a:endParaRPr lang="es-ES" sz="1000" b="1"/>
        </a:p>
      </cdr:txBody>
    </cdr:sp>
  </cdr:relSizeAnchor>
</c:userShapes>
</file>

<file path=xl/drawings/drawing4.xml><?xml version="1.0" encoding="utf-8"?>
<c:userShapes xmlns:c="http://schemas.openxmlformats.org/drawingml/2006/chart">
  <cdr:relSizeAnchor xmlns:cdr="http://schemas.openxmlformats.org/drawingml/2006/chartDrawing">
    <cdr:from>
      <cdr:x>0.35029</cdr:x>
      <cdr:y>0.913</cdr:y>
    </cdr:from>
    <cdr:to>
      <cdr:x>1</cdr:x>
      <cdr:y>0.99118</cdr:y>
    </cdr:to>
    <cdr:sp macro="" textlink="">
      <cdr:nvSpPr>
        <cdr:cNvPr id="2" name="1 CuadroTexto"/>
        <cdr:cNvSpPr txBox="1"/>
      </cdr:nvSpPr>
      <cdr:spPr>
        <a:xfrm xmlns:a="http://schemas.openxmlformats.org/drawingml/2006/main">
          <a:off x="1714500" y="2676525"/>
          <a:ext cx="3162301" cy="229200"/>
        </a:xfrm>
        <a:prstGeom xmlns:a="http://schemas.openxmlformats.org/drawingml/2006/main" prst="rect">
          <a:avLst/>
        </a:prstGeom>
        <a:gradFill xmlns:a="http://schemas.openxmlformats.org/drawingml/2006/main">
          <a:gsLst>
            <a:gs pos="0">
              <a:srgbClr val="4BACC6">
                <a:lumMod val="75000"/>
              </a:srgbClr>
            </a:gs>
            <a:gs pos="50000">
              <a:srgbClr val="4F81BD">
                <a:tint val="44500"/>
                <a:satMod val="160000"/>
              </a:srgbClr>
            </a:gs>
            <a:gs pos="100000">
              <a:srgbClr val="4F81BD">
                <a:tint val="23500"/>
                <a:satMod val="160000"/>
              </a:srgbClr>
            </a:gs>
          </a:gsLst>
          <a:lin ang="5400000" scaled="0"/>
        </a:gradFill>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s-ES" sz="1000" b="1"/>
            <a:t>DIRECCION</a:t>
          </a:r>
          <a:r>
            <a:rPr lang="es-ES" sz="1000" b="1" baseline="0"/>
            <a:t> GENERAL DE ASUNTOS ADMINISTRATIVOS</a:t>
          </a:r>
          <a:endParaRPr lang="es-ES" sz="1000" b="1"/>
        </a:p>
      </cdr:txBody>
    </cdr:sp>
  </cdr:relSizeAnchor>
</c:userShape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T24"/>
  <sheetViews>
    <sheetView view="pageBreakPreview" topLeftCell="I13" zoomScaleSheetLayoutView="100" workbookViewId="0">
      <selection activeCell="J17" sqref="J17"/>
    </sheetView>
  </sheetViews>
  <sheetFormatPr baseColWidth="10" defaultRowHeight="12.75"/>
  <cols>
    <col min="1" max="7" width="3.85546875" style="23" customWidth="1"/>
    <col min="8" max="8" width="16.85546875" style="23" customWidth="1"/>
    <col min="9" max="9" width="4.28515625" style="23" customWidth="1"/>
    <col min="10" max="10" width="22.5703125" style="23" customWidth="1"/>
    <col min="11" max="11" width="14.28515625" style="23" customWidth="1"/>
    <col min="12" max="14" width="7.7109375" style="23" customWidth="1"/>
    <col min="15" max="15" width="12.28515625" style="23" customWidth="1"/>
    <col min="16" max="16" width="11.140625" style="23" customWidth="1"/>
    <col min="17" max="17" width="14" style="23" customWidth="1"/>
    <col min="18" max="18" width="9.28515625" style="23" customWidth="1"/>
    <col min="19" max="19" width="8.42578125" style="23" customWidth="1"/>
    <col min="20" max="20" width="9.5703125" style="23" customWidth="1"/>
    <col min="21" max="25" width="8.5703125" style="23" customWidth="1"/>
    <col min="26" max="16384" width="11.42578125" style="23"/>
  </cols>
  <sheetData>
    <row r="1" spans="1:20" ht="15">
      <c r="J1" s="179" t="s">
        <v>451</v>
      </c>
      <c r="K1" s="25"/>
      <c r="M1" s="138"/>
      <c r="N1" s="138"/>
      <c r="O1" s="139"/>
    </row>
    <row r="2" spans="1:20" ht="15">
      <c r="K2" s="25"/>
      <c r="L2" s="138"/>
      <c r="M2" s="138"/>
      <c r="N2" s="138"/>
    </row>
    <row r="3" spans="1:20" ht="15">
      <c r="A3" s="222" t="s">
        <v>428</v>
      </c>
      <c r="B3" s="223"/>
      <c r="C3" s="224"/>
      <c r="D3" s="224"/>
      <c r="E3" s="224"/>
      <c r="F3" s="224"/>
      <c r="G3" s="224"/>
      <c r="H3" s="222" t="s">
        <v>430</v>
      </c>
      <c r="K3" s="25"/>
      <c r="L3" s="138"/>
      <c r="M3" s="138"/>
      <c r="N3" s="138"/>
    </row>
    <row r="4" spans="1:20" ht="15" customHeight="1">
      <c r="A4" s="222" t="s">
        <v>429</v>
      </c>
      <c r="B4" s="223"/>
      <c r="C4" s="224"/>
      <c r="D4" s="224"/>
      <c r="E4" s="224"/>
      <c r="F4" s="224"/>
      <c r="G4" s="224"/>
      <c r="H4" s="222" t="s">
        <v>431</v>
      </c>
      <c r="K4" s="25"/>
      <c r="L4" s="138"/>
      <c r="M4" s="138"/>
      <c r="N4" s="138"/>
    </row>
    <row r="5" spans="1:20" ht="15">
      <c r="A5" s="224" t="s">
        <v>427</v>
      </c>
      <c r="B5" s="224"/>
      <c r="C5" s="224"/>
      <c r="D5" s="224"/>
      <c r="E5" s="224"/>
      <c r="F5" s="224"/>
      <c r="K5" s="25"/>
      <c r="L5" s="138"/>
      <c r="M5" s="138"/>
      <c r="N5" s="138"/>
      <c r="O5" s="139"/>
    </row>
    <row r="6" spans="1:20" ht="15">
      <c r="A6" s="139" t="s">
        <v>450</v>
      </c>
      <c r="B6" s="224"/>
      <c r="C6" s="224"/>
      <c r="D6" s="224"/>
      <c r="E6" s="224"/>
      <c r="F6" s="224"/>
      <c r="K6" s="25"/>
      <c r="L6" s="138"/>
      <c r="M6" s="138"/>
      <c r="N6" s="138"/>
      <c r="O6" s="139"/>
      <c r="P6" s="139"/>
    </row>
    <row r="7" spans="1:20" ht="33.75">
      <c r="A7" s="152" t="s">
        <v>396</v>
      </c>
      <c r="B7" s="742" t="s">
        <v>397</v>
      </c>
      <c r="C7" s="742"/>
      <c r="D7" s="152" t="s">
        <v>398</v>
      </c>
      <c r="E7" s="152" t="s">
        <v>399</v>
      </c>
      <c r="F7" s="742" t="s">
        <v>400</v>
      </c>
      <c r="G7" s="742"/>
      <c r="H7" s="152" t="s">
        <v>421</v>
      </c>
      <c r="I7" s="188" t="s">
        <v>70</v>
      </c>
      <c r="J7" s="152" t="s">
        <v>426</v>
      </c>
      <c r="K7" s="151" t="s">
        <v>437</v>
      </c>
      <c r="L7" s="172" t="s">
        <v>157</v>
      </c>
      <c r="M7" s="172" t="s">
        <v>189</v>
      </c>
      <c r="N7" s="172" t="s">
        <v>190</v>
      </c>
      <c r="O7" s="171" t="s">
        <v>185</v>
      </c>
      <c r="P7" s="151" t="s">
        <v>422</v>
      </c>
      <c r="Q7" s="151" t="s">
        <v>424</v>
      </c>
      <c r="R7" s="735" t="s">
        <v>423</v>
      </c>
      <c r="S7" s="736"/>
      <c r="T7" s="290" t="s">
        <v>528</v>
      </c>
    </row>
    <row r="8" spans="1:20" s="24" customFormat="1" ht="78.75">
      <c r="A8" s="235">
        <v>3</v>
      </c>
      <c r="B8" s="235">
        <v>0</v>
      </c>
      <c r="C8" s="235">
        <v>6</v>
      </c>
      <c r="D8" s="235">
        <v>1</v>
      </c>
      <c r="E8" s="235">
        <v>1</v>
      </c>
      <c r="F8" s="235">
        <v>0</v>
      </c>
      <c r="G8" s="235">
        <v>1</v>
      </c>
      <c r="H8" s="236" t="s">
        <v>401</v>
      </c>
      <c r="I8" s="493" t="s">
        <v>452</v>
      </c>
      <c r="J8" s="494" t="s">
        <v>549</v>
      </c>
      <c r="K8" s="499"/>
      <c r="L8" s="153"/>
      <c r="M8" s="153"/>
      <c r="N8" s="153"/>
      <c r="O8" s="153"/>
      <c r="P8" s="153"/>
      <c r="Q8" s="217" t="s">
        <v>436</v>
      </c>
      <c r="R8" s="494" t="s">
        <v>402</v>
      </c>
      <c r="S8" s="502" t="s">
        <v>532</v>
      </c>
      <c r="T8" s="494"/>
    </row>
    <row r="9" spans="1:20" s="24" customFormat="1" ht="25.5" customHeight="1">
      <c r="A9" s="725">
        <v>3</v>
      </c>
      <c r="B9" s="725">
        <v>0</v>
      </c>
      <c r="C9" s="725">
        <v>6</v>
      </c>
      <c r="D9" s="725">
        <v>2</v>
      </c>
      <c r="E9" s="725">
        <v>1</v>
      </c>
      <c r="F9" s="725">
        <v>0</v>
      </c>
      <c r="G9" s="725">
        <v>1</v>
      </c>
      <c r="H9" s="727" t="s">
        <v>403</v>
      </c>
      <c r="I9" s="740" t="s">
        <v>453</v>
      </c>
      <c r="J9" s="723" t="s">
        <v>543</v>
      </c>
      <c r="K9" s="499"/>
      <c r="L9" s="153"/>
      <c r="M9" s="153"/>
      <c r="N9" s="153"/>
      <c r="O9" s="153"/>
      <c r="P9" s="153"/>
      <c r="Q9" s="217" t="s">
        <v>433</v>
      </c>
      <c r="R9" s="494" t="s">
        <v>404</v>
      </c>
      <c r="S9" s="731" t="s">
        <v>402</v>
      </c>
      <c r="T9" s="723" t="s">
        <v>529</v>
      </c>
    </row>
    <row r="10" spans="1:20" s="24" customFormat="1" ht="23.25" customHeight="1">
      <c r="A10" s="737"/>
      <c r="B10" s="737"/>
      <c r="C10" s="737"/>
      <c r="D10" s="737"/>
      <c r="E10" s="737"/>
      <c r="F10" s="737"/>
      <c r="G10" s="737"/>
      <c r="H10" s="734"/>
      <c r="I10" s="740"/>
      <c r="J10" s="724"/>
      <c r="K10" s="499"/>
      <c r="L10" s="153"/>
      <c r="M10" s="153"/>
      <c r="N10" s="153"/>
      <c r="O10" s="153"/>
      <c r="P10" s="153"/>
      <c r="Q10" s="217" t="s">
        <v>435</v>
      </c>
      <c r="R10" s="494" t="s">
        <v>434</v>
      </c>
      <c r="S10" s="732"/>
      <c r="T10" s="724"/>
    </row>
    <row r="11" spans="1:20" s="24" customFormat="1" ht="57.75">
      <c r="A11" s="225">
        <v>3</v>
      </c>
      <c r="B11" s="225">
        <v>0</v>
      </c>
      <c r="C11" s="225">
        <v>6</v>
      </c>
      <c r="D11" s="225">
        <v>3</v>
      </c>
      <c r="E11" s="225">
        <v>1</v>
      </c>
      <c r="F11" s="225">
        <v>0</v>
      </c>
      <c r="G11" s="225">
        <v>2</v>
      </c>
      <c r="H11" s="226" t="s">
        <v>405</v>
      </c>
      <c r="I11" s="493" t="s">
        <v>454</v>
      </c>
      <c r="J11" s="494" t="s">
        <v>538</v>
      </c>
      <c r="K11" s="500"/>
      <c r="L11" s="153"/>
      <c r="M11" s="153"/>
      <c r="N11" s="153"/>
      <c r="O11" s="153"/>
      <c r="P11" s="153"/>
      <c r="Q11" s="217" t="s">
        <v>407</v>
      </c>
      <c r="R11" s="494" t="s">
        <v>406</v>
      </c>
      <c r="S11" s="502"/>
      <c r="T11" s="501" t="s">
        <v>544</v>
      </c>
    </row>
    <row r="12" spans="1:20" s="24" customFormat="1" ht="27" customHeight="1">
      <c r="A12" s="738">
        <v>3</v>
      </c>
      <c r="B12" s="738">
        <v>0</v>
      </c>
      <c r="C12" s="738">
        <v>6</v>
      </c>
      <c r="D12" s="738">
        <v>3</v>
      </c>
      <c r="E12" s="738">
        <v>1</v>
      </c>
      <c r="F12" s="738">
        <v>0</v>
      </c>
      <c r="G12" s="738">
        <v>3</v>
      </c>
      <c r="H12" s="739" t="s">
        <v>408</v>
      </c>
      <c r="I12" s="740" t="s">
        <v>455</v>
      </c>
      <c r="J12" s="741" t="s">
        <v>539</v>
      </c>
      <c r="K12" s="499"/>
      <c r="L12" s="153"/>
      <c r="M12" s="153"/>
      <c r="N12" s="153"/>
      <c r="O12" s="153"/>
      <c r="P12" s="153"/>
      <c r="Q12" s="217" t="s">
        <v>410</v>
      </c>
      <c r="R12" s="494" t="s">
        <v>409</v>
      </c>
      <c r="S12" s="731" t="s">
        <v>533</v>
      </c>
      <c r="T12" s="729" t="s">
        <v>541</v>
      </c>
    </row>
    <row r="13" spans="1:20" s="24" customFormat="1" ht="23.25" customHeight="1">
      <c r="A13" s="738"/>
      <c r="B13" s="738"/>
      <c r="C13" s="738"/>
      <c r="D13" s="738"/>
      <c r="E13" s="738"/>
      <c r="F13" s="738"/>
      <c r="G13" s="738"/>
      <c r="H13" s="739"/>
      <c r="I13" s="740"/>
      <c r="J13" s="741"/>
      <c r="K13" s="499"/>
      <c r="L13" s="153"/>
      <c r="M13" s="153"/>
      <c r="N13" s="153"/>
      <c r="O13" s="153"/>
      <c r="P13" s="153"/>
      <c r="Q13" s="217" t="s">
        <v>412</v>
      </c>
      <c r="R13" s="494" t="s">
        <v>411</v>
      </c>
      <c r="S13" s="733"/>
      <c r="T13" s="729"/>
    </row>
    <row r="14" spans="1:20" s="24" customFormat="1" ht="23.25" customHeight="1">
      <c r="A14" s="738"/>
      <c r="B14" s="738"/>
      <c r="C14" s="738"/>
      <c r="D14" s="738"/>
      <c r="E14" s="738"/>
      <c r="F14" s="738"/>
      <c r="G14" s="738"/>
      <c r="H14" s="739"/>
      <c r="I14" s="740"/>
      <c r="J14" s="741"/>
      <c r="K14" s="499"/>
      <c r="L14" s="153"/>
      <c r="M14" s="153"/>
      <c r="N14" s="153"/>
      <c r="O14" s="153"/>
      <c r="P14" s="153"/>
      <c r="Q14" s="217" t="s">
        <v>414</v>
      </c>
      <c r="R14" s="494" t="s">
        <v>413</v>
      </c>
      <c r="S14" s="732"/>
      <c r="T14" s="729"/>
    </row>
    <row r="15" spans="1:20" s="24" customFormat="1" ht="45">
      <c r="A15" s="725">
        <v>3</v>
      </c>
      <c r="B15" s="725">
        <v>0</v>
      </c>
      <c r="C15" s="725">
        <v>6</v>
      </c>
      <c r="D15" s="725">
        <v>4</v>
      </c>
      <c r="E15" s="725">
        <v>1</v>
      </c>
      <c r="F15" s="725">
        <v>0</v>
      </c>
      <c r="G15" s="725">
        <v>1</v>
      </c>
      <c r="H15" s="727" t="s">
        <v>415</v>
      </c>
      <c r="I15" s="493" t="s">
        <v>456</v>
      </c>
      <c r="J15" s="494" t="s">
        <v>540</v>
      </c>
      <c r="K15" s="500"/>
      <c r="L15" s="153"/>
      <c r="M15" s="153"/>
      <c r="N15" s="153"/>
      <c r="O15" s="153"/>
      <c r="P15" s="153"/>
      <c r="Q15" s="217" t="s">
        <v>417</v>
      </c>
      <c r="R15" s="494" t="s">
        <v>416</v>
      </c>
      <c r="S15" s="502" t="s">
        <v>534</v>
      </c>
      <c r="T15" s="730" t="s">
        <v>529</v>
      </c>
    </row>
    <row r="16" spans="1:20" s="24" customFormat="1" ht="33.75">
      <c r="A16" s="726"/>
      <c r="B16" s="726"/>
      <c r="C16" s="726"/>
      <c r="D16" s="726"/>
      <c r="E16" s="726"/>
      <c r="F16" s="726"/>
      <c r="G16" s="726"/>
      <c r="H16" s="728"/>
      <c r="I16" s="493" t="s">
        <v>457</v>
      </c>
      <c r="J16" s="494" t="s">
        <v>537</v>
      </c>
      <c r="K16" s="499"/>
      <c r="L16" s="153"/>
      <c r="M16" s="153"/>
      <c r="N16" s="153"/>
      <c r="O16" s="153"/>
      <c r="P16" s="153"/>
      <c r="Q16" s="217" t="s">
        <v>419</v>
      </c>
      <c r="R16" s="494" t="s">
        <v>418</v>
      </c>
      <c r="S16" s="502" t="s">
        <v>535</v>
      </c>
      <c r="T16" s="730"/>
    </row>
    <row r="17" spans="1:20" s="24" customFormat="1" ht="45">
      <c r="A17" s="725">
        <v>3</v>
      </c>
      <c r="B17" s="725">
        <v>0</v>
      </c>
      <c r="C17" s="725">
        <v>6</v>
      </c>
      <c r="D17" s="725">
        <v>5</v>
      </c>
      <c r="E17" s="725">
        <v>2</v>
      </c>
      <c r="F17" s="725">
        <v>0</v>
      </c>
      <c r="G17" s="725">
        <v>1</v>
      </c>
      <c r="H17" s="727" t="s">
        <v>420</v>
      </c>
      <c r="I17" s="493" t="s">
        <v>458</v>
      </c>
      <c r="J17" s="494" t="s">
        <v>449</v>
      </c>
      <c r="K17" s="499"/>
      <c r="L17" s="153"/>
      <c r="M17" s="153"/>
      <c r="N17" s="153"/>
      <c r="O17" s="153"/>
      <c r="P17" s="153"/>
      <c r="Q17" s="217"/>
      <c r="R17" s="494"/>
      <c r="S17" s="502" t="s">
        <v>536</v>
      </c>
      <c r="T17" s="494" t="s">
        <v>542</v>
      </c>
    </row>
    <row r="18" spans="1:20" s="24" customFormat="1" ht="56.25">
      <c r="A18" s="726"/>
      <c r="B18" s="726"/>
      <c r="C18" s="726"/>
      <c r="D18" s="726"/>
      <c r="E18" s="726"/>
      <c r="F18" s="726"/>
      <c r="G18" s="726"/>
      <c r="H18" s="728"/>
      <c r="I18" s="493" t="s">
        <v>530</v>
      </c>
      <c r="J18" s="494" t="s">
        <v>459</v>
      </c>
      <c r="K18" s="499"/>
      <c r="L18" s="153"/>
      <c r="M18" s="153"/>
      <c r="N18" s="153"/>
      <c r="O18" s="153"/>
      <c r="P18" s="153"/>
      <c r="Q18" s="217" t="s">
        <v>432</v>
      </c>
      <c r="R18" s="494" t="s">
        <v>531</v>
      </c>
      <c r="S18" s="502"/>
      <c r="T18" s="494"/>
    </row>
    <row r="19" spans="1:20" s="24" customFormat="1" ht="11.25">
      <c r="A19" s="227"/>
      <c r="B19" s="227"/>
      <c r="C19" s="227"/>
      <c r="D19" s="227"/>
      <c r="E19" s="227"/>
      <c r="F19" s="227"/>
      <c r="G19" s="227"/>
      <c r="H19" s="228"/>
      <c r="I19" s="229"/>
      <c r="J19" s="230"/>
      <c r="K19" s="231"/>
      <c r="L19" s="232"/>
      <c r="M19" s="232"/>
      <c r="N19" s="232"/>
      <c r="O19" s="232"/>
      <c r="P19" s="232"/>
      <c r="Q19" s="233"/>
      <c r="R19" s="234"/>
      <c r="S19" s="234"/>
      <c r="T19" s="234"/>
    </row>
    <row r="20" spans="1:20" s="24" customFormat="1" ht="11.25">
      <c r="A20" s="227"/>
      <c r="B20" s="227"/>
      <c r="C20" s="227"/>
      <c r="D20" s="227"/>
      <c r="E20" s="227"/>
      <c r="F20" s="227"/>
      <c r="G20" s="227"/>
      <c r="H20" s="228"/>
      <c r="I20" s="229"/>
      <c r="J20" s="230"/>
      <c r="K20" s="231"/>
      <c r="L20" s="232"/>
      <c r="M20" s="232"/>
      <c r="N20" s="232"/>
      <c r="O20" s="232"/>
      <c r="P20" s="232"/>
      <c r="Q20" s="233"/>
      <c r="R20" s="234"/>
      <c r="S20" s="234"/>
      <c r="T20" s="234"/>
    </row>
    <row r="21" spans="1:20" s="6" customFormat="1">
      <c r="A21" s="218" t="s">
        <v>55</v>
      </c>
      <c r="B21" s="186"/>
      <c r="C21" s="186"/>
      <c r="D21" s="186"/>
      <c r="E21" s="186"/>
      <c r="F21" s="186"/>
      <c r="G21" s="186"/>
      <c r="H21" s="178"/>
      <c r="I21" s="174"/>
      <c r="J21" s="221" t="s">
        <v>56</v>
      </c>
      <c r="K21" s="177"/>
      <c r="L21" s="215" t="s">
        <v>57</v>
      </c>
      <c r="M21" s="186"/>
      <c r="N21" s="178"/>
      <c r="O21" s="216"/>
      <c r="P21" s="215" t="s">
        <v>58</v>
      </c>
      <c r="Q21" s="182"/>
      <c r="R21" s="220"/>
      <c r="S21" s="220"/>
      <c r="T21" s="220"/>
    </row>
    <row r="22" spans="1:20" s="6" customFormat="1" ht="12.75" customHeight="1">
      <c r="A22" s="219" t="s">
        <v>71</v>
      </c>
      <c r="B22" s="186"/>
      <c r="C22" s="186"/>
      <c r="D22" s="186"/>
      <c r="E22" s="186"/>
      <c r="F22" s="186"/>
      <c r="G22" s="186"/>
      <c r="H22" s="178"/>
      <c r="I22" s="214"/>
      <c r="J22" s="175"/>
      <c r="K22" s="177"/>
      <c r="L22" s="173"/>
      <c r="M22" s="186"/>
      <c r="N22" s="178"/>
      <c r="O22" s="176"/>
      <c r="P22" s="186"/>
      <c r="Q22" s="182"/>
      <c r="R22" s="220"/>
      <c r="S22" s="220"/>
      <c r="T22" s="220"/>
    </row>
    <row r="23" spans="1:20" s="6" customFormat="1">
      <c r="A23" s="219" t="s">
        <v>149</v>
      </c>
      <c r="B23" s="186"/>
      <c r="C23" s="186"/>
      <c r="D23" s="186"/>
      <c r="E23" s="186"/>
      <c r="F23" s="186"/>
      <c r="G23" s="186"/>
      <c r="H23" s="178"/>
      <c r="I23" s="214"/>
      <c r="J23" s="175"/>
      <c r="K23" s="177"/>
      <c r="L23" s="173"/>
      <c r="M23" s="186"/>
      <c r="N23" s="178"/>
      <c r="O23" s="176"/>
      <c r="P23" s="186"/>
      <c r="Q23" s="182"/>
      <c r="R23" s="220"/>
      <c r="S23" s="220"/>
      <c r="T23" s="220"/>
    </row>
    <row r="24" spans="1:20" s="6" customFormat="1">
      <c r="A24" s="219" t="s">
        <v>150</v>
      </c>
      <c r="B24" s="186"/>
      <c r="C24" s="186"/>
      <c r="D24" s="186"/>
      <c r="E24" s="186"/>
      <c r="F24" s="186"/>
      <c r="G24" s="186"/>
      <c r="H24" s="178"/>
      <c r="I24" s="214"/>
      <c r="J24" s="175"/>
      <c r="K24" s="177"/>
      <c r="L24" s="173"/>
      <c r="M24" s="186"/>
      <c r="N24" s="178"/>
      <c r="O24" s="176"/>
      <c r="P24" s="186"/>
      <c r="Q24" s="182"/>
      <c r="R24" s="220"/>
      <c r="S24" s="220"/>
      <c r="T24" s="220"/>
    </row>
  </sheetData>
  <sheetProtection formatRows="0"/>
  <mergeCells count="44">
    <mergeCell ref="B7:C7"/>
    <mergeCell ref="F7:G7"/>
    <mergeCell ref="C9:C10"/>
    <mergeCell ref="D9:D10"/>
    <mergeCell ref="G9:G10"/>
    <mergeCell ref="A12:A14"/>
    <mergeCell ref="B12:B14"/>
    <mergeCell ref="C12:C14"/>
    <mergeCell ref="D12:D14"/>
    <mergeCell ref="A9:A10"/>
    <mergeCell ref="B9:B10"/>
    <mergeCell ref="A15:A16"/>
    <mergeCell ref="A17:A18"/>
    <mergeCell ref="B15:B16"/>
    <mergeCell ref="C15:C16"/>
    <mergeCell ref="B17:B18"/>
    <mergeCell ref="C17:C18"/>
    <mergeCell ref="R7:S7"/>
    <mergeCell ref="E9:E10"/>
    <mergeCell ref="F9:F10"/>
    <mergeCell ref="G12:G14"/>
    <mergeCell ref="H12:H14"/>
    <mergeCell ref="I12:I14"/>
    <mergeCell ref="J9:J10"/>
    <mergeCell ref="J12:J14"/>
    <mergeCell ref="F12:F14"/>
    <mergeCell ref="I9:I10"/>
    <mergeCell ref="E12:E14"/>
    <mergeCell ref="D15:D16"/>
    <mergeCell ref="E15:E16"/>
    <mergeCell ref="F15:F16"/>
    <mergeCell ref="F17:F18"/>
    <mergeCell ref="D17:D18"/>
    <mergeCell ref="E17:E18"/>
    <mergeCell ref="T9:T10"/>
    <mergeCell ref="G17:G18"/>
    <mergeCell ref="H17:H18"/>
    <mergeCell ref="H15:H16"/>
    <mergeCell ref="T12:T14"/>
    <mergeCell ref="T15:T16"/>
    <mergeCell ref="S9:S10"/>
    <mergeCell ref="S12:S14"/>
    <mergeCell ref="G15:G16"/>
    <mergeCell ref="H9:H10"/>
  </mergeCells>
  <phoneticPr fontId="38" type="noConversion"/>
  <printOptions horizontalCentered="1"/>
  <pageMargins left="0.59055118110236227" right="0.39370078740157483" top="0.78740157480314965" bottom="0.59055118110236227" header="0.39370078740157483" footer="0.19685039370078741"/>
  <pageSetup scale="75" fitToWidth="0" fitToHeight="0" orientation="landscape" horizontalDpi="300" verticalDpi="300" r:id="rId1"/>
  <headerFooter scaleWithDoc="0" alignWithMargins="0">
    <oddHeader>&amp;L&amp;"Verdana,Negrita Cursiva"&amp;9&amp;E PROGRAMACIÓN DE OPERACIONES ANUAL 2011&amp;C&amp;"Arial,Negrita"&amp;12FORMULARIO A&amp;R&amp;"Verdana,Negrita Cursiva"&amp;9&amp;EENLACE CON PND y OBJETIVOS ESTRATÉGICOS</oddHeader>
    <oddFooter>&amp;L&amp;"Verdana,Negrita Cursiva"&amp;9                  ___________________________________________________________
                  MINISTERIO DE DESARROLLO PRODUCTIVO Y ECONOMÍA PLURAL</oddFooter>
  </headerFooter>
  <drawing r:id="rId2"/>
</worksheet>
</file>

<file path=xl/worksheets/sheet10.xml><?xml version="1.0" encoding="utf-8"?>
<worksheet xmlns="http://schemas.openxmlformats.org/spreadsheetml/2006/main" xmlns:r="http://schemas.openxmlformats.org/officeDocument/2006/relationships">
  <sheetPr codeName="Hoja4"/>
  <dimension ref="A1:K415"/>
  <sheetViews>
    <sheetView view="pageBreakPreview" zoomScaleSheetLayoutView="100" workbookViewId="0">
      <selection activeCell="F14" sqref="F14"/>
    </sheetView>
  </sheetViews>
  <sheetFormatPr baseColWidth="10" defaultColWidth="11.42578125" defaultRowHeight="12.75"/>
  <cols>
    <col min="1" max="1" width="10.28515625" style="7" customWidth="1"/>
    <col min="2" max="2" width="23.7109375" style="7" customWidth="1"/>
    <col min="3" max="3" width="8.140625" style="7" customWidth="1"/>
    <col min="4" max="4" width="12" style="7" customWidth="1"/>
    <col min="5" max="5" width="8.85546875" style="7" customWidth="1"/>
    <col min="6" max="6" width="32.140625" style="7" customWidth="1"/>
    <col min="7" max="7" width="11.28515625" style="7" customWidth="1"/>
    <col min="8" max="8" width="10.28515625" style="7" customWidth="1"/>
    <col min="9" max="9" width="5.5703125" customWidth="1"/>
  </cols>
  <sheetData>
    <row r="1" spans="1:11">
      <c r="A1" s="9" t="s">
        <v>385</v>
      </c>
      <c r="B1" s="8"/>
      <c r="C1" s="25">
        <f>FORM1!A1</f>
        <v>0</v>
      </c>
      <c r="D1" s="8"/>
      <c r="E1" s="8"/>
      <c r="G1" s="8"/>
      <c r="H1" s="8"/>
    </row>
    <row r="2" spans="1:11">
      <c r="A2" s="9" t="s">
        <v>447</v>
      </c>
      <c r="B2" s="8"/>
      <c r="C2" s="25" t="str">
        <f>FORM1!B2</f>
        <v xml:space="preserve">DIRECCIÓN GENERAL  DE ASUNTOS ADMINISTRATIVOS                                                                                                                                              </v>
      </c>
      <c r="E2" s="38"/>
      <c r="F2" s="38"/>
      <c r="G2" s="38"/>
      <c r="H2" s="38"/>
    </row>
    <row r="3" spans="1:11">
      <c r="A3" s="9"/>
      <c r="B3" s="8"/>
      <c r="C3" s="252" t="s">
        <v>546</v>
      </c>
      <c r="E3" s="38"/>
      <c r="F3" s="38"/>
      <c r="G3" s="38"/>
      <c r="H3" s="38"/>
    </row>
    <row r="4" spans="1:11" ht="13.5" thickBot="1">
      <c r="A4" s="139" t="s">
        <v>450</v>
      </c>
      <c r="B4" s="8"/>
      <c r="C4" s="22"/>
      <c r="D4" s="22"/>
      <c r="E4" s="22"/>
      <c r="F4" s="38" t="s">
        <v>76</v>
      </c>
      <c r="H4" s="22"/>
    </row>
    <row r="5" spans="1:11" ht="46.5" thickTop="1" thickBot="1">
      <c r="A5" s="248" t="s">
        <v>249</v>
      </c>
      <c r="B5" s="249" t="s">
        <v>250</v>
      </c>
      <c r="C5" s="250" t="s">
        <v>251</v>
      </c>
      <c r="D5" s="250" t="s">
        <v>252</v>
      </c>
      <c r="E5" s="250" t="s">
        <v>253</v>
      </c>
      <c r="F5" s="250" t="s">
        <v>521</v>
      </c>
      <c r="G5" s="250" t="s">
        <v>254</v>
      </c>
      <c r="H5" s="251" t="s">
        <v>255</v>
      </c>
    </row>
    <row r="6" spans="1:11" ht="12" customHeight="1" thickTop="1">
      <c r="A6" s="363"/>
      <c r="B6" s="364" t="s">
        <v>156</v>
      </c>
      <c r="C6" s="365"/>
      <c r="D6" s="365"/>
      <c r="E6" s="366"/>
      <c r="F6" s="366"/>
      <c r="G6" s="367">
        <f>G7+G30+G87+G246</f>
        <v>0</v>
      </c>
      <c r="H6" s="368"/>
    </row>
    <row r="7" spans="1:11" ht="12" customHeight="1">
      <c r="A7" s="410">
        <v>10000</v>
      </c>
      <c r="B7" s="411" t="s">
        <v>78</v>
      </c>
      <c r="C7" s="412"/>
      <c r="D7" s="413"/>
      <c r="E7" s="414"/>
      <c r="F7" s="441"/>
      <c r="G7" s="442">
        <f>G8+G61+G65</f>
        <v>0</v>
      </c>
      <c r="H7" s="443"/>
    </row>
    <row r="8" spans="1:11" ht="12" customHeight="1">
      <c r="A8" s="396">
        <v>11000</v>
      </c>
      <c r="B8" s="397" t="s">
        <v>440</v>
      </c>
      <c r="C8" s="458"/>
      <c r="D8" s="432"/>
      <c r="E8" s="465"/>
      <c r="F8" s="450"/>
      <c r="G8" s="451">
        <f>G9+G12+G14+G16</f>
        <v>0</v>
      </c>
      <c r="H8" s="403"/>
      <c r="J8" s="369"/>
      <c r="K8" s="370"/>
    </row>
    <row r="9" spans="1:11" ht="12" customHeight="1">
      <c r="A9" s="64">
        <v>11200</v>
      </c>
      <c r="B9" s="65" t="s">
        <v>517</v>
      </c>
      <c r="C9" s="458"/>
      <c r="D9" s="432"/>
      <c r="E9" s="465"/>
      <c r="F9" s="450"/>
      <c r="G9" s="451">
        <f>G10</f>
        <v>0</v>
      </c>
      <c r="H9" s="403"/>
      <c r="J9" s="369"/>
      <c r="K9" s="370"/>
    </row>
    <row r="10" spans="1:11" ht="12" customHeight="1">
      <c r="A10" s="444">
        <v>11220</v>
      </c>
      <c r="B10" s="445" t="s">
        <v>509</v>
      </c>
      <c r="C10" s="459"/>
      <c r="D10" s="446"/>
      <c r="E10" s="466"/>
      <c r="F10" s="447"/>
      <c r="G10" s="448">
        <f>G11</f>
        <v>0</v>
      </c>
      <c r="H10" s="449"/>
      <c r="J10" s="369"/>
      <c r="K10" s="370"/>
    </row>
    <row r="11" spans="1:11" ht="12" customHeight="1">
      <c r="A11" s="452"/>
      <c r="B11" s="453"/>
      <c r="C11" s="460" t="s">
        <v>104</v>
      </c>
      <c r="D11" s="55"/>
      <c r="E11" s="467">
        <v>1</v>
      </c>
      <c r="F11" s="460"/>
      <c r="G11" s="52">
        <f>+E11*$D11</f>
        <v>0</v>
      </c>
      <c r="H11" s="454"/>
      <c r="J11" s="369"/>
      <c r="K11" s="370"/>
    </row>
    <row r="12" spans="1:11" ht="12" customHeight="1">
      <c r="A12" s="64">
        <v>11400</v>
      </c>
      <c r="B12" s="65" t="s">
        <v>510</v>
      </c>
      <c r="C12" s="458"/>
      <c r="D12" s="432"/>
      <c r="E12" s="465"/>
      <c r="F12" s="450"/>
      <c r="G12" s="451">
        <f>G13</f>
        <v>0</v>
      </c>
      <c r="H12" s="403"/>
      <c r="J12" s="369"/>
      <c r="K12" s="370"/>
    </row>
    <row r="13" spans="1:11" ht="12" customHeight="1">
      <c r="A13" s="87"/>
      <c r="B13" s="371"/>
      <c r="C13" s="461" t="s">
        <v>104</v>
      </c>
      <c r="D13" s="55"/>
      <c r="E13" s="468">
        <v>1</v>
      </c>
      <c r="F13" s="461"/>
      <c r="G13" s="52">
        <f>+E13*$D13</f>
        <v>0</v>
      </c>
      <c r="H13" s="457"/>
      <c r="J13" s="369"/>
      <c r="K13" s="370"/>
    </row>
    <row r="14" spans="1:11" ht="12" customHeight="1">
      <c r="A14" s="64">
        <v>11600</v>
      </c>
      <c r="B14" s="65" t="s">
        <v>511</v>
      </c>
      <c r="C14" s="458"/>
      <c r="D14" s="432"/>
      <c r="E14" s="465"/>
      <c r="F14" s="450"/>
      <c r="G14" s="451">
        <f>G15</f>
        <v>0</v>
      </c>
      <c r="H14" s="403"/>
      <c r="J14" s="369"/>
      <c r="K14" s="370"/>
    </row>
    <row r="15" spans="1:11" ht="12" customHeight="1">
      <c r="A15" s="87"/>
      <c r="B15" s="371"/>
      <c r="C15" s="461" t="s">
        <v>104</v>
      </c>
      <c r="D15" s="55"/>
      <c r="E15" s="468">
        <v>1</v>
      </c>
      <c r="F15" s="461"/>
      <c r="G15" s="52">
        <f>+E15*$D15</f>
        <v>0</v>
      </c>
      <c r="H15" s="457"/>
      <c r="J15" s="369"/>
      <c r="K15" s="370"/>
    </row>
    <row r="16" spans="1:11" ht="12" customHeight="1">
      <c r="A16" s="64">
        <v>11700</v>
      </c>
      <c r="B16" s="65" t="s">
        <v>512</v>
      </c>
      <c r="C16" s="458"/>
      <c r="D16" s="432"/>
      <c r="E16" s="465"/>
      <c r="F16" s="450"/>
      <c r="G16" s="451">
        <f>G17</f>
        <v>0</v>
      </c>
      <c r="H16" s="403"/>
      <c r="J16" s="369"/>
      <c r="K16" s="370"/>
    </row>
    <row r="17" spans="1:11" ht="12" customHeight="1">
      <c r="A17" s="87"/>
      <c r="B17" s="371"/>
      <c r="C17" s="461" t="s">
        <v>104</v>
      </c>
      <c r="D17" s="55"/>
      <c r="E17" s="468">
        <v>1</v>
      </c>
      <c r="F17" s="461"/>
      <c r="G17" s="52">
        <f>+E17*$D17</f>
        <v>0</v>
      </c>
      <c r="H17" s="457"/>
      <c r="J17" s="369"/>
      <c r="K17" s="370"/>
    </row>
    <row r="18" spans="1:11" ht="12" customHeight="1">
      <c r="A18" s="396">
        <v>12000</v>
      </c>
      <c r="B18" s="397" t="s">
        <v>441</v>
      </c>
      <c r="C18" s="458"/>
      <c r="D18" s="432"/>
      <c r="E18" s="465"/>
      <c r="F18" s="450"/>
      <c r="G18" s="451">
        <f>G19</f>
        <v>0</v>
      </c>
      <c r="H18" s="403"/>
      <c r="J18" s="369"/>
      <c r="K18" s="370"/>
    </row>
    <row r="19" spans="1:11" ht="12" customHeight="1">
      <c r="A19" s="64">
        <v>12100</v>
      </c>
      <c r="B19" s="65" t="s">
        <v>513</v>
      </c>
      <c r="C19" s="458"/>
      <c r="D19" s="432"/>
      <c r="E19" s="465"/>
      <c r="F19" s="450"/>
      <c r="G19" s="451">
        <f>G20</f>
        <v>0</v>
      </c>
      <c r="H19" s="403"/>
      <c r="J19" s="369"/>
      <c r="K19" s="370"/>
    </row>
    <row r="20" spans="1:11" ht="12" customHeight="1">
      <c r="A20" s="87"/>
      <c r="B20" s="371"/>
      <c r="C20" s="461" t="s">
        <v>104</v>
      </c>
      <c r="D20" s="55"/>
      <c r="E20" s="468">
        <v>1</v>
      </c>
      <c r="F20" s="461"/>
      <c r="G20" s="52">
        <f>+E20*$D20</f>
        <v>0</v>
      </c>
      <c r="H20" s="457"/>
      <c r="J20" s="369"/>
      <c r="K20" s="370"/>
    </row>
    <row r="21" spans="1:11" ht="12" customHeight="1">
      <c r="A21" s="396">
        <v>13000</v>
      </c>
      <c r="B21" s="397" t="s">
        <v>518</v>
      </c>
      <c r="C21" s="458"/>
      <c r="D21" s="432"/>
      <c r="E21" s="465"/>
      <c r="F21" s="450"/>
      <c r="G21" s="451">
        <f>G23+G28</f>
        <v>0</v>
      </c>
      <c r="H21" s="403"/>
      <c r="J21" s="369"/>
      <c r="K21" s="370"/>
    </row>
    <row r="22" spans="1:11" ht="12" customHeight="1">
      <c r="A22" s="64">
        <v>13100</v>
      </c>
      <c r="B22" s="65" t="s">
        <v>519</v>
      </c>
      <c r="C22" s="458"/>
      <c r="D22" s="432"/>
      <c r="E22" s="465"/>
      <c r="F22" s="450"/>
      <c r="G22" s="451">
        <f>G24+G26</f>
        <v>0</v>
      </c>
      <c r="H22" s="403"/>
      <c r="J22" s="369"/>
      <c r="K22" s="370"/>
    </row>
    <row r="23" spans="1:11" ht="12" customHeight="1">
      <c r="A23" s="444">
        <v>13110</v>
      </c>
      <c r="B23" s="445" t="s">
        <v>514</v>
      </c>
      <c r="C23" s="459"/>
      <c r="D23" s="446"/>
      <c r="E23" s="466"/>
      <c r="F23" s="447"/>
      <c r="G23" s="448">
        <f>G24</f>
        <v>0</v>
      </c>
      <c r="H23" s="449"/>
      <c r="J23" s="369"/>
      <c r="K23" s="370"/>
    </row>
    <row r="24" spans="1:11" ht="12" customHeight="1">
      <c r="A24" s="381"/>
      <c r="B24" s="382"/>
      <c r="C24" s="462" t="s">
        <v>104</v>
      </c>
      <c r="D24" s="55"/>
      <c r="E24" s="469">
        <v>1</v>
      </c>
      <c r="F24" s="462"/>
      <c r="G24" s="52">
        <f>+E24*$D24</f>
        <v>0</v>
      </c>
      <c r="H24" s="112"/>
      <c r="J24" s="369"/>
      <c r="K24" s="370"/>
    </row>
    <row r="25" spans="1:11" ht="12" customHeight="1">
      <c r="A25" s="381">
        <v>13120</v>
      </c>
      <c r="B25" s="382" t="s">
        <v>515</v>
      </c>
      <c r="C25" s="462"/>
      <c r="D25" s="111"/>
      <c r="E25" s="469"/>
      <c r="F25" s="383"/>
      <c r="G25" s="384">
        <f>G26</f>
        <v>0</v>
      </c>
      <c r="H25" s="112"/>
      <c r="J25" s="369"/>
      <c r="K25" s="370"/>
    </row>
    <row r="26" spans="1:11" ht="12" customHeight="1">
      <c r="A26" s="452"/>
      <c r="B26" s="453"/>
      <c r="C26" s="460" t="s">
        <v>104</v>
      </c>
      <c r="D26" s="55"/>
      <c r="E26" s="467">
        <v>1</v>
      </c>
      <c r="F26" s="460"/>
      <c r="G26" s="52">
        <f>+E26*$D26</f>
        <v>0</v>
      </c>
      <c r="H26" s="454"/>
      <c r="J26" s="369"/>
      <c r="K26" s="370"/>
    </row>
    <row r="27" spans="1:11" ht="12" customHeight="1">
      <c r="A27" s="64">
        <v>13200</v>
      </c>
      <c r="B27" s="65" t="s">
        <v>516</v>
      </c>
      <c r="C27" s="458"/>
      <c r="D27" s="432"/>
      <c r="E27" s="465"/>
      <c r="F27" s="450"/>
      <c r="G27" s="451">
        <f>G28</f>
        <v>0</v>
      </c>
      <c r="H27" s="403"/>
    </row>
    <row r="28" spans="1:11" ht="12" customHeight="1">
      <c r="A28" s="455"/>
      <c r="B28" s="456"/>
      <c r="C28" s="459" t="s">
        <v>104</v>
      </c>
      <c r="D28" s="55"/>
      <c r="E28" s="466">
        <v>1</v>
      </c>
      <c r="F28" s="459"/>
      <c r="G28" s="52">
        <f>+E28*$D28</f>
        <v>0</v>
      </c>
      <c r="H28" s="449"/>
    </row>
    <row r="29" spans="1:11" ht="12" customHeight="1">
      <c r="A29" s="385" t="s">
        <v>90</v>
      </c>
      <c r="B29" s="58" t="s">
        <v>91</v>
      </c>
      <c r="C29" s="463"/>
      <c r="D29" s="113"/>
      <c r="E29" s="470"/>
      <c r="F29" s="386"/>
      <c r="G29" s="387"/>
      <c r="H29" s="86"/>
    </row>
    <row r="30" spans="1:11">
      <c r="A30" s="388">
        <v>20000</v>
      </c>
      <c r="B30" s="389" t="s">
        <v>78</v>
      </c>
      <c r="C30" s="390"/>
      <c r="D30" s="391"/>
      <c r="E30" s="392"/>
      <c r="F30" s="393"/>
      <c r="G30" s="394">
        <f>G31+G73+G77</f>
        <v>0</v>
      </c>
      <c r="H30" s="395"/>
    </row>
    <row r="31" spans="1:11">
      <c r="A31" s="396">
        <v>22000</v>
      </c>
      <c r="B31" s="397" t="s">
        <v>79</v>
      </c>
      <c r="C31" s="66"/>
      <c r="D31" s="67"/>
      <c r="E31" s="68"/>
      <c r="F31" s="68"/>
      <c r="G31" s="398">
        <f>G32+G45</f>
        <v>0</v>
      </c>
      <c r="H31" s="108"/>
    </row>
    <row r="32" spans="1:11">
      <c r="A32" s="64">
        <v>22100</v>
      </c>
      <c r="B32" s="65" t="s">
        <v>80</v>
      </c>
      <c r="C32" s="66"/>
      <c r="D32" s="67"/>
      <c r="E32" s="68"/>
      <c r="F32" s="68"/>
      <c r="G32" s="69">
        <f>SUM(G33:G44)</f>
        <v>0</v>
      </c>
      <c r="H32" s="108"/>
    </row>
    <row r="33" spans="1:9">
      <c r="A33" s="40"/>
      <c r="B33" s="41" t="s">
        <v>81</v>
      </c>
      <c r="C33" s="42" t="s">
        <v>80</v>
      </c>
      <c r="D33" s="43">
        <v>1240</v>
      </c>
      <c r="E33" s="44"/>
      <c r="F33" s="44"/>
      <c r="G33" s="45">
        <f>+E33*$D33</f>
        <v>0</v>
      </c>
      <c r="H33" s="46"/>
    </row>
    <row r="34" spans="1:9">
      <c r="A34" s="47"/>
      <c r="B34" s="48" t="s">
        <v>82</v>
      </c>
      <c r="C34" s="49" t="s">
        <v>80</v>
      </c>
      <c r="D34" s="50">
        <v>771</v>
      </c>
      <c r="E34" s="51"/>
      <c r="F34" s="51"/>
      <c r="G34" s="52">
        <f t="shared" ref="G34:G43" si="0">+E34*$D34</f>
        <v>0</v>
      </c>
      <c r="H34" s="53"/>
    </row>
    <row r="35" spans="1:9">
      <c r="A35" s="47"/>
      <c r="B35" s="48" t="s">
        <v>83</v>
      </c>
      <c r="C35" s="49" t="s">
        <v>80</v>
      </c>
      <c r="D35" s="50">
        <v>840</v>
      </c>
      <c r="E35" s="51"/>
      <c r="F35" s="51"/>
      <c r="G35" s="52">
        <f t="shared" si="0"/>
        <v>0</v>
      </c>
      <c r="H35" s="53"/>
    </row>
    <row r="36" spans="1:9">
      <c r="A36" s="47"/>
      <c r="B36" s="48" t="s">
        <v>84</v>
      </c>
      <c r="C36" s="49" t="s">
        <v>80</v>
      </c>
      <c r="D36" s="50">
        <v>1725</v>
      </c>
      <c r="E36" s="51"/>
      <c r="F36" s="51"/>
      <c r="G36" s="52">
        <f t="shared" si="0"/>
        <v>0</v>
      </c>
      <c r="H36" s="53"/>
    </row>
    <row r="37" spans="1:9">
      <c r="A37" s="47"/>
      <c r="B37" s="78" t="s">
        <v>229</v>
      </c>
      <c r="C37" s="49" t="s">
        <v>80</v>
      </c>
      <c r="D37" s="50">
        <v>200</v>
      </c>
      <c r="E37" s="51"/>
      <c r="F37" s="51"/>
      <c r="G37" s="52">
        <f t="shared" si="0"/>
        <v>0</v>
      </c>
      <c r="H37" s="53"/>
    </row>
    <row r="38" spans="1:9">
      <c r="A38" s="47"/>
      <c r="B38" s="48" t="s">
        <v>85</v>
      </c>
      <c r="C38" s="49" t="s">
        <v>80</v>
      </c>
      <c r="D38" s="50">
        <v>1070</v>
      </c>
      <c r="E38" s="51"/>
      <c r="F38" s="51"/>
      <c r="G38" s="52">
        <f t="shared" si="0"/>
        <v>0</v>
      </c>
      <c r="H38" s="53"/>
    </row>
    <row r="39" spans="1:9">
      <c r="A39" s="47"/>
      <c r="B39" s="48" t="s">
        <v>86</v>
      </c>
      <c r="C39" s="49" t="s">
        <v>80</v>
      </c>
      <c r="D39" s="50">
        <v>1342</v>
      </c>
      <c r="E39" s="51"/>
      <c r="F39" s="51"/>
      <c r="G39" s="52">
        <f t="shared" si="0"/>
        <v>0</v>
      </c>
      <c r="H39" s="53"/>
    </row>
    <row r="40" spans="1:9">
      <c r="A40" s="47"/>
      <c r="B40" s="78" t="s">
        <v>230</v>
      </c>
      <c r="C40" s="49" t="s">
        <v>80</v>
      </c>
      <c r="D40" s="50">
        <v>30</v>
      </c>
      <c r="E40" s="51"/>
      <c r="F40" s="51"/>
      <c r="G40" s="52">
        <f t="shared" si="0"/>
        <v>0</v>
      </c>
      <c r="H40" s="53"/>
    </row>
    <row r="41" spans="1:9">
      <c r="A41" s="47"/>
      <c r="B41" s="54" t="s">
        <v>87</v>
      </c>
      <c r="C41" s="49" t="s">
        <v>80</v>
      </c>
      <c r="D41" s="55"/>
      <c r="E41" s="51"/>
      <c r="F41" s="51"/>
      <c r="G41" s="52">
        <f t="shared" si="0"/>
        <v>0</v>
      </c>
      <c r="H41" s="53"/>
    </row>
    <row r="42" spans="1:9">
      <c r="A42" s="47"/>
      <c r="B42" s="54" t="s">
        <v>88</v>
      </c>
      <c r="C42" s="49" t="s">
        <v>80</v>
      </c>
      <c r="D42" s="56">
        <f>I42*$I$60</f>
        <v>7614.39</v>
      </c>
      <c r="E42" s="51"/>
      <c r="F42" s="51"/>
      <c r="G42" s="52">
        <f t="shared" si="0"/>
        <v>0</v>
      </c>
      <c r="H42" s="53"/>
      <c r="I42">
        <v>1077</v>
      </c>
    </row>
    <row r="43" spans="1:9">
      <c r="A43" s="47"/>
      <c r="B43" s="48" t="s">
        <v>89</v>
      </c>
      <c r="C43" s="49" t="s">
        <v>80</v>
      </c>
      <c r="D43" s="56">
        <f>I43*$I$60</f>
        <v>9544.5</v>
      </c>
      <c r="E43" s="51"/>
      <c r="F43" s="51"/>
      <c r="G43" s="52">
        <f t="shared" si="0"/>
        <v>0</v>
      </c>
      <c r="H43" s="53"/>
      <c r="I43">
        <v>1350</v>
      </c>
    </row>
    <row r="44" spans="1:9">
      <c r="A44" s="57" t="s">
        <v>90</v>
      </c>
      <c r="B44" s="58" t="s">
        <v>91</v>
      </c>
      <c r="C44" s="59"/>
      <c r="D44" s="60"/>
      <c r="E44" s="61"/>
      <c r="F44" s="61"/>
      <c r="G44" s="62"/>
      <c r="H44" s="63"/>
    </row>
    <row r="45" spans="1:9">
      <c r="A45" s="64">
        <v>22200</v>
      </c>
      <c r="B45" s="65" t="s">
        <v>92</v>
      </c>
      <c r="C45" s="66"/>
      <c r="D45" s="67"/>
      <c r="E45" s="68"/>
      <c r="F45" s="68"/>
      <c r="G45" s="69">
        <f>SUM(G46:G72)</f>
        <v>0</v>
      </c>
      <c r="H45" s="70"/>
    </row>
    <row r="46" spans="1:9">
      <c r="A46" s="71"/>
      <c r="B46" s="72" t="s">
        <v>93</v>
      </c>
      <c r="C46" s="73"/>
      <c r="D46" s="74"/>
      <c r="E46" s="75"/>
      <c r="F46" s="75"/>
      <c r="G46" s="74"/>
      <c r="H46" s="46"/>
    </row>
    <row r="47" spans="1:9">
      <c r="A47" s="76"/>
      <c r="B47" s="77" t="s">
        <v>94</v>
      </c>
      <c r="C47" s="78" t="s">
        <v>95</v>
      </c>
      <c r="D47" s="56">
        <v>400</v>
      </c>
      <c r="E47" s="79"/>
      <c r="F47" s="79"/>
      <c r="G47" s="52">
        <f t="shared" ref="G47:G71" si="1">+E47*$D47</f>
        <v>0</v>
      </c>
      <c r="H47" s="53"/>
    </row>
    <row r="48" spans="1:9">
      <c r="A48" s="76"/>
      <c r="B48" s="77" t="s">
        <v>227</v>
      </c>
      <c r="C48" s="78" t="s">
        <v>95</v>
      </c>
      <c r="D48" s="56">
        <v>336</v>
      </c>
      <c r="E48" s="79"/>
      <c r="F48" s="79"/>
      <c r="G48" s="52">
        <f t="shared" si="1"/>
        <v>0</v>
      </c>
      <c r="H48" s="53"/>
    </row>
    <row r="49" spans="1:10">
      <c r="A49" s="76"/>
      <c r="B49" s="77" t="s">
        <v>228</v>
      </c>
      <c r="C49" s="78" t="s">
        <v>95</v>
      </c>
      <c r="D49" s="56">
        <v>268</v>
      </c>
      <c r="E49" s="79"/>
      <c r="F49" s="79"/>
      <c r="G49" s="52">
        <f t="shared" si="1"/>
        <v>0</v>
      </c>
      <c r="H49" s="53"/>
    </row>
    <row r="50" spans="1:10">
      <c r="A50" s="76"/>
      <c r="B50" s="77" t="s">
        <v>226</v>
      </c>
      <c r="C50" s="78" t="s">
        <v>95</v>
      </c>
      <c r="D50" s="56">
        <v>216</v>
      </c>
      <c r="E50" s="79"/>
      <c r="F50" s="79"/>
      <c r="G50" s="52">
        <f t="shared" si="1"/>
        <v>0</v>
      </c>
      <c r="H50" s="53"/>
    </row>
    <row r="51" spans="1:10">
      <c r="A51" s="76"/>
      <c r="B51" s="77" t="s">
        <v>96</v>
      </c>
      <c r="C51" s="78" t="s">
        <v>95</v>
      </c>
      <c r="D51" s="56">
        <v>216</v>
      </c>
      <c r="E51" s="79"/>
      <c r="F51" s="79"/>
      <c r="G51" s="52">
        <f t="shared" si="1"/>
        <v>0</v>
      </c>
      <c r="H51" s="53"/>
    </row>
    <row r="52" spans="1:10">
      <c r="A52" s="76"/>
      <c r="B52" s="77" t="s">
        <v>97</v>
      </c>
      <c r="C52" s="78" t="s">
        <v>95</v>
      </c>
      <c r="D52" s="56">
        <v>188</v>
      </c>
      <c r="E52" s="79"/>
      <c r="F52" s="79"/>
      <c r="G52" s="52">
        <f t="shared" si="1"/>
        <v>0</v>
      </c>
      <c r="H52" s="53"/>
    </row>
    <row r="53" spans="1:10">
      <c r="A53" s="76"/>
      <c r="B53" s="80" t="s">
        <v>98</v>
      </c>
      <c r="C53" s="78"/>
      <c r="D53" s="56"/>
      <c r="E53" s="79"/>
      <c r="F53" s="79"/>
      <c r="G53" s="52"/>
      <c r="H53" s="53"/>
    </row>
    <row r="54" spans="1:10">
      <c r="A54" s="76"/>
      <c r="B54" s="77" t="s">
        <v>94</v>
      </c>
      <c r="C54" s="78" t="s">
        <v>95</v>
      </c>
      <c r="D54" s="56">
        <v>240</v>
      </c>
      <c r="E54" s="79"/>
      <c r="F54" s="79"/>
      <c r="G54" s="52">
        <f t="shared" si="1"/>
        <v>0</v>
      </c>
      <c r="H54" s="53"/>
    </row>
    <row r="55" spans="1:10">
      <c r="A55" s="76"/>
      <c r="B55" s="77" t="s">
        <v>227</v>
      </c>
      <c r="C55" s="78" t="s">
        <v>95</v>
      </c>
      <c r="D55" s="56">
        <v>200</v>
      </c>
      <c r="E55" s="79"/>
      <c r="F55" s="79"/>
      <c r="G55" s="52">
        <f t="shared" si="1"/>
        <v>0</v>
      </c>
      <c r="H55" s="53"/>
    </row>
    <row r="56" spans="1:10">
      <c r="A56" s="76"/>
      <c r="B56" s="77" t="s">
        <v>228</v>
      </c>
      <c r="C56" s="78" t="s">
        <v>95</v>
      </c>
      <c r="D56" s="56">
        <v>160</v>
      </c>
      <c r="E56" s="79"/>
      <c r="F56" s="79"/>
      <c r="G56" s="52">
        <f t="shared" si="1"/>
        <v>0</v>
      </c>
      <c r="H56" s="53"/>
    </row>
    <row r="57" spans="1:10">
      <c r="A57" s="76"/>
      <c r="B57" s="77" t="s">
        <v>226</v>
      </c>
      <c r="C57" s="78" t="s">
        <v>95</v>
      </c>
      <c r="D57" s="81">
        <v>128</v>
      </c>
      <c r="E57" s="79"/>
      <c r="F57" s="79"/>
      <c r="G57" s="52">
        <f t="shared" si="1"/>
        <v>0</v>
      </c>
      <c r="H57" s="53"/>
    </row>
    <row r="58" spans="1:10">
      <c r="A58" s="76"/>
      <c r="B58" s="77" t="s">
        <v>96</v>
      </c>
      <c r="C58" s="78" t="s">
        <v>95</v>
      </c>
      <c r="D58" s="81">
        <v>128</v>
      </c>
      <c r="E58" s="79"/>
      <c r="F58" s="79"/>
      <c r="G58" s="52">
        <f t="shared" si="1"/>
        <v>0</v>
      </c>
      <c r="H58" s="53"/>
    </row>
    <row r="59" spans="1:10">
      <c r="A59" s="76"/>
      <c r="B59" s="77" t="s">
        <v>97</v>
      </c>
      <c r="C59" s="78" t="s">
        <v>95</v>
      </c>
      <c r="D59" s="81">
        <v>112</v>
      </c>
      <c r="E59" s="79"/>
      <c r="F59" s="79"/>
      <c r="G59" s="52">
        <f t="shared" si="1"/>
        <v>0</v>
      </c>
      <c r="H59" s="53"/>
    </row>
    <row r="60" spans="1:10">
      <c r="A60" s="76"/>
      <c r="B60" s="82" t="s">
        <v>99</v>
      </c>
      <c r="C60" s="78"/>
      <c r="D60" s="56"/>
      <c r="E60" s="79"/>
      <c r="F60" s="79"/>
      <c r="G60" s="52"/>
      <c r="H60" s="53"/>
      <c r="I60" s="372">
        <v>7.07</v>
      </c>
      <c r="J60" s="23" t="s">
        <v>520</v>
      </c>
    </row>
    <row r="61" spans="1:10">
      <c r="A61" s="76"/>
      <c r="B61" s="77" t="s">
        <v>94</v>
      </c>
      <c r="C61" s="78" t="s">
        <v>95</v>
      </c>
      <c r="D61" s="56">
        <f>I61*$I$60</f>
        <v>2121</v>
      </c>
      <c r="E61" s="79"/>
      <c r="F61" s="79"/>
      <c r="G61" s="52">
        <f t="shared" si="1"/>
        <v>0</v>
      </c>
      <c r="H61" s="53"/>
      <c r="I61">
        <v>300</v>
      </c>
    </row>
    <row r="62" spans="1:10">
      <c r="A62" s="76"/>
      <c r="B62" s="77" t="s">
        <v>227</v>
      </c>
      <c r="C62" s="78" t="s">
        <v>95</v>
      </c>
      <c r="D62" s="56">
        <f t="shared" ref="D62:D71" si="2">I62*$I$60</f>
        <v>1767.5</v>
      </c>
      <c r="E62" s="79"/>
      <c r="F62" s="79"/>
      <c r="G62" s="52">
        <f t="shared" si="1"/>
        <v>0</v>
      </c>
      <c r="H62" s="53"/>
      <c r="I62">
        <v>250</v>
      </c>
    </row>
    <row r="63" spans="1:10">
      <c r="A63" s="76"/>
      <c r="B63" s="77" t="s">
        <v>228</v>
      </c>
      <c r="C63" s="78" t="s">
        <v>95</v>
      </c>
      <c r="D63" s="56">
        <f t="shared" si="2"/>
        <v>1414</v>
      </c>
      <c r="E63" s="79"/>
      <c r="F63" s="79"/>
      <c r="G63" s="52">
        <f t="shared" si="1"/>
        <v>0</v>
      </c>
      <c r="H63" s="53"/>
      <c r="I63">
        <v>200</v>
      </c>
    </row>
    <row r="64" spans="1:10">
      <c r="A64" s="76"/>
      <c r="B64" s="77" t="s">
        <v>226</v>
      </c>
      <c r="C64" s="78" t="s">
        <v>95</v>
      </c>
      <c r="D64" s="56">
        <f t="shared" si="2"/>
        <v>1060.5</v>
      </c>
      <c r="E64" s="79"/>
      <c r="F64" s="79"/>
      <c r="G64" s="52">
        <f t="shared" si="1"/>
        <v>0</v>
      </c>
      <c r="H64" s="53"/>
      <c r="I64">
        <v>150</v>
      </c>
    </row>
    <row r="65" spans="1:9">
      <c r="A65" s="76"/>
      <c r="B65" s="77" t="s">
        <v>96</v>
      </c>
      <c r="C65" s="78" t="s">
        <v>95</v>
      </c>
      <c r="D65" s="56">
        <f t="shared" si="2"/>
        <v>1060.5</v>
      </c>
      <c r="E65" s="79"/>
      <c r="F65" s="79"/>
      <c r="G65" s="52">
        <f t="shared" si="1"/>
        <v>0</v>
      </c>
      <c r="H65" s="53"/>
      <c r="I65">
        <v>150</v>
      </c>
    </row>
    <row r="66" spans="1:9">
      <c r="A66" s="76"/>
      <c r="B66" s="82" t="s">
        <v>100</v>
      </c>
      <c r="C66" s="78"/>
      <c r="D66" s="81"/>
      <c r="E66" s="79"/>
      <c r="F66" s="79"/>
      <c r="G66" s="52"/>
      <c r="H66" s="53"/>
    </row>
    <row r="67" spans="1:9">
      <c r="A67" s="76"/>
      <c r="B67" s="77" t="s">
        <v>94</v>
      </c>
      <c r="C67" s="78" t="s">
        <v>95</v>
      </c>
      <c r="D67" s="56">
        <f t="shared" si="2"/>
        <v>1767.5</v>
      </c>
      <c r="E67" s="79"/>
      <c r="F67" s="79"/>
      <c r="G67" s="52">
        <f t="shared" si="1"/>
        <v>0</v>
      </c>
      <c r="H67" s="53"/>
      <c r="I67">
        <v>250</v>
      </c>
    </row>
    <row r="68" spans="1:9">
      <c r="A68" s="76"/>
      <c r="B68" s="77" t="s">
        <v>227</v>
      </c>
      <c r="C68" s="78" t="s">
        <v>95</v>
      </c>
      <c r="D68" s="56">
        <f t="shared" si="2"/>
        <v>1414</v>
      </c>
      <c r="E68" s="79"/>
      <c r="F68" s="79"/>
      <c r="G68" s="52">
        <f t="shared" si="1"/>
        <v>0</v>
      </c>
      <c r="H68" s="53"/>
      <c r="I68">
        <v>200</v>
      </c>
    </row>
    <row r="69" spans="1:9">
      <c r="A69" s="76"/>
      <c r="B69" s="77" t="s">
        <v>228</v>
      </c>
      <c r="C69" s="78" t="s">
        <v>95</v>
      </c>
      <c r="D69" s="56">
        <f t="shared" si="2"/>
        <v>1060.5</v>
      </c>
      <c r="E69" s="79"/>
      <c r="F69" s="79"/>
      <c r="G69" s="52">
        <f t="shared" si="1"/>
        <v>0</v>
      </c>
      <c r="H69" s="53"/>
      <c r="I69">
        <v>150</v>
      </c>
    </row>
    <row r="70" spans="1:9">
      <c r="A70" s="76"/>
      <c r="B70" s="77" t="s">
        <v>226</v>
      </c>
      <c r="C70" s="78" t="s">
        <v>95</v>
      </c>
      <c r="D70" s="56">
        <f t="shared" si="2"/>
        <v>707</v>
      </c>
      <c r="E70" s="79"/>
      <c r="F70" s="79"/>
      <c r="G70" s="52">
        <f t="shared" si="1"/>
        <v>0</v>
      </c>
      <c r="H70" s="53"/>
      <c r="I70">
        <v>100</v>
      </c>
    </row>
    <row r="71" spans="1:9">
      <c r="A71" s="76"/>
      <c r="B71" s="77" t="s">
        <v>96</v>
      </c>
      <c r="C71" s="78" t="s">
        <v>95</v>
      </c>
      <c r="D71" s="56">
        <f t="shared" si="2"/>
        <v>707</v>
      </c>
      <c r="E71" s="79"/>
      <c r="F71" s="79"/>
      <c r="G71" s="52">
        <f t="shared" si="1"/>
        <v>0</v>
      </c>
      <c r="H71" s="53"/>
      <c r="I71">
        <v>100</v>
      </c>
    </row>
    <row r="72" spans="1:9">
      <c r="A72" s="57" t="s">
        <v>90</v>
      </c>
      <c r="B72" s="83" t="s">
        <v>91</v>
      </c>
      <c r="C72" s="84"/>
      <c r="D72" s="62"/>
      <c r="E72" s="85"/>
      <c r="F72" s="85"/>
      <c r="G72" s="62"/>
      <c r="H72" s="63"/>
    </row>
    <row r="73" spans="1:9">
      <c r="A73" s="396">
        <v>23000</v>
      </c>
      <c r="B73" s="397" t="s">
        <v>101</v>
      </c>
      <c r="C73" s="66"/>
      <c r="D73" s="67"/>
      <c r="E73" s="68"/>
      <c r="F73" s="68"/>
      <c r="G73" s="398">
        <f>G74</f>
        <v>0</v>
      </c>
      <c r="H73" s="108"/>
    </row>
    <row r="74" spans="1:9">
      <c r="A74" s="64">
        <v>23100</v>
      </c>
      <c r="B74" s="65" t="s">
        <v>102</v>
      </c>
      <c r="C74" s="399"/>
      <c r="D74" s="400"/>
      <c r="E74" s="401"/>
      <c r="F74" s="401"/>
      <c r="G74" s="402">
        <f>SUM(G75:G76)</f>
        <v>0</v>
      </c>
      <c r="H74" s="403"/>
    </row>
    <row r="75" spans="1:9">
      <c r="A75" s="87"/>
      <c r="B75" s="88" t="s">
        <v>103</v>
      </c>
      <c r="C75" s="464" t="s">
        <v>104</v>
      </c>
      <c r="D75" s="373"/>
      <c r="E75" s="102"/>
      <c r="F75" s="102"/>
      <c r="G75" s="45">
        <f>+E75*$D75</f>
        <v>0</v>
      </c>
      <c r="H75" s="46"/>
    </row>
    <row r="76" spans="1:9">
      <c r="A76" s="57" t="s">
        <v>90</v>
      </c>
      <c r="B76" s="58" t="s">
        <v>91</v>
      </c>
      <c r="C76" s="78"/>
      <c r="D76" s="56"/>
      <c r="E76" s="79"/>
      <c r="F76" s="79"/>
      <c r="G76" s="52"/>
      <c r="H76" s="53"/>
    </row>
    <row r="77" spans="1:9">
      <c r="A77" s="396">
        <v>25000</v>
      </c>
      <c r="B77" s="397" t="s">
        <v>105</v>
      </c>
      <c r="C77" s="66"/>
      <c r="D77" s="67"/>
      <c r="E77" s="404"/>
      <c r="F77" s="404"/>
      <c r="G77" s="398">
        <f>G78+G82</f>
        <v>0</v>
      </c>
      <c r="H77" s="405"/>
    </row>
    <row r="78" spans="1:9">
      <c r="A78" s="64">
        <v>25200</v>
      </c>
      <c r="B78" s="65" t="s">
        <v>106</v>
      </c>
      <c r="C78" s="399"/>
      <c r="D78" s="400"/>
      <c r="E78" s="401"/>
      <c r="F78" s="401"/>
      <c r="G78" s="402">
        <f>SUM(G79:G81)</f>
        <v>0</v>
      </c>
      <c r="H78" s="403"/>
    </row>
    <row r="79" spans="1:9">
      <c r="A79" s="87"/>
      <c r="B79" s="88" t="s">
        <v>107</v>
      </c>
      <c r="C79" s="374" t="s">
        <v>108</v>
      </c>
      <c r="D79" s="373"/>
      <c r="E79" s="102"/>
      <c r="F79" s="90"/>
      <c r="G79" s="45">
        <f>+E79*$D79</f>
        <v>0</v>
      </c>
      <c r="H79" s="46"/>
    </row>
    <row r="80" spans="1:9">
      <c r="A80" s="87"/>
      <c r="B80" s="88" t="s">
        <v>109</v>
      </c>
      <c r="C80" s="89" t="s">
        <v>108</v>
      </c>
      <c r="D80" s="55"/>
      <c r="E80" s="79"/>
      <c r="F80" s="91"/>
      <c r="G80" s="52">
        <f>+E80*$D80</f>
        <v>0</v>
      </c>
      <c r="H80" s="53"/>
    </row>
    <row r="81" spans="1:8">
      <c r="A81" s="57" t="s">
        <v>90</v>
      </c>
      <c r="B81" s="375" t="s">
        <v>91</v>
      </c>
      <c r="C81" s="84"/>
      <c r="D81" s="106"/>
      <c r="E81" s="85"/>
      <c r="F81" s="376"/>
      <c r="G81" s="62"/>
      <c r="H81" s="63"/>
    </row>
    <row r="82" spans="1:8">
      <c r="A82" s="64">
        <v>25600</v>
      </c>
      <c r="B82" s="65" t="s">
        <v>110</v>
      </c>
      <c r="C82" s="206"/>
      <c r="D82" s="406"/>
      <c r="E82" s="407"/>
      <c r="F82" s="408"/>
      <c r="G82" s="402">
        <f>SUM(G83:G86)</f>
        <v>0</v>
      </c>
      <c r="H82" s="409"/>
    </row>
    <row r="83" spans="1:8">
      <c r="A83" s="92" t="s">
        <v>90</v>
      </c>
      <c r="B83" s="41" t="s">
        <v>111</v>
      </c>
      <c r="C83" s="42" t="s">
        <v>45</v>
      </c>
      <c r="D83" s="373"/>
      <c r="E83" s="44"/>
      <c r="F83" s="377"/>
      <c r="G83" s="45">
        <f>+E83*$D83</f>
        <v>0</v>
      </c>
      <c r="H83" s="94"/>
    </row>
    <row r="84" spans="1:8">
      <c r="A84" s="76" t="s">
        <v>90</v>
      </c>
      <c r="B84" s="48" t="s">
        <v>112</v>
      </c>
      <c r="C84" s="49" t="s">
        <v>45</v>
      </c>
      <c r="D84" s="50">
        <v>0.1</v>
      </c>
      <c r="E84" s="51"/>
      <c r="F84" s="93"/>
      <c r="G84" s="52">
        <f>+E84*$D84</f>
        <v>0</v>
      </c>
      <c r="H84" s="95"/>
    </row>
    <row r="85" spans="1:8">
      <c r="A85" s="76"/>
      <c r="B85" s="48" t="s">
        <v>113</v>
      </c>
      <c r="C85" s="49" t="s">
        <v>114</v>
      </c>
      <c r="D85" s="55"/>
      <c r="E85" s="51"/>
      <c r="F85" s="93"/>
      <c r="G85" s="52">
        <f>+E85*$D85</f>
        <v>0</v>
      </c>
      <c r="H85" s="95"/>
    </row>
    <row r="86" spans="1:8">
      <c r="A86" s="57" t="s">
        <v>90</v>
      </c>
      <c r="B86" s="58" t="s">
        <v>91</v>
      </c>
      <c r="C86" s="96"/>
      <c r="D86" s="97"/>
      <c r="E86" s="98"/>
      <c r="F86" s="98"/>
      <c r="G86" s="99"/>
      <c r="H86" s="100"/>
    </row>
    <row r="87" spans="1:8">
      <c r="A87" s="410">
        <v>30000</v>
      </c>
      <c r="B87" s="411" t="s">
        <v>115</v>
      </c>
      <c r="C87" s="412"/>
      <c r="D87" s="413"/>
      <c r="E87" s="414"/>
      <c r="F87" s="414"/>
      <c r="G87" s="415">
        <f>G88+G93+G120+G125</f>
        <v>0</v>
      </c>
      <c r="H87" s="416"/>
    </row>
    <row r="88" spans="1:8">
      <c r="A88" s="417">
        <v>31000</v>
      </c>
      <c r="B88" s="418" t="s">
        <v>116</v>
      </c>
      <c r="C88" s="419"/>
      <c r="D88" s="420"/>
      <c r="E88" s="421"/>
      <c r="F88" s="421"/>
      <c r="G88" s="422">
        <f>G89</f>
        <v>0</v>
      </c>
      <c r="H88" s="423"/>
    </row>
    <row r="89" spans="1:8">
      <c r="A89" s="107">
        <v>31100</v>
      </c>
      <c r="B89" s="424" t="s">
        <v>117</v>
      </c>
      <c r="C89" s="206"/>
      <c r="D89" s="406"/>
      <c r="E89" s="407"/>
      <c r="F89" s="407"/>
      <c r="G89" s="402">
        <f>SUM(G90:G92)</f>
        <v>0</v>
      </c>
      <c r="H89" s="409"/>
    </row>
    <row r="90" spans="1:8">
      <c r="A90" s="92" t="s">
        <v>90</v>
      </c>
      <c r="B90" s="88" t="s">
        <v>155</v>
      </c>
      <c r="C90" s="464" t="s">
        <v>104</v>
      </c>
      <c r="D90" s="373"/>
      <c r="E90" s="44"/>
      <c r="F90" s="377"/>
      <c r="G90" s="45">
        <f>+E90*$D90</f>
        <v>0</v>
      </c>
      <c r="H90" s="94"/>
    </row>
    <row r="91" spans="1:8">
      <c r="A91" s="92" t="s">
        <v>90</v>
      </c>
      <c r="B91" s="88"/>
      <c r="C91" s="464" t="s">
        <v>104</v>
      </c>
      <c r="D91" s="55"/>
      <c r="E91" s="44"/>
      <c r="F91" s="93"/>
      <c r="G91" s="45">
        <f>+E91*$D91</f>
        <v>0</v>
      </c>
      <c r="H91" s="94"/>
    </row>
    <row r="92" spans="1:8">
      <c r="A92" s="57" t="s">
        <v>90</v>
      </c>
      <c r="B92" s="375" t="s">
        <v>91</v>
      </c>
      <c r="C92" s="96"/>
      <c r="D92" s="97"/>
      <c r="E92" s="98"/>
      <c r="F92" s="376"/>
      <c r="G92" s="99"/>
      <c r="H92" s="100"/>
    </row>
    <row r="93" spans="1:8">
      <c r="A93" s="417">
        <v>32000</v>
      </c>
      <c r="B93" s="418" t="s">
        <v>118</v>
      </c>
      <c r="C93" s="419"/>
      <c r="D93" s="420"/>
      <c r="E93" s="421"/>
      <c r="F93" s="425"/>
      <c r="G93" s="422">
        <f>G94+G110</f>
        <v>0</v>
      </c>
      <c r="H93" s="423"/>
    </row>
    <row r="94" spans="1:8">
      <c r="A94" s="107">
        <v>32100</v>
      </c>
      <c r="B94" s="424" t="s">
        <v>119</v>
      </c>
      <c r="C94" s="66"/>
      <c r="D94" s="67"/>
      <c r="E94" s="68"/>
      <c r="F94" s="426"/>
      <c r="G94" s="69">
        <f>SUM(G95:G109)</f>
        <v>0</v>
      </c>
      <c r="H94" s="108"/>
    </row>
    <row r="95" spans="1:8">
      <c r="A95" s="101" t="s">
        <v>90</v>
      </c>
      <c r="B95" s="378" t="s">
        <v>231</v>
      </c>
      <c r="C95" s="379" t="s">
        <v>245</v>
      </c>
      <c r="D95" s="380">
        <v>26.41</v>
      </c>
      <c r="E95" s="102"/>
      <c r="F95" s="377"/>
      <c r="G95" s="45">
        <f t="shared" ref="G95:G108" si="3">+E95*$D95</f>
        <v>0</v>
      </c>
      <c r="H95" s="46"/>
    </row>
    <row r="96" spans="1:8">
      <c r="A96" s="103"/>
      <c r="B96" s="193" t="s">
        <v>232</v>
      </c>
      <c r="C96" s="194" t="s">
        <v>245</v>
      </c>
      <c r="D96" s="195">
        <v>31.8</v>
      </c>
      <c r="E96" s="79"/>
      <c r="F96" s="93"/>
      <c r="G96" s="52">
        <f t="shared" si="3"/>
        <v>0</v>
      </c>
      <c r="H96" s="53"/>
    </row>
    <row r="97" spans="1:8">
      <c r="A97" s="103"/>
      <c r="B97" s="193" t="s">
        <v>233</v>
      </c>
      <c r="C97" s="194" t="s">
        <v>245</v>
      </c>
      <c r="D97" s="195">
        <v>43</v>
      </c>
      <c r="E97" s="104"/>
      <c r="F97" s="104"/>
      <c r="G97" s="52">
        <f t="shared" si="3"/>
        <v>0</v>
      </c>
      <c r="H97" s="95"/>
    </row>
    <row r="98" spans="1:8">
      <c r="A98" s="103"/>
      <c r="B98" s="193" t="s">
        <v>234</v>
      </c>
      <c r="C98" s="194" t="s">
        <v>246</v>
      </c>
      <c r="D98" s="195">
        <v>1.2</v>
      </c>
      <c r="E98" s="104"/>
      <c r="F98" s="104"/>
      <c r="G98" s="52">
        <f t="shared" si="3"/>
        <v>0</v>
      </c>
      <c r="H98" s="95"/>
    </row>
    <row r="99" spans="1:8">
      <c r="A99" s="103"/>
      <c r="B99" s="193" t="s">
        <v>235</v>
      </c>
      <c r="C99" s="194" t="s">
        <v>245</v>
      </c>
      <c r="D99" s="195">
        <v>55</v>
      </c>
      <c r="E99" s="104"/>
      <c r="F99" s="104"/>
      <c r="G99" s="52">
        <f t="shared" si="3"/>
        <v>0</v>
      </c>
      <c r="H99" s="95"/>
    </row>
    <row r="100" spans="1:8">
      <c r="A100" s="103"/>
      <c r="B100" s="193" t="s">
        <v>236</v>
      </c>
      <c r="C100" s="194" t="s">
        <v>245</v>
      </c>
      <c r="D100" s="195">
        <v>47.05</v>
      </c>
      <c r="E100" s="105"/>
      <c r="F100" s="105"/>
      <c r="G100" s="52">
        <f t="shared" si="3"/>
        <v>0</v>
      </c>
      <c r="H100" s="95"/>
    </row>
    <row r="101" spans="1:8">
      <c r="A101" s="103"/>
      <c r="B101" s="193" t="s">
        <v>237</v>
      </c>
      <c r="C101" s="194" t="s">
        <v>245</v>
      </c>
      <c r="D101" s="195">
        <v>46.23</v>
      </c>
      <c r="E101" s="105"/>
      <c r="F101" s="105"/>
      <c r="G101" s="52">
        <f t="shared" si="3"/>
        <v>0</v>
      </c>
      <c r="H101" s="95"/>
    </row>
    <row r="102" spans="1:8">
      <c r="A102" s="103"/>
      <c r="B102" s="193" t="s">
        <v>238</v>
      </c>
      <c r="C102" s="194" t="s">
        <v>245</v>
      </c>
      <c r="D102" s="195">
        <v>55</v>
      </c>
      <c r="E102" s="105"/>
      <c r="F102" s="105"/>
      <c r="G102" s="52">
        <f t="shared" si="3"/>
        <v>0</v>
      </c>
      <c r="H102" s="95"/>
    </row>
    <row r="103" spans="1:8">
      <c r="A103" s="103"/>
      <c r="B103" s="193" t="s">
        <v>239</v>
      </c>
      <c r="C103" s="194" t="s">
        <v>246</v>
      </c>
      <c r="D103" s="195">
        <v>2.5</v>
      </c>
      <c r="E103" s="105"/>
      <c r="F103" s="105"/>
      <c r="G103" s="52">
        <f t="shared" si="3"/>
        <v>0</v>
      </c>
      <c r="H103" s="95"/>
    </row>
    <row r="104" spans="1:8">
      <c r="A104" s="57"/>
      <c r="B104" s="193" t="s">
        <v>240</v>
      </c>
      <c r="C104" s="194" t="s">
        <v>247</v>
      </c>
      <c r="D104" s="195">
        <v>12.93</v>
      </c>
      <c r="E104" s="192"/>
      <c r="F104" s="192"/>
      <c r="G104" s="52">
        <f t="shared" si="3"/>
        <v>0</v>
      </c>
      <c r="H104" s="100"/>
    </row>
    <row r="105" spans="1:8">
      <c r="A105" s="57"/>
      <c r="B105" s="193" t="s">
        <v>241</v>
      </c>
      <c r="C105" s="194" t="s">
        <v>246</v>
      </c>
      <c r="D105" s="195">
        <v>2.9</v>
      </c>
      <c r="E105" s="192"/>
      <c r="F105" s="192"/>
      <c r="G105" s="52">
        <f t="shared" si="3"/>
        <v>0</v>
      </c>
      <c r="H105" s="100"/>
    </row>
    <row r="106" spans="1:8">
      <c r="A106" s="57"/>
      <c r="B106" s="193" t="s">
        <v>242</v>
      </c>
      <c r="C106" s="194" t="s">
        <v>248</v>
      </c>
      <c r="D106" s="195">
        <v>7.1</v>
      </c>
      <c r="E106" s="192"/>
      <c r="F106" s="192"/>
      <c r="G106" s="52">
        <f t="shared" si="3"/>
        <v>0</v>
      </c>
      <c r="H106" s="100"/>
    </row>
    <row r="107" spans="1:8">
      <c r="A107" s="57"/>
      <c r="B107" s="193" t="s">
        <v>243</v>
      </c>
      <c r="C107" s="194" t="s">
        <v>246</v>
      </c>
      <c r="D107" s="195">
        <v>0.4</v>
      </c>
      <c r="E107" s="192"/>
      <c r="F107" s="192"/>
      <c r="G107" s="52">
        <f t="shared" si="3"/>
        <v>0</v>
      </c>
      <c r="H107" s="100"/>
    </row>
    <row r="108" spans="1:8">
      <c r="A108" s="57"/>
      <c r="B108" s="193" t="s">
        <v>244</v>
      </c>
      <c r="C108" s="194" t="s">
        <v>246</v>
      </c>
      <c r="D108" s="195">
        <v>0.4</v>
      </c>
      <c r="E108" s="192"/>
      <c r="F108" s="192"/>
      <c r="G108" s="52">
        <f t="shared" si="3"/>
        <v>0</v>
      </c>
      <c r="H108" s="100"/>
    </row>
    <row r="109" spans="1:8">
      <c r="A109" s="57" t="s">
        <v>90</v>
      </c>
      <c r="B109" s="58" t="s">
        <v>91</v>
      </c>
      <c r="C109" s="96"/>
      <c r="D109" s="97"/>
      <c r="E109" s="98"/>
      <c r="F109" s="98"/>
      <c r="G109" s="106"/>
      <c r="H109" s="100"/>
    </row>
    <row r="110" spans="1:8">
      <c r="A110" s="107">
        <v>32200</v>
      </c>
      <c r="B110" s="65" t="s">
        <v>120</v>
      </c>
      <c r="C110" s="66"/>
      <c r="D110" s="67"/>
      <c r="E110" s="68"/>
      <c r="F110" s="68"/>
      <c r="G110" s="69">
        <f>SUM(G111:G119)</f>
        <v>0</v>
      </c>
      <c r="H110" s="108"/>
    </row>
    <row r="111" spans="1:8">
      <c r="A111" s="109"/>
      <c r="B111" s="378" t="s">
        <v>256</v>
      </c>
      <c r="C111" s="379" t="s">
        <v>247</v>
      </c>
      <c r="D111" s="380">
        <v>11.06</v>
      </c>
      <c r="E111" s="102"/>
      <c r="F111" s="102"/>
      <c r="G111" s="45">
        <f>+E111*$D111</f>
        <v>0</v>
      </c>
      <c r="H111" s="46"/>
    </row>
    <row r="112" spans="1:8">
      <c r="A112" s="110"/>
      <c r="B112" s="193" t="s">
        <v>257</v>
      </c>
      <c r="C112" s="194" t="s">
        <v>247</v>
      </c>
      <c r="D112" s="195">
        <v>0.65</v>
      </c>
      <c r="E112" s="79"/>
      <c r="F112" s="79"/>
      <c r="G112" s="45">
        <f t="shared" ref="G112:G118" si="4">+E112*$D112</f>
        <v>0</v>
      </c>
      <c r="H112" s="53"/>
    </row>
    <row r="113" spans="1:8">
      <c r="A113" s="110"/>
      <c r="B113" s="193" t="s">
        <v>258</v>
      </c>
      <c r="C113" s="194" t="s">
        <v>247</v>
      </c>
      <c r="D113" s="195">
        <v>0.65</v>
      </c>
      <c r="E113" s="79"/>
      <c r="F113" s="79"/>
      <c r="G113" s="45">
        <f t="shared" si="4"/>
        <v>0</v>
      </c>
      <c r="H113" s="53"/>
    </row>
    <row r="114" spans="1:8">
      <c r="A114" s="196"/>
      <c r="B114" s="193" t="s">
        <v>259</v>
      </c>
      <c r="C114" s="194" t="s">
        <v>247</v>
      </c>
      <c r="D114" s="195">
        <v>0.39</v>
      </c>
      <c r="E114" s="85"/>
      <c r="F114" s="85"/>
      <c r="G114" s="45">
        <f t="shared" si="4"/>
        <v>0</v>
      </c>
      <c r="H114" s="63"/>
    </row>
    <row r="115" spans="1:8">
      <c r="A115" s="196"/>
      <c r="B115" s="193" t="s">
        <v>260</v>
      </c>
      <c r="C115" s="194" t="s">
        <v>247</v>
      </c>
      <c r="D115" s="195">
        <v>0.4</v>
      </c>
      <c r="E115" s="85"/>
      <c r="F115" s="85"/>
      <c r="G115" s="45">
        <f t="shared" si="4"/>
        <v>0</v>
      </c>
      <c r="H115" s="63"/>
    </row>
    <row r="116" spans="1:8">
      <c r="A116" s="196"/>
      <c r="B116" s="193" t="s">
        <v>261</v>
      </c>
      <c r="C116" s="194" t="s">
        <v>247</v>
      </c>
      <c r="D116" s="195">
        <v>0.25</v>
      </c>
      <c r="E116" s="85"/>
      <c r="F116" s="85"/>
      <c r="G116" s="45">
        <f t="shared" si="4"/>
        <v>0</v>
      </c>
      <c r="H116" s="63"/>
    </row>
    <row r="117" spans="1:8">
      <c r="A117" s="196"/>
      <c r="B117" s="193" t="s">
        <v>262</v>
      </c>
      <c r="C117" s="194" t="s">
        <v>247</v>
      </c>
      <c r="D117" s="195">
        <v>0.42</v>
      </c>
      <c r="E117" s="85"/>
      <c r="F117" s="85"/>
      <c r="G117" s="45">
        <f t="shared" si="4"/>
        <v>0</v>
      </c>
      <c r="H117" s="63"/>
    </row>
    <row r="118" spans="1:8">
      <c r="A118" s="196"/>
      <c r="B118" s="193" t="s">
        <v>263</v>
      </c>
      <c r="C118" s="194" t="s">
        <v>264</v>
      </c>
      <c r="D118" s="195">
        <v>0.42</v>
      </c>
      <c r="E118" s="85"/>
      <c r="F118" s="85"/>
      <c r="G118" s="45">
        <f t="shared" si="4"/>
        <v>0</v>
      </c>
      <c r="H118" s="63"/>
    </row>
    <row r="119" spans="1:8">
      <c r="A119" s="57" t="s">
        <v>90</v>
      </c>
      <c r="B119" s="58" t="s">
        <v>91</v>
      </c>
      <c r="C119" s="96"/>
      <c r="D119" s="97"/>
      <c r="E119" s="98"/>
      <c r="F119" s="98"/>
      <c r="G119" s="96"/>
      <c r="H119" s="100"/>
    </row>
    <row r="120" spans="1:8">
      <c r="A120" s="396">
        <v>34000</v>
      </c>
      <c r="B120" s="397" t="s">
        <v>121</v>
      </c>
      <c r="C120" s="427"/>
      <c r="D120" s="428"/>
      <c r="E120" s="429"/>
      <c r="F120" s="429"/>
      <c r="G120" s="430">
        <f>G121</f>
        <v>0</v>
      </c>
      <c r="H120" s="431"/>
    </row>
    <row r="121" spans="1:8">
      <c r="A121" s="64">
        <v>34100</v>
      </c>
      <c r="B121" s="65" t="s">
        <v>122</v>
      </c>
      <c r="C121" s="432"/>
      <c r="D121" s="433"/>
      <c r="E121" s="434"/>
      <c r="F121" s="434"/>
      <c r="G121" s="402">
        <f>G122</f>
        <v>0</v>
      </c>
      <c r="H121" s="403"/>
    </row>
    <row r="122" spans="1:8">
      <c r="A122" s="435">
        <v>34110</v>
      </c>
      <c r="B122" s="436" t="s">
        <v>123</v>
      </c>
      <c r="C122" s="432"/>
      <c r="D122" s="433"/>
      <c r="E122" s="434"/>
      <c r="F122" s="434"/>
      <c r="G122" s="69">
        <f>SUM(G123:G124)</f>
        <v>0</v>
      </c>
      <c r="H122" s="403"/>
    </row>
    <row r="123" spans="1:8">
      <c r="A123" s="114"/>
      <c r="B123" s="115" t="s">
        <v>124</v>
      </c>
      <c r="C123" s="116" t="s">
        <v>125</v>
      </c>
      <c r="D123" s="373"/>
      <c r="E123" s="117"/>
      <c r="F123" s="117"/>
      <c r="G123" s="45">
        <f>+E123*$D123</f>
        <v>0</v>
      </c>
      <c r="H123" s="94"/>
    </row>
    <row r="124" spans="1:8">
      <c r="A124" s="57" t="s">
        <v>90</v>
      </c>
      <c r="B124" s="58" t="s">
        <v>91</v>
      </c>
      <c r="C124" s="96"/>
      <c r="D124" s="97"/>
      <c r="E124" s="98"/>
      <c r="F124" s="98"/>
      <c r="G124" s="96"/>
      <c r="H124" s="100"/>
    </row>
    <row r="125" spans="1:8">
      <c r="A125" s="396">
        <v>39000</v>
      </c>
      <c r="B125" s="397" t="s">
        <v>126</v>
      </c>
      <c r="C125" s="427"/>
      <c r="D125" s="428"/>
      <c r="E125" s="429"/>
      <c r="F125" s="429"/>
      <c r="G125" s="430">
        <f>G126</f>
        <v>0</v>
      </c>
      <c r="H125" s="437"/>
    </row>
    <row r="126" spans="1:8">
      <c r="A126" s="64">
        <v>39500</v>
      </c>
      <c r="B126" s="65" t="s">
        <v>127</v>
      </c>
      <c r="C126" s="66"/>
      <c r="D126" s="67"/>
      <c r="E126" s="68"/>
      <c r="F126" s="68"/>
      <c r="G126" s="69">
        <f>SUM(G127:G245)</f>
        <v>0</v>
      </c>
      <c r="H126" s="70"/>
    </row>
    <row r="127" spans="1:8">
      <c r="A127" s="40"/>
      <c r="B127" s="378" t="s">
        <v>265</v>
      </c>
      <c r="C127" s="379" t="s">
        <v>247</v>
      </c>
      <c r="D127" s="380">
        <v>2.7</v>
      </c>
      <c r="E127" s="102"/>
      <c r="F127" s="102"/>
      <c r="G127" s="45">
        <f t="shared" ref="G127:G244" si="5">+E127*$D127</f>
        <v>0</v>
      </c>
      <c r="H127" s="46"/>
    </row>
    <row r="128" spans="1:8">
      <c r="A128" s="47"/>
      <c r="B128" s="193" t="s">
        <v>266</v>
      </c>
      <c r="C128" s="194" t="s">
        <v>247</v>
      </c>
      <c r="D128" s="195">
        <v>2.71</v>
      </c>
      <c r="E128" s="79"/>
      <c r="F128" s="79"/>
      <c r="G128" s="52">
        <f t="shared" si="5"/>
        <v>0</v>
      </c>
      <c r="H128" s="53"/>
    </row>
    <row r="129" spans="1:8">
      <c r="A129" s="47"/>
      <c r="B129" s="193" t="s">
        <v>267</v>
      </c>
      <c r="C129" s="194" t="s">
        <v>247</v>
      </c>
      <c r="D129" s="195">
        <v>3.5</v>
      </c>
      <c r="E129" s="79"/>
      <c r="F129" s="79"/>
      <c r="G129" s="52">
        <f t="shared" si="5"/>
        <v>0</v>
      </c>
      <c r="H129" s="53"/>
    </row>
    <row r="130" spans="1:8">
      <c r="A130" s="47"/>
      <c r="B130" s="193" t="s">
        <v>268</v>
      </c>
      <c r="C130" s="194" t="s">
        <v>247</v>
      </c>
      <c r="D130" s="195">
        <v>3.5</v>
      </c>
      <c r="E130" s="79"/>
      <c r="F130" s="79"/>
      <c r="G130" s="52">
        <f t="shared" si="5"/>
        <v>0</v>
      </c>
      <c r="H130" s="119"/>
    </row>
    <row r="131" spans="1:8">
      <c r="A131" s="47"/>
      <c r="B131" s="193" t="s">
        <v>269</v>
      </c>
      <c r="C131" s="194" t="s">
        <v>247</v>
      </c>
      <c r="D131" s="195">
        <v>10.9</v>
      </c>
      <c r="E131" s="79"/>
      <c r="F131" s="79"/>
      <c r="G131" s="52">
        <f t="shared" si="5"/>
        <v>0</v>
      </c>
      <c r="H131" s="53"/>
    </row>
    <row r="132" spans="1:8">
      <c r="A132" s="47"/>
      <c r="B132" s="193" t="s">
        <v>270</v>
      </c>
      <c r="C132" s="194" t="s">
        <v>247</v>
      </c>
      <c r="D132" s="195">
        <v>2.02</v>
      </c>
      <c r="E132" s="79"/>
      <c r="F132" s="79"/>
      <c r="G132" s="52">
        <f t="shared" si="5"/>
        <v>0</v>
      </c>
      <c r="H132" s="119"/>
    </row>
    <row r="133" spans="1:8">
      <c r="A133" s="47"/>
      <c r="B133" s="193" t="s">
        <v>271</v>
      </c>
      <c r="C133" s="194" t="s">
        <v>247</v>
      </c>
      <c r="D133" s="195">
        <v>9.1999999999999993</v>
      </c>
      <c r="E133" s="79"/>
      <c r="F133" s="79"/>
      <c r="G133" s="52">
        <f t="shared" si="5"/>
        <v>0</v>
      </c>
      <c r="H133" s="119"/>
    </row>
    <row r="134" spans="1:8">
      <c r="A134" s="47"/>
      <c r="B134" s="193" t="s">
        <v>272</v>
      </c>
      <c r="C134" s="194" t="s">
        <v>247</v>
      </c>
      <c r="D134" s="195">
        <v>2.63</v>
      </c>
      <c r="E134" s="79"/>
      <c r="F134" s="79"/>
      <c r="G134" s="52">
        <f t="shared" si="5"/>
        <v>0</v>
      </c>
      <c r="H134" s="119"/>
    </row>
    <row r="135" spans="1:8">
      <c r="A135" s="47"/>
      <c r="B135" s="193" t="s">
        <v>273</v>
      </c>
      <c r="C135" s="194" t="s">
        <v>247</v>
      </c>
      <c r="D135" s="195">
        <v>9.1999999999999993</v>
      </c>
      <c r="E135" s="79"/>
      <c r="F135" s="79"/>
      <c r="G135" s="52">
        <f t="shared" si="5"/>
        <v>0</v>
      </c>
      <c r="H135" s="53"/>
    </row>
    <row r="136" spans="1:8">
      <c r="A136" s="103"/>
      <c r="B136" s="193" t="s">
        <v>274</v>
      </c>
      <c r="C136" s="194" t="s">
        <v>247</v>
      </c>
      <c r="D136" s="195">
        <v>1.5</v>
      </c>
      <c r="E136" s="79"/>
      <c r="F136" s="79"/>
      <c r="G136" s="52">
        <f t="shared" si="5"/>
        <v>0</v>
      </c>
      <c r="H136" s="95"/>
    </row>
    <row r="137" spans="1:8">
      <c r="A137" s="103"/>
      <c r="B137" s="193" t="s">
        <v>275</v>
      </c>
      <c r="C137" s="194" t="s">
        <v>247</v>
      </c>
      <c r="D137" s="195">
        <v>31</v>
      </c>
      <c r="E137" s="79"/>
      <c r="F137" s="79"/>
      <c r="G137" s="52">
        <f t="shared" si="5"/>
        <v>0</v>
      </c>
      <c r="H137" s="95"/>
    </row>
    <row r="138" spans="1:8">
      <c r="A138" s="103"/>
      <c r="B138" s="193" t="s">
        <v>276</v>
      </c>
      <c r="C138" s="194" t="s">
        <v>247</v>
      </c>
      <c r="D138" s="195">
        <v>4.5</v>
      </c>
      <c r="E138" s="79"/>
      <c r="F138" s="79"/>
      <c r="G138" s="52">
        <f t="shared" si="5"/>
        <v>0</v>
      </c>
      <c r="H138" s="95"/>
    </row>
    <row r="139" spans="1:8">
      <c r="A139" s="103"/>
      <c r="B139" s="193" t="s">
        <v>277</v>
      </c>
      <c r="C139" s="194" t="s">
        <v>247</v>
      </c>
      <c r="D139" s="195">
        <v>12.5</v>
      </c>
      <c r="E139" s="79"/>
      <c r="F139" s="79"/>
      <c r="G139" s="52">
        <f t="shared" si="5"/>
        <v>0</v>
      </c>
      <c r="H139" s="95"/>
    </row>
    <row r="140" spans="1:8">
      <c r="A140" s="103"/>
      <c r="B140" s="203" t="s">
        <v>361</v>
      </c>
      <c r="C140" s="194" t="s">
        <v>247</v>
      </c>
      <c r="D140" s="200">
        <v>134.02000000000001</v>
      </c>
      <c r="E140" s="79"/>
      <c r="F140" s="79"/>
      <c r="G140" s="52"/>
      <c r="H140" s="95"/>
    </row>
    <row r="141" spans="1:8">
      <c r="A141" s="103"/>
      <c r="B141" s="193" t="s">
        <v>278</v>
      </c>
      <c r="C141" s="194" t="s">
        <v>247</v>
      </c>
      <c r="D141" s="195">
        <v>2.5099999999999998</v>
      </c>
      <c r="E141" s="120"/>
      <c r="F141" s="120"/>
      <c r="G141" s="52">
        <f t="shared" si="5"/>
        <v>0</v>
      </c>
      <c r="H141" s="121"/>
    </row>
    <row r="142" spans="1:8">
      <c r="A142" s="103"/>
      <c r="B142" s="193" t="s">
        <v>279</v>
      </c>
      <c r="C142" s="194" t="s">
        <v>247</v>
      </c>
      <c r="D142" s="195">
        <v>4.55</v>
      </c>
      <c r="E142" s="79"/>
      <c r="F142" s="79"/>
      <c r="G142" s="52">
        <f t="shared" si="5"/>
        <v>0</v>
      </c>
      <c r="H142" s="95"/>
    </row>
    <row r="143" spans="1:8">
      <c r="A143" s="103"/>
      <c r="B143" s="193" t="s">
        <v>280</v>
      </c>
      <c r="C143" s="194" t="s">
        <v>247</v>
      </c>
      <c r="D143" s="195">
        <v>6.9</v>
      </c>
      <c r="E143" s="79"/>
      <c r="F143" s="79"/>
      <c r="G143" s="52">
        <f t="shared" si="5"/>
        <v>0</v>
      </c>
      <c r="H143" s="95"/>
    </row>
    <row r="144" spans="1:8">
      <c r="A144" s="57"/>
      <c r="B144" s="193" t="s">
        <v>281</v>
      </c>
      <c r="C144" s="194" t="s">
        <v>357</v>
      </c>
      <c r="D144" s="195">
        <v>1.36</v>
      </c>
      <c r="E144" s="85"/>
      <c r="F144" s="85"/>
      <c r="G144" s="52">
        <f t="shared" si="5"/>
        <v>0</v>
      </c>
      <c r="H144" s="100"/>
    </row>
    <row r="145" spans="1:8">
      <c r="A145" s="57"/>
      <c r="B145" s="193" t="s">
        <v>282</v>
      </c>
      <c r="C145" s="194" t="s">
        <v>357</v>
      </c>
      <c r="D145" s="195">
        <v>3.43</v>
      </c>
      <c r="E145" s="85"/>
      <c r="F145" s="85"/>
      <c r="G145" s="52">
        <f t="shared" si="5"/>
        <v>0</v>
      </c>
      <c r="H145" s="100"/>
    </row>
    <row r="146" spans="1:8">
      <c r="A146" s="57"/>
      <c r="B146" s="193" t="s">
        <v>283</v>
      </c>
      <c r="C146" s="194" t="s">
        <v>357</v>
      </c>
      <c r="D146" s="195">
        <v>4.67</v>
      </c>
      <c r="E146" s="85"/>
      <c r="F146" s="85"/>
      <c r="G146" s="52">
        <f t="shared" si="5"/>
        <v>0</v>
      </c>
      <c r="H146" s="100"/>
    </row>
    <row r="147" spans="1:8">
      <c r="A147" s="57"/>
      <c r="B147" s="193" t="s">
        <v>284</v>
      </c>
      <c r="C147" s="194" t="s">
        <v>357</v>
      </c>
      <c r="D147" s="195">
        <v>5.9</v>
      </c>
      <c r="E147" s="85"/>
      <c r="F147" s="85"/>
      <c r="G147" s="52">
        <f t="shared" si="5"/>
        <v>0</v>
      </c>
      <c r="H147" s="100"/>
    </row>
    <row r="148" spans="1:8">
      <c r="A148" s="57"/>
      <c r="B148" s="193" t="s">
        <v>285</v>
      </c>
      <c r="C148" s="194" t="s">
        <v>357</v>
      </c>
      <c r="D148" s="195">
        <v>9.9</v>
      </c>
      <c r="E148" s="85"/>
      <c r="F148" s="85"/>
      <c r="G148" s="52">
        <f t="shared" si="5"/>
        <v>0</v>
      </c>
      <c r="H148" s="100"/>
    </row>
    <row r="149" spans="1:8">
      <c r="A149" s="57"/>
      <c r="B149" s="197" t="s">
        <v>286</v>
      </c>
      <c r="C149" s="194" t="s">
        <v>247</v>
      </c>
      <c r="D149" s="195">
        <v>6.2</v>
      </c>
      <c r="E149" s="85"/>
      <c r="F149" s="85"/>
      <c r="G149" s="52">
        <f t="shared" si="5"/>
        <v>0</v>
      </c>
      <c r="H149" s="100"/>
    </row>
    <row r="150" spans="1:8">
      <c r="A150" s="57"/>
      <c r="B150" s="197" t="s">
        <v>287</v>
      </c>
      <c r="C150" s="194" t="s">
        <v>247</v>
      </c>
      <c r="D150" s="195">
        <v>14.2</v>
      </c>
      <c r="E150" s="85"/>
      <c r="F150" s="85"/>
      <c r="G150" s="52">
        <f t="shared" si="5"/>
        <v>0</v>
      </c>
      <c r="H150" s="100"/>
    </row>
    <row r="151" spans="1:8">
      <c r="A151" s="57"/>
      <c r="B151" s="197" t="s">
        <v>288</v>
      </c>
      <c r="C151" s="194" t="s">
        <v>247</v>
      </c>
      <c r="D151" s="195">
        <v>16.5</v>
      </c>
      <c r="E151" s="85"/>
      <c r="F151" s="85"/>
      <c r="G151" s="52">
        <f t="shared" si="5"/>
        <v>0</v>
      </c>
      <c r="H151" s="100"/>
    </row>
    <row r="152" spans="1:8">
      <c r="A152" s="57"/>
      <c r="B152" s="193" t="s">
        <v>289</v>
      </c>
      <c r="C152" s="194" t="s">
        <v>247</v>
      </c>
      <c r="D152" s="195">
        <v>6.88</v>
      </c>
      <c r="E152" s="85"/>
      <c r="F152" s="85"/>
      <c r="G152" s="52">
        <f t="shared" si="5"/>
        <v>0</v>
      </c>
      <c r="H152" s="100"/>
    </row>
    <row r="153" spans="1:8">
      <c r="A153" s="57"/>
      <c r="B153" s="193" t="s">
        <v>290</v>
      </c>
      <c r="C153" s="194" t="s">
        <v>247</v>
      </c>
      <c r="D153" s="195">
        <v>2.9</v>
      </c>
      <c r="E153" s="85"/>
      <c r="F153" s="85"/>
      <c r="G153" s="52">
        <f t="shared" si="5"/>
        <v>0</v>
      </c>
      <c r="H153" s="100"/>
    </row>
    <row r="154" spans="1:8">
      <c r="A154" s="57"/>
      <c r="B154" s="193" t="s">
        <v>291</v>
      </c>
      <c r="C154" s="194" t="s">
        <v>247</v>
      </c>
      <c r="D154" s="195">
        <v>11.11</v>
      </c>
      <c r="E154" s="85"/>
      <c r="F154" s="85"/>
      <c r="G154" s="52">
        <f t="shared" si="5"/>
        <v>0</v>
      </c>
      <c r="H154" s="100"/>
    </row>
    <row r="155" spans="1:8">
      <c r="A155" s="57"/>
      <c r="B155" s="193" t="s">
        <v>292</v>
      </c>
      <c r="C155" s="194" t="s">
        <v>247</v>
      </c>
      <c r="D155" s="195">
        <v>5.75</v>
      </c>
      <c r="E155" s="85"/>
      <c r="F155" s="85"/>
      <c r="G155" s="52">
        <f t="shared" si="5"/>
        <v>0</v>
      </c>
      <c r="H155" s="100"/>
    </row>
    <row r="156" spans="1:8">
      <c r="A156" s="57"/>
      <c r="B156" s="193" t="s">
        <v>293</v>
      </c>
      <c r="C156" s="194" t="s">
        <v>247</v>
      </c>
      <c r="D156" s="195">
        <v>10.51</v>
      </c>
      <c r="E156" s="85"/>
      <c r="F156" s="85"/>
      <c r="G156" s="52">
        <f t="shared" si="5"/>
        <v>0</v>
      </c>
      <c r="H156" s="100"/>
    </row>
    <row r="157" spans="1:8">
      <c r="A157" s="57"/>
      <c r="B157" s="193" t="s">
        <v>294</v>
      </c>
      <c r="C157" s="194" t="s">
        <v>247</v>
      </c>
      <c r="D157" s="195">
        <v>29</v>
      </c>
      <c r="E157" s="85"/>
      <c r="F157" s="85"/>
      <c r="G157" s="52">
        <f t="shared" si="5"/>
        <v>0</v>
      </c>
      <c r="H157" s="100"/>
    </row>
    <row r="158" spans="1:8">
      <c r="A158" s="57"/>
      <c r="B158" s="203" t="s">
        <v>274</v>
      </c>
      <c r="C158" s="194" t="s">
        <v>247</v>
      </c>
      <c r="D158" s="195">
        <v>1.5</v>
      </c>
      <c r="E158" s="85"/>
      <c r="F158" s="85"/>
      <c r="G158" s="52">
        <f t="shared" si="5"/>
        <v>0</v>
      </c>
      <c r="H158" s="100"/>
    </row>
    <row r="159" spans="1:8">
      <c r="A159" s="57"/>
      <c r="B159" s="193" t="s">
        <v>295</v>
      </c>
      <c r="C159" s="194" t="s">
        <v>247</v>
      </c>
      <c r="D159" s="195">
        <v>0.97</v>
      </c>
      <c r="E159" s="85"/>
      <c r="F159" s="85"/>
      <c r="G159" s="52">
        <f t="shared" si="5"/>
        <v>0</v>
      </c>
      <c r="H159" s="100"/>
    </row>
    <row r="160" spans="1:8">
      <c r="A160" s="57"/>
      <c r="B160" s="193" t="s">
        <v>296</v>
      </c>
      <c r="C160" s="194" t="s">
        <v>247</v>
      </c>
      <c r="D160" s="195">
        <v>1.3</v>
      </c>
      <c r="E160" s="85"/>
      <c r="F160" s="85"/>
      <c r="G160" s="52">
        <f t="shared" si="5"/>
        <v>0</v>
      </c>
      <c r="H160" s="100"/>
    </row>
    <row r="161" spans="1:8">
      <c r="A161" s="57"/>
      <c r="B161" s="193" t="s">
        <v>297</v>
      </c>
      <c r="C161" s="194" t="s">
        <v>247</v>
      </c>
      <c r="D161" s="195">
        <v>365</v>
      </c>
      <c r="E161" s="85"/>
      <c r="F161" s="85"/>
      <c r="G161" s="52">
        <f t="shared" si="5"/>
        <v>0</v>
      </c>
      <c r="H161" s="100"/>
    </row>
    <row r="162" spans="1:8">
      <c r="A162" s="57"/>
      <c r="B162" s="193" t="s">
        <v>298</v>
      </c>
      <c r="C162" s="194" t="s">
        <v>247</v>
      </c>
      <c r="D162" s="195">
        <v>20.94</v>
      </c>
      <c r="E162" s="85"/>
      <c r="F162" s="85"/>
      <c r="G162" s="52">
        <f t="shared" si="5"/>
        <v>0</v>
      </c>
      <c r="H162" s="100"/>
    </row>
    <row r="163" spans="1:8">
      <c r="A163" s="57"/>
      <c r="B163" s="193" t="s">
        <v>299</v>
      </c>
      <c r="C163" s="194" t="s">
        <v>247</v>
      </c>
      <c r="D163" s="195">
        <v>2.2999999999999998</v>
      </c>
      <c r="E163" s="85"/>
      <c r="F163" s="85"/>
      <c r="G163" s="52">
        <f t="shared" si="5"/>
        <v>0</v>
      </c>
      <c r="H163" s="100"/>
    </row>
    <row r="164" spans="1:8">
      <c r="A164" s="57"/>
      <c r="B164" s="193" t="s">
        <v>300</v>
      </c>
      <c r="C164" s="194" t="s">
        <v>247</v>
      </c>
      <c r="D164" s="195">
        <v>0.9</v>
      </c>
      <c r="E164" s="85"/>
      <c r="F164" s="85"/>
      <c r="G164" s="52">
        <f t="shared" si="5"/>
        <v>0</v>
      </c>
      <c r="H164" s="100"/>
    </row>
    <row r="165" spans="1:8">
      <c r="A165" s="57"/>
      <c r="B165" s="193" t="s">
        <v>301</v>
      </c>
      <c r="C165" s="194" t="s">
        <v>247</v>
      </c>
      <c r="D165" s="195">
        <v>165</v>
      </c>
      <c r="E165" s="85"/>
      <c r="F165" s="85"/>
      <c r="G165" s="52">
        <f t="shared" si="5"/>
        <v>0</v>
      </c>
      <c r="H165" s="100"/>
    </row>
    <row r="166" spans="1:8">
      <c r="A166" s="57"/>
      <c r="B166" s="193" t="s">
        <v>302</v>
      </c>
      <c r="C166" s="194" t="s">
        <v>247</v>
      </c>
      <c r="D166" s="195">
        <v>7.9</v>
      </c>
      <c r="E166" s="85"/>
      <c r="F166" s="85"/>
      <c r="G166" s="52">
        <f t="shared" si="5"/>
        <v>0</v>
      </c>
      <c r="H166" s="100"/>
    </row>
    <row r="167" spans="1:8">
      <c r="A167" s="57"/>
      <c r="B167" s="193" t="s">
        <v>303</v>
      </c>
      <c r="C167" s="194" t="s">
        <v>247</v>
      </c>
      <c r="D167" s="195">
        <v>1.72</v>
      </c>
      <c r="E167" s="85"/>
      <c r="F167" s="85"/>
      <c r="G167" s="52">
        <f t="shared" si="5"/>
        <v>0</v>
      </c>
      <c r="H167" s="100"/>
    </row>
    <row r="168" spans="1:8">
      <c r="A168" s="57"/>
      <c r="B168" s="193" t="s">
        <v>304</v>
      </c>
      <c r="C168" s="194" t="s">
        <v>247</v>
      </c>
      <c r="D168" s="195">
        <v>0.7</v>
      </c>
      <c r="E168" s="85"/>
      <c r="F168" s="85"/>
      <c r="G168" s="52">
        <f t="shared" si="5"/>
        <v>0</v>
      </c>
      <c r="H168" s="100"/>
    </row>
    <row r="169" spans="1:8">
      <c r="A169" s="57"/>
      <c r="B169" s="193" t="s">
        <v>305</v>
      </c>
      <c r="C169" s="194" t="s">
        <v>357</v>
      </c>
      <c r="D169" s="195">
        <v>2.2000000000000002</v>
      </c>
      <c r="E169" s="85"/>
      <c r="F169" s="85"/>
      <c r="G169" s="52">
        <f t="shared" si="5"/>
        <v>0</v>
      </c>
      <c r="H169" s="100"/>
    </row>
    <row r="170" spans="1:8">
      <c r="A170" s="57"/>
      <c r="B170" s="193" t="s">
        <v>306</v>
      </c>
      <c r="C170" s="194" t="s">
        <v>357</v>
      </c>
      <c r="D170" s="195">
        <v>1.3</v>
      </c>
      <c r="E170" s="85"/>
      <c r="F170" s="85"/>
      <c r="G170" s="52">
        <f t="shared" si="5"/>
        <v>0</v>
      </c>
      <c r="H170" s="100"/>
    </row>
    <row r="171" spans="1:8">
      <c r="A171" s="57"/>
      <c r="B171" s="193" t="s">
        <v>307</v>
      </c>
      <c r="C171" s="194" t="s">
        <v>357</v>
      </c>
      <c r="D171" s="195">
        <v>8.4</v>
      </c>
      <c r="E171" s="85"/>
      <c r="F171" s="85"/>
      <c r="G171" s="52">
        <f t="shared" si="5"/>
        <v>0</v>
      </c>
      <c r="H171" s="100"/>
    </row>
    <row r="172" spans="1:8">
      <c r="A172" s="57"/>
      <c r="B172" s="193" t="s">
        <v>308</v>
      </c>
      <c r="C172" s="194" t="s">
        <v>357</v>
      </c>
      <c r="D172" s="195">
        <v>1.3</v>
      </c>
      <c r="E172" s="85"/>
      <c r="F172" s="85"/>
      <c r="G172" s="52">
        <f t="shared" si="5"/>
        <v>0</v>
      </c>
      <c r="H172" s="100"/>
    </row>
    <row r="173" spans="1:8">
      <c r="A173" s="57"/>
      <c r="B173" s="193" t="s">
        <v>309</v>
      </c>
      <c r="C173" s="194" t="s">
        <v>247</v>
      </c>
      <c r="D173" s="195">
        <v>1.9</v>
      </c>
      <c r="E173" s="85"/>
      <c r="F173" s="85"/>
      <c r="G173" s="52">
        <f t="shared" si="5"/>
        <v>0</v>
      </c>
      <c r="H173" s="100"/>
    </row>
    <row r="174" spans="1:8">
      <c r="A174" s="57"/>
      <c r="B174" s="193" t="s">
        <v>310</v>
      </c>
      <c r="C174" s="194" t="s">
        <v>247</v>
      </c>
      <c r="D174" s="195">
        <v>1.25</v>
      </c>
      <c r="E174" s="85"/>
      <c r="F174" s="85"/>
      <c r="G174" s="52">
        <f t="shared" si="5"/>
        <v>0</v>
      </c>
      <c r="H174" s="100"/>
    </row>
    <row r="175" spans="1:8">
      <c r="A175" s="57"/>
      <c r="B175" s="193" t="s">
        <v>311</v>
      </c>
      <c r="C175" s="194" t="s">
        <v>247</v>
      </c>
      <c r="D175" s="195">
        <v>0.61</v>
      </c>
      <c r="E175" s="85"/>
      <c r="F175" s="85"/>
      <c r="G175" s="52">
        <f t="shared" si="5"/>
        <v>0</v>
      </c>
      <c r="H175" s="100"/>
    </row>
    <row r="176" spans="1:8">
      <c r="A176" s="57"/>
      <c r="B176" s="193" t="s">
        <v>312</v>
      </c>
      <c r="C176" s="194" t="s">
        <v>247</v>
      </c>
      <c r="D176" s="195">
        <v>1.1100000000000001</v>
      </c>
      <c r="E176" s="85"/>
      <c r="F176" s="85"/>
      <c r="G176" s="52">
        <f t="shared" si="5"/>
        <v>0</v>
      </c>
      <c r="H176" s="100"/>
    </row>
    <row r="177" spans="1:8">
      <c r="A177" s="57"/>
      <c r="B177" s="193" t="s">
        <v>313</v>
      </c>
      <c r="C177" s="194" t="s">
        <v>247</v>
      </c>
      <c r="D177" s="195">
        <v>2.23</v>
      </c>
      <c r="E177" s="85"/>
      <c r="F177" s="85"/>
      <c r="G177" s="52">
        <f t="shared" si="5"/>
        <v>0</v>
      </c>
      <c r="H177" s="100"/>
    </row>
    <row r="178" spans="1:8">
      <c r="A178" s="57"/>
      <c r="B178" s="193" t="s">
        <v>314</v>
      </c>
      <c r="C178" s="194" t="s">
        <v>247</v>
      </c>
      <c r="D178" s="195">
        <v>2.38</v>
      </c>
      <c r="E178" s="85"/>
      <c r="F178" s="85"/>
      <c r="G178" s="52">
        <f t="shared" si="5"/>
        <v>0</v>
      </c>
      <c r="H178" s="100"/>
    </row>
    <row r="179" spans="1:8">
      <c r="A179" s="57"/>
      <c r="B179" s="193" t="s">
        <v>315</v>
      </c>
      <c r="C179" s="194" t="s">
        <v>247</v>
      </c>
      <c r="D179" s="195">
        <v>2.38</v>
      </c>
      <c r="E179" s="85"/>
      <c r="F179" s="85"/>
      <c r="G179" s="52">
        <f t="shared" si="5"/>
        <v>0</v>
      </c>
      <c r="H179" s="100"/>
    </row>
    <row r="180" spans="1:8">
      <c r="A180" s="57"/>
      <c r="B180" s="193" t="s">
        <v>316</v>
      </c>
      <c r="C180" s="194" t="s">
        <v>247</v>
      </c>
      <c r="D180" s="195">
        <v>2.23</v>
      </c>
      <c r="E180" s="85"/>
      <c r="F180" s="85"/>
      <c r="G180" s="52">
        <f t="shared" si="5"/>
        <v>0</v>
      </c>
      <c r="H180" s="100"/>
    </row>
    <row r="181" spans="1:8">
      <c r="A181" s="57"/>
      <c r="B181" s="193" t="s">
        <v>317</v>
      </c>
      <c r="C181" s="194" t="s">
        <v>247</v>
      </c>
      <c r="D181" s="195">
        <v>0.99</v>
      </c>
      <c r="E181" s="85"/>
      <c r="F181" s="85"/>
      <c r="G181" s="52">
        <f t="shared" si="5"/>
        <v>0</v>
      </c>
      <c r="H181" s="100"/>
    </row>
    <row r="182" spans="1:8">
      <c r="A182" s="57"/>
      <c r="B182" s="193" t="s">
        <v>318</v>
      </c>
      <c r="C182" s="194" t="s">
        <v>247</v>
      </c>
      <c r="D182" s="195">
        <v>1.85</v>
      </c>
      <c r="E182" s="85"/>
      <c r="F182" s="85"/>
      <c r="G182" s="52">
        <f t="shared" si="5"/>
        <v>0</v>
      </c>
      <c r="H182" s="100"/>
    </row>
    <row r="183" spans="1:8">
      <c r="A183" s="57"/>
      <c r="B183" s="193" t="s">
        <v>319</v>
      </c>
      <c r="C183" s="194" t="s">
        <v>247</v>
      </c>
      <c r="D183" s="195">
        <v>1.63</v>
      </c>
      <c r="E183" s="85"/>
      <c r="F183" s="85"/>
      <c r="G183" s="52">
        <f t="shared" si="5"/>
        <v>0</v>
      </c>
      <c r="H183" s="100"/>
    </row>
    <row r="184" spans="1:8">
      <c r="A184" s="57"/>
      <c r="B184" s="193" t="s">
        <v>320</v>
      </c>
      <c r="C184" s="194" t="s">
        <v>247</v>
      </c>
      <c r="D184" s="195">
        <v>1.63</v>
      </c>
      <c r="E184" s="85"/>
      <c r="F184" s="85"/>
      <c r="G184" s="52">
        <f t="shared" si="5"/>
        <v>0</v>
      </c>
      <c r="H184" s="100"/>
    </row>
    <row r="185" spans="1:8">
      <c r="A185" s="57"/>
      <c r="B185" s="193" t="s">
        <v>321</v>
      </c>
      <c r="C185" s="194" t="s">
        <v>247</v>
      </c>
      <c r="D185" s="195">
        <v>1.63</v>
      </c>
      <c r="E185" s="85"/>
      <c r="F185" s="85"/>
      <c r="G185" s="52">
        <f t="shared" si="5"/>
        <v>0</v>
      </c>
      <c r="H185" s="100"/>
    </row>
    <row r="186" spans="1:8">
      <c r="A186" s="57"/>
      <c r="B186" s="193" t="s">
        <v>322</v>
      </c>
      <c r="C186" s="194" t="s">
        <v>247</v>
      </c>
      <c r="D186" s="195">
        <v>3.58</v>
      </c>
      <c r="E186" s="85"/>
      <c r="F186" s="85"/>
      <c r="G186" s="52">
        <f t="shared" si="5"/>
        <v>0</v>
      </c>
      <c r="H186" s="100"/>
    </row>
    <row r="187" spans="1:8">
      <c r="A187" s="57"/>
      <c r="B187" s="193" t="s">
        <v>323</v>
      </c>
      <c r="C187" s="194" t="s">
        <v>247</v>
      </c>
      <c r="D187" s="195">
        <v>3.58</v>
      </c>
      <c r="E187" s="85"/>
      <c r="F187" s="85"/>
      <c r="G187" s="52">
        <f t="shared" si="5"/>
        <v>0</v>
      </c>
      <c r="H187" s="100"/>
    </row>
    <row r="188" spans="1:8">
      <c r="A188" s="57"/>
      <c r="B188" s="193" t="s">
        <v>324</v>
      </c>
      <c r="C188" s="194" t="s">
        <v>247</v>
      </c>
      <c r="D188" s="195">
        <v>4.95</v>
      </c>
      <c r="E188" s="85"/>
      <c r="F188" s="85"/>
      <c r="G188" s="52">
        <f t="shared" si="5"/>
        <v>0</v>
      </c>
      <c r="H188" s="100"/>
    </row>
    <row r="189" spans="1:8">
      <c r="A189" s="57"/>
      <c r="B189" s="201" t="s">
        <v>364</v>
      </c>
      <c r="C189" s="194" t="s">
        <v>247</v>
      </c>
      <c r="D189" s="195">
        <v>2.5</v>
      </c>
      <c r="E189" s="85"/>
      <c r="F189" s="85"/>
      <c r="G189" s="52">
        <f t="shared" si="5"/>
        <v>0</v>
      </c>
      <c r="H189" s="100"/>
    </row>
    <row r="190" spans="1:8">
      <c r="A190" s="57"/>
      <c r="B190" s="201" t="s">
        <v>365</v>
      </c>
      <c r="C190" s="194" t="s">
        <v>247</v>
      </c>
      <c r="D190" s="200">
        <v>1.5</v>
      </c>
      <c r="E190" s="85"/>
      <c r="F190" s="85"/>
      <c r="G190" s="52">
        <f t="shared" si="5"/>
        <v>0</v>
      </c>
      <c r="H190" s="100"/>
    </row>
    <row r="191" spans="1:8">
      <c r="A191" s="57"/>
      <c r="B191" s="193" t="s">
        <v>325</v>
      </c>
      <c r="C191" s="194" t="s">
        <v>247</v>
      </c>
      <c r="D191" s="195">
        <v>4.9000000000000004</v>
      </c>
      <c r="E191" s="85"/>
      <c r="F191" s="85"/>
      <c r="G191" s="52">
        <f t="shared" si="5"/>
        <v>0</v>
      </c>
      <c r="H191" s="100"/>
    </row>
    <row r="192" spans="1:8">
      <c r="A192" s="57"/>
      <c r="B192" s="193" t="s">
        <v>326</v>
      </c>
      <c r="C192" s="194" t="s">
        <v>358</v>
      </c>
      <c r="D192" s="195">
        <v>5.3</v>
      </c>
      <c r="E192" s="85"/>
      <c r="F192" s="85"/>
      <c r="G192" s="52">
        <f t="shared" si="5"/>
        <v>0</v>
      </c>
      <c r="H192" s="100"/>
    </row>
    <row r="193" spans="1:8">
      <c r="A193" s="57"/>
      <c r="B193" s="193" t="s">
        <v>327</v>
      </c>
      <c r="C193" s="194" t="s">
        <v>247</v>
      </c>
      <c r="D193" s="195">
        <v>7.59</v>
      </c>
      <c r="E193" s="85"/>
      <c r="F193" s="85"/>
      <c r="G193" s="52">
        <f t="shared" si="5"/>
        <v>0</v>
      </c>
      <c r="H193" s="100"/>
    </row>
    <row r="194" spans="1:8">
      <c r="A194" s="57"/>
      <c r="B194" s="193" t="s">
        <v>328</v>
      </c>
      <c r="C194" s="194" t="s">
        <v>247</v>
      </c>
      <c r="D194" s="195">
        <v>1050</v>
      </c>
      <c r="E194" s="85"/>
      <c r="F194" s="85"/>
      <c r="G194" s="52">
        <f t="shared" si="5"/>
        <v>0</v>
      </c>
      <c r="H194" s="100"/>
    </row>
    <row r="195" spans="1:8">
      <c r="A195" s="57"/>
      <c r="B195" s="193" t="s">
        <v>329</v>
      </c>
      <c r="C195" s="194" t="s">
        <v>247</v>
      </c>
      <c r="D195" s="195">
        <v>22.58</v>
      </c>
      <c r="E195" s="85"/>
      <c r="F195" s="85"/>
      <c r="G195" s="52">
        <f t="shared" si="5"/>
        <v>0</v>
      </c>
      <c r="H195" s="100"/>
    </row>
    <row r="196" spans="1:8">
      <c r="A196" s="57"/>
      <c r="B196" s="193" t="s">
        <v>330</v>
      </c>
      <c r="C196" s="194" t="s">
        <v>357</v>
      </c>
      <c r="D196" s="195">
        <v>7.53</v>
      </c>
      <c r="E196" s="85"/>
      <c r="F196" s="85"/>
      <c r="G196" s="52">
        <f t="shared" si="5"/>
        <v>0</v>
      </c>
      <c r="H196" s="100"/>
    </row>
    <row r="197" spans="1:8">
      <c r="A197" s="57"/>
      <c r="B197" s="193" t="s">
        <v>331</v>
      </c>
      <c r="C197" s="194" t="s">
        <v>247</v>
      </c>
      <c r="D197" s="195">
        <v>10.82</v>
      </c>
      <c r="E197" s="85"/>
      <c r="F197" s="85"/>
      <c r="G197" s="52">
        <f t="shared" si="5"/>
        <v>0</v>
      </c>
      <c r="H197" s="100"/>
    </row>
    <row r="198" spans="1:8">
      <c r="A198" s="57"/>
      <c r="B198" s="193" t="s">
        <v>332</v>
      </c>
      <c r="C198" s="194" t="s">
        <v>245</v>
      </c>
      <c r="D198" s="195">
        <v>4.5999999999999996</v>
      </c>
      <c r="E198" s="85"/>
      <c r="F198" s="85"/>
      <c r="G198" s="52">
        <f t="shared" si="5"/>
        <v>0</v>
      </c>
      <c r="H198" s="100"/>
    </row>
    <row r="199" spans="1:8">
      <c r="A199" s="57"/>
      <c r="B199" s="193" t="s">
        <v>333</v>
      </c>
      <c r="C199" s="194" t="s">
        <v>359</v>
      </c>
      <c r="D199" s="195">
        <v>11.2</v>
      </c>
      <c r="E199" s="85"/>
      <c r="F199" s="85"/>
      <c r="G199" s="52">
        <f t="shared" si="5"/>
        <v>0</v>
      </c>
      <c r="H199" s="100"/>
    </row>
    <row r="200" spans="1:8">
      <c r="A200" s="57"/>
      <c r="B200" s="193" t="s">
        <v>334</v>
      </c>
      <c r="C200" s="194" t="s">
        <v>247</v>
      </c>
      <c r="D200" s="195">
        <v>24.5</v>
      </c>
      <c r="E200" s="85"/>
      <c r="F200" s="85"/>
      <c r="G200" s="52">
        <f t="shared" si="5"/>
        <v>0</v>
      </c>
      <c r="H200" s="100"/>
    </row>
    <row r="201" spans="1:8">
      <c r="A201" s="57"/>
      <c r="B201" s="201" t="s">
        <v>366</v>
      </c>
      <c r="C201" s="194" t="s">
        <v>247</v>
      </c>
      <c r="D201" s="195">
        <v>4.8099999999999996</v>
      </c>
      <c r="E201" s="85"/>
      <c r="F201" s="85"/>
      <c r="G201" s="52">
        <f t="shared" si="5"/>
        <v>0</v>
      </c>
      <c r="H201" s="100"/>
    </row>
    <row r="202" spans="1:8">
      <c r="A202" s="57"/>
      <c r="B202" s="201" t="s">
        <v>367</v>
      </c>
      <c r="C202" s="194" t="s">
        <v>247</v>
      </c>
      <c r="D202" s="200">
        <v>9.5</v>
      </c>
      <c r="E202" s="85"/>
      <c r="F202" s="85"/>
      <c r="G202" s="52">
        <f t="shared" si="5"/>
        <v>0</v>
      </c>
      <c r="H202" s="100"/>
    </row>
    <row r="203" spans="1:8">
      <c r="A203" s="57"/>
      <c r="B203" s="193" t="s">
        <v>335</v>
      </c>
      <c r="C203" s="194" t="s">
        <v>247</v>
      </c>
      <c r="D203" s="195">
        <v>7.35</v>
      </c>
      <c r="E203" s="85"/>
      <c r="F203" s="85"/>
      <c r="G203" s="52">
        <f t="shared" si="5"/>
        <v>0</v>
      </c>
      <c r="H203" s="100"/>
    </row>
    <row r="204" spans="1:8">
      <c r="A204" s="57"/>
      <c r="B204" s="193" t="s">
        <v>336</v>
      </c>
      <c r="C204" s="194" t="s">
        <v>247</v>
      </c>
      <c r="D204" s="195">
        <v>6.9</v>
      </c>
      <c r="E204" s="85"/>
      <c r="F204" s="85"/>
      <c r="G204" s="52">
        <f t="shared" si="5"/>
        <v>0</v>
      </c>
      <c r="H204" s="100"/>
    </row>
    <row r="205" spans="1:8">
      <c r="A205" s="57"/>
      <c r="B205" s="193" t="s">
        <v>337</v>
      </c>
      <c r="C205" s="194" t="s">
        <v>247</v>
      </c>
      <c r="D205" s="195">
        <v>9.3000000000000007</v>
      </c>
      <c r="E205" s="85"/>
      <c r="F205" s="85"/>
      <c r="G205" s="52">
        <f t="shared" si="5"/>
        <v>0</v>
      </c>
      <c r="H205" s="100"/>
    </row>
    <row r="206" spans="1:8">
      <c r="A206" s="57"/>
      <c r="B206" s="193" t="s">
        <v>338</v>
      </c>
      <c r="C206" s="194" t="s">
        <v>247</v>
      </c>
      <c r="D206" s="195">
        <v>13.2</v>
      </c>
      <c r="E206" s="85"/>
      <c r="F206" s="85"/>
      <c r="G206" s="52">
        <f t="shared" si="5"/>
        <v>0</v>
      </c>
      <c r="H206" s="100"/>
    </row>
    <row r="207" spans="1:8">
      <c r="A207" s="57"/>
      <c r="B207" s="193" t="s">
        <v>339</v>
      </c>
      <c r="C207" s="194" t="s">
        <v>247</v>
      </c>
      <c r="D207" s="195">
        <v>1.29</v>
      </c>
      <c r="E207" s="85"/>
      <c r="F207" s="85"/>
      <c r="G207" s="52">
        <f t="shared" si="5"/>
        <v>0</v>
      </c>
      <c r="H207" s="100"/>
    </row>
    <row r="208" spans="1:8">
      <c r="A208" s="57"/>
      <c r="B208" s="203" t="s">
        <v>362</v>
      </c>
      <c r="C208" s="194" t="s">
        <v>247</v>
      </c>
      <c r="D208" s="195">
        <v>1.29</v>
      </c>
      <c r="E208" s="85"/>
      <c r="F208" s="85"/>
      <c r="G208" s="52">
        <f t="shared" si="5"/>
        <v>0</v>
      </c>
      <c r="H208" s="100"/>
    </row>
    <row r="209" spans="1:8">
      <c r="A209" s="57"/>
      <c r="B209" s="193" t="s">
        <v>340</v>
      </c>
      <c r="C209" s="194" t="s">
        <v>247</v>
      </c>
      <c r="D209" s="195">
        <v>8.99</v>
      </c>
      <c r="E209" s="85"/>
      <c r="F209" s="85"/>
      <c r="G209" s="52">
        <f t="shared" si="5"/>
        <v>0</v>
      </c>
      <c r="H209" s="100"/>
    </row>
    <row r="210" spans="1:8">
      <c r="A210" s="57"/>
      <c r="B210" s="193" t="s">
        <v>341</v>
      </c>
      <c r="C210" s="194" t="s">
        <v>247</v>
      </c>
      <c r="D210" s="195">
        <v>2.0299999999999998</v>
      </c>
      <c r="E210" s="85"/>
      <c r="F210" s="85"/>
      <c r="G210" s="52">
        <f t="shared" si="5"/>
        <v>0</v>
      </c>
      <c r="H210" s="100"/>
    </row>
    <row r="211" spans="1:8">
      <c r="A211" s="57"/>
      <c r="B211" s="193" t="s">
        <v>342</v>
      </c>
      <c r="C211" s="194" t="s">
        <v>247</v>
      </c>
      <c r="D211" s="195">
        <v>2.0299999999999998</v>
      </c>
      <c r="E211" s="85"/>
      <c r="F211" s="85"/>
      <c r="G211" s="52">
        <f t="shared" si="5"/>
        <v>0</v>
      </c>
      <c r="H211" s="100"/>
    </row>
    <row r="212" spans="1:8">
      <c r="A212" s="57"/>
      <c r="B212" s="193" t="s">
        <v>343</v>
      </c>
      <c r="C212" s="194" t="s">
        <v>247</v>
      </c>
      <c r="D212" s="195">
        <v>2.0299999999999998</v>
      </c>
      <c r="E212" s="85"/>
      <c r="F212" s="85"/>
      <c r="G212" s="52">
        <f t="shared" si="5"/>
        <v>0</v>
      </c>
      <c r="H212" s="100"/>
    </row>
    <row r="213" spans="1:8">
      <c r="A213" s="57"/>
      <c r="B213" s="203" t="s">
        <v>369</v>
      </c>
      <c r="C213" s="194" t="s">
        <v>247</v>
      </c>
      <c r="D213" s="195">
        <v>3.03</v>
      </c>
      <c r="E213" s="85"/>
      <c r="F213" s="85"/>
      <c r="G213" s="52">
        <f t="shared" si="5"/>
        <v>0</v>
      </c>
      <c r="H213" s="100"/>
    </row>
    <row r="214" spans="1:8">
      <c r="A214" s="57"/>
      <c r="B214" s="193" t="s">
        <v>344</v>
      </c>
      <c r="C214" s="194" t="s">
        <v>247</v>
      </c>
      <c r="D214" s="195">
        <v>2.94</v>
      </c>
      <c r="E214" s="85"/>
      <c r="F214" s="85"/>
      <c r="G214" s="52">
        <f t="shared" si="5"/>
        <v>0</v>
      </c>
      <c r="H214" s="100"/>
    </row>
    <row r="215" spans="1:8">
      <c r="A215" s="57"/>
      <c r="B215" s="193" t="s">
        <v>345</v>
      </c>
      <c r="C215" s="194" t="s">
        <v>248</v>
      </c>
      <c r="D215" s="195">
        <v>5.37</v>
      </c>
      <c r="E215" s="85"/>
      <c r="F215" s="85"/>
      <c r="G215" s="52">
        <f t="shared" si="5"/>
        <v>0</v>
      </c>
      <c r="H215" s="100"/>
    </row>
    <row r="216" spans="1:8">
      <c r="A216" s="57"/>
      <c r="B216" s="193" t="s">
        <v>346</v>
      </c>
      <c r="C216" s="194" t="s">
        <v>247</v>
      </c>
      <c r="D216" s="198">
        <v>23</v>
      </c>
      <c r="E216" s="85"/>
      <c r="F216" s="85"/>
      <c r="G216" s="52">
        <f t="shared" si="5"/>
        <v>0</v>
      </c>
      <c r="H216" s="100"/>
    </row>
    <row r="217" spans="1:8">
      <c r="A217" s="57"/>
      <c r="B217" s="193" t="s">
        <v>347</v>
      </c>
      <c r="C217" s="194" t="s">
        <v>248</v>
      </c>
      <c r="D217" s="195">
        <v>2.98</v>
      </c>
      <c r="E217" s="85"/>
      <c r="F217" s="85"/>
      <c r="G217" s="52">
        <f t="shared" si="5"/>
        <v>0</v>
      </c>
      <c r="H217" s="100"/>
    </row>
    <row r="218" spans="1:8">
      <c r="A218" s="57"/>
      <c r="B218" s="193" t="s">
        <v>348</v>
      </c>
      <c r="C218" s="194" t="s">
        <v>246</v>
      </c>
      <c r="D218" s="195">
        <v>0.39</v>
      </c>
      <c r="E218" s="85"/>
      <c r="F218" s="85"/>
      <c r="G218" s="52">
        <f t="shared" si="5"/>
        <v>0</v>
      </c>
      <c r="H218" s="100"/>
    </row>
    <row r="219" spans="1:8">
      <c r="A219" s="57"/>
      <c r="B219" s="193" t="s">
        <v>349</v>
      </c>
      <c r="C219" s="194" t="s">
        <v>247</v>
      </c>
      <c r="D219" s="195">
        <v>75</v>
      </c>
      <c r="E219" s="85"/>
      <c r="F219" s="85"/>
      <c r="G219" s="52">
        <f t="shared" si="5"/>
        <v>0</v>
      </c>
      <c r="H219" s="100"/>
    </row>
    <row r="220" spans="1:8">
      <c r="A220" s="57"/>
      <c r="B220" s="193" t="s">
        <v>350</v>
      </c>
      <c r="C220" s="194" t="s">
        <v>247</v>
      </c>
      <c r="D220" s="195">
        <v>2.5</v>
      </c>
      <c r="E220" s="85"/>
      <c r="F220" s="85"/>
      <c r="G220" s="52">
        <f t="shared" si="5"/>
        <v>0</v>
      </c>
      <c r="H220" s="100"/>
    </row>
    <row r="221" spans="1:8">
      <c r="A221" s="57"/>
      <c r="B221" s="193" t="s">
        <v>351</v>
      </c>
      <c r="C221" s="194" t="s">
        <v>247</v>
      </c>
      <c r="D221" s="195">
        <v>6.82</v>
      </c>
      <c r="E221" s="85"/>
      <c r="F221" s="85"/>
      <c r="G221" s="52">
        <f t="shared" si="5"/>
        <v>0</v>
      </c>
      <c r="H221" s="100"/>
    </row>
    <row r="222" spans="1:8">
      <c r="A222" s="57"/>
      <c r="B222" s="201" t="s">
        <v>368</v>
      </c>
      <c r="C222" s="194" t="s">
        <v>247</v>
      </c>
      <c r="D222" s="200">
        <v>5.93</v>
      </c>
      <c r="E222" s="85"/>
      <c r="F222" s="85"/>
      <c r="G222" s="52">
        <f t="shared" si="5"/>
        <v>0</v>
      </c>
      <c r="H222" s="100"/>
    </row>
    <row r="223" spans="1:8">
      <c r="A223" s="57"/>
      <c r="B223" s="193" t="s">
        <v>356</v>
      </c>
      <c r="C223" s="194" t="s">
        <v>247</v>
      </c>
      <c r="D223" s="195">
        <v>7.92</v>
      </c>
      <c r="E223" s="85"/>
      <c r="F223" s="85"/>
      <c r="G223" s="52">
        <f t="shared" si="5"/>
        <v>0</v>
      </c>
      <c r="H223" s="100"/>
    </row>
    <row r="224" spans="1:8">
      <c r="A224" s="57"/>
      <c r="B224" s="193" t="s">
        <v>352</v>
      </c>
      <c r="C224" s="194" t="s">
        <v>247</v>
      </c>
      <c r="D224" s="195">
        <v>3.3</v>
      </c>
      <c r="E224" s="85"/>
      <c r="F224" s="85"/>
      <c r="G224" s="52">
        <f t="shared" si="5"/>
        <v>0</v>
      </c>
      <c r="H224" s="100"/>
    </row>
    <row r="225" spans="1:8">
      <c r="A225" s="57"/>
      <c r="B225" s="193" t="s">
        <v>353</v>
      </c>
      <c r="C225" s="194" t="s">
        <v>247</v>
      </c>
      <c r="D225" s="195">
        <v>3.3</v>
      </c>
      <c r="E225" s="85"/>
      <c r="F225" s="85"/>
      <c r="G225" s="52">
        <f t="shared" si="5"/>
        <v>0</v>
      </c>
      <c r="H225" s="100"/>
    </row>
    <row r="226" spans="1:8">
      <c r="A226" s="57"/>
      <c r="B226" s="193" t="s">
        <v>354</v>
      </c>
      <c r="C226" s="194" t="s">
        <v>247</v>
      </c>
      <c r="D226" s="195">
        <v>360.64</v>
      </c>
      <c r="E226" s="85"/>
      <c r="F226" s="85"/>
      <c r="G226" s="52">
        <f t="shared" si="5"/>
        <v>0</v>
      </c>
      <c r="H226" s="100"/>
    </row>
    <row r="227" spans="1:8">
      <c r="A227" s="57"/>
      <c r="B227" s="193" t="s">
        <v>370</v>
      </c>
      <c r="C227" s="194" t="s">
        <v>247</v>
      </c>
      <c r="D227" s="195">
        <v>855</v>
      </c>
      <c r="E227" s="85"/>
      <c r="F227" s="85"/>
      <c r="G227" s="52">
        <f t="shared" si="5"/>
        <v>0</v>
      </c>
      <c r="H227" s="100"/>
    </row>
    <row r="228" spans="1:8">
      <c r="A228" s="57"/>
      <c r="B228" s="204" t="s">
        <v>375</v>
      </c>
      <c r="C228" s="194" t="s">
        <v>247</v>
      </c>
      <c r="D228" s="202">
        <v>1136</v>
      </c>
      <c r="E228" s="85"/>
      <c r="F228" s="85"/>
      <c r="G228" s="52">
        <f>+E228*$D228</f>
        <v>0</v>
      </c>
      <c r="H228" s="100"/>
    </row>
    <row r="229" spans="1:8">
      <c r="A229" s="57"/>
      <c r="B229" s="193" t="s">
        <v>355</v>
      </c>
      <c r="C229" s="194" t="s">
        <v>247</v>
      </c>
      <c r="D229" s="195">
        <v>607.73</v>
      </c>
      <c r="E229" s="85"/>
      <c r="F229" s="85"/>
      <c r="G229" s="52">
        <f>+E229*$D229</f>
        <v>0</v>
      </c>
      <c r="H229" s="100"/>
    </row>
    <row r="230" spans="1:8">
      <c r="A230" s="57"/>
      <c r="B230" s="201" t="s">
        <v>372</v>
      </c>
      <c r="C230" s="194" t="s">
        <v>247</v>
      </c>
      <c r="D230" s="195">
        <v>605.09</v>
      </c>
      <c r="E230" s="85"/>
      <c r="F230" s="85"/>
      <c r="G230" s="52">
        <f>+E230*$D230</f>
        <v>0</v>
      </c>
      <c r="H230" s="100"/>
    </row>
    <row r="231" spans="1:8">
      <c r="A231" s="57"/>
      <c r="B231" s="203" t="s">
        <v>380</v>
      </c>
      <c r="C231" s="194" t="s">
        <v>247</v>
      </c>
      <c r="D231" s="200">
        <v>309.70999999999998</v>
      </c>
      <c r="E231" s="85"/>
      <c r="F231" s="85"/>
      <c r="G231" s="52">
        <f>+E231*$D231</f>
        <v>0</v>
      </c>
      <c r="H231" s="100"/>
    </row>
    <row r="232" spans="1:8">
      <c r="A232" s="57"/>
      <c r="B232" s="201" t="s">
        <v>373</v>
      </c>
      <c r="C232" s="194" t="s">
        <v>247</v>
      </c>
      <c r="D232" s="202">
        <v>1378</v>
      </c>
      <c r="E232" s="85"/>
      <c r="F232" s="85"/>
      <c r="G232" s="52">
        <f>+E232*$D232</f>
        <v>0</v>
      </c>
      <c r="H232" s="100"/>
    </row>
    <row r="233" spans="1:8">
      <c r="A233" s="57"/>
      <c r="B233" s="193" t="s">
        <v>381</v>
      </c>
      <c r="C233" s="194" t="s">
        <v>247</v>
      </c>
      <c r="D233" s="199">
        <v>1136</v>
      </c>
      <c r="E233" s="85"/>
      <c r="F233" s="85"/>
      <c r="G233" s="52">
        <f t="shared" si="5"/>
        <v>0</v>
      </c>
      <c r="H233" s="100"/>
    </row>
    <row r="234" spans="1:8">
      <c r="A234" s="57"/>
      <c r="B234" s="205" t="s">
        <v>383</v>
      </c>
      <c r="C234" s="194" t="s">
        <v>247</v>
      </c>
      <c r="D234" s="195">
        <v>352.69</v>
      </c>
      <c r="E234" s="85"/>
      <c r="F234" s="85"/>
      <c r="G234" s="52">
        <f>+E234*$D234</f>
        <v>0</v>
      </c>
      <c r="H234" s="100"/>
    </row>
    <row r="235" spans="1:8">
      <c r="A235" s="57"/>
      <c r="B235" s="193" t="s">
        <v>382</v>
      </c>
      <c r="C235" s="194" t="s">
        <v>247</v>
      </c>
      <c r="D235" s="195">
        <v>384.34</v>
      </c>
      <c r="E235" s="85"/>
      <c r="F235" s="85"/>
      <c r="G235" s="52">
        <f t="shared" si="5"/>
        <v>0</v>
      </c>
      <c r="H235" s="100"/>
    </row>
    <row r="236" spans="1:8">
      <c r="A236" s="57"/>
      <c r="B236" s="193" t="s">
        <v>377</v>
      </c>
      <c r="C236" s="194" t="s">
        <v>247</v>
      </c>
      <c r="D236" s="195">
        <v>570.36</v>
      </c>
      <c r="E236" s="85"/>
      <c r="F236" s="85"/>
      <c r="G236" s="52">
        <f>+E236*$D236</f>
        <v>0</v>
      </c>
      <c r="H236" s="100"/>
    </row>
    <row r="237" spans="1:8">
      <c r="A237" s="57"/>
      <c r="B237" s="193" t="s">
        <v>378</v>
      </c>
      <c r="C237" s="194" t="s">
        <v>247</v>
      </c>
      <c r="D237" s="195">
        <v>348.83</v>
      </c>
      <c r="E237" s="85"/>
      <c r="F237" s="85"/>
      <c r="G237" s="52">
        <f>+E237*$D237</f>
        <v>0</v>
      </c>
      <c r="H237" s="100"/>
    </row>
    <row r="238" spans="1:8">
      <c r="A238" s="57"/>
      <c r="B238" s="193" t="s">
        <v>376</v>
      </c>
      <c r="C238" s="194" t="s">
        <v>247</v>
      </c>
      <c r="D238" s="195">
        <v>1009.95</v>
      </c>
      <c r="E238" s="85"/>
      <c r="F238" s="85"/>
      <c r="G238" s="52">
        <f t="shared" si="5"/>
        <v>0</v>
      </c>
      <c r="H238" s="100"/>
    </row>
    <row r="239" spans="1:8">
      <c r="A239" s="57"/>
      <c r="B239" s="193" t="s">
        <v>379</v>
      </c>
      <c r="C239" s="194" t="s">
        <v>247</v>
      </c>
      <c r="D239" s="195">
        <v>605.09</v>
      </c>
      <c r="E239" s="85"/>
      <c r="F239" s="85"/>
      <c r="G239" s="52">
        <f t="shared" si="5"/>
        <v>0</v>
      </c>
      <c r="H239" s="100"/>
    </row>
    <row r="240" spans="1:8">
      <c r="A240" s="57"/>
      <c r="B240" s="205" t="s">
        <v>371</v>
      </c>
      <c r="C240" s="194" t="s">
        <v>247</v>
      </c>
      <c r="D240" s="199">
        <v>760</v>
      </c>
      <c r="E240" s="85"/>
      <c r="F240" s="85"/>
      <c r="G240" s="52">
        <f t="shared" si="5"/>
        <v>0</v>
      </c>
      <c r="H240" s="100"/>
    </row>
    <row r="241" spans="1:8">
      <c r="A241" s="57"/>
      <c r="B241" s="203" t="s">
        <v>384</v>
      </c>
      <c r="C241" s="194" t="s">
        <v>247</v>
      </c>
      <c r="D241" s="195">
        <v>283.08999999999997</v>
      </c>
      <c r="E241" s="85"/>
      <c r="F241" s="85"/>
      <c r="G241" s="52">
        <f t="shared" si="5"/>
        <v>0</v>
      </c>
      <c r="H241" s="100"/>
    </row>
    <row r="242" spans="1:8">
      <c r="A242" s="57"/>
      <c r="B242" s="203" t="s">
        <v>374</v>
      </c>
      <c r="C242" s="194" t="s">
        <v>247</v>
      </c>
      <c r="D242" s="200">
        <v>150.1</v>
      </c>
      <c r="E242" s="85"/>
      <c r="F242" s="85"/>
      <c r="G242" s="52">
        <f t="shared" si="5"/>
        <v>0</v>
      </c>
      <c r="H242" s="100"/>
    </row>
    <row r="243" spans="1:8">
      <c r="A243" s="57"/>
      <c r="B243" s="203" t="s">
        <v>363</v>
      </c>
      <c r="C243" s="194" t="s">
        <v>247</v>
      </c>
      <c r="D243" s="200">
        <v>255</v>
      </c>
      <c r="E243" s="85"/>
      <c r="F243" s="85"/>
      <c r="G243" s="52">
        <f t="shared" si="5"/>
        <v>0</v>
      </c>
      <c r="H243" s="100"/>
    </row>
    <row r="244" spans="1:8">
      <c r="A244" s="57"/>
      <c r="B244" s="118" t="s">
        <v>128</v>
      </c>
      <c r="C244" s="123"/>
      <c r="D244" s="55"/>
      <c r="E244" s="122"/>
      <c r="F244" s="122"/>
      <c r="G244" s="52">
        <f t="shared" si="5"/>
        <v>0</v>
      </c>
      <c r="H244" s="100"/>
    </row>
    <row r="245" spans="1:8">
      <c r="A245" s="57" t="s">
        <v>90</v>
      </c>
      <c r="B245" s="58" t="s">
        <v>91</v>
      </c>
      <c r="C245" s="96"/>
      <c r="D245" s="97"/>
      <c r="E245" s="98"/>
      <c r="F245" s="98"/>
      <c r="G245" s="96"/>
      <c r="H245" s="100"/>
    </row>
    <row r="246" spans="1:8">
      <c r="A246" s="410">
        <v>40000</v>
      </c>
      <c r="B246" s="411" t="s">
        <v>129</v>
      </c>
      <c r="C246" s="412"/>
      <c r="D246" s="413"/>
      <c r="E246" s="414"/>
      <c r="F246" s="414"/>
      <c r="G246" s="438">
        <f>G247</f>
        <v>0</v>
      </c>
      <c r="H246" s="416"/>
    </row>
    <row r="247" spans="1:8">
      <c r="A247" s="417">
        <v>43000</v>
      </c>
      <c r="B247" s="418" t="s">
        <v>130</v>
      </c>
      <c r="C247" s="419"/>
      <c r="D247" s="420"/>
      <c r="E247" s="421"/>
      <c r="F247" s="421"/>
      <c r="G247" s="439">
        <f>G248</f>
        <v>0</v>
      </c>
      <c r="H247" s="423"/>
    </row>
    <row r="248" spans="1:8">
      <c r="A248" s="107">
        <v>43100</v>
      </c>
      <c r="B248" s="424" t="s">
        <v>131</v>
      </c>
      <c r="C248" s="419"/>
      <c r="D248" s="420"/>
      <c r="E248" s="421"/>
      <c r="F248" s="421"/>
      <c r="G248" s="440">
        <f>SUM(G249:G251)</f>
        <v>0</v>
      </c>
      <c r="H248" s="423"/>
    </row>
    <row r="249" spans="1:8">
      <c r="A249" s="101" t="s">
        <v>90</v>
      </c>
      <c r="B249" s="124" t="s">
        <v>132</v>
      </c>
      <c r="C249" s="116" t="s">
        <v>133</v>
      </c>
      <c r="D249" s="373">
        <v>5000</v>
      </c>
      <c r="E249" s="117"/>
      <c r="F249" s="117"/>
      <c r="G249" s="45">
        <f>+E249*$D249</f>
        <v>0</v>
      </c>
      <c r="H249" s="94"/>
    </row>
    <row r="250" spans="1:8">
      <c r="A250" s="103" t="s">
        <v>90</v>
      </c>
      <c r="B250" s="125" t="s">
        <v>134</v>
      </c>
      <c r="C250" s="116" t="s">
        <v>133</v>
      </c>
      <c r="D250" s="55"/>
      <c r="E250" s="104"/>
      <c r="F250" s="104"/>
      <c r="G250" s="52">
        <f>+E250*$D250</f>
        <v>0</v>
      </c>
      <c r="H250" s="95"/>
    </row>
    <row r="251" spans="1:8" ht="13.5" thickBot="1">
      <c r="A251" s="126" t="s">
        <v>90</v>
      </c>
      <c r="B251" s="127" t="s">
        <v>91</v>
      </c>
      <c r="C251" s="128"/>
      <c r="D251" s="129"/>
      <c r="E251" s="130"/>
      <c r="F251" s="130"/>
      <c r="G251" s="128"/>
      <c r="H251" s="131"/>
    </row>
    <row r="252" spans="1:8" ht="13.5" thickTop="1">
      <c r="A252" s="146" t="s">
        <v>360</v>
      </c>
    </row>
    <row r="253" spans="1:8">
      <c r="B253" s="141"/>
      <c r="C253" s="142"/>
      <c r="D253" s="142"/>
      <c r="E253" s="143"/>
      <c r="F253" s="143"/>
      <c r="G253" s="144"/>
      <c r="H253" s="145"/>
    </row>
    <row r="254" spans="1:8">
      <c r="A254" s="219" t="s">
        <v>136</v>
      </c>
      <c r="B254" s="325"/>
      <c r="C254" s="329"/>
      <c r="D254" s="330" t="s">
        <v>56</v>
      </c>
      <c r="E254" s="331"/>
      <c r="F254" s="332" t="s">
        <v>57</v>
      </c>
      <c r="G254" s="329" t="s">
        <v>58</v>
      </c>
      <c r="H254" s="331"/>
    </row>
    <row r="255" spans="1:8" ht="24" customHeight="1">
      <c r="A255" s="317" t="s">
        <v>75</v>
      </c>
      <c r="B255" s="320"/>
      <c r="C255" s="326"/>
      <c r="D255" s="327"/>
      <c r="E255" s="328"/>
      <c r="F255" s="323"/>
      <c r="G255" s="326"/>
      <c r="H255" s="328"/>
    </row>
    <row r="256" spans="1:8" ht="24" customHeight="1">
      <c r="A256" s="318" t="s">
        <v>153</v>
      </c>
      <c r="B256" s="321"/>
      <c r="C256" s="322"/>
      <c r="D256" s="316"/>
      <c r="E256" s="319"/>
      <c r="F256" s="324"/>
      <c r="G256" s="322"/>
      <c r="H256" s="319"/>
    </row>
    <row r="257" spans="1:8" ht="24" customHeight="1">
      <c r="A257" s="317" t="s">
        <v>154</v>
      </c>
      <c r="B257" s="320"/>
      <c r="C257" s="322"/>
      <c r="D257" s="316"/>
      <c r="E257" s="319"/>
      <c r="F257" s="324"/>
      <c r="G257" s="322"/>
      <c r="H257" s="319"/>
    </row>
    <row r="258" spans="1:8">
      <c r="A258" s="39"/>
      <c r="B258" s="39"/>
      <c r="C258" s="39"/>
      <c r="D258" s="39"/>
      <c r="E258" s="39"/>
      <c r="F258" s="39"/>
      <c r="G258" s="39"/>
      <c r="H258" s="39"/>
    </row>
    <row r="259" spans="1:8">
      <c r="A259" s="39"/>
      <c r="B259" s="39"/>
      <c r="C259" s="39"/>
      <c r="D259" s="39"/>
      <c r="E259" s="39"/>
      <c r="F259" s="39"/>
      <c r="G259" s="39"/>
      <c r="H259" s="39"/>
    </row>
    <row r="260" spans="1:8">
      <c r="A260" s="39"/>
      <c r="B260" s="39"/>
      <c r="C260" s="39"/>
      <c r="D260" s="39"/>
      <c r="E260" s="39"/>
      <c r="F260" s="39"/>
      <c r="G260" s="39"/>
      <c r="H260" s="39"/>
    </row>
    <row r="261" spans="1:8">
      <c r="A261" s="39"/>
      <c r="B261" s="39"/>
      <c r="C261" s="39"/>
      <c r="D261" s="39"/>
      <c r="E261" s="39"/>
      <c r="F261" s="39"/>
      <c r="G261" s="39"/>
      <c r="H261" s="39"/>
    </row>
    <row r="262" spans="1:8">
      <c r="A262" s="39"/>
      <c r="B262" s="39"/>
      <c r="C262" s="39"/>
      <c r="D262" s="39"/>
      <c r="E262" s="39"/>
      <c r="F262" s="39"/>
      <c r="G262" s="39"/>
      <c r="H262" s="39"/>
    </row>
    <row r="263" spans="1:8">
      <c r="A263" s="39"/>
      <c r="B263" s="39"/>
      <c r="C263" s="39"/>
      <c r="D263" s="39"/>
      <c r="E263" s="39"/>
      <c r="F263" s="39"/>
      <c r="G263" s="39"/>
      <c r="H263" s="39"/>
    </row>
    <row r="264" spans="1:8">
      <c r="A264" s="39"/>
      <c r="B264" s="39"/>
      <c r="C264" s="39"/>
      <c r="D264" s="39"/>
      <c r="E264" s="39"/>
      <c r="F264" s="39"/>
      <c r="G264" s="39"/>
      <c r="H264" s="39"/>
    </row>
    <row r="265" spans="1:8">
      <c r="A265" s="39"/>
      <c r="B265" s="39"/>
      <c r="C265" s="39"/>
      <c r="D265" s="39"/>
      <c r="E265" s="39"/>
      <c r="F265" s="39"/>
      <c r="G265" s="39"/>
      <c r="H265" s="39"/>
    </row>
    <row r="266" spans="1:8">
      <c r="A266" s="39"/>
      <c r="B266" s="39"/>
      <c r="C266" s="39"/>
      <c r="D266" s="39"/>
      <c r="E266" s="39"/>
      <c r="F266" s="39"/>
      <c r="G266" s="39"/>
      <c r="H266" s="39"/>
    </row>
    <row r="267" spans="1:8">
      <c r="A267" s="39"/>
      <c r="B267" s="39"/>
      <c r="C267" s="39"/>
      <c r="D267" s="39"/>
      <c r="E267" s="39"/>
      <c r="F267" s="39"/>
      <c r="G267" s="39"/>
      <c r="H267" s="39"/>
    </row>
    <row r="268" spans="1:8">
      <c r="A268" s="39"/>
      <c r="B268" s="39"/>
      <c r="C268" s="39"/>
      <c r="D268" s="39"/>
      <c r="E268" s="39"/>
      <c r="F268" s="39"/>
      <c r="G268" s="39"/>
      <c r="H268" s="39"/>
    </row>
    <row r="269" spans="1:8">
      <c r="A269" s="39"/>
      <c r="B269" s="39"/>
      <c r="C269" s="39"/>
      <c r="D269" s="39"/>
      <c r="E269" s="39"/>
      <c r="F269" s="39"/>
      <c r="G269" s="39"/>
      <c r="H269" s="39"/>
    </row>
    <row r="270" spans="1:8">
      <c r="A270" s="39"/>
      <c r="B270" s="39"/>
      <c r="C270" s="39"/>
      <c r="D270" s="39"/>
      <c r="E270" s="39"/>
      <c r="F270" s="39"/>
      <c r="G270" s="39"/>
      <c r="H270" s="39"/>
    </row>
    <row r="271" spans="1:8">
      <c r="A271" s="39"/>
      <c r="B271" s="39"/>
      <c r="C271" s="39"/>
      <c r="D271" s="39"/>
      <c r="E271" s="39"/>
      <c r="F271" s="39"/>
      <c r="G271" s="39"/>
      <c r="H271" s="39"/>
    </row>
    <row r="272" spans="1:8">
      <c r="A272" s="39"/>
      <c r="B272" s="39"/>
      <c r="C272" s="39"/>
      <c r="D272" s="39"/>
      <c r="E272" s="39"/>
      <c r="F272" s="39"/>
      <c r="G272" s="39"/>
      <c r="H272" s="39"/>
    </row>
    <row r="273" spans="1:8">
      <c r="A273" s="39"/>
      <c r="B273" s="39"/>
      <c r="C273" s="39"/>
      <c r="D273" s="39"/>
      <c r="E273" s="39"/>
      <c r="F273" s="39"/>
      <c r="G273" s="39"/>
      <c r="H273" s="39"/>
    </row>
    <row r="274" spans="1:8">
      <c r="A274" s="39"/>
      <c r="B274" s="39"/>
      <c r="C274" s="39"/>
      <c r="D274" s="39"/>
      <c r="E274" s="39"/>
      <c r="F274" s="39"/>
      <c r="G274" s="39"/>
      <c r="H274" s="39"/>
    </row>
    <row r="275" spans="1:8">
      <c r="A275" s="39"/>
      <c r="B275" s="39"/>
      <c r="C275" s="39"/>
      <c r="D275" s="39"/>
      <c r="E275" s="39"/>
      <c r="F275" s="39"/>
      <c r="G275" s="39"/>
      <c r="H275" s="39"/>
    </row>
    <row r="276" spans="1:8">
      <c r="A276" s="39"/>
      <c r="B276" s="39"/>
      <c r="C276" s="39"/>
      <c r="D276" s="39"/>
      <c r="E276" s="39"/>
      <c r="F276" s="39"/>
      <c r="G276" s="39"/>
      <c r="H276" s="39"/>
    </row>
    <row r="277" spans="1:8">
      <c r="A277" s="39"/>
      <c r="B277" s="39"/>
      <c r="C277" s="39"/>
      <c r="D277" s="39"/>
      <c r="E277" s="39"/>
      <c r="F277" s="39"/>
      <c r="G277" s="39"/>
      <c r="H277" s="39"/>
    </row>
    <row r="278" spans="1:8">
      <c r="A278" s="39"/>
      <c r="B278" s="39"/>
      <c r="C278" s="39"/>
      <c r="D278" s="39"/>
      <c r="E278" s="39"/>
      <c r="F278" s="39"/>
      <c r="G278" s="39"/>
      <c r="H278" s="39"/>
    </row>
    <row r="279" spans="1:8">
      <c r="A279" s="39"/>
      <c r="B279" s="39"/>
      <c r="C279" s="39"/>
      <c r="D279" s="39"/>
      <c r="E279" s="39"/>
      <c r="F279" s="39"/>
      <c r="G279" s="39"/>
      <c r="H279" s="39"/>
    </row>
    <row r="280" spans="1:8">
      <c r="A280" s="39"/>
      <c r="B280" s="39"/>
      <c r="C280" s="39"/>
      <c r="D280" s="39"/>
      <c r="E280" s="39"/>
      <c r="F280" s="39"/>
      <c r="G280" s="39"/>
      <c r="H280" s="39"/>
    </row>
    <row r="281" spans="1:8">
      <c r="A281" s="39"/>
      <c r="B281" s="39"/>
      <c r="C281" s="39"/>
      <c r="D281" s="39"/>
      <c r="E281" s="39"/>
      <c r="F281" s="39"/>
      <c r="G281" s="39"/>
      <c r="H281" s="39"/>
    </row>
    <row r="282" spans="1:8">
      <c r="A282" s="39"/>
      <c r="B282" s="39"/>
      <c r="C282" s="39"/>
      <c r="D282" s="39"/>
      <c r="E282" s="39"/>
      <c r="F282" s="39"/>
      <c r="G282" s="39"/>
      <c r="H282" s="39"/>
    </row>
    <row r="283" spans="1:8">
      <c r="A283" s="39"/>
      <c r="B283" s="39"/>
      <c r="C283" s="39"/>
      <c r="D283" s="39"/>
      <c r="E283" s="39"/>
      <c r="F283" s="39"/>
      <c r="G283" s="39"/>
      <c r="H283" s="39"/>
    </row>
    <row r="284" spans="1:8">
      <c r="A284" s="39"/>
      <c r="B284" s="39"/>
      <c r="C284" s="39"/>
      <c r="D284" s="39"/>
      <c r="E284" s="39"/>
      <c r="F284" s="39"/>
      <c r="G284" s="39"/>
      <c r="H284" s="39"/>
    </row>
    <row r="285" spans="1:8">
      <c r="A285" s="39"/>
      <c r="B285" s="39"/>
      <c r="C285" s="39"/>
      <c r="D285" s="39"/>
      <c r="E285" s="39"/>
      <c r="F285" s="39"/>
      <c r="G285" s="39"/>
      <c r="H285" s="39"/>
    </row>
    <row r="286" spans="1:8">
      <c r="A286" s="39"/>
      <c r="B286" s="39"/>
      <c r="C286" s="39"/>
      <c r="D286" s="39"/>
      <c r="E286" s="39"/>
      <c r="F286" s="39"/>
      <c r="G286" s="39"/>
      <c r="H286" s="39"/>
    </row>
    <row r="287" spans="1:8">
      <c r="A287" s="39"/>
      <c r="B287" s="39"/>
      <c r="C287" s="39"/>
      <c r="D287" s="39"/>
      <c r="E287" s="39"/>
      <c r="F287" s="39"/>
      <c r="G287" s="39"/>
      <c r="H287" s="39"/>
    </row>
    <row r="288" spans="1:8">
      <c r="A288" s="39"/>
      <c r="B288" s="39"/>
      <c r="C288" s="39"/>
      <c r="D288" s="39"/>
      <c r="E288" s="39"/>
      <c r="F288" s="39"/>
      <c r="G288" s="39"/>
      <c r="H288" s="39"/>
    </row>
    <row r="289" spans="1:8">
      <c r="A289" s="39"/>
      <c r="B289" s="39"/>
      <c r="C289" s="39"/>
      <c r="D289" s="39"/>
      <c r="E289" s="39"/>
      <c r="F289" s="39"/>
      <c r="G289" s="39"/>
      <c r="H289" s="39"/>
    </row>
    <row r="290" spans="1:8">
      <c r="A290" s="39"/>
      <c r="B290" s="39"/>
      <c r="C290" s="39"/>
      <c r="D290" s="39"/>
      <c r="E290" s="39"/>
      <c r="F290" s="39"/>
      <c r="G290" s="39"/>
      <c r="H290" s="39"/>
    </row>
    <row r="291" spans="1:8">
      <c r="A291" s="39"/>
      <c r="B291" s="39"/>
      <c r="C291" s="39"/>
      <c r="D291" s="39"/>
      <c r="E291" s="39"/>
      <c r="F291" s="39"/>
      <c r="G291" s="39"/>
      <c r="H291" s="39"/>
    </row>
    <row r="292" spans="1:8">
      <c r="A292" s="39"/>
      <c r="B292" s="39"/>
      <c r="C292" s="39"/>
      <c r="D292" s="39"/>
      <c r="E292" s="39"/>
      <c r="F292" s="39"/>
      <c r="G292" s="39"/>
      <c r="H292" s="39"/>
    </row>
    <row r="293" spans="1:8">
      <c r="A293" s="39"/>
      <c r="B293" s="39"/>
      <c r="C293" s="39"/>
      <c r="D293" s="39"/>
      <c r="E293" s="39"/>
      <c r="F293" s="39"/>
      <c r="G293" s="39"/>
      <c r="H293" s="39"/>
    </row>
    <row r="294" spans="1:8">
      <c r="A294" s="39"/>
      <c r="B294" s="39"/>
      <c r="C294" s="39"/>
      <c r="D294" s="39"/>
      <c r="E294" s="39"/>
      <c r="F294" s="39"/>
      <c r="G294" s="39"/>
      <c r="H294" s="39"/>
    </row>
    <row r="295" spans="1:8">
      <c r="A295" s="39"/>
      <c r="B295" s="39"/>
      <c r="C295" s="39"/>
      <c r="D295" s="39"/>
      <c r="E295" s="39"/>
      <c r="F295" s="39"/>
      <c r="G295" s="39"/>
      <c r="H295" s="39"/>
    </row>
    <row r="296" spans="1:8">
      <c r="A296" s="39"/>
      <c r="B296" s="39"/>
      <c r="C296" s="39"/>
      <c r="D296" s="39"/>
      <c r="E296" s="39"/>
      <c r="F296" s="39"/>
      <c r="G296" s="39"/>
      <c r="H296" s="39"/>
    </row>
    <row r="297" spans="1:8">
      <c r="A297" s="39"/>
      <c r="B297" s="39"/>
      <c r="C297" s="39"/>
      <c r="D297" s="39"/>
      <c r="E297" s="39"/>
      <c r="F297" s="39"/>
      <c r="G297" s="39"/>
      <c r="H297" s="39"/>
    </row>
    <row r="298" spans="1:8">
      <c r="A298" s="39"/>
      <c r="B298" s="39"/>
      <c r="C298" s="39"/>
      <c r="D298" s="39"/>
      <c r="E298" s="39"/>
      <c r="F298" s="39"/>
      <c r="G298" s="39"/>
      <c r="H298" s="39"/>
    </row>
    <row r="299" spans="1:8">
      <c r="A299" s="39"/>
      <c r="B299" s="39"/>
      <c r="C299" s="39"/>
      <c r="D299" s="39"/>
      <c r="E299" s="39"/>
      <c r="F299" s="39"/>
      <c r="G299" s="39"/>
      <c r="H299" s="39"/>
    </row>
    <row r="300" spans="1:8">
      <c r="A300" s="39"/>
      <c r="B300" s="39"/>
      <c r="C300" s="39"/>
      <c r="D300" s="39"/>
      <c r="E300" s="39"/>
      <c r="F300" s="39"/>
      <c r="G300" s="39"/>
      <c r="H300" s="39"/>
    </row>
    <row r="301" spans="1:8">
      <c r="A301" s="39"/>
      <c r="B301" s="39"/>
      <c r="C301" s="39"/>
      <c r="D301" s="39"/>
      <c r="E301" s="39"/>
      <c r="F301" s="39"/>
      <c r="G301" s="39"/>
      <c r="H301" s="39"/>
    </row>
    <row r="302" spans="1:8">
      <c r="A302" s="39"/>
      <c r="B302" s="39"/>
      <c r="C302" s="39"/>
      <c r="D302" s="39"/>
      <c r="E302" s="39"/>
      <c r="F302" s="39"/>
      <c r="G302" s="39"/>
      <c r="H302" s="39"/>
    </row>
    <row r="303" spans="1:8">
      <c r="A303" s="39"/>
      <c r="B303" s="39"/>
      <c r="C303" s="39"/>
      <c r="D303" s="39"/>
      <c r="E303" s="39"/>
      <c r="F303" s="39"/>
      <c r="G303" s="39"/>
      <c r="H303" s="39"/>
    </row>
    <row r="304" spans="1:8">
      <c r="A304" s="39"/>
      <c r="B304" s="39"/>
      <c r="C304" s="39"/>
      <c r="D304" s="39"/>
      <c r="E304" s="39"/>
      <c r="F304" s="39"/>
      <c r="G304" s="39"/>
      <c r="H304" s="39"/>
    </row>
    <row r="305" spans="1:8">
      <c r="A305" s="39"/>
      <c r="B305" s="39"/>
      <c r="C305" s="39"/>
      <c r="D305" s="39"/>
      <c r="E305" s="39"/>
      <c r="F305" s="39"/>
      <c r="G305" s="39"/>
      <c r="H305" s="39"/>
    </row>
    <row r="306" spans="1:8">
      <c r="A306" s="39"/>
      <c r="B306" s="39"/>
      <c r="C306" s="39"/>
      <c r="D306" s="39"/>
      <c r="E306" s="39"/>
      <c r="F306" s="39"/>
      <c r="G306" s="39"/>
      <c r="H306" s="39"/>
    </row>
    <row r="307" spans="1:8">
      <c r="A307" s="39"/>
      <c r="B307" s="39"/>
      <c r="C307" s="39"/>
      <c r="D307" s="39"/>
      <c r="E307" s="39"/>
      <c r="F307" s="39"/>
      <c r="G307" s="39"/>
      <c r="H307" s="39"/>
    </row>
    <row r="308" spans="1:8">
      <c r="A308" s="39"/>
      <c r="B308" s="39"/>
      <c r="C308" s="39"/>
      <c r="D308" s="39"/>
      <c r="E308" s="39"/>
      <c r="F308" s="39"/>
      <c r="G308" s="39"/>
      <c r="H308" s="39"/>
    </row>
    <row r="309" spans="1:8">
      <c r="A309" s="39"/>
      <c r="B309" s="39"/>
      <c r="C309" s="39"/>
      <c r="D309" s="39"/>
      <c r="E309" s="39"/>
      <c r="F309" s="39"/>
      <c r="G309" s="39"/>
      <c r="H309" s="39"/>
    </row>
    <row r="310" spans="1:8">
      <c r="A310" s="39"/>
      <c r="B310" s="39"/>
      <c r="C310" s="39"/>
      <c r="D310" s="39"/>
      <c r="E310" s="39"/>
      <c r="F310" s="39"/>
      <c r="G310" s="39"/>
      <c r="H310" s="39"/>
    </row>
    <row r="311" spans="1:8">
      <c r="A311" s="39"/>
      <c r="B311" s="39"/>
      <c r="C311" s="39"/>
      <c r="D311" s="39"/>
      <c r="E311" s="39"/>
      <c r="F311" s="39"/>
      <c r="G311" s="39"/>
      <c r="H311" s="39"/>
    </row>
    <row r="312" spans="1:8">
      <c r="A312" s="39"/>
      <c r="B312" s="39"/>
      <c r="C312" s="39"/>
      <c r="D312" s="39"/>
      <c r="E312" s="39"/>
      <c r="F312" s="39"/>
      <c r="G312" s="39"/>
      <c r="H312" s="39"/>
    </row>
    <row r="313" spans="1:8">
      <c r="A313" s="39"/>
      <c r="B313" s="39"/>
      <c r="C313" s="39"/>
      <c r="D313" s="39"/>
      <c r="E313" s="39"/>
      <c r="F313" s="39"/>
      <c r="G313" s="39"/>
      <c r="H313" s="39"/>
    </row>
    <row r="314" spans="1:8">
      <c r="A314" s="39"/>
      <c r="B314" s="39"/>
      <c r="C314" s="39"/>
      <c r="D314" s="39"/>
      <c r="E314" s="39"/>
      <c r="F314" s="39"/>
      <c r="G314" s="39"/>
      <c r="H314" s="39"/>
    </row>
    <row r="315" spans="1:8">
      <c r="A315" s="39"/>
      <c r="B315" s="39"/>
      <c r="C315" s="39"/>
      <c r="D315" s="39"/>
      <c r="E315" s="39"/>
      <c r="F315" s="39"/>
      <c r="G315" s="39"/>
      <c r="H315" s="39"/>
    </row>
    <row r="316" spans="1:8">
      <c r="A316" s="39"/>
      <c r="B316" s="39"/>
      <c r="C316" s="39"/>
      <c r="D316" s="39"/>
      <c r="E316" s="39"/>
      <c r="F316" s="39"/>
      <c r="G316" s="39"/>
      <c r="H316" s="39"/>
    </row>
    <row r="317" spans="1:8">
      <c r="A317" s="39"/>
      <c r="B317" s="39"/>
      <c r="C317" s="39"/>
      <c r="D317" s="39"/>
      <c r="E317" s="39"/>
      <c r="F317" s="39"/>
      <c r="G317" s="39"/>
      <c r="H317" s="39"/>
    </row>
    <row r="318" spans="1:8">
      <c r="A318" s="39"/>
      <c r="B318" s="39"/>
      <c r="C318" s="39"/>
      <c r="D318" s="39"/>
      <c r="E318" s="39"/>
      <c r="F318" s="39"/>
      <c r="G318" s="39"/>
      <c r="H318" s="39"/>
    </row>
    <row r="319" spans="1:8">
      <c r="A319" s="39"/>
      <c r="B319" s="39"/>
      <c r="C319" s="39"/>
      <c r="D319" s="39"/>
      <c r="E319" s="39"/>
      <c r="F319" s="39"/>
      <c r="G319" s="39"/>
      <c r="H319" s="39"/>
    </row>
    <row r="320" spans="1:8">
      <c r="A320" s="39"/>
      <c r="B320" s="39"/>
      <c r="C320" s="39"/>
      <c r="D320" s="39"/>
      <c r="E320" s="39"/>
      <c r="F320" s="39"/>
      <c r="G320" s="39"/>
      <c r="H320" s="39"/>
    </row>
    <row r="321" spans="1:8">
      <c r="A321" s="39"/>
      <c r="B321" s="39"/>
      <c r="C321" s="39"/>
      <c r="D321" s="39"/>
      <c r="E321" s="39"/>
      <c r="F321" s="39"/>
      <c r="G321" s="39"/>
      <c r="H321" s="39"/>
    </row>
    <row r="322" spans="1:8">
      <c r="A322" s="39"/>
      <c r="B322" s="39"/>
      <c r="C322" s="39"/>
      <c r="D322" s="39"/>
      <c r="E322" s="39"/>
      <c r="F322" s="39"/>
      <c r="G322" s="39"/>
      <c r="H322" s="39"/>
    </row>
    <row r="323" spans="1:8">
      <c r="A323" s="39"/>
      <c r="B323" s="39"/>
      <c r="C323" s="39"/>
      <c r="D323" s="39"/>
      <c r="E323" s="39"/>
      <c r="F323" s="39"/>
      <c r="G323" s="39"/>
      <c r="H323" s="39"/>
    </row>
    <row r="324" spans="1:8">
      <c r="A324" s="39"/>
      <c r="B324" s="39"/>
      <c r="C324" s="39"/>
      <c r="D324" s="39"/>
      <c r="E324" s="39"/>
      <c r="F324" s="39"/>
      <c r="G324" s="39"/>
      <c r="H324" s="39"/>
    </row>
    <row r="325" spans="1:8">
      <c r="A325" s="39"/>
      <c r="B325" s="39"/>
      <c r="C325" s="39"/>
      <c r="D325" s="39"/>
      <c r="E325" s="39"/>
      <c r="F325" s="39"/>
      <c r="G325" s="39"/>
      <c r="H325" s="39"/>
    </row>
    <row r="326" spans="1:8">
      <c r="A326" s="39"/>
      <c r="B326" s="39"/>
      <c r="C326" s="39"/>
      <c r="D326" s="39"/>
      <c r="E326" s="39"/>
      <c r="F326" s="39"/>
      <c r="G326" s="39"/>
      <c r="H326" s="39"/>
    </row>
    <row r="327" spans="1:8">
      <c r="A327" s="39"/>
      <c r="B327" s="39"/>
      <c r="C327" s="39"/>
      <c r="D327" s="39"/>
      <c r="E327" s="39"/>
      <c r="F327" s="39"/>
      <c r="G327" s="39"/>
      <c r="H327" s="39"/>
    </row>
    <row r="328" spans="1:8">
      <c r="A328" s="39"/>
      <c r="B328" s="39"/>
      <c r="C328" s="39"/>
      <c r="D328" s="39"/>
      <c r="E328" s="39"/>
      <c r="F328" s="39"/>
      <c r="G328" s="39"/>
      <c r="H328" s="39"/>
    </row>
    <row r="329" spans="1:8">
      <c r="A329" s="39"/>
      <c r="B329" s="39"/>
      <c r="C329" s="39"/>
      <c r="D329" s="39"/>
      <c r="E329" s="39"/>
      <c r="F329" s="39"/>
      <c r="G329" s="39"/>
      <c r="H329" s="39"/>
    </row>
    <row r="330" spans="1:8">
      <c r="A330" s="39"/>
      <c r="B330" s="39"/>
      <c r="C330" s="39"/>
      <c r="D330" s="39"/>
      <c r="E330" s="39"/>
      <c r="F330" s="39"/>
      <c r="G330" s="39"/>
      <c r="H330" s="39"/>
    </row>
    <row r="331" spans="1:8">
      <c r="A331" s="39"/>
      <c r="B331" s="39"/>
      <c r="C331" s="39"/>
      <c r="D331" s="39"/>
      <c r="E331" s="39"/>
      <c r="F331" s="39"/>
      <c r="G331" s="39"/>
      <c r="H331" s="39"/>
    </row>
    <row r="332" spans="1:8">
      <c r="A332" s="39"/>
      <c r="B332" s="39"/>
      <c r="C332" s="39"/>
      <c r="D332" s="39"/>
      <c r="E332" s="39"/>
      <c r="F332" s="39"/>
      <c r="G332" s="39"/>
      <c r="H332" s="39"/>
    </row>
    <row r="333" spans="1:8">
      <c r="A333" s="39"/>
      <c r="B333" s="39"/>
      <c r="C333" s="39"/>
      <c r="D333" s="39"/>
      <c r="E333" s="39"/>
      <c r="F333" s="39"/>
      <c r="G333" s="39"/>
      <c r="H333" s="39"/>
    </row>
    <row r="334" spans="1:8">
      <c r="A334" s="39"/>
      <c r="B334" s="39"/>
      <c r="C334" s="39"/>
      <c r="D334" s="39"/>
      <c r="E334" s="39"/>
      <c r="F334" s="39"/>
      <c r="G334" s="39"/>
      <c r="H334" s="39"/>
    </row>
    <row r="335" spans="1:8">
      <c r="A335" s="39"/>
      <c r="B335" s="39"/>
      <c r="C335" s="39"/>
      <c r="D335" s="39"/>
      <c r="E335" s="39"/>
      <c r="F335" s="39"/>
      <c r="G335" s="39"/>
      <c r="H335" s="39"/>
    </row>
    <row r="336" spans="1:8">
      <c r="A336" s="39"/>
      <c r="B336" s="39"/>
      <c r="C336" s="39"/>
      <c r="D336" s="39"/>
      <c r="E336" s="39"/>
      <c r="F336" s="39"/>
      <c r="G336" s="39"/>
      <c r="H336" s="39"/>
    </row>
    <row r="337" spans="1:8">
      <c r="A337" s="39"/>
      <c r="B337" s="39"/>
      <c r="C337" s="39"/>
      <c r="D337" s="39"/>
      <c r="E337" s="39"/>
      <c r="F337" s="39"/>
      <c r="G337" s="39"/>
      <c r="H337" s="39"/>
    </row>
    <row r="338" spans="1:8">
      <c r="A338" s="39"/>
      <c r="B338" s="39"/>
      <c r="C338" s="39"/>
      <c r="D338" s="39"/>
      <c r="E338" s="39"/>
      <c r="F338" s="39"/>
      <c r="G338" s="39"/>
      <c r="H338" s="39"/>
    </row>
    <row r="339" spans="1:8">
      <c r="A339" s="39"/>
      <c r="B339" s="39"/>
      <c r="C339" s="39"/>
      <c r="D339" s="39"/>
      <c r="E339" s="39"/>
      <c r="F339" s="39"/>
      <c r="G339" s="39"/>
      <c r="H339" s="39"/>
    </row>
    <row r="340" spans="1:8">
      <c r="A340" s="39"/>
      <c r="B340" s="39"/>
      <c r="C340" s="39"/>
      <c r="D340" s="39"/>
      <c r="E340" s="39"/>
      <c r="F340" s="39"/>
      <c r="G340" s="39"/>
      <c r="H340" s="39"/>
    </row>
    <row r="341" spans="1:8">
      <c r="A341" s="39"/>
      <c r="B341" s="39"/>
      <c r="C341" s="39"/>
      <c r="D341" s="39"/>
      <c r="E341" s="39"/>
      <c r="F341" s="39"/>
      <c r="G341" s="39"/>
      <c r="H341" s="39"/>
    </row>
    <row r="342" spans="1:8">
      <c r="A342" s="39"/>
      <c r="B342" s="39"/>
      <c r="C342" s="39"/>
      <c r="D342" s="39"/>
      <c r="E342" s="39"/>
      <c r="F342" s="39"/>
      <c r="G342" s="39"/>
      <c r="H342" s="39"/>
    </row>
    <row r="343" spans="1:8">
      <c r="A343" s="39"/>
      <c r="B343" s="39"/>
      <c r="C343" s="39"/>
      <c r="D343" s="39"/>
      <c r="E343" s="39"/>
      <c r="F343" s="39"/>
      <c r="G343" s="39"/>
      <c r="H343" s="39"/>
    </row>
    <row r="344" spans="1:8">
      <c r="A344" s="39"/>
      <c r="B344" s="39"/>
      <c r="C344" s="39"/>
      <c r="D344" s="39"/>
      <c r="E344" s="39"/>
      <c r="F344" s="39"/>
      <c r="G344" s="39"/>
      <c r="H344" s="39"/>
    </row>
    <row r="345" spans="1:8">
      <c r="A345" s="39"/>
      <c r="B345" s="39"/>
      <c r="C345" s="39"/>
      <c r="D345" s="39"/>
      <c r="E345" s="39"/>
      <c r="F345" s="39"/>
      <c r="G345" s="39"/>
      <c r="H345" s="39"/>
    </row>
    <row r="346" spans="1:8">
      <c r="A346" s="39"/>
      <c r="B346" s="39"/>
      <c r="C346" s="39"/>
      <c r="D346" s="39"/>
      <c r="E346" s="39"/>
      <c r="F346" s="39"/>
      <c r="G346" s="39"/>
      <c r="H346" s="39"/>
    </row>
    <row r="347" spans="1:8">
      <c r="A347" s="39"/>
      <c r="B347" s="39"/>
      <c r="C347" s="39"/>
      <c r="D347" s="39"/>
      <c r="E347" s="39"/>
      <c r="F347" s="39"/>
      <c r="G347" s="39"/>
      <c r="H347" s="39"/>
    </row>
    <row r="348" spans="1:8">
      <c r="A348" s="39"/>
      <c r="B348" s="39"/>
      <c r="C348" s="39"/>
      <c r="D348" s="39"/>
      <c r="E348" s="39"/>
      <c r="F348" s="39"/>
      <c r="G348" s="39"/>
      <c r="H348" s="39"/>
    </row>
    <row r="349" spans="1:8">
      <c r="A349" s="39"/>
      <c r="B349" s="39"/>
      <c r="C349" s="39"/>
      <c r="D349" s="39"/>
      <c r="E349" s="39"/>
      <c r="F349" s="39"/>
      <c r="G349" s="39"/>
      <c r="H349" s="39"/>
    </row>
    <row r="350" spans="1:8">
      <c r="A350" s="39"/>
      <c r="B350" s="39"/>
      <c r="C350" s="39"/>
      <c r="D350" s="39"/>
      <c r="E350" s="39"/>
      <c r="F350" s="39"/>
      <c r="G350" s="39"/>
      <c r="H350" s="39"/>
    </row>
    <row r="351" spans="1:8">
      <c r="A351" s="39"/>
      <c r="B351" s="39"/>
      <c r="C351" s="39"/>
      <c r="D351" s="39"/>
      <c r="E351" s="39"/>
      <c r="F351" s="39"/>
      <c r="G351" s="39"/>
      <c r="H351" s="39"/>
    </row>
    <row r="352" spans="1:8">
      <c r="A352" s="39"/>
      <c r="B352" s="39"/>
      <c r="C352" s="39"/>
      <c r="D352" s="39"/>
      <c r="E352" s="39"/>
      <c r="F352" s="39"/>
      <c r="G352" s="39"/>
      <c r="H352" s="39"/>
    </row>
    <row r="353" spans="1:8">
      <c r="A353" s="39"/>
      <c r="B353" s="39"/>
      <c r="C353" s="39"/>
      <c r="D353" s="39"/>
      <c r="E353" s="39"/>
      <c r="F353" s="39"/>
      <c r="G353" s="39"/>
      <c r="H353" s="39"/>
    </row>
    <row r="354" spans="1:8">
      <c r="A354" s="39"/>
      <c r="B354" s="39"/>
      <c r="C354" s="39"/>
      <c r="D354" s="39"/>
      <c r="E354" s="39"/>
      <c r="F354" s="39"/>
      <c r="G354" s="39"/>
      <c r="H354" s="39"/>
    </row>
    <row r="355" spans="1:8">
      <c r="A355" s="39"/>
      <c r="B355" s="39"/>
      <c r="C355" s="39"/>
      <c r="D355" s="39"/>
      <c r="E355" s="39"/>
      <c r="F355" s="39"/>
      <c r="G355" s="39"/>
      <c r="H355" s="39"/>
    </row>
    <row r="356" spans="1:8">
      <c r="A356" s="39"/>
      <c r="B356" s="39"/>
      <c r="C356" s="39"/>
      <c r="D356" s="39"/>
      <c r="E356" s="39"/>
      <c r="F356" s="39"/>
      <c r="G356" s="39"/>
      <c r="H356" s="39"/>
    </row>
    <row r="357" spans="1:8">
      <c r="A357" s="39"/>
      <c r="B357" s="39"/>
      <c r="C357" s="39"/>
      <c r="D357" s="39"/>
      <c r="E357" s="39"/>
      <c r="F357" s="39"/>
      <c r="G357" s="39"/>
      <c r="H357" s="39"/>
    </row>
    <row r="358" spans="1:8">
      <c r="A358" s="39"/>
      <c r="B358" s="39"/>
      <c r="C358" s="39"/>
      <c r="D358" s="39"/>
      <c r="E358" s="39"/>
      <c r="F358" s="39"/>
      <c r="G358" s="39"/>
      <c r="H358" s="39"/>
    </row>
    <row r="359" spans="1:8">
      <c r="A359" s="39"/>
      <c r="B359" s="39"/>
      <c r="C359" s="39"/>
      <c r="D359" s="39"/>
      <c r="E359" s="39"/>
      <c r="F359" s="39"/>
      <c r="G359" s="39"/>
      <c r="H359" s="39"/>
    </row>
    <row r="360" spans="1:8">
      <c r="A360" s="39"/>
      <c r="B360" s="39"/>
      <c r="C360" s="39"/>
      <c r="D360" s="39"/>
      <c r="E360" s="39"/>
      <c r="F360" s="39"/>
      <c r="G360" s="39"/>
      <c r="H360" s="39"/>
    </row>
    <row r="361" spans="1:8">
      <c r="A361" s="39"/>
      <c r="B361" s="39"/>
      <c r="C361" s="39"/>
      <c r="D361" s="39"/>
      <c r="E361" s="39"/>
      <c r="F361" s="39"/>
      <c r="G361" s="39"/>
      <c r="H361" s="39"/>
    </row>
    <row r="362" spans="1:8">
      <c r="A362" s="39"/>
      <c r="B362" s="39"/>
      <c r="C362" s="39"/>
      <c r="D362" s="39"/>
      <c r="E362" s="39"/>
      <c r="F362" s="39"/>
      <c r="G362" s="39"/>
      <c r="H362" s="39"/>
    </row>
    <row r="363" spans="1:8">
      <c r="A363" s="39"/>
      <c r="B363" s="39"/>
      <c r="C363" s="39"/>
      <c r="D363" s="39"/>
      <c r="E363" s="39"/>
      <c r="F363" s="39"/>
      <c r="G363" s="39"/>
      <c r="H363" s="39"/>
    </row>
    <row r="364" spans="1:8">
      <c r="A364" s="39"/>
      <c r="B364" s="39"/>
      <c r="C364" s="39"/>
      <c r="D364" s="39"/>
      <c r="E364" s="39"/>
      <c r="F364" s="39"/>
      <c r="G364" s="39"/>
      <c r="H364" s="39"/>
    </row>
    <row r="365" spans="1:8">
      <c r="A365" s="39"/>
      <c r="B365" s="39"/>
      <c r="C365" s="39"/>
      <c r="D365" s="39"/>
      <c r="E365" s="39"/>
      <c r="F365" s="39"/>
      <c r="G365" s="39"/>
      <c r="H365" s="39"/>
    </row>
    <row r="366" spans="1:8">
      <c r="A366" s="39"/>
      <c r="B366" s="39"/>
      <c r="C366" s="39"/>
      <c r="D366" s="39"/>
      <c r="E366" s="39"/>
      <c r="F366" s="39"/>
      <c r="G366" s="39"/>
      <c r="H366" s="39"/>
    </row>
    <row r="367" spans="1:8">
      <c r="A367" s="39"/>
      <c r="B367" s="39"/>
      <c r="C367" s="39"/>
      <c r="D367" s="39"/>
      <c r="E367" s="39"/>
      <c r="F367" s="39"/>
      <c r="G367" s="39"/>
      <c r="H367" s="39"/>
    </row>
    <row r="368" spans="1:8">
      <c r="A368" s="39"/>
      <c r="B368" s="39"/>
      <c r="C368" s="39"/>
      <c r="D368" s="39"/>
      <c r="E368" s="39"/>
      <c r="F368" s="39"/>
      <c r="G368" s="39"/>
      <c r="H368" s="39"/>
    </row>
    <row r="369" spans="1:8">
      <c r="A369" s="39"/>
      <c r="B369" s="39"/>
      <c r="C369" s="39"/>
      <c r="D369" s="39"/>
      <c r="E369" s="39"/>
      <c r="F369" s="39"/>
      <c r="G369" s="39"/>
      <c r="H369" s="39"/>
    </row>
    <row r="370" spans="1:8">
      <c r="A370" s="39"/>
      <c r="B370" s="39"/>
      <c r="C370" s="39"/>
      <c r="D370" s="39"/>
      <c r="E370" s="39"/>
      <c r="F370" s="39"/>
      <c r="G370" s="39"/>
      <c r="H370" s="39"/>
    </row>
    <row r="371" spans="1:8">
      <c r="A371" s="39"/>
      <c r="B371" s="39"/>
      <c r="C371" s="39"/>
      <c r="D371" s="39"/>
      <c r="E371" s="39"/>
      <c r="F371" s="39"/>
      <c r="G371" s="39"/>
      <c r="H371" s="39"/>
    </row>
    <row r="372" spans="1:8">
      <c r="A372" s="39"/>
      <c r="B372" s="39"/>
      <c r="C372" s="39"/>
      <c r="D372" s="39"/>
      <c r="E372" s="39"/>
      <c r="F372" s="39"/>
      <c r="G372" s="39"/>
      <c r="H372" s="39"/>
    </row>
    <row r="373" spans="1:8">
      <c r="A373" s="39"/>
      <c r="B373" s="39"/>
      <c r="C373" s="39"/>
      <c r="D373" s="39"/>
      <c r="E373" s="39"/>
      <c r="F373" s="39"/>
      <c r="G373" s="39"/>
      <c r="H373" s="39"/>
    </row>
    <row r="374" spans="1:8">
      <c r="A374" s="39"/>
      <c r="B374" s="39"/>
      <c r="C374" s="39"/>
      <c r="D374" s="39"/>
      <c r="E374" s="39"/>
      <c r="F374" s="39"/>
      <c r="G374" s="39"/>
      <c r="H374" s="39"/>
    </row>
    <row r="375" spans="1:8">
      <c r="A375" s="39"/>
      <c r="B375" s="39"/>
      <c r="C375" s="39"/>
      <c r="D375" s="39"/>
      <c r="E375" s="39"/>
      <c r="F375" s="39"/>
      <c r="G375" s="39"/>
      <c r="H375" s="39"/>
    </row>
    <row r="376" spans="1:8">
      <c r="A376" s="39"/>
      <c r="B376" s="39"/>
      <c r="C376" s="39"/>
      <c r="D376" s="39"/>
      <c r="E376" s="39"/>
      <c r="F376" s="39"/>
      <c r="G376" s="39"/>
      <c r="H376" s="39"/>
    </row>
    <row r="377" spans="1:8">
      <c r="A377" s="39"/>
      <c r="B377" s="39"/>
      <c r="C377" s="39"/>
      <c r="D377" s="39"/>
      <c r="E377" s="39"/>
      <c r="F377" s="39"/>
      <c r="G377" s="39"/>
      <c r="H377" s="39"/>
    </row>
    <row r="378" spans="1:8">
      <c r="A378" s="39"/>
      <c r="B378" s="39"/>
      <c r="C378" s="39"/>
      <c r="D378" s="39"/>
      <c r="E378" s="39"/>
      <c r="F378" s="39"/>
      <c r="G378" s="39"/>
      <c r="H378" s="39"/>
    </row>
    <row r="379" spans="1:8">
      <c r="A379" s="39"/>
      <c r="B379" s="39"/>
      <c r="C379" s="39"/>
      <c r="D379" s="39"/>
      <c r="E379" s="39"/>
      <c r="F379" s="39"/>
      <c r="G379" s="39"/>
      <c r="H379" s="39"/>
    </row>
    <row r="380" spans="1:8">
      <c r="A380" s="39"/>
      <c r="B380" s="39"/>
      <c r="C380" s="39"/>
      <c r="D380" s="39"/>
      <c r="E380" s="39"/>
      <c r="F380" s="39"/>
      <c r="G380" s="39"/>
      <c r="H380" s="39"/>
    </row>
    <row r="381" spans="1:8">
      <c r="A381" s="39"/>
      <c r="B381" s="39"/>
      <c r="C381" s="39"/>
      <c r="D381" s="39"/>
      <c r="E381" s="39"/>
      <c r="F381" s="39"/>
      <c r="G381" s="39"/>
      <c r="H381" s="39"/>
    </row>
    <row r="382" spans="1:8">
      <c r="A382" s="39"/>
      <c r="B382" s="39"/>
      <c r="C382" s="39"/>
      <c r="D382" s="39"/>
      <c r="E382" s="39"/>
      <c r="F382" s="39"/>
      <c r="G382" s="39"/>
      <c r="H382" s="39"/>
    </row>
    <row r="383" spans="1:8">
      <c r="A383" s="39"/>
      <c r="B383" s="39"/>
      <c r="C383" s="39"/>
      <c r="D383" s="39"/>
      <c r="E383" s="39"/>
      <c r="F383" s="39"/>
      <c r="G383" s="39"/>
      <c r="H383" s="39"/>
    </row>
    <row r="384" spans="1:8">
      <c r="A384" s="39"/>
      <c r="B384" s="39"/>
      <c r="C384" s="39"/>
      <c r="D384" s="39"/>
      <c r="E384" s="39"/>
      <c r="F384" s="39"/>
      <c r="G384" s="39"/>
      <c r="H384" s="39"/>
    </row>
    <row r="385" spans="1:8">
      <c r="A385" s="39"/>
      <c r="B385" s="39"/>
      <c r="C385" s="39"/>
      <c r="D385" s="39"/>
      <c r="E385" s="39"/>
      <c r="F385" s="39"/>
      <c r="G385" s="39"/>
      <c r="H385" s="39"/>
    </row>
    <row r="386" spans="1:8">
      <c r="A386" s="39"/>
      <c r="B386" s="39"/>
      <c r="C386" s="39"/>
      <c r="D386" s="39"/>
      <c r="E386" s="39"/>
      <c r="F386" s="39"/>
      <c r="G386" s="39"/>
      <c r="H386" s="39"/>
    </row>
    <row r="387" spans="1:8">
      <c r="A387" s="39"/>
      <c r="B387" s="39"/>
      <c r="C387" s="39"/>
      <c r="D387" s="39"/>
      <c r="E387" s="39"/>
      <c r="F387" s="39"/>
      <c r="G387" s="39"/>
      <c r="H387" s="39"/>
    </row>
    <row r="388" spans="1:8">
      <c r="A388" s="39"/>
      <c r="B388" s="39"/>
      <c r="C388" s="39"/>
      <c r="D388" s="39"/>
      <c r="E388" s="39"/>
      <c r="F388" s="39"/>
      <c r="G388" s="39"/>
      <c r="H388" s="39"/>
    </row>
    <row r="389" spans="1:8">
      <c r="A389" s="39"/>
      <c r="B389" s="39"/>
      <c r="C389" s="39"/>
      <c r="D389" s="39"/>
      <c r="E389" s="39"/>
      <c r="F389" s="39"/>
      <c r="G389" s="39"/>
      <c r="H389" s="39"/>
    </row>
    <row r="390" spans="1:8">
      <c r="A390" s="39"/>
      <c r="B390" s="39"/>
      <c r="C390" s="39"/>
      <c r="D390" s="39"/>
      <c r="E390" s="39"/>
      <c r="F390" s="39"/>
      <c r="G390" s="39"/>
      <c r="H390" s="39"/>
    </row>
    <row r="391" spans="1:8">
      <c r="A391" s="39"/>
      <c r="B391" s="39"/>
      <c r="C391" s="39"/>
      <c r="D391" s="39"/>
      <c r="E391" s="39"/>
      <c r="F391" s="39"/>
      <c r="G391" s="39"/>
      <c r="H391" s="39"/>
    </row>
    <row r="392" spans="1:8">
      <c r="A392" s="39"/>
      <c r="B392" s="39"/>
      <c r="C392" s="39"/>
      <c r="D392" s="39"/>
      <c r="E392" s="39"/>
      <c r="F392" s="39"/>
      <c r="G392" s="39"/>
      <c r="H392" s="39"/>
    </row>
    <row r="393" spans="1:8">
      <c r="A393" s="39"/>
      <c r="B393" s="39"/>
      <c r="C393" s="39"/>
      <c r="D393" s="39"/>
      <c r="E393" s="39"/>
      <c r="F393" s="39"/>
      <c r="G393" s="39"/>
      <c r="H393" s="39"/>
    </row>
    <row r="394" spans="1:8">
      <c r="A394" s="39"/>
      <c r="B394" s="39"/>
      <c r="C394" s="39"/>
      <c r="D394" s="39"/>
      <c r="E394" s="39"/>
      <c r="F394" s="39"/>
      <c r="G394" s="39"/>
      <c r="H394" s="39"/>
    </row>
    <row r="395" spans="1:8">
      <c r="A395" s="39"/>
      <c r="B395" s="39"/>
      <c r="C395" s="39"/>
      <c r="D395" s="39"/>
      <c r="E395" s="39"/>
      <c r="F395" s="39"/>
      <c r="G395" s="39"/>
      <c r="H395" s="39"/>
    </row>
    <row r="396" spans="1:8">
      <c r="A396" s="39"/>
      <c r="B396" s="39"/>
      <c r="C396" s="39"/>
      <c r="D396" s="39"/>
      <c r="E396" s="39"/>
      <c r="F396" s="39"/>
      <c r="G396" s="39"/>
      <c r="H396" s="39"/>
    </row>
    <row r="397" spans="1:8">
      <c r="A397" s="39"/>
      <c r="B397" s="39"/>
      <c r="C397" s="39"/>
      <c r="D397" s="39"/>
      <c r="E397" s="39"/>
      <c r="F397" s="39"/>
      <c r="G397" s="39"/>
      <c r="H397" s="39"/>
    </row>
    <row r="398" spans="1:8">
      <c r="A398" s="39"/>
      <c r="B398" s="39"/>
      <c r="C398" s="39"/>
      <c r="D398" s="39"/>
      <c r="E398" s="39"/>
      <c r="F398" s="39"/>
      <c r="G398" s="39"/>
      <c r="H398" s="39"/>
    </row>
    <row r="399" spans="1:8">
      <c r="A399" s="39"/>
      <c r="B399" s="39"/>
      <c r="C399" s="39"/>
      <c r="D399" s="39"/>
      <c r="E399" s="39"/>
      <c r="F399" s="39"/>
      <c r="G399" s="39"/>
      <c r="H399" s="39"/>
    </row>
    <row r="400" spans="1:8">
      <c r="A400" s="39"/>
      <c r="B400" s="39"/>
      <c r="C400" s="39"/>
      <c r="D400" s="39"/>
      <c r="E400" s="39"/>
      <c r="F400" s="39"/>
      <c r="G400" s="39"/>
      <c r="H400" s="39"/>
    </row>
    <row r="401" spans="1:8">
      <c r="A401" s="39"/>
      <c r="B401" s="39"/>
      <c r="C401" s="39"/>
      <c r="D401" s="39"/>
      <c r="E401" s="39"/>
      <c r="F401" s="39"/>
      <c r="G401" s="39"/>
      <c r="H401" s="39"/>
    </row>
    <row r="402" spans="1:8">
      <c r="A402" s="39"/>
      <c r="B402" s="39"/>
      <c r="C402" s="39"/>
      <c r="D402" s="39"/>
      <c r="E402" s="39"/>
      <c r="F402" s="39"/>
      <c r="G402" s="39"/>
      <c r="H402" s="39"/>
    </row>
    <row r="403" spans="1:8">
      <c r="A403" s="39"/>
      <c r="B403" s="39"/>
      <c r="C403" s="39"/>
      <c r="D403" s="39"/>
      <c r="E403" s="39"/>
      <c r="F403" s="39"/>
      <c r="G403" s="39"/>
      <c r="H403" s="39"/>
    </row>
    <row r="404" spans="1:8">
      <c r="A404" s="39"/>
      <c r="B404" s="39"/>
      <c r="C404" s="39"/>
      <c r="D404" s="39"/>
      <c r="E404" s="39"/>
      <c r="F404" s="39"/>
      <c r="G404" s="39"/>
      <c r="H404" s="39"/>
    </row>
    <row r="405" spans="1:8">
      <c r="A405" s="39"/>
      <c r="B405" s="39"/>
      <c r="C405" s="39"/>
      <c r="D405" s="39"/>
      <c r="E405" s="39"/>
      <c r="F405" s="39"/>
      <c r="G405" s="39"/>
      <c r="H405" s="39"/>
    </row>
    <row r="406" spans="1:8">
      <c r="A406" s="39"/>
      <c r="B406" s="39"/>
      <c r="C406" s="39"/>
      <c r="D406" s="39"/>
      <c r="E406" s="39"/>
      <c r="F406" s="39"/>
      <c r="G406" s="39"/>
      <c r="H406" s="39"/>
    </row>
    <row r="407" spans="1:8">
      <c r="A407" s="39"/>
      <c r="B407" s="39"/>
      <c r="C407" s="39"/>
      <c r="D407" s="39"/>
      <c r="E407" s="39"/>
      <c r="F407" s="39"/>
      <c r="G407" s="39"/>
      <c r="H407" s="39"/>
    </row>
    <row r="408" spans="1:8">
      <c r="A408" s="39"/>
      <c r="B408" s="39"/>
      <c r="C408" s="39"/>
      <c r="D408" s="39"/>
      <c r="E408" s="39"/>
      <c r="F408" s="39"/>
      <c r="G408" s="39"/>
      <c r="H408" s="39"/>
    </row>
    <row r="409" spans="1:8">
      <c r="A409" s="39"/>
      <c r="B409" s="39"/>
      <c r="C409" s="39"/>
      <c r="D409" s="39"/>
      <c r="E409" s="39"/>
      <c r="F409" s="39"/>
      <c r="G409" s="39"/>
      <c r="H409" s="39"/>
    </row>
    <row r="410" spans="1:8">
      <c r="A410" s="39"/>
      <c r="B410" s="39"/>
      <c r="C410" s="39"/>
      <c r="D410" s="39"/>
      <c r="E410" s="39"/>
      <c r="F410" s="39"/>
      <c r="G410" s="39"/>
      <c r="H410" s="39"/>
    </row>
    <row r="411" spans="1:8">
      <c r="A411" s="39"/>
      <c r="B411" s="39"/>
      <c r="C411" s="39"/>
      <c r="D411" s="39"/>
      <c r="E411" s="39"/>
      <c r="F411" s="39"/>
      <c r="G411" s="39"/>
      <c r="H411" s="39"/>
    </row>
    <row r="412" spans="1:8">
      <c r="A412" s="39"/>
      <c r="B412" s="39"/>
      <c r="C412" s="39"/>
      <c r="D412" s="39"/>
      <c r="E412" s="39"/>
      <c r="F412" s="39"/>
      <c r="G412" s="39"/>
      <c r="H412" s="39"/>
    </row>
    <row r="413" spans="1:8">
      <c r="A413" s="39"/>
      <c r="B413" s="39"/>
      <c r="C413" s="39"/>
      <c r="D413" s="39"/>
      <c r="E413" s="39"/>
      <c r="F413" s="39"/>
      <c r="G413" s="39"/>
      <c r="H413" s="39"/>
    </row>
    <row r="414" spans="1:8">
      <c r="A414" s="39"/>
      <c r="B414" s="39"/>
      <c r="C414" s="39"/>
      <c r="D414" s="39"/>
      <c r="E414" s="39"/>
      <c r="F414" s="39"/>
      <c r="G414" s="39"/>
      <c r="H414" s="39"/>
    </row>
    <row r="415" spans="1:8">
      <c r="A415" s="39"/>
      <c r="B415" s="39"/>
      <c r="C415" s="39"/>
      <c r="D415" s="39"/>
      <c r="E415" s="39"/>
      <c r="F415" s="39"/>
      <c r="G415" s="39"/>
      <c r="H415" s="39"/>
    </row>
  </sheetData>
  <phoneticPr fontId="18" type="noConversion"/>
  <printOptions horizontalCentered="1"/>
  <pageMargins left="0.59055118110236227" right="0.39370078740157483" top="0.78740157480314965" bottom="0.59055118110236227" header="0.39370078740157483" footer="0.19685039370078741"/>
  <pageSetup scale="72" orientation="portrait" r:id="rId1"/>
  <headerFooter alignWithMargins="0">
    <oddHeader>&amp;L&amp;"Arial,Negrita Cursiva"&amp;EPROG. DE OPERACIONES ANUAL 2011&amp;C&amp;"Arial,Negrita"&amp;12
FORMULARIO Nº 8&amp;R&amp;"Arial,Negrita Cursiva"&amp;EDETERMINACIÓN DE  COSTO DE BIENES Y SERVICIOS</oddHeader>
    <oddFooter>&amp;L&amp;"Arial,Negrita Cursiva"__________________________________________________
MINISTERIO DE DESARROLLO PRODUCTIVO Y ECONOMÍA PLURAL</oddFooter>
  </headerFooter>
  <rowBreaks count="1" manualBreakCount="1">
    <brk id="72" max="7" man="1"/>
  </rowBreaks>
</worksheet>
</file>

<file path=xl/worksheets/sheet11.xml><?xml version="1.0" encoding="utf-8"?>
<worksheet xmlns="http://schemas.openxmlformats.org/spreadsheetml/2006/main" xmlns:r="http://schemas.openxmlformats.org/officeDocument/2006/relationships">
  <dimension ref="A1:F207"/>
  <sheetViews>
    <sheetView view="pageBreakPreview" zoomScaleSheetLayoutView="100" workbookViewId="0">
      <selection activeCell="E44" sqref="E44"/>
    </sheetView>
  </sheetViews>
  <sheetFormatPr baseColWidth="10" defaultColWidth="11.42578125" defaultRowHeight="12.75"/>
  <cols>
    <col min="1" max="1" width="10.28515625" style="7" customWidth="1"/>
    <col min="2" max="2" width="32" style="7" customWidth="1"/>
    <col min="3" max="6" width="13.85546875" style="7" customWidth="1"/>
  </cols>
  <sheetData>
    <row r="1" spans="1:6">
      <c r="A1" s="9" t="s">
        <v>385</v>
      </c>
      <c r="B1" s="8"/>
      <c r="C1" s="25">
        <f>FORM1!A1</f>
        <v>0</v>
      </c>
      <c r="D1" s="8"/>
      <c r="E1" s="8"/>
      <c r="F1" s="8"/>
    </row>
    <row r="2" spans="1:6">
      <c r="A2" s="9" t="s">
        <v>447</v>
      </c>
      <c r="B2" s="8"/>
      <c r="C2" s="25" t="str">
        <f>FORM1!B2</f>
        <v xml:space="preserve">DIRECCIÓN GENERAL  DE ASUNTOS ADMINISTRATIVOS                                                                                                                                              </v>
      </c>
      <c r="D2" s="38"/>
      <c r="E2" s="38"/>
      <c r="F2" s="38"/>
    </row>
    <row r="3" spans="1:6">
      <c r="A3" s="9"/>
      <c r="B3" s="8"/>
      <c r="C3" s="38" t="s">
        <v>472</v>
      </c>
      <c r="D3" s="38"/>
      <c r="E3" s="38"/>
      <c r="F3" s="38"/>
    </row>
    <row r="4" spans="1:6">
      <c r="A4" s="139" t="s">
        <v>450</v>
      </c>
      <c r="B4" s="8"/>
      <c r="C4" s="38"/>
      <c r="E4" s="22"/>
    </row>
    <row r="5" spans="1:6" ht="27">
      <c r="A5" s="484" t="s">
        <v>249</v>
      </c>
      <c r="B5" s="480" t="s">
        <v>250</v>
      </c>
      <c r="C5" s="260" t="s">
        <v>425</v>
      </c>
      <c r="D5" s="260" t="s">
        <v>425</v>
      </c>
      <c r="E5" s="260" t="s">
        <v>425</v>
      </c>
      <c r="F5" s="260" t="s">
        <v>156</v>
      </c>
    </row>
    <row r="6" spans="1:6">
      <c r="A6" s="485"/>
      <c r="B6" s="481" t="s">
        <v>522</v>
      </c>
      <c r="C6" s="482" t="s">
        <v>523</v>
      </c>
      <c r="D6" s="482"/>
      <c r="E6" s="482"/>
      <c r="F6" s="482"/>
    </row>
    <row r="7" spans="1:6" ht="12" customHeight="1">
      <c r="A7" s="486"/>
      <c r="B7" s="483" t="s">
        <v>156</v>
      </c>
      <c r="C7" s="451">
        <f>C8+C22+C31+C42</f>
        <v>0</v>
      </c>
      <c r="D7" s="451">
        <f>D8+D22+D31+D42</f>
        <v>0</v>
      </c>
      <c r="E7" s="451">
        <f>E8+E22+E31+E42</f>
        <v>0</v>
      </c>
      <c r="F7" s="451">
        <f>SUM(C7:E7)</f>
        <v>0</v>
      </c>
    </row>
    <row r="8" spans="1:6" ht="12" customHeight="1">
      <c r="A8" s="487">
        <v>10000</v>
      </c>
      <c r="B8" s="474" t="s">
        <v>78</v>
      </c>
      <c r="C8" s="475">
        <f>C9+C15+C17</f>
        <v>0</v>
      </c>
      <c r="D8" s="475">
        <f>D9+D15+D17</f>
        <v>0</v>
      </c>
      <c r="E8" s="475">
        <f>E9+E15+E17</f>
        <v>0</v>
      </c>
      <c r="F8" s="475">
        <f t="shared" ref="F8:F21" si="0">SUM(C8:E8)</f>
        <v>0</v>
      </c>
    </row>
    <row r="9" spans="1:6" ht="12" customHeight="1">
      <c r="A9" s="488">
        <v>11000</v>
      </c>
      <c r="B9" s="471" t="s">
        <v>440</v>
      </c>
      <c r="C9" s="398">
        <f>C10+C12+C13+C14</f>
        <v>0</v>
      </c>
      <c r="D9" s="398">
        <f>D10+D12+D13+D14</f>
        <v>0</v>
      </c>
      <c r="E9" s="398">
        <f>E10+E12+E13+E14</f>
        <v>0</v>
      </c>
      <c r="F9" s="398">
        <f t="shared" si="0"/>
        <v>0</v>
      </c>
    </row>
    <row r="10" spans="1:6" ht="12" customHeight="1">
      <c r="A10" s="489">
        <v>11200</v>
      </c>
      <c r="B10" s="472" t="s">
        <v>517</v>
      </c>
      <c r="C10" s="69">
        <f>C11</f>
        <v>0</v>
      </c>
      <c r="D10" s="69">
        <f>D11</f>
        <v>0</v>
      </c>
      <c r="E10" s="69">
        <f>E11</f>
        <v>0</v>
      </c>
      <c r="F10" s="400">
        <f t="shared" si="0"/>
        <v>0</v>
      </c>
    </row>
    <row r="11" spans="1:6" ht="12" customHeight="1">
      <c r="A11" s="490">
        <v>11220</v>
      </c>
      <c r="B11" s="473" t="s">
        <v>509</v>
      </c>
      <c r="C11" s="69">
        <f>FORM8!G10</f>
        <v>0</v>
      </c>
      <c r="D11" s="69"/>
      <c r="E11" s="69"/>
      <c r="F11" s="400">
        <f t="shared" si="0"/>
        <v>0</v>
      </c>
    </row>
    <row r="12" spans="1:6" ht="12" customHeight="1">
      <c r="A12" s="489">
        <v>11400</v>
      </c>
      <c r="B12" s="472" t="s">
        <v>510</v>
      </c>
      <c r="C12" s="69">
        <f>FORM8!G12</f>
        <v>0</v>
      </c>
      <c r="D12" s="69"/>
      <c r="E12" s="69"/>
      <c r="F12" s="400">
        <f t="shared" si="0"/>
        <v>0</v>
      </c>
    </row>
    <row r="13" spans="1:6" ht="12" customHeight="1">
      <c r="A13" s="489">
        <v>11600</v>
      </c>
      <c r="B13" s="472" t="s">
        <v>511</v>
      </c>
      <c r="C13" s="69">
        <f>FORM8!G14</f>
        <v>0</v>
      </c>
      <c r="D13" s="69"/>
      <c r="E13" s="69"/>
      <c r="F13" s="400">
        <f t="shared" si="0"/>
        <v>0</v>
      </c>
    </row>
    <row r="14" spans="1:6" ht="12" customHeight="1">
      <c r="A14" s="489">
        <v>11700</v>
      </c>
      <c r="B14" s="472" t="s">
        <v>512</v>
      </c>
      <c r="C14" s="69">
        <f>FORM8!G16</f>
        <v>0</v>
      </c>
      <c r="D14" s="69"/>
      <c r="E14" s="69"/>
      <c r="F14" s="400">
        <f t="shared" si="0"/>
        <v>0</v>
      </c>
    </row>
    <row r="15" spans="1:6" ht="12" customHeight="1">
      <c r="A15" s="488">
        <v>12000</v>
      </c>
      <c r="B15" s="471" t="s">
        <v>441</v>
      </c>
      <c r="C15" s="398">
        <f>C16</f>
        <v>0</v>
      </c>
      <c r="D15" s="398">
        <f>D16</f>
        <v>0</v>
      </c>
      <c r="E15" s="398">
        <f>E16</f>
        <v>0</v>
      </c>
      <c r="F15" s="398">
        <f>SUM(C15:E15)</f>
        <v>0</v>
      </c>
    </row>
    <row r="16" spans="1:6" ht="12" customHeight="1">
      <c r="A16" s="489">
        <v>12100</v>
      </c>
      <c r="B16" s="472" t="s">
        <v>513</v>
      </c>
      <c r="C16" s="69">
        <f>FORM8!G19</f>
        <v>0</v>
      </c>
      <c r="D16" s="398"/>
      <c r="E16" s="69"/>
      <c r="F16" s="400">
        <f t="shared" si="0"/>
        <v>0</v>
      </c>
    </row>
    <row r="17" spans="1:6" ht="12" customHeight="1">
      <c r="A17" s="488">
        <v>13000</v>
      </c>
      <c r="B17" s="471" t="s">
        <v>518</v>
      </c>
      <c r="C17" s="398">
        <f>C18</f>
        <v>0</v>
      </c>
      <c r="D17" s="398">
        <f>D18</f>
        <v>0</v>
      </c>
      <c r="E17" s="398">
        <f>E18</f>
        <v>0</v>
      </c>
      <c r="F17" s="398">
        <f t="shared" si="0"/>
        <v>0</v>
      </c>
    </row>
    <row r="18" spans="1:6" ht="12" customHeight="1">
      <c r="A18" s="489">
        <v>13100</v>
      </c>
      <c r="B18" s="472" t="s">
        <v>519</v>
      </c>
      <c r="C18" s="69">
        <f>C19+C20</f>
        <v>0</v>
      </c>
      <c r="D18" s="69">
        <f>D19+D20</f>
        <v>0</v>
      </c>
      <c r="E18" s="69">
        <f>E19+E20</f>
        <v>0</v>
      </c>
      <c r="F18" s="400">
        <f t="shared" si="0"/>
        <v>0</v>
      </c>
    </row>
    <row r="19" spans="1:6" ht="12" customHeight="1">
      <c r="A19" s="490">
        <v>13110</v>
      </c>
      <c r="B19" s="473" t="s">
        <v>514</v>
      </c>
      <c r="C19" s="69">
        <f>FORM8!G23</f>
        <v>0</v>
      </c>
      <c r="D19" s="69"/>
      <c r="E19" s="69"/>
      <c r="F19" s="400">
        <f t="shared" si="0"/>
        <v>0</v>
      </c>
    </row>
    <row r="20" spans="1:6" ht="12" customHeight="1">
      <c r="A20" s="490">
        <v>13120</v>
      </c>
      <c r="B20" s="473" t="s">
        <v>515</v>
      </c>
      <c r="C20" s="69">
        <f>FORM8!G25</f>
        <v>0</v>
      </c>
      <c r="D20" s="69"/>
      <c r="E20" s="69"/>
      <c r="F20" s="400">
        <f t="shared" si="0"/>
        <v>0</v>
      </c>
    </row>
    <row r="21" spans="1:6" ht="12" customHeight="1">
      <c r="A21" s="489">
        <v>13200</v>
      </c>
      <c r="B21" s="472" t="s">
        <v>516</v>
      </c>
      <c r="C21" s="69">
        <f>FORM8!G27</f>
        <v>0</v>
      </c>
      <c r="D21" s="69"/>
      <c r="E21" s="69"/>
      <c r="F21" s="400">
        <f t="shared" si="0"/>
        <v>0</v>
      </c>
    </row>
    <row r="22" spans="1:6">
      <c r="A22" s="487">
        <v>20000</v>
      </c>
      <c r="B22" s="474" t="s">
        <v>78</v>
      </c>
      <c r="C22" s="475">
        <f>C23+C26+C28</f>
        <v>0</v>
      </c>
      <c r="D22" s="475">
        <f>D23+D26+D28</f>
        <v>0</v>
      </c>
      <c r="E22" s="475">
        <f>E23+E26+E28</f>
        <v>0</v>
      </c>
      <c r="F22" s="475">
        <f t="shared" ref="F22:F44" si="1">SUM(C22:E22)</f>
        <v>0</v>
      </c>
    </row>
    <row r="23" spans="1:6">
      <c r="A23" s="488">
        <v>22000</v>
      </c>
      <c r="B23" s="471" t="s">
        <v>79</v>
      </c>
      <c r="C23" s="398">
        <f>C24+C25</f>
        <v>0</v>
      </c>
      <c r="D23" s="398">
        <f>D24+D25</f>
        <v>0</v>
      </c>
      <c r="E23" s="398">
        <f>E24+E25</f>
        <v>0</v>
      </c>
      <c r="F23" s="398">
        <f t="shared" si="1"/>
        <v>0</v>
      </c>
    </row>
    <row r="24" spans="1:6">
      <c r="A24" s="489">
        <v>22100</v>
      </c>
      <c r="B24" s="472" t="s">
        <v>80</v>
      </c>
      <c r="C24" s="69">
        <f>FORM8!G32</f>
        <v>0</v>
      </c>
      <c r="D24" s="69"/>
      <c r="E24" s="69"/>
      <c r="F24" s="69">
        <f t="shared" si="1"/>
        <v>0</v>
      </c>
    </row>
    <row r="25" spans="1:6">
      <c r="A25" s="489">
        <v>22200</v>
      </c>
      <c r="B25" s="472" t="s">
        <v>92</v>
      </c>
      <c r="C25" s="69">
        <f>FORM8!G45</f>
        <v>0</v>
      </c>
      <c r="D25" s="69"/>
      <c r="E25" s="69"/>
      <c r="F25" s="69">
        <f t="shared" si="1"/>
        <v>0</v>
      </c>
    </row>
    <row r="26" spans="1:6">
      <c r="A26" s="488">
        <v>23000</v>
      </c>
      <c r="B26" s="471" t="s">
        <v>101</v>
      </c>
      <c r="C26" s="398">
        <f>C27</f>
        <v>0</v>
      </c>
      <c r="D26" s="398">
        <f>D27</f>
        <v>0</v>
      </c>
      <c r="E26" s="398">
        <f>E27</f>
        <v>0</v>
      </c>
      <c r="F26" s="398">
        <f t="shared" si="1"/>
        <v>0</v>
      </c>
    </row>
    <row r="27" spans="1:6">
      <c r="A27" s="489">
        <v>23100</v>
      </c>
      <c r="B27" s="472" t="s">
        <v>102</v>
      </c>
      <c r="C27" s="402">
        <f>FORM8!G74</f>
        <v>0</v>
      </c>
      <c r="D27" s="402"/>
      <c r="E27" s="402"/>
      <c r="F27" s="402">
        <f t="shared" si="1"/>
        <v>0</v>
      </c>
    </row>
    <row r="28" spans="1:6">
      <c r="A28" s="488">
        <v>25000</v>
      </c>
      <c r="B28" s="471" t="s">
        <v>105</v>
      </c>
      <c r="C28" s="398">
        <f>C29+C30</f>
        <v>0</v>
      </c>
      <c r="D28" s="398">
        <f>D29+D30</f>
        <v>0</v>
      </c>
      <c r="E28" s="398">
        <f>E29+E30</f>
        <v>0</v>
      </c>
      <c r="F28" s="398">
        <f t="shared" si="1"/>
        <v>0</v>
      </c>
    </row>
    <row r="29" spans="1:6">
      <c r="A29" s="489">
        <v>25200</v>
      </c>
      <c r="B29" s="472" t="s">
        <v>106</v>
      </c>
      <c r="C29" s="402">
        <f>FORM8!G74</f>
        <v>0</v>
      </c>
      <c r="D29" s="402"/>
      <c r="E29" s="402"/>
      <c r="F29" s="402">
        <f t="shared" si="1"/>
        <v>0</v>
      </c>
    </row>
    <row r="30" spans="1:6">
      <c r="A30" s="489">
        <v>25600</v>
      </c>
      <c r="B30" s="472" t="s">
        <v>110</v>
      </c>
      <c r="C30" s="402">
        <f>FORM8!G82</f>
        <v>0</v>
      </c>
      <c r="D30" s="402"/>
      <c r="E30" s="402"/>
      <c r="F30" s="402">
        <f t="shared" si="1"/>
        <v>0</v>
      </c>
    </row>
    <row r="31" spans="1:6">
      <c r="A31" s="487">
        <v>30000</v>
      </c>
      <c r="B31" s="474" t="s">
        <v>115</v>
      </c>
      <c r="C31" s="476">
        <f>C32+C34+C37+C40</f>
        <v>0</v>
      </c>
      <c r="D31" s="476">
        <f>D32+D34+D37+D40</f>
        <v>0</v>
      </c>
      <c r="E31" s="476">
        <f>E32+E34+E37+E40</f>
        <v>0</v>
      </c>
      <c r="F31" s="476">
        <f t="shared" si="1"/>
        <v>0</v>
      </c>
    </row>
    <row r="32" spans="1:6">
      <c r="A32" s="491">
        <v>31000</v>
      </c>
      <c r="B32" s="477" t="s">
        <v>116</v>
      </c>
      <c r="C32" s="422">
        <f>C33</f>
        <v>0</v>
      </c>
      <c r="D32" s="422">
        <f>D33</f>
        <v>0</v>
      </c>
      <c r="E32" s="422">
        <f>E33</f>
        <v>0</v>
      </c>
      <c r="F32" s="422">
        <f t="shared" si="1"/>
        <v>0</v>
      </c>
    </row>
    <row r="33" spans="1:6">
      <c r="A33" s="492">
        <v>31100</v>
      </c>
      <c r="B33" s="478" t="s">
        <v>117</v>
      </c>
      <c r="C33" s="402">
        <f>FORM8!G89</f>
        <v>0</v>
      </c>
      <c r="D33" s="402"/>
      <c r="E33" s="402"/>
      <c r="F33" s="402">
        <f t="shared" si="1"/>
        <v>0</v>
      </c>
    </row>
    <row r="34" spans="1:6">
      <c r="A34" s="491">
        <v>32000</v>
      </c>
      <c r="B34" s="477" t="s">
        <v>118</v>
      </c>
      <c r="C34" s="422">
        <f>C35+C36</f>
        <v>0</v>
      </c>
      <c r="D34" s="422">
        <f>D35+D36</f>
        <v>0</v>
      </c>
      <c r="E34" s="422">
        <f>E35+E36</f>
        <v>0</v>
      </c>
      <c r="F34" s="422">
        <f t="shared" si="1"/>
        <v>0</v>
      </c>
    </row>
    <row r="35" spans="1:6">
      <c r="A35" s="492">
        <v>32100</v>
      </c>
      <c r="B35" s="478" t="s">
        <v>119</v>
      </c>
      <c r="C35" s="69">
        <f>FORM8!G94</f>
        <v>0</v>
      </c>
      <c r="D35" s="69"/>
      <c r="E35" s="69"/>
      <c r="F35" s="69">
        <f t="shared" si="1"/>
        <v>0</v>
      </c>
    </row>
    <row r="36" spans="1:6">
      <c r="A36" s="492">
        <v>32200</v>
      </c>
      <c r="B36" s="472" t="s">
        <v>120</v>
      </c>
      <c r="C36" s="69">
        <f>FORM8!G110</f>
        <v>0</v>
      </c>
      <c r="D36" s="69"/>
      <c r="E36" s="69"/>
      <c r="F36" s="69">
        <f t="shared" si="1"/>
        <v>0</v>
      </c>
    </row>
    <row r="37" spans="1:6">
      <c r="A37" s="488">
        <v>34000</v>
      </c>
      <c r="B37" s="471" t="s">
        <v>121</v>
      </c>
      <c r="C37" s="430">
        <f>C38</f>
        <v>0</v>
      </c>
      <c r="D37" s="430">
        <f>D38</f>
        <v>0</v>
      </c>
      <c r="E37" s="430">
        <f>E38</f>
        <v>0</v>
      </c>
      <c r="F37" s="430">
        <f t="shared" si="1"/>
        <v>0</v>
      </c>
    </row>
    <row r="38" spans="1:6">
      <c r="A38" s="489">
        <v>34100</v>
      </c>
      <c r="B38" s="472" t="s">
        <v>122</v>
      </c>
      <c r="C38" s="402">
        <f>FORM8!G121</f>
        <v>0</v>
      </c>
      <c r="D38" s="402"/>
      <c r="E38" s="402"/>
      <c r="F38" s="402">
        <f t="shared" si="1"/>
        <v>0</v>
      </c>
    </row>
    <row r="39" spans="1:6">
      <c r="A39" s="490">
        <v>34110</v>
      </c>
      <c r="B39" s="473" t="s">
        <v>123</v>
      </c>
      <c r="C39" s="69">
        <f>FORM8!G122</f>
        <v>0</v>
      </c>
      <c r="D39" s="69"/>
      <c r="E39" s="69"/>
      <c r="F39" s="69">
        <f t="shared" si="1"/>
        <v>0</v>
      </c>
    </row>
    <row r="40" spans="1:6">
      <c r="A40" s="488">
        <v>39000</v>
      </c>
      <c r="B40" s="471" t="s">
        <v>126</v>
      </c>
      <c r="C40" s="430">
        <f>C41</f>
        <v>0</v>
      </c>
      <c r="D40" s="430">
        <f>D41</f>
        <v>0</v>
      </c>
      <c r="E40" s="430">
        <f>E41</f>
        <v>0</v>
      </c>
      <c r="F40" s="430">
        <f t="shared" si="1"/>
        <v>0</v>
      </c>
    </row>
    <row r="41" spans="1:6">
      <c r="A41" s="489">
        <v>39500</v>
      </c>
      <c r="B41" s="472" t="s">
        <v>127</v>
      </c>
      <c r="C41" s="69">
        <f>FORM8!G126</f>
        <v>0</v>
      </c>
      <c r="D41" s="69"/>
      <c r="E41" s="69"/>
      <c r="F41" s="69">
        <f t="shared" si="1"/>
        <v>0</v>
      </c>
    </row>
    <row r="42" spans="1:6">
      <c r="A42" s="487">
        <v>40000</v>
      </c>
      <c r="B42" s="474" t="s">
        <v>129</v>
      </c>
      <c r="C42" s="479">
        <f t="shared" ref="C42:E43" si="2">C43</f>
        <v>0</v>
      </c>
      <c r="D42" s="479">
        <f t="shared" si="2"/>
        <v>0</v>
      </c>
      <c r="E42" s="479">
        <f t="shared" si="2"/>
        <v>0</v>
      </c>
      <c r="F42" s="479">
        <f t="shared" si="1"/>
        <v>0</v>
      </c>
    </row>
    <row r="43" spans="1:6">
      <c r="A43" s="491">
        <v>43000</v>
      </c>
      <c r="B43" s="477" t="s">
        <v>130</v>
      </c>
      <c r="C43" s="439">
        <f t="shared" si="2"/>
        <v>0</v>
      </c>
      <c r="D43" s="439">
        <f t="shared" si="2"/>
        <v>0</v>
      </c>
      <c r="E43" s="439">
        <f t="shared" si="2"/>
        <v>0</v>
      </c>
      <c r="F43" s="439">
        <f t="shared" si="1"/>
        <v>0</v>
      </c>
    </row>
    <row r="44" spans="1:6">
      <c r="A44" s="492">
        <v>43100</v>
      </c>
      <c r="B44" s="478" t="s">
        <v>131</v>
      </c>
      <c r="C44" s="440">
        <f>FORM8!G248</f>
        <v>0</v>
      </c>
      <c r="D44" s="440"/>
      <c r="E44" s="440"/>
      <c r="F44" s="440">
        <f t="shared" si="1"/>
        <v>0</v>
      </c>
    </row>
    <row r="45" spans="1:6">
      <c r="A45" s="146"/>
    </row>
    <row r="46" spans="1:6">
      <c r="A46" s="219" t="s">
        <v>136</v>
      </c>
      <c r="B46" s="325"/>
      <c r="C46" s="333" t="s">
        <v>56</v>
      </c>
      <c r="D46" s="334"/>
      <c r="E46" s="332" t="s">
        <v>57</v>
      </c>
      <c r="F46" s="332" t="s">
        <v>58</v>
      </c>
    </row>
    <row r="47" spans="1:6" ht="24" customHeight="1">
      <c r="A47" s="318" t="s">
        <v>75</v>
      </c>
      <c r="B47" s="321"/>
      <c r="C47" s="335"/>
      <c r="D47" s="319"/>
      <c r="E47" s="336"/>
      <c r="F47" s="295"/>
    </row>
    <row r="48" spans="1:6" ht="24" customHeight="1">
      <c r="A48" s="318" t="s">
        <v>153</v>
      </c>
      <c r="B48" s="321"/>
      <c r="C48" s="335"/>
      <c r="D48" s="319"/>
      <c r="E48" s="336"/>
      <c r="F48" s="295"/>
    </row>
    <row r="49" spans="1:6" ht="24" customHeight="1">
      <c r="A49" s="318" t="s">
        <v>154</v>
      </c>
      <c r="B49" s="321"/>
      <c r="C49" s="335"/>
      <c r="D49" s="319"/>
      <c r="E49" s="336"/>
      <c r="F49" s="295"/>
    </row>
    <row r="50" spans="1:6">
      <c r="A50" s="39"/>
      <c r="B50" s="39"/>
      <c r="C50" s="39"/>
      <c r="D50" s="39"/>
      <c r="E50" s="39"/>
      <c r="F50" s="39"/>
    </row>
    <row r="51" spans="1:6">
      <c r="A51" s="39"/>
      <c r="B51" s="39"/>
      <c r="C51" s="39"/>
      <c r="D51" s="39"/>
      <c r="E51" s="39"/>
      <c r="F51" s="39"/>
    </row>
    <row r="52" spans="1:6">
      <c r="A52" s="39"/>
      <c r="B52" s="39"/>
      <c r="C52" s="39"/>
      <c r="D52" s="39"/>
      <c r="E52" s="39"/>
      <c r="F52" s="39"/>
    </row>
    <row r="53" spans="1:6">
      <c r="A53" s="39"/>
      <c r="B53" s="39"/>
      <c r="C53" s="39"/>
      <c r="D53" s="39"/>
      <c r="E53" s="39"/>
      <c r="F53" s="39"/>
    </row>
    <row r="54" spans="1:6">
      <c r="A54" s="39"/>
      <c r="B54" s="39"/>
      <c r="C54" s="39"/>
      <c r="D54" s="39"/>
      <c r="E54" s="39"/>
      <c r="F54" s="39"/>
    </row>
    <row r="55" spans="1:6">
      <c r="A55" s="39"/>
      <c r="B55" s="39"/>
      <c r="C55" s="39"/>
      <c r="D55" s="39"/>
      <c r="E55" s="39"/>
      <c r="F55" s="39"/>
    </row>
    <row r="56" spans="1:6">
      <c r="A56" s="39"/>
      <c r="B56" s="39"/>
      <c r="C56" s="39"/>
      <c r="D56" s="39"/>
      <c r="E56" s="39"/>
      <c r="F56" s="39"/>
    </row>
    <row r="57" spans="1:6">
      <c r="A57" s="39"/>
      <c r="B57" s="39"/>
      <c r="C57" s="39"/>
      <c r="D57" s="39"/>
      <c r="E57" s="39"/>
      <c r="F57" s="39"/>
    </row>
    <row r="58" spans="1:6">
      <c r="A58" s="39"/>
      <c r="B58" s="39"/>
      <c r="C58" s="39"/>
      <c r="D58" s="39"/>
      <c r="E58" s="39"/>
      <c r="F58" s="39"/>
    </row>
    <row r="59" spans="1:6">
      <c r="A59" s="39"/>
      <c r="B59" s="39"/>
      <c r="C59" s="39"/>
      <c r="D59" s="39"/>
      <c r="E59" s="39"/>
      <c r="F59" s="39"/>
    </row>
    <row r="60" spans="1:6">
      <c r="A60" s="39"/>
      <c r="B60" s="39"/>
      <c r="C60" s="39"/>
      <c r="D60" s="39"/>
      <c r="E60" s="39"/>
      <c r="F60" s="39"/>
    </row>
    <row r="61" spans="1:6">
      <c r="A61" s="39"/>
      <c r="B61" s="39"/>
      <c r="C61" s="39"/>
      <c r="D61" s="39"/>
      <c r="E61" s="39"/>
      <c r="F61" s="39"/>
    </row>
    <row r="62" spans="1:6">
      <c r="A62" s="39"/>
      <c r="B62" s="39"/>
      <c r="C62" s="39"/>
      <c r="D62" s="39"/>
      <c r="E62" s="39"/>
      <c r="F62" s="39"/>
    </row>
    <row r="63" spans="1:6">
      <c r="A63" s="39"/>
      <c r="B63" s="39"/>
      <c r="C63" s="39"/>
      <c r="D63" s="39"/>
      <c r="E63" s="39"/>
      <c r="F63" s="39"/>
    </row>
    <row r="64" spans="1:6">
      <c r="A64" s="39"/>
      <c r="B64" s="39"/>
      <c r="C64" s="39"/>
      <c r="D64" s="39"/>
      <c r="E64" s="39"/>
      <c r="F64" s="39"/>
    </row>
    <row r="65" spans="1:6">
      <c r="A65" s="39"/>
      <c r="B65" s="39"/>
      <c r="C65" s="39"/>
      <c r="D65" s="39"/>
      <c r="E65" s="39"/>
      <c r="F65" s="39"/>
    </row>
    <row r="66" spans="1:6">
      <c r="A66" s="39"/>
      <c r="B66" s="39"/>
      <c r="C66" s="39"/>
      <c r="D66" s="39"/>
      <c r="E66" s="39"/>
      <c r="F66" s="39"/>
    </row>
    <row r="67" spans="1:6">
      <c r="A67" s="39"/>
      <c r="B67" s="39"/>
      <c r="C67" s="39"/>
      <c r="D67" s="39"/>
      <c r="E67" s="39"/>
      <c r="F67" s="39"/>
    </row>
    <row r="68" spans="1:6">
      <c r="A68" s="39"/>
      <c r="B68" s="39"/>
      <c r="C68" s="39"/>
      <c r="D68" s="39"/>
      <c r="E68" s="39"/>
      <c r="F68" s="39"/>
    </row>
    <row r="69" spans="1:6">
      <c r="A69" s="39"/>
      <c r="B69" s="39"/>
      <c r="C69" s="39"/>
      <c r="D69" s="39"/>
      <c r="E69" s="39"/>
      <c r="F69" s="39"/>
    </row>
    <row r="70" spans="1:6">
      <c r="A70" s="39"/>
      <c r="B70" s="39"/>
      <c r="C70" s="39"/>
      <c r="D70" s="39"/>
      <c r="E70" s="39"/>
      <c r="F70" s="39"/>
    </row>
    <row r="71" spans="1:6">
      <c r="A71" s="39"/>
      <c r="B71" s="39"/>
      <c r="C71" s="39"/>
      <c r="D71" s="39"/>
      <c r="E71" s="39"/>
      <c r="F71" s="39"/>
    </row>
    <row r="72" spans="1:6">
      <c r="A72" s="39"/>
      <c r="B72" s="39"/>
      <c r="C72" s="39"/>
      <c r="D72" s="39"/>
      <c r="E72" s="39"/>
      <c r="F72" s="39"/>
    </row>
    <row r="73" spans="1:6">
      <c r="A73" s="39"/>
      <c r="B73" s="39"/>
      <c r="C73" s="39"/>
      <c r="D73" s="39"/>
      <c r="E73" s="39"/>
      <c r="F73" s="39"/>
    </row>
    <row r="74" spans="1:6">
      <c r="A74" s="39"/>
      <c r="B74" s="39"/>
      <c r="C74" s="39"/>
      <c r="D74" s="39"/>
      <c r="E74" s="39"/>
      <c r="F74" s="39"/>
    </row>
    <row r="75" spans="1:6">
      <c r="A75" s="39"/>
      <c r="B75" s="39"/>
      <c r="C75" s="39"/>
      <c r="D75" s="39"/>
      <c r="E75" s="39"/>
      <c r="F75" s="39"/>
    </row>
    <row r="76" spans="1:6">
      <c r="A76" s="39"/>
      <c r="B76" s="39"/>
      <c r="C76" s="39"/>
      <c r="D76" s="39"/>
      <c r="E76" s="39"/>
      <c r="F76" s="39"/>
    </row>
    <row r="77" spans="1:6">
      <c r="A77" s="39"/>
      <c r="B77" s="39"/>
      <c r="C77" s="39"/>
      <c r="D77" s="39"/>
      <c r="E77" s="39"/>
      <c r="F77" s="39"/>
    </row>
    <row r="78" spans="1:6">
      <c r="A78" s="39"/>
      <c r="B78" s="39"/>
      <c r="C78" s="39"/>
      <c r="D78" s="39"/>
      <c r="E78" s="39"/>
      <c r="F78" s="39"/>
    </row>
    <row r="79" spans="1:6">
      <c r="A79" s="39"/>
      <c r="B79" s="39"/>
      <c r="C79" s="39"/>
      <c r="D79" s="39"/>
      <c r="E79" s="39"/>
      <c r="F79" s="39"/>
    </row>
    <row r="80" spans="1:6">
      <c r="A80" s="39"/>
      <c r="B80" s="39"/>
      <c r="C80" s="39"/>
      <c r="D80" s="39"/>
      <c r="E80" s="39"/>
      <c r="F80" s="39"/>
    </row>
    <row r="81" spans="1:6">
      <c r="A81" s="39"/>
      <c r="B81" s="39"/>
      <c r="C81" s="39"/>
      <c r="D81" s="39"/>
      <c r="E81" s="39"/>
      <c r="F81" s="39"/>
    </row>
    <row r="82" spans="1:6">
      <c r="A82" s="39"/>
      <c r="B82" s="39"/>
      <c r="C82" s="39"/>
      <c r="D82" s="39"/>
      <c r="E82" s="39"/>
      <c r="F82" s="39"/>
    </row>
    <row r="83" spans="1:6">
      <c r="A83" s="39"/>
      <c r="B83" s="39"/>
      <c r="C83" s="39"/>
      <c r="D83" s="39"/>
      <c r="E83" s="39"/>
      <c r="F83" s="39"/>
    </row>
    <row r="84" spans="1:6">
      <c r="A84" s="39"/>
      <c r="B84" s="39"/>
      <c r="C84" s="39"/>
      <c r="D84" s="39"/>
      <c r="E84" s="39"/>
      <c r="F84" s="39"/>
    </row>
    <row r="85" spans="1:6">
      <c r="A85" s="39"/>
      <c r="B85" s="39"/>
      <c r="C85" s="39"/>
      <c r="D85" s="39"/>
      <c r="E85" s="39"/>
      <c r="F85" s="39"/>
    </row>
    <row r="86" spans="1:6">
      <c r="A86" s="39"/>
      <c r="B86" s="39"/>
      <c r="C86" s="39"/>
      <c r="D86" s="39"/>
      <c r="E86" s="39"/>
      <c r="F86" s="39"/>
    </row>
    <row r="87" spans="1:6">
      <c r="A87" s="39"/>
      <c r="B87" s="39"/>
      <c r="C87" s="39"/>
      <c r="D87" s="39"/>
      <c r="E87" s="39"/>
      <c r="F87" s="39"/>
    </row>
    <row r="88" spans="1:6">
      <c r="A88" s="39"/>
      <c r="B88" s="39"/>
      <c r="C88" s="39"/>
      <c r="D88" s="39"/>
      <c r="E88" s="39"/>
      <c r="F88" s="39"/>
    </row>
    <row r="89" spans="1:6">
      <c r="A89" s="39"/>
      <c r="B89" s="39"/>
      <c r="C89" s="39"/>
      <c r="D89" s="39"/>
      <c r="E89" s="39"/>
      <c r="F89" s="39"/>
    </row>
    <row r="90" spans="1:6">
      <c r="A90" s="39"/>
      <c r="B90" s="39"/>
      <c r="C90" s="39"/>
      <c r="D90" s="39"/>
      <c r="E90" s="39"/>
      <c r="F90" s="39"/>
    </row>
    <row r="91" spans="1:6">
      <c r="A91" s="39"/>
      <c r="B91" s="39"/>
      <c r="C91" s="39"/>
      <c r="D91" s="39"/>
      <c r="E91" s="39"/>
      <c r="F91" s="39"/>
    </row>
    <row r="92" spans="1:6">
      <c r="A92" s="39"/>
      <c r="B92" s="39"/>
      <c r="C92" s="39"/>
      <c r="D92" s="39"/>
      <c r="E92" s="39"/>
      <c r="F92" s="39"/>
    </row>
    <row r="93" spans="1:6">
      <c r="A93" s="39"/>
      <c r="B93" s="39"/>
      <c r="C93" s="39"/>
      <c r="D93" s="39"/>
      <c r="E93" s="39"/>
      <c r="F93" s="39"/>
    </row>
    <row r="94" spans="1:6">
      <c r="A94" s="39"/>
      <c r="B94" s="39"/>
      <c r="C94" s="39"/>
      <c r="D94" s="39"/>
      <c r="E94" s="39"/>
      <c r="F94" s="39"/>
    </row>
    <row r="95" spans="1:6">
      <c r="A95" s="39"/>
      <c r="B95" s="39"/>
      <c r="C95" s="39"/>
      <c r="D95" s="39"/>
      <c r="E95" s="39"/>
      <c r="F95" s="39"/>
    </row>
    <row r="96" spans="1:6">
      <c r="A96" s="39"/>
      <c r="B96" s="39"/>
      <c r="C96" s="39"/>
      <c r="D96" s="39"/>
      <c r="E96" s="39"/>
      <c r="F96" s="39"/>
    </row>
    <row r="97" spans="1:6">
      <c r="A97" s="39"/>
      <c r="B97" s="39"/>
      <c r="C97" s="39"/>
      <c r="D97" s="39"/>
      <c r="E97" s="39"/>
      <c r="F97" s="39"/>
    </row>
    <row r="98" spans="1:6">
      <c r="A98" s="39"/>
      <c r="B98" s="39"/>
      <c r="C98" s="39"/>
      <c r="D98" s="39"/>
      <c r="E98" s="39"/>
      <c r="F98" s="39"/>
    </row>
    <row r="99" spans="1:6">
      <c r="A99" s="39"/>
      <c r="B99" s="39"/>
      <c r="C99" s="39"/>
      <c r="D99" s="39"/>
      <c r="E99" s="39"/>
      <c r="F99" s="39"/>
    </row>
    <row r="100" spans="1:6">
      <c r="A100" s="39"/>
      <c r="B100" s="39"/>
      <c r="C100" s="39"/>
      <c r="D100" s="39"/>
      <c r="E100" s="39"/>
      <c r="F100" s="39"/>
    </row>
    <row r="101" spans="1:6">
      <c r="A101" s="39"/>
      <c r="B101" s="39"/>
      <c r="C101" s="39"/>
      <c r="D101" s="39"/>
      <c r="E101" s="39"/>
      <c r="F101" s="39"/>
    </row>
    <row r="102" spans="1:6">
      <c r="A102" s="39"/>
      <c r="B102" s="39"/>
      <c r="C102" s="39"/>
      <c r="D102" s="39"/>
      <c r="E102" s="39"/>
      <c r="F102" s="39"/>
    </row>
    <row r="103" spans="1:6">
      <c r="A103" s="39"/>
      <c r="B103" s="39"/>
      <c r="C103" s="39"/>
      <c r="D103" s="39"/>
      <c r="E103" s="39"/>
      <c r="F103" s="39"/>
    </row>
    <row r="104" spans="1:6">
      <c r="A104" s="39"/>
      <c r="B104" s="39"/>
      <c r="C104" s="39"/>
      <c r="D104" s="39"/>
      <c r="E104" s="39"/>
      <c r="F104" s="39"/>
    </row>
    <row r="105" spans="1:6">
      <c r="A105" s="39"/>
      <c r="B105" s="39"/>
      <c r="C105" s="39"/>
      <c r="D105" s="39"/>
      <c r="E105" s="39"/>
      <c r="F105" s="39"/>
    </row>
    <row r="106" spans="1:6">
      <c r="A106" s="39"/>
      <c r="B106" s="39"/>
      <c r="C106" s="39"/>
      <c r="D106" s="39"/>
      <c r="E106" s="39"/>
      <c r="F106" s="39"/>
    </row>
    <row r="107" spans="1:6">
      <c r="A107" s="39"/>
      <c r="B107" s="39"/>
      <c r="C107" s="39"/>
      <c r="D107" s="39"/>
      <c r="E107" s="39"/>
      <c r="F107" s="39"/>
    </row>
    <row r="108" spans="1:6">
      <c r="A108" s="39"/>
      <c r="B108" s="39"/>
      <c r="C108" s="39"/>
      <c r="D108" s="39"/>
      <c r="E108" s="39"/>
      <c r="F108" s="39"/>
    </row>
    <row r="109" spans="1:6">
      <c r="A109" s="39"/>
      <c r="B109" s="39"/>
      <c r="C109" s="39"/>
      <c r="D109" s="39"/>
      <c r="E109" s="39"/>
      <c r="F109" s="39"/>
    </row>
    <row r="110" spans="1:6">
      <c r="A110" s="39"/>
      <c r="B110" s="39"/>
      <c r="C110" s="39"/>
      <c r="D110" s="39"/>
      <c r="E110" s="39"/>
      <c r="F110" s="39"/>
    </row>
    <row r="111" spans="1:6">
      <c r="A111" s="39"/>
      <c r="B111" s="39"/>
      <c r="C111" s="39"/>
      <c r="D111" s="39"/>
      <c r="E111" s="39"/>
      <c r="F111" s="39"/>
    </row>
    <row r="112" spans="1:6">
      <c r="A112" s="39"/>
      <c r="B112" s="39"/>
      <c r="C112" s="39"/>
      <c r="D112" s="39"/>
      <c r="E112" s="39"/>
      <c r="F112" s="39"/>
    </row>
    <row r="113" spans="1:6">
      <c r="A113" s="39"/>
      <c r="B113" s="39"/>
      <c r="C113" s="39"/>
      <c r="D113" s="39"/>
      <c r="E113" s="39"/>
      <c r="F113" s="39"/>
    </row>
    <row r="114" spans="1:6">
      <c r="A114" s="39"/>
      <c r="B114" s="39"/>
      <c r="C114" s="39"/>
      <c r="D114" s="39"/>
      <c r="E114" s="39"/>
      <c r="F114" s="39"/>
    </row>
    <row r="115" spans="1:6">
      <c r="A115" s="39"/>
      <c r="B115" s="39"/>
      <c r="C115" s="39"/>
      <c r="D115" s="39"/>
      <c r="E115" s="39"/>
      <c r="F115" s="39"/>
    </row>
    <row r="116" spans="1:6">
      <c r="A116" s="39"/>
      <c r="B116" s="39"/>
      <c r="C116" s="39"/>
      <c r="D116" s="39"/>
      <c r="E116" s="39"/>
      <c r="F116" s="39"/>
    </row>
    <row r="117" spans="1:6">
      <c r="A117" s="39"/>
      <c r="B117" s="39"/>
      <c r="C117" s="39"/>
      <c r="D117" s="39"/>
      <c r="E117" s="39"/>
      <c r="F117" s="39"/>
    </row>
    <row r="118" spans="1:6">
      <c r="A118" s="39"/>
      <c r="B118" s="39"/>
      <c r="C118" s="39"/>
      <c r="D118" s="39"/>
      <c r="E118" s="39"/>
      <c r="F118" s="39"/>
    </row>
    <row r="119" spans="1:6">
      <c r="A119" s="39"/>
      <c r="B119" s="39"/>
      <c r="C119" s="39"/>
      <c r="D119" s="39"/>
      <c r="E119" s="39"/>
      <c r="F119" s="39"/>
    </row>
    <row r="120" spans="1:6">
      <c r="A120" s="39"/>
      <c r="B120" s="39"/>
      <c r="C120" s="39"/>
      <c r="D120" s="39"/>
      <c r="E120" s="39"/>
      <c r="F120" s="39"/>
    </row>
    <row r="121" spans="1:6">
      <c r="A121" s="39"/>
      <c r="B121" s="39"/>
      <c r="C121" s="39"/>
      <c r="D121" s="39"/>
      <c r="E121" s="39"/>
      <c r="F121" s="39"/>
    </row>
    <row r="122" spans="1:6">
      <c r="A122" s="39"/>
      <c r="B122" s="39"/>
      <c r="C122" s="39"/>
      <c r="D122" s="39"/>
      <c r="E122" s="39"/>
      <c r="F122" s="39"/>
    </row>
    <row r="123" spans="1:6">
      <c r="A123" s="39"/>
      <c r="B123" s="39"/>
      <c r="C123" s="39"/>
      <c r="D123" s="39"/>
      <c r="E123" s="39"/>
      <c r="F123" s="39"/>
    </row>
    <row r="124" spans="1:6">
      <c r="A124" s="39"/>
      <c r="B124" s="39"/>
      <c r="C124" s="39"/>
      <c r="D124" s="39"/>
      <c r="E124" s="39"/>
      <c r="F124" s="39"/>
    </row>
    <row r="125" spans="1:6">
      <c r="A125" s="39"/>
      <c r="B125" s="39"/>
      <c r="C125" s="39"/>
      <c r="D125" s="39"/>
      <c r="E125" s="39"/>
      <c r="F125" s="39"/>
    </row>
    <row r="126" spans="1:6">
      <c r="A126" s="39"/>
      <c r="B126" s="39"/>
      <c r="C126" s="39"/>
      <c r="D126" s="39"/>
      <c r="E126" s="39"/>
      <c r="F126" s="39"/>
    </row>
    <row r="127" spans="1:6">
      <c r="A127" s="39"/>
      <c r="B127" s="39"/>
      <c r="C127" s="39"/>
      <c r="D127" s="39"/>
      <c r="E127" s="39"/>
      <c r="F127" s="39"/>
    </row>
    <row r="128" spans="1:6">
      <c r="A128" s="39"/>
      <c r="B128" s="39"/>
      <c r="C128" s="39"/>
      <c r="D128" s="39"/>
      <c r="E128" s="39"/>
      <c r="F128" s="39"/>
    </row>
    <row r="129" spans="1:6">
      <c r="A129" s="39"/>
      <c r="B129" s="39"/>
      <c r="C129" s="39"/>
      <c r="D129" s="39"/>
      <c r="E129" s="39"/>
      <c r="F129" s="39"/>
    </row>
    <row r="130" spans="1:6">
      <c r="A130" s="39"/>
      <c r="B130" s="39"/>
      <c r="C130" s="39"/>
      <c r="D130" s="39"/>
      <c r="E130" s="39"/>
      <c r="F130" s="39"/>
    </row>
    <row r="131" spans="1:6">
      <c r="A131" s="39"/>
      <c r="B131" s="39"/>
      <c r="C131" s="39"/>
      <c r="D131" s="39"/>
      <c r="E131" s="39"/>
      <c r="F131" s="39"/>
    </row>
    <row r="132" spans="1:6">
      <c r="A132" s="39"/>
      <c r="B132" s="39"/>
      <c r="C132" s="39"/>
      <c r="D132" s="39"/>
      <c r="E132" s="39"/>
      <c r="F132" s="39"/>
    </row>
    <row r="133" spans="1:6">
      <c r="A133" s="39"/>
      <c r="B133" s="39"/>
      <c r="C133" s="39"/>
      <c r="D133" s="39"/>
      <c r="E133" s="39"/>
      <c r="F133" s="39"/>
    </row>
    <row r="134" spans="1:6">
      <c r="A134" s="39"/>
      <c r="B134" s="39"/>
      <c r="C134" s="39"/>
      <c r="D134" s="39"/>
      <c r="E134" s="39"/>
      <c r="F134" s="39"/>
    </row>
    <row r="135" spans="1:6">
      <c r="A135" s="39"/>
      <c r="B135" s="39"/>
      <c r="C135" s="39"/>
      <c r="D135" s="39"/>
      <c r="E135" s="39"/>
      <c r="F135" s="39"/>
    </row>
    <row r="136" spans="1:6">
      <c r="A136" s="39"/>
      <c r="B136" s="39"/>
      <c r="C136" s="39"/>
      <c r="D136" s="39"/>
      <c r="E136" s="39"/>
      <c r="F136" s="39"/>
    </row>
    <row r="137" spans="1:6">
      <c r="A137" s="39"/>
      <c r="B137" s="39"/>
      <c r="C137" s="39"/>
      <c r="D137" s="39"/>
      <c r="E137" s="39"/>
      <c r="F137" s="39"/>
    </row>
    <row r="138" spans="1:6">
      <c r="A138" s="39"/>
      <c r="B138" s="39"/>
      <c r="C138" s="39"/>
      <c r="D138" s="39"/>
      <c r="E138" s="39"/>
      <c r="F138" s="39"/>
    </row>
    <row r="139" spans="1:6">
      <c r="A139" s="39"/>
      <c r="B139" s="39"/>
      <c r="C139" s="39"/>
      <c r="D139" s="39"/>
      <c r="E139" s="39"/>
      <c r="F139" s="39"/>
    </row>
    <row r="140" spans="1:6">
      <c r="A140" s="39"/>
      <c r="B140" s="39"/>
      <c r="C140" s="39"/>
      <c r="D140" s="39"/>
      <c r="E140" s="39"/>
      <c r="F140" s="39"/>
    </row>
    <row r="141" spans="1:6">
      <c r="A141" s="39"/>
      <c r="B141" s="39"/>
      <c r="C141" s="39"/>
      <c r="D141" s="39"/>
      <c r="E141" s="39"/>
      <c r="F141" s="39"/>
    </row>
    <row r="142" spans="1:6">
      <c r="A142" s="39"/>
      <c r="B142" s="39"/>
      <c r="C142" s="39"/>
      <c r="D142" s="39"/>
      <c r="E142" s="39"/>
      <c r="F142" s="39"/>
    </row>
    <row r="143" spans="1:6">
      <c r="A143" s="39"/>
      <c r="B143" s="39"/>
      <c r="C143" s="39"/>
      <c r="D143" s="39"/>
      <c r="E143" s="39"/>
      <c r="F143" s="39"/>
    </row>
    <row r="144" spans="1:6">
      <c r="A144" s="39"/>
      <c r="B144" s="39"/>
      <c r="C144" s="39"/>
      <c r="D144" s="39"/>
      <c r="E144" s="39"/>
      <c r="F144" s="39"/>
    </row>
    <row r="145" spans="1:6">
      <c r="A145" s="39"/>
      <c r="B145" s="39"/>
      <c r="C145" s="39"/>
      <c r="D145" s="39"/>
      <c r="E145" s="39"/>
      <c r="F145" s="39"/>
    </row>
    <row r="146" spans="1:6">
      <c r="A146" s="39"/>
      <c r="B146" s="39"/>
      <c r="C146" s="39"/>
      <c r="D146" s="39"/>
      <c r="E146" s="39"/>
      <c r="F146" s="39"/>
    </row>
    <row r="147" spans="1:6">
      <c r="A147" s="39"/>
      <c r="B147" s="39"/>
      <c r="C147" s="39"/>
      <c r="D147" s="39"/>
      <c r="E147" s="39"/>
      <c r="F147" s="39"/>
    </row>
    <row r="148" spans="1:6">
      <c r="A148" s="39"/>
      <c r="B148" s="39"/>
      <c r="C148" s="39"/>
      <c r="D148" s="39"/>
      <c r="E148" s="39"/>
      <c r="F148" s="39"/>
    </row>
    <row r="149" spans="1:6">
      <c r="A149" s="39"/>
      <c r="B149" s="39"/>
      <c r="C149" s="39"/>
      <c r="D149" s="39"/>
      <c r="E149" s="39"/>
      <c r="F149" s="39"/>
    </row>
    <row r="150" spans="1:6">
      <c r="A150" s="39"/>
      <c r="B150" s="39"/>
      <c r="C150" s="39"/>
      <c r="D150" s="39"/>
      <c r="E150" s="39"/>
      <c r="F150" s="39"/>
    </row>
    <row r="151" spans="1:6">
      <c r="A151" s="39"/>
      <c r="B151" s="39"/>
      <c r="C151" s="39"/>
      <c r="D151" s="39"/>
      <c r="E151" s="39"/>
      <c r="F151" s="39"/>
    </row>
    <row r="152" spans="1:6">
      <c r="A152" s="39"/>
      <c r="B152" s="39"/>
      <c r="C152" s="39"/>
      <c r="D152" s="39"/>
      <c r="E152" s="39"/>
      <c r="F152" s="39"/>
    </row>
    <row r="153" spans="1:6">
      <c r="A153" s="39"/>
      <c r="B153" s="39"/>
      <c r="C153" s="39"/>
      <c r="D153" s="39"/>
      <c r="E153" s="39"/>
      <c r="F153" s="39"/>
    </row>
    <row r="154" spans="1:6">
      <c r="A154" s="39"/>
      <c r="B154" s="39"/>
      <c r="C154" s="39"/>
      <c r="D154" s="39"/>
      <c r="E154" s="39"/>
      <c r="F154" s="39"/>
    </row>
    <row r="155" spans="1:6">
      <c r="A155" s="39"/>
      <c r="B155" s="39"/>
      <c r="C155" s="39"/>
      <c r="D155" s="39"/>
      <c r="E155" s="39"/>
      <c r="F155" s="39"/>
    </row>
    <row r="156" spans="1:6">
      <c r="A156" s="39"/>
      <c r="B156" s="39"/>
      <c r="C156" s="39"/>
      <c r="D156" s="39"/>
      <c r="E156" s="39"/>
      <c r="F156" s="39"/>
    </row>
    <row r="157" spans="1:6">
      <c r="A157" s="39"/>
      <c r="B157" s="39"/>
      <c r="C157" s="39"/>
      <c r="D157" s="39"/>
      <c r="E157" s="39"/>
      <c r="F157" s="39"/>
    </row>
    <row r="158" spans="1:6">
      <c r="A158" s="39"/>
      <c r="B158" s="39"/>
      <c r="C158" s="39"/>
      <c r="D158" s="39"/>
      <c r="E158" s="39"/>
      <c r="F158" s="39"/>
    </row>
    <row r="159" spans="1:6">
      <c r="A159" s="39"/>
      <c r="B159" s="39"/>
      <c r="C159" s="39"/>
      <c r="D159" s="39"/>
      <c r="E159" s="39"/>
      <c r="F159" s="39"/>
    </row>
    <row r="160" spans="1:6">
      <c r="A160" s="39"/>
      <c r="B160" s="39"/>
      <c r="C160" s="39"/>
      <c r="D160" s="39"/>
      <c r="E160" s="39"/>
      <c r="F160" s="39"/>
    </row>
    <row r="161" spans="1:6">
      <c r="A161" s="39"/>
      <c r="B161" s="39"/>
      <c r="C161" s="39"/>
      <c r="D161" s="39"/>
      <c r="E161" s="39"/>
      <c r="F161" s="39"/>
    </row>
    <row r="162" spans="1:6">
      <c r="A162" s="39"/>
      <c r="B162" s="39"/>
      <c r="C162" s="39"/>
      <c r="D162" s="39"/>
      <c r="E162" s="39"/>
      <c r="F162" s="39"/>
    </row>
    <row r="163" spans="1:6">
      <c r="A163" s="39"/>
      <c r="B163" s="39"/>
      <c r="C163" s="39"/>
      <c r="D163" s="39"/>
      <c r="E163" s="39"/>
      <c r="F163" s="39"/>
    </row>
    <row r="164" spans="1:6">
      <c r="A164" s="39"/>
      <c r="B164" s="39"/>
      <c r="C164" s="39"/>
      <c r="D164" s="39"/>
      <c r="E164" s="39"/>
      <c r="F164" s="39"/>
    </row>
    <row r="165" spans="1:6">
      <c r="A165" s="39"/>
      <c r="B165" s="39"/>
      <c r="C165" s="39"/>
      <c r="D165" s="39"/>
      <c r="E165" s="39"/>
      <c r="F165" s="39"/>
    </row>
    <row r="166" spans="1:6">
      <c r="A166" s="39"/>
      <c r="B166" s="39"/>
      <c r="C166" s="39"/>
      <c r="D166" s="39"/>
      <c r="E166" s="39"/>
      <c r="F166" s="39"/>
    </row>
    <row r="167" spans="1:6">
      <c r="A167" s="39"/>
      <c r="B167" s="39"/>
      <c r="C167" s="39"/>
      <c r="D167" s="39"/>
      <c r="E167" s="39"/>
      <c r="F167" s="39"/>
    </row>
    <row r="168" spans="1:6">
      <c r="A168" s="39"/>
      <c r="B168" s="39"/>
      <c r="C168" s="39"/>
      <c r="D168" s="39"/>
      <c r="E168" s="39"/>
      <c r="F168" s="39"/>
    </row>
    <row r="169" spans="1:6">
      <c r="A169" s="39"/>
      <c r="B169" s="39"/>
      <c r="C169" s="39"/>
      <c r="D169" s="39"/>
      <c r="E169" s="39"/>
      <c r="F169" s="39"/>
    </row>
    <row r="170" spans="1:6">
      <c r="A170" s="39"/>
      <c r="B170" s="39"/>
      <c r="C170" s="39"/>
      <c r="D170" s="39"/>
      <c r="E170" s="39"/>
      <c r="F170" s="39"/>
    </row>
    <row r="171" spans="1:6">
      <c r="A171" s="39"/>
      <c r="B171" s="39"/>
      <c r="C171" s="39"/>
      <c r="D171" s="39"/>
      <c r="E171" s="39"/>
      <c r="F171" s="39"/>
    </row>
    <row r="172" spans="1:6">
      <c r="A172" s="39"/>
      <c r="B172" s="39"/>
      <c r="C172" s="39"/>
      <c r="D172" s="39"/>
      <c r="E172" s="39"/>
      <c r="F172" s="39"/>
    </row>
    <row r="173" spans="1:6">
      <c r="A173" s="39"/>
      <c r="B173" s="39"/>
      <c r="C173" s="39"/>
      <c r="D173" s="39"/>
      <c r="E173" s="39"/>
      <c r="F173" s="39"/>
    </row>
    <row r="174" spans="1:6">
      <c r="A174" s="39"/>
      <c r="B174" s="39"/>
      <c r="C174" s="39"/>
      <c r="D174" s="39"/>
      <c r="E174" s="39"/>
      <c r="F174" s="39"/>
    </row>
    <row r="175" spans="1:6">
      <c r="A175" s="39"/>
      <c r="B175" s="39"/>
      <c r="C175" s="39"/>
      <c r="D175" s="39"/>
      <c r="E175" s="39"/>
      <c r="F175" s="39"/>
    </row>
    <row r="176" spans="1:6">
      <c r="A176" s="39"/>
      <c r="B176" s="39"/>
      <c r="C176" s="39"/>
      <c r="D176" s="39"/>
      <c r="E176" s="39"/>
      <c r="F176" s="39"/>
    </row>
    <row r="177" spans="1:6">
      <c r="A177" s="39"/>
      <c r="B177" s="39"/>
      <c r="C177" s="39"/>
      <c r="D177" s="39"/>
      <c r="E177" s="39"/>
      <c r="F177" s="39"/>
    </row>
    <row r="178" spans="1:6">
      <c r="A178" s="39"/>
      <c r="B178" s="39"/>
      <c r="C178" s="39"/>
      <c r="D178" s="39"/>
      <c r="E178" s="39"/>
      <c r="F178" s="39"/>
    </row>
    <row r="179" spans="1:6">
      <c r="A179" s="39"/>
      <c r="B179" s="39"/>
      <c r="C179" s="39"/>
      <c r="D179" s="39"/>
      <c r="E179" s="39"/>
      <c r="F179" s="39"/>
    </row>
    <row r="180" spans="1:6">
      <c r="A180" s="39"/>
      <c r="B180" s="39"/>
      <c r="C180" s="39"/>
      <c r="D180" s="39"/>
      <c r="E180" s="39"/>
      <c r="F180" s="39"/>
    </row>
    <row r="181" spans="1:6">
      <c r="A181" s="39"/>
      <c r="B181" s="39"/>
      <c r="C181" s="39"/>
      <c r="D181" s="39"/>
      <c r="E181" s="39"/>
      <c r="F181" s="39"/>
    </row>
    <row r="182" spans="1:6">
      <c r="A182" s="39"/>
      <c r="B182" s="39"/>
      <c r="C182" s="39"/>
      <c r="D182" s="39"/>
      <c r="E182" s="39"/>
      <c r="F182" s="39"/>
    </row>
    <row r="183" spans="1:6">
      <c r="A183" s="39"/>
      <c r="B183" s="39"/>
      <c r="C183" s="39"/>
      <c r="D183" s="39"/>
      <c r="E183" s="39"/>
      <c r="F183" s="39"/>
    </row>
    <row r="184" spans="1:6">
      <c r="A184" s="39"/>
      <c r="B184" s="39"/>
      <c r="C184" s="39"/>
      <c r="D184" s="39"/>
      <c r="E184" s="39"/>
      <c r="F184" s="39"/>
    </row>
    <row r="185" spans="1:6">
      <c r="A185" s="39"/>
      <c r="B185" s="39"/>
      <c r="C185" s="39"/>
      <c r="D185" s="39"/>
      <c r="E185" s="39"/>
      <c r="F185" s="39"/>
    </row>
    <row r="186" spans="1:6">
      <c r="A186" s="39"/>
      <c r="B186" s="39"/>
      <c r="C186" s="39"/>
      <c r="D186" s="39"/>
      <c r="E186" s="39"/>
      <c r="F186" s="39"/>
    </row>
    <row r="187" spans="1:6">
      <c r="A187" s="39"/>
      <c r="B187" s="39"/>
      <c r="C187" s="39"/>
      <c r="D187" s="39"/>
      <c r="E187" s="39"/>
      <c r="F187" s="39"/>
    </row>
    <row r="188" spans="1:6">
      <c r="A188" s="39"/>
      <c r="B188" s="39"/>
      <c r="C188" s="39"/>
      <c r="D188" s="39"/>
      <c r="E188" s="39"/>
      <c r="F188" s="39"/>
    </row>
    <row r="189" spans="1:6">
      <c r="A189" s="39"/>
      <c r="B189" s="39"/>
      <c r="C189" s="39"/>
      <c r="D189" s="39"/>
      <c r="E189" s="39"/>
      <c r="F189" s="39"/>
    </row>
    <row r="190" spans="1:6">
      <c r="A190" s="39"/>
      <c r="B190" s="39"/>
      <c r="C190" s="39"/>
      <c r="D190" s="39"/>
      <c r="E190" s="39"/>
      <c r="F190" s="39"/>
    </row>
    <row r="191" spans="1:6">
      <c r="A191" s="39"/>
      <c r="B191" s="39"/>
      <c r="C191" s="39"/>
      <c r="D191" s="39"/>
      <c r="E191" s="39"/>
      <c r="F191" s="39"/>
    </row>
    <row r="192" spans="1:6">
      <c r="A192" s="39"/>
      <c r="B192" s="39"/>
      <c r="C192" s="39"/>
      <c r="D192" s="39"/>
      <c r="E192" s="39"/>
      <c r="F192" s="39"/>
    </row>
    <row r="193" spans="1:6">
      <c r="A193" s="39"/>
      <c r="B193" s="39"/>
      <c r="C193" s="39"/>
      <c r="D193" s="39"/>
      <c r="E193" s="39"/>
      <c r="F193" s="39"/>
    </row>
    <row r="194" spans="1:6">
      <c r="A194" s="39"/>
      <c r="B194" s="39"/>
      <c r="C194" s="39"/>
      <c r="D194" s="39"/>
      <c r="E194" s="39"/>
      <c r="F194" s="39"/>
    </row>
    <row r="195" spans="1:6">
      <c r="A195" s="39"/>
      <c r="B195" s="39"/>
      <c r="C195" s="39"/>
      <c r="D195" s="39"/>
      <c r="E195" s="39"/>
      <c r="F195" s="39"/>
    </row>
    <row r="196" spans="1:6">
      <c r="A196" s="39"/>
      <c r="B196" s="39"/>
      <c r="C196" s="39"/>
      <c r="D196" s="39"/>
      <c r="E196" s="39"/>
      <c r="F196" s="39"/>
    </row>
    <row r="197" spans="1:6">
      <c r="A197" s="39"/>
      <c r="B197" s="39"/>
      <c r="C197" s="39"/>
      <c r="D197" s="39"/>
      <c r="E197" s="39"/>
      <c r="F197" s="39"/>
    </row>
    <row r="198" spans="1:6">
      <c r="A198" s="39"/>
      <c r="B198" s="39"/>
      <c r="C198" s="39"/>
      <c r="D198" s="39"/>
      <c r="E198" s="39"/>
      <c r="F198" s="39"/>
    </row>
    <row r="199" spans="1:6">
      <c r="A199" s="39"/>
      <c r="B199" s="39"/>
      <c r="C199" s="39"/>
      <c r="D199" s="39"/>
      <c r="E199" s="39"/>
      <c r="F199" s="39"/>
    </row>
    <row r="200" spans="1:6">
      <c r="A200" s="39"/>
      <c r="B200" s="39"/>
      <c r="C200" s="39"/>
      <c r="D200" s="39"/>
      <c r="E200" s="39"/>
      <c r="F200" s="39"/>
    </row>
    <row r="201" spans="1:6">
      <c r="A201" s="39"/>
      <c r="B201" s="39"/>
      <c r="C201" s="39"/>
      <c r="D201" s="39"/>
      <c r="E201" s="39"/>
      <c r="F201" s="39"/>
    </row>
    <row r="202" spans="1:6">
      <c r="A202" s="39"/>
      <c r="B202" s="39"/>
      <c r="C202" s="39"/>
      <c r="D202" s="39"/>
      <c r="E202" s="39"/>
      <c r="F202" s="39"/>
    </row>
    <row r="203" spans="1:6">
      <c r="A203" s="39"/>
      <c r="B203" s="39"/>
      <c r="C203" s="39"/>
      <c r="D203" s="39"/>
      <c r="E203" s="39"/>
      <c r="F203" s="39"/>
    </row>
    <row r="204" spans="1:6">
      <c r="A204" s="39"/>
      <c r="B204" s="39"/>
      <c r="C204" s="39"/>
      <c r="D204" s="39"/>
      <c r="E204" s="39"/>
      <c r="F204" s="39"/>
    </row>
    <row r="205" spans="1:6">
      <c r="A205" s="39"/>
      <c r="B205" s="39"/>
      <c r="C205" s="39"/>
      <c r="D205" s="39"/>
      <c r="E205" s="39"/>
      <c r="F205" s="39"/>
    </row>
    <row r="206" spans="1:6">
      <c r="A206" s="39"/>
      <c r="B206" s="39"/>
      <c r="C206" s="39"/>
      <c r="D206" s="39"/>
      <c r="E206" s="39"/>
      <c r="F206" s="39"/>
    </row>
    <row r="207" spans="1:6">
      <c r="A207" s="39"/>
      <c r="B207" s="39"/>
      <c r="C207" s="39"/>
      <c r="D207" s="39"/>
      <c r="E207" s="39"/>
      <c r="F207" s="39"/>
    </row>
  </sheetData>
  <phoneticPr fontId="58" type="noConversion"/>
  <printOptions horizontalCentered="1"/>
  <pageMargins left="0.59055118110236227" right="0.19685039370078741" top="0.78740157480314965" bottom="0.59055118110236227" header="0.39370078740157483" footer="0.19685039370078741"/>
  <pageSetup orientation="portrait" r:id="rId1"/>
  <headerFooter alignWithMargins="0">
    <oddHeader>&amp;L&amp;"Arial,Negrita Cursiva"&amp;EPROG. DE OPERACIONES ANUAL 2011&amp;C&amp;"Arial,Negrita"&amp;12
FORMULARIO Nº 8b&amp;R&amp;"Arial,Negrita Cursiva"&amp;EDETERMINACIÓN DE  COSTO DE BIENES Y SERVICIOS</oddHeader>
    <oddFooter>&amp;L&amp;"Arial,Negrita Cursiva"__________________________________________________
MINISTERIO DE DESARROLLO PRODUCTIVO Y ECONOMÍA PLURAL</oddFooter>
  </headerFooter>
</worksheet>
</file>

<file path=xl/worksheets/sheet12.xml><?xml version="1.0" encoding="utf-8"?>
<worksheet xmlns="http://schemas.openxmlformats.org/spreadsheetml/2006/main" xmlns:r="http://schemas.openxmlformats.org/officeDocument/2006/relationships">
  <sheetPr codeName="Hoja8"/>
  <dimension ref="A1:L110"/>
  <sheetViews>
    <sheetView view="pageBreakPreview" zoomScaleSheetLayoutView="100" workbookViewId="0">
      <selection activeCell="C31" sqref="C31"/>
    </sheetView>
  </sheetViews>
  <sheetFormatPr baseColWidth="10" defaultRowHeight="12.75"/>
  <cols>
    <col min="1" max="1" width="18.7109375" style="6" customWidth="1"/>
    <col min="2" max="2" width="20.28515625" style="6" customWidth="1"/>
    <col min="3" max="3" width="16" style="6" customWidth="1"/>
    <col min="4" max="4" width="10.85546875" style="6" customWidth="1"/>
    <col min="5" max="5" width="9.7109375" style="6" customWidth="1"/>
    <col min="6" max="6" width="8.28515625" style="6" customWidth="1"/>
    <col min="7" max="7" width="13.140625" style="6" customWidth="1"/>
    <col min="8" max="8" width="13.42578125" style="6" customWidth="1"/>
    <col min="9" max="9" width="11.28515625" style="6" customWidth="1"/>
    <col min="10" max="10" width="11" style="6" customWidth="1"/>
    <col min="11" max="11" width="9.140625" style="6" customWidth="1"/>
    <col min="12" max="12" width="22" style="6" customWidth="1"/>
    <col min="13" max="16384" width="11.42578125" style="6"/>
  </cols>
  <sheetData>
    <row r="1" spans="1:12">
      <c r="A1" s="9" t="s">
        <v>385</v>
      </c>
      <c r="C1" s="275">
        <f>FORM1!A1</f>
        <v>0</v>
      </c>
      <c r="D1" s="275"/>
      <c r="E1" s="275"/>
      <c r="F1" s="275"/>
      <c r="G1" s="275"/>
      <c r="H1" s="12"/>
      <c r="I1" s="12"/>
      <c r="J1" s="12"/>
      <c r="K1" s="25"/>
      <c r="L1" s="25"/>
    </row>
    <row r="2" spans="1:12">
      <c r="A2" s="9" t="s">
        <v>447</v>
      </c>
      <c r="C2" s="275" t="str">
        <f>FORM1!B2</f>
        <v xml:space="preserve">DIRECCIÓN GENERAL  DE ASUNTOS ADMINISTRATIVOS                                                                                                                                              </v>
      </c>
      <c r="D2" s="275"/>
      <c r="E2" s="275"/>
      <c r="F2" s="275"/>
      <c r="G2" s="275"/>
      <c r="H2" s="8"/>
      <c r="I2" s="8"/>
      <c r="J2" s="8"/>
      <c r="K2" s="25"/>
      <c r="L2" s="25"/>
    </row>
    <row r="3" spans="1:12" ht="19.5" customHeight="1">
      <c r="A3" s="867" t="s">
        <v>171</v>
      </c>
      <c r="B3" s="867"/>
      <c r="C3" s="867"/>
      <c r="D3" s="867"/>
      <c r="E3" s="867"/>
      <c r="F3" s="867"/>
      <c r="G3" s="867"/>
      <c r="H3" s="867"/>
      <c r="I3" s="867"/>
      <c r="J3" s="867"/>
      <c r="K3" s="867"/>
      <c r="L3" s="867"/>
    </row>
    <row r="4" spans="1:12">
      <c r="A4" s="289" t="s">
        <v>467</v>
      </c>
      <c r="B4" s="262"/>
      <c r="C4" s="262"/>
      <c r="D4" s="262"/>
      <c r="E4" s="262"/>
      <c r="F4" s="262"/>
      <c r="G4" s="262"/>
      <c r="H4" s="262"/>
      <c r="I4" s="262"/>
      <c r="J4" s="262"/>
      <c r="K4" s="262"/>
      <c r="L4" s="262"/>
    </row>
    <row r="5" spans="1:12" ht="45">
      <c r="A5" s="260" t="s">
        <v>496</v>
      </c>
      <c r="B5" s="260" t="s">
        <v>500</v>
      </c>
      <c r="C5" s="261" t="s">
        <v>501</v>
      </c>
      <c r="D5" s="261" t="s">
        <v>498</v>
      </c>
      <c r="E5" s="261" t="s">
        <v>506</v>
      </c>
      <c r="F5" s="261" t="s">
        <v>502</v>
      </c>
      <c r="G5" s="261" t="s">
        <v>499</v>
      </c>
      <c r="H5" s="261" t="s">
        <v>225</v>
      </c>
      <c r="I5" s="261" t="s">
        <v>503</v>
      </c>
      <c r="J5" s="260" t="s">
        <v>505</v>
      </c>
      <c r="K5" s="261" t="s">
        <v>504</v>
      </c>
      <c r="L5" s="183" t="s">
        <v>386</v>
      </c>
    </row>
    <row r="6" spans="1:12" ht="30.75" customHeight="1">
      <c r="A6" s="189"/>
      <c r="B6" s="190"/>
      <c r="C6" s="190"/>
      <c r="D6" s="190"/>
      <c r="E6" s="190"/>
      <c r="F6" s="190"/>
      <c r="G6" s="190"/>
      <c r="H6" s="190"/>
      <c r="I6" s="190"/>
      <c r="J6" s="190"/>
      <c r="K6" s="191"/>
      <c r="L6" s="191"/>
    </row>
    <row r="7" spans="1:12" ht="30.75" customHeight="1">
      <c r="A7" s="189"/>
      <c r="B7" s="190"/>
      <c r="C7" s="190"/>
      <c r="D7" s="190"/>
      <c r="E7" s="190"/>
      <c r="F7" s="190"/>
      <c r="G7" s="190"/>
      <c r="H7" s="190"/>
      <c r="I7" s="190"/>
      <c r="J7" s="190"/>
      <c r="K7" s="191"/>
      <c r="L7" s="191"/>
    </row>
    <row r="8" spans="1:12" ht="30.75" customHeight="1">
      <c r="A8" s="189"/>
      <c r="B8" s="190"/>
      <c r="C8" s="190"/>
      <c r="D8" s="190"/>
      <c r="E8" s="190"/>
      <c r="F8" s="190"/>
      <c r="G8" s="190"/>
      <c r="H8" s="190"/>
      <c r="I8" s="190"/>
      <c r="J8" s="190"/>
      <c r="K8" s="191"/>
      <c r="L8" s="191"/>
    </row>
    <row r="9" spans="1:12" ht="30.75" customHeight="1">
      <c r="A9" s="189"/>
      <c r="B9" s="190"/>
      <c r="C9" s="190"/>
      <c r="D9" s="190"/>
      <c r="E9" s="190"/>
      <c r="F9" s="190"/>
      <c r="G9" s="190"/>
      <c r="H9" s="190"/>
      <c r="I9" s="190"/>
      <c r="J9" s="190"/>
      <c r="K9" s="191"/>
      <c r="L9" s="191"/>
    </row>
    <row r="10" spans="1:12" ht="30.75" customHeight="1">
      <c r="A10" s="189"/>
      <c r="B10" s="190"/>
      <c r="C10" s="190"/>
      <c r="D10" s="190"/>
      <c r="E10" s="190"/>
      <c r="F10" s="190"/>
      <c r="G10" s="190"/>
      <c r="H10" s="190"/>
      <c r="I10" s="190"/>
      <c r="J10" s="190"/>
      <c r="K10" s="191"/>
      <c r="L10" s="191"/>
    </row>
    <row r="11" spans="1:12" ht="30.75" customHeight="1">
      <c r="A11" s="189"/>
      <c r="B11" s="190"/>
      <c r="C11" s="190"/>
      <c r="D11" s="190"/>
      <c r="E11" s="190"/>
      <c r="F11" s="190"/>
      <c r="G11" s="190"/>
      <c r="H11" s="190"/>
      <c r="I11" s="190"/>
      <c r="J11" s="190"/>
      <c r="K11" s="191"/>
      <c r="L11" s="191"/>
    </row>
    <row r="12" spans="1:12" ht="30.75" customHeight="1">
      <c r="A12" s="189"/>
      <c r="B12" s="190"/>
      <c r="C12" s="190"/>
      <c r="D12" s="190"/>
      <c r="E12" s="190"/>
      <c r="F12" s="190"/>
      <c r="G12" s="190"/>
      <c r="H12" s="190"/>
      <c r="I12" s="190"/>
      <c r="J12" s="190"/>
      <c r="K12" s="191"/>
      <c r="L12" s="191"/>
    </row>
    <row r="13" spans="1:12" ht="30.75" customHeight="1">
      <c r="A13" s="189"/>
      <c r="B13" s="190"/>
      <c r="C13" s="190"/>
      <c r="D13" s="190"/>
      <c r="E13" s="190"/>
      <c r="F13" s="190"/>
      <c r="G13" s="190"/>
      <c r="H13" s="190"/>
      <c r="I13" s="190"/>
      <c r="J13" s="190"/>
      <c r="K13" s="191"/>
      <c r="L13" s="191"/>
    </row>
    <row r="14" spans="1:12" ht="30.75" customHeight="1">
      <c r="A14" s="189"/>
      <c r="B14" s="190"/>
      <c r="C14" s="190"/>
      <c r="D14" s="190"/>
      <c r="E14" s="190"/>
      <c r="F14" s="190"/>
      <c r="G14" s="190"/>
      <c r="H14" s="190"/>
      <c r="I14" s="190"/>
      <c r="J14" s="190"/>
      <c r="K14" s="191"/>
      <c r="L14" s="191"/>
    </row>
    <row r="15" spans="1:12" ht="30.75" customHeight="1">
      <c r="A15" s="189"/>
      <c r="B15" s="190"/>
      <c r="C15" s="190"/>
      <c r="D15" s="190"/>
      <c r="E15" s="190"/>
      <c r="F15" s="190"/>
      <c r="G15" s="190"/>
      <c r="H15" s="190"/>
      <c r="I15" s="190"/>
      <c r="J15" s="190"/>
      <c r="K15" s="191"/>
      <c r="L15" s="191"/>
    </row>
    <row r="16" spans="1:12" ht="30.75" customHeight="1">
      <c r="A16" s="189"/>
      <c r="B16" s="190"/>
      <c r="C16" s="190"/>
      <c r="D16" s="190"/>
      <c r="E16" s="190"/>
      <c r="F16" s="190"/>
      <c r="G16" s="190"/>
      <c r="H16" s="190"/>
      <c r="I16" s="190"/>
      <c r="J16" s="190"/>
      <c r="K16" s="191"/>
      <c r="L16" s="191"/>
    </row>
    <row r="17" spans="1:12" ht="30.75" customHeight="1">
      <c r="A17" s="189"/>
      <c r="B17" s="190"/>
      <c r="C17" s="190"/>
      <c r="D17" s="190"/>
      <c r="E17" s="190"/>
      <c r="F17" s="190"/>
      <c r="G17" s="190"/>
      <c r="H17" s="190"/>
      <c r="I17" s="190"/>
      <c r="J17" s="190"/>
      <c r="K17" s="191"/>
      <c r="L17" s="191"/>
    </row>
    <row r="18" spans="1:12" ht="30.75" customHeight="1">
      <c r="A18" s="189"/>
      <c r="B18" s="190"/>
      <c r="C18" s="190"/>
      <c r="D18" s="190"/>
      <c r="E18" s="190"/>
      <c r="F18" s="190"/>
      <c r="G18" s="190"/>
      <c r="H18" s="190"/>
      <c r="I18" s="190"/>
      <c r="J18" s="190"/>
      <c r="K18" s="191"/>
      <c r="L18" s="191"/>
    </row>
    <row r="19" spans="1:12" ht="30.75" customHeight="1">
      <c r="A19" s="189"/>
      <c r="B19" s="190"/>
      <c r="C19" s="190"/>
      <c r="D19" s="190"/>
      <c r="E19" s="190"/>
      <c r="F19" s="190"/>
      <c r="G19" s="190"/>
      <c r="H19" s="190"/>
      <c r="I19" s="190"/>
      <c r="J19" s="190"/>
      <c r="K19" s="191"/>
      <c r="L19" s="191"/>
    </row>
    <row r="20" spans="1:12" ht="30.75" customHeight="1">
      <c r="A20" s="189"/>
      <c r="B20" s="190"/>
      <c r="C20" s="190"/>
      <c r="D20" s="190"/>
      <c r="E20" s="190"/>
      <c r="F20" s="190"/>
      <c r="G20" s="190"/>
      <c r="H20" s="190"/>
      <c r="I20" s="190"/>
      <c r="J20" s="190"/>
      <c r="K20" s="191"/>
      <c r="L20" s="191"/>
    </row>
    <row r="21" spans="1:12" ht="30.75" customHeight="1">
      <c r="A21" s="189"/>
      <c r="B21" s="190"/>
      <c r="C21" s="190"/>
      <c r="D21" s="190"/>
      <c r="E21" s="190"/>
      <c r="F21" s="190"/>
      <c r="G21" s="190"/>
      <c r="H21" s="190"/>
      <c r="I21" s="190"/>
      <c r="J21" s="190"/>
      <c r="K21" s="191"/>
      <c r="L21" s="191"/>
    </row>
    <row r="22" spans="1:12">
      <c r="A22" s="133" t="s">
        <v>137</v>
      </c>
      <c r="B22" s="29"/>
      <c r="C22" s="29"/>
      <c r="D22" s="29"/>
      <c r="E22" s="29"/>
      <c r="F22" s="29"/>
      <c r="G22" s="29"/>
      <c r="H22" s="29"/>
      <c r="I22" s="29"/>
      <c r="J22" s="29"/>
      <c r="K22" s="29"/>
      <c r="L22" s="29"/>
    </row>
    <row r="23" spans="1:12">
      <c r="A23" s="219" t="s">
        <v>55</v>
      </c>
      <c r="B23" s="288"/>
      <c r="C23" s="337"/>
      <c r="D23" s="338" t="s">
        <v>56</v>
      </c>
      <c r="E23" s="338"/>
      <c r="F23" s="338"/>
      <c r="G23" s="339"/>
      <c r="H23" s="340"/>
      <c r="I23" s="187" t="s">
        <v>57</v>
      </c>
      <c r="J23" s="187"/>
      <c r="K23" s="339"/>
      <c r="L23" s="341" t="s">
        <v>58</v>
      </c>
    </row>
    <row r="24" spans="1:12" ht="24" customHeight="1">
      <c r="A24" s="342" t="s">
        <v>71</v>
      </c>
      <c r="B24" s="343"/>
      <c r="C24" s="344"/>
      <c r="D24" s="343"/>
      <c r="E24" s="343"/>
      <c r="F24" s="343"/>
      <c r="G24" s="345"/>
      <c r="H24" s="344"/>
      <c r="I24" s="343"/>
      <c r="J24" s="343"/>
      <c r="K24" s="346"/>
      <c r="L24" s="347"/>
    </row>
    <row r="25" spans="1:12" ht="24" customHeight="1">
      <c r="A25" s="342" t="s">
        <v>146</v>
      </c>
      <c r="B25" s="343"/>
      <c r="C25" s="344"/>
      <c r="D25" s="343"/>
      <c r="E25" s="343"/>
      <c r="F25" s="343"/>
      <c r="G25" s="345"/>
      <c r="H25" s="344"/>
      <c r="I25" s="343"/>
      <c r="J25" s="343"/>
      <c r="K25" s="346"/>
      <c r="L25" s="347"/>
    </row>
    <row r="26" spans="1:12" ht="24" customHeight="1">
      <c r="A26" s="342" t="s">
        <v>145</v>
      </c>
      <c r="B26" s="343"/>
      <c r="C26" s="344"/>
      <c r="D26" s="343"/>
      <c r="E26" s="343"/>
      <c r="F26" s="343"/>
      <c r="G26" s="345"/>
      <c r="H26" s="344"/>
      <c r="I26" s="343"/>
      <c r="J26" s="343"/>
      <c r="K26" s="346"/>
      <c r="L26" s="347"/>
    </row>
    <row r="110" ht="12" customHeight="1"/>
  </sheetData>
  <sheetProtection formatRows="0"/>
  <mergeCells count="1">
    <mergeCell ref="A3:L3"/>
  </mergeCells>
  <phoneticPr fontId="0" type="noConversion"/>
  <printOptions horizontalCentered="1"/>
  <pageMargins left="0.59055118110236227" right="0.39370078740157483" top="0.78740157480314965" bottom="0.59055118110236227" header="0.39370078740157483" footer="0.19685039370078741"/>
  <pageSetup scale="75" fitToWidth="0" fitToHeight="0" orientation="landscape" horizontalDpi="300" verticalDpi="300" r:id="rId1"/>
  <headerFooter scaleWithDoc="0" alignWithMargins="0">
    <oddHeader>&amp;L&amp;"Verdana,Negrita Cursiva"&amp;9&amp;EPROGRAMACION DE OPERACIONES ANUAL 2011&amp;E
                    &amp;R&amp;"Verdana,Negrita Cursiva"&amp;9&amp;EEVALUACION DE RESULTADOS</oddHeader>
    <oddFooter>&amp;L&amp;"Verdana,Negrita Cursiva"&amp;9                  ___________________________________________________________
                  MINISTERIO DE DESARROLLO PRODUCTIVO Y ECONOMÍA PLURAL</oddFooter>
  </headerFooter>
</worksheet>
</file>

<file path=xl/worksheets/sheet2.xml><?xml version="1.0" encoding="utf-8"?>
<worksheet xmlns="http://schemas.openxmlformats.org/spreadsheetml/2006/main" xmlns:r="http://schemas.openxmlformats.org/officeDocument/2006/relationships">
  <sheetPr codeName="Hoja9"/>
  <dimension ref="A1:G36"/>
  <sheetViews>
    <sheetView view="pageBreakPreview" zoomScaleSheetLayoutView="100" workbookViewId="0">
      <selection activeCell="C12" sqref="C12"/>
    </sheetView>
  </sheetViews>
  <sheetFormatPr baseColWidth="10" defaultRowHeight="12.75"/>
  <cols>
    <col min="1" max="1" width="21.7109375" style="6" customWidth="1"/>
    <col min="2" max="2" width="5.5703125" style="6" customWidth="1"/>
    <col min="3" max="3" width="49.85546875" style="6" customWidth="1"/>
    <col min="4" max="4" width="50" style="6" customWidth="1"/>
    <col min="5" max="16384" width="11.42578125" style="6"/>
  </cols>
  <sheetData>
    <row r="1" spans="1:4">
      <c r="A1" s="223"/>
      <c r="B1" s="570" t="s">
        <v>827</v>
      </c>
      <c r="C1" s="25"/>
      <c r="D1" s="12"/>
    </row>
    <row r="2" spans="1:4">
      <c r="A2" s="9"/>
      <c r="B2" s="223" t="s">
        <v>581</v>
      </c>
      <c r="C2" s="25"/>
      <c r="D2" s="8"/>
    </row>
    <row r="3" spans="1:4">
      <c r="B3" s="25"/>
      <c r="C3" s="25"/>
      <c r="D3" s="8"/>
    </row>
    <row r="4" spans="1:4">
      <c r="A4" s="139" t="s">
        <v>582</v>
      </c>
      <c r="B4" s="25"/>
      <c r="C4" s="25"/>
    </row>
    <row r="5" spans="1:4">
      <c r="A5" s="598"/>
      <c r="B5" s="603" t="s">
        <v>161</v>
      </c>
      <c r="C5" s="603" t="s">
        <v>165</v>
      </c>
      <c r="D5" s="602" t="s">
        <v>191</v>
      </c>
    </row>
    <row r="6" spans="1:4" ht="24">
      <c r="A6" s="743" t="s">
        <v>166</v>
      </c>
      <c r="B6" s="190">
        <v>1</v>
      </c>
      <c r="C6" s="681" t="s">
        <v>555</v>
      </c>
      <c r="D6" s="744" t="s">
        <v>583</v>
      </c>
    </row>
    <row r="7" spans="1:4">
      <c r="A7" s="743"/>
      <c r="B7" s="190">
        <v>2</v>
      </c>
      <c r="C7" s="681" t="s">
        <v>556</v>
      </c>
      <c r="D7" s="744"/>
    </row>
    <row r="8" spans="1:4">
      <c r="A8" s="743"/>
      <c r="B8" s="190">
        <v>3</v>
      </c>
      <c r="C8" s="681" t="s">
        <v>557</v>
      </c>
      <c r="D8" s="744"/>
    </row>
    <row r="9" spans="1:4" ht="36">
      <c r="A9" s="743"/>
      <c r="B9" s="190">
        <v>4</v>
      </c>
      <c r="C9" s="681" t="s">
        <v>558</v>
      </c>
      <c r="D9" s="744"/>
    </row>
    <row r="10" spans="1:4" ht="24">
      <c r="A10" s="743"/>
      <c r="B10" s="190">
        <v>5</v>
      </c>
      <c r="C10" s="681" t="s">
        <v>559</v>
      </c>
      <c r="D10" s="744"/>
    </row>
    <row r="11" spans="1:4">
      <c r="A11" s="743"/>
      <c r="B11" s="190">
        <v>6</v>
      </c>
      <c r="C11" s="681" t="s">
        <v>560</v>
      </c>
      <c r="D11" s="744"/>
    </row>
    <row r="12" spans="1:4" ht="36">
      <c r="A12" s="743" t="s">
        <v>167</v>
      </c>
      <c r="B12" s="190">
        <v>1</v>
      </c>
      <c r="C12" s="681" t="s">
        <v>561</v>
      </c>
      <c r="D12" s="682" t="s">
        <v>584</v>
      </c>
    </row>
    <row r="13" spans="1:4" ht="36">
      <c r="A13" s="743"/>
      <c r="B13" s="190">
        <v>2</v>
      </c>
      <c r="C13" s="681" t="s">
        <v>562</v>
      </c>
      <c r="D13" s="682" t="s">
        <v>585</v>
      </c>
    </row>
    <row r="14" spans="1:4" ht="36">
      <c r="A14" s="743"/>
      <c r="B14" s="190">
        <v>3</v>
      </c>
      <c r="C14" s="681" t="s">
        <v>563</v>
      </c>
      <c r="D14" s="744" t="s">
        <v>586</v>
      </c>
    </row>
    <row r="15" spans="1:4" ht="24">
      <c r="A15" s="743"/>
      <c r="B15" s="190">
        <v>4</v>
      </c>
      <c r="C15" s="681" t="s">
        <v>564</v>
      </c>
      <c r="D15" s="744"/>
    </row>
    <row r="16" spans="1:4" ht="36">
      <c r="A16" s="743"/>
      <c r="B16" s="190">
        <v>5</v>
      </c>
      <c r="C16" s="681" t="s">
        <v>565</v>
      </c>
      <c r="D16" s="682" t="s">
        <v>587</v>
      </c>
    </row>
    <row r="17" spans="1:4" ht="48">
      <c r="A17" s="743"/>
      <c r="B17" s="190">
        <v>6</v>
      </c>
      <c r="C17" s="681" t="s">
        <v>566</v>
      </c>
      <c r="D17" s="744" t="s">
        <v>588</v>
      </c>
    </row>
    <row r="18" spans="1:4" ht="24">
      <c r="A18" s="743"/>
      <c r="B18" s="190">
        <v>7</v>
      </c>
      <c r="C18" s="681" t="s">
        <v>567</v>
      </c>
      <c r="D18" s="744"/>
    </row>
    <row r="19" spans="1:4" ht="37.5" customHeight="1">
      <c r="A19" s="743"/>
      <c r="B19" s="190">
        <v>8</v>
      </c>
      <c r="C19" s="681" t="s">
        <v>568</v>
      </c>
      <c r="D19" s="682" t="s">
        <v>589</v>
      </c>
    </row>
    <row r="20" spans="1:4" ht="24">
      <c r="A20" s="743"/>
      <c r="B20" s="190">
        <v>9</v>
      </c>
      <c r="C20" s="681" t="s">
        <v>569</v>
      </c>
      <c r="D20" s="682" t="s">
        <v>590</v>
      </c>
    </row>
    <row r="21" spans="1:4" ht="36">
      <c r="A21" s="743"/>
      <c r="B21" s="190">
        <v>10</v>
      </c>
      <c r="C21" s="681" t="s">
        <v>570</v>
      </c>
      <c r="D21" s="682" t="s">
        <v>591</v>
      </c>
    </row>
    <row r="22" spans="1:4" ht="24">
      <c r="A22" s="743" t="s">
        <v>168</v>
      </c>
      <c r="B22" s="190">
        <v>1</v>
      </c>
      <c r="C22" s="681" t="s">
        <v>572</v>
      </c>
      <c r="D22" s="682" t="s">
        <v>592</v>
      </c>
    </row>
    <row r="23" spans="1:4" ht="24">
      <c r="A23" s="743"/>
      <c r="B23" s="190">
        <v>2</v>
      </c>
      <c r="C23" s="681" t="s">
        <v>573</v>
      </c>
      <c r="D23" s="682" t="s">
        <v>593</v>
      </c>
    </row>
    <row r="24" spans="1:4" ht="24">
      <c r="A24" s="743"/>
      <c r="B24" s="190">
        <v>3</v>
      </c>
      <c r="C24" s="681" t="s">
        <v>574</v>
      </c>
      <c r="D24" s="744" t="s">
        <v>594</v>
      </c>
    </row>
    <row r="25" spans="1:4">
      <c r="A25" s="743"/>
      <c r="B25" s="190">
        <v>4</v>
      </c>
      <c r="C25" s="681" t="s">
        <v>575</v>
      </c>
      <c r="D25" s="744"/>
    </row>
    <row r="26" spans="1:4" ht="36">
      <c r="A26" s="743"/>
      <c r="B26" s="190">
        <v>5</v>
      </c>
      <c r="C26" s="681" t="s">
        <v>576</v>
      </c>
      <c r="D26" s="682" t="s">
        <v>595</v>
      </c>
    </row>
    <row r="27" spans="1:4" ht="24">
      <c r="A27" s="743" t="s">
        <v>169</v>
      </c>
      <c r="B27" s="190">
        <v>1</v>
      </c>
      <c r="C27" s="681" t="s">
        <v>577</v>
      </c>
      <c r="D27" s="682" t="s">
        <v>596</v>
      </c>
    </row>
    <row r="28" spans="1:4" ht="24">
      <c r="A28" s="743"/>
      <c r="B28" s="190">
        <v>2</v>
      </c>
      <c r="C28" s="681" t="s">
        <v>578</v>
      </c>
      <c r="D28" s="682" t="s">
        <v>597</v>
      </c>
    </row>
    <row r="29" spans="1:4" ht="48">
      <c r="A29" s="743"/>
      <c r="B29" s="190">
        <v>3</v>
      </c>
      <c r="C29" s="681" t="s">
        <v>579</v>
      </c>
      <c r="D29" s="682" t="s">
        <v>598</v>
      </c>
    </row>
    <row r="30" spans="1:4" ht="36">
      <c r="A30" s="743"/>
      <c r="B30" s="190">
        <v>4</v>
      </c>
      <c r="C30" s="681" t="s">
        <v>580</v>
      </c>
      <c r="D30" s="682" t="s">
        <v>599</v>
      </c>
    </row>
    <row r="31" spans="1:4" ht="36">
      <c r="A31" s="743"/>
      <c r="B31" s="190">
        <v>5</v>
      </c>
      <c r="C31" s="681" t="s">
        <v>571</v>
      </c>
      <c r="D31" s="31"/>
    </row>
    <row r="32" spans="1:4">
      <c r="A32" s="38" t="s">
        <v>137</v>
      </c>
      <c r="B32" s="29"/>
      <c r="C32" s="29"/>
      <c r="D32" s="10" t="s">
        <v>170</v>
      </c>
    </row>
    <row r="33" spans="1:7">
      <c r="A33" s="156" t="s">
        <v>55</v>
      </c>
      <c r="B33" s="154"/>
      <c r="C33" s="159" t="s">
        <v>57</v>
      </c>
      <c r="D33" s="159" t="s">
        <v>58</v>
      </c>
      <c r="E33" s="132"/>
      <c r="F33" s="30"/>
      <c r="G33" s="30"/>
    </row>
    <row r="34" spans="1:7">
      <c r="A34" s="157" t="s">
        <v>71</v>
      </c>
      <c r="B34" s="158"/>
      <c r="C34" s="160"/>
      <c r="D34" s="155"/>
      <c r="E34" s="132"/>
      <c r="F34" s="30"/>
      <c r="G34" s="30"/>
    </row>
    <row r="35" spans="1:7">
      <c r="A35" s="157" t="s">
        <v>147</v>
      </c>
      <c r="B35" s="158"/>
      <c r="C35" s="158"/>
      <c r="D35" s="155"/>
      <c r="E35" s="132"/>
      <c r="F35" s="30"/>
      <c r="G35" s="30"/>
    </row>
    <row r="36" spans="1:7">
      <c r="A36" s="157" t="s">
        <v>148</v>
      </c>
      <c r="B36" s="158"/>
      <c r="C36" s="158"/>
      <c r="D36" s="155"/>
      <c r="E36" s="132"/>
      <c r="F36" s="30"/>
      <c r="G36" s="30"/>
    </row>
  </sheetData>
  <sheetProtection formatRows="0"/>
  <mergeCells count="8">
    <mergeCell ref="A27:A31"/>
    <mergeCell ref="A6:A11"/>
    <mergeCell ref="D6:D11"/>
    <mergeCell ref="D14:D15"/>
    <mergeCell ref="D17:D18"/>
    <mergeCell ref="D24:D25"/>
    <mergeCell ref="A22:A26"/>
    <mergeCell ref="A12:A21"/>
  </mergeCells>
  <phoneticPr fontId="0" type="noConversion"/>
  <printOptions horizontalCentered="1"/>
  <pageMargins left="0.59055118110236227" right="0.39370078740157483" top="0.78740157480314965" bottom="0.59055118110236227" header="0.39370078740157483" footer="0.19685039370078741"/>
  <pageSetup fitToWidth="0" fitToHeight="0" orientation="landscape" horizontalDpi="300" verticalDpi="300" r:id="rId1"/>
  <headerFooter scaleWithDoc="0" alignWithMargins="0">
    <oddHeader>&amp;L&amp;"Verdana,Negrita Cursiva"&amp;9&amp;EPROGRAMACION DE OPERACIONES ANUAL 2011&amp;E
                    &amp;C&amp;"Arial,Negrita"&amp;14FORMULARIO Nº 1&amp;R&amp;"Verdana,Negrita Cursiva"&amp;9&amp;EANALISIS DE SITUACIÓN  INTERNA Y EXTERNA</oddHeader>
    <oddFooter>&amp;L&amp;"Verdana,Negrita Cursiva"&amp;9                  ____________________________________________________________
                  MINISTERIO DE DESARROLLO PRODUCTIVO Y ECONOMÍA PLURAL</oddFooter>
  </headerFooter>
</worksheet>
</file>

<file path=xl/worksheets/sheet3.xml><?xml version="1.0" encoding="utf-8"?>
<worksheet xmlns="http://schemas.openxmlformats.org/spreadsheetml/2006/main" xmlns:r="http://schemas.openxmlformats.org/officeDocument/2006/relationships">
  <dimension ref="A1:BA105"/>
  <sheetViews>
    <sheetView view="pageBreakPreview" zoomScaleSheetLayoutView="100" workbookViewId="0">
      <selection activeCell="B9" sqref="B9"/>
    </sheetView>
  </sheetViews>
  <sheetFormatPr baseColWidth="10" defaultRowHeight="12.75"/>
  <cols>
    <col min="1" max="1" width="7.5703125" style="6" customWidth="1"/>
    <col min="2" max="2" width="30.7109375" style="6" customWidth="1"/>
    <col min="3" max="3" width="6.28515625" style="6" customWidth="1"/>
    <col min="4" max="4" width="15.7109375" style="6" customWidth="1"/>
    <col min="5" max="5" width="12.85546875" style="6" customWidth="1"/>
    <col min="6" max="6" width="15.5703125" style="6" customWidth="1"/>
    <col min="7" max="7" width="7.7109375" style="6" customWidth="1"/>
    <col min="8" max="8" width="6.140625" style="6" customWidth="1"/>
    <col min="9" max="10" width="6.7109375" style="6" customWidth="1"/>
    <col min="11" max="11" width="17.28515625" style="6" customWidth="1"/>
    <col min="12" max="14" width="6.7109375" style="6" customWidth="1"/>
    <col min="15" max="15" width="17.28515625" style="6" customWidth="1"/>
    <col min="16" max="18" width="6.7109375" style="6" customWidth="1"/>
    <col min="19" max="19" width="17.28515625" style="6" customWidth="1"/>
    <col min="20" max="22" width="6.7109375" style="6" customWidth="1"/>
    <col min="23" max="23" width="17.28515625" style="6" customWidth="1"/>
    <col min="24" max="24" width="7.28515625" style="6" customWidth="1"/>
    <col min="25" max="26" width="6.7109375" style="6" customWidth="1"/>
    <col min="27" max="27" width="7.28515625" style="6" customWidth="1"/>
    <col min="28" max="28" width="14.28515625" style="6" customWidth="1"/>
    <col min="29" max="29" width="10.42578125" style="6" customWidth="1"/>
    <col min="30" max="30" width="10.85546875" style="6" customWidth="1"/>
    <col min="31" max="31" width="9.42578125" style="6" customWidth="1"/>
    <col min="32" max="33" width="6.7109375" style="6" customWidth="1"/>
    <col min="34" max="34" width="9.42578125" style="6" customWidth="1"/>
    <col min="35" max="36" width="6.7109375" style="6" customWidth="1"/>
    <col min="37" max="37" width="9.42578125" style="6" customWidth="1"/>
    <col min="38" max="39" width="6.7109375" style="6" customWidth="1"/>
    <col min="40" max="40" width="9.42578125" style="6" customWidth="1"/>
    <col min="41" max="42" width="6.7109375" style="6" customWidth="1"/>
    <col min="43" max="16384" width="11.42578125" style="6"/>
  </cols>
  <sheetData>
    <row r="1" spans="1:53" ht="12.75" customHeight="1">
      <c r="A1" s="9" t="s">
        <v>385</v>
      </c>
      <c r="B1" s="12"/>
      <c r="C1" s="25">
        <f>FORM1!A1</f>
        <v>0</v>
      </c>
      <c r="D1" s="25"/>
      <c r="E1" s="599"/>
      <c r="F1" s="599"/>
      <c r="G1" s="599"/>
      <c r="H1" s="599"/>
      <c r="L1" s="599"/>
      <c r="P1" s="599"/>
      <c r="T1" s="599"/>
      <c r="AA1" s="599"/>
      <c r="AB1" s="139"/>
    </row>
    <row r="2" spans="1:53" ht="12.75" customHeight="1">
      <c r="A2" s="9" t="s">
        <v>447</v>
      </c>
      <c r="B2" s="8"/>
      <c r="C2" s="25" t="str">
        <f>FORM1!B2</f>
        <v xml:space="preserve">DIRECCIÓN GENERAL  DE ASUNTOS ADMINISTRATIVOS                                                                                                                                              </v>
      </c>
      <c r="D2" s="25"/>
      <c r="E2" s="599"/>
      <c r="F2" s="599"/>
      <c r="G2" s="599"/>
      <c r="H2" s="599"/>
      <c r="L2" s="599"/>
      <c r="P2" s="599"/>
      <c r="T2" s="599"/>
      <c r="AA2" s="599"/>
    </row>
    <row r="3" spans="1:53" ht="12.75" customHeight="1">
      <c r="A3" s="9"/>
      <c r="B3" s="8"/>
      <c r="C3" s="25"/>
      <c r="D3" s="25"/>
      <c r="E3" s="600" t="s">
        <v>141</v>
      </c>
      <c r="F3" s="599"/>
      <c r="G3" s="599"/>
      <c r="H3" s="599"/>
      <c r="L3" s="599"/>
      <c r="P3" s="599"/>
      <c r="T3" s="599"/>
      <c r="AA3" s="599"/>
    </row>
    <row r="4" spans="1:53" ht="18.75" customHeight="1">
      <c r="A4" s="139" t="s">
        <v>450</v>
      </c>
      <c r="B4" s="601"/>
      <c r="C4" s="601"/>
      <c r="D4" s="601"/>
      <c r="F4" s="601"/>
      <c r="G4" s="601"/>
      <c r="H4" s="600"/>
      <c r="L4" s="600"/>
      <c r="P4" s="600"/>
      <c r="T4" s="600"/>
      <c r="X4" s="707">
        <v>1</v>
      </c>
      <c r="AA4" s="600"/>
      <c r="AB4" s="600"/>
      <c r="AC4" s="600"/>
      <c r="AD4" s="600"/>
      <c r="AE4" s="600"/>
      <c r="AH4" s="600"/>
      <c r="AK4" s="600"/>
      <c r="AN4" s="600"/>
    </row>
    <row r="5" spans="1:53" ht="12.75" customHeight="1">
      <c r="A5" s="759" t="s">
        <v>72</v>
      </c>
      <c r="B5" s="760" t="s">
        <v>188</v>
      </c>
      <c r="C5" s="761" t="s">
        <v>144</v>
      </c>
      <c r="D5" s="753" t="s">
        <v>461</v>
      </c>
      <c r="E5" s="752" t="s">
        <v>464</v>
      </c>
      <c r="F5" s="752" t="s">
        <v>465</v>
      </c>
      <c r="G5" s="752" t="s">
        <v>466</v>
      </c>
      <c r="H5" s="756" t="s">
        <v>524</v>
      </c>
      <c r="I5" s="757"/>
      <c r="J5" s="757"/>
      <c r="K5" s="757"/>
      <c r="L5" s="757"/>
      <c r="M5" s="757"/>
      <c r="N5" s="757"/>
      <c r="O5" s="757"/>
      <c r="P5" s="757"/>
      <c r="Q5" s="757"/>
      <c r="R5" s="757"/>
      <c r="S5" s="757"/>
      <c r="T5" s="757"/>
      <c r="U5" s="757"/>
      <c r="V5" s="757"/>
      <c r="W5" s="757"/>
      <c r="X5" s="757"/>
      <c r="Y5" s="757"/>
      <c r="Z5" s="758"/>
      <c r="AA5" s="755" t="s">
        <v>525</v>
      </c>
      <c r="AB5" s="755"/>
      <c r="AC5" s="755"/>
      <c r="AD5" s="755"/>
      <c r="AE5" s="755"/>
      <c r="AF5" s="253"/>
      <c r="AG5" s="253"/>
      <c r="AH5" s="253"/>
      <c r="AI5" s="253"/>
      <c r="AJ5" s="253"/>
      <c r="AK5" s="253"/>
      <c r="AL5" s="253"/>
      <c r="AM5" s="253"/>
      <c r="AN5" s="253"/>
      <c r="AO5" s="253"/>
      <c r="AP5" s="253"/>
    </row>
    <row r="6" spans="1:53" ht="29.25" customHeight="1">
      <c r="A6" s="759"/>
      <c r="B6" s="760"/>
      <c r="C6" s="761"/>
      <c r="D6" s="754"/>
      <c r="E6" s="752"/>
      <c r="F6" s="752"/>
      <c r="G6" s="752"/>
      <c r="H6" s="183" t="s">
        <v>202</v>
      </c>
      <c r="I6" s="183" t="s">
        <v>206</v>
      </c>
      <c r="J6" s="184" t="s">
        <v>216</v>
      </c>
      <c r="K6" s="183" t="s">
        <v>212</v>
      </c>
      <c r="L6" s="183" t="s">
        <v>203</v>
      </c>
      <c r="M6" s="183" t="s">
        <v>207</v>
      </c>
      <c r="N6" s="184" t="s">
        <v>218</v>
      </c>
      <c r="O6" s="183" t="s">
        <v>213</v>
      </c>
      <c r="P6" s="183" t="s">
        <v>204</v>
      </c>
      <c r="Q6" s="183" t="s">
        <v>208</v>
      </c>
      <c r="R6" s="184" t="s">
        <v>219</v>
      </c>
      <c r="S6" s="183" t="s">
        <v>214</v>
      </c>
      <c r="T6" s="183" t="s">
        <v>205</v>
      </c>
      <c r="U6" s="183" t="s">
        <v>209</v>
      </c>
      <c r="V6" s="184" t="s">
        <v>220</v>
      </c>
      <c r="W6" s="183" t="s">
        <v>215</v>
      </c>
      <c r="X6" s="685" t="s">
        <v>893</v>
      </c>
      <c r="Y6" s="685" t="s">
        <v>894</v>
      </c>
      <c r="Z6" s="671" t="s">
        <v>224</v>
      </c>
      <c r="AA6" s="260" t="s">
        <v>41</v>
      </c>
      <c r="AB6" s="260" t="s">
        <v>526</v>
      </c>
      <c r="AC6" s="260" t="s">
        <v>210</v>
      </c>
      <c r="AD6" s="359" t="s">
        <v>448</v>
      </c>
      <c r="AE6" s="484" t="s">
        <v>443</v>
      </c>
      <c r="AF6" s="183" t="s">
        <v>206</v>
      </c>
      <c r="AG6" s="184" t="s">
        <v>217</v>
      </c>
      <c r="AH6" s="484" t="s">
        <v>444</v>
      </c>
      <c r="AI6" s="183" t="s">
        <v>207</v>
      </c>
      <c r="AJ6" s="184" t="s">
        <v>221</v>
      </c>
      <c r="AK6" s="484" t="s">
        <v>445</v>
      </c>
      <c r="AL6" s="183" t="s">
        <v>208</v>
      </c>
      <c r="AM6" s="184" t="s">
        <v>222</v>
      </c>
      <c r="AN6" s="484" t="s">
        <v>446</v>
      </c>
      <c r="AO6" s="183" t="s">
        <v>209</v>
      </c>
      <c r="AP6" s="698" t="s">
        <v>223</v>
      </c>
    </row>
    <row r="7" spans="1:53">
      <c r="A7" s="668"/>
      <c r="B7" s="669"/>
      <c r="C7" s="670"/>
      <c r="D7" s="687" t="s">
        <v>507</v>
      </c>
      <c r="E7" s="687"/>
      <c r="F7" s="688"/>
      <c r="G7" s="688"/>
      <c r="H7" s="688"/>
      <c r="I7" s="689"/>
      <c r="J7" s="702">
        <f>AVERAGE(J9:J9)</f>
        <v>0</v>
      </c>
      <c r="K7" s="703"/>
      <c r="L7" s="704"/>
      <c r="M7" s="703"/>
      <c r="N7" s="702">
        <f>AVERAGE(N9:N9)</f>
        <v>0</v>
      </c>
      <c r="O7" s="703"/>
      <c r="P7" s="703"/>
      <c r="Q7" s="703"/>
      <c r="R7" s="702">
        <f>AVERAGE(R9:R9)</f>
        <v>0</v>
      </c>
      <c r="S7" s="703"/>
      <c r="T7" s="703"/>
      <c r="U7" s="703"/>
      <c r="V7" s="702">
        <f>AVERAGE(V9:V9)</f>
        <v>0</v>
      </c>
      <c r="W7" s="703"/>
      <c r="X7" s="693"/>
      <c r="Y7" s="693"/>
      <c r="Z7" s="700">
        <f>AVERAGE(Z9:Z10)</f>
        <v>0</v>
      </c>
      <c r="AA7" s="703"/>
      <c r="AB7" s="703"/>
      <c r="AC7" s="703"/>
      <c r="AD7" s="703"/>
      <c r="AE7" s="703"/>
      <c r="AF7" s="703"/>
      <c r="AG7" s="702"/>
      <c r="AH7" s="703"/>
      <c r="AI7" s="703"/>
      <c r="AJ7" s="702"/>
      <c r="AK7" s="703"/>
      <c r="AL7" s="703"/>
      <c r="AM7" s="702"/>
      <c r="AN7" s="703"/>
      <c r="AO7" s="703"/>
      <c r="AP7" s="701"/>
    </row>
    <row r="8" spans="1:53">
      <c r="A8" s="710"/>
      <c r="B8" s="709"/>
      <c r="C8" s="710">
        <f>SUM(C9)</f>
        <v>100</v>
      </c>
      <c r="D8" s="714" t="s">
        <v>508</v>
      </c>
      <c r="E8" s="714"/>
      <c r="F8" s="711"/>
      <c r="G8" s="711"/>
      <c r="H8" s="711"/>
      <c r="I8" s="715"/>
      <c r="J8" s="720">
        <f>(J9*$C9)/$C8</f>
        <v>0</v>
      </c>
      <c r="K8" s="713"/>
      <c r="L8" s="721"/>
      <c r="M8" s="713"/>
      <c r="N8" s="720">
        <f>(N9*$C9)/$C8</f>
        <v>0</v>
      </c>
      <c r="O8" s="713"/>
      <c r="P8" s="713"/>
      <c r="Q8" s="713"/>
      <c r="R8" s="720">
        <f>(R9*$C9)/$C8</f>
        <v>0</v>
      </c>
      <c r="S8" s="713"/>
      <c r="T8" s="713"/>
      <c r="U8" s="713"/>
      <c r="V8" s="720">
        <f>(V9*$C9)/$C8</f>
        <v>0</v>
      </c>
      <c r="W8" s="713"/>
      <c r="X8" s="713"/>
      <c r="Y8" s="713"/>
      <c r="Z8" s="720">
        <f>(Z9*$C9)/$C8</f>
        <v>0</v>
      </c>
      <c r="AA8" s="713"/>
      <c r="AB8" s="706" t="s">
        <v>156</v>
      </c>
      <c r="AC8" s="713">
        <f>SUM(AC9)</f>
        <v>0</v>
      </c>
      <c r="AD8" s="713"/>
      <c r="AE8" s="713">
        <f t="shared" ref="AE8:AF8" si="0">SUM(AE9)</f>
        <v>0</v>
      </c>
      <c r="AF8" s="713">
        <f t="shared" si="0"/>
        <v>0</v>
      </c>
      <c r="AG8" s="719">
        <f>IF(AE8=0&amp;AF8=0,0,IF(AE8=0,AF8/100,AF8/AE8))</f>
        <v>0</v>
      </c>
      <c r="AH8" s="713">
        <f t="shared" ref="AH8:AI8" si="1">SUM(AH9)</f>
        <v>0</v>
      </c>
      <c r="AI8" s="713">
        <f t="shared" si="1"/>
        <v>0</v>
      </c>
      <c r="AJ8" s="719">
        <f>IF(AH8=0&amp;AI8=0,0,IF(AH8=0,AI8/100,AI8/AH8))</f>
        <v>0</v>
      </c>
      <c r="AK8" s="713">
        <f t="shared" ref="AK8:AL8" si="2">SUM(AK9)</f>
        <v>0</v>
      </c>
      <c r="AL8" s="713">
        <f t="shared" si="2"/>
        <v>0</v>
      </c>
      <c r="AM8" s="719">
        <f>IF(AK8=0&amp;AL8=0,0,IF(AK8=0,AL8/100,AL8/AK8))</f>
        <v>0</v>
      </c>
      <c r="AN8" s="713">
        <f t="shared" ref="AN8:AO8" si="3">SUM(AN9)</f>
        <v>0</v>
      </c>
      <c r="AO8" s="713">
        <f t="shared" si="3"/>
        <v>0</v>
      </c>
      <c r="AP8" s="719">
        <f>IF(AN8=0&amp;AO8=0,0,IF(AN8=0,AO8/100,AO8/AN8))</f>
        <v>0</v>
      </c>
    </row>
    <row r="9" spans="1:53" s="30" customFormat="1" ht="127.5">
      <c r="A9" s="604" t="s">
        <v>550</v>
      </c>
      <c r="B9" s="705" t="s">
        <v>792</v>
      </c>
      <c r="C9" s="605">
        <v>100</v>
      </c>
      <c r="D9" s="606" t="s">
        <v>600</v>
      </c>
      <c r="E9" s="662" t="s">
        <v>601</v>
      </c>
      <c r="F9" s="663">
        <v>0.9</v>
      </c>
      <c r="G9" s="664" t="s">
        <v>892</v>
      </c>
      <c r="H9" s="607">
        <v>90</v>
      </c>
      <c r="I9" s="612"/>
      <c r="J9" s="665">
        <f>IF(H9=0&amp;I9=0,0,IF(H9=0,I9/100,I9/H9))</f>
        <v>0</v>
      </c>
      <c r="K9" s="613"/>
      <c r="L9" s="607">
        <v>90</v>
      </c>
      <c r="M9" s="612"/>
      <c r="N9" s="665">
        <f>IF(L9=0&amp;M9=0,0,IF(L9=0,M9/100,M9/L9))</f>
        <v>0</v>
      </c>
      <c r="O9" s="613"/>
      <c r="P9" s="607">
        <v>90</v>
      </c>
      <c r="Q9" s="612"/>
      <c r="R9" s="665">
        <f>IF(P9=0&amp;Q9=0,0,IF(P9=0,Q9/100,Q9/P9))</f>
        <v>0</v>
      </c>
      <c r="S9" s="613"/>
      <c r="T9" s="607">
        <v>90</v>
      </c>
      <c r="U9" s="612"/>
      <c r="V9" s="665">
        <f>IF(T9=0&amp;U9=0,0,IF(T9=0,U9/100,U9/T9))</f>
        <v>0</v>
      </c>
      <c r="W9" s="613"/>
      <c r="X9" s="686">
        <f>IF($X$4=1,H9,IF($X$4=2,H9+L9,IF($X$4=3,H9+L9+P9,IF($X$4=4,H9+L9+P9+T9,0))))</f>
        <v>90</v>
      </c>
      <c r="Y9" s="686">
        <f>IF($X$4=1,I9,IF($X$4=2,I9+M9,IF($X$4=3,I9+M9+Q9,IF($X$4=4,I9+M9+Q9+U9,0))))</f>
        <v>0</v>
      </c>
      <c r="Z9" s="608">
        <f>IF(X9=0&amp;Y9=0,0,IF(X9=0,Y9/100,Y9/X9))</f>
        <v>0</v>
      </c>
      <c r="AA9" s="618" t="s">
        <v>793</v>
      </c>
      <c r="AB9" s="618" t="s">
        <v>602</v>
      </c>
      <c r="AC9" s="666" t="s">
        <v>665</v>
      </c>
      <c r="AD9" s="618" t="s">
        <v>664</v>
      </c>
      <c r="AE9" s="667"/>
      <c r="AF9" s="612"/>
      <c r="AG9" s="665">
        <f>IF(AE9=0&amp;AF9=0,0,IF(AE9=0,AF9/100,AF9/AE9))</f>
        <v>0</v>
      </c>
      <c r="AH9" s="667"/>
      <c r="AI9" s="612"/>
      <c r="AJ9" s="665">
        <f>IF(AH9=0&amp;AI9=0,0,IF(AH9=0,AI9/100,AI9/AH9))</f>
        <v>0</v>
      </c>
      <c r="AK9" s="667"/>
      <c r="AL9" s="612"/>
      <c r="AM9" s="665">
        <f>IF(AK9=0&amp;AL9=0,0,IF(AK9=0,AL9/100,AL9/AK9))</f>
        <v>0</v>
      </c>
      <c r="AN9" s="667"/>
      <c r="AO9" s="612"/>
      <c r="AP9" s="699">
        <f>IF(AN9=0&amp;AO9=0,0,IF(AN9=0,AO9/100,AO9/AN9))</f>
        <v>0</v>
      </c>
    </row>
    <row r="10" spans="1:53" ht="15">
      <c r="A10" s="28"/>
      <c r="B10" s="29" t="s">
        <v>142</v>
      </c>
      <c r="C10" s="147">
        <f>SUM(C9:C9)</f>
        <v>100</v>
      </c>
      <c r="D10" s="29"/>
      <c r="E10" s="29"/>
      <c r="F10" s="29"/>
      <c r="G10" s="29"/>
      <c r="H10" s="29"/>
    </row>
    <row r="11" spans="1:53" ht="15">
      <c r="A11" s="28"/>
      <c r="B11" s="29"/>
      <c r="C11" s="237"/>
      <c r="D11" s="29"/>
      <c r="E11" s="29"/>
      <c r="F11" s="29"/>
      <c r="G11" s="29"/>
      <c r="H11" s="29"/>
    </row>
    <row r="12" spans="1:53">
      <c r="A12" s="218" t="s">
        <v>55</v>
      </c>
      <c r="B12" s="361"/>
      <c r="C12" s="177"/>
      <c r="D12" s="173" t="s">
        <v>56</v>
      </c>
      <c r="E12" s="178"/>
      <c r="F12" s="186"/>
      <c r="G12" s="173" t="s">
        <v>57</v>
      </c>
      <c r="H12" s="186"/>
      <c r="I12" s="173"/>
      <c r="J12" s="173"/>
      <c r="K12" s="173"/>
      <c r="L12" s="173"/>
      <c r="M12" s="556"/>
      <c r="N12" s="556"/>
      <c r="O12" s="556"/>
      <c r="P12" s="556"/>
      <c r="Q12" s="556"/>
      <c r="R12" s="556"/>
      <c r="S12" s="556"/>
      <c r="T12" s="556"/>
      <c r="U12" s="556"/>
      <c r="V12" s="556"/>
      <c r="W12" s="556"/>
      <c r="X12" s="556"/>
      <c r="Y12" s="556"/>
      <c r="Z12" s="556"/>
      <c r="AA12" s="555"/>
      <c r="AB12" s="360" t="s">
        <v>58</v>
      </c>
      <c r="AC12" s="556"/>
      <c r="AD12" s="556"/>
      <c r="AE12" s="556"/>
      <c r="AF12" s="556"/>
      <c r="AG12" s="556"/>
      <c r="AH12" s="556"/>
      <c r="AI12" s="556"/>
      <c r="AJ12" s="556"/>
      <c r="AK12" s="556"/>
      <c r="AL12" s="556"/>
      <c r="AM12" s="556"/>
      <c r="AN12" s="556"/>
      <c r="AO12" s="556"/>
      <c r="AP12" s="610"/>
      <c r="AQ12" s="14"/>
      <c r="AR12" s="14"/>
      <c r="AS12" s="14"/>
      <c r="AT12" s="14"/>
      <c r="AU12" s="14"/>
      <c r="AV12" s="14"/>
      <c r="AW12" s="14"/>
      <c r="AX12" s="14"/>
      <c r="AY12" s="14"/>
      <c r="AZ12" s="14"/>
      <c r="BA12" s="14"/>
    </row>
    <row r="13" spans="1:53" ht="24" customHeight="1">
      <c r="A13" s="219" t="s">
        <v>71</v>
      </c>
      <c r="B13" s="362"/>
      <c r="C13" s="745" t="s">
        <v>658</v>
      </c>
      <c r="D13" s="746"/>
      <c r="E13" s="747"/>
      <c r="F13" s="173" t="s">
        <v>663</v>
      </c>
      <c r="G13" s="173"/>
      <c r="H13" s="173"/>
      <c r="I13" s="173"/>
      <c r="J13" s="173"/>
      <c r="K13" s="173"/>
      <c r="L13" s="173"/>
      <c r="M13" s="556"/>
      <c r="N13" s="556"/>
      <c r="O13" s="556"/>
      <c r="P13" s="556"/>
      <c r="Q13" s="556"/>
      <c r="R13" s="556"/>
      <c r="S13" s="556"/>
      <c r="T13" s="556"/>
      <c r="U13" s="556"/>
      <c r="V13" s="556"/>
      <c r="W13" s="556"/>
      <c r="X13" s="556"/>
      <c r="Y13" s="556"/>
      <c r="Z13" s="556"/>
      <c r="AA13" s="555"/>
      <c r="AB13" s="556"/>
      <c r="AC13" s="556"/>
      <c r="AD13" s="556"/>
      <c r="AE13" s="556"/>
      <c r="AF13" s="556"/>
      <c r="AG13" s="556"/>
      <c r="AH13" s="556"/>
      <c r="AI13" s="556"/>
      <c r="AJ13" s="556"/>
      <c r="AK13" s="556"/>
      <c r="AL13" s="556"/>
      <c r="AM13" s="556"/>
      <c r="AN13" s="556"/>
      <c r="AO13" s="556"/>
      <c r="AP13" s="610"/>
      <c r="AQ13" s="14"/>
      <c r="AR13" s="14"/>
      <c r="AS13" s="14"/>
      <c r="AT13" s="14"/>
      <c r="AU13" s="14"/>
      <c r="AV13" s="14"/>
      <c r="AW13" s="14"/>
      <c r="AX13" s="14"/>
      <c r="AY13" s="14"/>
      <c r="AZ13" s="14"/>
      <c r="BA13" s="14"/>
    </row>
    <row r="14" spans="1:53" ht="24" customHeight="1">
      <c r="A14" s="748" t="s">
        <v>149</v>
      </c>
      <c r="B14" s="749"/>
      <c r="C14" s="745" t="s">
        <v>660</v>
      </c>
      <c r="D14" s="746"/>
      <c r="E14" s="747"/>
      <c r="F14" s="173" t="s">
        <v>661</v>
      </c>
      <c r="G14" s="173"/>
      <c r="H14" s="173"/>
      <c r="I14" s="173"/>
      <c r="J14" s="173"/>
      <c r="K14" s="173"/>
      <c r="L14" s="173"/>
      <c r="M14" s="556"/>
      <c r="N14" s="556"/>
      <c r="O14" s="556"/>
      <c r="P14" s="556"/>
      <c r="Q14" s="556"/>
      <c r="R14" s="556"/>
      <c r="S14" s="556"/>
      <c r="T14" s="556"/>
      <c r="U14" s="556"/>
      <c r="V14" s="556"/>
      <c r="W14" s="556"/>
      <c r="X14" s="556"/>
      <c r="Y14" s="556"/>
      <c r="Z14" s="556"/>
      <c r="AA14" s="555"/>
      <c r="AB14" s="556"/>
      <c r="AC14" s="556"/>
      <c r="AD14" s="556"/>
      <c r="AE14" s="556"/>
      <c r="AF14" s="556"/>
      <c r="AG14" s="556"/>
      <c r="AH14" s="556"/>
      <c r="AI14" s="556"/>
      <c r="AJ14" s="556"/>
      <c r="AK14" s="556"/>
      <c r="AL14" s="556"/>
      <c r="AM14" s="556"/>
      <c r="AN14" s="556"/>
      <c r="AO14" s="556"/>
      <c r="AP14" s="610"/>
      <c r="AQ14" s="14"/>
      <c r="AR14" s="14"/>
      <c r="AS14" s="14"/>
      <c r="AT14" s="14"/>
      <c r="AU14" s="14"/>
      <c r="AV14" s="14"/>
      <c r="AW14" s="14"/>
      <c r="AX14" s="14"/>
      <c r="AY14" s="14"/>
      <c r="AZ14" s="14"/>
      <c r="BA14" s="14"/>
    </row>
    <row r="15" spans="1:53" ht="24" customHeight="1">
      <c r="A15" s="750"/>
      <c r="B15" s="751"/>
      <c r="C15" s="745" t="s">
        <v>659</v>
      </c>
      <c r="D15" s="746"/>
      <c r="E15" s="747"/>
      <c r="F15" s="173" t="s">
        <v>662</v>
      </c>
      <c r="G15" s="173"/>
      <c r="H15" s="173"/>
      <c r="I15" s="173"/>
      <c r="J15" s="173"/>
      <c r="K15" s="173"/>
      <c r="L15" s="173"/>
      <c r="M15" s="556"/>
      <c r="N15" s="556"/>
      <c r="O15" s="556"/>
      <c r="P15" s="556"/>
      <c r="Q15" s="556"/>
      <c r="R15" s="556"/>
      <c r="S15" s="556"/>
      <c r="T15" s="556"/>
      <c r="U15" s="556"/>
      <c r="V15" s="556"/>
      <c r="W15" s="556"/>
      <c r="X15" s="556"/>
      <c r="Y15" s="556"/>
      <c r="Z15" s="556"/>
      <c r="AA15" s="555"/>
      <c r="AB15" s="556"/>
      <c r="AC15" s="556"/>
      <c r="AD15" s="556"/>
      <c r="AE15" s="556"/>
      <c r="AF15" s="556"/>
      <c r="AG15" s="556"/>
      <c r="AH15" s="556"/>
      <c r="AI15" s="556"/>
      <c r="AJ15" s="556"/>
      <c r="AK15" s="556"/>
      <c r="AL15" s="556"/>
      <c r="AM15" s="556"/>
      <c r="AN15" s="556"/>
      <c r="AO15" s="556"/>
      <c r="AP15" s="610"/>
      <c r="AQ15" s="14"/>
      <c r="AR15" s="14"/>
      <c r="AS15" s="14"/>
      <c r="AT15" s="14"/>
      <c r="AU15" s="14"/>
      <c r="AV15" s="14"/>
      <c r="AW15" s="14"/>
      <c r="AX15" s="14"/>
      <c r="AY15" s="14"/>
      <c r="AZ15" s="14"/>
      <c r="BA15" s="14"/>
    </row>
    <row r="16" spans="1:53" ht="24" customHeight="1">
      <c r="A16" s="219" t="s">
        <v>150</v>
      </c>
      <c r="B16" s="362"/>
      <c r="C16" s="510"/>
      <c r="D16" s="511"/>
      <c r="E16" s="512"/>
      <c r="F16" s="173"/>
      <c r="G16" s="173"/>
      <c r="H16" s="173"/>
      <c r="I16" s="173"/>
      <c r="J16" s="173"/>
      <c r="K16" s="173"/>
      <c r="L16" s="173"/>
      <c r="M16" s="556"/>
      <c r="N16" s="556"/>
      <c r="O16" s="556"/>
      <c r="P16" s="556"/>
      <c r="Q16" s="556"/>
      <c r="R16" s="556"/>
      <c r="S16" s="556"/>
      <c r="T16" s="556"/>
      <c r="U16" s="556"/>
      <c r="V16" s="556"/>
      <c r="W16" s="556"/>
      <c r="X16" s="556"/>
      <c r="Y16" s="556"/>
      <c r="Z16" s="556"/>
      <c r="AA16" s="555"/>
      <c r="AB16" s="556"/>
      <c r="AC16" s="556"/>
      <c r="AD16" s="556"/>
      <c r="AE16" s="556"/>
      <c r="AF16" s="556"/>
      <c r="AG16" s="556"/>
      <c r="AH16" s="556"/>
      <c r="AI16" s="556"/>
      <c r="AJ16" s="556"/>
      <c r="AK16" s="556"/>
      <c r="AL16" s="556"/>
      <c r="AM16" s="556"/>
      <c r="AN16" s="556"/>
      <c r="AO16" s="556"/>
      <c r="AP16" s="610"/>
      <c r="AQ16" s="14"/>
    </row>
    <row r="17" spans="13:42">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row>
    <row r="105" ht="12" customHeight="1"/>
  </sheetData>
  <sheetProtection sheet="1" objects="1" scenarios="1" formatCells="0" formatColumns="0" formatRows="0"/>
  <mergeCells count="13">
    <mergeCell ref="AA5:AE5"/>
    <mergeCell ref="H5:Z5"/>
    <mergeCell ref="A5:A6"/>
    <mergeCell ref="B5:B6"/>
    <mergeCell ref="C5:C6"/>
    <mergeCell ref="C14:E14"/>
    <mergeCell ref="A14:B15"/>
    <mergeCell ref="C15:E15"/>
    <mergeCell ref="G5:G6"/>
    <mergeCell ref="D5:D6"/>
    <mergeCell ref="E5:E6"/>
    <mergeCell ref="F5:F6"/>
    <mergeCell ref="C13:E13"/>
  </mergeCells>
  <phoneticPr fontId="38" type="noConversion"/>
  <printOptions horizontalCentered="1"/>
  <pageMargins left="0.59055118110236227" right="0.39370078740157483" top="0.78740157480314965" bottom="0.59055118110236227" header="0.39370078740157483" footer="0.19685039370078741"/>
  <pageSetup scale="64" fitToWidth="0" fitToHeight="0" orientation="landscape" horizontalDpi="300" verticalDpi="300" r:id="rId1"/>
  <headerFooter alignWithMargins="0">
    <oddHeader>&amp;L&amp;"Verdana,Negrita Cursiva"&amp;9&amp;E PROGRAMACIÓN DE OPERACIONES ANUAL 2011&amp;C&amp;"Arial,Negrita"&amp;12FORMULARIO Nº 2&amp;R&amp;"Verdana,Negrita Cursiva"&amp;9&amp;EOBJETIVOS  DE GESTIÓN ANUAL</oddHeader>
    <oddFooter>&amp;L&amp;"Verdana,Negrita Cursiva"&amp;9                  ___________________________________________________________
                  MINISTERIO DE DESARROLLO PRODUCTIVO Y ECONOMÍA PLURAL</oddFooter>
  </headerFooter>
  <colBreaks count="1" manualBreakCount="1">
    <brk id="18" max="15" man="1"/>
  </colBreaks>
  <legacyDrawing r:id="rId2"/>
</worksheet>
</file>

<file path=xl/worksheets/sheet4.xml><?xml version="1.0" encoding="utf-8"?>
<worksheet xmlns="http://schemas.openxmlformats.org/spreadsheetml/2006/main" xmlns:r="http://schemas.openxmlformats.org/officeDocument/2006/relationships">
  <dimension ref="A1:BA109"/>
  <sheetViews>
    <sheetView view="pageBreakPreview" topLeftCell="I10" zoomScaleSheetLayoutView="100" workbookViewId="0">
      <selection activeCell="K17" sqref="K17"/>
    </sheetView>
  </sheetViews>
  <sheetFormatPr baseColWidth="10" defaultRowHeight="12.75"/>
  <cols>
    <col min="1" max="1" width="7.5703125" style="6" customWidth="1"/>
    <col min="2" max="2" width="5.42578125" style="6" customWidth="1"/>
    <col min="3" max="3" width="25.7109375" style="6" customWidth="1"/>
    <col min="4" max="4" width="4.85546875" style="6" customWidth="1"/>
    <col min="5" max="5" width="16.28515625" style="6" customWidth="1"/>
    <col min="6" max="6" width="6.28515625" style="6" customWidth="1"/>
    <col min="7" max="7" width="28.140625" style="6" customWidth="1"/>
    <col min="8" max="8" width="23.42578125" style="6" customWidth="1"/>
    <col min="9" max="9" width="11.140625" style="6" customWidth="1"/>
    <col min="10" max="10" width="7.140625" style="6" customWidth="1"/>
    <col min="11" max="12" width="6.7109375" style="6" customWidth="1"/>
    <col min="13" max="13" width="9.140625" style="6" customWidth="1"/>
    <col min="14" max="14" width="8" style="6" customWidth="1"/>
    <col min="15" max="16" width="6.5703125" style="6" customWidth="1"/>
    <col min="17" max="17" width="7.140625" style="6" customWidth="1"/>
    <col min="18" max="20" width="6.7109375" style="6" customWidth="1"/>
    <col min="21" max="21" width="11.42578125" style="6" customWidth="1"/>
    <col min="22" max="24" width="6.5703125" style="6" customWidth="1"/>
    <col min="25" max="25" width="11.42578125" style="6" customWidth="1"/>
    <col min="26" max="26" width="6.85546875" style="6" customWidth="1"/>
    <col min="27" max="27" width="6.7109375" style="6" customWidth="1"/>
    <col min="28" max="28" width="7.28515625" style="6" customWidth="1"/>
    <col min="29" max="29" width="10" style="6" customWidth="1"/>
    <col min="30" max="30" width="16.42578125" style="6" customWidth="1"/>
    <col min="31" max="31" width="14.28515625" style="6" customWidth="1"/>
    <col min="32" max="32" width="10.28515625" style="6" customWidth="1"/>
    <col min="33" max="33" width="9.85546875" style="6" customWidth="1"/>
    <col min="34" max="34" width="8" style="6" customWidth="1"/>
    <col min="35" max="35" width="6.7109375" style="6" customWidth="1"/>
    <col min="36" max="36" width="9" style="6" customWidth="1"/>
    <col min="37" max="37" width="7.85546875" style="6" customWidth="1"/>
    <col min="38" max="38" width="6.7109375" style="6" customWidth="1"/>
    <col min="39" max="39" width="8.28515625" style="6" customWidth="1"/>
    <col min="40" max="40" width="7.5703125" style="6" customWidth="1"/>
    <col min="41" max="41" width="6.7109375" style="6" customWidth="1"/>
    <col min="42" max="42" width="8.85546875" style="6" customWidth="1"/>
    <col min="43" max="43" width="7.7109375" style="6" customWidth="1"/>
    <col min="44" max="44" width="6.7109375" style="6" customWidth="1"/>
    <col min="45" max="16384" width="11.42578125" style="6"/>
  </cols>
  <sheetData>
    <row r="1" spans="1:44">
      <c r="A1" s="9" t="s">
        <v>385</v>
      </c>
      <c r="B1" s="12"/>
      <c r="C1" s="25"/>
      <c r="D1" s="25">
        <f>FORM1!A1</f>
        <v>0</v>
      </c>
      <c r="E1" s="12"/>
      <c r="F1" s="12"/>
      <c r="G1" s="12"/>
      <c r="H1" s="12"/>
      <c r="I1" s="12"/>
      <c r="J1" s="12"/>
      <c r="N1" s="12"/>
      <c r="R1" s="12"/>
      <c r="V1" s="12"/>
      <c r="AC1" s="4"/>
      <c r="AD1" s="4"/>
      <c r="AE1" s="4"/>
      <c r="AF1" s="4"/>
      <c r="AG1" s="4"/>
    </row>
    <row r="2" spans="1:44">
      <c r="A2" s="9" t="s">
        <v>447</v>
      </c>
      <c r="B2" s="8"/>
      <c r="C2" s="25"/>
      <c r="D2" s="25" t="str">
        <f>FORM1!B2</f>
        <v xml:space="preserve">DIRECCIÓN GENERAL  DE ASUNTOS ADMINISTRATIVOS                                                                                                                                              </v>
      </c>
      <c r="E2" s="8"/>
      <c r="F2" s="8"/>
      <c r="G2" s="8"/>
      <c r="H2" s="8"/>
      <c r="I2" s="8"/>
      <c r="J2" s="8"/>
      <c r="N2" s="8"/>
      <c r="R2" s="8"/>
      <c r="V2" s="8"/>
      <c r="AC2" s="4"/>
      <c r="AE2" s="10"/>
      <c r="AF2" s="10"/>
      <c r="AG2" s="10"/>
    </row>
    <row r="3" spans="1:44" ht="15">
      <c r="A3" s="9"/>
      <c r="B3" s="8"/>
      <c r="C3" s="25"/>
      <c r="D3" s="25"/>
      <c r="E3" s="8"/>
      <c r="F3" s="600" t="s">
        <v>460</v>
      </c>
      <c r="G3" s="8"/>
      <c r="H3" s="8"/>
      <c r="I3" s="8"/>
      <c r="J3" s="8"/>
      <c r="N3" s="8"/>
      <c r="R3" s="8"/>
      <c r="V3" s="8"/>
      <c r="AC3" s="4"/>
      <c r="AE3" s="10"/>
      <c r="AF3" s="10"/>
      <c r="AG3" s="10"/>
    </row>
    <row r="4" spans="1:44" ht="18.75" thickBot="1">
      <c r="A4" s="139" t="s">
        <v>657</v>
      </c>
      <c r="B4" s="8"/>
      <c r="C4" s="25"/>
      <c r="D4" s="25"/>
      <c r="E4" s="8"/>
      <c r="F4" s="8"/>
      <c r="G4" s="8"/>
      <c r="H4" s="8"/>
      <c r="I4" s="8"/>
      <c r="J4" s="8"/>
      <c r="N4" s="8"/>
      <c r="R4" s="8"/>
      <c r="V4" s="8"/>
      <c r="Z4" s="707">
        <v>1</v>
      </c>
      <c r="AC4" s="4"/>
      <c r="AE4" s="10"/>
      <c r="AF4" s="10"/>
      <c r="AG4" s="10"/>
    </row>
    <row r="5" spans="1:44" ht="12.75" customHeight="1">
      <c r="A5" s="772" t="s">
        <v>187</v>
      </c>
      <c r="B5" s="774" t="s">
        <v>138</v>
      </c>
      <c r="C5" s="762" t="s">
        <v>186</v>
      </c>
      <c r="D5" s="777" t="s">
        <v>143</v>
      </c>
      <c r="E5" s="762" t="s">
        <v>462</v>
      </c>
      <c r="F5" s="780" t="s">
        <v>464</v>
      </c>
      <c r="G5" s="780" t="s">
        <v>465</v>
      </c>
      <c r="H5" s="786" t="s">
        <v>466</v>
      </c>
      <c r="I5" s="780" t="s">
        <v>192</v>
      </c>
      <c r="J5" s="782" t="s">
        <v>524</v>
      </c>
      <c r="K5" s="783"/>
      <c r="L5" s="783"/>
      <c r="M5" s="783"/>
      <c r="N5" s="783"/>
      <c r="O5" s="783"/>
      <c r="P5" s="783"/>
      <c r="Q5" s="783"/>
      <c r="R5" s="783"/>
      <c r="S5" s="783"/>
      <c r="T5" s="783"/>
      <c r="U5" s="783"/>
      <c r="V5" s="783"/>
      <c r="W5" s="783"/>
      <c r="X5" s="783"/>
      <c r="Y5" s="783"/>
      <c r="Z5" s="783"/>
      <c r="AA5" s="783"/>
      <c r="AB5" s="785"/>
      <c r="AC5" s="782" t="s">
        <v>525</v>
      </c>
      <c r="AD5" s="783"/>
      <c r="AE5" s="783"/>
      <c r="AF5" s="783"/>
      <c r="AG5" s="783"/>
      <c r="AH5" s="783"/>
      <c r="AI5" s="783"/>
      <c r="AJ5" s="783"/>
      <c r="AK5" s="783"/>
      <c r="AL5" s="783"/>
      <c r="AM5" s="783"/>
      <c r="AN5" s="783"/>
      <c r="AO5" s="783"/>
      <c r="AP5" s="783"/>
      <c r="AQ5" s="783"/>
      <c r="AR5" s="784"/>
    </row>
    <row r="6" spans="1:44" ht="29.25" customHeight="1">
      <c r="A6" s="773"/>
      <c r="B6" s="775"/>
      <c r="C6" s="776"/>
      <c r="D6" s="778"/>
      <c r="E6" s="763"/>
      <c r="F6" s="781"/>
      <c r="G6" s="781"/>
      <c r="H6" s="787"/>
      <c r="I6" s="781"/>
      <c r="J6" s="620" t="s">
        <v>202</v>
      </c>
      <c r="K6" s="620" t="s">
        <v>206</v>
      </c>
      <c r="L6" s="671" t="s">
        <v>216</v>
      </c>
      <c r="M6" s="620" t="s">
        <v>212</v>
      </c>
      <c r="N6" s="620" t="s">
        <v>203</v>
      </c>
      <c r="O6" s="620" t="s">
        <v>207</v>
      </c>
      <c r="P6" s="671" t="s">
        <v>218</v>
      </c>
      <c r="Q6" s="620" t="s">
        <v>213</v>
      </c>
      <c r="R6" s="620" t="s">
        <v>204</v>
      </c>
      <c r="S6" s="620" t="s">
        <v>208</v>
      </c>
      <c r="T6" s="671" t="s">
        <v>219</v>
      </c>
      <c r="U6" s="620" t="s">
        <v>214</v>
      </c>
      <c r="V6" s="620" t="s">
        <v>205</v>
      </c>
      <c r="W6" s="620" t="s">
        <v>209</v>
      </c>
      <c r="X6" s="671" t="s">
        <v>220</v>
      </c>
      <c r="Y6" s="620" t="s">
        <v>215</v>
      </c>
      <c r="Z6" s="685" t="s">
        <v>893</v>
      </c>
      <c r="AA6" s="685" t="s">
        <v>894</v>
      </c>
      <c r="AB6" s="671" t="s">
        <v>224</v>
      </c>
      <c r="AC6" s="261" t="s">
        <v>41</v>
      </c>
      <c r="AD6" s="261" t="s">
        <v>527</v>
      </c>
      <c r="AE6" s="261" t="s">
        <v>210</v>
      </c>
      <c r="AF6" s="672" t="s">
        <v>448</v>
      </c>
      <c r="AG6" s="673" t="s">
        <v>443</v>
      </c>
      <c r="AH6" s="620" t="s">
        <v>206</v>
      </c>
      <c r="AI6" s="671" t="s">
        <v>217</v>
      </c>
      <c r="AJ6" s="673" t="s">
        <v>444</v>
      </c>
      <c r="AK6" s="620" t="s">
        <v>207</v>
      </c>
      <c r="AL6" s="671" t="s">
        <v>221</v>
      </c>
      <c r="AM6" s="673" t="s">
        <v>445</v>
      </c>
      <c r="AN6" s="620" t="s">
        <v>208</v>
      </c>
      <c r="AO6" s="671" t="s">
        <v>222</v>
      </c>
      <c r="AP6" s="673" t="s">
        <v>446</v>
      </c>
      <c r="AQ6" s="620" t="s">
        <v>209</v>
      </c>
      <c r="AR6" s="695" t="s">
        <v>223</v>
      </c>
    </row>
    <row r="7" spans="1:44">
      <c r="A7" s="679"/>
      <c r="B7" s="679"/>
      <c r="C7" s="680"/>
      <c r="D7" s="670"/>
      <c r="E7" s="687" t="s">
        <v>507</v>
      </c>
      <c r="F7" s="688"/>
      <c r="G7" s="688"/>
      <c r="H7" s="689"/>
      <c r="I7" s="688"/>
      <c r="J7" s="688"/>
      <c r="K7" s="689"/>
      <c r="L7" s="690">
        <f>AVERAGE(L9:L19)</f>
        <v>0</v>
      </c>
      <c r="M7" s="691"/>
      <c r="N7" s="692"/>
      <c r="O7" s="691"/>
      <c r="P7" s="690">
        <f>AVERAGE(P9:P19)</f>
        <v>0</v>
      </c>
      <c r="Q7" s="691"/>
      <c r="R7" s="692"/>
      <c r="S7" s="691"/>
      <c r="T7" s="690">
        <f>AVERAGE(T9:T19)</f>
        <v>0</v>
      </c>
      <c r="U7" s="691"/>
      <c r="V7" s="692"/>
      <c r="W7" s="691"/>
      <c r="X7" s="690">
        <f>AVERAGE(X9:X19)</f>
        <v>0</v>
      </c>
      <c r="Y7" s="691"/>
      <c r="Z7" s="693"/>
      <c r="AA7" s="693"/>
      <c r="AB7" s="690">
        <f>AVERAGE(AB9:AB19)</f>
        <v>0</v>
      </c>
      <c r="AC7" s="692"/>
      <c r="AD7" s="692"/>
      <c r="AE7" s="692"/>
      <c r="AF7" s="692"/>
      <c r="AG7" s="692"/>
      <c r="AH7" s="691"/>
      <c r="AI7" s="690"/>
      <c r="AJ7" s="694"/>
      <c r="AK7" s="691"/>
      <c r="AL7" s="690"/>
      <c r="AM7" s="694"/>
      <c r="AN7" s="691"/>
      <c r="AO7" s="690"/>
      <c r="AP7" s="694"/>
      <c r="AQ7" s="691"/>
      <c r="AR7" s="696"/>
    </row>
    <row r="8" spans="1:44">
      <c r="A8" s="708"/>
      <c r="B8" s="708"/>
      <c r="C8" s="709"/>
      <c r="D8" s="710">
        <f>SUM(D9:D19)</f>
        <v>100</v>
      </c>
      <c r="E8" s="714" t="s">
        <v>508</v>
      </c>
      <c r="F8" s="711"/>
      <c r="G8" s="711"/>
      <c r="H8" s="715"/>
      <c r="I8" s="711"/>
      <c r="J8" s="711"/>
      <c r="K8" s="715"/>
      <c r="L8" s="712">
        <f>(L9*$D9+L10*$D10+L11*$D11+L12*$D12+L13*$D13+L14*$D14+L15*$D15+L16*$D16+L17*$D17+L18*$D18+L19*$D19)/$D8</f>
        <v>0</v>
      </c>
      <c r="M8" s="716"/>
      <c r="N8" s="717"/>
      <c r="O8" s="716"/>
      <c r="P8" s="712">
        <f>(P9*$D9+P10*$D10+P11*$D11+P12*$D12+P13*$D13+P14*$D14+P15*$D15+P16*$D16+P17*$D17+P18*$D18+P19*$D19)/$D8</f>
        <v>0</v>
      </c>
      <c r="Q8" s="716"/>
      <c r="R8" s="717"/>
      <c r="S8" s="716"/>
      <c r="T8" s="712">
        <f>(T9*$D9+T10*$D10+T11*$D11+T12*$D12+T13*$D13+T14*$D14+T15*$D15+T16*$D16+T17*$D17+T18*$D18+T19*$D19)/$D8</f>
        <v>0</v>
      </c>
      <c r="U8" s="716"/>
      <c r="V8" s="717"/>
      <c r="W8" s="716"/>
      <c r="X8" s="712">
        <f>(X9*$D9+X10*$D10+X11*$D11+X12*$D12+X13*$D13+X14*$D14+X15*$D15+X16*$D16+X17*$D17+X18*$D18+X19*$D19)/$D8</f>
        <v>0</v>
      </c>
      <c r="Y8" s="716"/>
      <c r="Z8" s="713"/>
      <c r="AA8" s="713"/>
      <c r="AB8" s="712">
        <f>(AB9*$D9+AB10*$D10+AB11*$D11+AB12*$D12+AB13*$D13+AB14*$D14+AB15*$D15+AB16*$D16+AB17*$D17+AB18*$D18+AB19*$D19)/$D8</f>
        <v>0</v>
      </c>
      <c r="AC8" s="717"/>
      <c r="AD8" s="706" t="s">
        <v>156</v>
      </c>
      <c r="AE8" s="718">
        <f>SUM(AE9)</f>
        <v>0</v>
      </c>
      <c r="AF8" s="717"/>
      <c r="AG8" s="718">
        <f t="shared" ref="AG8:AH8" si="0">SUM(AG9)</f>
        <v>0</v>
      </c>
      <c r="AH8" s="718">
        <f t="shared" si="0"/>
        <v>0</v>
      </c>
      <c r="AI8" s="719">
        <f>IF(AG8=0&amp;AH8=0,0,IF(AG8=0,AH8/100,AH8/AG8))</f>
        <v>0</v>
      </c>
      <c r="AJ8" s="718">
        <f t="shared" ref="AJ8" si="1">SUM(AJ9)</f>
        <v>0</v>
      </c>
      <c r="AK8" s="718">
        <f t="shared" ref="AK8" si="2">SUM(AK9)</f>
        <v>0</v>
      </c>
      <c r="AL8" s="719">
        <f>IF(AJ8=0&amp;AK8=0,0,IF(AJ8=0,AK8/100,AK8/AJ8))</f>
        <v>0</v>
      </c>
      <c r="AM8" s="718">
        <f t="shared" ref="AM8" si="3">SUM(AM9)</f>
        <v>0</v>
      </c>
      <c r="AN8" s="718">
        <f t="shared" ref="AN8" si="4">SUM(AN9)</f>
        <v>0</v>
      </c>
      <c r="AO8" s="719">
        <f>IF(AM8=0&amp;AN8=0,0,IF(AM8=0,AN8/100,AN8/AM8))</f>
        <v>0</v>
      </c>
      <c r="AP8" s="718">
        <f t="shared" ref="AP8" si="5">SUM(AP9)</f>
        <v>0</v>
      </c>
      <c r="AQ8" s="718">
        <f t="shared" ref="AQ8" si="6">SUM(AQ9)</f>
        <v>0</v>
      </c>
      <c r="AR8" s="719">
        <f>IF(AP8=0&amp;AQ8=0,0,IF(AP8=0,AQ8/100,AQ8/AP8))</f>
        <v>0</v>
      </c>
    </row>
    <row r="9" spans="1:44" ht="49.5" customHeight="1">
      <c r="A9" s="504" t="s">
        <v>550</v>
      </c>
      <c r="B9" s="799" t="s">
        <v>551</v>
      </c>
      <c r="C9" s="797" t="s">
        <v>638</v>
      </c>
      <c r="D9" s="795">
        <v>25</v>
      </c>
      <c r="E9" s="674" t="s">
        <v>604</v>
      </c>
      <c r="F9" s="675">
        <v>90</v>
      </c>
      <c r="G9" s="674" t="s">
        <v>606</v>
      </c>
      <c r="H9" s="617" t="s">
        <v>608</v>
      </c>
      <c r="I9" s="779" t="s">
        <v>788</v>
      </c>
      <c r="J9" s="609"/>
      <c r="K9" s="614"/>
      <c r="L9" s="608">
        <f>IF(J9=0&amp;K9=0,0,IF(J9=0,K9/100,K9/J9))</f>
        <v>0</v>
      </c>
      <c r="M9" s="614"/>
      <c r="N9" s="609"/>
      <c r="O9" s="614"/>
      <c r="P9" s="608">
        <f>IF(N9=0&amp;O9=0,0,IF(N9=0,O9/100,O9/N9))</f>
        <v>0</v>
      </c>
      <c r="Q9" s="614"/>
      <c r="R9" s="609"/>
      <c r="S9" s="614"/>
      <c r="T9" s="608">
        <f>IF(R9=0&amp;S9=0,0,IF(R9=0,S9/100,S9/R9))</f>
        <v>0</v>
      </c>
      <c r="U9" s="614"/>
      <c r="V9" s="609"/>
      <c r="W9" s="614"/>
      <c r="X9" s="608">
        <f>IF(V9=0&amp;W9=0,0,IF(V9=0,W9/100,W9/V9))</f>
        <v>0</v>
      </c>
      <c r="Y9" s="614"/>
      <c r="Z9" s="686">
        <f t="shared" ref="Z9:Z19" si="7">IF($Z$4=1,J9,IF($Z$4=2,J9+N9,IF($Z$4=3,J9+N9+R9,IF($Z$4=4,J9+N9+R9+V9,0))))</f>
        <v>0</v>
      </c>
      <c r="AA9" s="686">
        <f t="shared" ref="AA9:AA19" si="8">IF($Z$4=1,K9,IF($Z$4=2,K9+O9,IF($Z$4=3,K9+O9+S9,IF($Z$4=4,K9+O9+S9+W9,0))))</f>
        <v>0</v>
      </c>
      <c r="AB9" s="608">
        <f>IF(Z9=0&amp;AA9=0,0,IF(Z9=0,AA9/100,AA9/Z9))</f>
        <v>0</v>
      </c>
      <c r="AC9" s="801" t="s">
        <v>637</v>
      </c>
      <c r="AD9" s="800" t="s">
        <v>602</v>
      </c>
      <c r="AE9" s="788" t="s">
        <v>666</v>
      </c>
      <c r="AF9" s="788" t="s">
        <v>664</v>
      </c>
      <c r="AG9" s="185"/>
      <c r="AH9" s="614"/>
      <c r="AI9" s="608">
        <f>IF(AG9=0&amp;AH9=0,0,IF(AG9=0,AH9/100,AH9/AG9))</f>
        <v>0</v>
      </c>
      <c r="AJ9" s="614"/>
      <c r="AK9" s="614"/>
      <c r="AL9" s="608">
        <f>IF(AJ9=0&amp;AK9=0,0,IF(AJ9=0,AK9/100,AK9/AJ9))</f>
        <v>0</v>
      </c>
      <c r="AM9" s="614"/>
      <c r="AN9" s="614"/>
      <c r="AO9" s="608">
        <f>IF(AM9=0&amp;AN9=0,0,IF(AM9=0,AN9/100,AN9/AM9))</f>
        <v>0</v>
      </c>
      <c r="AP9" s="614"/>
      <c r="AQ9" s="614"/>
      <c r="AR9" s="697">
        <f>IF(AP9=0&amp;AQ9=0,0,IF(AP9=0,AQ9/100,AQ9/AP9))</f>
        <v>0</v>
      </c>
    </row>
    <row r="10" spans="1:44" ht="53.25" customHeight="1" thickBot="1">
      <c r="A10" s="504"/>
      <c r="B10" s="799"/>
      <c r="C10" s="798"/>
      <c r="D10" s="796"/>
      <c r="E10" s="676" t="s">
        <v>605</v>
      </c>
      <c r="F10" s="630">
        <v>90</v>
      </c>
      <c r="G10" s="683" t="s">
        <v>607</v>
      </c>
      <c r="H10" s="676" t="s">
        <v>609</v>
      </c>
      <c r="I10" s="804"/>
      <c r="J10" s="616">
        <v>1</v>
      </c>
      <c r="K10" s="615"/>
      <c r="L10" s="608">
        <f t="shared" ref="L10:L19" si="9">IF(J10=0&amp;K10=0,0,IF(J10=0,K10/100,K10/J10))</f>
        <v>0</v>
      </c>
      <c r="M10" s="615"/>
      <c r="N10" s="616">
        <v>1</v>
      </c>
      <c r="O10" s="615"/>
      <c r="P10" s="608">
        <f t="shared" ref="P10:P19" si="10">IF(N10=0&amp;O10=0,0,IF(N10=0,O10/100,O10/N10))</f>
        <v>0</v>
      </c>
      <c r="Q10" s="615"/>
      <c r="R10" s="616">
        <v>1</v>
      </c>
      <c r="S10" s="503"/>
      <c r="T10" s="608">
        <f t="shared" ref="T10:T19" si="11">IF(R10=0&amp;S10=0,0,IF(R10=0,S10/100,S10/R10))</f>
        <v>0</v>
      </c>
      <c r="U10" s="503"/>
      <c r="V10" s="616">
        <v>1</v>
      </c>
      <c r="W10" s="614"/>
      <c r="X10" s="608">
        <f t="shared" ref="X10:X19" si="12">IF(V10=0&amp;W10=0,0,IF(V10=0,W10/100,W10/V10))</f>
        <v>0</v>
      </c>
      <c r="Y10" s="614"/>
      <c r="Z10" s="686">
        <f t="shared" si="7"/>
        <v>1</v>
      </c>
      <c r="AA10" s="686">
        <f t="shared" si="8"/>
        <v>0</v>
      </c>
      <c r="AB10" s="608">
        <f t="shared" ref="AB10:AB19" si="13">IF(Z10=0&amp;AA10=0,0,IF(Z10=0,AA10/100,AA10/Z10))</f>
        <v>0</v>
      </c>
      <c r="AC10" s="801"/>
      <c r="AD10" s="800"/>
      <c r="AE10" s="788"/>
      <c r="AF10" s="788"/>
      <c r="AG10" s="185"/>
      <c r="AH10" s="614"/>
      <c r="AI10" s="608">
        <f t="shared" ref="AI10:AI19" si="14">IF(AG10=0&amp;AH10=0,0,IF(AG10=0,AH10/100,AH10/AG10))</f>
        <v>0</v>
      </c>
      <c r="AJ10" s="614"/>
      <c r="AK10" s="614"/>
      <c r="AL10" s="608">
        <f t="shared" ref="AL10:AL19" si="15">IF(AJ10=0&amp;AK10=0,0,IF(AJ10=0,AK10/100,AK10/AJ10))</f>
        <v>0</v>
      </c>
      <c r="AM10" s="614"/>
      <c r="AN10" s="614"/>
      <c r="AO10" s="608">
        <f t="shared" ref="AO10:AO19" si="16">IF(AM10=0&amp;AN10=0,0,IF(AM10=0,AN10/100,AN10/AM10))</f>
        <v>0</v>
      </c>
      <c r="AP10" s="614"/>
      <c r="AQ10" s="614"/>
      <c r="AR10" s="697">
        <f t="shared" ref="AR10:AR19" si="17">IF(AP10=0&amp;AQ10=0,0,IF(AP10=0,AQ10/100,AQ10/AP10))</f>
        <v>0</v>
      </c>
    </row>
    <row r="11" spans="1:44" ht="24">
      <c r="A11" s="504"/>
      <c r="B11" s="791" t="s">
        <v>552</v>
      </c>
      <c r="C11" s="789" t="s">
        <v>34</v>
      </c>
      <c r="D11" s="794">
        <v>25</v>
      </c>
      <c r="E11" s="677" t="s">
        <v>610</v>
      </c>
      <c r="F11" s="675">
        <v>90</v>
      </c>
      <c r="G11" s="674" t="s">
        <v>613</v>
      </c>
      <c r="H11" s="617" t="s">
        <v>616</v>
      </c>
      <c r="I11" s="779" t="s">
        <v>789</v>
      </c>
      <c r="J11" s="609">
        <v>1</v>
      </c>
      <c r="K11" s="614"/>
      <c r="L11" s="608">
        <f t="shared" si="9"/>
        <v>0</v>
      </c>
      <c r="M11" s="614"/>
      <c r="N11" s="609"/>
      <c r="O11" s="614"/>
      <c r="P11" s="608">
        <f t="shared" si="10"/>
        <v>0</v>
      </c>
      <c r="Q11" s="614"/>
      <c r="R11" s="609"/>
      <c r="S11" s="614"/>
      <c r="T11" s="608">
        <f t="shared" si="11"/>
        <v>0</v>
      </c>
      <c r="U11" s="614"/>
      <c r="V11" s="609"/>
      <c r="W11" s="614"/>
      <c r="X11" s="608">
        <f t="shared" si="12"/>
        <v>0</v>
      </c>
      <c r="Y11" s="614"/>
      <c r="Z11" s="686">
        <f t="shared" si="7"/>
        <v>1</v>
      </c>
      <c r="AA11" s="686">
        <f t="shared" si="8"/>
        <v>0</v>
      </c>
      <c r="AB11" s="608">
        <f t="shared" si="13"/>
        <v>0</v>
      </c>
      <c r="AC11" s="801"/>
      <c r="AD11" s="800"/>
      <c r="AE11" s="788"/>
      <c r="AF11" s="788"/>
      <c r="AG11" s="185"/>
      <c r="AH11" s="614"/>
      <c r="AI11" s="608">
        <f t="shared" si="14"/>
        <v>0</v>
      </c>
      <c r="AJ11" s="614"/>
      <c r="AK11" s="614"/>
      <c r="AL11" s="608">
        <f t="shared" si="15"/>
        <v>0</v>
      </c>
      <c r="AM11" s="614"/>
      <c r="AN11" s="614"/>
      <c r="AO11" s="608">
        <f t="shared" si="16"/>
        <v>0</v>
      </c>
      <c r="AP11" s="614"/>
      <c r="AQ11" s="614"/>
      <c r="AR11" s="697">
        <f t="shared" si="17"/>
        <v>0</v>
      </c>
    </row>
    <row r="12" spans="1:44" ht="24">
      <c r="A12" s="504"/>
      <c r="B12" s="792"/>
      <c r="C12" s="790"/>
      <c r="D12" s="795"/>
      <c r="E12" s="617" t="s">
        <v>611</v>
      </c>
      <c r="F12" s="675">
        <v>90</v>
      </c>
      <c r="G12" s="674" t="s">
        <v>614</v>
      </c>
      <c r="H12" s="617" t="s">
        <v>617</v>
      </c>
      <c r="I12" s="779"/>
      <c r="J12" s="609"/>
      <c r="K12" s="614"/>
      <c r="L12" s="608">
        <f t="shared" si="9"/>
        <v>0</v>
      </c>
      <c r="M12" s="614"/>
      <c r="N12" s="616">
        <v>0.05</v>
      </c>
      <c r="O12" s="614"/>
      <c r="P12" s="608">
        <f t="shared" si="10"/>
        <v>0</v>
      </c>
      <c r="Q12" s="614"/>
      <c r="R12" s="616">
        <v>0.1</v>
      </c>
      <c r="S12" s="614"/>
      <c r="T12" s="608">
        <f t="shared" si="11"/>
        <v>0</v>
      </c>
      <c r="U12" s="614"/>
      <c r="V12" s="616">
        <v>0.05</v>
      </c>
      <c r="W12" s="614"/>
      <c r="X12" s="608">
        <f t="shared" si="12"/>
        <v>0</v>
      </c>
      <c r="Y12" s="614"/>
      <c r="Z12" s="686">
        <f t="shared" si="7"/>
        <v>0</v>
      </c>
      <c r="AA12" s="686">
        <f t="shared" si="8"/>
        <v>0</v>
      </c>
      <c r="AB12" s="608">
        <f t="shared" si="13"/>
        <v>0</v>
      </c>
      <c r="AC12" s="801"/>
      <c r="AD12" s="800"/>
      <c r="AE12" s="788"/>
      <c r="AF12" s="788"/>
      <c r="AG12" s="185"/>
      <c r="AH12" s="614"/>
      <c r="AI12" s="608">
        <f t="shared" si="14"/>
        <v>0</v>
      </c>
      <c r="AJ12" s="614"/>
      <c r="AK12" s="614"/>
      <c r="AL12" s="608">
        <f t="shared" si="15"/>
        <v>0</v>
      </c>
      <c r="AM12" s="614"/>
      <c r="AN12" s="614"/>
      <c r="AO12" s="608">
        <f t="shared" si="16"/>
        <v>0</v>
      </c>
      <c r="AP12" s="614"/>
      <c r="AQ12" s="614"/>
      <c r="AR12" s="697">
        <f t="shared" si="17"/>
        <v>0</v>
      </c>
    </row>
    <row r="13" spans="1:44" ht="48" customHeight="1" thickBot="1">
      <c r="A13" s="504"/>
      <c r="B13" s="793"/>
      <c r="C13" s="790"/>
      <c r="D13" s="796"/>
      <c r="E13" s="617" t="s">
        <v>612</v>
      </c>
      <c r="F13" s="675">
        <v>90</v>
      </c>
      <c r="G13" s="674" t="s">
        <v>615</v>
      </c>
      <c r="H13" s="617" t="s">
        <v>618</v>
      </c>
      <c r="I13" s="779"/>
      <c r="J13" s="609"/>
      <c r="K13" s="614"/>
      <c r="L13" s="608">
        <f t="shared" si="9"/>
        <v>0</v>
      </c>
      <c r="M13" s="614"/>
      <c r="N13" s="609"/>
      <c r="O13" s="614"/>
      <c r="P13" s="608">
        <f t="shared" si="10"/>
        <v>0</v>
      </c>
      <c r="Q13" s="614"/>
      <c r="R13" s="609"/>
      <c r="S13" s="614"/>
      <c r="T13" s="608">
        <f t="shared" si="11"/>
        <v>0</v>
      </c>
      <c r="U13" s="614"/>
      <c r="V13" s="609">
        <v>1</v>
      </c>
      <c r="W13" s="614"/>
      <c r="X13" s="608">
        <f t="shared" si="12"/>
        <v>0</v>
      </c>
      <c r="Y13" s="614"/>
      <c r="Z13" s="686">
        <f t="shared" si="7"/>
        <v>0</v>
      </c>
      <c r="AA13" s="686">
        <f t="shared" si="8"/>
        <v>0</v>
      </c>
      <c r="AB13" s="608">
        <f t="shared" si="13"/>
        <v>0</v>
      </c>
      <c r="AC13" s="801"/>
      <c r="AD13" s="800"/>
      <c r="AE13" s="788"/>
      <c r="AF13" s="788"/>
      <c r="AG13" s="185"/>
      <c r="AH13" s="614"/>
      <c r="AI13" s="608">
        <f t="shared" si="14"/>
        <v>0</v>
      </c>
      <c r="AJ13" s="614"/>
      <c r="AK13" s="614"/>
      <c r="AL13" s="608">
        <f t="shared" si="15"/>
        <v>0</v>
      </c>
      <c r="AM13" s="614"/>
      <c r="AN13" s="614"/>
      <c r="AO13" s="608">
        <f t="shared" si="16"/>
        <v>0</v>
      </c>
      <c r="AP13" s="614"/>
      <c r="AQ13" s="614"/>
      <c r="AR13" s="697">
        <f t="shared" si="17"/>
        <v>0</v>
      </c>
    </row>
    <row r="14" spans="1:44" ht="53.25" customHeight="1">
      <c r="A14" s="504"/>
      <c r="B14" s="805" t="s">
        <v>553</v>
      </c>
      <c r="C14" s="764" t="s">
        <v>603</v>
      </c>
      <c r="D14" s="794">
        <v>25</v>
      </c>
      <c r="E14" s="617" t="s">
        <v>619</v>
      </c>
      <c r="F14" s="675">
        <v>90</v>
      </c>
      <c r="G14" s="674" t="s">
        <v>622</v>
      </c>
      <c r="H14" s="617" t="s">
        <v>625</v>
      </c>
      <c r="I14" s="779" t="s">
        <v>790</v>
      </c>
      <c r="J14" s="609">
        <v>1</v>
      </c>
      <c r="K14" s="614"/>
      <c r="L14" s="608">
        <f t="shared" si="9"/>
        <v>0</v>
      </c>
      <c r="M14" s="614"/>
      <c r="N14" s="609"/>
      <c r="O14" s="614"/>
      <c r="P14" s="608">
        <f t="shared" si="10"/>
        <v>0</v>
      </c>
      <c r="Q14" s="614"/>
      <c r="R14" s="609"/>
      <c r="S14" s="614"/>
      <c r="T14" s="608">
        <f t="shared" si="11"/>
        <v>0</v>
      </c>
      <c r="U14" s="614"/>
      <c r="V14" s="609"/>
      <c r="W14" s="614"/>
      <c r="X14" s="608">
        <f t="shared" si="12"/>
        <v>0</v>
      </c>
      <c r="Y14" s="614"/>
      <c r="Z14" s="686">
        <f t="shared" si="7"/>
        <v>1</v>
      </c>
      <c r="AA14" s="686">
        <f t="shared" si="8"/>
        <v>0</v>
      </c>
      <c r="AB14" s="608">
        <f t="shared" si="13"/>
        <v>0</v>
      </c>
      <c r="AC14" s="801"/>
      <c r="AD14" s="800"/>
      <c r="AE14" s="788"/>
      <c r="AF14" s="788"/>
      <c r="AG14" s="185"/>
      <c r="AH14" s="614"/>
      <c r="AI14" s="608">
        <f t="shared" si="14"/>
        <v>0</v>
      </c>
      <c r="AJ14" s="614"/>
      <c r="AK14" s="614"/>
      <c r="AL14" s="608">
        <f t="shared" si="15"/>
        <v>0</v>
      </c>
      <c r="AM14" s="614"/>
      <c r="AN14" s="614"/>
      <c r="AO14" s="608">
        <f t="shared" si="16"/>
        <v>0</v>
      </c>
      <c r="AP14" s="614"/>
      <c r="AQ14" s="614"/>
      <c r="AR14" s="697">
        <f t="shared" si="17"/>
        <v>0</v>
      </c>
    </row>
    <row r="15" spans="1:44" ht="36">
      <c r="A15" s="504"/>
      <c r="B15" s="805"/>
      <c r="C15" s="765"/>
      <c r="D15" s="802"/>
      <c r="E15" s="676" t="s">
        <v>620</v>
      </c>
      <c r="F15" s="630">
        <v>90</v>
      </c>
      <c r="G15" s="683" t="s">
        <v>623</v>
      </c>
      <c r="H15" s="676" t="s">
        <v>626</v>
      </c>
      <c r="I15" s="779"/>
      <c r="J15" s="609"/>
      <c r="K15" s="614"/>
      <c r="L15" s="608">
        <f t="shared" si="9"/>
        <v>0</v>
      </c>
      <c r="M15" s="614"/>
      <c r="N15" s="609"/>
      <c r="O15" s="614"/>
      <c r="P15" s="608">
        <f t="shared" si="10"/>
        <v>0</v>
      </c>
      <c r="Q15" s="614"/>
      <c r="R15" s="609">
        <v>1</v>
      </c>
      <c r="S15" s="614"/>
      <c r="T15" s="608">
        <f t="shared" si="11"/>
        <v>0</v>
      </c>
      <c r="U15" s="614"/>
      <c r="V15" s="609"/>
      <c r="W15" s="614"/>
      <c r="X15" s="608">
        <f t="shared" si="12"/>
        <v>0</v>
      </c>
      <c r="Y15" s="614"/>
      <c r="Z15" s="686">
        <f t="shared" si="7"/>
        <v>0</v>
      </c>
      <c r="AA15" s="686">
        <f t="shared" si="8"/>
        <v>0</v>
      </c>
      <c r="AB15" s="608">
        <f t="shared" si="13"/>
        <v>0</v>
      </c>
      <c r="AC15" s="801"/>
      <c r="AD15" s="800"/>
      <c r="AE15" s="788"/>
      <c r="AF15" s="788"/>
      <c r="AG15" s="185"/>
      <c r="AH15" s="614"/>
      <c r="AI15" s="608">
        <f t="shared" si="14"/>
        <v>0</v>
      </c>
      <c r="AJ15" s="614"/>
      <c r="AK15" s="614"/>
      <c r="AL15" s="608">
        <f t="shared" si="15"/>
        <v>0</v>
      </c>
      <c r="AM15" s="614"/>
      <c r="AN15" s="614"/>
      <c r="AO15" s="608">
        <f t="shared" si="16"/>
        <v>0</v>
      </c>
      <c r="AP15" s="614"/>
      <c r="AQ15" s="614"/>
      <c r="AR15" s="697">
        <f t="shared" si="17"/>
        <v>0</v>
      </c>
    </row>
    <row r="16" spans="1:44" ht="36.75" thickBot="1">
      <c r="A16" s="504"/>
      <c r="B16" s="806"/>
      <c r="C16" s="765"/>
      <c r="D16" s="803"/>
      <c r="E16" s="617" t="s">
        <v>621</v>
      </c>
      <c r="F16" s="675">
        <v>90</v>
      </c>
      <c r="G16" s="674" t="s">
        <v>624</v>
      </c>
      <c r="H16" s="617" t="s">
        <v>627</v>
      </c>
      <c r="I16" s="779"/>
      <c r="J16" s="609"/>
      <c r="K16" s="614"/>
      <c r="L16" s="608">
        <f t="shared" si="9"/>
        <v>0</v>
      </c>
      <c r="M16" s="614"/>
      <c r="N16" s="609"/>
      <c r="O16" s="614"/>
      <c r="P16" s="608">
        <f t="shared" si="10"/>
        <v>0</v>
      </c>
      <c r="Q16" s="614"/>
      <c r="R16" s="609"/>
      <c r="S16" s="614"/>
      <c r="T16" s="608">
        <f t="shared" si="11"/>
        <v>0</v>
      </c>
      <c r="U16" s="614"/>
      <c r="V16" s="609"/>
      <c r="W16" s="614"/>
      <c r="X16" s="608">
        <f t="shared" si="12"/>
        <v>0</v>
      </c>
      <c r="Y16" s="614"/>
      <c r="Z16" s="686">
        <f t="shared" si="7"/>
        <v>0</v>
      </c>
      <c r="AA16" s="686">
        <f t="shared" si="8"/>
        <v>0</v>
      </c>
      <c r="AB16" s="608">
        <f t="shared" si="13"/>
        <v>0</v>
      </c>
      <c r="AC16" s="801"/>
      <c r="AD16" s="800"/>
      <c r="AE16" s="788"/>
      <c r="AF16" s="788"/>
      <c r="AG16" s="185"/>
      <c r="AH16" s="614"/>
      <c r="AI16" s="608">
        <f t="shared" si="14"/>
        <v>0</v>
      </c>
      <c r="AJ16" s="614"/>
      <c r="AK16" s="614"/>
      <c r="AL16" s="608">
        <f t="shared" si="15"/>
        <v>0</v>
      </c>
      <c r="AM16" s="614"/>
      <c r="AN16" s="614"/>
      <c r="AO16" s="608">
        <f t="shared" si="16"/>
        <v>0</v>
      </c>
      <c r="AP16" s="614"/>
      <c r="AQ16" s="614"/>
      <c r="AR16" s="697">
        <f t="shared" si="17"/>
        <v>0</v>
      </c>
    </row>
    <row r="17" spans="1:53" ht="24">
      <c r="A17" s="504"/>
      <c r="B17" s="769" t="s">
        <v>554</v>
      </c>
      <c r="C17" s="766" t="s">
        <v>775</v>
      </c>
      <c r="D17" s="794">
        <v>25</v>
      </c>
      <c r="E17" s="678" t="s">
        <v>628</v>
      </c>
      <c r="F17" s="191">
        <v>90</v>
      </c>
      <c r="G17" s="684" t="s">
        <v>631</v>
      </c>
      <c r="H17" s="605" t="s">
        <v>634</v>
      </c>
      <c r="I17" s="779" t="s">
        <v>791</v>
      </c>
      <c r="J17" s="609">
        <v>1</v>
      </c>
      <c r="K17" s="614"/>
      <c r="L17" s="608">
        <f t="shared" si="9"/>
        <v>0</v>
      </c>
      <c r="M17" s="614"/>
      <c r="N17" s="609"/>
      <c r="O17" s="614"/>
      <c r="P17" s="608">
        <f t="shared" si="10"/>
        <v>0</v>
      </c>
      <c r="Q17" s="614"/>
      <c r="R17" s="609"/>
      <c r="S17" s="614"/>
      <c r="T17" s="608">
        <f t="shared" si="11"/>
        <v>0</v>
      </c>
      <c r="U17" s="614"/>
      <c r="V17" s="609"/>
      <c r="W17" s="614"/>
      <c r="X17" s="608">
        <f t="shared" si="12"/>
        <v>0</v>
      </c>
      <c r="Y17" s="614"/>
      <c r="Z17" s="686">
        <f t="shared" si="7"/>
        <v>1</v>
      </c>
      <c r="AA17" s="686">
        <f t="shared" si="8"/>
        <v>0</v>
      </c>
      <c r="AB17" s="608">
        <f t="shared" si="13"/>
        <v>0</v>
      </c>
      <c r="AC17" s="801"/>
      <c r="AD17" s="800"/>
      <c r="AE17" s="788"/>
      <c r="AF17" s="788"/>
      <c r="AG17" s="185"/>
      <c r="AH17" s="614"/>
      <c r="AI17" s="608">
        <f t="shared" si="14"/>
        <v>0</v>
      </c>
      <c r="AJ17" s="614"/>
      <c r="AK17" s="614"/>
      <c r="AL17" s="608">
        <f t="shared" si="15"/>
        <v>0</v>
      </c>
      <c r="AM17" s="614"/>
      <c r="AN17" s="614"/>
      <c r="AO17" s="608">
        <f t="shared" si="16"/>
        <v>0</v>
      </c>
      <c r="AP17" s="614"/>
      <c r="AQ17" s="614"/>
      <c r="AR17" s="697">
        <f t="shared" si="17"/>
        <v>0</v>
      </c>
    </row>
    <row r="18" spans="1:53" ht="36">
      <c r="A18" s="504"/>
      <c r="B18" s="770"/>
      <c r="C18" s="767"/>
      <c r="D18" s="802"/>
      <c r="E18" s="674" t="s">
        <v>629</v>
      </c>
      <c r="F18" s="675">
        <v>90</v>
      </c>
      <c r="G18" s="674" t="s">
        <v>632</v>
      </c>
      <c r="H18" s="617" t="s">
        <v>635</v>
      </c>
      <c r="I18" s="779"/>
      <c r="J18" s="609"/>
      <c r="K18" s="614"/>
      <c r="L18" s="608">
        <f t="shared" si="9"/>
        <v>0</v>
      </c>
      <c r="M18" s="614"/>
      <c r="N18" s="609"/>
      <c r="O18" s="614"/>
      <c r="P18" s="608">
        <f t="shared" si="10"/>
        <v>0</v>
      </c>
      <c r="Q18" s="614"/>
      <c r="R18" s="609"/>
      <c r="S18" s="614"/>
      <c r="T18" s="608">
        <f t="shared" si="11"/>
        <v>0</v>
      </c>
      <c r="U18" s="614"/>
      <c r="V18" s="609"/>
      <c r="W18" s="614"/>
      <c r="X18" s="608">
        <f t="shared" si="12"/>
        <v>0</v>
      </c>
      <c r="Y18" s="614"/>
      <c r="Z18" s="686">
        <f t="shared" si="7"/>
        <v>0</v>
      </c>
      <c r="AA18" s="686">
        <f t="shared" si="8"/>
        <v>0</v>
      </c>
      <c r="AB18" s="608">
        <f t="shared" si="13"/>
        <v>0</v>
      </c>
      <c r="AC18" s="801"/>
      <c r="AD18" s="800"/>
      <c r="AE18" s="788"/>
      <c r="AF18" s="788"/>
      <c r="AG18" s="185"/>
      <c r="AH18" s="614"/>
      <c r="AI18" s="608">
        <f t="shared" si="14"/>
        <v>0</v>
      </c>
      <c r="AJ18" s="614"/>
      <c r="AK18" s="614"/>
      <c r="AL18" s="608">
        <f t="shared" si="15"/>
        <v>0</v>
      </c>
      <c r="AM18" s="614"/>
      <c r="AN18" s="614"/>
      <c r="AO18" s="608">
        <f t="shared" si="16"/>
        <v>0</v>
      </c>
      <c r="AP18" s="614"/>
      <c r="AQ18" s="614"/>
      <c r="AR18" s="697">
        <f t="shared" si="17"/>
        <v>0</v>
      </c>
    </row>
    <row r="19" spans="1:53" ht="24.75" thickBot="1">
      <c r="A19" s="504"/>
      <c r="B19" s="771"/>
      <c r="C19" s="768"/>
      <c r="D19" s="803"/>
      <c r="E19" s="674" t="s">
        <v>630</v>
      </c>
      <c r="F19" s="675">
        <v>90</v>
      </c>
      <c r="G19" s="674" t="s">
        <v>633</v>
      </c>
      <c r="H19" s="617" t="s">
        <v>636</v>
      </c>
      <c r="I19" s="779"/>
      <c r="J19" s="609"/>
      <c r="K19" s="614"/>
      <c r="L19" s="608">
        <f t="shared" si="9"/>
        <v>0</v>
      </c>
      <c r="M19" s="614"/>
      <c r="N19" s="609"/>
      <c r="O19" s="614"/>
      <c r="P19" s="608">
        <f t="shared" si="10"/>
        <v>0</v>
      </c>
      <c r="Q19" s="614"/>
      <c r="R19" s="609"/>
      <c r="S19" s="614"/>
      <c r="T19" s="608">
        <f t="shared" si="11"/>
        <v>0</v>
      </c>
      <c r="U19" s="614"/>
      <c r="V19" s="609"/>
      <c r="W19" s="614"/>
      <c r="X19" s="608">
        <f t="shared" si="12"/>
        <v>0</v>
      </c>
      <c r="Y19" s="614"/>
      <c r="Z19" s="686">
        <f t="shared" si="7"/>
        <v>0</v>
      </c>
      <c r="AA19" s="686">
        <f t="shared" si="8"/>
        <v>0</v>
      </c>
      <c r="AB19" s="608">
        <f t="shared" si="13"/>
        <v>0</v>
      </c>
      <c r="AC19" s="801"/>
      <c r="AD19" s="800"/>
      <c r="AE19" s="788"/>
      <c r="AF19" s="788"/>
      <c r="AG19" s="185"/>
      <c r="AH19" s="614"/>
      <c r="AI19" s="608">
        <f t="shared" si="14"/>
        <v>0</v>
      </c>
      <c r="AJ19" s="614"/>
      <c r="AK19" s="614"/>
      <c r="AL19" s="608">
        <f t="shared" si="15"/>
        <v>0</v>
      </c>
      <c r="AM19" s="614"/>
      <c r="AN19" s="614"/>
      <c r="AO19" s="608">
        <f t="shared" si="16"/>
        <v>0</v>
      </c>
      <c r="AP19" s="614"/>
      <c r="AQ19" s="614"/>
      <c r="AR19" s="697">
        <f t="shared" si="17"/>
        <v>0</v>
      </c>
    </row>
    <row r="20" spans="1:53" ht="15">
      <c r="A20" s="28"/>
      <c r="B20" s="505"/>
      <c r="C20" s="29"/>
      <c r="D20" s="170" t="s">
        <v>184</v>
      </c>
      <c r="E20" s="28"/>
      <c r="F20" s="28"/>
      <c r="G20" s="28"/>
      <c r="H20" s="28"/>
      <c r="I20" s="28"/>
      <c r="J20" s="619"/>
    </row>
    <row r="21" spans="1:53" ht="15">
      <c r="A21" s="28"/>
      <c r="B21" s="505"/>
      <c r="C21" s="29"/>
      <c r="D21" s="170"/>
      <c r="E21" s="28"/>
      <c r="F21" s="28"/>
      <c r="G21" s="28"/>
      <c r="H21" s="28"/>
      <c r="I21" s="28"/>
      <c r="J21" s="619"/>
    </row>
    <row r="22" spans="1:53">
      <c r="A22" s="218" t="s">
        <v>55</v>
      </c>
      <c r="B22" s="361"/>
      <c r="C22" s="177"/>
      <c r="D22" s="173" t="s">
        <v>56</v>
      </c>
      <c r="E22" s="178"/>
      <c r="F22" s="176"/>
      <c r="G22" s="173" t="s">
        <v>57</v>
      </c>
      <c r="H22" s="186"/>
      <c r="I22" s="173"/>
      <c r="J22" s="173"/>
      <c r="K22" s="173"/>
      <c r="L22" s="173"/>
      <c r="M22" s="556"/>
      <c r="N22" s="556"/>
      <c r="O22" s="556"/>
      <c r="P22" s="556"/>
      <c r="Q22" s="556"/>
      <c r="R22" s="556"/>
      <c r="S22" s="556"/>
      <c r="T22" s="556"/>
      <c r="U22" s="556"/>
      <c r="V22" s="610"/>
      <c r="W22" s="556"/>
      <c r="X22" s="556"/>
      <c r="Y22" s="556"/>
      <c r="Z22" s="556"/>
      <c r="AA22" s="555"/>
      <c r="AB22" s="360" t="s">
        <v>58</v>
      </c>
      <c r="AC22" s="555"/>
      <c r="AD22" s="556"/>
      <c r="AE22" s="556"/>
      <c r="AF22" s="610"/>
      <c r="AG22" s="556"/>
      <c r="AH22" s="556"/>
      <c r="AI22" s="556"/>
      <c r="AJ22" s="556"/>
      <c r="AK22" s="556"/>
      <c r="AL22" s="556"/>
      <c r="AM22" s="556"/>
      <c r="AN22" s="556"/>
      <c r="AO22" s="556"/>
      <c r="AP22" s="556"/>
      <c r="AQ22" s="556"/>
      <c r="AR22" s="610"/>
      <c r="AS22" s="14"/>
      <c r="AT22" s="14"/>
      <c r="AU22" s="14"/>
      <c r="AV22" s="14"/>
      <c r="AW22" s="14"/>
      <c r="AX22" s="14"/>
      <c r="AY22" s="14"/>
      <c r="AZ22" s="14"/>
      <c r="BA22" s="14"/>
    </row>
    <row r="23" spans="1:53" ht="24" customHeight="1">
      <c r="A23" s="219" t="s">
        <v>71</v>
      </c>
      <c r="B23" s="362"/>
      <c r="C23" s="745" t="s">
        <v>658</v>
      </c>
      <c r="D23" s="746"/>
      <c r="E23" s="747"/>
      <c r="F23" s="177" t="s">
        <v>663</v>
      </c>
      <c r="G23" s="173"/>
      <c r="H23" s="173"/>
      <c r="I23" s="173"/>
      <c r="J23" s="173"/>
      <c r="K23" s="173"/>
      <c r="L23" s="173"/>
      <c r="M23" s="556"/>
      <c r="N23" s="556"/>
      <c r="O23" s="556"/>
      <c r="P23" s="556"/>
      <c r="Q23" s="556"/>
      <c r="R23" s="556"/>
      <c r="S23" s="556"/>
      <c r="T23" s="556"/>
      <c r="U23" s="556"/>
      <c r="V23" s="610"/>
      <c r="W23" s="556"/>
      <c r="X23" s="556"/>
      <c r="Y23" s="556"/>
      <c r="Z23" s="556"/>
      <c r="AA23" s="555"/>
      <c r="AB23" s="556"/>
      <c r="AC23" s="555"/>
      <c r="AD23" s="594" t="s">
        <v>58</v>
      </c>
      <c r="AE23" s="556"/>
      <c r="AF23" s="610"/>
      <c r="AG23" s="556"/>
      <c r="AH23" s="556"/>
      <c r="AI23" s="556"/>
      <c r="AJ23" s="556"/>
      <c r="AK23" s="556"/>
      <c r="AL23" s="556"/>
      <c r="AM23" s="556"/>
      <c r="AN23" s="556"/>
      <c r="AO23" s="556"/>
      <c r="AP23" s="556"/>
      <c r="AQ23" s="556"/>
      <c r="AR23" s="610"/>
      <c r="AS23" s="14"/>
      <c r="AT23" s="14"/>
      <c r="AU23" s="14"/>
      <c r="AV23" s="14"/>
      <c r="AW23" s="14"/>
      <c r="AX23" s="14"/>
      <c r="AY23" s="14"/>
      <c r="AZ23" s="14"/>
      <c r="BA23" s="14"/>
    </row>
    <row r="24" spans="1:53" ht="24" customHeight="1">
      <c r="A24" s="748" t="s">
        <v>149</v>
      </c>
      <c r="B24" s="749"/>
      <c r="C24" s="745" t="s">
        <v>760</v>
      </c>
      <c r="D24" s="746"/>
      <c r="E24" s="747"/>
      <c r="F24" s="177" t="s">
        <v>661</v>
      </c>
      <c r="G24" s="173"/>
      <c r="H24" s="173"/>
      <c r="I24" s="173"/>
      <c r="J24" s="173"/>
      <c r="K24" s="173"/>
      <c r="L24" s="173"/>
      <c r="M24" s="556"/>
      <c r="N24" s="556"/>
      <c r="O24" s="556"/>
      <c r="P24" s="556"/>
      <c r="Q24" s="556"/>
      <c r="R24" s="556"/>
      <c r="S24" s="556"/>
      <c r="T24" s="556"/>
      <c r="U24" s="556"/>
      <c r="V24" s="610"/>
      <c r="W24" s="556"/>
      <c r="X24" s="556"/>
      <c r="Y24" s="556"/>
      <c r="Z24" s="556"/>
      <c r="AA24" s="555"/>
      <c r="AB24" s="556"/>
      <c r="AC24" s="555"/>
      <c r="AD24" s="556"/>
      <c r="AE24" s="556"/>
      <c r="AF24" s="610"/>
      <c r="AG24" s="556"/>
      <c r="AH24" s="556"/>
      <c r="AI24" s="556"/>
      <c r="AJ24" s="556"/>
      <c r="AK24" s="556"/>
      <c r="AL24" s="556"/>
      <c r="AM24" s="556"/>
      <c r="AN24" s="556"/>
      <c r="AO24" s="556"/>
      <c r="AP24" s="556"/>
      <c r="AQ24" s="556"/>
      <c r="AR24" s="610"/>
      <c r="AS24" s="14"/>
      <c r="AT24" s="14"/>
      <c r="AU24" s="14"/>
      <c r="AV24" s="14"/>
      <c r="AW24" s="14"/>
      <c r="AX24" s="14"/>
      <c r="AY24" s="14"/>
      <c r="AZ24" s="14"/>
      <c r="BA24" s="14"/>
    </row>
    <row r="25" spans="1:53" ht="24" customHeight="1">
      <c r="A25" s="750"/>
      <c r="B25" s="751"/>
      <c r="C25" s="745" t="s">
        <v>659</v>
      </c>
      <c r="D25" s="746"/>
      <c r="E25" s="747"/>
      <c r="F25" s="177" t="s">
        <v>662</v>
      </c>
      <c r="G25" s="173"/>
      <c r="H25" s="173"/>
      <c r="I25" s="173"/>
      <c r="J25" s="173"/>
      <c r="K25" s="173"/>
      <c r="L25" s="173"/>
      <c r="M25" s="556"/>
      <c r="N25" s="556"/>
      <c r="O25" s="556"/>
      <c r="P25" s="556"/>
      <c r="Q25" s="556"/>
      <c r="R25" s="556"/>
      <c r="S25" s="556"/>
      <c r="T25" s="556"/>
      <c r="U25" s="556"/>
      <c r="V25" s="610"/>
      <c r="W25" s="556"/>
      <c r="X25" s="556"/>
      <c r="Y25" s="556"/>
      <c r="Z25" s="556"/>
      <c r="AA25" s="555"/>
      <c r="AB25" s="556"/>
      <c r="AC25" s="555"/>
      <c r="AD25" s="556"/>
      <c r="AE25" s="556"/>
      <c r="AF25" s="610"/>
      <c r="AG25" s="556"/>
      <c r="AH25" s="556"/>
      <c r="AI25" s="556"/>
      <c r="AJ25" s="556"/>
      <c r="AK25" s="556"/>
      <c r="AL25" s="556"/>
      <c r="AM25" s="556"/>
      <c r="AN25" s="556"/>
      <c r="AO25" s="556"/>
      <c r="AP25" s="556"/>
      <c r="AQ25" s="556"/>
      <c r="AR25" s="610"/>
    </row>
    <row r="26" spans="1:53" ht="24" customHeight="1">
      <c r="A26" s="219" t="s">
        <v>150</v>
      </c>
      <c r="B26" s="362"/>
      <c r="C26" s="510"/>
      <c r="D26" s="511"/>
      <c r="E26" s="512"/>
      <c r="F26" s="177"/>
      <c r="G26" s="173"/>
      <c r="H26" s="173"/>
      <c r="I26" s="173"/>
      <c r="J26" s="173"/>
      <c r="K26" s="173"/>
      <c r="L26" s="173"/>
      <c r="M26" s="556"/>
      <c r="N26" s="556"/>
      <c r="O26" s="556"/>
      <c r="P26" s="556"/>
      <c r="Q26" s="556"/>
      <c r="R26" s="556"/>
      <c r="S26" s="556"/>
      <c r="T26" s="556"/>
      <c r="U26" s="556"/>
      <c r="V26" s="610"/>
      <c r="W26" s="556"/>
      <c r="X26" s="556"/>
      <c r="Y26" s="556"/>
      <c r="Z26" s="556"/>
      <c r="AA26" s="555"/>
      <c r="AB26" s="556"/>
      <c r="AC26" s="555"/>
      <c r="AD26" s="556"/>
      <c r="AE26" s="545"/>
      <c r="AF26" s="546"/>
    </row>
    <row r="27" spans="1:53">
      <c r="M27" s="14"/>
      <c r="N27" s="14"/>
      <c r="O27" s="14"/>
      <c r="P27" s="14"/>
      <c r="Q27" s="14"/>
      <c r="R27" s="14"/>
      <c r="S27" s="14"/>
      <c r="T27" s="14"/>
      <c r="U27" s="14"/>
      <c r="V27" s="14"/>
      <c r="W27" s="14"/>
      <c r="X27" s="14"/>
      <c r="Y27" s="14"/>
      <c r="Z27" s="14"/>
      <c r="AA27" s="14"/>
      <c r="AB27" s="14"/>
      <c r="AC27" s="14"/>
      <c r="AD27" s="14"/>
      <c r="AE27" s="16"/>
      <c r="AF27" s="506"/>
    </row>
    <row r="28" spans="1:53">
      <c r="AE28" s="16"/>
      <c r="AF28" s="506"/>
    </row>
    <row r="29" spans="1:53">
      <c r="AE29" s="16"/>
      <c r="AF29" s="506"/>
    </row>
    <row r="30" spans="1:53" ht="13.5" thickBot="1">
      <c r="AE30" s="507"/>
      <c r="AF30" s="508"/>
    </row>
    <row r="109" ht="12" customHeight="1"/>
  </sheetData>
  <sheetProtection sheet="1" objects="1" scenarios="1" formatCells="0" formatColumns="0" formatRows="0"/>
  <mergeCells count="35">
    <mergeCell ref="I17:I19"/>
    <mergeCell ref="AE9:AE19"/>
    <mergeCell ref="AF9:AF19"/>
    <mergeCell ref="C11:C13"/>
    <mergeCell ref="B11:B13"/>
    <mergeCell ref="D11:D13"/>
    <mergeCell ref="D9:D10"/>
    <mergeCell ref="C9:C10"/>
    <mergeCell ref="B9:B10"/>
    <mergeCell ref="AD9:AD19"/>
    <mergeCell ref="AC9:AC19"/>
    <mergeCell ref="D14:D16"/>
    <mergeCell ref="D17:D19"/>
    <mergeCell ref="I9:I10"/>
    <mergeCell ref="I11:I13"/>
    <mergeCell ref="B14:B16"/>
    <mergeCell ref="I14:I16"/>
    <mergeCell ref="I5:I6"/>
    <mergeCell ref="AC5:AR5"/>
    <mergeCell ref="J5:AB5"/>
    <mergeCell ref="F5:F6"/>
    <mergeCell ref="G5:G6"/>
    <mergeCell ref="H5:H6"/>
    <mergeCell ref="A24:B25"/>
    <mergeCell ref="C24:E24"/>
    <mergeCell ref="C25:E25"/>
    <mergeCell ref="E5:E6"/>
    <mergeCell ref="C14:C16"/>
    <mergeCell ref="C17:C19"/>
    <mergeCell ref="B17:B19"/>
    <mergeCell ref="A5:A6"/>
    <mergeCell ref="B5:B6"/>
    <mergeCell ref="C5:C6"/>
    <mergeCell ref="D5:D6"/>
    <mergeCell ref="C23:E23"/>
  </mergeCells>
  <phoneticPr fontId="38" type="noConversion"/>
  <printOptions horizontalCentered="1"/>
  <pageMargins left="0.59055118110236227" right="0.39370078740157483" top="0.78740157480314965" bottom="0.59055118110236227" header="0.39370078740157483" footer="0.19685039370078741"/>
  <pageSetup scale="60" fitToWidth="0" fitToHeight="0" orientation="landscape" horizontalDpi="300" verticalDpi="300" r:id="rId1"/>
  <headerFooter alignWithMargins="0">
    <oddHeader>&amp;L&amp;"Verdana,Negrita Cursiva"&amp;9&amp;E     PROGRAMACION DE  OPERACIONES ANUAL 2011&amp;E
                    &amp;C&amp;"Verdana,Negrita Cursiva"&amp;9
&amp;"Arial,Negrita"&amp;12FORMULARIO Nº 3&amp;R&amp;"Verdana,Negrita Cursiva"&amp;9&amp;EOBJETIVOS ESPECÍFICOS</oddHeader>
    <oddFooter>&amp;L&amp;"Verdana,Negrita Cursiva"&amp;9                  ____________________________________________________________
                  MINISTERIO DE DESARROLLO PRODUCTIVO Y ECONOMÍA PLURAL</oddFooter>
  </headerFooter>
</worksheet>
</file>

<file path=xl/worksheets/sheet5.xml><?xml version="1.0" encoding="utf-8"?>
<worksheet xmlns="http://schemas.openxmlformats.org/spreadsheetml/2006/main" xmlns:r="http://schemas.openxmlformats.org/officeDocument/2006/relationships">
  <sheetPr codeName="Hoja1"/>
  <dimension ref="A1:EF74"/>
  <sheetViews>
    <sheetView tabSelected="1" zoomScale="130" zoomScaleNormal="130" zoomScaleSheetLayoutView="100" workbookViewId="0">
      <pane xSplit="2" ySplit="7" topLeftCell="AL60" activePane="bottomRight" state="frozen"/>
      <selection activeCell="C122" sqref="C122:E122"/>
      <selection pane="topRight" activeCell="C122" sqref="C122:E122"/>
      <selection pane="bottomLeft" activeCell="C122" sqref="C122:E122"/>
      <selection pane="bottomRight" activeCell="AO64" sqref="AO64"/>
    </sheetView>
  </sheetViews>
  <sheetFormatPr baseColWidth="10" defaultRowHeight="12.75"/>
  <cols>
    <col min="1" max="1" width="6.5703125" style="8" customWidth="1"/>
    <col min="2" max="2" width="25.5703125" style="15" customWidth="1"/>
    <col min="3" max="3" width="16.85546875" style="11" customWidth="1"/>
    <col min="4" max="4" width="4.5703125" style="210" customWidth="1"/>
    <col min="5" max="5" width="13.140625" style="16" customWidth="1"/>
    <col min="6" max="6" width="8.5703125" style="16" customWidth="1"/>
    <col min="7" max="7" width="8.7109375" style="16" customWidth="1"/>
    <col min="8" max="8" width="11.5703125" style="16" customWidth="1"/>
    <col min="9" max="9" width="4.5703125" style="17" customWidth="1"/>
    <col min="10" max="10" width="4.7109375" style="17" customWidth="1"/>
    <col min="11" max="11" width="4.42578125" style="2" customWidth="1"/>
    <col min="12" max="21" width="4.28515625" style="2" customWidth="1"/>
    <col min="22" max="22" width="3.7109375" style="2" customWidth="1"/>
    <col min="23" max="23" width="4.42578125" style="212" customWidth="1"/>
    <col min="24" max="26" width="4.42578125" style="2" customWidth="1"/>
    <col min="27" max="27" width="5.5703125" style="2" customWidth="1"/>
    <col min="28" max="35" width="4.42578125" style="2" customWidth="1"/>
    <col min="36" max="36" width="4.7109375" style="212" customWidth="1"/>
    <col min="37" max="37" width="28.7109375" style="21" customWidth="1"/>
    <col min="38" max="40" width="28.7109375" style="6" customWidth="1"/>
    <col min="41" max="44" width="5.5703125" style="4" customWidth="1"/>
    <col min="45" max="45" width="5.5703125" style="6" customWidth="1"/>
    <col min="46" max="55" width="5.5703125" style="4" customWidth="1"/>
    <col min="56" max="16384" width="11.42578125" style="4"/>
  </cols>
  <sheetData>
    <row r="1" spans="1:55">
      <c r="A1" s="9" t="s">
        <v>385</v>
      </c>
      <c r="B1" s="3"/>
      <c r="C1" s="25">
        <f>FORM1!A1</f>
        <v>0</v>
      </c>
      <c r="D1" s="207"/>
      <c r="H1" s="5"/>
      <c r="I1" s="1"/>
      <c r="J1" s="4"/>
      <c r="K1" s="4"/>
      <c r="L1" s="4"/>
      <c r="M1" s="4"/>
      <c r="N1" s="4"/>
      <c r="O1" s="4"/>
      <c r="P1" s="4"/>
      <c r="Q1" s="4"/>
      <c r="R1" s="4"/>
      <c r="S1" s="4"/>
      <c r="T1" s="4"/>
      <c r="U1" s="4"/>
      <c r="V1" s="4"/>
      <c r="W1" s="207"/>
      <c r="X1" s="4"/>
      <c r="Y1" s="4"/>
      <c r="Z1" s="4"/>
      <c r="AA1" s="4"/>
      <c r="AB1" s="4"/>
      <c r="AC1" s="4"/>
      <c r="AD1" s="4"/>
      <c r="AE1" s="4"/>
      <c r="AF1" s="4"/>
      <c r="AG1" s="4"/>
      <c r="AH1" s="4"/>
      <c r="AI1" s="4"/>
      <c r="AJ1" s="207"/>
      <c r="AL1" s="4"/>
      <c r="AM1" s="4"/>
      <c r="AN1" s="4"/>
      <c r="AS1" s="4"/>
    </row>
    <row r="2" spans="1:55">
      <c r="A2" s="9" t="s">
        <v>447</v>
      </c>
      <c r="B2" s="3"/>
      <c r="C2" s="25" t="str">
        <f>FORM1!B2</f>
        <v xml:space="preserve">DIRECCIÓN GENERAL  DE ASUNTOS ADMINISTRATIVOS                                                                                                                                              </v>
      </c>
      <c r="D2" s="208"/>
      <c r="H2" s="5"/>
      <c r="I2" s="239"/>
      <c r="J2" s="4"/>
      <c r="K2" s="4"/>
      <c r="L2" s="20"/>
      <c r="M2" s="18"/>
      <c r="N2" s="19"/>
      <c r="O2" s="4"/>
      <c r="P2" s="4"/>
      <c r="Q2" s="4"/>
      <c r="R2" s="238"/>
      <c r="S2" s="238"/>
      <c r="T2" s="238"/>
      <c r="U2" s="238"/>
      <c r="V2" s="238"/>
      <c r="W2" s="238"/>
      <c r="X2" s="4"/>
      <c r="Y2" s="4"/>
      <c r="Z2" s="4"/>
      <c r="AA2" s="4"/>
      <c r="AB2" s="4"/>
      <c r="AC2" s="4"/>
      <c r="AD2" s="4"/>
      <c r="AE2" s="4"/>
      <c r="AF2" s="4"/>
      <c r="AG2" s="4"/>
      <c r="AH2" s="4"/>
      <c r="AI2" s="4"/>
      <c r="AJ2" s="207"/>
      <c r="AL2" s="4"/>
      <c r="AM2" s="4"/>
      <c r="AN2" s="4"/>
      <c r="AS2" s="4"/>
    </row>
    <row r="3" spans="1:55">
      <c r="A3" s="9"/>
      <c r="B3" s="3"/>
      <c r="C3" s="5"/>
      <c r="D3" s="208"/>
      <c r="F3" s="596" t="s">
        <v>469</v>
      </c>
      <c r="H3" s="5"/>
      <c r="I3" s="239"/>
      <c r="J3" s="4"/>
      <c r="K3" s="4"/>
      <c r="M3" s="18"/>
      <c r="N3" s="19"/>
      <c r="O3" s="4"/>
      <c r="P3" s="4"/>
      <c r="Q3" s="4"/>
      <c r="R3" s="238"/>
      <c r="S3" s="238"/>
      <c r="T3" s="238"/>
      <c r="U3" s="238"/>
      <c r="V3" s="238"/>
      <c r="W3" s="238"/>
      <c r="X3" s="4"/>
      <c r="Y3" s="4"/>
      <c r="Z3" s="4"/>
      <c r="AA3" s="4"/>
      <c r="AB3" s="4"/>
      <c r="AC3" s="4"/>
      <c r="AD3" s="4"/>
      <c r="AE3" s="4"/>
      <c r="AF3" s="4"/>
      <c r="AG3" s="4"/>
      <c r="AH3" s="4"/>
      <c r="AI3" s="4"/>
      <c r="AJ3" s="207"/>
      <c r="AL3" s="4"/>
      <c r="AM3" s="4"/>
      <c r="AN3" s="4"/>
      <c r="AS3" s="4"/>
    </row>
    <row r="4" spans="1:55" ht="18.75" thickBot="1">
      <c r="A4" s="139" t="s">
        <v>450</v>
      </c>
      <c r="B4" s="3"/>
      <c r="C4" s="5"/>
      <c r="D4" s="208"/>
      <c r="G4" s="558"/>
      <c r="H4" s="5"/>
      <c r="I4" s="239"/>
      <c r="J4" s="4"/>
      <c r="K4" s="4"/>
      <c r="L4" s="20"/>
      <c r="M4" s="18"/>
      <c r="N4" s="19"/>
      <c r="O4" s="4"/>
      <c r="P4" s="4"/>
      <c r="Q4" s="4"/>
      <c r="R4" s="238"/>
      <c r="S4" s="238"/>
      <c r="T4" s="238"/>
      <c r="U4" s="238"/>
      <c r="V4" s="238"/>
      <c r="W4" s="238"/>
      <c r="X4" s="4"/>
      <c r="Y4" s="4"/>
      <c r="Z4" s="4"/>
      <c r="AA4" s="4"/>
      <c r="AB4" s="4"/>
      <c r="AC4" s="4"/>
      <c r="AD4" s="4"/>
      <c r="AE4" s="4"/>
      <c r="AF4" s="4"/>
      <c r="AG4" s="4"/>
      <c r="AH4" s="4"/>
      <c r="AI4" s="4"/>
      <c r="AJ4" s="207"/>
      <c r="AL4" s="4"/>
      <c r="AM4" s="4"/>
      <c r="AN4" s="4"/>
      <c r="AO4" s="255">
        <v>4</v>
      </c>
      <c r="AS4" s="4"/>
    </row>
    <row r="5" spans="1:55" ht="21.75" customHeight="1" thickTop="1">
      <c r="A5" s="825" t="s">
        <v>73</v>
      </c>
      <c r="B5" s="827" t="s">
        <v>463</v>
      </c>
      <c r="C5" s="829" t="s">
        <v>42</v>
      </c>
      <c r="D5" s="823" t="s">
        <v>183</v>
      </c>
      <c r="E5" s="818" t="s">
        <v>497</v>
      </c>
      <c r="F5" s="818" t="s">
        <v>464</v>
      </c>
      <c r="G5" s="818" t="s">
        <v>465</v>
      </c>
      <c r="H5" s="818" t="s">
        <v>466</v>
      </c>
      <c r="I5" s="821" t="s">
        <v>51</v>
      </c>
      <c r="J5" s="822"/>
      <c r="K5" s="807" t="s">
        <v>43</v>
      </c>
      <c r="L5" s="808"/>
      <c r="M5" s="808"/>
      <c r="N5" s="808"/>
      <c r="O5" s="808"/>
      <c r="P5" s="808"/>
      <c r="Q5" s="808"/>
      <c r="R5" s="808"/>
      <c r="S5" s="808"/>
      <c r="T5" s="808"/>
      <c r="U5" s="808"/>
      <c r="V5" s="808"/>
      <c r="W5" s="809"/>
      <c r="X5" s="807" t="s">
        <v>44</v>
      </c>
      <c r="Y5" s="808"/>
      <c r="Z5" s="808"/>
      <c r="AA5" s="808"/>
      <c r="AB5" s="808"/>
      <c r="AC5" s="808"/>
      <c r="AD5" s="808"/>
      <c r="AE5" s="808"/>
      <c r="AF5" s="808"/>
      <c r="AG5" s="808"/>
      <c r="AH5" s="808"/>
      <c r="AI5" s="808"/>
      <c r="AJ5" s="809"/>
      <c r="AK5" s="816" t="s">
        <v>47</v>
      </c>
      <c r="AL5" s="816" t="s">
        <v>48</v>
      </c>
      <c r="AM5" s="816" t="s">
        <v>49</v>
      </c>
      <c r="AN5" s="816" t="s">
        <v>50</v>
      </c>
      <c r="AO5" s="814" t="s">
        <v>163</v>
      </c>
      <c r="AP5" s="814" t="s">
        <v>164</v>
      </c>
      <c r="AQ5" s="812" t="s">
        <v>211</v>
      </c>
      <c r="AR5" s="810" t="s">
        <v>175</v>
      </c>
      <c r="AS5" s="810" t="s">
        <v>176</v>
      </c>
      <c r="AT5" s="812" t="s">
        <v>211</v>
      </c>
      <c r="AU5" s="810" t="s">
        <v>177</v>
      </c>
      <c r="AV5" s="810" t="s">
        <v>178</v>
      </c>
      <c r="AW5" s="812" t="s">
        <v>211</v>
      </c>
      <c r="AX5" s="810" t="s">
        <v>179</v>
      </c>
      <c r="AY5" s="810" t="s">
        <v>180</v>
      </c>
      <c r="AZ5" s="812" t="s">
        <v>211</v>
      </c>
      <c r="BA5" s="810" t="s">
        <v>181</v>
      </c>
      <c r="BB5" s="810" t="s">
        <v>182</v>
      </c>
      <c r="BC5" s="812" t="s">
        <v>211</v>
      </c>
    </row>
    <row r="6" spans="1:55" ht="13.5" customHeight="1" thickBot="1">
      <c r="A6" s="826"/>
      <c r="B6" s="828"/>
      <c r="C6" s="830"/>
      <c r="D6" s="824"/>
      <c r="E6" s="781"/>
      <c r="F6" s="781"/>
      <c r="G6" s="781"/>
      <c r="H6" s="781"/>
      <c r="I6" s="241" t="s">
        <v>52</v>
      </c>
      <c r="J6" s="242" t="s">
        <v>53</v>
      </c>
      <c r="K6" s="243" t="s">
        <v>59</v>
      </c>
      <c r="L6" s="243" t="s">
        <v>63</v>
      </c>
      <c r="M6" s="243" t="s">
        <v>67</v>
      </c>
      <c r="N6" s="243" t="s">
        <v>68</v>
      </c>
      <c r="O6" s="243" t="s">
        <v>69</v>
      </c>
      <c r="P6" s="243" t="s">
        <v>61</v>
      </c>
      <c r="Q6" s="243" t="s">
        <v>66</v>
      </c>
      <c r="R6" s="243" t="s">
        <v>65</v>
      </c>
      <c r="S6" s="243" t="s">
        <v>64</v>
      </c>
      <c r="T6" s="243" t="s">
        <v>46</v>
      </c>
      <c r="U6" s="243" t="s">
        <v>62</v>
      </c>
      <c r="V6" s="244" t="s">
        <v>60</v>
      </c>
      <c r="W6" s="245" t="s">
        <v>54</v>
      </c>
      <c r="X6" s="243" t="s">
        <v>59</v>
      </c>
      <c r="Y6" s="243" t="s">
        <v>63</v>
      </c>
      <c r="Z6" s="243" t="s">
        <v>67</v>
      </c>
      <c r="AA6" s="243" t="s">
        <v>68</v>
      </c>
      <c r="AB6" s="243" t="s">
        <v>69</v>
      </c>
      <c r="AC6" s="243" t="s">
        <v>61</v>
      </c>
      <c r="AD6" s="243" t="s">
        <v>66</v>
      </c>
      <c r="AE6" s="243" t="s">
        <v>65</v>
      </c>
      <c r="AF6" s="243" t="s">
        <v>64</v>
      </c>
      <c r="AG6" s="243" t="s">
        <v>46</v>
      </c>
      <c r="AH6" s="243" t="s">
        <v>62</v>
      </c>
      <c r="AI6" s="244" t="s">
        <v>60</v>
      </c>
      <c r="AJ6" s="245" t="s">
        <v>54</v>
      </c>
      <c r="AK6" s="817"/>
      <c r="AL6" s="817"/>
      <c r="AM6" s="817"/>
      <c r="AN6" s="817"/>
      <c r="AO6" s="815"/>
      <c r="AP6" s="815"/>
      <c r="AQ6" s="813"/>
      <c r="AR6" s="811"/>
      <c r="AS6" s="811"/>
      <c r="AT6" s="813"/>
      <c r="AU6" s="811"/>
      <c r="AV6" s="811"/>
      <c r="AW6" s="813"/>
      <c r="AX6" s="811"/>
      <c r="AY6" s="811"/>
      <c r="AZ6" s="813"/>
      <c r="BA6" s="811"/>
      <c r="BB6" s="811"/>
      <c r="BC6" s="813"/>
    </row>
    <row r="7" spans="1:55" s="8" customFormat="1" ht="12" thickTop="1">
      <c r="A7" s="281"/>
      <c r="B7" s="282"/>
      <c r="C7" s="283"/>
      <c r="D7" s="284">
        <f>D8+D17+D42+D50</f>
        <v>100</v>
      </c>
      <c r="E7" s="240"/>
      <c r="F7" s="240"/>
      <c r="G7" s="240"/>
      <c r="H7" s="240"/>
      <c r="I7" s="285"/>
      <c r="J7" s="286"/>
      <c r="K7" s="567">
        <f t="shared" ref="K7:V7" si="0">(K8*$D8+K17*$D17+K42*$D42+K50*$D50)/$D7</f>
        <v>12.115</v>
      </c>
      <c r="L7" s="568">
        <f t="shared" si="0"/>
        <v>6.3525</v>
      </c>
      <c r="M7" s="568">
        <f t="shared" si="0"/>
        <v>6.7912499999999998</v>
      </c>
      <c r="N7" s="568">
        <f t="shared" si="0"/>
        <v>9.9725000000000001</v>
      </c>
      <c r="O7" s="568">
        <f t="shared" si="0"/>
        <v>7.16</v>
      </c>
      <c r="P7" s="568">
        <f t="shared" si="0"/>
        <v>6.1012500000000003</v>
      </c>
      <c r="Q7" s="568">
        <f t="shared" si="0"/>
        <v>6.8975</v>
      </c>
      <c r="R7" s="568">
        <f t="shared" si="0"/>
        <v>8.6475000000000009</v>
      </c>
      <c r="S7" s="568">
        <f t="shared" si="0"/>
        <v>9.5262499999999992</v>
      </c>
      <c r="T7" s="568">
        <f t="shared" si="0"/>
        <v>4.8224999999999998</v>
      </c>
      <c r="U7" s="568">
        <f t="shared" si="0"/>
        <v>6.4349999999999996</v>
      </c>
      <c r="V7" s="568">
        <f t="shared" si="0"/>
        <v>15.178750000000001</v>
      </c>
      <c r="W7" s="569">
        <f t="shared" ref="W7:W50" si="1">SUM(K7:V7)</f>
        <v>100</v>
      </c>
      <c r="X7" s="524">
        <f t="shared" ref="X7:AI7" si="2">(X8*$D8+X17*$D17+X42*$D42+X50*$D50)/$D7</f>
        <v>0.32</v>
      </c>
      <c r="Y7" s="522">
        <f t="shared" si="2"/>
        <v>0.32</v>
      </c>
      <c r="Z7" s="522">
        <f t="shared" si="2"/>
        <v>2.0049999999999999</v>
      </c>
      <c r="AA7" s="525">
        <f t="shared" si="2"/>
        <v>1.0774999999999999</v>
      </c>
      <c r="AB7" s="525">
        <f t="shared" si="2"/>
        <v>2.0024999999999999</v>
      </c>
      <c r="AC7" s="525">
        <f t="shared" si="2"/>
        <v>1.2524999999999999</v>
      </c>
      <c r="AD7" s="525">
        <f t="shared" si="2"/>
        <v>0</v>
      </c>
      <c r="AE7" s="525">
        <f t="shared" si="2"/>
        <v>0.875</v>
      </c>
      <c r="AF7" s="525">
        <f t="shared" si="2"/>
        <v>0</v>
      </c>
      <c r="AG7" s="525">
        <f t="shared" si="2"/>
        <v>0</v>
      </c>
      <c r="AH7" s="525">
        <f t="shared" si="2"/>
        <v>0</v>
      </c>
      <c r="AI7" s="525">
        <f t="shared" si="2"/>
        <v>0</v>
      </c>
      <c r="AJ7" s="523">
        <f t="shared" ref="AJ7:AJ50" si="3">SUM(X7:AI7)</f>
        <v>7.8524999999999991</v>
      </c>
      <c r="AK7" s="26"/>
      <c r="AL7" s="27"/>
      <c r="AM7" s="26"/>
      <c r="AN7" s="26"/>
      <c r="AO7" s="552">
        <f>IF($AO$4=1,AR7,IF($AO$4=2,AR7+AU7,IF($AO$4=3,AR7+AU7+AX7,IF($AO$4=4,AR7+AU7+AX7+BA7,0))))</f>
        <v>100</v>
      </c>
      <c r="AP7" s="552">
        <f>IF($AO$4=1,AS7,IF($AO$4=2,AS7+AV7,IF($AO$4=3,AS7+AV7+AY7,IF($AO$4=4,AS7+AV7+AY7+BB7,0))))</f>
        <v>7.8524999999999991</v>
      </c>
      <c r="AQ7" s="585">
        <f t="shared" ref="AQ7" si="4">IF(AO7=0&amp;AP7=0,0,IF(AO7=0,AP7/100,AP7/AO7))</f>
        <v>7.8524999999999998E-2</v>
      </c>
      <c r="AR7" s="532">
        <f>SUM(K7:M7)</f>
        <v>25.258749999999999</v>
      </c>
      <c r="AS7" s="533">
        <f>SUM(X7:Z7)</f>
        <v>2.645</v>
      </c>
      <c r="AT7" s="585">
        <f t="shared" ref="AT7" si="5">IF(AR7=0&amp;AS7=0,0,IF(AR7=0,AS7/100,AS7/AR7))</f>
        <v>0.10471618745979117</v>
      </c>
      <c r="AU7" s="532">
        <f>SUM(N7:P7)</f>
        <v>23.233750000000001</v>
      </c>
      <c r="AV7" s="533">
        <f>SUM(AA7:AC7)</f>
        <v>4.3324999999999996</v>
      </c>
      <c r="AW7" s="585">
        <f t="shared" ref="AW7" si="6">IF(AU7=0&amp;AV7=0,0,IF(AU7=0,AV7/100,AV7/AU7))</f>
        <v>0.18647441760370148</v>
      </c>
      <c r="AX7" s="532">
        <f>SUM(Q7:S7)</f>
        <v>25.071249999999999</v>
      </c>
      <c r="AY7" s="533">
        <f>SUM(AD7:AF7)</f>
        <v>0.875</v>
      </c>
      <c r="AZ7" s="585">
        <f t="shared" ref="AZ7" si="7">IF(AX7=0&amp;AY7=0,0,IF(AX7=0,AY7/100,AY7/AX7))</f>
        <v>3.490053347958319E-2</v>
      </c>
      <c r="BA7" s="532">
        <f>SUM(T7:V7)</f>
        <v>26.436250000000001</v>
      </c>
      <c r="BB7" s="533">
        <f>SUM(AG7:AI7)</f>
        <v>0</v>
      </c>
      <c r="BC7" s="585">
        <f t="shared" ref="BC7" si="8">IF(BA7=0&amp;BB7=0,0,IF(BA7=0,BB7/100,BB7/BA7))</f>
        <v>0</v>
      </c>
    </row>
    <row r="8" spans="1:55" s="9" customFormat="1" ht="90">
      <c r="A8" s="572" t="str">
        <f>FORM3!B9</f>
        <v>8.1.1</v>
      </c>
      <c r="B8" s="534" t="str">
        <f>FORM3!C9</f>
        <v>Proporcionar  información financiera, oportuna útil y confiable, para la toma de decisiones de las Autoridades del MDPyEP y la rendición de cuentas en el marco de la transparencia del manejo de los recursos públicos.</v>
      </c>
      <c r="C8" s="559" t="str">
        <f>FORM3!I9</f>
        <v>Unidad Financiera</v>
      </c>
      <c r="D8" s="529">
        <f>FORM2!C9*FORM3!D9/100</f>
        <v>25</v>
      </c>
      <c r="E8" s="535" t="str">
        <f>FORM3!E10</f>
        <v>% de pagos oportunos</v>
      </c>
      <c r="F8" s="535">
        <f>FORM3!F10</f>
        <v>90</v>
      </c>
      <c r="G8" s="535" t="str">
        <f>FORM3!G10</f>
        <v>Atención de las solicitudes de pagos en forma oportuna</v>
      </c>
      <c r="H8" s="535" t="str">
        <f>FORM3!H10</f>
        <v>Comprobantes de pago C-31 y Reportes SIGMA</v>
      </c>
      <c r="I8" s="621">
        <f>MIN(I9:I16)</f>
        <v>40179</v>
      </c>
      <c r="J8" s="622">
        <f>MAX(J9:J16)</f>
        <v>40543</v>
      </c>
      <c r="K8" s="564">
        <f>(K9*$D9+K10*$D10+K11*$D11+K12*$D12+K13*$D13+K14*$D14+K15*$D15+K16*$D16)/100</f>
        <v>6.25</v>
      </c>
      <c r="L8" s="565">
        <f t="shared" ref="L8:V8" si="9">(L9*$D9+L10*$D10+L11*$D11+L12*$D12+L13*$D13+L14*$D14+L15*$D15+L16*$D16)/100</f>
        <v>6.25</v>
      </c>
      <c r="M8" s="565">
        <f t="shared" si="9"/>
        <v>6.375</v>
      </c>
      <c r="N8" s="565">
        <f t="shared" si="9"/>
        <v>6.25</v>
      </c>
      <c r="O8" s="565">
        <f t="shared" si="9"/>
        <v>6.25</v>
      </c>
      <c r="P8" s="565">
        <f t="shared" si="9"/>
        <v>6.375</v>
      </c>
      <c r="Q8" s="565">
        <f t="shared" si="9"/>
        <v>6.25</v>
      </c>
      <c r="R8" s="565">
        <f t="shared" si="9"/>
        <v>6.25</v>
      </c>
      <c r="S8" s="565">
        <f t="shared" si="9"/>
        <v>18.875</v>
      </c>
      <c r="T8" s="565">
        <f t="shared" si="9"/>
        <v>6.75</v>
      </c>
      <c r="U8" s="565">
        <f t="shared" si="9"/>
        <v>5.5</v>
      </c>
      <c r="V8" s="565">
        <f t="shared" si="9"/>
        <v>18.625</v>
      </c>
      <c r="W8" s="566">
        <f>SUM(K8:V8)</f>
        <v>100</v>
      </c>
      <c r="X8" s="357">
        <f t="shared" ref="X8:AI8" si="10">(X9*$D9+X10*$D10+X11*$D11+X12*$D12+X13*$D13+X14*$D14+X15*$D15+X16*$D16)/100</f>
        <v>0</v>
      </c>
      <c r="Y8" s="287">
        <f t="shared" si="10"/>
        <v>0</v>
      </c>
      <c r="Z8" s="287">
        <f t="shared" si="10"/>
        <v>0</v>
      </c>
      <c r="AA8" s="287">
        <f t="shared" si="10"/>
        <v>0</v>
      </c>
      <c r="AB8" s="287">
        <f t="shared" si="10"/>
        <v>0</v>
      </c>
      <c r="AC8" s="287">
        <f t="shared" si="10"/>
        <v>0</v>
      </c>
      <c r="AD8" s="287">
        <f t="shared" si="10"/>
        <v>0</v>
      </c>
      <c r="AE8" s="287">
        <f t="shared" si="10"/>
        <v>0</v>
      </c>
      <c r="AF8" s="287">
        <f t="shared" si="10"/>
        <v>0</v>
      </c>
      <c r="AG8" s="287">
        <f t="shared" si="10"/>
        <v>0</v>
      </c>
      <c r="AH8" s="287">
        <f t="shared" si="10"/>
        <v>0</v>
      </c>
      <c r="AI8" s="287">
        <f t="shared" si="10"/>
        <v>0</v>
      </c>
      <c r="AJ8" s="356">
        <f>SUM(X8:AI8)</f>
        <v>0</v>
      </c>
      <c r="AK8" s="276"/>
      <c r="AL8" s="277"/>
      <c r="AM8" s="277"/>
      <c r="AN8" s="278"/>
      <c r="AO8" s="552">
        <f t="shared" ref="AO8:AO64" si="11">IF($AO$4=1,AR8,IF($AO$4=2,AR8+AU8,IF($AO$4=3,AR8+AU8+AX8,IF($AO$4=4,AR8+AU8+AX8+BA8,0))))</f>
        <v>100</v>
      </c>
      <c r="AP8" s="552">
        <f t="shared" ref="AP8:AP64" si="12">IF($AO$4=1,AS8,IF($AO$4=2,AS8+AV8,IF($AO$4=3,AS8+AV8+AY8,IF($AO$4=4,AS8+AV8+AY8+BB8,0))))</f>
        <v>0</v>
      </c>
      <c r="AQ8" s="585">
        <f t="shared" ref="AQ8:AQ64" si="13">IF(AO8=0&amp;AP8=0,0,IF(AO8=0,AP8/100,AP8/AO8))</f>
        <v>0</v>
      </c>
      <c r="AR8" s="532">
        <f t="shared" ref="AR8:AR64" si="14">SUM(K8:M8)</f>
        <v>18.875</v>
      </c>
      <c r="AS8" s="533">
        <f t="shared" ref="AS8:AS64" si="15">SUM(X8:Z8)</f>
        <v>0</v>
      </c>
      <c r="AT8" s="585">
        <f t="shared" ref="AT8:AT64" si="16">IF(AR8=0&amp;AS8=0,0,IF(AR8=0,AS8/100,AS8/AR8))</f>
        <v>0</v>
      </c>
      <c r="AU8" s="532">
        <f t="shared" ref="AU8:AU64" si="17">SUM(N8:P8)</f>
        <v>18.875</v>
      </c>
      <c r="AV8" s="533">
        <f t="shared" ref="AV8:AV64" si="18">SUM(AA8:AC8)</f>
        <v>0</v>
      </c>
      <c r="AW8" s="585">
        <f t="shared" ref="AW8:AW64" si="19">IF(AU8=0&amp;AV8=0,0,IF(AU8=0,AV8/100,AV8/AU8))</f>
        <v>0</v>
      </c>
      <c r="AX8" s="532">
        <f t="shared" ref="AX8:AX64" si="20">SUM(Q8:S8)</f>
        <v>31.375</v>
      </c>
      <c r="AY8" s="533">
        <f t="shared" ref="AY8:AY64" si="21">SUM(AD8:AF8)</f>
        <v>0</v>
      </c>
      <c r="AZ8" s="585">
        <f t="shared" ref="AZ8:AZ64" si="22">IF(AX8=0&amp;AY8=0,0,IF(AX8=0,AY8/100,AY8/AX8))</f>
        <v>0</v>
      </c>
      <c r="BA8" s="532">
        <f t="shared" ref="BA8:BA64" si="23">SUM(T8:V8)</f>
        <v>30.875</v>
      </c>
      <c r="BB8" s="533">
        <f t="shared" ref="BB8:BB64" si="24">SUM(AG8:AI8)</f>
        <v>0</v>
      </c>
      <c r="BC8" s="585">
        <f t="shared" ref="BC8:BC64" si="25">IF(BA8=0&amp;BB8=0,0,IF(BA8=0,BB8/100,BB8/BA8))</f>
        <v>0</v>
      </c>
    </row>
    <row r="9" spans="1:55" s="8" customFormat="1" ht="33.75">
      <c r="A9" s="623" t="s">
        <v>667</v>
      </c>
      <c r="B9" s="538" t="s">
        <v>644</v>
      </c>
      <c r="C9" s="547" t="s">
        <v>811</v>
      </c>
      <c r="D9" s="624">
        <v>12.5</v>
      </c>
      <c r="E9" s="206" t="s">
        <v>639</v>
      </c>
      <c r="F9" s="191">
        <v>1</v>
      </c>
      <c r="G9" s="624">
        <v>1</v>
      </c>
      <c r="H9" s="625" t="s">
        <v>648</v>
      </c>
      <c r="I9" s="626">
        <v>40436</v>
      </c>
      <c r="J9" s="627">
        <v>40445</v>
      </c>
      <c r="K9" s="628"/>
      <c r="L9" s="629"/>
      <c r="M9" s="629"/>
      <c r="N9" s="629"/>
      <c r="O9" s="629"/>
      <c r="P9" s="629"/>
      <c r="Q9" s="629"/>
      <c r="R9" s="629"/>
      <c r="S9" s="629">
        <v>100</v>
      </c>
      <c r="T9" s="629"/>
      <c r="U9" s="629"/>
      <c r="V9" s="629"/>
      <c r="W9" s="562">
        <f t="shared" si="1"/>
        <v>100</v>
      </c>
      <c r="X9" s="358"/>
      <c r="Y9" s="140"/>
      <c r="Z9" s="140"/>
      <c r="AA9" s="140"/>
      <c r="AB9" s="140"/>
      <c r="AC9" s="140"/>
      <c r="AD9" s="140"/>
      <c r="AE9" s="140"/>
      <c r="AF9" s="140"/>
      <c r="AG9" s="140"/>
      <c r="AH9" s="140"/>
      <c r="AI9" s="140"/>
      <c r="AJ9" s="211">
        <f t="shared" si="3"/>
        <v>0</v>
      </c>
      <c r="AK9" s="279"/>
      <c r="AL9" s="280"/>
      <c r="AM9" s="280"/>
      <c r="AN9" s="280"/>
      <c r="AO9" s="552">
        <f t="shared" si="11"/>
        <v>100</v>
      </c>
      <c r="AP9" s="552">
        <f t="shared" si="12"/>
        <v>0</v>
      </c>
      <c r="AQ9" s="585">
        <f t="shared" si="13"/>
        <v>0</v>
      </c>
      <c r="AR9" s="532">
        <f t="shared" si="14"/>
        <v>0</v>
      </c>
      <c r="AS9" s="533">
        <f t="shared" si="15"/>
        <v>0</v>
      </c>
      <c r="AT9" s="585">
        <f t="shared" si="16"/>
        <v>0</v>
      </c>
      <c r="AU9" s="532">
        <f t="shared" si="17"/>
        <v>0</v>
      </c>
      <c r="AV9" s="533">
        <f t="shared" si="18"/>
        <v>0</v>
      </c>
      <c r="AW9" s="585">
        <f t="shared" si="19"/>
        <v>0</v>
      </c>
      <c r="AX9" s="532">
        <f t="shared" si="20"/>
        <v>100</v>
      </c>
      <c r="AY9" s="533">
        <f t="shared" si="21"/>
        <v>0</v>
      </c>
      <c r="AZ9" s="585">
        <f t="shared" si="22"/>
        <v>0</v>
      </c>
      <c r="BA9" s="532">
        <f t="shared" si="23"/>
        <v>0</v>
      </c>
      <c r="BB9" s="533">
        <f t="shared" si="24"/>
        <v>0</v>
      </c>
      <c r="BC9" s="585">
        <f t="shared" si="25"/>
        <v>0</v>
      </c>
    </row>
    <row r="10" spans="1:55" s="8" customFormat="1" ht="45">
      <c r="A10" s="623" t="s">
        <v>776</v>
      </c>
      <c r="B10" s="538" t="s">
        <v>650</v>
      </c>
      <c r="C10" s="547" t="s">
        <v>811</v>
      </c>
      <c r="D10" s="624">
        <v>12.5</v>
      </c>
      <c r="E10" s="547" t="s">
        <v>649</v>
      </c>
      <c r="F10" s="630">
        <v>100</v>
      </c>
      <c r="G10" s="631">
        <v>100</v>
      </c>
      <c r="H10" s="625" t="s">
        <v>648</v>
      </c>
      <c r="I10" s="626"/>
      <c r="J10" s="627"/>
      <c r="K10" s="628">
        <v>8</v>
      </c>
      <c r="L10" s="629">
        <v>8</v>
      </c>
      <c r="M10" s="629">
        <v>9</v>
      </c>
      <c r="N10" s="629">
        <v>8</v>
      </c>
      <c r="O10" s="629">
        <v>8</v>
      </c>
      <c r="P10" s="629">
        <v>9</v>
      </c>
      <c r="Q10" s="629">
        <v>8</v>
      </c>
      <c r="R10" s="629">
        <v>8</v>
      </c>
      <c r="S10" s="629">
        <v>9</v>
      </c>
      <c r="T10" s="629">
        <v>8</v>
      </c>
      <c r="U10" s="629">
        <v>8</v>
      </c>
      <c r="V10" s="629">
        <v>9</v>
      </c>
      <c r="W10" s="562">
        <f t="shared" si="1"/>
        <v>100</v>
      </c>
      <c r="X10" s="358"/>
      <c r="Y10" s="140"/>
      <c r="Z10" s="140"/>
      <c r="AA10" s="140"/>
      <c r="AB10" s="140"/>
      <c r="AC10" s="140"/>
      <c r="AD10" s="140"/>
      <c r="AE10" s="140"/>
      <c r="AF10" s="140"/>
      <c r="AG10" s="140"/>
      <c r="AH10" s="140"/>
      <c r="AI10" s="140"/>
      <c r="AJ10" s="211">
        <f t="shared" si="3"/>
        <v>0</v>
      </c>
      <c r="AK10" s="279"/>
      <c r="AL10" s="280"/>
      <c r="AM10" s="280"/>
      <c r="AN10" s="280"/>
      <c r="AO10" s="552">
        <f t="shared" si="11"/>
        <v>100</v>
      </c>
      <c r="AP10" s="552">
        <f t="shared" si="12"/>
        <v>0</v>
      </c>
      <c r="AQ10" s="585">
        <f t="shared" si="13"/>
        <v>0</v>
      </c>
      <c r="AR10" s="532">
        <f t="shared" si="14"/>
        <v>25</v>
      </c>
      <c r="AS10" s="533">
        <f t="shared" si="15"/>
        <v>0</v>
      </c>
      <c r="AT10" s="585">
        <f t="shared" si="16"/>
        <v>0</v>
      </c>
      <c r="AU10" s="532">
        <f t="shared" si="17"/>
        <v>25</v>
      </c>
      <c r="AV10" s="533">
        <f t="shared" si="18"/>
        <v>0</v>
      </c>
      <c r="AW10" s="585">
        <f t="shared" si="19"/>
        <v>0</v>
      </c>
      <c r="AX10" s="532">
        <f t="shared" si="20"/>
        <v>25</v>
      </c>
      <c r="AY10" s="533">
        <f t="shared" si="21"/>
        <v>0</v>
      </c>
      <c r="AZ10" s="585">
        <f t="shared" si="22"/>
        <v>0</v>
      </c>
      <c r="BA10" s="532">
        <f t="shared" si="23"/>
        <v>25</v>
      </c>
      <c r="BB10" s="533">
        <f t="shared" si="24"/>
        <v>0</v>
      </c>
      <c r="BC10" s="585">
        <f t="shared" si="25"/>
        <v>0</v>
      </c>
    </row>
    <row r="11" spans="1:55" s="8" customFormat="1" ht="45">
      <c r="A11" s="623" t="s">
        <v>668</v>
      </c>
      <c r="B11" s="509" t="s">
        <v>640</v>
      </c>
      <c r="C11" s="547" t="s">
        <v>811</v>
      </c>
      <c r="D11" s="624">
        <v>12.5</v>
      </c>
      <c r="E11" s="547" t="s">
        <v>645</v>
      </c>
      <c r="F11" s="630">
        <v>100</v>
      </c>
      <c r="G11" s="631">
        <v>100</v>
      </c>
      <c r="H11" s="625" t="s">
        <v>648</v>
      </c>
      <c r="I11" s="626">
        <v>40193</v>
      </c>
      <c r="J11" s="627">
        <v>40543</v>
      </c>
      <c r="K11" s="628">
        <v>8</v>
      </c>
      <c r="L11" s="629">
        <v>8</v>
      </c>
      <c r="M11" s="629">
        <v>8</v>
      </c>
      <c r="N11" s="629">
        <v>8</v>
      </c>
      <c r="O11" s="629">
        <v>8</v>
      </c>
      <c r="P11" s="629">
        <v>8</v>
      </c>
      <c r="Q11" s="629">
        <v>8</v>
      </c>
      <c r="R11" s="629">
        <v>8</v>
      </c>
      <c r="S11" s="629">
        <v>8</v>
      </c>
      <c r="T11" s="629">
        <v>9</v>
      </c>
      <c r="U11" s="629">
        <v>9</v>
      </c>
      <c r="V11" s="629">
        <v>10</v>
      </c>
      <c r="W11" s="562">
        <f t="shared" si="1"/>
        <v>100</v>
      </c>
      <c r="X11" s="358"/>
      <c r="Y11" s="140"/>
      <c r="Z11" s="140"/>
      <c r="AA11" s="140"/>
      <c r="AB11" s="140"/>
      <c r="AC11" s="140"/>
      <c r="AD11" s="140"/>
      <c r="AE11" s="140"/>
      <c r="AF11" s="140"/>
      <c r="AG11" s="140"/>
      <c r="AH11" s="140"/>
      <c r="AI11" s="140"/>
      <c r="AJ11" s="211">
        <f t="shared" si="3"/>
        <v>0</v>
      </c>
      <c r="AK11" s="279"/>
      <c r="AL11" s="280"/>
      <c r="AM11" s="280"/>
      <c r="AN11" s="280"/>
      <c r="AO11" s="552">
        <f t="shared" si="11"/>
        <v>100</v>
      </c>
      <c r="AP11" s="552">
        <f t="shared" si="12"/>
        <v>0</v>
      </c>
      <c r="AQ11" s="585">
        <f t="shared" si="13"/>
        <v>0</v>
      </c>
      <c r="AR11" s="532">
        <f t="shared" si="14"/>
        <v>24</v>
      </c>
      <c r="AS11" s="533">
        <f t="shared" si="15"/>
        <v>0</v>
      </c>
      <c r="AT11" s="585">
        <f t="shared" si="16"/>
        <v>0</v>
      </c>
      <c r="AU11" s="532">
        <f t="shared" si="17"/>
        <v>24</v>
      </c>
      <c r="AV11" s="533">
        <f t="shared" si="18"/>
        <v>0</v>
      </c>
      <c r="AW11" s="585">
        <f t="shared" si="19"/>
        <v>0</v>
      </c>
      <c r="AX11" s="532">
        <f t="shared" si="20"/>
        <v>24</v>
      </c>
      <c r="AY11" s="533">
        <f t="shared" si="21"/>
        <v>0</v>
      </c>
      <c r="AZ11" s="585">
        <f t="shared" si="22"/>
        <v>0</v>
      </c>
      <c r="BA11" s="532">
        <f t="shared" si="23"/>
        <v>28</v>
      </c>
      <c r="BB11" s="533">
        <f t="shared" si="24"/>
        <v>0</v>
      </c>
      <c r="BC11" s="585">
        <f t="shared" si="25"/>
        <v>0</v>
      </c>
    </row>
    <row r="12" spans="1:55" s="8" customFormat="1" ht="33.75">
      <c r="A12" s="623" t="s">
        <v>777</v>
      </c>
      <c r="B12" s="509" t="s">
        <v>641</v>
      </c>
      <c r="C12" s="547" t="s">
        <v>811</v>
      </c>
      <c r="D12" s="624">
        <v>12.5</v>
      </c>
      <c r="E12" s="206" t="s">
        <v>646</v>
      </c>
      <c r="F12" s="191">
        <v>12</v>
      </c>
      <c r="G12" s="624">
        <v>12</v>
      </c>
      <c r="H12" s="625" t="s">
        <v>651</v>
      </c>
      <c r="I12" s="626">
        <v>40179</v>
      </c>
      <c r="J12" s="627">
        <v>40543</v>
      </c>
      <c r="K12" s="628">
        <v>10</v>
      </c>
      <c r="L12" s="629">
        <v>10</v>
      </c>
      <c r="M12" s="629">
        <v>10</v>
      </c>
      <c r="N12" s="629">
        <v>10</v>
      </c>
      <c r="O12" s="629">
        <v>10</v>
      </c>
      <c r="P12" s="629">
        <v>10</v>
      </c>
      <c r="Q12" s="629">
        <v>10</v>
      </c>
      <c r="R12" s="629">
        <v>10</v>
      </c>
      <c r="S12" s="629">
        <v>10</v>
      </c>
      <c r="T12" s="629">
        <v>10</v>
      </c>
      <c r="U12" s="629">
        <v>0</v>
      </c>
      <c r="V12" s="629">
        <v>0</v>
      </c>
      <c r="W12" s="562">
        <f t="shared" si="1"/>
        <v>100</v>
      </c>
      <c r="X12" s="358"/>
      <c r="Y12" s="140"/>
      <c r="Z12" s="140"/>
      <c r="AA12" s="140"/>
      <c r="AB12" s="140"/>
      <c r="AC12" s="140"/>
      <c r="AD12" s="140"/>
      <c r="AE12" s="140"/>
      <c r="AF12" s="140"/>
      <c r="AG12" s="140"/>
      <c r="AH12" s="140"/>
      <c r="AI12" s="140"/>
      <c r="AJ12" s="211">
        <f t="shared" si="3"/>
        <v>0</v>
      </c>
      <c r="AK12" s="279"/>
      <c r="AL12" s="280"/>
      <c r="AM12" s="280"/>
      <c r="AN12" s="280"/>
      <c r="AO12" s="552">
        <f t="shared" si="11"/>
        <v>100</v>
      </c>
      <c r="AP12" s="552">
        <f t="shared" si="12"/>
        <v>0</v>
      </c>
      <c r="AQ12" s="585">
        <f t="shared" si="13"/>
        <v>0</v>
      </c>
      <c r="AR12" s="532">
        <f t="shared" si="14"/>
        <v>30</v>
      </c>
      <c r="AS12" s="533">
        <f t="shared" si="15"/>
        <v>0</v>
      </c>
      <c r="AT12" s="585">
        <f t="shared" si="16"/>
        <v>0</v>
      </c>
      <c r="AU12" s="532">
        <f t="shared" si="17"/>
        <v>30</v>
      </c>
      <c r="AV12" s="533">
        <f t="shared" si="18"/>
        <v>0</v>
      </c>
      <c r="AW12" s="585">
        <f t="shared" si="19"/>
        <v>0</v>
      </c>
      <c r="AX12" s="532">
        <f t="shared" si="20"/>
        <v>30</v>
      </c>
      <c r="AY12" s="533">
        <f t="shared" si="21"/>
        <v>0</v>
      </c>
      <c r="AZ12" s="585">
        <f t="shared" si="22"/>
        <v>0</v>
      </c>
      <c r="BA12" s="532">
        <f t="shared" si="23"/>
        <v>10</v>
      </c>
      <c r="BB12" s="533">
        <f t="shared" si="24"/>
        <v>0</v>
      </c>
      <c r="BC12" s="585">
        <f t="shared" si="25"/>
        <v>0</v>
      </c>
    </row>
    <row r="13" spans="1:55" s="8" customFormat="1" ht="33.75">
      <c r="A13" s="623" t="s">
        <v>669</v>
      </c>
      <c r="B13" s="509" t="s">
        <v>642</v>
      </c>
      <c r="C13" s="547" t="s">
        <v>855</v>
      </c>
      <c r="D13" s="624">
        <v>12.5</v>
      </c>
      <c r="E13" s="547" t="s">
        <v>647</v>
      </c>
      <c r="F13" s="630">
        <v>100</v>
      </c>
      <c r="G13" s="631">
        <v>100</v>
      </c>
      <c r="H13" s="625" t="s">
        <v>648</v>
      </c>
      <c r="I13" s="626">
        <v>40179</v>
      </c>
      <c r="J13" s="627">
        <v>40543</v>
      </c>
      <c r="K13" s="628">
        <v>8</v>
      </c>
      <c r="L13" s="629">
        <v>8</v>
      </c>
      <c r="M13" s="629">
        <v>8</v>
      </c>
      <c r="N13" s="629">
        <v>8</v>
      </c>
      <c r="O13" s="629">
        <v>8</v>
      </c>
      <c r="P13" s="629">
        <v>8</v>
      </c>
      <c r="Q13" s="629">
        <v>8</v>
      </c>
      <c r="R13" s="629">
        <v>8</v>
      </c>
      <c r="S13" s="629">
        <v>8</v>
      </c>
      <c r="T13" s="629">
        <v>9</v>
      </c>
      <c r="U13" s="629">
        <v>9</v>
      </c>
      <c r="V13" s="629">
        <v>10</v>
      </c>
      <c r="W13" s="562">
        <f t="shared" si="1"/>
        <v>100</v>
      </c>
      <c r="X13" s="358"/>
      <c r="Y13" s="140"/>
      <c r="Z13" s="140"/>
      <c r="AA13" s="140"/>
      <c r="AB13" s="140"/>
      <c r="AC13" s="140"/>
      <c r="AD13" s="140"/>
      <c r="AE13" s="140"/>
      <c r="AF13" s="140"/>
      <c r="AG13" s="140"/>
      <c r="AH13" s="140"/>
      <c r="AI13" s="140"/>
      <c r="AJ13" s="211">
        <f t="shared" si="3"/>
        <v>0</v>
      </c>
      <c r="AK13" s="279"/>
      <c r="AL13" s="280"/>
      <c r="AM13" s="280"/>
      <c r="AN13" s="280"/>
      <c r="AO13" s="552">
        <f t="shared" si="11"/>
        <v>100</v>
      </c>
      <c r="AP13" s="552">
        <f t="shared" si="12"/>
        <v>0</v>
      </c>
      <c r="AQ13" s="585">
        <f t="shared" si="13"/>
        <v>0</v>
      </c>
      <c r="AR13" s="532">
        <f t="shared" si="14"/>
        <v>24</v>
      </c>
      <c r="AS13" s="533">
        <f t="shared" si="15"/>
        <v>0</v>
      </c>
      <c r="AT13" s="585">
        <f t="shared" si="16"/>
        <v>0</v>
      </c>
      <c r="AU13" s="532">
        <f t="shared" si="17"/>
        <v>24</v>
      </c>
      <c r="AV13" s="533">
        <f t="shared" si="18"/>
        <v>0</v>
      </c>
      <c r="AW13" s="585">
        <f t="shared" si="19"/>
        <v>0</v>
      </c>
      <c r="AX13" s="532">
        <f t="shared" si="20"/>
        <v>24</v>
      </c>
      <c r="AY13" s="533">
        <f t="shared" si="21"/>
        <v>0</v>
      </c>
      <c r="AZ13" s="585">
        <f t="shared" si="22"/>
        <v>0</v>
      </c>
      <c r="BA13" s="532">
        <f t="shared" si="23"/>
        <v>28</v>
      </c>
      <c r="BB13" s="533">
        <f t="shared" si="24"/>
        <v>0</v>
      </c>
      <c r="BC13" s="585">
        <f t="shared" si="25"/>
        <v>0</v>
      </c>
    </row>
    <row r="14" spans="1:55" s="8" customFormat="1" ht="45">
      <c r="A14" s="623" t="s">
        <v>670</v>
      </c>
      <c r="B14" s="509" t="s">
        <v>643</v>
      </c>
      <c r="C14" s="547" t="s">
        <v>855</v>
      </c>
      <c r="D14" s="624">
        <v>12.5</v>
      </c>
      <c r="E14" s="206" t="s">
        <v>652</v>
      </c>
      <c r="F14" s="191">
        <v>100</v>
      </c>
      <c r="G14" s="624">
        <v>100</v>
      </c>
      <c r="H14" s="625" t="s">
        <v>651</v>
      </c>
      <c r="I14" s="626">
        <v>40179</v>
      </c>
      <c r="J14" s="627">
        <v>40543</v>
      </c>
      <c r="K14" s="628">
        <v>8</v>
      </c>
      <c r="L14" s="629">
        <v>8</v>
      </c>
      <c r="M14" s="629">
        <v>8</v>
      </c>
      <c r="N14" s="629">
        <v>8</v>
      </c>
      <c r="O14" s="629">
        <v>8</v>
      </c>
      <c r="P14" s="629">
        <v>8</v>
      </c>
      <c r="Q14" s="629">
        <v>8</v>
      </c>
      <c r="R14" s="629">
        <v>8</v>
      </c>
      <c r="S14" s="629">
        <v>8</v>
      </c>
      <c r="T14" s="629">
        <v>9</v>
      </c>
      <c r="U14" s="629">
        <v>9</v>
      </c>
      <c r="V14" s="629">
        <v>10</v>
      </c>
      <c r="W14" s="562">
        <f t="shared" si="1"/>
        <v>100</v>
      </c>
      <c r="X14" s="358"/>
      <c r="Y14" s="140"/>
      <c r="Z14" s="140"/>
      <c r="AA14" s="140"/>
      <c r="AB14" s="140"/>
      <c r="AC14" s="140"/>
      <c r="AD14" s="140"/>
      <c r="AE14" s="140"/>
      <c r="AF14" s="140"/>
      <c r="AG14" s="140"/>
      <c r="AH14" s="140"/>
      <c r="AI14" s="140"/>
      <c r="AJ14" s="211">
        <f t="shared" si="3"/>
        <v>0</v>
      </c>
      <c r="AK14" s="279"/>
      <c r="AL14" s="280"/>
      <c r="AM14" s="280"/>
      <c r="AN14" s="280"/>
      <c r="AO14" s="552">
        <f t="shared" si="11"/>
        <v>100</v>
      </c>
      <c r="AP14" s="552">
        <f t="shared" si="12"/>
        <v>0</v>
      </c>
      <c r="AQ14" s="585">
        <f t="shared" si="13"/>
        <v>0</v>
      </c>
      <c r="AR14" s="532">
        <f t="shared" si="14"/>
        <v>24</v>
      </c>
      <c r="AS14" s="533">
        <f t="shared" si="15"/>
        <v>0</v>
      </c>
      <c r="AT14" s="585">
        <f t="shared" si="16"/>
        <v>0</v>
      </c>
      <c r="AU14" s="532">
        <f t="shared" si="17"/>
        <v>24</v>
      </c>
      <c r="AV14" s="533">
        <f t="shared" si="18"/>
        <v>0</v>
      </c>
      <c r="AW14" s="585">
        <f t="shared" si="19"/>
        <v>0</v>
      </c>
      <c r="AX14" s="532">
        <f t="shared" si="20"/>
        <v>24</v>
      </c>
      <c r="AY14" s="533">
        <f t="shared" si="21"/>
        <v>0</v>
      </c>
      <c r="AZ14" s="585">
        <f t="shared" si="22"/>
        <v>0</v>
      </c>
      <c r="BA14" s="532">
        <f t="shared" si="23"/>
        <v>28</v>
      </c>
      <c r="BB14" s="533">
        <f t="shared" si="24"/>
        <v>0</v>
      </c>
      <c r="BC14" s="585">
        <f t="shared" si="25"/>
        <v>0</v>
      </c>
    </row>
    <row r="15" spans="1:55" s="8" customFormat="1" ht="45">
      <c r="A15" s="623" t="s">
        <v>778</v>
      </c>
      <c r="B15" s="509" t="s">
        <v>654</v>
      </c>
      <c r="C15" s="547" t="s">
        <v>855</v>
      </c>
      <c r="D15" s="624">
        <v>12.5</v>
      </c>
      <c r="E15" s="206" t="s">
        <v>652</v>
      </c>
      <c r="F15" s="191">
        <v>100</v>
      </c>
      <c r="G15" s="624">
        <v>100</v>
      </c>
      <c r="H15" s="625" t="s">
        <v>648</v>
      </c>
      <c r="I15" s="626">
        <v>40179</v>
      </c>
      <c r="J15" s="627">
        <v>40543</v>
      </c>
      <c r="K15" s="628">
        <v>8</v>
      </c>
      <c r="L15" s="629">
        <v>8</v>
      </c>
      <c r="M15" s="629">
        <v>8</v>
      </c>
      <c r="N15" s="629">
        <v>8</v>
      </c>
      <c r="O15" s="629">
        <v>8</v>
      </c>
      <c r="P15" s="629">
        <v>8</v>
      </c>
      <c r="Q15" s="629">
        <v>8</v>
      </c>
      <c r="R15" s="629">
        <v>8</v>
      </c>
      <c r="S15" s="629">
        <v>8</v>
      </c>
      <c r="T15" s="629">
        <v>9</v>
      </c>
      <c r="U15" s="629">
        <v>9</v>
      </c>
      <c r="V15" s="629">
        <v>10</v>
      </c>
      <c r="W15" s="562">
        <f t="shared" si="1"/>
        <v>100</v>
      </c>
      <c r="X15" s="358"/>
      <c r="Y15" s="140"/>
      <c r="Z15" s="140"/>
      <c r="AA15" s="140"/>
      <c r="AB15" s="140"/>
      <c r="AC15" s="140"/>
      <c r="AD15" s="140"/>
      <c r="AE15" s="140"/>
      <c r="AF15" s="140"/>
      <c r="AG15" s="140"/>
      <c r="AH15" s="140"/>
      <c r="AI15" s="140"/>
      <c r="AJ15" s="211">
        <f t="shared" si="3"/>
        <v>0</v>
      </c>
      <c r="AK15" s="279"/>
      <c r="AL15" s="280"/>
      <c r="AM15" s="280"/>
      <c r="AN15" s="280"/>
      <c r="AO15" s="552">
        <f t="shared" si="11"/>
        <v>100</v>
      </c>
      <c r="AP15" s="552">
        <f t="shared" si="12"/>
        <v>0</v>
      </c>
      <c r="AQ15" s="585">
        <f t="shared" si="13"/>
        <v>0</v>
      </c>
      <c r="AR15" s="532">
        <f t="shared" si="14"/>
        <v>24</v>
      </c>
      <c r="AS15" s="533">
        <f t="shared" si="15"/>
        <v>0</v>
      </c>
      <c r="AT15" s="585">
        <f t="shared" si="16"/>
        <v>0</v>
      </c>
      <c r="AU15" s="532">
        <f t="shared" si="17"/>
        <v>24</v>
      </c>
      <c r="AV15" s="533">
        <f t="shared" si="18"/>
        <v>0</v>
      </c>
      <c r="AW15" s="585">
        <f t="shared" si="19"/>
        <v>0</v>
      </c>
      <c r="AX15" s="532">
        <f t="shared" si="20"/>
        <v>24</v>
      </c>
      <c r="AY15" s="533">
        <f t="shared" si="21"/>
        <v>0</v>
      </c>
      <c r="AZ15" s="585">
        <f t="shared" si="22"/>
        <v>0</v>
      </c>
      <c r="BA15" s="532">
        <f t="shared" si="23"/>
        <v>28</v>
      </c>
      <c r="BB15" s="533">
        <f t="shared" si="24"/>
        <v>0</v>
      </c>
      <c r="BC15" s="585">
        <f t="shared" si="25"/>
        <v>0</v>
      </c>
    </row>
    <row r="16" spans="1:55" s="8" customFormat="1" ht="33.75">
      <c r="A16" s="623" t="s">
        <v>671</v>
      </c>
      <c r="B16" s="509" t="s">
        <v>656</v>
      </c>
      <c r="C16" s="547" t="s">
        <v>855</v>
      </c>
      <c r="D16" s="624">
        <v>12.5</v>
      </c>
      <c r="E16" s="206" t="s">
        <v>653</v>
      </c>
      <c r="F16" s="191">
        <v>1</v>
      </c>
      <c r="G16" s="624">
        <v>1</v>
      </c>
      <c r="H16" s="625" t="s">
        <v>655</v>
      </c>
      <c r="I16" s="626">
        <v>40179</v>
      </c>
      <c r="J16" s="627">
        <v>40543</v>
      </c>
      <c r="K16" s="632"/>
      <c r="L16" s="633"/>
      <c r="M16" s="633"/>
      <c r="N16" s="633"/>
      <c r="O16" s="633"/>
      <c r="P16" s="633"/>
      <c r="Q16" s="633"/>
      <c r="R16" s="633"/>
      <c r="S16" s="633"/>
      <c r="T16" s="633"/>
      <c r="U16" s="633"/>
      <c r="V16" s="629">
        <v>100</v>
      </c>
      <c r="W16" s="562">
        <f t="shared" si="1"/>
        <v>100</v>
      </c>
      <c r="X16" s="358"/>
      <c r="Y16" s="140"/>
      <c r="Z16" s="140"/>
      <c r="AA16" s="140"/>
      <c r="AB16" s="140"/>
      <c r="AC16" s="140"/>
      <c r="AD16" s="140"/>
      <c r="AE16" s="140"/>
      <c r="AF16" s="140"/>
      <c r="AG16" s="140"/>
      <c r="AH16" s="140"/>
      <c r="AI16" s="140"/>
      <c r="AJ16" s="211">
        <f t="shared" si="3"/>
        <v>0</v>
      </c>
      <c r="AK16" s="279"/>
      <c r="AL16" s="280"/>
      <c r="AM16" s="280"/>
      <c r="AN16" s="280"/>
      <c r="AO16" s="552">
        <f t="shared" si="11"/>
        <v>100</v>
      </c>
      <c r="AP16" s="552">
        <f t="shared" si="12"/>
        <v>0</v>
      </c>
      <c r="AQ16" s="585">
        <f t="shared" si="13"/>
        <v>0</v>
      </c>
      <c r="AR16" s="532">
        <f t="shared" si="14"/>
        <v>0</v>
      </c>
      <c r="AS16" s="533">
        <f t="shared" si="15"/>
        <v>0</v>
      </c>
      <c r="AT16" s="585">
        <f t="shared" si="16"/>
        <v>0</v>
      </c>
      <c r="AU16" s="532">
        <f t="shared" si="17"/>
        <v>0</v>
      </c>
      <c r="AV16" s="533">
        <f t="shared" si="18"/>
        <v>0</v>
      </c>
      <c r="AW16" s="585">
        <f t="shared" si="19"/>
        <v>0</v>
      </c>
      <c r="AX16" s="532">
        <f t="shared" si="20"/>
        <v>0</v>
      </c>
      <c r="AY16" s="533">
        <f t="shared" si="21"/>
        <v>0</v>
      </c>
      <c r="AZ16" s="585">
        <f t="shared" si="22"/>
        <v>0</v>
      </c>
      <c r="BA16" s="532">
        <f t="shared" si="23"/>
        <v>100</v>
      </c>
      <c r="BB16" s="533">
        <f t="shared" si="24"/>
        <v>0</v>
      </c>
      <c r="BC16" s="585">
        <f t="shared" si="25"/>
        <v>0</v>
      </c>
    </row>
    <row r="17" spans="1:55" s="9" customFormat="1" ht="90">
      <c r="A17" s="572" t="str">
        <f>FORM3!B11</f>
        <v>8.1.2</v>
      </c>
      <c r="B17" s="534" t="str">
        <f>FORM3!C11</f>
        <v>Administrar y  disponer los bienes y servicios de la entidad en forma oportuna, eficiente , eficaz y económica para facilitar la ejecución de las actividades, planes y proyectos  programados en el MDPyEP.</v>
      </c>
      <c r="C17" s="559" t="str">
        <f>FORM3!I11</f>
        <v>Unidad Administrativa</v>
      </c>
      <c r="D17" s="529">
        <f>FORM2!C9*FORM3!D11/100</f>
        <v>25</v>
      </c>
      <c r="E17" s="535"/>
      <c r="F17" s="535"/>
      <c r="G17" s="536"/>
      <c r="H17" s="535"/>
      <c r="I17" s="621">
        <f>MIN(I18:I41)</f>
        <v>3</v>
      </c>
      <c r="J17" s="622">
        <f>MAX(J18:J41)</f>
        <v>40908</v>
      </c>
      <c r="K17" s="564">
        <f>(K18*$D18+K19*$D19+K20*$D20+K21*$D21+K22*$D22+K23*$D23+K24*$D24+K25*$D25+K26*$D26+K27*$D27+K28*$D28+K29*$D29+K30*$D30+K31*$D31+K32*$D32+K33*$D33+K34*$D34+K35*$D35+K36*$D36+K37*$D37+K38*$D38+K39*$D39+K40*$D40+K41*$D41)/100</f>
        <v>7.12</v>
      </c>
      <c r="L17" s="565">
        <f t="shared" ref="L17:V17" si="26">(L18*$D18+L19*$D19+L20*$D20+L21*$D21+L22*$D22+L23*$D23+L24*$D24+L25*$D25+L26*$D26+L27*$D27+L28*$D28+L29*$D29+L30*$D30+L31*$D31+L32*$D32+L33*$D33+L34*$D34+L35*$D35+L36*$D36+L37*$D37+L38*$D38+L39*$D39+L40*$D40+L41*$D41)/100</f>
        <v>7.12</v>
      </c>
      <c r="M17" s="565">
        <f t="shared" si="26"/>
        <v>8.9600000000000009</v>
      </c>
      <c r="N17" s="565">
        <f t="shared" si="26"/>
        <v>12.12</v>
      </c>
      <c r="O17" s="565">
        <f t="shared" si="26"/>
        <v>8.32</v>
      </c>
      <c r="P17" s="565">
        <f t="shared" si="26"/>
        <v>9.16</v>
      </c>
      <c r="Q17" s="565">
        <f t="shared" si="26"/>
        <v>11.12</v>
      </c>
      <c r="R17" s="565">
        <f t="shared" si="26"/>
        <v>7.52</v>
      </c>
      <c r="S17" s="565">
        <f t="shared" si="26"/>
        <v>7.56</v>
      </c>
      <c r="T17" s="565">
        <f t="shared" si="26"/>
        <v>6.72</v>
      </c>
      <c r="U17" s="565">
        <f t="shared" si="26"/>
        <v>6.72</v>
      </c>
      <c r="V17" s="565">
        <f t="shared" si="26"/>
        <v>7.56</v>
      </c>
      <c r="W17" s="561">
        <f t="shared" si="1"/>
        <v>100</v>
      </c>
      <c r="X17" s="357">
        <f t="shared" ref="X17:AI17" si="27">(X18*$D18+X19*$D19+X20*$D20+X21*$D21+X22*$D22+X23*$D23+X24*$D24+X25*$D25+X26*$D26+X27*$D27+X28*$D28+X29*$D29+X30*$D30+X31*$D31+X32*$D32+X33*$D33+X34*$D34+X35*$D35+X36*$D36+X37*$D37+X38*$D38+X39*$D39+X40*$D40+X41*$D41)/100</f>
        <v>0</v>
      </c>
      <c r="Y17" s="287">
        <f t="shared" si="27"/>
        <v>0</v>
      </c>
      <c r="Z17" s="287">
        <f t="shared" si="27"/>
        <v>0</v>
      </c>
      <c r="AA17" s="287">
        <f t="shared" si="27"/>
        <v>0</v>
      </c>
      <c r="AB17" s="287">
        <f t="shared" si="27"/>
        <v>0</v>
      </c>
      <c r="AC17" s="287">
        <f t="shared" si="27"/>
        <v>0</v>
      </c>
      <c r="AD17" s="287">
        <f t="shared" si="27"/>
        <v>0</v>
      </c>
      <c r="AE17" s="287">
        <f t="shared" si="27"/>
        <v>0</v>
      </c>
      <c r="AF17" s="287">
        <f t="shared" si="27"/>
        <v>0</v>
      </c>
      <c r="AG17" s="287">
        <f t="shared" si="27"/>
        <v>0</v>
      </c>
      <c r="AH17" s="287">
        <f t="shared" si="27"/>
        <v>0</v>
      </c>
      <c r="AI17" s="287">
        <f t="shared" si="27"/>
        <v>0</v>
      </c>
      <c r="AJ17" s="356">
        <f t="shared" si="3"/>
        <v>0</v>
      </c>
      <c r="AK17" s="276"/>
      <c r="AL17" s="277"/>
      <c r="AM17" s="277"/>
      <c r="AN17" s="278"/>
      <c r="AO17" s="552">
        <f t="shared" si="11"/>
        <v>100</v>
      </c>
      <c r="AP17" s="552">
        <f t="shared" si="12"/>
        <v>0</v>
      </c>
      <c r="AQ17" s="585">
        <f t="shared" si="13"/>
        <v>0</v>
      </c>
      <c r="AR17" s="532">
        <f t="shared" si="14"/>
        <v>23.200000000000003</v>
      </c>
      <c r="AS17" s="533">
        <f t="shared" si="15"/>
        <v>0</v>
      </c>
      <c r="AT17" s="585">
        <f t="shared" si="16"/>
        <v>0</v>
      </c>
      <c r="AU17" s="532">
        <f t="shared" si="17"/>
        <v>29.599999999999998</v>
      </c>
      <c r="AV17" s="533">
        <f t="shared" si="18"/>
        <v>0</v>
      </c>
      <c r="AW17" s="585">
        <f t="shared" si="19"/>
        <v>0</v>
      </c>
      <c r="AX17" s="532">
        <f t="shared" si="20"/>
        <v>26.2</v>
      </c>
      <c r="AY17" s="533">
        <f t="shared" si="21"/>
        <v>0</v>
      </c>
      <c r="AZ17" s="585">
        <f t="shared" si="22"/>
        <v>0</v>
      </c>
      <c r="BA17" s="532">
        <f t="shared" si="23"/>
        <v>21</v>
      </c>
      <c r="BB17" s="533">
        <f t="shared" si="24"/>
        <v>0</v>
      </c>
      <c r="BC17" s="585">
        <f t="shared" si="25"/>
        <v>0</v>
      </c>
    </row>
    <row r="18" spans="1:55" s="8" customFormat="1" ht="67.5">
      <c r="A18" s="623" t="s">
        <v>692</v>
      </c>
      <c r="B18" s="509" t="s">
        <v>770</v>
      </c>
      <c r="C18" s="547" t="s">
        <v>856</v>
      </c>
      <c r="D18" s="624">
        <v>4</v>
      </c>
      <c r="E18" s="547" t="s">
        <v>5</v>
      </c>
      <c r="F18" s="630">
        <v>100</v>
      </c>
      <c r="G18" s="631">
        <v>100</v>
      </c>
      <c r="H18" s="625" t="s">
        <v>769</v>
      </c>
      <c r="I18" s="626">
        <v>40546</v>
      </c>
      <c r="J18" s="627">
        <v>40908</v>
      </c>
      <c r="K18" s="628">
        <v>8</v>
      </c>
      <c r="L18" s="629">
        <v>8</v>
      </c>
      <c r="M18" s="629">
        <v>9</v>
      </c>
      <c r="N18" s="629">
        <v>8</v>
      </c>
      <c r="O18" s="629">
        <v>8</v>
      </c>
      <c r="P18" s="629">
        <v>9</v>
      </c>
      <c r="Q18" s="629">
        <v>8</v>
      </c>
      <c r="R18" s="629">
        <v>8</v>
      </c>
      <c r="S18" s="629">
        <v>9</v>
      </c>
      <c r="T18" s="629">
        <v>8</v>
      </c>
      <c r="U18" s="629">
        <v>8</v>
      </c>
      <c r="V18" s="629">
        <v>9</v>
      </c>
      <c r="W18" s="562">
        <f t="shared" si="1"/>
        <v>100</v>
      </c>
      <c r="X18" s="358"/>
      <c r="Y18" s="140"/>
      <c r="Z18" s="140"/>
      <c r="AA18" s="140"/>
      <c r="AB18" s="140"/>
      <c r="AC18" s="140"/>
      <c r="AD18" s="140"/>
      <c r="AE18" s="140"/>
      <c r="AF18" s="140"/>
      <c r="AG18" s="140"/>
      <c r="AH18" s="140"/>
      <c r="AI18" s="140"/>
      <c r="AJ18" s="211">
        <f t="shared" si="3"/>
        <v>0</v>
      </c>
      <c r="AK18" s="279"/>
      <c r="AL18" s="280"/>
      <c r="AM18" s="280"/>
      <c r="AN18" s="280"/>
      <c r="AO18" s="552">
        <f t="shared" si="11"/>
        <v>100</v>
      </c>
      <c r="AP18" s="552">
        <f t="shared" si="12"/>
        <v>0</v>
      </c>
      <c r="AQ18" s="585">
        <f t="shared" si="13"/>
        <v>0</v>
      </c>
      <c r="AR18" s="532">
        <f t="shared" si="14"/>
        <v>25</v>
      </c>
      <c r="AS18" s="533">
        <f t="shared" si="15"/>
        <v>0</v>
      </c>
      <c r="AT18" s="585">
        <f t="shared" si="16"/>
        <v>0</v>
      </c>
      <c r="AU18" s="532">
        <f t="shared" si="17"/>
        <v>25</v>
      </c>
      <c r="AV18" s="533">
        <f t="shared" si="18"/>
        <v>0</v>
      </c>
      <c r="AW18" s="585">
        <f t="shared" si="19"/>
        <v>0</v>
      </c>
      <c r="AX18" s="532">
        <f t="shared" si="20"/>
        <v>25</v>
      </c>
      <c r="AY18" s="533">
        <f t="shared" si="21"/>
        <v>0</v>
      </c>
      <c r="AZ18" s="585">
        <f t="shared" si="22"/>
        <v>0</v>
      </c>
      <c r="BA18" s="532">
        <f t="shared" si="23"/>
        <v>25</v>
      </c>
      <c r="BB18" s="533">
        <f t="shared" si="24"/>
        <v>0</v>
      </c>
      <c r="BC18" s="585">
        <f t="shared" si="25"/>
        <v>0</v>
      </c>
    </row>
    <row r="19" spans="1:55" s="8" customFormat="1" ht="45">
      <c r="A19" s="623" t="s">
        <v>693</v>
      </c>
      <c r="B19" s="509" t="s">
        <v>812</v>
      </c>
      <c r="C19" s="547" t="s">
        <v>865</v>
      </c>
      <c r="D19" s="624">
        <v>4</v>
      </c>
      <c r="E19" s="547" t="s">
        <v>652</v>
      </c>
      <c r="F19" s="630">
        <v>100</v>
      </c>
      <c r="G19" s="631">
        <v>100</v>
      </c>
      <c r="H19" s="625" t="s">
        <v>820</v>
      </c>
      <c r="I19" s="626">
        <v>3</v>
      </c>
      <c r="J19" s="627">
        <v>40908</v>
      </c>
      <c r="K19" s="628">
        <v>8</v>
      </c>
      <c r="L19" s="629">
        <v>8</v>
      </c>
      <c r="M19" s="629">
        <v>9</v>
      </c>
      <c r="N19" s="629">
        <v>8</v>
      </c>
      <c r="O19" s="629">
        <v>8</v>
      </c>
      <c r="P19" s="629">
        <v>9</v>
      </c>
      <c r="Q19" s="629">
        <v>8</v>
      </c>
      <c r="R19" s="629">
        <v>8</v>
      </c>
      <c r="S19" s="629">
        <v>9</v>
      </c>
      <c r="T19" s="629">
        <v>8</v>
      </c>
      <c r="U19" s="629">
        <v>8</v>
      </c>
      <c r="V19" s="629">
        <v>9</v>
      </c>
      <c r="W19" s="562">
        <f t="shared" si="1"/>
        <v>100</v>
      </c>
      <c r="X19" s="358"/>
      <c r="Y19" s="140"/>
      <c r="Z19" s="140"/>
      <c r="AA19" s="140"/>
      <c r="AB19" s="140"/>
      <c r="AC19" s="140"/>
      <c r="AD19" s="140"/>
      <c r="AE19" s="140"/>
      <c r="AF19" s="140"/>
      <c r="AG19" s="140"/>
      <c r="AH19" s="140"/>
      <c r="AI19" s="140"/>
      <c r="AJ19" s="211"/>
      <c r="AK19" s="279"/>
      <c r="AL19" s="280"/>
      <c r="AM19" s="280"/>
      <c r="AN19" s="280"/>
      <c r="AO19" s="552">
        <f t="shared" si="11"/>
        <v>100</v>
      </c>
      <c r="AP19" s="552">
        <f t="shared" si="12"/>
        <v>0</v>
      </c>
      <c r="AQ19" s="585">
        <f t="shared" si="13"/>
        <v>0</v>
      </c>
      <c r="AR19" s="532">
        <f t="shared" si="14"/>
        <v>25</v>
      </c>
      <c r="AS19" s="533">
        <f t="shared" si="15"/>
        <v>0</v>
      </c>
      <c r="AT19" s="585">
        <f t="shared" si="16"/>
        <v>0</v>
      </c>
      <c r="AU19" s="532">
        <f t="shared" si="17"/>
        <v>25</v>
      </c>
      <c r="AV19" s="533">
        <f t="shared" si="18"/>
        <v>0</v>
      </c>
      <c r="AW19" s="585">
        <f t="shared" si="19"/>
        <v>0</v>
      </c>
      <c r="AX19" s="532">
        <f t="shared" si="20"/>
        <v>25</v>
      </c>
      <c r="AY19" s="533">
        <f t="shared" si="21"/>
        <v>0</v>
      </c>
      <c r="AZ19" s="585">
        <f t="shared" si="22"/>
        <v>0</v>
      </c>
      <c r="BA19" s="532">
        <f t="shared" si="23"/>
        <v>25</v>
      </c>
      <c r="BB19" s="533">
        <f t="shared" si="24"/>
        <v>0</v>
      </c>
      <c r="BC19" s="585">
        <f t="shared" si="25"/>
        <v>0</v>
      </c>
    </row>
    <row r="20" spans="1:55" s="8" customFormat="1" ht="45">
      <c r="A20" s="623" t="s">
        <v>718</v>
      </c>
      <c r="B20" s="509" t="s">
        <v>771</v>
      </c>
      <c r="C20" s="547" t="s">
        <v>857</v>
      </c>
      <c r="D20" s="624">
        <v>4</v>
      </c>
      <c r="E20" s="206" t="s">
        <v>10</v>
      </c>
      <c r="F20" s="630">
        <v>100</v>
      </c>
      <c r="G20" s="631">
        <v>100</v>
      </c>
      <c r="H20" s="625" t="s">
        <v>11</v>
      </c>
      <c r="I20" s="626">
        <v>40238</v>
      </c>
      <c r="J20" s="627" t="s">
        <v>762</v>
      </c>
      <c r="K20" s="628"/>
      <c r="L20" s="629"/>
      <c r="M20" s="633">
        <v>25</v>
      </c>
      <c r="N20" s="633">
        <v>25</v>
      </c>
      <c r="O20" s="633">
        <v>25</v>
      </c>
      <c r="P20" s="633">
        <v>25</v>
      </c>
      <c r="Q20" s="629"/>
      <c r="R20" s="629"/>
      <c r="S20" s="629"/>
      <c r="T20" s="629"/>
      <c r="U20" s="629"/>
      <c r="V20" s="629"/>
      <c r="W20" s="562">
        <f t="shared" si="1"/>
        <v>100</v>
      </c>
      <c r="X20" s="358"/>
      <c r="Y20" s="140"/>
      <c r="Z20" s="140"/>
      <c r="AA20" s="140"/>
      <c r="AB20" s="140"/>
      <c r="AC20" s="140"/>
      <c r="AD20" s="140"/>
      <c r="AE20" s="140"/>
      <c r="AF20" s="140"/>
      <c r="AG20" s="140"/>
      <c r="AH20" s="140"/>
      <c r="AI20" s="140"/>
      <c r="AJ20" s="211">
        <f t="shared" si="3"/>
        <v>0</v>
      </c>
      <c r="AK20" s="279"/>
      <c r="AL20" s="280"/>
      <c r="AM20" s="280"/>
      <c r="AN20" s="280"/>
      <c r="AO20" s="552">
        <f t="shared" si="11"/>
        <v>100</v>
      </c>
      <c r="AP20" s="552">
        <f t="shared" si="12"/>
        <v>0</v>
      </c>
      <c r="AQ20" s="585">
        <f t="shared" si="13"/>
        <v>0</v>
      </c>
      <c r="AR20" s="532">
        <f t="shared" si="14"/>
        <v>25</v>
      </c>
      <c r="AS20" s="533">
        <f t="shared" si="15"/>
        <v>0</v>
      </c>
      <c r="AT20" s="585">
        <f t="shared" si="16"/>
        <v>0</v>
      </c>
      <c r="AU20" s="532">
        <f t="shared" si="17"/>
        <v>75</v>
      </c>
      <c r="AV20" s="533">
        <f t="shared" si="18"/>
        <v>0</v>
      </c>
      <c r="AW20" s="585">
        <f t="shared" si="19"/>
        <v>0</v>
      </c>
      <c r="AX20" s="532">
        <f t="shared" si="20"/>
        <v>0</v>
      </c>
      <c r="AY20" s="533">
        <f t="shared" si="21"/>
        <v>0</v>
      </c>
      <c r="AZ20" s="585">
        <f t="shared" si="22"/>
        <v>0</v>
      </c>
      <c r="BA20" s="532">
        <f t="shared" si="23"/>
        <v>0</v>
      </c>
      <c r="BB20" s="533">
        <f t="shared" si="24"/>
        <v>0</v>
      </c>
      <c r="BC20" s="585">
        <f t="shared" si="25"/>
        <v>0</v>
      </c>
    </row>
    <row r="21" spans="1:55" s="8" customFormat="1" ht="56.25">
      <c r="A21" s="623" t="s">
        <v>719</v>
      </c>
      <c r="B21" s="509" t="s">
        <v>768</v>
      </c>
      <c r="C21" s="547" t="s">
        <v>809</v>
      </c>
      <c r="D21" s="624">
        <v>4</v>
      </c>
      <c r="E21" s="206" t="s">
        <v>25</v>
      </c>
      <c r="F21" s="630">
        <v>100</v>
      </c>
      <c r="G21" s="631">
        <v>100</v>
      </c>
      <c r="H21" s="625" t="s">
        <v>12</v>
      </c>
      <c r="I21" s="626">
        <v>40180</v>
      </c>
      <c r="J21" s="627">
        <v>40543</v>
      </c>
      <c r="K21" s="628">
        <v>8</v>
      </c>
      <c r="L21" s="629">
        <v>8</v>
      </c>
      <c r="M21" s="629">
        <v>9</v>
      </c>
      <c r="N21" s="629">
        <v>8</v>
      </c>
      <c r="O21" s="629">
        <v>8</v>
      </c>
      <c r="P21" s="629">
        <v>9</v>
      </c>
      <c r="Q21" s="629">
        <v>8</v>
      </c>
      <c r="R21" s="629">
        <v>8</v>
      </c>
      <c r="S21" s="629">
        <v>9</v>
      </c>
      <c r="T21" s="629">
        <v>8</v>
      </c>
      <c r="U21" s="629">
        <v>8</v>
      </c>
      <c r="V21" s="629">
        <v>9</v>
      </c>
      <c r="W21" s="562">
        <f t="shared" si="1"/>
        <v>100</v>
      </c>
      <c r="X21" s="358"/>
      <c r="Y21" s="140"/>
      <c r="Z21" s="140"/>
      <c r="AA21" s="140"/>
      <c r="AB21" s="140"/>
      <c r="AC21" s="140"/>
      <c r="AD21" s="140"/>
      <c r="AE21" s="140"/>
      <c r="AF21" s="140"/>
      <c r="AG21" s="140"/>
      <c r="AH21" s="140"/>
      <c r="AI21" s="140"/>
      <c r="AJ21" s="211">
        <f t="shared" si="3"/>
        <v>0</v>
      </c>
      <c r="AK21" s="279"/>
      <c r="AL21" s="280"/>
      <c r="AM21" s="280"/>
      <c r="AN21" s="280"/>
      <c r="AO21" s="552">
        <f t="shared" si="11"/>
        <v>100</v>
      </c>
      <c r="AP21" s="552">
        <f t="shared" si="12"/>
        <v>0</v>
      </c>
      <c r="AQ21" s="585">
        <f t="shared" si="13"/>
        <v>0</v>
      </c>
      <c r="AR21" s="532">
        <f t="shared" si="14"/>
        <v>25</v>
      </c>
      <c r="AS21" s="533">
        <f t="shared" si="15"/>
        <v>0</v>
      </c>
      <c r="AT21" s="585">
        <f t="shared" si="16"/>
        <v>0</v>
      </c>
      <c r="AU21" s="532">
        <f t="shared" si="17"/>
        <v>25</v>
      </c>
      <c r="AV21" s="533">
        <f t="shared" si="18"/>
        <v>0</v>
      </c>
      <c r="AW21" s="585">
        <f t="shared" si="19"/>
        <v>0</v>
      </c>
      <c r="AX21" s="532">
        <f t="shared" si="20"/>
        <v>25</v>
      </c>
      <c r="AY21" s="533">
        <f t="shared" si="21"/>
        <v>0</v>
      </c>
      <c r="AZ21" s="585">
        <f t="shared" si="22"/>
        <v>0</v>
      </c>
      <c r="BA21" s="532">
        <f t="shared" si="23"/>
        <v>25</v>
      </c>
      <c r="BB21" s="533">
        <f t="shared" si="24"/>
        <v>0</v>
      </c>
      <c r="BC21" s="585">
        <f t="shared" si="25"/>
        <v>0</v>
      </c>
    </row>
    <row r="22" spans="1:55" s="8" customFormat="1" ht="56.25">
      <c r="A22" s="623" t="s">
        <v>720</v>
      </c>
      <c r="B22" s="509" t="s">
        <v>715</v>
      </c>
      <c r="C22" s="547" t="s">
        <v>857</v>
      </c>
      <c r="D22" s="624">
        <v>5</v>
      </c>
      <c r="E22" s="206" t="s">
        <v>26</v>
      </c>
      <c r="F22" s="630">
        <v>100</v>
      </c>
      <c r="G22" s="631">
        <v>100</v>
      </c>
      <c r="H22" s="625" t="s">
        <v>27</v>
      </c>
      <c r="I22" s="626">
        <v>40180</v>
      </c>
      <c r="J22" s="627">
        <v>40543</v>
      </c>
      <c r="K22" s="628">
        <v>8</v>
      </c>
      <c r="L22" s="629">
        <v>8</v>
      </c>
      <c r="M22" s="629">
        <v>9</v>
      </c>
      <c r="N22" s="629">
        <v>8</v>
      </c>
      <c r="O22" s="629">
        <v>8</v>
      </c>
      <c r="P22" s="629">
        <v>9</v>
      </c>
      <c r="Q22" s="629">
        <v>8</v>
      </c>
      <c r="R22" s="629">
        <v>8</v>
      </c>
      <c r="S22" s="629">
        <v>9</v>
      </c>
      <c r="T22" s="629">
        <v>8</v>
      </c>
      <c r="U22" s="629">
        <v>8</v>
      </c>
      <c r="V22" s="629">
        <v>9</v>
      </c>
      <c r="W22" s="562">
        <f t="shared" si="1"/>
        <v>100</v>
      </c>
      <c r="X22" s="358"/>
      <c r="Y22" s="140"/>
      <c r="Z22" s="140"/>
      <c r="AA22" s="140"/>
      <c r="AB22" s="140"/>
      <c r="AC22" s="140"/>
      <c r="AD22" s="140"/>
      <c r="AE22" s="140"/>
      <c r="AF22" s="140"/>
      <c r="AG22" s="140"/>
      <c r="AH22" s="140"/>
      <c r="AI22" s="140"/>
      <c r="AJ22" s="211">
        <f t="shared" si="3"/>
        <v>0</v>
      </c>
      <c r="AK22" s="279"/>
      <c r="AL22" s="280"/>
      <c r="AM22" s="280"/>
      <c r="AN22" s="280"/>
      <c r="AO22" s="552">
        <f t="shared" si="11"/>
        <v>100</v>
      </c>
      <c r="AP22" s="552">
        <f t="shared" si="12"/>
        <v>0</v>
      </c>
      <c r="AQ22" s="585">
        <f t="shared" si="13"/>
        <v>0</v>
      </c>
      <c r="AR22" s="532">
        <f t="shared" si="14"/>
        <v>25</v>
      </c>
      <c r="AS22" s="533">
        <f t="shared" si="15"/>
        <v>0</v>
      </c>
      <c r="AT22" s="585">
        <f t="shared" si="16"/>
        <v>0</v>
      </c>
      <c r="AU22" s="532">
        <f t="shared" si="17"/>
        <v>25</v>
      </c>
      <c r="AV22" s="533">
        <f t="shared" si="18"/>
        <v>0</v>
      </c>
      <c r="AW22" s="585">
        <f t="shared" si="19"/>
        <v>0</v>
      </c>
      <c r="AX22" s="532">
        <f t="shared" si="20"/>
        <v>25</v>
      </c>
      <c r="AY22" s="533">
        <f t="shared" si="21"/>
        <v>0</v>
      </c>
      <c r="AZ22" s="585">
        <f t="shared" si="22"/>
        <v>0</v>
      </c>
      <c r="BA22" s="532">
        <f t="shared" si="23"/>
        <v>25</v>
      </c>
      <c r="BB22" s="533">
        <f t="shared" si="24"/>
        <v>0</v>
      </c>
      <c r="BC22" s="585">
        <f t="shared" si="25"/>
        <v>0</v>
      </c>
    </row>
    <row r="23" spans="1:55" s="8" customFormat="1" ht="45">
      <c r="A23" s="623" t="s">
        <v>721</v>
      </c>
      <c r="B23" s="509" t="s">
        <v>35</v>
      </c>
      <c r="C23" s="547" t="s">
        <v>857</v>
      </c>
      <c r="D23" s="624">
        <v>4</v>
      </c>
      <c r="E23" s="206" t="s">
        <v>26</v>
      </c>
      <c r="F23" s="191">
        <v>90</v>
      </c>
      <c r="G23" s="624">
        <v>90</v>
      </c>
      <c r="H23" s="625" t="s">
        <v>28</v>
      </c>
      <c r="I23" s="626">
        <v>40180</v>
      </c>
      <c r="J23" s="627">
        <v>40543</v>
      </c>
      <c r="K23" s="628">
        <v>8</v>
      </c>
      <c r="L23" s="629">
        <v>8</v>
      </c>
      <c r="M23" s="629">
        <v>9</v>
      </c>
      <c r="N23" s="629">
        <v>8</v>
      </c>
      <c r="O23" s="629">
        <v>8</v>
      </c>
      <c r="P23" s="629">
        <v>9</v>
      </c>
      <c r="Q23" s="629">
        <v>8</v>
      </c>
      <c r="R23" s="629">
        <v>8</v>
      </c>
      <c r="S23" s="629">
        <v>9</v>
      </c>
      <c r="T23" s="629">
        <v>8</v>
      </c>
      <c r="U23" s="629">
        <v>8</v>
      </c>
      <c r="V23" s="629">
        <v>9</v>
      </c>
      <c r="W23" s="562">
        <f t="shared" si="1"/>
        <v>100</v>
      </c>
      <c r="X23" s="358"/>
      <c r="Y23" s="140"/>
      <c r="Z23" s="140"/>
      <c r="AA23" s="140"/>
      <c r="AB23" s="140"/>
      <c r="AC23" s="140"/>
      <c r="AD23" s="140"/>
      <c r="AE23" s="140"/>
      <c r="AF23" s="140"/>
      <c r="AG23" s="140"/>
      <c r="AH23" s="140"/>
      <c r="AI23" s="140"/>
      <c r="AJ23" s="211">
        <f t="shared" si="3"/>
        <v>0</v>
      </c>
      <c r="AK23" s="279"/>
      <c r="AL23" s="280"/>
      <c r="AM23" s="280"/>
      <c r="AN23" s="280"/>
      <c r="AO23" s="552">
        <f t="shared" si="11"/>
        <v>100</v>
      </c>
      <c r="AP23" s="552">
        <f t="shared" si="12"/>
        <v>0</v>
      </c>
      <c r="AQ23" s="585">
        <f t="shared" si="13"/>
        <v>0</v>
      </c>
      <c r="AR23" s="532">
        <f t="shared" si="14"/>
        <v>25</v>
      </c>
      <c r="AS23" s="533">
        <f t="shared" si="15"/>
        <v>0</v>
      </c>
      <c r="AT23" s="585">
        <f t="shared" si="16"/>
        <v>0</v>
      </c>
      <c r="AU23" s="532">
        <f t="shared" si="17"/>
        <v>25</v>
      </c>
      <c r="AV23" s="533">
        <f t="shared" si="18"/>
        <v>0</v>
      </c>
      <c r="AW23" s="585">
        <f t="shared" si="19"/>
        <v>0</v>
      </c>
      <c r="AX23" s="532">
        <f t="shared" si="20"/>
        <v>25</v>
      </c>
      <c r="AY23" s="533">
        <f t="shared" si="21"/>
        <v>0</v>
      </c>
      <c r="AZ23" s="585">
        <f t="shared" si="22"/>
        <v>0</v>
      </c>
      <c r="BA23" s="532">
        <f t="shared" si="23"/>
        <v>25</v>
      </c>
      <c r="BB23" s="533">
        <f t="shared" si="24"/>
        <v>0</v>
      </c>
      <c r="BC23" s="585">
        <f t="shared" si="25"/>
        <v>0</v>
      </c>
    </row>
    <row r="24" spans="1:55" s="8" customFormat="1" ht="45">
      <c r="A24" s="623" t="s">
        <v>722</v>
      </c>
      <c r="B24" s="509" t="s">
        <v>24</v>
      </c>
      <c r="C24" s="547" t="s">
        <v>857</v>
      </c>
      <c r="D24" s="624">
        <v>4</v>
      </c>
      <c r="E24" s="206" t="s">
        <v>854</v>
      </c>
      <c r="F24" s="630">
        <v>100</v>
      </c>
      <c r="G24" s="631">
        <v>100</v>
      </c>
      <c r="H24" s="625" t="s">
        <v>29</v>
      </c>
      <c r="I24" s="626"/>
      <c r="J24" s="627"/>
      <c r="K24" s="632"/>
      <c r="L24" s="633"/>
      <c r="M24" s="633"/>
      <c r="N24" s="633"/>
      <c r="O24" s="633"/>
      <c r="P24" s="633"/>
      <c r="Q24" s="633">
        <v>100</v>
      </c>
      <c r="R24" s="633"/>
      <c r="S24" s="633"/>
      <c r="T24" s="633"/>
      <c r="U24" s="633"/>
      <c r="V24" s="633"/>
      <c r="W24" s="562">
        <f t="shared" si="1"/>
        <v>100</v>
      </c>
      <c r="X24" s="358"/>
      <c r="Y24" s="140"/>
      <c r="Z24" s="140"/>
      <c r="AA24" s="140"/>
      <c r="AB24" s="140"/>
      <c r="AC24" s="140"/>
      <c r="AD24" s="140"/>
      <c r="AE24" s="140"/>
      <c r="AF24" s="140"/>
      <c r="AG24" s="140"/>
      <c r="AH24" s="140"/>
      <c r="AI24" s="140"/>
      <c r="AJ24" s="211">
        <f t="shared" si="3"/>
        <v>0</v>
      </c>
      <c r="AK24" s="279"/>
      <c r="AL24" s="280"/>
      <c r="AM24" s="280"/>
      <c r="AN24" s="280"/>
      <c r="AO24" s="552">
        <f t="shared" si="11"/>
        <v>100</v>
      </c>
      <c r="AP24" s="552">
        <f t="shared" si="12"/>
        <v>0</v>
      </c>
      <c r="AQ24" s="585">
        <f t="shared" si="13"/>
        <v>0</v>
      </c>
      <c r="AR24" s="532">
        <f t="shared" si="14"/>
        <v>0</v>
      </c>
      <c r="AS24" s="533">
        <f t="shared" si="15"/>
        <v>0</v>
      </c>
      <c r="AT24" s="585">
        <f t="shared" si="16"/>
        <v>0</v>
      </c>
      <c r="AU24" s="532">
        <f t="shared" si="17"/>
        <v>0</v>
      </c>
      <c r="AV24" s="533">
        <f t="shared" si="18"/>
        <v>0</v>
      </c>
      <c r="AW24" s="585">
        <f t="shared" si="19"/>
        <v>0</v>
      </c>
      <c r="AX24" s="532">
        <f t="shared" si="20"/>
        <v>100</v>
      </c>
      <c r="AY24" s="533">
        <f t="shared" si="21"/>
        <v>0</v>
      </c>
      <c r="AZ24" s="585">
        <f t="shared" si="22"/>
        <v>0</v>
      </c>
      <c r="BA24" s="532">
        <f t="shared" si="23"/>
        <v>0</v>
      </c>
      <c r="BB24" s="533">
        <f t="shared" si="24"/>
        <v>0</v>
      </c>
      <c r="BC24" s="585">
        <f t="shared" si="25"/>
        <v>0</v>
      </c>
    </row>
    <row r="25" spans="1:55" s="8" customFormat="1" ht="45">
      <c r="A25" s="623" t="s">
        <v>723</v>
      </c>
      <c r="B25" s="509" t="s">
        <v>813</v>
      </c>
      <c r="C25" s="547" t="s">
        <v>858</v>
      </c>
      <c r="D25" s="624">
        <v>4</v>
      </c>
      <c r="E25" s="206" t="s">
        <v>821</v>
      </c>
      <c r="F25" s="630">
        <v>100</v>
      </c>
      <c r="G25" s="631">
        <v>100</v>
      </c>
      <c r="H25" s="625" t="s">
        <v>822</v>
      </c>
      <c r="I25" s="626">
        <v>40619</v>
      </c>
      <c r="J25" s="627">
        <v>40908</v>
      </c>
      <c r="K25" s="632"/>
      <c r="L25" s="633"/>
      <c r="M25" s="633"/>
      <c r="N25" s="633">
        <v>100</v>
      </c>
      <c r="O25" s="633"/>
      <c r="P25" s="633"/>
      <c r="Q25" s="633"/>
      <c r="R25" s="633"/>
      <c r="S25" s="633"/>
      <c r="T25" s="633"/>
      <c r="U25" s="633"/>
      <c r="V25" s="633"/>
      <c r="W25" s="562">
        <v>100</v>
      </c>
      <c r="X25" s="358"/>
      <c r="Y25" s="140"/>
      <c r="Z25" s="140"/>
      <c r="AA25" s="140"/>
      <c r="AB25" s="140"/>
      <c r="AC25" s="140"/>
      <c r="AD25" s="140"/>
      <c r="AE25" s="140"/>
      <c r="AF25" s="140"/>
      <c r="AG25" s="140"/>
      <c r="AH25" s="140"/>
      <c r="AI25" s="140"/>
      <c r="AJ25" s="211"/>
      <c r="AK25" s="279"/>
      <c r="AL25" s="280"/>
      <c r="AM25" s="280"/>
      <c r="AN25" s="280"/>
      <c r="AO25" s="552">
        <f t="shared" si="11"/>
        <v>100</v>
      </c>
      <c r="AP25" s="552">
        <f t="shared" si="12"/>
        <v>0</v>
      </c>
      <c r="AQ25" s="585">
        <f t="shared" si="13"/>
        <v>0</v>
      </c>
      <c r="AR25" s="532">
        <f t="shared" si="14"/>
        <v>0</v>
      </c>
      <c r="AS25" s="533">
        <f t="shared" si="15"/>
        <v>0</v>
      </c>
      <c r="AT25" s="585">
        <f t="shared" si="16"/>
        <v>0</v>
      </c>
      <c r="AU25" s="532">
        <f t="shared" si="17"/>
        <v>100</v>
      </c>
      <c r="AV25" s="533">
        <f t="shared" si="18"/>
        <v>0</v>
      </c>
      <c r="AW25" s="585">
        <f t="shared" si="19"/>
        <v>0</v>
      </c>
      <c r="AX25" s="532">
        <f t="shared" si="20"/>
        <v>0</v>
      </c>
      <c r="AY25" s="533">
        <f t="shared" si="21"/>
        <v>0</v>
      </c>
      <c r="AZ25" s="585">
        <f t="shared" si="22"/>
        <v>0</v>
      </c>
      <c r="BA25" s="532">
        <f t="shared" si="23"/>
        <v>0</v>
      </c>
      <c r="BB25" s="533">
        <f t="shared" si="24"/>
        <v>0</v>
      </c>
      <c r="BC25" s="585">
        <f t="shared" si="25"/>
        <v>0</v>
      </c>
    </row>
    <row r="26" spans="1:55" s="8" customFormat="1" ht="45">
      <c r="A26" s="623" t="s">
        <v>724</v>
      </c>
      <c r="B26" s="509" t="s">
        <v>814</v>
      </c>
      <c r="C26" s="547" t="s">
        <v>858</v>
      </c>
      <c r="D26" s="624">
        <v>4</v>
      </c>
      <c r="E26" s="206" t="s">
        <v>823</v>
      </c>
      <c r="F26" s="630">
        <v>80</v>
      </c>
      <c r="G26" s="631">
        <v>100</v>
      </c>
      <c r="H26" s="625" t="s">
        <v>824</v>
      </c>
      <c r="I26" s="626">
        <v>14</v>
      </c>
      <c r="J26" s="627">
        <v>40908</v>
      </c>
      <c r="K26" s="632">
        <v>8</v>
      </c>
      <c r="L26" s="633">
        <v>8</v>
      </c>
      <c r="M26" s="633">
        <v>9</v>
      </c>
      <c r="N26" s="633">
        <v>8</v>
      </c>
      <c r="O26" s="633">
        <v>8</v>
      </c>
      <c r="P26" s="633">
        <v>9</v>
      </c>
      <c r="Q26" s="633">
        <v>8</v>
      </c>
      <c r="R26" s="633">
        <v>8</v>
      </c>
      <c r="S26" s="633">
        <v>9</v>
      </c>
      <c r="T26" s="633">
        <v>8</v>
      </c>
      <c r="U26" s="633">
        <v>8</v>
      </c>
      <c r="V26" s="633">
        <v>9</v>
      </c>
      <c r="W26" s="562">
        <v>100</v>
      </c>
      <c r="X26" s="358"/>
      <c r="Y26" s="140"/>
      <c r="Z26" s="140"/>
      <c r="AA26" s="140"/>
      <c r="AB26" s="140"/>
      <c r="AC26" s="140"/>
      <c r="AD26" s="140"/>
      <c r="AE26" s="140"/>
      <c r="AF26" s="140"/>
      <c r="AG26" s="140"/>
      <c r="AH26" s="140"/>
      <c r="AI26" s="140"/>
      <c r="AJ26" s="211"/>
      <c r="AK26" s="279"/>
      <c r="AL26" s="280"/>
      <c r="AM26" s="280"/>
      <c r="AN26" s="280"/>
      <c r="AO26" s="552">
        <f t="shared" si="11"/>
        <v>100</v>
      </c>
      <c r="AP26" s="552">
        <f t="shared" si="12"/>
        <v>0</v>
      </c>
      <c r="AQ26" s="585">
        <f t="shared" si="13"/>
        <v>0</v>
      </c>
      <c r="AR26" s="532">
        <f t="shared" si="14"/>
        <v>25</v>
      </c>
      <c r="AS26" s="533">
        <f t="shared" si="15"/>
        <v>0</v>
      </c>
      <c r="AT26" s="585">
        <f t="shared" si="16"/>
        <v>0</v>
      </c>
      <c r="AU26" s="532">
        <f t="shared" si="17"/>
        <v>25</v>
      </c>
      <c r="AV26" s="533">
        <f t="shared" si="18"/>
        <v>0</v>
      </c>
      <c r="AW26" s="585">
        <f t="shared" si="19"/>
        <v>0</v>
      </c>
      <c r="AX26" s="532">
        <f t="shared" si="20"/>
        <v>25</v>
      </c>
      <c r="AY26" s="533">
        <f t="shared" si="21"/>
        <v>0</v>
      </c>
      <c r="AZ26" s="585">
        <f t="shared" si="22"/>
        <v>0</v>
      </c>
      <c r="BA26" s="532">
        <f t="shared" si="23"/>
        <v>25</v>
      </c>
      <c r="BB26" s="533">
        <f t="shared" si="24"/>
        <v>0</v>
      </c>
      <c r="BC26" s="585">
        <f t="shared" si="25"/>
        <v>0</v>
      </c>
    </row>
    <row r="27" spans="1:55" s="8" customFormat="1" ht="67.5">
      <c r="A27" s="623" t="s">
        <v>13</v>
      </c>
      <c r="B27" s="509" t="s">
        <v>815</v>
      </c>
      <c r="C27" s="547" t="s">
        <v>859</v>
      </c>
      <c r="D27" s="624">
        <v>4</v>
      </c>
      <c r="E27" s="206" t="s">
        <v>825</v>
      </c>
      <c r="F27" s="630">
        <v>10</v>
      </c>
      <c r="G27" s="631">
        <v>100</v>
      </c>
      <c r="H27" s="625" t="s">
        <v>826</v>
      </c>
      <c r="I27" s="626">
        <v>40560</v>
      </c>
      <c r="J27" s="627">
        <v>40772</v>
      </c>
      <c r="K27" s="632">
        <v>10</v>
      </c>
      <c r="L27" s="633">
        <v>10</v>
      </c>
      <c r="M27" s="633">
        <v>10</v>
      </c>
      <c r="N27" s="633">
        <v>10</v>
      </c>
      <c r="O27" s="633">
        <v>15</v>
      </c>
      <c r="P27" s="633">
        <v>15</v>
      </c>
      <c r="Q27" s="633">
        <v>10</v>
      </c>
      <c r="R27" s="633">
        <v>20</v>
      </c>
      <c r="S27" s="633"/>
      <c r="T27" s="633"/>
      <c r="U27" s="633"/>
      <c r="V27" s="633"/>
      <c r="W27" s="562">
        <v>100</v>
      </c>
      <c r="X27" s="358"/>
      <c r="Y27" s="140"/>
      <c r="Z27" s="140"/>
      <c r="AA27" s="140"/>
      <c r="AB27" s="140"/>
      <c r="AC27" s="140"/>
      <c r="AD27" s="140"/>
      <c r="AE27" s="140"/>
      <c r="AF27" s="140"/>
      <c r="AG27" s="140"/>
      <c r="AH27" s="140"/>
      <c r="AI27" s="140"/>
      <c r="AJ27" s="211"/>
      <c r="AK27" s="279"/>
      <c r="AL27" s="280"/>
      <c r="AM27" s="280"/>
      <c r="AN27" s="280"/>
      <c r="AO27" s="552">
        <f t="shared" si="11"/>
        <v>100</v>
      </c>
      <c r="AP27" s="552">
        <f t="shared" si="12"/>
        <v>0</v>
      </c>
      <c r="AQ27" s="585">
        <f t="shared" si="13"/>
        <v>0</v>
      </c>
      <c r="AR27" s="532">
        <f t="shared" si="14"/>
        <v>30</v>
      </c>
      <c r="AS27" s="533">
        <f t="shared" si="15"/>
        <v>0</v>
      </c>
      <c r="AT27" s="585">
        <f t="shared" si="16"/>
        <v>0</v>
      </c>
      <c r="AU27" s="532">
        <f t="shared" si="17"/>
        <v>40</v>
      </c>
      <c r="AV27" s="533">
        <f t="shared" si="18"/>
        <v>0</v>
      </c>
      <c r="AW27" s="585">
        <f t="shared" si="19"/>
        <v>0</v>
      </c>
      <c r="AX27" s="532">
        <f t="shared" si="20"/>
        <v>30</v>
      </c>
      <c r="AY27" s="533">
        <f t="shared" si="21"/>
        <v>0</v>
      </c>
      <c r="AZ27" s="585">
        <f t="shared" si="22"/>
        <v>0</v>
      </c>
      <c r="BA27" s="532">
        <f t="shared" si="23"/>
        <v>0</v>
      </c>
      <c r="BB27" s="533">
        <f t="shared" si="24"/>
        <v>0</v>
      </c>
      <c r="BC27" s="585">
        <f t="shared" si="25"/>
        <v>0</v>
      </c>
    </row>
    <row r="28" spans="1:55" s="8" customFormat="1" ht="78.75">
      <c r="A28" s="623" t="s">
        <v>725</v>
      </c>
      <c r="B28" s="560" t="s">
        <v>36</v>
      </c>
      <c r="C28" s="547" t="s">
        <v>860</v>
      </c>
      <c r="D28" s="624">
        <v>4</v>
      </c>
      <c r="E28" s="206" t="s">
        <v>30</v>
      </c>
      <c r="F28" s="630">
        <v>100</v>
      </c>
      <c r="G28" s="631">
        <v>100</v>
      </c>
      <c r="H28" s="625" t="s">
        <v>21</v>
      </c>
      <c r="I28" s="626">
        <v>40180</v>
      </c>
      <c r="J28" s="627">
        <v>40543</v>
      </c>
      <c r="K28" s="628">
        <v>8</v>
      </c>
      <c r="L28" s="629">
        <v>8</v>
      </c>
      <c r="M28" s="629">
        <v>9</v>
      </c>
      <c r="N28" s="629">
        <v>8</v>
      </c>
      <c r="O28" s="629">
        <v>8</v>
      </c>
      <c r="P28" s="629">
        <v>9</v>
      </c>
      <c r="Q28" s="629">
        <v>8</v>
      </c>
      <c r="R28" s="629">
        <v>8</v>
      </c>
      <c r="S28" s="629">
        <v>9</v>
      </c>
      <c r="T28" s="629">
        <v>8</v>
      </c>
      <c r="U28" s="629">
        <v>8</v>
      </c>
      <c r="V28" s="629">
        <v>9</v>
      </c>
      <c r="W28" s="562">
        <f t="shared" si="1"/>
        <v>100</v>
      </c>
      <c r="X28" s="358"/>
      <c r="Y28" s="140"/>
      <c r="Z28" s="140"/>
      <c r="AA28" s="140"/>
      <c r="AB28" s="140"/>
      <c r="AC28" s="140"/>
      <c r="AD28" s="140"/>
      <c r="AE28" s="140"/>
      <c r="AF28" s="140"/>
      <c r="AG28" s="140"/>
      <c r="AH28" s="140"/>
      <c r="AI28" s="140"/>
      <c r="AJ28" s="211">
        <f t="shared" si="3"/>
        <v>0</v>
      </c>
      <c r="AK28" s="279"/>
      <c r="AL28" s="280"/>
      <c r="AM28" s="280"/>
      <c r="AN28" s="280"/>
      <c r="AO28" s="552">
        <f t="shared" si="11"/>
        <v>100</v>
      </c>
      <c r="AP28" s="552">
        <f t="shared" si="12"/>
        <v>0</v>
      </c>
      <c r="AQ28" s="585">
        <f t="shared" si="13"/>
        <v>0</v>
      </c>
      <c r="AR28" s="532">
        <f t="shared" si="14"/>
        <v>25</v>
      </c>
      <c r="AS28" s="533">
        <f t="shared" si="15"/>
        <v>0</v>
      </c>
      <c r="AT28" s="585">
        <f t="shared" si="16"/>
        <v>0</v>
      </c>
      <c r="AU28" s="532">
        <f t="shared" si="17"/>
        <v>25</v>
      </c>
      <c r="AV28" s="533">
        <f t="shared" si="18"/>
        <v>0</v>
      </c>
      <c r="AW28" s="585">
        <f t="shared" si="19"/>
        <v>0</v>
      </c>
      <c r="AX28" s="532">
        <f t="shared" si="20"/>
        <v>25</v>
      </c>
      <c r="AY28" s="533">
        <f t="shared" si="21"/>
        <v>0</v>
      </c>
      <c r="AZ28" s="585">
        <f t="shared" si="22"/>
        <v>0</v>
      </c>
      <c r="BA28" s="532">
        <f t="shared" si="23"/>
        <v>25</v>
      </c>
      <c r="BB28" s="533">
        <f t="shared" si="24"/>
        <v>0</v>
      </c>
      <c r="BC28" s="585">
        <f t="shared" si="25"/>
        <v>0</v>
      </c>
    </row>
    <row r="29" spans="1:55" s="8" customFormat="1" ht="56.25">
      <c r="A29" s="623" t="s">
        <v>726</v>
      </c>
      <c r="B29" s="560" t="s">
        <v>803</v>
      </c>
      <c r="C29" s="547" t="s">
        <v>852</v>
      </c>
      <c r="D29" s="624">
        <v>5</v>
      </c>
      <c r="E29" s="206" t="s">
        <v>26</v>
      </c>
      <c r="F29" s="630">
        <v>100</v>
      </c>
      <c r="G29" s="631">
        <v>100</v>
      </c>
      <c r="H29" s="625" t="s">
        <v>31</v>
      </c>
      <c r="I29" s="626">
        <v>40180</v>
      </c>
      <c r="J29" s="627">
        <v>40543</v>
      </c>
      <c r="K29" s="628">
        <v>8</v>
      </c>
      <c r="L29" s="629">
        <v>8</v>
      </c>
      <c r="M29" s="629">
        <v>9</v>
      </c>
      <c r="N29" s="629">
        <v>8</v>
      </c>
      <c r="O29" s="629">
        <v>8</v>
      </c>
      <c r="P29" s="629">
        <v>9</v>
      </c>
      <c r="Q29" s="629">
        <v>8</v>
      </c>
      <c r="R29" s="629">
        <v>8</v>
      </c>
      <c r="S29" s="629">
        <v>9</v>
      </c>
      <c r="T29" s="629">
        <v>8</v>
      </c>
      <c r="U29" s="629">
        <v>8</v>
      </c>
      <c r="V29" s="629">
        <v>9</v>
      </c>
      <c r="W29" s="562">
        <f t="shared" si="1"/>
        <v>100</v>
      </c>
      <c r="X29" s="358"/>
      <c r="Y29" s="140"/>
      <c r="Z29" s="140"/>
      <c r="AA29" s="140"/>
      <c r="AB29" s="140"/>
      <c r="AC29" s="140"/>
      <c r="AD29" s="140"/>
      <c r="AE29" s="140"/>
      <c r="AF29" s="140"/>
      <c r="AG29" s="140"/>
      <c r="AH29" s="140"/>
      <c r="AI29" s="140"/>
      <c r="AJ29" s="211">
        <f t="shared" si="3"/>
        <v>0</v>
      </c>
      <c r="AK29" s="279"/>
      <c r="AL29" s="280"/>
      <c r="AM29" s="280"/>
      <c r="AN29" s="280"/>
      <c r="AO29" s="552">
        <f t="shared" si="11"/>
        <v>100</v>
      </c>
      <c r="AP29" s="552">
        <f t="shared" si="12"/>
        <v>0</v>
      </c>
      <c r="AQ29" s="585">
        <f t="shared" si="13"/>
        <v>0</v>
      </c>
      <c r="AR29" s="532">
        <f t="shared" si="14"/>
        <v>25</v>
      </c>
      <c r="AS29" s="533">
        <f t="shared" si="15"/>
        <v>0</v>
      </c>
      <c r="AT29" s="585">
        <f t="shared" si="16"/>
        <v>0</v>
      </c>
      <c r="AU29" s="532">
        <f t="shared" si="17"/>
        <v>25</v>
      </c>
      <c r="AV29" s="533">
        <f t="shared" si="18"/>
        <v>0</v>
      </c>
      <c r="AW29" s="585">
        <f t="shared" si="19"/>
        <v>0</v>
      </c>
      <c r="AX29" s="532">
        <f t="shared" si="20"/>
        <v>25</v>
      </c>
      <c r="AY29" s="533">
        <f t="shared" si="21"/>
        <v>0</v>
      </c>
      <c r="AZ29" s="585">
        <f t="shared" si="22"/>
        <v>0</v>
      </c>
      <c r="BA29" s="532">
        <f t="shared" si="23"/>
        <v>25</v>
      </c>
      <c r="BB29" s="533">
        <f t="shared" si="24"/>
        <v>0</v>
      </c>
      <c r="BC29" s="585">
        <f t="shared" si="25"/>
        <v>0</v>
      </c>
    </row>
    <row r="30" spans="1:55" s="8" customFormat="1" ht="45">
      <c r="A30" s="623" t="s">
        <v>727</v>
      </c>
      <c r="B30" s="509" t="s">
        <v>37</v>
      </c>
      <c r="C30" s="547" t="s">
        <v>861</v>
      </c>
      <c r="D30" s="624">
        <v>4</v>
      </c>
      <c r="E30" s="206" t="s">
        <v>4</v>
      </c>
      <c r="F30" s="630">
        <v>100</v>
      </c>
      <c r="G30" s="631">
        <v>100</v>
      </c>
      <c r="H30" s="625" t="s">
        <v>31</v>
      </c>
      <c r="I30" s="626">
        <v>40180</v>
      </c>
      <c r="J30" s="627">
        <v>40543</v>
      </c>
      <c r="K30" s="628">
        <v>8</v>
      </c>
      <c r="L30" s="629">
        <v>8</v>
      </c>
      <c r="M30" s="629">
        <v>9</v>
      </c>
      <c r="N30" s="629">
        <v>8</v>
      </c>
      <c r="O30" s="629">
        <v>8</v>
      </c>
      <c r="P30" s="629">
        <v>9</v>
      </c>
      <c r="Q30" s="629">
        <v>8</v>
      </c>
      <c r="R30" s="629">
        <v>8</v>
      </c>
      <c r="S30" s="629">
        <v>9</v>
      </c>
      <c r="T30" s="629">
        <v>8</v>
      </c>
      <c r="U30" s="629">
        <v>8</v>
      </c>
      <c r="V30" s="629">
        <v>9</v>
      </c>
      <c r="W30" s="562">
        <f t="shared" si="1"/>
        <v>100</v>
      </c>
      <c r="X30" s="358"/>
      <c r="Y30" s="140"/>
      <c r="Z30" s="140"/>
      <c r="AA30" s="140"/>
      <c r="AB30" s="140"/>
      <c r="AC30" s="140"/>
      <c r="AD30" s="140"/>
      <c r="AE30" s="140"/>
      <c r="AF30" s="140"/>
      <c r="AG30" s="140"/>
      <c r="AH30" s="140"/>
      <c r="AI30" s="140"/>
      <c r="AJ30" s="211">
        <f t="shared" si="3"/>
        <v>0</v>
      </c>
      <c r="AK30" s="279"/>
      <c r="AL30" s="280"/>
      <c r="AM30" s="280"/>
      <c r="AN30" s="280"/>
      <c r="AO30" s="552">
        <f t="shared" si="11"/>
        <v>100</v>
      </c>
      <c r="AP30" s="552">
        <f t="shared" si="12"/>
        <v>0</v>
      </c>
      <c r="AQ30" s="585">
        <f t="shared" si="13"/>
        <v>0</v>
      </c>
      <c r="AR30" s="532">
        <f t="shared" si="14"/>
        <v>25</v>
      </c>
      <c r="AS30" s="533">
        <f t="shared" si="15"/>
        <v>0</v>
      </c>
      <c r="AT30" s="585">
        <f t="shared" si="16"/>
        <v>0</v>
      </c>
      <c r="AU30" s="532">
        <f t="shared" si="17"/>
        <v>25</v>
      </c>
      <c r="AV30" s="533">
        <f t="shared" si="18"/>
        <v>0</v>
      </c>
      <c r="AW30" s="585">
        <f t="shared" si="19"/>
        <v>0</v>
      </c>
      <c r="AX30" s="532">
        <f t="shared" si="20"/>
        <v>25</v>
      </c>
      <c r="AY30" s="533">
        <f t="shared" si="21"/>
        <v>0</v>
      </c>
      <c r="AZ30" s="585">
        <f t="shared" si="22"/>
        <v>0</v>
      </c>
      <c r="BA30" s="532">
        <f t="shared" si="23"/>
        <v>25</v>
      </c>
      <c r="BB30" s="533">
        <f t="shared" si="24"/>
        <v>0</v>
      </c>
      <c r="BC30" s="585">
        <f t="shared" si="25"/>
        <v>0</v>
      </c>
    </row>
    <row r="31" spans="1:55" s="8" customFormat="1" ht="45">
      <c r="A31" s="623" t="s">
        <v>779</v>
      </c>
      <c r="B31" s="509" t="s">
        <v>774</v>
      </c>
      <c r="C31" s="547" t="s">
        <v>858</v>
      </c>
      <c r="D31" s="624">
        <v>5</v>
      </c>
      <c r="E31" s="206" t="s">
        <v>26</v>
      </c>
      <c r="F31" s="630">
        <v>100</v>
      </c>
      <c r="G31" s="631">
        <v>100</v>
      </c>
      <c r="H31" s="625" t="s">
        <v>31</v>
      </c>
      <c r="I31" s="626">
        <v>40180</v>
      </c>
      <c r="J31" s="627">
        <v>40543</v>
      </c>
      <c r="K31" s="628">
        <v>8</v>
      </c>
      <c r="L31" s="629">
        <v>8</v>
      </c>
      <c r="M31" s="629">
        <v>9</v>
      </c>
      <c r="N31" s="629">
        <v>8</v>
      </c>
      <c r="O31" s="629">
        <v>8</v>
      </c>
      <c r="P31" s="629">
        <v>9</v>
      </c>
      <c r="Q31" s="629">
        <v>8</v>
      </c>
      <c r="R31" s="629">
        <v>8</v>
      </c>
      <c r="S31" s="629">
        <v>9</v>
      </c>
      <c r="T31" s="629">
        <v>8</v>
      </c>
      <c r="U31" s="629">
        <v>8</v>
      </c>
      <c r="V31" s="629">
        <v>9</v>
      </c>
      <c r="W31" s="562">
        <f t="shared" si="1"/>
        <v>100</v>
      </c>
      <c r="X31" s="358"/>
      <c r="Y31" s="140"/>
      <c r="Z31" s="140"/>
      <c r="AA31" s="140"/>
      <c r="AB31" s="140"/>
      <c r="AC31" s="140"/>
      <c r="AD31" s="140"/>
      <c r="AE31" s="140"/>
      <c r="AF31" s="140"/>
      <c r="AG31" s="140"/>
      <c r="AH31" s="140"/>
      <c r="AI31" s="140"/>
      <c r="AJ31" s="211">
        <f t="shared" si="3"/>
        <v>0</v>
      </c>
      <c r="AK31" s="279"/>
      <c r="AL31" s="280"/>
      <c r="AM31" s="280"/>
      <c r="AN31" s="280"/>
      <c r="AO31" s="552">
        <f t="shared" si="11"/>
        <v>100</v>
      </c>
      <c r="AP31" s="552">
        <f t="shared" si="12"/>
        <v>0</v>
      </c>
      <c r="AQ31" s="585">
        <f t="shared" si="13"/>
        <v>0</v>
      </c>
      <c r="AR31" s="532">
        <f t="shared" si="14"/>
        <v>25</v>
      </c>
      <c r="AS31" s="533">
        <f t="shared" si="15"/>
        <v>0</v>
      </c>
      <c r="AT31" s="585">
        <f t="shared" si="16"/>
        <v>0</v>
      </c>
      <c r="AU31" s="532">
        <f t="shared" si="17"/>
        <v>25</v>
      </c>
      <c r="AV31" s="533">
        <f t="shared" si="18"/>
        <v>0</v>
      </c>
      <c r="AW31" s="585">
        <f t="shared" si="19"/>
        <v>0</v>
      </c>
      <c r="AX31" s="532">
        <f t="shared" si="20"/>
        <v>25</v>
      </c>
      <c r="AY31" s="533">
        <f t="shared" si="21"/>
        <v>0</v>
      </c>
      <c r="AZ31" s="585">
        <f t="shared" si="22"/>
        <v>0</v>
      </c>
      <c r="BA31" s="532">
        <f t="shared" si="23"/>
        <v>25</v>
      </c>
      <c r="BB31" s="533">
        <f t="shared" si="24"/>
        <v>0</v>
      </c>
      <c r="BC31" s="585">
        <f t="shared" si="25"/>
        <v>0</v>
      </c>
    </row>
    <row r="32" spans="1:55" s="8" customFormat="1" ht="45">
      <c r="A32" s="623" t="s">
        <v>780</v>
      </c>
      <c r="B32" s="509" t="s">
        <v>0</v>
      </c>
      <c r="C32" s="547" t="s">
        <v>858</v>
      </c>
      <c r="D32" s="624">
        <v>4</v>
      </c>
      <c r="E32" s="547" t="s">
        <v>5</v>
      </c>
      <c r="F32" s="630">
        <v>100</v>
      </c>
      <c r="G32" s="631">
        <v>100</v>
      </c>
      <c r="H32" s="625" t="s">
        <v>651</v>
      </c>
      <c r="I32" s="626">
        <v>40180</v>
      </c>
      <c r="J32" s="627">
        <v>40543</v>
      </c>
      <c r="K32" s="628">
        <v>8</v>
      </c>
      <c r="L32" s="629">
        <v>8</v>
      </c>
      <c r="M32" s="629">
        <v>9</v>
      </c>
      <c r="N32" s="629">
        <v>8</v>
      </c>
      <c r="O32" s="629">
        <v>8</v>
      </c>
      <c r="P32" s="629">
        <v>9</v>
      </c>
      <c r="Q32" s="629">
        <v>8</v>
      </c>
      <c r="R32" s="629">
        <v>8</v>
      </c>
      <c r="S32" s="629">
        <v>9</v>
      </c>
      <c r="T32" s="629">
        <v>8</v>
      </c>
      <c r="U32" s="629">
        <v>8</v>
      </c>
      <c r="V32" s="629">
        <v>9</v>
      </c>
      <c r="W32" s="562">
        <f t="shared" si="1"/>
        <v>100</v>
      </c>
      <c r="X32" s="358"/>
      <c r="Y32" s="140"/>
      <c r="Z32" s="140"/>
      <c r="AA32" s="140"/>
      <c r="AB32" s="140"/>
      <c r="AC32" s="140"/>
      <c r="AD32" s="140"/>
      <c r="AE32" s="140"/>
      <c r="AF32" s="140"/>
      <c r="AG32" s="140"/>
      <c r="AH32" s="140"/>
      <c r="AI32" s="140"/>
      <c r="AJ32" s="211">
        <f t="shared" si="3"/>
        <v>0</v>
      </c>
      <c r="AK32" s="279"/>
      <c r="AL32" s="280"/>
      <c r="AM32" s="280"/>
      <c r="AN32" s="280"/>
      <c r="AO32" s="552">
        <f t="shared" si="11"/>
        <v>100</v>
      </c>
      <c r="AP32" s="552">
        <f t="shared" si="12"/>
        <v>0</v>
      </c>
      <c r="AQ32" s="585">
        <f t="shared" si="13"/>
        <v>0</v>
      </c>
      <c r="AR32" s="532">
        <f t="shared" si="14"/>
        <v>25</v>
      </c>
      <c r="AS32" s="533">
        <f t="shared" si="15"/>
        <v>0</v>
      </c>
      <c r="AT32" s="585">
        <f t="shared" si="16"/>
        <v>0</v>
      </c>
      <c r="AU32" s="532">
        <f t="shared" si="17"/>
        <v>25</v>
      </c>
      <c r="AV32" s="533">
        <f t="shared" si="18"/>
        <v>0</v>
      </c>
      <c r="AW32" s="585">
        <f t="shared" si="19"/>
        <v>0</v>
      </c>
      <c r="AX32" s="532">
        <f t="shared" si="20"/>
        <v>25</v>
      </c>
      <c r="AY32" s="533">
        <f t="shared" si="21"/>
        <v>0</v>
      </c>
      <c r="AZ32" s="585">
        <f t="shared" si="22"/>
        <v>0</v>
      </c>
      <c r="BA32" s="532">
        <f t="shared" si="23"/>
        <v>25</v>
      </c>
      <c r="BB32" s="533">
        <f t="shared" si="24"/>
        <v>0</v>
      </c>
      <c r="BC32" s="585">
        <f t="shared" si="25"/>
        <v>0</v>
      </c>
    </row>
    <row r="33" spans="1:55" s="8" customFormat="1" ht="90">
      <c r="A33" s="623" t="s">
        <v>781</v>
      </c>
      <c r="B33" s="509" t="s">
        <v>1</v>
      </c>
      <c r="C33" s="547" t="s">
        <v>858</v>
      </c>
      <c r="D33" s="624">
        <v>5</v>
      </c>
      <c r="E33" s="547" t="s">
        <v>5</v>
      </c>
      <c r="F33" s="630">
        <v>100</v>
      </c>
      <c r="G33" s="631">
        <v>100</v>
      </c>
      <c r="H33" s="625" t="s">
        <v>773</v>
      </c>
      <c r="I33" s="626">
        <v>40180</v>
      </c>
      <c r="J33" s="627">
        <v>40543</v>
      </c>
      <c r="K33" s="628">
        <v>8</v>
      </c>
      <c r="L33" s="629">
        <v>8</v>
      </c>
      <c r="M33" s="629">
        <v>9</v>
      </c>
      <c r="N33" s="629">
        <v>8</v>
      </c>
      <c r="O33" s="629">
        <v>8</v>
      </c>
      <c r="P33" s="629">
        <v>9</v>
      </c>
      <c r="Q33" s="629">
        <v>8</v>
      </c>
      <c r="R33" s="629">
        <v>8</v>
      </c>
      <c r="S33" s="629">
        <v>9</v>
      </c>
      <c r="T33" s="629">
        <v>8</v>
      </c>
      <c r="U33" s="629">
        <v>8</v>
      </c>
      <c r="V33" s="629">
        <v>9</v>
      </c>
      <c r="W33" s="562">
        <f t="shared" si="1"/>
        <v>100</v>
      </c>
      <c r="X33" s="358"/>
      <c r="Y33" s="140"/>
      <c r="Z33" s="140"/>
      <c r="AA33" s="140"/>
      <c r="AB33" s="140"/>
      <c r="AC33" s="140"/>
      <c r="AD33" s="140"/>
      <c r="AE33" s="140"/>
      <c r="AF33" s="140"/>
      <c r="AG33" s="140"/>
      <c r="AH33" s="140"/>
      <c r="AI33" s="140"/>
      <c r="AJ33" s="211">
        <f t="shared" si="3"/>
        <v>0</v>
      </c>
      <c r="AK33" s="279"/>
      <c r="AL33" s="280"/>
      <c r="AM33" s="280"/>
      <c r="AN33" s="280"/>
      <c r="AO33" s="552">
        <f t="shared" si="11"/>
        <v>100</v>
      </c>
      <c r="AP33" s="552">
        <f t="shared" si="12"/>
        <v>0</v>
      </c>
      <c r="AQ33" s="585">
        <f t="shared" si="13"/>
        <v>0</v>
      </c>
      <c r="AR33" s="532">
        <f t="shared" si="14"/>
        <v>25</v>
      </c>
      <c r="AS33" s="533">
        <f t="shared" si="15"/>
        <v>0</v>
      </c>
      <c r="AT33" s="585">
        <f t="shared" si="16"/>
        <v>0</v>
      </c>
      <c r="AU33" s="532">
        <f t="shared" si="17"/>
        <v>25</v>
      </c>
      <c r="AV33" s="533">
        <f t="shared" si="18"/>
        <v>0</v>
      </c>
      <c r="AW33" s="585">
        <f t="shared" si="19"/>
        <v>0</v>
      </c>
      <c r="AX33" s="532">
        <f t="shared" si="20"/>
        <v>25</v>
      </c>
      <c r="AY33" s="533">
        <f t="shared" si="21"/>
        <v>0</v>
      </c>
      <c r="AZ33" s="585">
        <f t="shared" si="22"/>
        <v>0</v>
      </c>
      <c r="BA33" s="532">
        <f t="shared" si="23"/>
        <v>25</v>
      </c>
      <c r="BB33" s="533">
        <f t="shared" si="24"/>
        <v>0</v>
      </c>
      <c r="BC33" s="585">
        <f t="shared" si="25"/>
        <v>0</v>
      </c>
    </row>
    <row r="34" spans="1:55" s="8" customFormat="1" ht="67.5">
      <c r="A34" s="623" t="s">
        <v>782</v>
      </c>
      <c r="B34" s="509" t="s">
        <v>716</v>
      </c>
      <c r="C34" s="547" t="s">
        <v>858</v>
      </c>
      <c r="D34" s="624">
        <v>4</v>
      </c>
      <c r="E34" s="547" t="s">
        <v>772</v>
      </c>
      <c r="F34" s="630">
        <v>100</v>
      </c>
      <c r="G34" s="631">
        <v>100</v>
      </c>
      <c r="H34" s="625" t="s">
        <v>22</v>
      </c>
      <c r="I34" s="626">
        <v>40180</v>
      </c>
      <c r="J34" s="627">
        <v>40543</v>
      </c>
      <c r="K34" s="628">
        <v>8</v>
      </c>
      <c r="L34" s="629">
        <v>8</v>
      </c>
      <c r="M34" s="629">
        <v>9</v>
      </c>
      <c r="N34" s="629">
        <v>8</v>
      </c>
      <c r="O34" s="629">
        <v>8</v>
      </c>
      <c r="P34" s="629">
        <v>9</v>
      </c>
      <c r="Q34" s="629">
        <v>8</v>
      </c>
      <c r="R34" s="629">
        <v>8</v>
      </c>
      <c r="S34" s="629">
        <v>9</v>
      </c>
      <c r="T34" s="629">
        <v>8</v>
      </c>
      <c r="U34" s="629">
        <v>8</v>
      </c>
      <c r="V34" s="629">
        <v>9</v>
      </c>
      <c r="W34" s="562">
        <f t="shared" si="1"/>
        <v>100</v>
      </c>
      <c r="X34" s="358"/>
      <c r="Y34" s="140"/>
      <c r="Z34" s="140"/>
      <c r="AA34" s="140"/>
      <c r="AB34" s="140"/>
      <c r="AC34" s="140"/>
      <c r="AD34" s="140"/>
      <c r="AE34" s="140"/>
      <c r="AF34" s="140"/>
      <c r="AG34" s="140"/>
      <c r="AH34" s="140"/>
      <c r="AI34" s="140"/>
      <c r="AJ34" s="211">
        <f t="shared" si="3"/>
        <v>0</v>
      </c>
      <c r="AK34" s="279"/>
      <c r="AL34" s="280"/>
      <c r="AM34" s="280"/>
      <c r="AN34" s="280"/>
      <c r="AO34" s="552">
        <f t="shared" si="11"/>
        <v>100</v>
      </c>
      <c r="AP34" s="552">
        <f t="shared" si="12"/>
        <v>0</v>
      </c>
      <c r="AQ34" s="585">
        <f t="shared" si="13"/>
        <v>0</v>
      </c>
      <c r="AR34" s="532">
        <f t="shared" si="14"/>
        <v>25</v>
      </c>
      <c r="AS34" s="533">
        <f t="shared" si="15"/>
        <v>0</v>
      </c>
      <c r="AT34" s="585">
        <f t="shared" si="16"/>
        <v>0</v>
      </c>
      <c r="AU34" s="532">
        <f t="shared" si="17"/>
        <v>25</v>
      </c>
      <c r="AV34" s="533">
        <f t="shared" si="18"/>
        <v>0</v>
      </c>
      <c r="AW34" s="585">
        <f t="shared" si="19"/>
        <v>0</v>
      </c>
      <c r="AX34" s="532">
        <f t="shared" si="20"/>
        <v>25</v>
      </c>
      <c r="AY34" s="533">
        <f t="shared" si="21"/>
        <v>0</v>
      </c>
      <c r="AZ34" s="585">
        <f t="shared" si="22"/>
        <v>0</v>
      </c>
      <c r="BA34" s="532">
        <f t="shared" si="23"/>
        <v>25</v>
      </c>
      <c r="BB34" s="533">
        <f t="shared" si="24"/>
        <v>0</v>
      </c>
      <c r="BC34" s="585">
        <f t="shared" si="25"/>
        <v>0</v>
      </c>
    </row>
    <row r="35" spans="1:55" s="8" customFormat="1" ht="56.25">
      <c r="A35" s="623" t="s">
        <v>783</v>
      </c>
      <c r="B35" s="509" t="s">
        <v>2</v>
      </c>
      <c r="C35" s="547" t="s">
        <v>862</v>
      </c>
      <c r="D35" s="624">
        <v>4</v>
      </c>
      <c r="E35" s="547" t="s">
        <v>6</v>
      </c>
      <c r="F35" s="630">
        <v>100</v>
      </c>
      <c r="G35" s="631">
        <v>100</v>
      </c>
      <c r="H35" s="625" t="s">
        <v>7</v>
      </c>
      <c r="I35" s="626"/>
      <c r="J35" s="627"/>
      <c r="K35" s="628">
        <v>8</v>
      </c>
      <c r="L35" s="629">
        <v>8</v>
      </c>
      <c r="M35" s="629">
        <v>9</v>
      </c>
      <c r="N35" s="629">
        <v>8</v>
      </c>
      <c r="O35" s="629">
        <v>8</v>
      </c>
      <c r="P35" s="629">
        <v>9</v>
      </c>
      <c r="Q35" s="629">
        <v>8</v>
      </c>
      <c r="R35" s="629">
        <v>8</v>
      </c>
      <c r="S35" s="629">
        <v>9</v>
      </c>
      <c r="T35" s="629">
        <v>8</v>
      </c>
      <c r="U35" s="629">
        <v>8</v>
      </c>
      <c r="V35" s="629">
        <v>9</v>
      </c>
      <c r="W35" s="562">
        <f t="shared" si="1"/>
        <v>100</v>
      </c>
      <c r="X35" s="358"/>
      <c r="Y35" s="140"/>
      <c r="Z35" s="140"/>
      <c r="AA35" s="140"/>
      <c r="AB35" s="140"/>
      <c r="AC35" s="140"/>
      <c r="AD35" s="140"/>
      <c r="AE35" s="140"/>
      <c r="AF35" s="140"/>
      <c r="AG35" s="140"/>
      <c r="AH35" s="140"/>
      <c r="AI35" s="140"/>
      <c r="AJ35" s="211">
        <f t="shared" si="3"/>
        <v>0</v>
      </c>
      <c r="AK35" s="279"/>
      <c r="AL35" s="280"/>
      <c r="AM35" s="280"/>
      <c r="AN35" s="280"/>
      <c r="AO35" s="552">
        <f t="shared" si="11"/>
        <v>100</v>
      </c>
      <c r="AP35" s="552">
        <f t="shared" si="12"/>
        <v>0</v>
      </c>
      <c r="AQ35" s="585">
        <f t="shared" si="13"/>
        <v>0</v>
      </c>
      <c r="AR35" s="532">
        <f t="shared" si="14"/>
        <v>25</v>
      </c>
      <c r="AS35" s="533">
        <f t="shared" si="15"/>
        <v>0</v>
      </c>
      <c r="AT35" s="585">
        <f t="shared" si="16"/>
        <v>0</v>
      </c>
      <c r="AU35" s="532">
        <f t="shared" si="17"/>
        <v>25</v>
      </c>
      <c r="AV35" s="533">
        <f t="shared" si="18"/>
        <v>0</v>
      </c>
      <c r="AW35" s="585">
        <f t="shared" si="19"/>
        <v>0</v>
      </c>
      <c r="AX35" s="532">
        <f t="shared" si="20"/>
        <v>25</v>
      </c>
      <c r="AY35" s="533">
        <f t="shared" si="21"/>
        <v>0</v>
      </c>
      <c r="AZ35" s="585">
        <f t="shared" si="22"/>
        <v>0</v>
      </c>
      <c r="BA35" s="532">
        <f t="shared" si="23"/>
        <v>25</v>
      </c>
      <c r="BB35" s="533">
        <f t="shared" si="24"/>
        <v>0</v>
      </c>
      <c r="BC35" s="585">
        <f t="shared" si="25"/>
        <v>0</v>
      </c>
    </row>
    <row r="36" spans="1:55" s="8" customFormat="1" ht="45">
      <c r="A36" s="623" t="s">
        <v>784</v>
      </c>
      <c r="B36" s="509" t="s">
        <v>717</v>
      </c>
      <c r="C36" s="547" t="s">
        <v>858</v>
      </c>
      <c r="D36" s="624">
        <v>4</v>
      </c>
      <c r="E36" s="547" t="s">
        <v>5</v>
      </c>
      <c r="F36" s="630">
        <v>100</v>
      </c>
      <c r="G36" s="631">
        <v>100</v>
      </c>
      <c r="H36" s="625" t="s">
        <v>3</v>
      </c>
      <c r="I36" s="626"/>
      <c r="J36" s="627"/>
      <c r="K36" s="628">
        <v>8</v>
      </c>
      <c r="L36" s="629">
        <v>8</v>
      </c>
      <c r="M36" s="629">
        <v>9</v>
      </c>
      <c r="N36" s="629">
        <v>8</v>
      </c>
      <c r="O36" s="629">
        <v>8</v>
      </c>
      <c r="P36" s="629">
        <v>9</v>
      </c>
      <c r="Q36" s="629">
        <v>8</v>
      </c>
      <c r="R36" s="629">
        <v>8</v>
      </c>
      <c r="S36" s="629">
        <v>9</v>
      </c>
      <c r="T36" s="629">
        <v>8</v>
      </c>
      <c r="U36" s="629">
        <v>8</v>
      </c>
      <c r="V36" s="629">
        <v>9</v>
      </c>
      <c r="W36" s="562">
        <f t="shared" si="1"/>
        <v>100</v>
      </c>
      <c r="X36" s="358"/>
      <c r="Y36" s="140"/>
      <c r="Z36" s="140"/>
      <c r="AA36" s="140"/>
      <c r="AB36" s="140"/>
      <c r="AC36" s="140"/>
      <c r="AD36" s="140"/>
      <c r="AE36" s="140"/>
      <c r="AF36" s="140"/>
      <c r="AG36" s="140"/>
      <c r="AH36" s="140"/>
      <c r="AI36" s="140"/>
      <c r="AJ36" s="211">
        <f t="shared" si="3"/>
        <v>0</v>
      </c>
      <c r="AK36" s="279"/>
      <c r="AL36" s="280"/>
      <c r="AM36" s="280"/>
      <c r="AN36" s="280"/>
      <c r="AO36" s="552">
        <f t="shared" si="11"/>
        <v>100</v>
      </c>
      <c r="AP36" s="552">
        <f t="shared" si="12"/>
        <v>0</v>
      </c>
      <c r="AQ36" s="585">
        <f t="shared" si="13"/>
        <v>0</v>
      </c>
      <c r="AR36" s="532">
        <f t="shared" si="14"/>
        <v>25</v>
      </c>
      <c r="AS36" s="533">
        <f t="shared" si="15"/>
        <v>0</v>
      </c>
      <c r="AT36" s="585">
        <f t="shared" si="16"/>
        <v>0</v>
      </c>
      <c r="AU36" s="532">
        <f t="shared" si="17"/>
        <v>25</v>
      </c>
      <c r="AV36" s="533">
        <f t="shared" si="18"/>
        <v>0</v>
      </c>
      <c r="AW36" s="585">
        <f t="shared" si="19"/>
        <v>0</v>
      </c>
      <c r="AX36" s="532">
        <f t="shared" si="20"/>
        <v>25</v>
      </c>
      <c r="AY36" s="533">
        <f t="shared" si="21"/>
        <v>0</v>
      </c>
      <c r="AZ36" s="585">
        <f t="shared" si="22"/>
        <v>0</v>
      </c>
      <c r="BA36" s="532">
        <f t="shared" si="23"/>
        <v>25</v>
      </c>
      <c r="BB36" s="533">
        <f t="shared" si="24"/>
        <v>0</v>
      </c>
      <c r="BC36" s="585">
        <f t="shared" si="25"/>
        <v>0</v>
      </c>
    </row>
    <row r="37" spans="1:55" s="8" customFormat="1" ht="56.25">
      <c r="A37" s="623" t="s">
        <v>785</v>
      </c>
      <c r="B37" s="509" t="s">
        <v>23</v>
      </c>
      <c r="C37" s="547" t="s">
        <v>863</v>
      </c>
      <c r="D37" s="624">
        <v>4</v>
      </c>
      <c r="E37" s="547" t="s">
        <v>8</v>
      </c>
      <c r="F37" s="630">
        <v>100</v>
      </c>
      <c r="G37" s="631">
        <v>100</v>
      </c>
      <c r="H37" s="625" t="s">
        <v>651</v>
      </c>
      <c r="I37" s="626">
        <v>40180</v>
      </c>
      <c r="J37" s="627">
        <v>40543</v>
      </c>
      <c r="K37" s="628">
        <v>8</v>
      </c>
      <c r="L37" s="629">
        <v>8</v>
      </c>
      <c r="M37" s="629">
        <v>9</v>
      </c>
      <c r="N37" s="629">
        <v>8</v>
      </c>
      <c r="O37" s="629">
        <v>8</v>
      </c>
      <c r="P37" s="629">
        <v>9</v>
      </c>
      <c r="Q37" s="629">
        <v>8</v>
      </c>
      <c r="R37" s="629">
        <v>8</v>
      </c>
      <c r="S37" s="629">
        <v>9</v>
      </c>
      <c r="T37" s="629">
        <v>8</v>
      </c>
      <c r="U37" s="629">
        <v>8</v>
      </c>
      <c r="V37" s="629">
        <v>9</v>
      </c>
      <c r="W37" s="562">
        <f t="shared" si="1"/>
        <v>100</v>
      </c>
      <c r="X37" s="358"/>
      <c r="Y37" s="140"/>
      <c r="Z37" s="140"/>
      <c r="AA37" s="140"/>
      <c r="AB37" s="140"/>
      <c r="AC37" s="140"/>
      <c r="AD37" s="140"/>
      <c r="AE37" s="140"/>
      <c r="AF37" s="140"/>
      <c r="AG37" s="140"/>
      <c r="AH37" s="140"/>
      <c r="AI37" s="140"/>
      <c r="AJ37" s="211">
        <f t="shared" si="3"/>
        <v>0</v>
      </c>
      <c r="AK37" s="279"/>
      <c r="AL37" s="280"/>
      <c r="AM37" s="280"/>
      <c r="AN37" s="280"/>
      <c r="AO37" s="552">
        <f t="shared" si="11"/>
        <v>100</v>
      </c>
      <c r="AP37" s="552">
        <f t="shared" si="12"/>
        <v>0</v>
      </c>
      <c r="AQ37" s="585">
        <f t="shared" si="13"/>
        <v>0</v>
      </c>
      <c r="AR37" s="532">
        <f t="shared" si="14"/>
        <v>25</v>
      </c>
      <c r="AS37" s="533">
        <f t="shared" si="15"/>
        <v>0</v>
      </c>
      <c r="AT37" s="585">
        <f t="shared" si="16"/>
        <v>0</v>
      </c>
      <c r="AU37" s="532">
        <f t="shared" si="17"/>
        <v>25</v>
      </c>
      <c r="AV37" s="533">
        <f t="shared" si="18"/>
        <v>0</v>
      </c>
      <c r="AW37" s="585">
        <f t="shared" si="19"/>
        <v>0</v>
      </c>
      <c r="AX37" s="532">
        <f t="shared" si="20"/>
        <v>25</v>
      </c>
      <c r="AY37" s="533">
        <f t="shared" si="21"/>
        <v>0</v>
      </c>
      <c r="AZ37" s="585">
        <f t="shared" si="22"/>
        <v>0</v>
      </c>
      <c r="BA37" s="532">
        <f t="shared" si="23"/>
        <v>25</v>
      </c>
      <c r="BB37" s="533">
        <f t="shared" si="24"/>
        <v>0</v>
      </c>
      <c r="BC37" s="585">
        <f t="shared" si="25"/>
        <v>0</v>
      </c>
    </row>
    <row r="38" spans="1:55" s="8" customFormat="1" ht="56.25">
      <c r="A38" s="623" t="s">
        <v>816</v>
      </c>
      <c r="B38" s="509" t="s">
        <v>38</v>
      </c>
      <c r="C38" s="547" t="s">
        <v>863</v>
      </c>
      <c r="D38" s="624">
        <v>4</v>
      </c>
      <c r="E38" s="547" t="s">
        <v>9</v>
      </c>
      <c r="F38" s="630">
        <v>100</v>
      </c>
      <c r="G38" s="631">
        <v>100</v>
      </c>
      <c r="H38" s="625" t="s">
        <v>672</v>
      </c>
      <c r="I38" s="626">
        <v>40180</v>
      </c>
      <c r="J38" s="627">
        <v>40543</v>
      </c>
      <c r="K38" s="628">
        <v>8</v>
      </c>
      <c r="L38" s="629">
        <v>8</v>
      </c>
      <c r="M38" s="629">
        <v>9</v>
      </c>
      <c r="N38" s="629">
        <v>8</v>
      </c>
      <c r="O38" s="629">
        <v>8</v>
      </c>
      <c r="P38" s="629">
        <v>9</v>
      </c>
      <c r="Q38" s="629">
        <v>8</v>
      </c>
      <c r="R38" s="629">
        <v>8</v>
      </c>
      <c r="S38" s="629">
        <v>9</v>
      </c>
      <c r="T38" s="629">
        <v>8</v>
      </c>
      <c r="U38" s="629">
        <v>8</v>
      </c>
      <c r="V38" s="629">
        <v>9</v>
      </c>
      <c r="W38" s="562">
        <f t="shared" si="1"/>
        <v>100</v>
      </c>
      <c r="X38" s="358"/>
      <c r="Y38" s="140"/>
      <c r="Z38" s="140"/>
      <c r="AA38" s="140"/>
      <c r="AB38" s="140"/>
      <c r="AC38" s="140"/>
      <c r="AD38" s="140"/>
      <c r="AE38" s="140"/>
      <c r="AF38" s="140"/>
      <c r="AG38" s="140"/>
      <c r="AH38" s="140"/>
      <c r="AI38" s="140"/>
      <c r="AJ38" s="211">
        <f t="shared" si="3"/>
        <v>0</v>
      </c>
      <c r="AK38" s="279"/>
      <c r="AL38" s="280"/>
      <c r="AM38" s="280"/>
      <c r="AN38" s="280"/>
      <c r="AO38" s="552">
        <f t="shared" si="11"/>
        <v>100</v>
      </c>
      <c r="AP38" s="552">
        <f t="shared" si="12"/>
        <v>0</v>
      </c>
      <c r="AQ38" s="585">
        <f t="shared" si="13"/>
        <v>0</v>
      </c>
      <c r="AR38" s="532">
        <f t="shared" si="14"/>
        <v>25</v>
      </c>
      <c r="AS38" s="533">
        <f t="shared" si="15"/>
        <v>0</v>
      </c>
      <c r="AT38" s="585">
        <f t="shared" si="16"/>
        <v>0</v>
      </c>
      <c r="AU38" s="532">
        <f t="shared" si="17"/>
        <v>25</v>
      </c>
      <c r="AV38" s="533">
        <f t="shared" si="18"/>
        <v>0</v>
      </c>
      <c r="AW38" s="585">
        <f t="shared" si="19"/>
        <v>0</v>
      </c>
      <c r="AX38" s="532">
        <f t="shared" si="20"/>
        <v>25</v>
      </c>
      <c r="AY38" s="533">
        <f t="shared" si="21"/>
        <v>0</v>
      </c>
      <c r="AZ38" s="585">
        <f t="shared" si="22"/>
        <v>0</v>
      </c>
      <c r="BA38" s="532">
        <f t="shared" si="23"/>
        <v>25</v>
      </c>
      <c r="BB38" s="533">
        <f t="shared" si="24"/>
        <v>0</v>
      </c>
      <c r="BC38" s="585">
        <f t="shared" si="25"/>
        <v>0</v>
      </c>
    </row>
    <row r="39" spans="1:55" s="8" customFormat="1" ht="33.75">
      <c r="A39" s="623" t="s">
        <v>817</v>
      </c>
      <c r="B39" s="509" t="s">
        <v>17</v>
      </c>
      <c r="C39" s="547" t="s">
        <v>810</v>
      </c>
      <c r="D39" s="624">
        <v>4</v>
      </c>
      <c r="E39" s="547" t="s">
        <v>14</v>
      </c>
      <c r="F39" s="630">
        <v>100</v>
      </c>
      <c r="G39" s="631">
        <v>100</v>
      </c>
      <c r="H39" s="625" t="s">
        <v>16</v>
      </c>
      <c r="I39" s="626">
        <v>40180</v>
      </c>
      <c r="J39" s="627">
        <v>40543</v>
      </c>
      <c r="K39" s="628">
        <v>8</v>
      </c>
      <c r="L39" s="629">
        <v>8</v>
      </c>
      <c r="M39" s="629">
        <v>9</v>
      </c>
      <c r="N39" s="629">
        <v>8</v>
      </c>
      <c r="O39" s="629">
        <v>8</v>
      </c>
      <c r="P39" s="629">
        <v>9</v>
      </c>
      <c r="Q39" s="629">
        <v>8</v>
      </c>
      <c r="R39" s="629">
        <v>8</v>
      </c>
      <c r="S39" s="629">
        <v>9</v>
      </c>
      <c r="T39" s="629">
        <v>8</v>
      </c>
      <c r="U39" s="629">
        <v>8</v>
      </c>
      <c r="V39" s="629">
        <v>9</v>
      </c>
      <c r="W39" s="562">
        <f t="shared" si="1"/>
        <v>100</v>
      </c>
      <c r="X39" s="358"/>
      <c r="Y39" s="140"/>
      <c r="Z39" s="140"/>
      <c r="AA39" s="140"/>
      <c r="AB39" s="140"/>
      <c r="AC39" s="140"/>
      <c r="AD39" s="140"/>
      <c r="AE39" s="140"/>
      <c r="AF39" s="140"/>
      <c r="AG39" s="140"/>
      <c r="AH39" s="140"/>
      <c r="AI39" s="140"/>
      <c r="AJ39" s="211">
        <f t="shared" si="3"/>
        <v>0</v>
      </c>
      <c r="AK39" s="279"/>
      <c r="AL39" s="280"/>
      <c r="AM39" s="280"/>
      <c r="AN39" s="280"/>
      <c r="AO39" s="552">
        <f t="shared" si="11"/>
        <v>100</v>
      </c>
      <c r="AP39" s="552">
        <f t="shared" si="12"/>
        <v>0</v>
      </c>
      <c r="AQ39" s="585">
        <f t="shared" si="13"/>
        <v>0</v>
      </c>
      <c r="AR39" s="532">
        <f t="shared" si="14"/>
        <v>25</v>
      </c>
      <c r="AS39" s="533">
        <f t="shared" si="15"/>
        <v>0</v>
      </c>
      <c r="AT39" s="585">
        <f t="shared" si="16"/>
        <v>0</v>
      </c>
      <c r="AU39" s="532">
        <f t="shared" si="17"/>
        <v>25</v>
      </c>
      <c r="AV39" s="533">
        <f t="shared" si="18"/>
        <v>0</v>
      </c>
      <c r="AW39" s="585">
        <f t="shared" si="19"/>
        <v>0</v>
      </c>
      <c r="AX39" s="532">
        <f t="shared" si="20"/>
        <v>25</v>
      </c>
      <c r="AY39" s="533">
        <f t="shared" si="21"/>
        <v>0</v>
      </c>
      <c r="AZ39" s="585">
        <f t="shared" si="22"/>
        <v>0</v>
      </c>
      <c r="BA39" s="532">
        <f t="shared" si="23"/>
        <v>25</v>
      </c>
      <c r="BB39" s="533">
        <f t="shared" si="24"/>
        <v>0</v>
      </c>
      <c r="BC39" s="585">
        <f t="shared" si="25"/>
        <v>0</v>
      </c>
    </row>
    <row r="40" spans="1:55" s="8" customFormat="1" ht="45">
      <c r="A40" s="623" t="s">
        <v>818</v>
      </c>
      <c r="B40" s="509" t="s">
        <v>18</v>
      </c>
      <c r="C40" s="547" t="s">
        <v>864</v>
      </c>
      <c r="D40" s="624">
        <v>4</v>
      </c>
      <c r="E40" s="547" t="s">
        <v>15</v>
      </c>
      <c r="F40" s="630">
        <v>50</v>
      </c>
      <c r="G40" s="631">
        <v>70</v>
      </c>
      <c r="H40" s="625" t="s">
        <v>19</v>
      </c>
      <c r="I40" s="626">
        <v>40180</v>
      </c>
      <c r="J40" s="627">
        <v>40543</v>
      </c>
      <c r="K40" s="628">
        <v>8</v>
      </c>
      <c r="L40" s="629">
        <v>8</v>
      </c>
      <c r="M40" s="629">
        <v>9</v>
      </c>
      <c r="N40" s="629">
        <v>8</v>
      </c>
      <c r="O40" s="629">
        <v>8</v>
      </c>
      <c r="P40" s="629">
        <v>9</v>
      </c>
      <c r="Q40" s="629">
        <v>8</v>
      </c>
      <c r="R40" s="629">
        <v>8</v>
      </c>
      <c r="S40" s="629">
        <v>9</v>
      </c>
      <c r="T40" s="629">
        <v>8</v>
      </c>
      <c r="U40" s="629">
        <v>8</v>
      </c>
      <c r="V40" s="629">
        <v>9</v>
      </c>
      <c r="W40" s="562">
        <f t="shared" si="1"/>
        <v>100</v>
      </c>
      <c r="X40" s="358"/>
      <c r="Y40" s="140"/>
      <c r="Z40" s="140"/>
      <c r="AA40" s="140"/>
      <c r="AB40" s="140"/>
      <c r="AC40" s="140"/>
      <c r="AD40" s="140"/>
      <c r="AE40" s="140"/>
      <c r="AF40" s="140"/>
      <c r="AG40" s="140"/>
      <c r="AH40" s="140"/>
      <c r="AI40" s="140"/>
      <c r="AJ40" s="211">
        <f t="shared" si="3"/>
        <v>0</v>
      </c>
      <c r="AK40" s="279"/>
      <c r="AL40" s="280"/>
      <c r="AM40" s="280"/>
      <c r="AN40" s="280"/>
      <c r="AO40" s="552">
        <f t="shared" si="11"/>
        <v>100</v>
      </c>
      <c r="AP40" s="552">
        <f t="shared" si="12"/>
        <v>0</v>
      </c>
      <c r="AQ40" s="585">
        <f t="shared" si="13"/>
        <v>0</v>
      </c>
      <c r="AR40" s="532">
        <f t="shared" si="14"/>
        <v>25</v>
      </c>
      <c r="AS40" s="533">
        <f t="shared" si="15"/>
        <v>0</v>
      </c>
      <c r="AT40" s="585">
        <f t="shared" si="16"/>
        <v>0</v>
      </c>
      <c r="AU40" s="532">
        <f t="shared" si="17"/>
        <v>25</v>
      </c>
      <c r="AV40" s="533">
        <f t="shared" si="18"/>
        <v>0</v>
      </c>
      <c r="AW40" s="585">
        <f t="shared" si="19"/>
        <v>0</v>
      </c>
      <c r="AX40" s="532">
        <f t="shared" si="20"/>
        <v>25</v>
      </c>
      <c r="AY40" s="533">
        <f t="shared" si="21"/>
        <v>0</v>
      </c>
      <c r="AZ40" s="585">
        <f t="shared" si="22"/>
        <v>0</v>
      </c>
      <c r="BA40" s="532">
        <f t="shared" si="23"/>
        <v>25</v>
      </c>
      <c r="BB40" s="533">
        <f t="shared" si="24"/>
        <v>0</v>
      </c>
      <c r="BC40" s="585">
        <f t="shared" si="25"/>
        <v>0</v>
      </c>
    </row>
    <row r="41" spans="1:55" s="8" customFormat="1" ht="33.75">
      <c r="A41" s="623" t="s">
        <v>819</v>
      </c>
      <c r="B41" s="509" t="s">
        <v>20</v>
      </c>
      <c r="C41" s="547" t="s">
        <v>853</v>
      </c>
      <c r="D41" s="624">
        <v>4</v>
      </c>
      <c r="E41" s="547" t="s">
        <v>26</v>
      </c>
      <c r="F41" s="630">
        <v>50</v>
      </c>
      <c r="G41" s="631">
        <v>70</v>
      </c>
      <c r="H41" s="625" t="s">
        <v>651</v>
      </c>
      <c r="I41" s="626">
        <v>40180</v>
      </c>
      <c r="J41" s="627">
        <v>40543</v>
      </c>
      <c r="K41" s="628">
        <v>8</v>
      </c>
      <c r="L41" s="629">
        <v>8</v>
      </c>
      <c r="M41" s="629">
        <v>9</v>
      </c>
      <c r="N41" s="629">
        <v>8</v>
      </c>
      <c r="O41" s="629">
        <v>8</v>
      </c>
      <c r="P41" s="629">
        <v>9</v>
      </c>
      <c r="Q41" s="629">
        <v>8</v>
      </c>
      <c r="R41" s="629">
        <v>8</v>
      </c>
      <c r="S41" s="629">
        <v>9</v>
      </c>
      <c r="T41" s="629">
        <v>8</v>
      </c>
      <c r="U41" s="629">
        <v>8</v>
      </c>
      <c r="V41" s="629">
        <v>9</v>
      </c>
      <c r="W41" s="562">
        <f t="shared" si="1"/>
        <v>100</v>
      </c>
      <c r="X41" s="358"/>
      <c r="Y41" s="140"/>
      <c r="Z41" s="140"/>
      <c r="AA41" s="140"/>
      <c r="AB41" s="140"/>
      <c r="AC41" s="140"/>
      <c r="AD41" s="140"/>
      <c r="AE41" s="140"/>
      <c r="AF41" s="140"/>
      <c r="AG41" s="140"/>
      <c r="AH41" s="140"/>
      <c r="AI41" s="140"/>
      <c r="AJ41" s="211">
        <f t="shared" si="3"/>
        <v>0</v>
      </c>
      <c r="AK41" s="279"/>
      <c r="AL41" s="280"/>
      <c r="AM41" s="280"/>
      <c r="AN41" s="280"/>
      <c r="AO41" s="552">
        <f t="shared" si="11"/>
        <v>100</v>
      </c>
      <c r="AP41" s="552">
        <f t="shared" si="12"/>
        <v>0</v>
      </c>
      <c r="AQ41" s="585">
        <f t="shared" si="13"/>
        <v>0</v>
      </c>
      <c r="AR41" s="532">
        <f t="shared" si="14"/>
        <v>25</v>
      </c>
      <c r="AS41" s="533">
        <f t="shared" si="15"/>
        <v>0</v>
      </c>
      <c r="AT41" s="585">
        <f t="shared" si="16"/>
        <v>0</v>
      </c>
      <c r="AU41" s="532">
        <f t="shared" si="17"/>
        <v>25</v>
      </c>
      <c r="AV41" s="533">
        <f t="shared" si="18"/>
        <v>0</v>
      </c>
      <c r="AW41" s="585">
        <f t="shared" si="19"/>
        <v>0</v>
      </c>
      <c r="AX41" s="532">
        <f t="shared" si="20"/>
        <v>25</v>
      </c>
      <c r="AY41" s="533">
        <f t="shared" si="21"/>
        <v>0</v>
      </c>
      <c r="AZ41" s="585">
        <f t="shared" si="22"/>
        <v>0</v>
      </c>
      <c r="BA41" s="532">
        <f t="shared" si="23"/>
        <v>25</v>
      </c>
      <c r="BB41" s="533">
        <f t="shared" si="24"/>
        <v>0</v>
      </c>
      <c r="BC41" s="585">
        <f t="shared" si="25"/>
        <v>0</v>
      </c>
    </row>
    <row r="42" spans="1:55" s="9" customFormat="1" ht="112.5">
      <c r="A42" s="572" t="str">
        <f>FORM3!B14</f>
        <v>8.1.3</v>
      </c>
      <c r="B42" s="534" t="str">
        <f>FORM3!C14</f>
        <v xml:space="preserve">Desarrollar el talento del servidor público del MDPyEP, con valores y principios morales  con enfoque social comunitario, promoviendo el acercamiento directo entre el Estado y la sociedad, en el marco de la CPE. </v>
      </c>
      <c r="C42" s="559" t="str">
        <f>FORM3!I14</f>
        <v>Unidad de Recursos Humanos</v>
      </c>
      <c r="D42" s="529">
        <f>FORM2!C9*FORM3!D14/100</f>
        <v>25</v>
      </c>
      <c r="E42" s="535" t="str">
        <f>FORM3!E15</f>
        <v>No. de Evaluaciones efectuadas</v>
      </c>
      <c r="F42" s="535">
        <f>FORM3!F15</f>
        <v>90</v>
      </c>
      <c r="G42" s="535" t="str">
        <f>FORM3!G15</f>
        <v>Al menos realizar una evaluación por resultados del personal del MDPyEP.</v>
      </c>
      <c r="H42" s="535" t="str">
        <f>FORM3!H15</f>
        <v>Formularios de evaluación.</v>
      </c>
      <c r="I42" s="621">
        <f>MIN(I43:I49)</f>
        <v>0</v>
      </c>
      <c r="J42" s="622">
        <f>MAX(J43:J49)</f>
        <v>3</v>
      </c>
      <c r="K42" s="564">
        <f>(K43*$D43+K44*$D44+K45*$D45+K46*$D46+K47*$D47+K48*$D48+K49*$D49)/100</f>
        <v>33.25</v>
      </c>
      <c r="L42" s="565">
        <f t="shared" ref="L42:V42" si="28">(L43*$D43+L44*$D44+L45*$D45+L46*$D46+L47*$D47+L48*$D48+L49*$D49)/100</f>
        <v>2</v>
      </c>
      <c r="M42" s="565">
        <f t="shared" si="28"/>
        <v>2.25</v>
      </c>
      <c r="N42" s="565">
        <f t="shared" si="28"/>
        <v>17</v>
      </c>
      <c r="O42" s="565">
        <f t="shared" si="28"/>
        <v>2</v>
      </c>
      <c r="P42" s="565">
        <f t="shared" si="28"/>
        <v>2.25</v>
      </c>
      <c r="Q42" s="565">
        <f t="shared" si="28"/>
        <v>2</v>
      </c>
      <c r="R42" s="565">
        <f t="shared" si="28"/>
        <v>17</v>
      </c>
      <c r="S42" s="565">
        <f t="shared" si="28"/>
        <v>2.25</v>
      </c>
      <c r="T42" s="565">
        <f t="shared" si="28"/>
        <v>2</v>
      </c>
      <c r="U42" s="565">
        <f t="shared" si="28"/>
        <v>2</v>
      </c>
      <c r="V42" s="565">
        <f t="shared" si="28"/>
        <v>16</v>
      </c>
      <c r="W42" s="561">
        <f t="shared" si="1"/>
        <v>100</v>
      </c>
      <c r="X42" s="357">
        <f t="shared" ref="X42:AI42" si="29">(X43*$D43+X44*$D44+X45*$D45+X46*$D46+X47*$D47+X48*$D48+X49*$D49)/100</f>
        <v>0</v>
      </c>
      <c r="Y42" s="287">
        <f t="shared" si="29"/>
        <v>0</v>
      </c>
      <c r="Z42" s="287">
        <f t="shared" si="29"/>
        <v>0</v>
      </c>
      <c r="AA42" s="287">
        <f t="shared" si="29"/>
        <v>0</v>
      </c>
      <c r="AB42" s="287">
        <f t="shared" si="29"/>
        <v>0</v>
      </c>
      <c r="AC42" s="287">
        <f t="shared" si="29"/>
        <v>0</v>
      </c>
      <c r="AD42" s="287">
        <f t="shared" si="29"/>
        <v>0</v>
      </c>
      <c r="AE42" s="287">
        <f t="shared" si="29"/>
        <v>0</v>
      </c>
      <c r="AF42" s="287">
        <f t="shared" si="29"/>
        <v>0</v>
      </c>
      <c r="AG42" s="287">
        <f t="shared" si="29"/>
        <v>0</v>
      </c>
      <c r="AH42" s="287">
        <f t="shared" si="29"/>
        <v>0</v>
      </c>
      <c r="AI42" s="287">
        <f t="shared" si="29"/>
        <v>0</v>
      </c>
      <c r="AJ42" s="356">
        <f t="shared" si="3"/>
        <v>0</v>
      </c>
      <c r="AK42" s="276"/>
      <c r="AL42" s="277"/>
      <c r="AM42" s="277"/>
      <c r="AN42" s="278"/>
      <c r="AO42" s="552">
        <f t="shared" si="11"/>
        <v>100</v>
      </c>
      <c r="AP42" s="552">
        <f t="shared" si="12"/>
        <v>0</v>
      </c>
      <c r="AQ42" s="585">
        <f t="shared" si="13"/>
        <v>0</v>
      </c>
      <c r="AR42" s="532">
        <f t="shared" si="14"/>
        <v>37.5</v>
      </c>
      <c r="AS42" s="533">
        <f t="shared" si="15"/>
        <v>0</v>
      </c>
      <c r="AT42" s="585">
        <f t="shared" si="16"/>
        <v>0</v>
      </c>
      <c r="AU42" s="532">
        <f t="shared" si="17"/>
        <v>21.25</v>
      </c>
      <c r="AV42" s="533">
        <f t="shared" si="18"/>
        <v>0</v>
      </c>
      <c r="AW42" s="585">
        <f t="shared" si="19"/>
        <v>0</v>
      </c>
      <c r="AX42" s="532">
        <f t="shared" si="20"/>
        <v>21.25</v>
      </c>
      <c r="AY42" s="533">
        <f t="shared" si="21"/>
        <v>0</v>
      </c>
      <c r="AZ42" s="585">
        <f t="shared" si="22"/>
        <v>0</v>
      </c>
      <c r="BA42" s="532">
        <f t="shared" si="23"/>
        <v>20</v>
      </c>
      <c r="BB42" s="533">
        <f t="shared" si="24"/>
        <v>0</v>
      </c>
      <c r="BC42" s="585">
        <f t="shared" si="25"/>
        <v>0</v>
      </c>
    </row>
    <row r="43" spans="1:55" s="637" customFormat="1" ht="33.75">
      <c r="A43" s="623" t="s">
        <v>697</v>
      </c>
      <c r="B43" s="547" t="s">
        <v>867</v>
      </c>
      <c r="C43" s="547" t="s">
        <v>874</v>
      </c>
      <c r="D43" s="631">
        <v>5</v>
      </c>
      <c r="E43" s="547" t="s">
        <v>798</v>
      </c>
      <c r="F43" s="630">
        <v>0</v>
      </c>
      <c r="G43" s="631">
        <v>13</v>
      </c>
      <c r="H43" s="634" t="s">
        <v>795</v>
      </c>
      <c r="I43" s="635"/>
      <c r="J43" s="636"/>
      <c r="K43" s="628">
        <v>8</v>
      </c>
      <c r="L43" s="629">
        <v>8</v>
      </c>
      <c r="M43" s="629">
        <v>9</v>
      </c>
      <c r="N43" s="629">
        <v>8</v>
      </c>
      <c r="O43" s="629">
        <v>8</v>
      </c>
      <c r="P43" s="629">
        <v>9</v>
      </c>
      <c r="Q43" s="629">
        <v>8</v>
      </c>
      <c r="R43" s="629">
        <v>8</v>
      </c>
      <c r="S43" s="629">
        <v>9</v>
      </c>
      <c r="T43" s="629">
        <v>8</v>
      </c>
      <c r="U43" s="629">
        <v>8</v>
      </c>
      <c r="V43" s="629">
        <v>9</v>
      </c>
      <c r="W43" s="563">
        <f t="shared" si="1"/>
        <v>100</v>
      </c>
      <c r="X43" s="549"/>
      <c r="Y43" s="539"/>
      <c r="Z43" s="539"/>
      <c r="AA43" s="539"/>
      <c r="AB43" s="539"/>
      <c r="AC43" s="539"/>
      <c r="AD43" s="539"/>
      <c r="AE43" s="539"/>
      <c r="AF43" s="539"/>
      <c r="AG43" s="539"/>
      <c r="AH43" s="539"/>
      <c r="AI43" s="539"/>
      <c r="AJ43" s="548">
        <f t="shared" si="3"/>
        <v>0</v>
      </c>
      <c r="AK43" s="550"/>
      <c r="AL43" s="551"/>
      <c r="AM43" s="551"/>
      <c r="AN43" s="551"/>
      <c r="AO43" s="552">
        <f t="shared" si="11"/>
        <v>100</v>
      </c>
      <c r="AP43" s="552">
        <f t="shared" si="12"/>
        <v>0</v>
      </c>
      <c r="AQ43" s="585">
        <f t="shared" si="13"/>
        <v>0</v>
      </c>
      <c r="AR43" s="532">
        <f t="shared" si="14"/>
        <v>25</v>
      </c>
      <c r="AS43" s="533">
        <f t="shared" si="15"/>
        <v>0</v>
      </c>
      <c r="AT43" s="585">
        <f t="shared" si="16"/>
        <v>0</v>
      </c>
      <c r="AU43" s="532">
        <f t="shared" si="17"/>
        <v>25</v>
      </c>
      <c r="AV43" s="533">
        <f t="shared" si="18"/>
        <v>0</v>
      </c>
      <c r="AW43" s="585">
        <f t="shared" si="19"/>
        <v>0</v>
      </c>
      <c r="AX43" s="532">
        <f t="shared" si="20"/>
        <v>25</v>
      </c>
      <c r="AY43" s="533">
        <f t="shared" si="21"/>
        <v>0</v>
      </c>
      <c r="AZ43" s="585">
        <f t="shared" si="22"/>
        <v>0</v>
      </c>
      <c r="BA43" s="532">
        <f t="shared" si="23"/>
        <v>25</v>
      </c>
      <c r="BB43" s="533">
        <f t="shared" si="24"/>
        <v>0</v>
      </c>
      <c r="BC43" s="585">
        <f t="shared" si="25"/>
        <v>0</v>
      </c>
    </row>
    <row r="44" spans="1:55" s="637" customFormat="1" ht="33.75">
      <c r="A44" s="623" t="s">
        <v>698</v>
      </c>
      <c r="B44" s="547" t="s">
        <v>868</v>
      </c>
      <c r="C44" s="547" t="s">
        <v>874</v>
      </c>
      <c r="D44" s="631">
        <v>5</v>
      </c>
      <c r="E44" s="547" t="s">
        <v>799</v>
      </c>
      <c r="F44" s="630">
        <v>0</v>
      </c>
      <c r="G44" s="631">
        <v>12</v>
      </c>
      <c r="H44" s="634" t="s">
        <v>797</v>
      </c>
      <c r="I44" s="635"/>
      <c r="J44" s="636"/>
      <c r="K44" s="628">
        <v>8</v>
      </c>
      <c r="L44" s="629">
        <v>8</v>
      </c>
      <c r="M44" s="629">
        <v>9</v>
      </c>
      <c r="N44" s="629">
        <v>8</v>
      </c>
      <c r="O44" s="629">
        <v>8</v>
      </c>
      <c r="P44" s="629">
        <v>9</v>
      </c>
      <c r="Q44" s="629">
        <v>8</v>
      </c>
      <c r="R44" s="629">
        <v>8</v>
      </c>
      <c r="S44" s="629">
        <v>9</v>
      </c>
      <c r="T44" s="629">
        <v>8</v>
      </c>
      <c r="U44" s="629">
        <v>8</v>
      </c>
      <c r="V44" s="629">
        <v>9</v>
      </c>
      <c r="W44" s="563">
        <f t="shared" si="1"/>
        <v>100</v>
      </c>
      <c r="X44" s="549"/>
      <c r="Y44" s="539"/>
      <c r="Z44" s="539"/>
      <c r="AA44" s="539"/>
      <c r="AB44" s="539"/>
      <c r="AC44" s="539"/>
      <c r="AD44" s="539"/>
      <c r="AE44" s="539"/>
      <c r="AF44" s="539"/>
      <c r="AG44" s="539"/>
      <c r="AH44" s="539"/>
      <c r="AI44" s="539"/>
      <c r="AJ44" s="548">
        <f t="shared" si="3"/>
        <v>0</v>
      </c>
      <c r="AK44" s="550"/>
      <c r="AL44" s="551"/>
      <c r="AM44" s="551"/>
      <c r="AN44" s="551"/>
      <c r="AO44" s="552">
        <f t="shared" si="11"/>
        <v>100</v>
      </c>
      <c r="AP44" s="552">
        <f t="shared" si="12"/>
        <v>0</v>
      </c>
      <c r="AQ44" s="585">
        <f t="shared" si="13"/>
        <v>0</v>
      </c>
      <c r="AR44" s="532">
        <f t="shared" si="14"/>
        <v>25</v>
      </c>
      <c r="AS44" s="533">
        <f t="shared" si="15"/>
        <v>0</v>
      </c>
      <c r="AT44" s="585">
        <f t="shared" si="16"/>
        <v>0</v>
      </c>
      <c r="AU44" s="532">
        <f t="shared" si="17"/>
        <v>25</v>
      </c>
      <c r="AV44" s="533">
        <f t="shared" si="18"/>
        <v>0</v>
      </c>
      <c r="AW44" s="585">
        <f t="shared" si="19"/>
        <v>0</v>
      </c>
      <c r="AX44" s="532">
        <f t="shared" si="20"/>
        <v>25</v>
      </c>
      <c r="AY44" s="533">
        <f t="shared" si="21"/>
        <v>0</v>
      </c>
      <c r="AZ44" s="585">
        <f t="shared" si="22"/>
        <v>0</v>
      </c>
      <c r="BA44" s="532">
        <f t="shared" si="23"/>
        <v>25</v>
      </c>
      <c r="BB44" s="533">
        <f t="shared" si="24"/>
        <v>0</v>
      </c>
      <c r="BC44" s="585">
        <f t="shared" si="25"/>
        <v>0</v>
      </c>
    </row>
    <row r="45" spans="1:55" s="637" customFormat="1" ht="33.75">
      <c r="A45" s="623" t="s">
        <v>699</v>
      </c>
      <c r="B45" s="547" t="s">
        <v>870</v>
      </c>
      <c r="C45" s="547" t="s">
        <v>874</v>
      </c>
      <c r="D45" s="631">
        <v>5</v>
      </c>
      <c r="E45" s="547" t="s">
        <v>800</v>
      </c>
      <c r="F45" s="630">
        <v>0</v>
      </c>
      <c r="G45" s="631">
        <v>12</v>
      </c>
      <c r="H45" s="634" t="s">
        <v>796</v>
      </c>
      <c r="I45" s="635"/>
      <c r="J45" s="636"/>
      <c r="K45" s="628">
        <v>8</v>
      </c>
      <c r="L45" s="629">
        <v>8</v>
      </c>
      <c r="M45" s="629">
        <v>9</v>
      </c>
      <c r="N45" s="629">
        <v>8</v>
      </c>
      <c r="O45" s="629">
        <v>8</v>
      </c>
      <c r="P45" s="629">
        <v>9</v>
      </c>
      <c r="Q45" s="629">
        <v>8</v>
      </c>
      <c r="R45" s="629">
        <v>8</v>
      </c>
      <c r="S45" s="629">
        <v>9</v>
      </c>
      <c r="T45" s="629">
        <v>8</v>
      </c>
      <c r="U45" s="629">
        <v>8</v>
      </c>
      <c r="V45" s="629">
        <v>9</v>
      </c>
      <c r="W45" s="563">
        <f t="shared" si="1"/>
        <v>100</v>
      </c>
      <c r="X45" s="549"/>
      <c r="Y45" s="539"/>
      <c r="Z45" s="539"/>
      <c r="AA45" s="539"/>
      <c r="AB45" s="539"/>
      <c r="AC45" s="539"/>
      <c r="AD45" s="539"/>
      <c r="AE45" s="539"/>
      <c r="AF45" s="539"/>
      <c r="AG45" s="539"/>
      <c r="AH45" s="539"/>
      <c r="AI45" s="539"/>
      <c r="AJ45" s="548">
        <f t="shared" si="3"/>
        <v>0</v>
      </c>
      <c r="AK45" s="550"/>
      <c r="AL45" s="551"/>
      <c r="AM45" s="551"/>
      <c r="AN45" s="551"/>
      <c r="AO45" s="552">
        <f t="shared" si="11"/>
        <v>100</v>
      </c>
      <c r="AP45" s="552">
        <f t="shared" si="12"/>
        <v>0</v>
      </c>
      <c r="AQ45" s="585">
        <f t="shared" si="13"/>
        <v>0</v>
      </c>
      <c r="AR45" s="532">
        <f t="shared" si="14"/>
        <v>25</v>
      </c>
      <c r="AS45" s="533">
        <f t="shared" si="15"/>
        <v>0</v>
      </c>
      <c r="AT45" s="585">
        <f t="shared" si="16"/>
        <v>0</v>
      </c>
      <c r="AU45" s="532">
        <f t="shared" si="17"/>
        <v>25</v>
      </c>
      <c r="AV45" s="533">
        <f t="shared" si="18"/>
        <v>0</v>
      </c>
      <c r="AW45" s="585">
        <f t="shared" si="19"/>
        <v>0</v>
      </c>
      <c r="AX45" s="532">
        <f t="shared" si="20"/>
        <v>25</v>
      </c>
      <c r="AY45" s="533">
        <f t="shared" si="21"/>
        <v>0</v>
      </c>
      <c r="AZ45" s="585">
        <f t="shared" si="22"/>
        <v>0</v>
      </c>
      <c r="BA45" s="532">
        <f t="shared" si="23"/>
        <v>25</v>
      </c>
      <c r="BB45" s="533">
        <f t="shared" si="24"/>
        <v>0</v>
      </c>
      <c r="BC45" s="585">
        <f t="shared" si="25"/>
        <v>0</v>
      </c>
    </row>
    <row r="46" spans="1:55" s="637" customFormat="1" ht="33.75">
      <c r="A46" s="623" t="s">
        <v>700</v>
      </c>
      <c r="B46" s="547" t="s">
        <v>869</v>
      </c>
      <c r="C46" s="547" t="s">
        <v>874</v>
      </c>
      <c r="D46" s="631">
        <v>10</v>
      </c>
      <c r="E46" s="547" t="s">
        <v>801</v>
      </c>
      <c r="F46" s="630">
        <v>0</v>
      </c>
      <c r="G46" s="631">
        <v>133</v>
      </c>
      <c r="H46" s="634" t="s">
        <v>802</v>
      </c>
      <c r="I46" s="635"/>
      <c r="J46" s="636"/>
      <c r="K46" s="628">
        <v>8</v>
      </c>
      <c r="L46" s="629">
        <v>8</v>
      </c>
      <c r="M46" s="629">
        <v>9</v>
      </c>
      <c r="N46" s="629">
        <v>8</v>
      </c>
      <c r="O46" s="629">
        <v>8</v>
      </c>
      <c r="P46" s="629">
        <v>9</v>
      </c>
      <c r="Q46" s="629">
        <v>8</v>
      </c>
      <c r="R46" s="629">
        <v>8</v>
      </c>
      <c r="S46" s="629">
        <v>9</v>
      </c>
      <c r="T46" s="629">
        <v>8</v>
      </c>
      <c r="U46" s="629">
        <v>8</v>
      </c>
      <c r="V46" s="629">
        <v>9</v>
      </c>
      <c r="W46" s="563">
        <f t="shared" si="1"/>
        <v>100</v>
      </c>
      <c r="X46" s="549"/>
      <c r="Y46" s="539"/>
      <c r="Z46" s="539"/>
      <c r="AA46" s="539"/>
      <c r="AB46" s="539"/>
      <c r="AC46" s="539"/>
      <c r="AD46" s="539"/>
      <c r="AE46" s="539"/>
      <c r="AF46" s="539"/>
      <c r="AG46" s="539"/>
      <c r="AH46" s="539"/>
      <c r="AI46" s="539"/>
      <c r="AJ46" s="548">
        <f t="shared" si="3"/>
        <v>0</v>
      </c>
      <c r="AK46" s="550"/>
      <c r="AL46" s="551"/>
      <c r="AM46" s="551"/>
      <c r="AN46" s="551"/>
      <c r="AO46" s="552">
        <f t="shared" si="11"/>
        <v>100</v>
      </c>
      <c r="AP46" s="552">
        <f t="shared" si="12"/>
        <v>0</v>
      </c>
      <c r="AQ46" s="585">
        <f t="shared" si="13"/>
        <v>0</v>
      </c>
      <c r="AR46" s="532">
        <f t="shared" si="14"/>
        <v>25</v>
      </c>
      <c r="AS46" s="533">
        <f t="shared" si="15"/>
        <v>0</v>
      </c>
      <c r="AT46" s="585">
        <f t="shared" si="16"/>
        <v>0</v>
      </c>
      <c r="AU46" s="532">
        <f t="shared" si="17"/>
        <v>25</v>
      </c>
      <c r="AV46" s="533">
        <f t="shared" si="18"/>
        <v>0</v>
      </c>
      <c r="AW46" s="585">
        <f t="shared" si="19"/>
        <v>0</v>
      </c>
      <c r="AX46" s="532">
        <f t="shared" si="20"/>
        <v>25</v>
      </c>
      <c r="AY46" s="533">
        <f t="shared" si="21"/>
        <v>0</v>
      </c>
      <c r="AZ46" s="585">
        <f t="shared" si="22"/>
        <v>0</v>
      </c>
      <c r="BA46" s="532">
        <f t="shared" si="23"/>
        <v>25</v>
      </c>
      <c r="BB46" s="533">
        <f t="shared" si="24"/>
        <v>0</v>
      </c>
      <c r="BC46" s="585">
        <f t="shared" si="25"/>
        <v>0</v>
      </c>
    </row>
    <row r="47" spans="1:55" s="8" customFormat="1" ht="90">
      <c r="A47" s="623" t="s">
        <v>871</v>
      </c>
      <c r="B47" s="538" t="s">
        <v>694</v>
      </c>
      <c r="C47" s="547" t="s">
        <v>866</v>
      </c>
      <c r="D47" s="624">
        <v>25</v>
      </c>
      <c r="E47" s="547" t="s">
        <v>851</v>
      </c>
      <c r="F47" s="630">
        <v>0</v>
      </c>
      <c r="G47" s="631">
        <v>1</v>
      </c>
      <c r="H47" s="625" t="s">
        <v>808</v>
      </c>
      <c r="I47" s="626"/>
      <c r="J47" s="627">
        <v>1</v>
      </c>
      <c r="K47" s="632">
        <v>100</v>
      </c>
      <c r="L47" s="633"/>
      <c r="M47" s="633"/>
      <c r="N47" s="633"/>
      <c r="O47" s="633"/>
      <c r="P47" s="633"/>
      <c r="Q47" s="633"/>
      <c r="R47" s="633"/>
      <c r="S47" s="633"/>
      <c r="T47" s="633"/>
      <c r="U47" s="633"/>
      <c r="V47" s="633"/>
      <c r="W47" s="562">
        <f t="shared" si="1"/>
        <v>100</v>
      </c>
      <c r="X47" s="358"/>
      <c r="Y47" s="140"/>
      <c r="Z47" s="140"/>
      <c r="AA47" s="140"/>
      <c r="AB47" s="140"/>
      <c r="AC47" s="140"/>
      <c r="AD47" s="140"/>
      <c r="AE47" s="140"/>
      <c r="AF47" s="140"/>
      <c r="AG47" s="140"/>
      <c r="AH47" s="140"/>
      <c r="AI47" s="140"/>
      <c r="AJ47" s="211">
        <f t="shared" si="3"/>
        <v>0</v>
      </c>
      <c r="AK47" s="279"/>
      <c r="AL47" s="280"/>
      <c r="AM47" s="280"/>
      <c r="AN47" s="280"/>
      <c r="AO47" s="552">
        <f t="shared" si="11"/>
        <v>100</v>
      </c>
      <c r="AP47" s="552">
        <f t="shared" si="12"/>
        <v>0</v>
      </c>
      <c r="AQ47" s="585">
        <f t="shared" si="13"/>
        <v>0</v>
      </c>
      <c r="AR47" s="532">
        <f t="shared" si="14"/>
        <v>100</v>
      </c>
      <c r="AS47" s="533">
        <f t="shared" si="15"/>
        <v>0</v>
      </c>
      <c r="AT47" s="585">
        <f t="shared" si="16"/>
        <v>0</v>
      </c>
      <c r="AU47" s="532">
        <f t="shared" si="17"/>
        <v>0</v>
      </c>
      <c r="AV47" s="533">
        <f t="shared" si="18"/>
        <v>0</v>
      </c>
      <c r="AW47" s="585">
        <f t="shared" si="19"/>
        <v>0</v>
      </c>
      <c r="AX47" s="532">
        <f t="shared" si="20"/>
        <v>0</v>
      </c>
      <c r="AY47" s="533">
        <f t="shared" si="21"/>
        <v>0</v>
      </c>
      <c r="AZ47" s="585">
        <f t="shared" si="22"/>
        <v>0</v>
      </c>
      <c r="BA47" s="532">
        <f t="shared" si="23"/>
        <v>0</v>
      </c>
      <c r="BB47" s="533">
        <f t="shared" si="24"/>
        <v>0</v>
      </c>
      <c r="BC47" s="585">
        <f t="shared" si="25"/>
        <v>0</v>
      </c>
    </row>
    <row r="48" spans="1:55" s="8" customFormat="1" ht="56.25">
      <c r="A48" s="623" t="s">
        <v>872</v>
      </c>
      <c r="B48" s="538" t="s">
        <v>695</v>
      </c>
      <c r="C48" s="547" t="s">
        <v>875</v>
      </c>
      <c r="D48" s="624">
        <v>25</v>
      </c>
      <c r="E48" s="547" t="s">
        <v>15</v>
      </c>
      <c r="F48" s="630">
        <v>0</v>
      </c>
      <c r="G48" s="631">
        <v>100</v>
      </c>
      <c r="H48" s="625" t="s">
        <v>712</v>
      </c>
      <c r="I48" s="626"/>
      <c r="J48" s="627"/>
      <c r="K48" s="632"/>
      <c r="L48" s="633"/>
      <c r="M48" s="633"/>
      <c r="N48" s="633">
        <v>35</v>
      </c>
      <c r="O48" s="633"/>
      <c r="P48" s="633"/>
      <c r="Q48" s="633"/>
      <c r="R48" s="633">
        <v>35</v>
      </c>
      <c r="S48" s="633"/>
      <c r="T48" s="633"/>
      <c r="U48" s="633"/>
      <c r="V48" s="633">
        <v>30</v>
      </c>
      <c r="W48" s="562">
        <f t="shared" si="1"/>
        <v>100</v>
      </c>
      <c r="X48" s="358"/>
      <c r="Y48" s="140"/>
      <c r="Z48" s="140"/>
      <c r="AA48" s="140"/>
      <c r="AB48" s="140"/>
      <c r="AC48" s="140"/>
      <c r="AD48" s="140"/>
      <c r="AE48" s="140"/>
      <c r="AF48" s="140"/>
      <c r="AG48" s="140"/>
      <c r="AH48" s="140"/>
      <c r="AI48" s="140"/>
      <c r="AJ48" s="211">
        <f t="shared" si="3"/>
        <v>0</v>
      </c>
      <c r="AK48" s="279"/>
      <c r="AL48" s="280"/>
      <c r="AM48" s="280"/>
      <c r="AN48" s="280"/>
      <c r="AO48" s="552">
        <f t="shared" si="11"/>
        <v>100</v>
      </c>
      <c r="AP48" s="552">
        <f t="shared" si="12"/>
        <v>0</v>
      </c>
      <c r="AQ48" s="585">
        <f t="shared" si="13"/>
        <v>0</v>
      </c>
      <c r="AR48" s="532">
        <f t="shared" si="14"/>
        <v>0</v>
      </c>
      <c r="AS48" s="533">
        <f t="shared" si="15"/>
        <v>0</v>
      </c>
      <c r="AT48" s="585">
        <f t="shared" si="16"/>
        <v>0</v>
      </c>
      <c r="AU48" s="532">
        <f t="shared" si="17"/>
        <v>35</v>
      </c>
      <c r="AV48" s="533">
        <f t="shared" si="18"/>
        <v>0</v>
      </c>
      <c r="AW48" s="585">
        <f t="shared" si="19"/>
        <v>0</v>
      </c>
      <c r="AX48" s="532">
        <f t="shared" si="20"/>
        <v>35</v>
      </c>
      <c r="AY48" s="533">
        <f t="shared" si="21"/>
        <v>0</v>
      </c>
      <c r="AZ48" s="585">
        <f t="shared" si="22"/>
        <v>0</v>
      </c>
      <c r="BA48" s="532">
        <f t="shared" si="23"/>
        <v>30</v>
      </c>
      <c r="BB48" s="533">
        <f t="shared" si="24"/>
        <v>0</v>
      </c>
      <c r="BC48" s="585">
        <f t="shared" si="25"/>
        <v>0</v>
      </c>
    </row>
    <row r="49" spans="1:55" s="8" customFormat="1" ht="45">
      <c r="A49" s="623" t="s">
        <v>873</v>
      </c>
      <c r="B49" s="538" t="s">
        <v>696</v>
      </c>
      <c r="C49" s="547" t="s">
        <v>875</v>
      </c>
      <c r="D49" s="624">
        <v>25</v>
      </c>
      <c r="E49" s="206" t="s">
        <v>713</v>
      </c>
      <c r="F49" s="191">
        <v>0</v>
      </c>
      <c r="G49" s="624">
        <v>12</v>
      </c>
      <c r="H49" s="625" t="s">
        <v>714</v>
      </c>
      <c r="I49" s="626"/>
      <c r="J49" s="627">
        <v>3</v>
      </c>
      <c r="K49" s="632">
        <v>25</v>
      </c>
      <c r="L49" s="633"/>
      <c r="M49" s="633"/>
      <c r="N49" s="633">
        <v>25</v>
      </c>
      <c r="O49" s="633"/>
      <c r="P49" s="633"/>
      <c r="Q49" s="633"/>
      <c r="R49" s="633">
        <v>25</v>
      </c>
      <c r="S49" s="633"/>
      <c r="T49" s="633"/>
      <c r="U49" s="633"/>
      <c r="V49" s="633">
        <v>25</v>
      </c>
      <c r="W49" s="562">
        <f t="shared" si="1"/>
        <v>100</v>
      </c>
      <c r="X49" s="358"/>
      <c r="Y49" s="140"/>
      <c r="Z49" s="140"/>
      <c r="AA49" s="140"/>
      <c r="AB49" s="140"/>
      <c r="AC49" s="140"/>
      <c r="AD49" s="140"/>
      <c r="AE49" s="140"/>
      <c r="AF49" s="140"/>
      <c r="AG49" s="140"/>
      <c r="AH49" s="140"/>
      <c r="AI49" s="140"/>
      <c r="AJ49" s="211">
        <f t="shared" si="3"/>
        <v>0</v>
      </c>
      <c r="AK49" s="279"/>
      <c r="AL49" s="280"/>
      <c r="AM49" s="280"/>
      <c r="AN49" s="280"/>
      <c r="AO49" s="552">
        <f t="shared" si="11"/>
        <v>100</v>
      </c>
      <c r="AP49" s="552">
        <f t="shared" si="12"/>
        <v>0</v>
      </c>
      <c r="AQ49" s="585">
        <f t="shared" si="13"/>
        <v>0</v>
      </c>
      <c r="AR49" s="532">
        <f t="shared" si="14"/>
        <v>25</v>
      </c>
      <c r="AS49" s="533">
        <f t="shared" si="15"/>
        <v>0</v>
      </c>
      <c r="AT49" s="585">
        <f t="shared" si="16"/>
        <v>0</v>
      </c>
      <c r="AU49" s="532">
        <f t="shared" si="17"/>
        <v>25</v>
      </c>
      <c r="AV49" s="533">
        <f t="shared" si="18"/>
        <v>0</v>
      </c>
      <c r="AW49" s="585">
        <f t="shared" si="19"/>
        <v>0</v>
      </c>
      <c r="AX49" s="532">
        <f t="shared" si="20"/>
        <v>25</v>
      </c>
      <c r="AY49" s="533">
        <f t="shared" si="21"/>
        <v>0</v>
      </c>
      <c r="AZ49" s="585">
        <f t="shared" si="22"/>
        <v>0</v>
      </c>
      <c r="BA49" s="532">
        <f t="shared" si="23"/>
        <v>25</v>
      </c>
      <c r="BB49" s="533">
        <f t="shared" si="24"/>
        <v>0</v>
      </c>
      <c r="BC49" s="585">
        <f t="shared" si="25"/>
        <v>0</v>
      </c>
    </row>
    <row r="50" spans="1:55" s="9" customFormat="1" ht="90">
      <c r="A50" s="572" t="str">
        <f>FORM3!B17</f>
        <v>8.1.4</v>
      </c>
      <c r="B50" s="559" t="str">
        <f>FORM3!C17</f>
        <v>Facilitar el acceso a la información interna y externa mediante sistemas informaticos implementados y la disponibilidad de la red de informacion para la toma de deisiones y actividades recurrentes del MDPyEP.</v>
      </c>
      <c r="C50" s="559" t="str">
        <f>FORM3!I17</f>
        <v>Área de Sistemas</v>
      </c>
      <c r="D50" s="529">
        <f>FORM2!C9*FORM3!D17/100</f>
        <v>25</v>
      </c>
      <c r="E50" s="535" t="str">
        <f>FORM3!E17</f>
        <v>No. Sistemas Desarrollados</v>
      </c>
      <c r="F50" s="535">
        <f>FORM3!F17</f>
        <v>90</v>
      </c>
      <c r="G50" s="535" t="str">
        <f>FORM3!G17</f>
        <v>4 Sistemas Desarrollados</v>
      </c>
      <c r="H50" s="535" t="str">
        <f>FORM3!H17</f>
        <v>Sistemas Implantados</v>
      </c>
      <c r="I50" s="621">
        <f>MIN(I51:I64)</f>
        <v>40544</v>
      </c>
      <c r="J50" s="622">
        <f>MAX(J51:J64)</f>
        <v>40908</v>
      </c>
      <c r="K50" s="564">
        <f>(K51*$D51+K52*$D52+K53*$D53+K54*$D54+K55*$D55+K56*$D56+K57*$D57+K58*$D58+K59*$D59+K60*$D60+K61*$D61+K62*$D62+K63*$D63+K64*$D64)/100</f>
        <v>1.84</v>
      </c>
      <c r="L50" s="565">
        <f t="shared" ref="L50:V50" si="30">(L51*$D51+L52*$D52+L53*$D53+L54*$D54+L55*$D55+L56*$D56+L57*$D57+L58*$D58+L59*$D59+L60*$D60+L61*$D61+L62*$D62+L63*$D63+L64*$D64)/100</f>
        <v>10.039999999999999</v>
      </c>
      <c r="M50" s="565">
        <f t="shared" si="30"/>
        <v>9.58</v>
      </c>
      <c r="N50" s="565">
        <f t="shared" si="30"/>
        <v>4.5199999999999996</v>
      </c>
      <c r="O50" s="565">
        <f t="shared" si="30"/>
        <v>12.07</v>
      </c>
      <c r="P50" s="565">
        <f t="shared" si="30"/>
        <v>6.62</v>
      </c>
      <c r="Q50" s="565">
        <f t="shared" si="30"/>
        <v>8.2200000000000006</v>
      </c>
      <c r="R50" s="565">
        <f t="shared" si="30"/>
        <v>3.82</v>
      </c>
      <c r="S50" s="565">
        <f t="shared" si="30"/>
        <v>9.42</v>
      </c>
      <c r="T50" s="565">
        <f t="shared" si="30"/>
        <v>3.82</v>
      </c>
      <c r="U50" s="565">
        <f t="shared" si="30"/>
        <v>11.52</v>
      </c>
      <c r="V50" s="565">
        <f t="shared" si="30"/>
        <v>18.53</v>
      </c>
      <c r="W50" s="561">
        <f t="shared" si="1"/>
        <v>99.999999999999986</v>
      </c>
      <c r="X50" s="357">
        <f t="shared" ref="X50:AI50" si="31">(X51*$D51+X52*$D52+X53*$D53+X54*$D54+X55*$D55+X56*$D56+X57*$D57+X58*$D58+X59*$D59+X60*$D60+X61*$D61+X62*$D62+X63*$D63+X64*$D64)/100</f>
        <v>1.28</v>
      </c>
      <c r="Y50" s="287">
        <f t="shared" si="31"/>
        <v>1.28</v>
      </c>
      <c r="Z50" s="287">
        <f t="shared" si="31"/>
        <v>8.02</v>
      </c>
      <c r="AA50" s="287">
        <f t="shared" si="31"/>
        <v>4.3099999999999996</v>
      </c>
      <c r="AB50" s="287">
        <f t="shared" si="31"/>
        <v>8.01</v>
      </c>
      <c r="AC50" s="287">
        <f t="shared" si="31"/>
        <v>5.01</v>
      </c>
      <c r="AD50" s="287">
        <f t="shared" si="31"/>
        <v>0</v>
      </c>
      <c r="AE50" s="287">
        <f t="shared" si="31"/>
        <v>3.5</v>
      </c>
      <c r="AF50" s="287">
        <f t="shared" si="31"/>
        <v>0</v>
      </c>
      <c r="AG50" s="287">
        <f t="shared" si="31"/>
        <v>0</v>
      </c>
      <c r="AH50" s="287">
        <f t="shared" si="31"/>
        <v>0</v>
      </c>
      <c r="AI50" s="287">
        <f t="shared" si="31"/>
        <v>0</v>
      </c>
      <c r="AJ50" s="356">
        <f t="shared" si="3"/>
        <v>31.409999999999997</v>
      </c>
      <c r="AK50" s="276" t="s">
        <v>908</v>
      </c>
      <c r="AL50" s="276" t="s">
        <v>908</v>
      </c>
      <c r="AM50" s="277" t="s">
        <v>908</v>
      </c>
      <c r="AN50" s="278" t="s">
        <v>908</v>
      </c>
      <c r="AO50" s="552">
        <f t="shared" si="11"/>
        <v>100</v>
      </c>
      <c r="AP50" s="552">
        <f t="shared" si="12"/>
        <v>31.409999999999997</v>
      </c>
      <c r="AQ50" s="585">
        <f t="shared" si="13"/>
        <v>0.31409999999999999</v>
      </c>
      <c r="AR50" s="532">
        <f t="shared" si="14"/>
        <v>21.46</v>
      </c>
      <c r="AS50" s="533">
        <f t="shared" si="15"/>
        <v>10.58</v>
      </c>
      <c r="AT50" s="585">
        <f t="shared" si="16"/>
        <v>0.49301025163094125</v>
      </c>
      <c r="AU50" s="532">
        <f t="shared" si="17"/>
        <v>23.21</v>
      </c>
      <c r="AV50" s="533">
        <f t="shared" si="18"/>
        <v>17.329999999999998</v>
      </c>
      <c r="AW50" s="585">
        <f t="shared" si="19"/>
        <v>0.74666092201637213</v>
      </c>
      <c r="AX50" s="532">
        <f t="shared" si="20"/>
        <v>21.46</v>
      </c>
      <c r="AY50" s="533">
        <f t="shared" si="21"/>
        <v>3.5</v>
      </c>
      <c r="AZ50" s="585">
        <f t="shared" si="22"/>
        <v>0.16309412861136999</v>
      </c>
      <c r="BA50" s="532">
        <f t="shared" si="23"/>
        <v>33.870000000000005</v>
      </c>
      <c r="BB50" s="533">
        <f t="shared" si="24"/>
        <v>0</v>
      </c>
      <c r="BC50" s="585">
        <f t="shared" si="25"/>
        <v>0</v>
      </c>
    </row>
    <row r="51" spans="1:55" s="8" customFormat="1" ht="101.25">
      <c r="A51" s="623" t="s">
        <v>701</v>
      </c>
      <c r="B51" s="538" t="s">
        <v>844</v>
      </c>
      <c r="C51" s="630" t="s">
        <v>836</v>
      </c>
      <c r="D51" s="631">
        <v>4</v>
      </c>
      <c r="E51" s="547" t="s">
        <v>876</v>
      </c>
      <c r="F51" s="625"/>
      <c r="G51" s="631" t="s">
        <v>877</v>
      </c>
      <c r="H51" s="625" t="s">
        <v>843</v>
      </c>
      <c r="I51" s="626">
        <v>40544</v>
      </c>
      <c r="J51" s="627">
        <v>40908</v>
      </c>
      <c r="K51" s="632"/>
      <c r="L51" s="633"/>
      <c r="M51" s="633">
        <v>25</v>
      </c>
      <c r="N51" s="633"/>
      <c r="O51" s="633">
        <v>25</v>
      </c>
      <c r="P51" s="633"/>
      <c r="Q51" s="633">
        <v>25</v>
      </c>
      <c r="R51" s="633"/>
      <c r="S51" s="633"/>
      <c r="T51" s="633"/>
      <c r="U51" s="633"/>
      <c r="V51" s="633">
        <v>25</v>
      </c>
      <c r="W51" s="211">
        <f t="shared" ref="W51:W64" si="32">SUM(K51:V51)</f>
        <v>100</v>
      </c>
      <c r="X51" s="358"/>
      <c r="Y51" s="140"/>
      <c r="Z51" s="140">
        <v>25</v>
      </c>
      <c r="AA51" s="140"/>
      <c r="AB51" s="140">
        <v>25</v>
      </c>
      <c r="AC51" s="140"/>
      <c r="AD51" s="140"/>
      <c r="AE51" s="140"/>
      <c r="AF51" s="140"/>
      <c r="AG51" s="140"/>
      <c r="AH51" s="140"/>
      <c r="AI51" s="140"/>
      <c r="AJ51" s="211">
        <f t="shared" ref="AJ51:AJ64" si="33">SUM(X51:AI51)</f>
        <v>50</v>
      </c>
      <c r="AK51" s="279" t="s">
        <v>900</v>
      </c>
      <c r="AL51" s="280" t="s">
        <v>909</v>
      </c>
      <c r="AM51" s="280" t="s">
        <v>909</v>
      </c>
      <c r="AN51" s="280" t="s">
        <v>909</v>
      </c>
      <c r="AO51" s="552">
        <f t="shared" si="11"/>
        <v>100</v>
      </c>
      <c r="AP51" s="552">
        <f t="shared" si="12"/>
        <v>50</v>
      </c>
      <c r="AQ51" s="585">
        <f t="shared" si="13"/>
        <v>0.5</v>
      </c>
      <c r="AR51" s="532">
        <f t="shared" si="14"/>
        <v>25</v>
      </c>
      <c r="AS51" s="533">
        <f t="shared" si="15"/>
        <v>25</v>
      </c>
      <c r="AT51" s="585">
        <f t="shared" si="16"/>
        <v>1</v>
      </c>
      <c r="AU51" s="532">
        <f t="shared" si="17"/>
        <v>25</v>
      </c>
      <c r="AV51" s="533">
        <f t="shared" si="18"/>
        <v>25</v>
      </c>
      <c r="AW51" s="585">
        <f t="shared" si="19"/>
        <v>1</v>
      </c>
      <c r="AX51" s="532">
        <f t="shared" si="20"/>
        <v>25</v>
      </c>
      <c r="AY51" s="533">
        <f t="shared" si="21"/>
        <v>0</v>
      </c>
      <c r="AZ51" s="585">
        <f t="shared" si="22"/>
        <v>0</v>
      </c>
      <c r="BA51" s="532">
        <f t="shared" si="23"/>
        <v>25</v>
      </c>
      <c r="BB51" s="533">
        <f t="shared" si="24"/>
        <v>0</v>
      </c>
      <c r="BC51" s="585">
        <f t="shared" si="25"/>
        <v>0</v>
      </c>
    </row>
    <row r="52" spans="1:55" s="8" customFormat="1" ht="87" customHeight="1">
      <c r="A52" s="623" t="s">
        <v>702</v>
      </c>
      <c r="B52" s="538" t="s">
        <v>828</v>
      </c>
      <c r="C52" s="630" t="s">
        <v>837</v>
      </c>
      <c r="D52" s="631">
        <v>8</v>
      </c>
      <c r="E52" s="547" t="s">
        <v>850</v>
      </c>
      <c r="F52" s="630"/>
      <c r="G52" s="631">
        <v>100</v>
      </c>
      <c r="H52" s="634" t="s">
        <v>672</v>
      </c>
      <c r="I52" s="626">
        <v>40544</v>
      </c>
      <c r="J52" s="627">
        <v>40908</v>
      </c>
      <c r="K52" s="629"/>
      <c r="L52" s="629"/>
      <c r="M52" s="629">
        <v>25</v>
      </c>
      <c r="N52" s="629"/>
      <c r="O52" s="629">
        <v>25</v>
      </c>
      <c r="P52" s="629"/>
      <c r="Q52" s="629">
        <v>25</v>
      </c>
      <c r="R52" s="629"/>
      <c r="S52" s="629"/>
      <c r="T52" s="629"/>
      <c r="U52" s="629"/>
      <c r="V52" s="629">
        <v>25</v>
      </c>
      <c r="W52" s="211">
        <f t="shared" si="32"/>
        <v>100</v>
      </c>
      <c r="X52" s="358"/>
      <c r="Y52" s="140"/>
      <c r="Z52" s="140">
        <v>30</v>
      </c>
      <c r="AA52" s="140"/>
      <c r="AB52" s="140">
        <v>25</v>
      </c>
      <c r="AC52" s="140"/>
      <c r="AD52" s="140"/>
      <c r="AE52" s="140"/>
      <c r="AF52" s="140"/>
      <c r="AG52" s="140"/>
      <c r="AH52" s="140"/>
      <c r="AI52" s="140"/>
      <c r="AJ52" s="211">
        <f t="shared" si="33"/>
        <v>55</v>
      </c>
      <c r="AK52" s="279" t="s">
        <v>901</v>
      </c>
      <c r="AL52" s="280" t="s">
        <v>910</v>
      </c>
      <c r="AM52" s="722" t="s">
        <v>910</v>
      </c>
      <c r="AN52" s="722" t="s">
        <v>910</v>
      </c>
      <c r="AO52" s="552">
        <f t="shared" si="11"/>
        <v>100</v>
      </c>
      <c r="AP52" s="552">
        <f t="shared" si="12"/>
        <v>55</v>
      </c>
      <c r="AQ52" s="585">
        <f t="shared" si="13"/>
        <v>0.55000000000000004</v>
      </c>
      <c r="AR52" s="532">
        <f t="shared" si="14"/>
        <v>25</v>
      </c>
      <c r="AS52" s="533">
        <f t="shared" si="15"/>
        <v>30</v>
      </c>
      <c r="AT52" s="585">
        <f t="shared" si="16"/>
        <v>1.2</v>
      </c>
      <c r="AU52" s="532">
        <f t="shared" si="17"/>
        <v>25</v>
      </c>
      <c r="AV52" s="533">
        <f t="shared" si="18"/>
        <v>25</v>
      </c>
      <c r="AW52" s="585">
        <f t="shared" si="19"/>
        <v>1</v>
      </c>
      <c r="AX52" s="532">
        <f t="shared" si="20"/>
        <v>25</v>
      </c>
      <c r="AY52" s="533">
        <f t="shared" si="21"/>
        <v>0</v>
      </c>
      <c r="AZ52" s="585">
        <f t="shared" si="22"/>
        <v>0</v>
      </c>
      <c r="BA52" s="532">
        <f t="shared" si="23"/>
        <v>25</v>
      </c>
      <c r="BB52" s="533">
        <f t="shared" si="24"/>
        <v>0</v>
      </c>
      <c r="BC52" s="585">
        <f t="shared" si="25"/>
        <v>0</v>
      </c>
    </row>
    <row r="53" spans="1:55" s="8" customFormat="1" ht="67.5">
      <c r="A53" s="623" t="s">
        <v>703</v>
      </c>
      <c r="B53" s="509" t="s">
        <v>829</v>
      </c>
      <c r="C53" s="630" t="s">
        <v>838</v>
      </c>
      <c r="D53" s="631">
        <v>8</v>
      </c>
      <c r="E53" s="547" t="s">
        <v>849</v>
      </c>
      <c r="F53" s="630">
        <v>100</v>
      </c>
      <c r="G53" s="631">
        <v>100</v>
      </c>
      <c r="H53" s="634" t="s">
        <v>672</v>
      </c>
      <c r="I53" s="626">
        <v>40544</v>
      </c>
      <c r="J53" s="627">
        <v>40908</v>
      </c>
      <c r="K53" s="629"/>
      <c r="L53" s="629"/>
      <c r="M53" s="629">
        <v>25</v>
      </c>
      <c r="N53" s="629">
        <v>8</v>
      </c>
      <c r="O53" s="629">
        <v>8</v>
      </c>
      <c r="P53" s="629">
        <v>8</v>
      </c>
      <c r="Q53" s="629">
        <v>8</v>
      </c>
      <c r="R53" s="629">
        <v>8</v>
      </c>
      <c r="S53" s="629">
        <v>8</v>
      </c>
      <c r="T53" s="629">
        <v>8</v>
      </c>
      <c r="U53" s="629">
        <v>9</v>
      </c>
      <c r="V53" s="629">
        <v>10</v>
      </c>
      <c r="W53" s="211">
        <f t="shared" si="32"/>
        <v>100</v>
      </c>
      <c r="X53" s="358"/>
      <c r="Y53" s="140"/>
      <c r="Z53" s="140">
        <v>25</v>
      </c>
      <c r="AA53" s="140">
        <v>8</v>
      </c>
      <c r="AB53" s="140">
        <v>8</v>
      </c>
      <c r="AC53" s="140">
        <v>8</v>
      </c>
      <c r="AD53" s="140"/>
      <c r="AE53" s="140"/>
      <c r="AF53" s="140"/>
      <c r="AG53" s="140"/>
      <c r="AH53" s="140"/>
      <c r="AI53" s="140"/>
      <c r="AJ53" s="211">
        <f t="shared" si="33"/>
        <v>49</v>
      </c>
      <c r="AK53" s="279" t="s">
        <v>903</v>
      </c>
      <c r="AL53" s="280" t="s">
        <v>903</v>
      </c>
      <c r="AM53" s="280" t="s">
        <v>903</v>
      </c>
      <c r="AN53" s="280" t="s">
        <v>903</v>
      </c>
      <c r="AO53" s="552">
        <f t="shared" si="11"/>
        <v>100</v>
      </c>
      <c r="AP53" s="552">
        <f t="shared" si="12"/>
        <v>49</v>
      </c>
      <c r="AQ53" s="585">
        <f t="shared" si="13"/>
        <v>0.49</v>
      </c>
      <c r="AR53" s="532">
        <f t="shared" si="14"/>
        <v>25</v>
      </c>
      <c r="AS53" s="533">
        <f t="shared" si="15"/>
        <v>25</v>
      </c>
      <c r="AT53" s="585">
        <f t="shared" si="16"/>
        <v>1</v>
      </c>
      <c r="AU53" s="532">
        <f t="shared" si="17"/>
        <v>24</v>
      </c>
      <c r="AV53" s="533">
        <f t="shared" si="18"/>
        <v>24</v>
      </c>
      <c r="AW53" s="585">
        <f t="shared" si="19"/>
        <v>1</v>
      </c>
      <c r="AX53" s="532">
        <f t="shared" si="20"/>
        <v>24</v>
      </c>
      <c r="AY53" s="533">
        <f t="shared" si="21"/>
        <v>0</v>
      </c>
      <c r="AZ53" s="585">
        <f t="shared" si="22"/>
        <v>0</v>
      </c>
      <c r="BA53" s="532">
        <f t="shared" si="23"/>
        <v>27</v>
      </c>
      <c r="BB53" s="533">
        <f t="shared" si="24"/>
        <v>0</v>
      </c>
      <c r="BC53" s="585">
        <f t="shared" si="25"/>
        <v>0</v>
      </c>
    </row>
    <row r="54" spans="1:55" s="8" customFormat="1" ht="60" customHeight="1">
      <c r="A54" s="623" t="s">
        <v>704</v>
      </c>
      <c r="B54" s="509" t="s">
        <v>673</v>
      </c>
      <c r="C54" s="630" t="s">
        <v>833</v>
      </c>
      <c r="D54" s="631">
        <v>8</v>
      </c>
      <c r="E54" s="206" t="s">
        <v>804</v>
      </c>
      <c r="F54" s="191">
        <v>100</v>
      </c>
      <c r="G54" s="624">
        <v>100</v>
      </c>
      <c r="H54" s="625" t="s">
        <v>674</v>
      </c>
      <c r="I54" s="626">
        <v>40544</v>
      </c>
      <c r="J54" s="627">
        <v>40908</v>
      </c>
      <c r="K54" s="628">
        <v>8</v>
      </c>
      <c r="L54" s="629">
        <v>8</v>
      </c>
      <c r="M54" s="629">
        <v>8</v>
      </c>
      <c r="N54" s="629">
        <v>8</v>
      </c>
      <c r="O54" s="629">
        <v>8</v>
      </c>
      <c r="P54" s="629">
        <v>8</v>
      </c>
      <c r="Q54" s="629">
        <v>8</v>
      </c>
      <c r="R54" s="629">
        <v>8</v>
      </c>
      <c r="S54" s="629">
        <v>8</v>
      </c>
      <c r="T54" s="629">
        <v>8</v>
      </c>
      <c r="U54" s="629">
        <v>10</v>
      </c>
      <c r="V54" s="629">
        <v>10</v>
      </c>
      <c r="W54" s="211">
        <f t="shared" si="32"/>
        <v>100</v>
      </c>
      <c r="X54" s="358">
        <v>8</v>
      </c>
      <c r="Y54" s="140">
        <v>8</v>
      </c>
      <c r="Z54" s="140">
        <v>8</v>
      </c>
      <c r="AA54" s="140">
        <v>8</v>
      </c>
      <c r="AB54" s="140">
        <v>8</v>
      </c>
      <c r="AC54" s="140">
        <v>8</v>
      </c>
      <c r="AD54" s="140"/>
      <c r="AE54" s="140"/>
      <c r="AF54" s="140"/>
      <c r="AG54" s="140"/>
      <c r="AH54" s="140"/>
      <c r="AI54" s="140"/>
      <c r="AJ54" s="211">
        <f t="shared" si="33"/>
        <v>48</v>
      </c>
      <c r="AK54" s="279" t="s">
        <v>896</v>
      </c>
      <c r="AL54" s="280" t="s">
        <v>896</v>
      </c>
      <c r="AM54" s="280" t="s">
        <v>896</v>
      </c>
      <c r="AN54" s="280" t="s">
        <v>896</v>
      </c>
      <c r="AO54" s="552">
        <f t="shared" si="11"/>
        <v>100</v>
      </c>
      <c r="AP54" s="552">
        <f t="shared" si="12"/>
        <v>48</v>
      </c>
      <c r="AQ54" s="585">
        <f t="shared" si="13"/>
        <v>0.48</v>
      </c>
      <c r="AR54" s="532">
        <f t="shared" si="14"/>
        <v>24</v>
      </c>
      <c r="AS54" s="533">
        <f t="shared" si="15"/>
        <v>24</v>
      </c>
      <c r="AT54" s="585">
        <f t="shared" si="16"/>
        <v>1</v>
      </c>
      <c r="AU54" s="532">
        <f t="shared" si="17"/>
        <v>24</v>
      </c>
      <c r="AV54" s="533">
        <f t="shared" si="18"/>
        <v>24</v>
      </c>
      <c r="AW54" s="585">
        <f t="shared" si="19"/>
        <v>1</v>
      </c>
      <c r="AX54" s="532">
        <f t="shared" si="20"/>
        <v>24</v>
      </c>
      <c r="AY54" s="533">
        <f t="shared" si="21"/>
        <v>0</v>
      </c>
      <c r="AZ54" s="585">
        <f t="shared" si="22"/>
        <v>0</v>
      </c>
      <c r="BA54" s="532">
        <f t="shared" si="23"/>
        <v>28</v>
      </c>
      <c r="BB54" s="533">
        <f t="shared" si="24"/>
        <v>0</v>
      </c>
      <c r="BC54" s="585">
        <f t="shared" si="25"/>
        <v>0</v>
      </c>
    </row>
    <row r="55" spans="1:55" s="8" customFormat="1" ht="56.25">
      <c r="A55" s="623" t="s">
        <v>705</v>
      </c>
      <c r="B55" s="509" t="s">
        <v>675</v>
      </c>
      <c r="C55" s="630" t="s">
        <v>833</v>
      </c>
      <c r="D55" s="631">
        <v>8</v>
      </c>
      <c r="E55" s="206" t="s">
        <v>652</v>
      </c>
      <c r="F55" s="191">
        <v>100</v>
      </c>
      <c r="G55" s="624">
        <v>100</v>
      </c>
      <c r="H55" s="625" t="s">
        <v>674</v>
      </c>
      <c r="I55" s="626">
        <v>40544</v>
      </c>
      <c r="J55" s="627">
        <v>40908</v>
      </c>
      <c r="K55" s="628">
        <v>8</v>
      </c>
      <c r="L55" s="629">
        <v>8</v>
      </c>
      <c r="M55" s="629">
        <v>8</v>
      </c>
      <c r="N55" s="629">
        <v>8</v>
      </c>
      <c r="O55" s="629">
        <v>8</v>
      </c>
      <c r="P55" s="629">
        <v>8</v>
      </c>
      <c r="Q55" s="629">
        <v>8</v>
      </c>
      <c r="R55" s="629">
        <v>8</v>
      </c>
      <c r="S55" s="629">
        <v>8</v>
      </c>
      <c r="T55" s="629">
        <v>8</v>
      </c>
      <c r="U55" s="629">
        <v>10</v>
      </c>
      <c r="V55" s="629">
        <v>10</v>
      </c>
      <c r="W55" s="211">
        <f t="shared" si="32"/>
        <v>100</v>
      </c>
      <c r="X55" s="358">
        <v>8</v>
      </c>
      <c r="Y55" s="140">
        <v>8</v>
      </c>
      <c r="Z55" s="140">
        <v>8</v>
      </c>
      <c r="AA55" s="140">
        <v>8</v>
      </c>
      <c r="AB55" s="140">
        <v>8</v>
      </c>
      <c r="AC55" s="140">
        <v>8</v>
      </c>
      <c r="AD55" s="140"/>
      <c r="AE55" s="140"/>
      <c r="AF55" s="140"/>
      <c r="AG55" s="140"/>
      <c r="AH55" s="140"/>
      <c r="AI55" s="140"/>
      <c r="AJ55" s="211">
        <f t="shared" si="33"/>
        <v>48</v>
      </c>
      <c r="AK55" s="279" t="s">
        <v>895</v>
      </c>
      <c r="AL55" s="280" t="s">
        <v>895</v>
      </c>
      <c r="AM55" s="280" t="s">
        <v>895</v>
      </c>
      <c r="AN55" s="280" t="s">
        <v>895</v>
      </c>
      <c r="AO55" s="552">
        <f t="shared" si="11"/>
        <v>100</v>
      </c>
      <c r="AP55" s="552">
        <f t="shared" si="12"/>
        <v>48</v>
      </c>
      <c r="AQ55" s="585">
        <f t="shared" si="13"/>
        <v>0.48</v>
      </c>
      <c r="AR55" s="532">
        <f t="shared" si="14"/>
        <v>24</v>
      </c>
      <c r="AS55" s="533">
        <f t="shared" si="15"/>
        <v>24</v>
      </c>
      <c r="AT55" s="585">
        <f t="shared" si="16"/>
        <v>1</v>
      </c>
      <c r="AU55" s="532">
        <f t="shared" si="17"/>
        <v>24</v>
      </c>
      <c r="AV55" s="533">
        <f t="shared" si="18"/>
        <v>24</v>
      </c>
      <c r="AW55" s="585">
        <f t="shared" si="19"/>
        <v>1</v>
      </c>
      <c r="AX55" s="532">
        <f t="shared" si="20"/>
        <v>24</v>
      </c>
      <c r="AY55" s="533">
        <f t="shared" si="21"/>
        <v>0</v>
      </c>
      <c r="AZ55" s="585">
        <f t="shared" si="22"/>
        <v>0</v>
      </c>
      <c r="BA55" s="532">
        <f t="shared" si="23"/>
        <v>28</v>
      </c>
      <c r="BB55" s="533">
        <f t="shared" si="24"/>
        <v>0</v>
      </c>
      <c r="BC55" s="585">
        <f t="shared" si="25"/>
        <v>0</v>
      </c>
    </row>
    <row r="56" spans="1:55" s="8" customFormat="1" ht="45">
      <c r="A56" s="623" t="s">
        <v>706</v>
      </c>
      <c r="B56" s="509" t="s">
        <v>830</v>
      </c>
      <c r="C56" s="630" t="s">
        <v>839</v>
      </c>
      <c r="D56" s="631">
        <v>8</v>
      </c>
      <c r="E56" s="206" t="s">
        <v>848</v>
      </c>
      <c r="F56" s="191"/>
      <c r="G56" s="624">
        <v>100</v>
      </c>
      <c r="H56" s="625" t="s">
        <v>676</v>
      </c>
      <c r="I56" s="626">
        <v>40544</v>
      </c>
      <c r="J56" s="627">
        <v>40908</v>
      </c>
      <c r="K56" s="628"/>
      <c r="L56" s="629">
        <v>15</v>
      </c>
      <c r="M56" s="629">
        <v>8</v>
      </c>
      <c r="N56" s="629">
        <v>8</v>
      </c>
      <c r="O56" s="629">
        <v>8</v>
      </c>
      <c r="P56" s="629">
        <v>8</v>
      </c>
      <c r="Q56" s="629">
        <v>8</v>
      </c>
      <c r="R56" s="629">
        <v>8</v>
      </c>
      <c r="S56" s="629">
        <v>8</v>
      </c>
      <c r="T56" s="629">
        <v>8</v>
      </c>
      <c r="U56" s="629">
        <v>10</v>
      </c>
      <c r="V56" s="629">
        <v>11</v>
      </c>
      <c r="W56" s="211">
        <f t="shared" si="32"/>
        <v>100</v>
      </c>
      <c r="X56" s="358"/>
      <c r="Y56" s="140"/>
      <c r="Z56" s="140">
        <v>8</v>
      </c>
      <c r="AA56" s="140">
        <v>8</v>
      </c>
      <c r="AB56" s="140">
        <v>8</v>
      </c>
      <c r="AC56" s="140">
        <v>8</v>
      </c>
      <c r="AD56" s="140"/>
      <c r="AE56" s="140"/>
      <c r="AF56" s="140"/>
      <c r="AG56" s="140"/>
      <c r="AH56" s="140"/>
      <c r="AI56" s="140"/>
      <c r="AJ56" s="211">
        <f t="shared" si="33"/>
        <v>32</v>
      </c>
      <c r="AK56" s="279" t="s">
        <v>897</v>
      </c>
      <c r="AL56" s="280" t="s">
        <v>911</v>
      </c>
      <c r="AM56" s="280" t="s">
        <v>918</v>
      </c>
      <c r="AN56" s="280" t="s">
        <v>923</v>
      </c>
      <c r="AO56" s="552">
        <f t="shared" si="11"/>
        <v>100</v>
      </c>
      <c r="AP56" s="552">
        <f t="shared" si="12"/>
        <v>32</v>
      </c>
      <c r="AQ56" s="585">
        <f t="shared" si="13"/>
        <v>0.32</v>
      </c>
      <c r="AR56" s="532">
        <f t="shared" si="14"/>
        <v>23</v>
      </c>
      <c r="AS56" s="533">
        <f t="shared" si="15"/>
        <v>8</v>
      </c>
      <c r="AT56" s="585">
        <f t="shared" si="16"/>
        <v>0.34782608695652173</v>
      </c>
      <c r="AU56" s="532">
        <f t="shared" si="17"/>
        <v>24</v>
      </c>
      <c r="AV56" s="533">
        <f t="shared" si="18"/>
        <v>24</v>
      </c>
      <c r="AW56" s="585">
        <f t="shared" si="19"/>
        <v>1</v>
      </c>
      <c r="AX56" s="532">
        <f t="shared" si="20"/>
        <v>24</v>
      </c>
      <c r="AY56" s="533">
        <f t="shared" si="21"/>
        <v>0</v>
      </c>
      <c r="AZ56" s="585">
        <f t="shared" si="22"/>
        <v>0</v>
      </c>
      <c r="BA56" s="532">
        <f t="shared" si="23"/>
        <v>29</v>
      </c>
      <c r="BB56" s="533">
        <f t="shared" si="24"/>
        <v>0</v>
      </c>
      <c r="BC56" s="585">
        <f t="shared" si="25"/>
        <v>0</v>
      </c>
    </row>
    <row r="57" spans="1:55" s="8" customFormat="1" ht="74.25" customHeight="1">
      <c r="A57" s="623" t="s">
        <v>707</v>
      </c>
      <c r="B57" s="509" t="s">
        <v>831</v>
      </c>
      <c r="C57" s="630" t="s">
        <v>839</v>
      </c>
      <c r="D57" s="631">
        <v>7</v>
      </c>
      <c r="E57" s="206" t="s">
        <v>845</v>
      </c>
      <c r="F57" s="191"/>
      <c r="G57" s="624">
        <v>100</v>
      </c>
      <c r="H57" s="625" t="s">
        <v>834</v>
      </c>
      <c r="I57" s="626"/>
      <c r="J57" s="627"/>
      <c r="K57" s="628"/>
      <c r="L57" s="629"/>
      <c r="M57" s="629">
        <v>5</v>
      </c>
      <c r="N57" s="629">
        <v>20</v>
      </c>
      <c r="O57" s="629">
        <v>25</v>
      </c>
      <c r="P57" s="629">
        <v>25</v>
      </c>
      <c r="Q57" s="629">
        <v>25</v>
      </c>
      <c r="R57" s="629"/>
      <c r="S57" s="629"/>
      <c r="T57" s="629"/>
      <c r="U57" s="629"/>
      <c r="V57" s="629"/>
      <c r="W57" s="211">
        <f t="shared" si="32"/>
        <v>100</v>
      </c>
      <c r="X57" s="358"/>
      <c r="Y57" s="140"/>
      <c r="Z57" s="140"/>
      <c r="AA57" s="140">
        <v>20</v>
      </c>
      <c r="AB57" s="140">
        <v>25</v>
      </c>
      <c r="AC57" s="140">
        <v>25</v>
      </c>
      <c r="AD57" s="140"/>
      <c r="AE57" s="140"/>
      <c r="AF57" s="140"/>
      <c r="AG57" s="140"/>
      <c r="AH57" s="140"/>
      <c r="AI57" s="140"/>
      <c r="AJ57" s="211"/>
      <c r="AK57" s="279" t="s">
        <v>898</v>
      </c>
      <c r="AL57" s="280" t="s">
        <v>912</v>
      </c>
      <c r="AM57" s="280" t="s">
        <v>919</v>
      </c>
      <c r="AN57" s="280" t="s">
        <v>924</v>
      </c>
      <c r="AO57" s="552">
        <f t="shared" si="11"/>
        <v>100</v>
      </c>
      <c r="AP57" s="552">
        <f t="shared" si="12"/>
        <v>70</v>
      </c>
      <c r="AQ57" s="585">
        <f t="shared" si="13"/>
        <v>0.7</v>
      </c>
      <c r="AR57" s="532">
        <f t="shared" si="14"/>
        <v>5</v>
      </c>
      <c r="AS57" s="533">
        <f t="shared" si="15"/>
        <v>0</v>
      </c>
      <c r="AT57" s="585">
        <f t="shared" si="16"/>
        <v>0</v>
      </c>
      <c r="AU57" s="532">
        <f t="shared" si="17"/>
        <v>70</v>
      </c>
      <c r="AV57" s="533">
        <f t="shared" si="18"/>
        <v>70</v>
      </c>
      <c r="AW57" s="585">
        <f t="shared" si="19"/>
        <v>1</v>
      </c>
      <c r="AX57" s="532">
        <f t="shared" si="20"/>
        <v>25</v>
      </c>
      <c r="AY57" s="533">
        <f t="shared" si="21"/>
        <v>0</v>
      </c>
      <c r="AZ57" s="585">
        <f t="shared" si="22"/>
        <v>0</v>
      </c>
      <c r="BA57" s="532">
        <f t="shared" si="23"/>
        <v>0</v>
      </c>
      <c r="BB57" s="533">
        <f t="shared" si="24"/>
        <v>0</v>
      </c>
      <c r="BC57" s="585">
        <f t="shared" si="25"/>
        <v>0</v>
      </c>
    </row>
    <row r="58" spans="1:55" s="8" customFormat="1" ht="101.25">
      <c r="A58" s="623" t="s">
        <v>708</v>
      </c>
      <c r="B58" s="509" t="s">
        <v>677</v>
      </c>
      <c r="C58" s="630" t="s">
        <v>839</v>
      </c>
      <c r="D58" s="631">
        <v>7</v>
      </c>
      <c r="E58" s="206" t="s">
        <v>678</v>
      </c>
      <c r="F58" s="638"/>
      <c r="G58" s="631">
        <v>100</v>
      </c>
      <c r="H58" s="625" t="s">
        <v>807</v>
      </c>
      <c r="I58" s="626">
        <v>40725</v>
      </c>
      <c r="J58" s="627">
        <v>40908</v>
      </c>
      <c r="K58" s="632"/>
      <c r="L58" s="633"/>
      <c r="M58" s="633"/>
      <c r="N58" s="639"/>
      <c r="O58" s="629"/>
      <c r="P58" s="629"/>
      <c r="Q58" s="629">
        <v>5</v>
      </c>
      <c r="R58" s="629">
        <v>10</v>
      </c>
      <c r="S58" s="629">
        <v>25</v>
      </c>
      <c r="T58" s="629">
        <v>10</v>
      </c>
      <c r="U58" s="629">
        <v>10</v>
      </c>
      <c r="V58" s="629">
        <v>40</v>
      </c>
      <c r="W58" s="211">
        <f t="shared" si="32"/>
        <v>100</v>
      </c>
      <c r="X58" s="358"/>
      <c r="Y58" s="140"/>
      <c r="Z58" s="140"/>
      <c r="AA58" s="140"/>
      <c r="AB58" s="140"/>
      <c r="AC58" s="140"/>
      <c r="AD58" s="140"/>
      <c r="AE58" s="140"/>
      <c r="AF58" s="140"/>
      <c r="AG58" s="140"/>
      <c r="AH58" s="140"/>
      <c r="AI58" s="140"/>
      <c r="AJ58" s="211">
        <f t="shared" si="33"/>
        <v>0</v>
      </c>
      <c r="AK58" s="279" t="s">
        <v>907</v>
      </c>
      <c r="AL58" s="280" t="s">
        <v>917</v>
      </c>
      <c r="AM58" s="280" t="s">
        <v>917</v>
      </c>
      <c r="AN58" s="280" t="s">
        <v>928</v>
      </c>
      <c r="AO58" s="552">
        <f t="shared" si="11"/>
        <v>100</v>
      </c>
      <c r="AP58" s="552">
        <f t="shared" si="12"/>
        <v>0</v>
      </c>
      <c r="AQ58" s="585">
        <f t="shared" si="13"/>
        <v>0</v>
      </c>
      <c r="AR58" s="532">
        <f t="shared" si="14"/>
        <v>0</v>
      </c>
      <c r="AS58" s="533">
        <f t="shared" si="15"/>
        <v>0</v>
      </c>
      <c r="AT58" s="585">
        <f t="shared" si="16"/>
        <v>0</v>
      </c>
      <c r="AU58" s="532">
        <f t="shared" si="17"/>
        <v>0</v>
      </c>
      <c r="AV58" s="533">
        <f t="shared" si="18"/>
        <v>0</v>
      </c>
      <c r="AW58" s="585">
        <f t="shared" si="19"/>
        <v>0</v>
      </c>
      <c r="AX58" s="532">
        <f t="shared" si="20"/>
        <v>40</v>
      </c>
      <c r="AY58" s="533">
        <f t="shared" si="21"/>
        <v>0</v>
      </c>
      <c r="AZ58" s="585">
        <f t="shared" si="22"/>
        <v>0</v>
      </c>
      <c r="BA58" s="532">
        <f t="shared" si="23"/>
        <v>60</v>
      </c>
      <c r="BB58" s="533">
        <f t="shared" si="24"/>
        <v>0</v>
      </c>
      <c r="BC58" s="585">
        <f t="shared" si="25"/>
        <v>0</v>
      </c>
    </row>
    <row r="59" spans="1:55" s="8" customFormat="1" ht="67.5">
      <c r="A59" s="623" t="s">
        <v>709</v>
      </c>
      <c r="B59" s="509" t="s">
        <v>832</v>
      </c>
      <c r="C59" s="630" t="s">
        <v>840</v>
      </c>
      <c r="D59" s="631">
        <v>7</v>
      </c>
      <c r="E59" s="547" t="s">
        <v>679</v>
      </c>
      <c r="F59" s="630">
        <v>100</v>
      </c>
      <c r="G59" s="631">
        <v>100</v>
      </c>
      <c r="H59" s="634" t="s">
        <v>680</v>
      </c>
      <c r="I59" s="626">
        <v>40544</v>
      </c>
      <c r="J59" s="627">
        <v>40908</v>
      </c>
      <c r="K59" s="632">
        <v>8</v>
      </c>
      <c r="L59" s="632">
        <v>8</v>
      </c>
      <c r="M59" s="633">
        <v>8</v>
      </c>
      <c r="N59" s="633">
        <v>8</v>
      </c>
      <c r="O59" s="629">
        <v>8</v>
      </c>
      <c r="P59" s="629">
        <v>8</v>
      </c>
      <c r="Q59" s="629">
        <v>8</v>
      </c>
      <c r="R59" s="629">
        <v>8</v>
      </c>
      <c r="S59" s="629">
        <v>8</v>
      </c>
      <c r="T59" s="629">
        <v>8</v>
      </c>
      <c r="U59" s="629">
        <v>10</v>
      </c>
      <c r="V59" s="629">
        <v>10</v>
      </c>
      <c r="W59" s="211">
        <f t="shared" si="32"/>
        <v>100</v>
      </c>
      <c r="X59" s="358"/>
      <c r="Y59" s="140"/>
      <c r="Z59" s="140"/>
      <c r="AA59" s="140"/>
      <c r="AB59" s="140"/>
      <c r="AC59" s="140"/>
      <c r="AD59" s="140"/>
      <c r="AE59" s="140"/>
      <c r="AF59" s="140"/>
      <c r="AG59" s="140"/>
      <c r="AH59" s="140"/>
      <c r="AI59" s="140"/>
      <c r="AJ59" s="211">
        <f t="shared" si="33"/>
        <v>0</v>
      </c>
      <c r="AK59" s="279" t="s">
        <v>904</v>
      </c>
      <c r="AL59" s="280" t="s">
        <v>913</v>
      </c>
      <c r="AM59" s="280" t="s">
        <v>920</v>
      </c>
      <c r="AN59" s="280" t="s">
        <v>929</v>
      </c>
      <c r="AO59" s="552">
        <f t="shared" si="11"/>
        <v>100</v>
      </c>
      <c r="AP59" s="552">
        <f t="shared" si="12"/>
        <v>0</v>
      </c>
      <c r="AQ59" s="585">
        <f t="shared" si="13"/>
        <v>0</v>
      </c>
      <c r="AR59" s="532">
        <f t="shared" si="14"/>
        <v>24</v>
      </c>
      <c r="AS59" s="533">
        <f t="shared" si="15"/>
        <v>0</v>
      </c>
      <c r="AT59" s="585">
        <f t="shared" si="16"/>
        <v>0</v>
      </c>
      <c r="AU59" s="532">
        <f t="shared" si="17"/>
        <v>24</v>
      </c>
      <c r="AV59" s="533">
        <f t="shared" si="18"/>
        <v>0</v>
      </c>
      <c r="AW59" s="585">
        <f t="shared" si="19"/>
        <v>0</v>
      </c>
      <c r="AX59" s="532">
        <f t="shared" si="20"/>
        <v>24</v>
      </c>
      <c r="AY59" s="533">
        <f t="shared" si="21"/>
        <v>0</v>
      </c>
      <c r="AZ59" s="585">
        <f t="shared" si="22"/>
        <v>0</v>
      </c>
      <c r="BA59" s="532">
        <f t="shared" si="23"/>
        <v>28</v>
      </c>
      <c r="BB59" s="533">
        <f t="shared" si="24"/>
        <v>0</v>
      </c>
      <c r="BC59" s="585">
        <f t="shared" si="25"/>
        <v>0</v>
      </c>
    </row>
    <row r="60" spans="1:55" s="8" customFormat="1" ht="36" customHeight="1">
      <c r="A60" s="623" t="s">
        <v>710</v>
      </c>
      <c r="B60" s="509" t="s">
        <v>681</v>
      </c>
      <c r="C60" s="630" t="s">
        <v>840</v>
      </c>
      <c r="D60" s="631">
        <v>7</v>
      </c>
      <c r="E60" s="206" t="s">
        <v>846</v>
      </c>
      <c r="F60" s="191">
        <v>300</v>
      </c>
      <c r="G60" s="624">
        <v>300</v>
      </c>
      <c r="H60" s="625" t="s">
        <v>682</v>
      </c>
      <c r="I60" s="626">
        <v>40848</v>
      </c>
      <c r="J60" s="627">
        <v>40908</v>
      </c>
      <c r="K60" s="640"/>
      <c r="L60" s="633"/>
      <c r="M60" s="633"/>
      <c r="N60" s="633"/>
      <c r="O60" s="629"/>
      <c r="P60" s="629"/>
      <c r="Q60" s="629"/>
      <c r="R60" s="629"/>
      <c r="S60" s="629"/>
      <c r="T60" s="629"/>
      <c r="U60" s="629"/>
      <c r="V60" s="629">
        <v>100</v>
      </c>
      <c r="W60" s="211">
        <f t="shared" si="32"/>
        <v>100</v>
      </c>
      <c r="X60" s="358"/>
      <c r="Y60" s="140"/>
      <c r="Z60" s="140"/>
      <c r="AA60" s="140"/>
      <c r="AB60" s="140"/>
      <c r="AC60" s="140"/>
      <c r="AD60" s="140"/>
      <c r="AE60" s="140"/>
      <c r="AF60" s="140"/>
      <c r="AG60" s="140"/>
      <c r="AH60" s="140"/>
      <c r="AI60" s="140"/>
      <c r="AJ60" s="211">
        <f t="shared" si="33"/>
        <v>0</v>
      </c>
      <c r="AK60" s="279" t="s">
        <v>906</v>
      </c>
      <c r="AL60" s="279" t="s">
        <v>916</v>
      </c>
      <c r="AM60" s="280" t="s">
        <v>921</v>
      </c>
      <c r="AN60" s="280" t="s">
        <v>928</v>
      </c>
      <c r="AO60" s="552">
        <f t="shared" si="11"/>
        <v>100</v>
      </c>
      <c r="AP60" s="552">
        <f t="shared" si="12"/>
        <v>0</v>
      </c>
      <c r="AQ60" s="585">
        <f t="shared" si="13"/>
        <v>0</v>
      </c>
      <c r="AR60" s="532">
        <f t="shared" si="14"/>
        <v>0</v>
      </c>
      <c r="AS60" s="533">
        <f t="shared" si="15"/>
        <v>0</v>
      </c>
      <c r="AT60" s="585">
        <f t="shared" si="16"/>
        <v>0</v>
      </c>
      <c r="AU60" s="532">
        <f t="shared" si="17"/>
        <v>0</v>
      </c>
      <c r="AV60" s="533">
        <f t="shared" si="18"/>
        <v>0</v>
      </c>
      <c r="AW60" s="585">
        <f t="shared" si="19"/>
        <v>0</v>
      </c>
      <c r="AX60" s="532">
        <f t="shared" si="20"/>
        <v>0</v>
      </c>
      <c r="AY60" s="533">
        <f t="shared" si="21"/>
        <v>0</v>
      </c>
      <c r="AZ60" s="585">
        <f t="shared" si="22"/>
        <v>0</v>
      </c>
      <c r="BA60" s="532">
        <f t="shared" si="23"/>
        <v>100</v>
      </c>
      <c r="BB60" s="533">
        <f t="shared" si="24"/>
        <v>0</v>
      </c>
      <c r="BC60" s="585">
        <f t="shared" si="25"/>
        <v>0</v>
      </c>
    </row>
    <row r="61" spans="1:55" s="8" customFormat="1" ht="45">
      <c r="A61" s="623" t="s">
        <v>711</v>
      </c>
      <c r="B61" s="509" t="s">
        <v>683</v>
      </c>
      <c r="C61" s="630" t="s">
        <v>840</v>
      </c>
      <c r="D61" s="631">
        <v>7</v>
      </c>
      <c r="E61" s="206" t="s">
        <v>684</v>
      </c>
      <c r="F61" s="191">
        <v>50</v>
      </c>
      <c r="G61" s="624">
        <v>100</v>
      </c>
      <c r="H61" s="625" t="s">
        <v>685</v>
      </c>
      <c r="I61" s="626">
        <v>40544</v>
      </c>
      <c r="J61" s="627">
        <v>40908</v>
      </c>
      <c r="K61" s="640"/>
      <c r="L61" s="629"/>
      <c r="M61" s="629">
        <v>25</v>
      </c>
      <c r="N61" s="629"/>
      <c r="O61" s="629"/>
      <c r="P61" s="629">
        <v>25</v>
      </c>
      <c r="Q61" s="629"/>
      <c r="R61" s="629"/>
      <c r="S61" s="629">
        <v>25</v>
      </c>
      <c r="T61" s="629"/>
      <c r="U61" s="629"/>
      <c r="V61" s="629">
        <v>25</v>
      </c>
      <c r="W61" s="211">
        <f t="shared" si="32"/>
        <v>100</v>
      </c>
      <c r="X61" s="358"/>
      <c r="Y61" s="140"/>
      <c r="Z61" s="140"/>
      <c r="AA61" s="140"/>
      <c r="AB61" s="140"/>
      <c r="AC61" s="140"/>
      <c r="AD61" s="140"/>
      <c r="AE61" s="140"/>
      <c r="AF61" s="140"/>
      <c r="AG61" s="140"/>
      <c r="AH61" s="140"/>
      <c r="AI61" s="140"/>
      <c r="AJ61" s="211">
        <f t="shared" si="33"/>
        <v>0</v>
      </c>
      <c r="AK61" s="279" t="s">
        <v>899</v>
      </c>
      <c r="AL61" s="280" t="s">
        <v>914</v>
      </c>
      <c r="AM61" s="280" t="s">
        <v>914</v>
      </c>
      <c r="AN61" s="280" t="s">
        <v>927</v>
      </c>
      <c r="AO61" s="552">
        <f t="shared" si="11"/>
        <v>100</v>
      </c>
      <c r="AP61" s="552">
        <f t="shared" si="12"/>
        <v>0</v>
      </c>
      <c r="AQ61" s="585">
        <f t="shared" si="13"/>
        <v>0</v>
      </c>
      <c r="AR61" s="532">
        <f t="shared" si="14"/>
        <v>25</v>
      </c>
      <c r="AS61" s="533">
        <f t="shared" si="15"/>
        <v>0</v>
      </c>
      <c r="AT61" s="585">
        <f t="shared" si="16"/>
        <v>0</v>
      </c>
      <c r="AU61" s="532">
        <f t="shared" si="17"/>
        <v>25</v>
      </c>
      <c r="AV61" s="533">
        <f t="shared" si="18"/>
        <v>0</v>
      </c>
      <c r="AW61" s="585">
        <f t="shared" si="19"/>
        <v>0</v>
      </c>
      <c r="AX61" s="532">
        <f t="shared" si="20"/>
        <v>25</v>
      </c>
      <c r="AY61" s="533">
        <f t="shared" si="21"/>
        <v>0</v>
      </c>
      <c r="AZ61" s="585">
        <f t="shared" si="22"/>
        <v>0</v>
      </c>
      <c r="BA61" s="532">
        <f t="shared" si="23"/>
        <v>25</v>
      </c>
      <c r="BB61" s="533">
        <f t="shared" si="24"/>
        <v>0</v>
      </c>
      <c r="BC61" s="585">
        <f t="shared" si="25"/>
        <v>0</v>
      </c>
    </row>
    <row r="62" spans="1:55" s="8" customFormat="1" ht="33.75">
      <c r="A62" s="623" t="s">
        <v>786</v>
      </c>
      <c r="B62" s="509" t="s">
        <v>686</v>
      </c>
      <c r="C62" s="630" t="s">
        <v>840</v>
      </c>
      <c r="D62" s="631">
        <v>7</v>
      </c>
      <c r="E62" s="206" t="s">
        <v>805</v>
      </c>
      <c r="F62" s="630">
        <v>1</v>
      </c>
      <c r="G62" s="631">
        <v>1</v>
      </c>
      <c r="H62" s="625" t="s">
        <v>687</v>
      </c>
      <c r="I62" s="626">
        <v>40848</v>
      </c>
      <c r="J62" s="627">
        <v>40908</v>
      </c>
      <c r="K62" s="640"/>
      <c r="L62" s="629"/>
      <c r="M62" s="629"/>
      <c r="N62" s="629"/>
      <c r="O62" s="629"/>
      <c r="P62" s="629"/>
      <c r="Q62" s="629"/>
      <c r="R62" s="629"/>
      <c r="S62" s="629"/>
      <c r="T62" s="629"/>
      <c r="U62" s="629">
        <v>100</v>
      </c>
      <c r="V62" s="629"/>
      <c r="W62" s="211">
        <f t="shared" si="32"/>
        <v>100</v>
      </c>
      <c r="X62" s="358"/>
      <c r="Y62" s="140"/>
      <c r="Z62" s="140"/>
      <c r="AA62" s="140"/>
      <c r="AB62" s="140"/>
      <c r="AC62" s="140"/>
      <c r="AD62" s="140"/>
      <c r="AE62" s="140"/>
      <c r="AF62" s="140"/>
      <c r="AG62" s="140"/>
      <c r="AH62" s="140"/>
      <c r="AI62" s="140"/>
      <c r="AJ62" s="211">
        <f t="shared" si="33"/>
        <v>0</v>
      </c>
      <c r="AK62" s="279" t="s">
        <v>902</v>
      </c>
      <c r="AL62" s="279" t="s">
        <v>902</v>
      </c>
      <c r="AM62" s="280" t="s">
        <v>902</v>
      </c>
      <c r="AN62" s="280" t="s">
        <v>925</v>
      </c>
      <c r="AO62" s="552">
        <f t="shared" si="11"/>
        <v>100</v>
      </c>
      <c r="AP62" s="552">
        <f t="shared" si="12"/>
        <v>0</v>
      </c>
      <c r="AQ62" s="585">
        <f t="shared" si="13"/>
        <v>0</v>
      </c>
      <c r="AR62" s="532">
        <f t="shared" si="14"/>
        <v>0</v>
      </c>
      <c r="AS62" s="533">
        <f t="shared" si="15"/>
        <v>0</v>
      </c>
      <c r="AT62" s="585">
        <f t="shared" si="16"/>
        <v>0</v>
      </c>
      <c r="AU62" s="532">
        <f t="shared" si="17"/>
        <v>0</v>
      </c>
      <c r="AV62" s="533">
        <f t="shared" si="18"/>
        <v>0</v>
      </c>
      <c r="AW62" s="585">
        <f t="shared" si="19"/>
        <v>0</v>
      </c>
      <c r="AX62" s="532">
        <f t="shared" si="20"/>
        <v>0</v>
      </c>
      <c r="AY62" s="533">
        <f t="shared" si="21"/>
        <v>0</v>
      </c>
      <c r="AZ62" s="585">
        <f t="shared" si="22"/>
        <v>0</v>
      </c>
      <c r="BA62" s="532">
        <f t="shared" si="23"/>
        <v>100</v>
      </c>
      <c r="BB62" s="533">
        <f t="shared" si="24"/>
        <v>0</v>
      </c>
      <c r="BC62" s="585">
        <f t="shared" si="25"/>
        <v>0</v>
      </c>
    </row>
    <row r="63" spans="1:55" s="8" customFormat="1" ht="56.25">
      <c r="A63" s="623" t="s">
        <v>787</v>
      </c>
      <c r="B63" s="509" t="s">
        <v>688</v>
      </c>
      <c r="C63" s="630" t="s">
        <v>841</v>
      </c>
      <c r="D63" s="631">
        <v>7</v>
      </c>
      <c r="E63" s="206" t="s">
        <v>847</v>
      </c>
      <c r="F63" s="191"/>
      <c r="G63" s="631">
        <v>100</v>
      </c>
      <c r="H63" s="625" t="s">
        <v>689</v>
      </c>
      <c r="I63" s="626">
        <v>40664</v>
      </c>
      <c r="J63" s="627">
        <v>40816</v>
      </c>
      <c r="K63" s="628"/>
      <c r="L63" s="629"/>
      <c r="M63" s="629"/>
      <c r="N63" s="629"/>
      <c r="O63" s="629">
        <v>60</v>
      </c>
      <c r="P63" s="629"/>
      <c r="Q63" s="629"/>
      <c r="R63" s="629"/>
      <c r="S63" s="629">
        <v>40</v>
      </c>
      <c r="T63" s="629"/>
      <c r="U63" s="629"/>
      <c r="V63" s="629"/>
      <c r="W63" s="211">
        <f t="shared" si="32"/>
        <v>100</v>
      </c>
      <c r="X63" s="358"/>
      <c r="Y63" s="140"/>
      <c r="Z63" s="140"/>
      <c r="AA63" s="140"/>
      <c r="AB63" s="140"/>
      <c r="AC63" s="140"/>
      <c r="AD63" s="140"/>
      <c r="AE63" s="140"/>
      <c r="AF63" s="140"/>
      <c r="AG63" s="140"/>
      <c r="AH63" s="140"/>
      <c r="AI63" s="140"/>
      <c r="AJ63" s="211">
        <f t="shared" si="33"/>
        <v>0</v>
      </c>
      <c r="AK63" s="279" t="s">
        <v>902</v>
      </c>
      <c r="AL63" s="279" t="s">
        <v>902</v>
      </c>
      <c r="AM63" s="280" t="s">
        <v>902</v>
      </c>
      <c r="AN63" s="280" t="s">
        <v>926</v>
      </c>
      <c r="AO63" s="552">
        <f t="shared" si="11"/>
        <v>100</v>
      </c>
      <c r="AP63" s="552">
        <f t="shared" si="12"/>
        <v>0</v>
      </c>
      <c r="AQ63" s="585">
        <f t="shared" si="13"/>
        <v>0</v>
      </c>
      <c r="AR63" s="532">
        <f t="shared" si="14"/>
        <v>0</v>
      </c>
      <c r="AS63" s="533">
        <f t="shared" si="15"/>
        <v>0</v>
      </c>
      <c r="AT63" s="585">
        <f t="shared" si="16"/>
        <v>0</v>
      </c>
      <c r="AU63" s="532">
        <f t="shared" si="17"/>
        <v>60</v>
      </c>
      <c r="AV63" s="533">
        <f t="shared" si="18"/>
        <v>0</v>
      </c>
      <c r="AW63" s="585">
        <f t="shared" si="19"/>
        <v>0</v>
      </c>
      <c r="AX63" s="532">
        <f t="shared" si="20"/>
        <v>40</v>
      </c>
      <c r="AY63" s="533">
        <f t="shared" si="21"/>
        <v>0</v>
      </c>
      <c r="AZ63" s="585">
        <f t="shared" si="22"/>
        <v>0</v>
      </c>
      <c r="BA63" s="532">
        <f t="shared" si="23"/>
        <v>0</v>
      </c>
      <c r="BB63" s="533">
        <f t="shared" si="24"/>
        <v>0</v>
      </c>
      <c r="BC63" s="585">
        <f t="shared" si="25"/>
        <v>0</v>
      </c>
    </row>
    <row r="64" spans="1:55" s="8" customFormat="1" ht="68.25" thickBot="1">
      <c r="A64" s="641" t="s">
        <v>835</v>
      </c>
      <c r="B64" s="573" t="s">
        <v>690</v>
      </c>
      <c r="C64" s="642" t="s">
        <v>842</v>
      </c>
      <c r="D64" s="643">
        <v>7</v>
      </c>
      <c r="E64" s="644" t="s">
        <v>806</v>
      </c>
      <c r="F64" s="645"/>
      <c r="G64" s="646">
        <v>100</v>
      </c>
      <c r="H64" s="647" t="s">
        <v>691</v>
      </c>
      <c r="I64" s="648">
        <v>40544</v>
      </c>
      <c r="J64" s="649">
        <v>40724</v>
      </c>
      <c r="K64" s="650"/>
      <c r="L64" s="651">
        <v>100</v>
      </c>
      <c r="M64" s="651"/>
      <c r="N64" s="651"/>
      <c r="O64" s="651"/>
      <c r="P64" s="651"/>
      <c r="Q64" s="651"/>
      <c r="R64" s="651"/>
      <c r="S64" s="651"/>
      <c r="T64" s="651"/>
      <c r="U64" s="651"/>
      <c r="V64" s="651"/>
      <c r="W64" s="574">
        <f t="shared" si="32"/>
        <v>100</v>
      </c>
      <c r="X64" s="358"/>
      <c r="Y64" s="140"/>
      <c r="Z64" s="140">
        <v>10</v>
      </c>
      <c r="AA64" s="140">
        <v>5</v>
      </c>
      <c r="AB64" s="140">
        <v>10</v>
      </c>
      <c r="AC64" s="140">
        <v>10</v>
      </c>
      <c r="AD64" s="140"/>
      <c r="AE64" s="140">
        <v>50</v>
      </c>
      <c r="AF64" s="140"/>
      <c r="AG64" s="140"/>
      <c r="AH64" s="140"/>
      <c r="AI64" s="140"/>
      <c r="AJ64" s="211">
        <f t="shared" si="33"/>
        <v>85</v>
      </c>
      <c r="AK64" s="279" t="s">
        <v>905</v>
      </c>
      <c r="AL64" s="280" t="s">
        <v>915</v>
      </c>
      <c r="AM64" s="280" t="s">
        <v>922</v>
      </c>
      <c r="AN64" s="280" t="s">
        <v>922</v>
      </c>
      <c r="AO64" s="552">
        <f t="shared" si="11"/>
        <v>100</v>
      </c>
      <c r="AP64" s="552">
        <f t="shared" si="12"/>
        <v>85</v>
      </c>
      <c r="AQ64" s="585">
        <f t="shared" si="13"/>
        <v>0.85</v>
      </c>
      <c r="AR64" s="532">
        <f t="shared" si="14"/>
        <v>100</v>
      </c>
      <c r="AS64" s="533">
        <f t="shared" si="15"/>
        <v>10</v>
      </c>
      <c r="AT64" s="585">
        <f t="shared" si="16"/>
        <v>0.1</v>
      </c>
      <c r="AU64" s="532">
        <f t="shared" si="17"/>
        <v>0</v>
      </c>
      <c r="AV64" s="533">
        <f t="shared" si="18"/>
        <v>25</v>
      </c>
      <c r="AW64" s="585">
        <f t="shared" si="19"/>
        <v>0.25</v>
      </c>
      <c r="AX64" s="532">
        <f t="shared" si="20"/>
        <v>0</v>
      </c>
      <c r="AY64" s="533">
        <f t="shared" si="21"/>
        <v>50</v>
      </c>
      <c r="AZ64" s="585">
        <f t="shared" si="22"/>
        <v>0.5</v>
      </c>
      <c r="BA64" s="532">
        <f t="shared" si="23"/>
        <v>0</v>
      </c>
      <c r="BB64" s="533">
        <f t="shared" si="24"/>
        <v>0</v>
      </c>
      <c r="BC64" s="585">
        <f t="shared" si="25"/>
        <v>0</v>
      </c>
    </row>
    <row r="65" spans="1:136" s="637" customFormat="1" ht="12" thickTop="1">
      <c r="A65" s="652"/>
      <c r="B65" s="653"/>
      <c r="D65" s="571"/>
      <c r="E65" s="653"/>
      <c r="F65" s="653"/>
      <c r="G65" s="653"/>
      <c r="H65" s="653"/>
      <c r="I65" s="654"/>
      <c r="J65" s="654"/>
      <c r="K65" s="655"/>
      <c r="L65" s="655"/>
      <c r="M65" s="655"/>
      <c r="N65" s="655"/>
      <c r="O65" s="655"/>
      <c r="P65" s="655"/>
      <c r="Q65" s="655"/>
      <c r="R65" s="655"/>
      <c r="S65" s="655"/>
      <c r="T65" s="655"/>
      <c r="U65" s="655"/>
      <c r="V65" s="655"/>
      <c r="W65" s="571"/>
      <c r="X65" s="656"/>
      <c r="Y65" s="656"/>
      <c r="Z65" s="656"/>
      <c r="AA65" s="656"/>
      <c r="AB65" s="656"/>
      <c r="AC65" s="656"/>
      <c r="AD65" s="657"/>
      <c r="AE65" s="657"/>
      <c r="AF65" s="657"/>
      <c r="AG65" s="657"/>
      <c r="AH65" s="657"/>
      <c r="AI65" s="657"/>
      <c r="AJ65" s="540"/>
      <c r="AK65" s="658"/>
      <c r="AL65" s="659"/>
      <c r="AM65" s="659"/>
      <c r="AN65" s="659"/>
      <c r="AO65" s="541"/>
      <c r="AP65" s="541"/>
      <c r="AQ65" s="541"/>
      <c r="AR65" s="541"/>
      <c r="AS65" s="542"/>
      <c r="AT65" s="543"/>
      <c r="AU65" s="544"/>
      <c r="AV65" s="542"/>
      <c r="AW65" s="543"/>
      <c r="AX65" s="544"/>
      <c r="AY65" s="542"/>
      <c r="AZ65" s="543"/>
      <c r="BA65" s="544"/>
      <c r="BB65" s="542"/>
      <c r="BC65" s="543"/>
    </row>
    <row r="66" spans="1:136" s="8" customFormat="1">
      <c r="A66" s="218" t="s">
        <v>55</v>
      </c>
      <c r="B66" s="361"/>
      <c r="C66" s="831" t="s">
        <v>56</v>
      </c>
      <c r="D66" s="832"/>
      <c r="E66" s="833"/>
      <c r="F66" s="831" t="s">
        <v>57</v>
      </c>
      <c r="G66" s="832"/>
      <c r="H66" s="832"/>
      <c r="I66" s="832"/>
      <c r="J66" s="832"/>
      <c r="K66" s="832"/>
      <c r="L66" s="832"/>
      <c r="M66" s="832"/>
      <c r="N66" s="832"/>
      <c r="O66" s="832"/>
      <c r="P66" s="833"/>
      <c r="Q66" s="834" t="s">
        <v>58</v>
      </c>
      <c r="R66" s="835"/>
      <c r="S66" s="835"/>
      <c r="T66" s="835"/>
      <c r="U66" s="835"/>
      <c r="V66" s="835"/>
      <c r="W66" s="836"/>
      <c r="X66" s="660"/>
      <c r="Y66" s="660"/>
      <c r="Z66" s="660"/>
      <c r="AA66" s="531"/>
      <c r="AB66" s="660"/>
      <c r="AC66" s="660"/>
      <c r="AJ66" s="209"/>
      <c r="AK66" s="13"/>
      <c r="AL66" s="7"/>
      <c r="AM66" s="7"/>
      <c r="AN66" s="7"/>
      <c r="AO66" s="554">
        <f>AVERAGE(AO8:AO64)</f>
        <v>100</v>
      </c>
      <c r="AP66" s="554">
        <f>AVERAGE(AP8:AP64)</f>
        <v>8.2177192982456138</v>
      </c>
      <c r="AQ66" s="553">
        <f>IF(AO66=0&amp;AP66=0,0,IF(AO66=0,AP66/100,AP66/AO66))</f>
        <v>8.217719298245614E-2</v>
      </c>
      <c r="AR66" s="554">
        <f>AVERAGE(AR8:AR64)</f>
        <v>23.3690350877193</v>
      </c>
      <c r="AS66" s="554">
        <f>AVERAGE(AS8:AS64)</f>
        <v>2.7470175438596489</v>
      </c>
      <c r="AT66" s="553">
        <f>IF(AR66=0&amp;AS66=0,0,IF(AR66=0,AS66/100,AS66/AR66))</f>
        <v>0.11754946379036585</v>
      </c>
      <c r="AU66" s="554">
        <f>AVERAGE(AU8:AU64)</f>
        <v>25.332192982456139</v>
      </c>
      <c r="AV66" s="554">
        <f>AVERAGE(AV8:AV64)</f>
        <v>4.5321052631578942</v>
      </c>
      <c r="AW66" s="553">
        <f>IF(AU66=0&amp;AV66=0,0,IF(AU66=0,AV66/100,AV66/AU66))</f>
        <v>0.17890694525723111</v>
      </c>
      <c r="AX66" s="554">
        <f>AVERAGE(AX8:AX64)</f>
        <v>25.285701754385965</v>
      </c>
      <c r="AY66" s="554">
        <f>AVERAGE(AY8:AY64)</f>
        <v>0.93859649122807021</v>
      </c>
      <c r="AZ66" s="553">
        <f>IF(AX66=0&amp;AY66=0,0,IF(AX66=0,AY66/100,AY66/AX66))</f>
        <v>3.7119653642409378E-2</v>
      </c>
      <c r="BA66" s="554">
        <f>AVERAGE(BA8:BA64)</f>
        <v>26.013070175438596</v>
      </c>
      <c r="BB66" s="554">
        <f>AVERAGE(BB8:BB64)</f>
        <v>0</v>
      </c>
      <c r="BC66" s="553">
        <f t="shared" ref="BC66" si="34">IF(BA66=0&amp;BB66=0,0,IF(BA66=0,BB66/100,BB66/BA66))</f>
        <v>0</v>
      </c>
      <c r="BD66" s="14"/>
      <c r="BE66" s="14"/>
      <c r="BF66" s="14"/>
      <c r="BG66" s="14"/>
      <c r="BH66" s="14"/>
      <c r="BI66" s="14"/>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c r="CZ66" s="7"/>
      <c r="DA66" s="7"/>
      <c r="DB66" s="7"/>
      <c r="DC66" s="7"/>
      <c r="DD66" s="7"/>
      <c r="DE66" s="7"/>
      <c r="DF66" s="7"/>
      <c r="DG66" s="7"/>
      <c r="DH66" s="7"/>
      <c r="DI66" s="7"/>
      <c r="DJ66" s="7"/>
      <c r="DK66" s="7"/>
      <c r="DL66" s="7"/>
      <c r="DM66" s="7"/>
      <c r="DN66" s="7"/>
      <c r="DO66" s="7"/>
      <c r="DP66" s="7"/>
      <c r="DQ66" s="7"/>
      <c r="DR66" s="7"/>
      <c r="DS66" s="7"/>
      <c r="DT66" s="7"/>
      <c r="DU66" s="7"/>
      <c r="DV66" s="7"/>
      <c r="DW66" s="7"/>
      <c r="DX66" s="7"/>
      <c r="DY66" s="7"/>
      <c r="DZ66" s="7"/>
      <c r="EA66" s="7"/>
      <c r="EB66" s="7"/>
      <c r="EC66" s="7"/>
      <c r="ED66" s="7"/>
      <c r="EE66" s="7"/>
      <c r="EF66" s="7"/>
    </row>
    <row r="67" spans="1:136" s="8" customFormat="1">
      <c r="A67" s="219" t="s">
        <v>71</v>
      </c>
      <c r="B67" s="557"/>
      <c r="C67" s="593" t="s">
        <v>658</v>
      </c>
      <c r="D67" s="611"/>
      <c r="E67" s="178"/>
      <c r="F67" s="177" t="s">
        <v>663</v>
      </c>
      <c r="G67" s="173"/>
      <c r="H67" s="173"/>
      <c r="I67" s="173"/>
      <c r="J67" s="173"/>
      <c r="K67" s="173"/>
      <c r="L67" s="173"/>
      <c r="M67" s="556"/>
      <c r="N67" s="556"/>
      <c r="O67" s="530"/>
      <c r="P67" s="610"/>
      <c r="Q67" s="318"/>
      <c r="R67" s="556"/>
      <c r="S67" s="556"/>
      <c r="T67" s="556"/>
      <c r="U67" s="556"/>
      <c r="V67" s="556"/>
      <c r="W67" s="610"/>
      <c r="X67" s="660"/>
      <c r="Y67" s="660"/>
      <c r="Z67" s="660"/>
      <c r="AA67" s="531"/>
      <c r="AB67" s="660"/>
      <c r="AC67" s="660"/>
      <c r="AJ67" s="209"/>
      <c r="AK67" s="13"/>
      <c r="AL67" s="7"/>
      <c r="AM67" s="7"/>
      <c r="AN67" s="7"/>
      <c r="AO67" s="14"/>
      <c r="AP67" s="14"/>
      <c r="AQ67" s="14"/>
      <c r="AR67" s="14"/>
      <c r="AS67" s="14"/>
      <c r="AT67" s="14"/>
      <c r="AU67" s="14"/>
      <c r="AV67" s="14"/>
      <c r="AW67" s="14"/>
      <c r="AX67" s="14"/>
      <c r="AY67" s="14"/>
      <c r="AZ67" s="14"/>
      <c r="BA67" s="14"/>
      <c r="BB67" s="14"/>
      <c r="BC67" s="14"/>
      <c r="BD67" s="14"/>
      <c r="BE67" s="14"/>
      <c r="BF67" s="14"/>
      <c r="BG67" s="14"/>
      <c r="BH67" s="14"/>
      <c r="BI67" s="14"/>
      <c r="BJ67" s="7"/>
      <c r="BK67" s="7"/>
      <c r="BL67" s="7"/>
      <c r="BM67" s="7"/>
      <c r="BN67" s="7"/>
      <c r="BO67" s="7"/>
      <c r="BP67" s="7"/>
      <c r="BQ67" s="7"/>
      <c r="BR67" s="7"/>
      <c r="BS67" s="7"/>
      <c r="BT67" s="7"/>
      <c r="BU67" s="7"/>
      <c r="BV67" s="7"/>
      <c r="BW67" s="7"/>
      <c r="BX67" s="7"/>
      <c r="BY67" s="7"/>
      <c r="BZ67" s="7"/>
      <c r="CA67" s="7"/>
      <c r="CB67" s="7"/>
    </row>
    <row r="68" spans="1:136" s="14" customFormat="1" ht="12.75" customHeight="1">
      <c r="A68" s="819" t="s">
        <v>149</v>
      </c>
      <c r="B68" s="820"/>
      <c r="C68" s="593" t="s">
        <v>660</v>
      </c>
      <c r="D68" s="611"/>
      <c r="E68" s="661"/>
      <c r="F68" s="177" t="s">
        <v>661</v>
      </c>
      <c r="G68" s="173"/>
      <c r="H68" s="173"/>
      <c r="I68" s="173"/>
      <c r="J68" s="173"/>
      <c r="K68" s="173"/>
      <c r="L68" s="173"/>
      <c r="M68" s="556"/>
      <c r="N68" s="556"/>
      <c r="O68" s="556"/>
      <c r="P68" s="610"/>
      <c r="Q68" s="555"/>
      <c r="R68" s="556"/>
      <c r="S68" s="556"/>
      <c r="T68" s="556"/>
      <c r="U68" s="556"/>
      <c r="V68" s="556"/>
      <c r="W68" s="610"/>
      <c r="X68" s="660"/>
      <c r="Y68" s="660"/>
      <c r="Z68" s="660"/>
      <c r="AA68" s="660"/>
      <c r="AB68" s="660"/>
      <c r="AC68" s="660"/>
      <c r="AJ68" s="213"/>
      <c r="AK68" s="21"/>
    </row>
    <row r="69" spans="1:136" s="14" customFormat="1" ht="13.5" customHeight="1">
      <c r="A69" s="819"/>
      <c r="B69" s="820"/>
      <c r="C69" s="593" t="s">
        <v>659</v>
      </c>
      <c r="D69" s="611"/>
      <c r="E69" s="661"/>
      <c r="F69" s="177" t="s">
        <v>662</v>
      </c>
      <c r="G69" s="173"/>
      <c r="H69" s="173"/>
      <c r="I69" s="173"/>
      <c r="J69" s="173"/>
      <c r="K69" s="173"/>
      <c r="L69" s="173"/>
      <c r="M69" s="556"/>
      <c r="N69" s="556"/>
      <c r="O69" s="556"/>
      <c r="P69" s="610"/>
      <c r="Q69" s="555"/>
      <c r="R69" s="556"/>
      <c r="S69" s="556"/>
      <c r="T69" s="556"/>
      <c r="U69" s="556"/>
      <c r="V69" s="556"/>
      <c r="W69" s="610"/>
      <c r="X69" s="660"/>
      <c r="Y69" s="660"/>
      <c r="Z69" s="660"/>
      <c r="AA69" s="660"/>
      <c r="AB69" s="660"/>
      <c r="AC69" s="660"/>
      <c r="AJ69" s="213"/>
      <c r="AK69" s="21"/>
    </row>
    <row r="70" spans="1:136" s="14" customFormat="1" ht="13.5" customHeight="1">
      <c r="A70" s="219" t="s">
        <v>150</v>
      </c>
      <c r="B70" s="557"/>
      <c r="C70" s="510"/>
      <c r="D70" s="511"/>
      <c r="E70" s="661"/>
      <c r="F70" s="555"/>
      <c r="G70" s="556"/>
      <c r="H70" s="173"/>
      <c r="I70" s="173"/>
      <c r="J70" s="173"/>
      <c r="K70" s="173"/>
      <c r="L70" s="173"/>
      <c r="M70" s="556"/>
      <c r="N70" s="556"/>
      <c r="O70" s="556"/>
      <c r="P70" s="610"/>
      <c r="Q70" s="555"/>
      <c r="R70" s="556"/>
      <c r="S70" s="556"/>
      <c r="T70" s="556"/>
      <c r="U70" s="556"/>
      <c r="V70" s="556"/>
      <c r="W70" s="610"/>
      <c r="X70" s="660"/>
      <c r="Y70" s="660"/>
      <c r="Z70" s="660"/>
      <c r="AA70" s="660"/>
      <c r="AB70" s="660"/>
      <c r="AC70" s="660"/>
      <c r="AJ70" s="213"/>
      <c r="AK70" s="21"/>
    </row>
    <row r="71" spans="1:136">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row>
    <row r="72" spans="1:136">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row>
    <row r="73" spans="1:136">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row>
    <row r="74" spans="1:136">
      <c r="E74" s="6"/>
      <c r="F74" s="6"/>
      <c r="G74" s="6"/>
    </row>
  </sheetData>
  <sheetProtection sheet="1" objects="1" scenarios="1" formatCells="0" formatColumns="0" formatRows="0"/>
  <mergeCells count="34">
    <mergeCell ref="F5:F6"/>
    <mergeCell ref="G5:G6"/>
    <mergeCell ref="AK5:AK6"/>
    <mergeCell ref="AL5:AL6"/>
    <mergeCell ref="A68:B69"/>
    <mergeCell ref="I5:J5"/>
    <mergeCell ref="D5:D6"/>
    <mergeCell ref="A5:A6"/>
    <mergeCell ref="B5:B6"/>
    <mergeCell ref="E5:E6"/>
    <mergeCell ref="H5:H6"/>
    <mergeCell ref="C5:C6"/>
    <mergeCell ref="C66:E66"/>
    <mergeCell ref="F66:P66"/>
    <mergeCell ref="Q66:W66"/>
    <mergeCell ref="K5:W5"/>
    <mergeCell ref="AS5:AS6"/>
    <mergeCell ref="AM5:AM6"/>
    <mergeCell ref="AN5:AN6"/>
    <mergeCell ref="BB5:BB6"/>
    <mergeCell ref="BC5:BC6"/>
    <mergeCell ref="AT5:AT6"/>
    <mergeCell ref="AU5:AU6"/>
    <mergeCell ref="AV5:AV6"/>
    <mergeCell ref="AW5:AW6"/>
    <mergeCell ref="AX5:AX6"/>
    <mergeCell ref="AY5:AY6"/>
    <mergeCell ref="AZ5:AZ6"/>
    <mergeCell ref="BA5:BA6"/>
    <mergeCell ref="X5:AJ5"/>
    <mergeCell ref="AR5:AR6"/>
    <mergeCell ref="AQ5:AQ6"/>
    <mergeCell ref="AO5:AO6"/>
    <mergeCell ref="AP5:AP6"/>
  </mergeCells>
  <phoneticPr fontId="0" type="noConversion"/>
  <printOptions horizontalCentered="1"/>
  <pageMargins left="0.59055118110236227" right="0.39370078740157483" top="0.78740157480314965" bottom="0.59055118110236227" header="0.39370078740157483" footer="0.19685039370078741"/>
  <pageSetup scale="75" fitToWidth="0" fitToHeight="0" orientation="landscape" horizontalDpi="300" verticalDpi="300" r:id="rId1"/>
  <headerFooter alignWithMargins="0">
    <oddHeader xml:space="preserve">&amp;L&amp;"Verdana,Negrita Cursiva"&amp;9&amp;E        PROGRAMACIÓN DE  OPERACIONES ANUAL 2011
&amp;C&amp;"Arial,Negrita"&amp;12FORMULARIO Nº 4&amp;R&amp;"Verdana,Negrita Cursiva"&amp;9&amp;E                             OPERACIONES (ACTIVIDADES) </oddHeader>
    <oddFooter>&amp;L&amp;"Verdana,Negrita Cursiva"&amp;9                  ____________________________________________________________
                  MINISTERIO DE DESARROLLO PRODUCTIVO Y ECONOMÍA PLURAL</oddFooter>
  </headerFooter>
  <colBreaks count="1" manualBreakCount="1">
    <brk id="23" max="133" man="1"/>
  </colBreaks>
</worksheet>
</file>

<file path=xl/worksheets/sheet6.xml><?xml version="1.0" encoding="utf-8"?>
<worksheet xmlns="http://schemas.openxmlformats.org/spreadsheetml/2006/main" xmlns:r="http://schemas.openxmlformats.org/officeDocument/2006/relationships">
  <dimension ref="A1:S66"/>
  <sheetViews>
    <sheetView topLeftCell="A56" zoomScaleSheetLayoutView="80" workbookViewId="0">
      <selection activeCell="F14" sqref="F14"/>
    </sheetView>
  </sheetViews>
  <sheetFormatPr baseColWidth="10" defaultColWidth="14.5703125" defaultRowHeight="12.75"/>
  <cols>
    <col min="1" max="1" width="8.42578125" style="167" customWidth="1"/>
    <col min="2" max="2" width="25.7109375" style="167" customWidth="1"/>
    <col min="3" max="4" width="6.28515625" style="167" customWidth="1"/>
    <col min="5" max="5" width="7.85546875" style="167" customWidth="1"/>
    <col min="6" max="6" width="30.7109375" style="1" customWidth="1"/>
    <col min="7" max="8" width="5.85546875" style="167" customWidth="1"/>
    <col min="9" max="10" width="7.5703125" style="167" customWidth="1"/>
    <col min="11" max="11" width="6.7109375" style="167" customWidth="1"/>
    <col min="12" max="12" width="5" style="167" customWidth="1"/>
    <col min="13" max="13" width="4.5703125" style="167" customWidth="1"/>
    <col min="14" max="14" width="21" style="167" customWidth="1"/>
    <col min="15" max="15" width="6.140625" style="167" customWidth="1"/>
    <col min="16" max="16" width="7.85546875" style="167" customWidth="1"/>
    <col min="17" max="17" width="5.140625" style="167" customWidth="1"/>
    <col min="18" max="19" width="25.7109375" style="167" customWidth="1"/>
    <col min="20" max="16384" width="14.5703125" style="167"/>
  </cols>
  <sheetData>
    <row r="1" spans="1:19" ht="15.75">
      <c r="A1" s="270">
        <f>FORM4!AO4</f>
        <v>4</v>
      </c>
      <c r="B1" s="1" t="s">
        <v>473</v>
      </c>
      <c r="C1" s="273" t="s">
        <v>488</v>
      </c>
      <c r="D1" s="1"/>
      <c r="E1" s="273" t="s">
        <v>492</v>
      </c>
      <c r="G1" s="273" t="s">
        <v>878</v>
      </c>
      <c r="H1" s="1"/>
      <c r="I1" s="273" t="s">
        <v>879</v>
      </c>
      <c r="J1" s="1"/>
      <c r="M1" s="168"/>
      <c r="N1" s="263" t="s">
        <v>478</v>
      </c>
      <c r="O1" s="168" t="s">
        <v>479</v>
      </c>
      <c r="P1" t="s">
        <v>480</v>
      </c>
      <c r="Q1"/>
      <c r="R1" s="274" t="s">
        <v>880</v>
      </c>
      <c r="S1" s="274" t="s">
        <v>477</v>
      </c>
    </row>
    <row r="2" spans="1:19" ht="22.5">
      <c r="B2" s="1" t="s">
        <v>474</v>
      </c>
      <c r="C2" s="273" t="s">
        <v>489</v>
      </c>
      <c r="D2" s="1"/>
      <c r="E2" s="273" t="s">
        <v>493</v>
      </c>
      <c r="G2" s="273" t="s">
        <v>881</v>
      </c>
      <c r="H2" s="1"/>
      <c r="I2" s="273" t="s">
        <v>882</v>
      </c>
      <c r="J2" s="1"/>
      <c r="M2" s="265">
        <v>1</v>
      </c>
      <c r="N2" s="495" t="s">
        <v>481</v>
      </c>
      <c r="O2" s="266">
        <f>COUNTIF($K$11:$K$300,$M2)</f>
        <v>0</v>
      </c>
      <c r="P2" s="582">
        <f>O2/O$6</f>
        <v>0</v>
      </c>
      <c r="Q2" s="583"/>
      <c r="R2" s="274" t="s">
        <v>883</v>
      </c>
      <c r="S2" s="274" t="s">
        <v>485</v>
      </c>
    </row>
    <row r="3" spans="1:19" ht="22.5">
      <c r="B3" s="1" t="s">
        <v>475</v>
      </c>
      <c r="C3" s="273" t="s">
        <v>490</v>
      </c>
      <c r="D3" s="1"/>
      <c r="E3" s="273" t="s">
        <v>494</v>
      </c>
      <c r="G3" s="273" t="s">
        <v>884</v>
      </c>
      <c r="H3" s="1"/>
      <c r="I3" s="273" t="s">
        <v>885</v>
      </c>
      <c r="J3" s="1"/>
      <c r="M3" s="267">
        <v>2</v>
      </c>
      <c r="N3" s="496" t="s">
        <v>482</v>
      </c>
      <c r="O3" s="266">
        <f t="shared" ref="O3:O5" si="0">COUNTIF($K$11:$K$300,$M3)</f>
        <v>1</v>
      </c>
      <c r="P3" s="582">
        <f>O3/O$6</f>
        <v>1.9230769230769232E-2</v>
      </c>
      <c r="Q3" s="583"/>
      <c r="R3" s="274" t="s">
        <v>886</v>
      </c>
      <c r="S3" s="274" t="s">
        <v>486</v>
      </c>
    </row>
    <row r="4" spans="1:19" ht="22.5">
      <c r="B4" s="1" t="s">
        <v>476</v>
      </c>
      <c r="C4" s="273" t="s">
        <v>491</v>
      </c>
      <c r="D4" s="1"/>
      <c r="E4" s="273" t="s">
        <v>495</v>
      </c>
      <c r="G4" s="273" t="s">
        <v>891</v>
      </c>
      <c r="H4" s="1"/>
      <c r="I4" s="273" t="s">
        <v>887</v>
      </c>
      <c r="J4" s="1"/>
      <c r="M4" s="268">
        <v>3</v>
      </c>
      <c r="N4" s="497" t="s">
        <v>483</v>
      </c>
      <c r="O4" s="266">
        <f t="shared" si="0"/>
        <v>5</v>
      </c>
      <c r="P4" s="582">
        <f>O4/O$6</f>
        <v>9.6153846153846159E-2</v>
      </c>
      <c r="Q4" s="583"/>
      <c r="R4" s="274" t="s">
        <v>888</v>
      </c>
      <c r="S4" s="274" t="s">
        <v>487</v>
      </c>
    </row>
    <row r="5" spans="1:19" ht="22.5">
      <c r="B5" s="1"/>
      <c r="C5" s="273"/>
      <c r="D5" s="1"/>
      <c r="E5" s="273"/>
      <c r="G5" s="273"/>
      <c r="H5" s="1"/>
      <c r="I5" s="273"/>
      <c r="J5" s="1"/>
      <c r="M5" s="269">
        <v>4</v>
      </c>
      <c r="N5" s="498" t="s">
        <v>484</v>
      </c>
      <c r="O5" s="266">
        <f t="shared" si="0"/>
        <v>46</v>
      </c>
      <c r="P5" s="582">
        <f>O5/O$6</f>
        <v>0.88461538461538458</v>
      </c>
      <c r="Q5" s="583"/>
      <c r="R5" s="597" t="str">
        <f>IF($A$1=1,R1,IF($A$1=2,R2,IF($A$1=3,R3,IF($A$1=4,R4))))</f>
        <v>4to TRIMESTRE 2011 (%)</v>
      </c>
      <c r="S5" s="597" t="str">
        <f>IF($A$1=1,S1,IF($A$1=2,S2,IF($A$1=3,S3,IF($A$1=4,S4))))</f>
        <v>SEGUIMIENTO ENERO - DICIEMBRE 2011</v>
      </c>
    </row>
    <row r="6" spans="1:19" s="161" customFormat="1" ht="12.75" customHeight="1">
      <c r="A6" s="838" t="s">
        <v>172</v>
      </c>
      <c r="B6" s="838"/>
      <c r="C6" s="838"/>
      <c r="D6" s="838"/>
      <c r="E6" s="838"/>
      <c r="F6" s="838"/>
      <c r="G6" s="838"/>
      <c r="H6" s="838"/>
      <c r="I6" s="838"/>
      <c r="J6" s="595"/>
      <c r="M6"/>
      <c r="N6"/>
      <c r="O6" s="584">
        <f>SUM(O2:O5)</f>
        <v>52</v>
      </c>
      <c r="P6" s="582">
        <f>O6/O$6</f>
        <v>1</v>
      </c>
      <c r="Q6" s="583"/>
    </row>
    <row r="7" spans="1:19" s="161" customFormat="1" ht="12.75" customHeight="1">
      <c r="A7" s="838" t="s">
        <v>468</v>
      </c>
      <c r="B7" s="838"/>
      <c r="C7" s="838"/>
      <c r="D7" s="838"/>
      <c r="E7" s="838"/>
      <c r="F7" s="838"/>
      <c r="G7" s="838"/>
      <c r="H7" s="838"/>
      <c r="I7" s="838"/>
      <c r="J7" s="595"/>
    </row>
    <row r="8" spans="1:19" s="161" customFormat="1" ht="13.5" thickBot="1">
      <c r="A8" s="837" t="str">
        <f>IF($A$1=1,B1,IF($A$1=2,B2,IF($A$1=3,B3,IF($A$1=4,B4))))</f>
        <v>AL CUARTO TRIMESTRE</v>
      </c>
      <c r="B8" s="837"/>
      <c r="C8" s="837"/>
      <c r="D8" s="837"/>
      <c r="E8" s="837"/>
      <c r="F8" s="837"/>
      <c r="G8" s="837"/>
      <c r="H8" s="837"/>
      <c r="I8" s="837"/>
      <c r="J8" s="596"/>
    </row>
    <row r="9" spans="1:19" s="161" customFormat="1" ht="36.75" customHeight="1" thickTop="1" thickBot="1">
      <c r="A9" s="256" t="s">
        <v>77</v>
      </c>
      <c r="B9" s="257" t="s">
        <v>173</v>
      </c>
      <c r="C9" s="258" t="str">
        <f>IF($A$1=1,C1,IF($A$1=2,C2,IF($A$1=3,C3,IF($A$1=4,C4))))</f>
        <v>PROG ENE-DIC</v>
      </c>
      <c r="D9" s="258" t="str">
        <f>IF($A$1=1,E1,IF($A$1=2,E2,IF($A$1=3,E3,IF($A$1=4,E4))))</f>
        <v>EJEC ENE-DIC</v>
      </c>
      <c r="E9" s="258" t="s">
        <v>889</v>
      </c>
      <c r="F9" s="259" t="s">
        <v>174</v>
      </c>
      <c r="G9" s="272" t="str">
        <f>IF($A$1=1,G1,IF($A$1=2,G2,IF($A$1=3,G3,IF($A$1=4,G4))))</f>
        <v>PROG 4to TRIM</v>
      </c>
      <c r="H9" s="272" t="str">
        <f>IF($A$1=1,I1,IF($A$1=2,I2,IF($A$1=3,I3,IF($A$1=4,I4))))</f>
        <v>EJEC 4to TRIM</v>
      </c>
      <c r="I9" s="272" t="s">
        <v>890</v>
      </c>
      <c r="J9" s="575"/>
      <c r="K9" s="586">
        <f>COUNT(K11:K300)</f>
        <v>52</v>
      </c>
    </row>
    <row r="10" spans="1:19" s="168" customFormat="1" ht="12.75" customHeight="1" thickTop="1">
      <c r="A10" s="162"/>
      <c r="B10" s="163" t="s">
        <v>156</v>
      </c>
      <c r="C10" s="164">
        <f>FORM4!AO7</f>
        <v>100</v>
      </c>
      <c r="D10" s="164">
        <f>FORM4!AP7</f>
        <v>7.8524999999999991</v>
      </c>
      <c r="E10" s="165">
        <f>IF(C10=0&amp;D10=0,0,IF(C10=0,D10/100,D10/C10))</f>
        <v>7.8524999999999998E-2</v>
      </c>
      <c r="F10" s="166"/>
      <c r="G10" s="164">
        <f>IF($A$1=1,FORM4!AR7,IF($A$1=2,FORM4!AV7,IF($A$1=3,FORM4!AX7,IF($A$1=4,FORM4!BA7))))</f>
        <v>26.436250000000001</v>
      </c>
      <c r="H10" s="164">
        <f>IF($A$1=1,FORM4!AS7,IF($A$1=2,FORM4!AW7,IF($A$1=3,FORM4!AY7,IF($A$1=4,FORM4!BB7))))</f>
        <v>0</v>
      </c>
      <c r="I10" s="165">
        <f>IF(G10=0&amp;H10=0,0,IF(G10=0,H10/100,H10/G10))</f>
        <v>0</v>
      </c>
      <c r="J10" s="271"/>
      <c r="K10" s="587"/>
      <c r="L10"/>
      <c r="N10" s="576" t="str">
        <f>FORM1!B1</f>
        <v>MINISTERIO DE DESARROLLO PRODUCTIVO Y ECONOMIA PLURAL</v>
      </c>
      <c r="Q10"/>
    </row>
    <row r="11" spans="1:19" ht="90">
      <c r="A11" s="588" t="str">
        <f>FORM4!A8</f>
        <v>8.1.1</v>
      </c>
      <c r="B11" s="588" t="str">
        <f>FORM4!B8</f>
        <v>Proporcionar  información financiera, oportuna útil y confiable, para la toma de decisiones de las Autoridades del MDPyEP y la rendición de cuentas en el marco de la transparencia del manejo de los recursos públicos.</v>
      </c>
      <c r="C11" s="589">
        <f>FORM4!AO8</f>
        <v>100</v>
      </c>
      <c r="D11" s="589">
        <f>FORM4!AP8</f>
        <v>0</v>
      </c>
      <c r="E11" s="590">
        <f>IF(C11=0&amp;D11=0,0,IF(C11=0,D11/100,D11/C11))</f>
        <v>0</v>
      </c>
      <c r="F11" s="591">
        <f>IF($A$1=1,FORM4!AK8,IF($A$1=2,FORM4!AL8,IF($A$1=3,FORM4!AM8,IF($A$1=4,FORM4!AN8))))</f>
        <v>0</v>
      </c>
      <c r="G11" s="589">
        <f>IF($A$1=1,FORM4!AR8,IF($A$1=2,FORM4!AV8,IF($A$1=3,FORM4!AX8,IF($A$1=4,FORM4!BA8))))</f>
        <v>30.875</v>
      </c>
      <c r="H11" s="589">
        <f>IF($A$1=1,FORM4!AS8,IF($A$1=2,FORM4!AW8,IF($A$1=3,FORM4!AY8,IF($A$1=4,FORM4!BB8))))</f>
        <v>0</v>
      </c>
      <c r="I11" s="590">
        <f>IF(G11=0&amp;H11=0,0,IF(G11=0,H11/100,H11/G11))</f>
        <v>0</v>
      </c>
      <c r="J11" s="271"/>
      <c r="K11" s="592"/>
      <c r="L11"/>
      <c r="N11" s="576" t="str">
        <f>FORM1!B2</f>
        <v xml:space="preserve">DIRECCIÓN GENERAL  DE ASUNTOS ADMINISTRATIVOS                                                                                                                                              </v>
      </c>
      <c r="Q11"/>
    </row>
    <row r="12" spans="1:19" ht="22.5">
      <c r="A12" s="169" t="str">
        <f>FORM4!A9</f>
        <v>8.1.1.1</v>
      </c>
      <c r="B12" s="169" t="str">
        <f>FORM4!B9</f>
        <v>Formular el Ante Proyecto de Presupuesto Institucional 2012</v>
      </c>
      <c r="C12" s="164">
        <f>FORM4!AO9</f>
        <v>100</v>
      </c>
      <c r="D12" s="164">
        <f>FORM4!AP9</f>
        <v>0</v>
      </c>
      <c r="E12" s="165">
        <f t="shared" ref="E12:E66" si="1">IF(C12=0&amp;D12=0,0,IF(C12=0,D12/100,D12/C12))</f>
        <v>0</v>
      </c>
      <c r="F12" s="166">
        <f>IF($A$1=1,FORM4!AK9,IF($A$1=2,FORM4!AL9,IF($A$1=3,FORM4!AM9,IF($A$1=4,FORM4!AN9))))</f>
        <v>0</v>
      </c>
      <c r="G12" s="164">
        <f>IF($A$1=1,FORM4!AR9,IF($A$1=2,FORM4!AV9,IF($A$1=3,FORM4!AX9,IF($A$1=4,FORM4!BA9))))</f>
        <v>0</v>
      </c>
      <c r="H12" s="164">
        <f>IF($A$1=1,FORM4!AS9,IF($A$1=2,FORM4!AW9,IF($A$1=3,FORM4!AY9,IF($A$1=4,FORM4!BB9))))</f>
        <v>0</v>
      </c>
      <c r="I12" s="165">
        <f t="shared" ref="I12:I66" si="2">IF(G12=0&amp;H12=0,0,IF(G12=0,H12/100,H12/G12))</f>
        <v>0</v>
      </c>
      <c r="J12" s="271"/>
      <c r="K12" s="264">
        <f t="shared" ref="K12:K66" si="3">IF(E12&gt;=0.95,1,IF(E12&gt;=0.7,2,IF(E12&gt;=0.45,3,4)))</f>
        <v>4</v>
      </c>
    </row>
    <row r="13" spans="1:19" ht="45">
      <c r="A13" s="169" t="str">
        <f>FORM4!A10</f>
        <v>8.1.1.2</v>
      </c>
      <c r="B13" s="169" t="str">
        <f>FORM4!B10</f>
        <v>Atender en forma oportuna todas las modificaciones solicitadas que cumplan los requisitos establecidos en la norma vigente</v>
      </c>
      <c r="C13" s="164">
        <f>FORM4!AO10</f>
        <v>100</v>
      </c>
      <c r="D13" s="164">
        <f>FORM4!AP10</f>
        <v>0</v>
      </c>
      <c r="E13" s="165">
        <f t="shared" si="1"/>
        <v>0</v>
      </c>
      <c r="F13" s="166">
        <f>IF($A$1=1,FORM4!AK10,IF($A$1=2,FORM4!AL10,IF($A$1=3,FORM4!AM10,IF($A$1=4,FORM4!AN10))))</f>
        <v>0</v>
      </c>
      <c r="G13" s="164">
        <f>IF($A$1=1,FORM4!AR10,IF($A$1=2,FORM4!AV10,IF($A$1=3,FORM4!AX10,IF($A$1=4,FORM4!BA10))))</f>
        <v>25</v>
      </c>
      <c r="H13" s="164">
        <f>IF($A$1=1,FORM4!AS10,IF($A$1=2,FORM4!AW10,IF($A$1=3,FORM4!AY10,IF($A$1=4,FORM4!BB10))))</f>
        <v>0</v>
      </c>
      <c r="I13" s="165">
        <f t="shared" si="2"/>
        <v>0</v>
      </c>
      <c r="J13" s="271"/>
      <c r="K13" s="264">
        <f t="shared" si="3"/>
        <v>4</v>
      </c>
    </row>
    <row r="14" spans="1:19" ht="45">
      <c r="A14" s="169" t="str">
        <f>FORM4!A11</f>
        <v>8.1.1.3</v>
      </c>
      <c r="B14" s="169" t="str">
        <f>FORM4!B11</f>
        <v>Registrar el 100% de las modificaciones presupuestarias requeridas en el marco de la normativa vigente.</v>
      </c>
      <c r="C14" s="164">
        <f>FORM4!AO11</f>
        <v>100</v>
      </c>
      <c r="D14" s="164">
        <f>FORM4!AP11</f>
        <v>0</v>
      </c>
      <c r="E14" s="165">
        <f t="shared" si="1"/>
        <v>0</v>
      </c>
      <c r="F14" s="166">
        <f>IF($A$1=1,FORM4!AK11,IF($A$1=2,FORM4!AL11,IF($A$1=3,FORM4!AM11,IF($A$1=4,FORM4!AN11))))</f>
        <v>0</v>
      </c>
      <c r="G14" s="164">
        <f>IF($A$1=1,FORM4!AR11,IF($A$1=2,FORM4!AV11,IF($A$1=3,FORM4!AX11,IF($A$1=4,FORM4!BA11))))</f>
        <v>28</v>
      </c>
      <c r="H14" s="164">
        <f>IF($A$1=1,FORM4!AS11,IF($A$1=2,FORM4!AW11,IF($A$1=3,FORM4!AY11,IF($A$1=4,FORM4!BB11))))</f>
        <v>0</v>
      </c>
      <c r="I14" s="165">
        <f t="shared" si="2"/>
        <v>0</v>
      </c>
      <c r="J14" s="271"/>
      <c r="K14" s="264">
        <f t="shared" si="3"/>
        <v>4</v>
      </c>
    </row>
    <row r="15" spans="1:19" s="537" customFormat="1" ht="33.75">
      <c r="A15" s="169" t="str">
        <f>FORM4!A12</f>
        <v>8.1.1.4</v>
      </c>
      <c r="B15" s="169" t="str">
        <f>FORM4!B12</f>
        <v>Elaborar 12 reportes de seguimiento de la ejecución del presupuesto institucional.</v>
      </c>
      <c r="C15" s="164">
        <f>FORM4!AO12</f>
        <v>100</v>
      </c>
      <c r="D15" s="164">
        <f>FORM4!AP12</f>
        <v>0</v>
      </c>
      <c r="E15" s="165">
        <f t="shared" si="1"/>
        <v>0</v>
      </c>
      <c r="F15" s="166">
        <f>IF($A$1=1,FORM4!AK12,IF($A$1=2,FORM4!AL12,IF($A$1=3,FORM4!AM12,IF($A$1=4,FORM4!AN12))))</f>
        <v>0</v>
      </c>
      <c r="G15" s="164">
        <f>IF($A$1=1,FORM4!AR12,IF($A$1=2,FORM4!AV12,IF($A$1=3,FORM4!AX12,IF($A$1=4,FORM4!BA12))))</f>
        <v>10</v>
      </c>
      <c r="H15" s="164">
        <f>IF($A$1=1,FORM4!AS12,IF($A$1=2,FORM4!AW12,IF($A$1=3,FORM4!AY12,IF($A$1=4,FORM4!BB12))))</f>
        <v>0</v>
      </c>
      <c r="I15" s="165">
        <f t="shared" si="2"/>
        <v>0</v>
      </c>
      <c r="J15" s="271"/>
      <c r="K15" s="264">
        <f t="shared" si="3"/>
        <v>4</v>
      </c>
    </row>
    <row r="16" spans="1:19" s="537" customFormat="1" ht="33.75">
      <c r="A16" s="169" t="str">
        <f>FORM4!A13</f>
        <v>8.1.1.5</v>
      </c>
      <c r="B16" s="169" t="str">
        <f>FORM4!B13</f>
        <v>Registrar contablemente el 100% de los pagos generados por prestación de bienes y servicios.</v>
      </c>
      <c r="C16" s="164">
        <f>FORM4!AO13</f>
        <v>100</v>
      </c>
      <c r="D16" s="164">
        <f>FORM4!AP13</f>
        <v>0</v>
      </c>
      <c r="E16" s="165">
        <f t="shared" si="1"/>
        <v>0</v>
      </c>
      <c r="F16" s="166">
        <f>IF($A$1=1,FORM4!AK13,IF($A$1=2,FORM4!AL13,IF($A$1=3,FORM4!AM13,IF($A$1=4,FORM4!AN13))))</f>
        <v>0</v>
      </c>
      <c r="G16" s="164">
        <f>IF($A$1=1,FORM4!AR13,IF($A$1=2,FORM4!AV13,IF($A$1=3,FORM4!AX13,IF($A$1=4,FORM4!BA13))))</f>
        <v>28</v>
      </c>
      <c r="H16" s="164">
        <f>IF($A$1=1,FORM4!AS13,IF($A$1=2,FORM4!AW13,IF($A$1=3,FORM4!AY13,IF($A$1=4,FORM4!BB13))))</f>
        <v>0</v>
      </c>
      <c r="I16" s="165">
        <f t="shared" si="2"/>
        <v>0</v>
      </c>
      <c r="J16" s="271"/>
      <c r="K16" s="264">
        <f t="shared" si="3"/>
        <v>4</v>
      </c>
    </row>
    <row r="17" spans="1:11" s="537" customFormat="1" ht="45">
      <c r="A17" s="169" t="str">
        <f>FORM4!A14</f>
        <v>8.1.1.6</v>
      </c>
      <c r="B17" s="169" t="str">
        <f>FORM4!B14</f>
        <v>Atender oportunamente el 100% de solicitudes de pasajes y viáticos, en el marco del Reglamento aprobado.</v>
      </c>
      <c r="C17" s="164">
        <f>FORM4!AO14</f>
        <v>100</v>
      </c>
      <c r="D17" s="164">
        <f>FORM4!AP14</f>
        <v>0</v>
      </c>
      <c r="E17" s="165">
        <f t="shared" si="1"/>
        <v>0</v>
      </c>
      <c r="F17" s="166">
        <f>IF($A$1=1,FORM4!AK14,IF($A$1=2,FORM4!AL14,IF($A$1=3,FORM4!AM14,IF($A$1=4,FORM4!AN14))))</f>
        <v>0</v>
      </c>
      <c r="G17" s="164">
        <f>IF($A$1=1,FORM4!AR14,IF($A$1=2,FORM4!AV14,IF($A$1=3,FORM4!AX14,IF($A$1=4,FORM4!BA14))))</f>
        <v>28</v>
      </c>
      <c r="H17" s="164">
        <f>IF($A$1=1,FORM4!AS14,IF($A$1=2,FORM4!AW14,IF($A$1=3,FORM4!AY14,IF($A$1=4,FORM4!BB14))))</f>
        <v>0</v>
      </c>
      <c r="I17" s="165">
        <f t="shared" si="2"/>
        <v>0</v>
      </c>
      <c r="J17" s="271"/>
      <c r="K17" s="264">
        <f t="shared" si="3"/>
        <v>4</v>
      </c>
    </row>
    <row r="18" spans="1:11" s="537" customFormat="1" ht="45">
      <c r="A18" s="169" t="str">
        <f>FORM4!A15</f>
        <v>8.1.1.7</v>
      </c>
      <c r="B18" s="169" t="str">
        <f>FORM4!B15</f>
        <v>Proveer el 100% de recursos para pagos de gastos menores, en el marco del Reglamento de Fondo Rotatorio.</v>
      </c>
      <c r="C18" s="164">
        <f>FORM4!AO15</f>
        <v>100</v>
      </c>
      <c r="D18" s="164">
        <f>FORM4!AP15</f>
        <v>0</v>
      </c>
      <c r="E18" s="165">
        <f t="shared" si="1"/>
        <v>0</v>
      </c>
      <c r="F18" s="166">
        <f>IF($A$1=1,FORM4!AK15,IF($A$1=2,FORM4!AL15,IF($A$1=3,FORM4!AM15,IF($A$1=4,FORM4!AN15))))</f>
        <v>0</v>
      </c>
      <c r="G18" s="164">
        <f>IF($A$1=1,FORM4!AR15,IF($A$1=2,FORM4!AV15,IF($A$1=3,FORM4!AX15,IF($A$1=4,FORM4!BA15))))</f>
        <v>28</v>
      </c>
      <c r="H18" s="164">
        <f>IF($A$1=1,FORM4!AS15,IF($A$1=2,FORM4!AW15,IF($A$1=3,FORM4!AY15,IF($A$1=4,FORM4!BB15))))</f>
        <v>0</v>
      </c>
      <c r="I18" s="165">
        <f t="shared" si="2"/>
        <v>0</v>
      </c>
      <c r="J18" s="271"/>
      <c r="K18" s="264">
        <f t="shared" si="3"/>
        <v>4</v>
      </c>
    </row>
    <row r="19" spans="1:11" s="537" customFormat="1" ht="22.5">
      <c r="A19" s="169" t="str">
        <f>FORM4!A16</f>
        <v>8.1.1.8</v>
      </c>
      <c r="B19" s="169" t="str">
        <f>FORM4!B16</f>
        <v>Elaboración de Flujo Financiero Estados Financieros gestión 2011</v>
      </c>
      <c r="C19" s="164">
        <f>FORM4!AO16</f>
        <v>100</v>
      </c>
      <c r="D19" s="164">
        <f>FORM4!AP16</f>
        <v>0</v>
      </c>
      <c r="E19" s="165">
        <f t="shared" si="1"/>
        <v>0</v>
      </c>
      <c r="F19" s="166">
        <f>IF($A$1=1,FORM4!AK16,IF($A$1=2,FORM4!AL16,IF($A$1=3,FORM4!AM16,IF($A$1=4,FORM4!AN16))))</f>
        <v>0</v>
      </c>
      <c r="G19" s="164">
        <f>IF($A$1=1,FORM4!AR16,IF($A$1=2,FORM4!AV16,IF($A$1=3,FORM4!AX16,IF($A$1=4,FORM4!BA16))))</f>
        <v>100</v>
      </c>
      <c r="H19" s="164">
        <f>IF($A$1=1,FORM4!AS16,IF($A$1=2,FORM4!AW16,IF($A$1=3,FORM4!AY16,IF($A$1=4,FORM4!BB16))))</f>
        <v>0</v>
      </c>
      <c r="I19" s="165">
        <f t="shared" si="2"/>
        <v>0</v>
      </c>
      <c r="J19" s="271"/>
      <c r="K19" s="264">
        <f t="shared" si="3"/>
        <v>4</v>
      </c>
    </row>
    <row r="20" spans="1:11" s="537" customFormat="1" ht="90">
      <c r="A20" s="588" t="str">
        <f>FORM4!A17</f>
        <v>8.1.2</v>
      </c>
      <c r="B20" s="588" t="str">
        <f>FORM4!B17</f>
        <v>Administrar y  disponer los bienes y servicios de la entidad en forma oportuna, eficiente , eficaz y económica para facilitar la ejecución de las actividades, planes y proyectos  programados en el MDPyEP.</v>
      </c>
      <c r="C20" s="589">
        <f>FORM4!AO17</f>
        <v>100</v>
      </c>
      <c r="D20" s="589">
        <f>FORM4!AP17</f>
        <v>0</v>
      </c>
      <c r="E20" s="590">
        <f t="shared" si="1"/>
        <v>0</v>
      </c>
      <c r="F20" s="591">
        <f>IF($A$1=1,FORM4!AK17,IF($A$1=2,FORM4!AL17,IF($A$1=3,FORM4!AM17,IF($A$1=4,FORM4!AN17))))</f>
        <v>0</v>
      </c>
      <c r="G20" s="589">
        <f>IF($A$1=1,FORM4!AR17,IF($A$1=2,FORM4!AV17,IF($A$1=3,FORM4!AX17,IF($A$1=4,FORM4!BA17))))</f>
        <v>21</v>
      </c>
      <c r="H20" s="589">
        <f>IF($A$1=1,FORM4!AS17,IF($A$1=2,FORM4!AW17,IF($A$1=3,FORM4!AY17,IF($A$1=4,FORM4!BB17))))</f>
        <v>0</v>
      </c>
      <c r="I20" s="590">
        <f t="shared" si="2"/>
        <v>0</v>
      </c>
      <c r="J20" s="271"/>
      <c r="K20" s="592"/>
    </row>
    <row r="21" spans="1:11" s="537" customFormat="1" ht="67.5">
      <c r="A21" s="169" t="str">
        <f>FORM4!A18</f>
        <v>8.1.2.1</v>
      </c>
      <c r="B21" s="169" t="str">
        <f>FORM4!B18</f>
        <v>Administrar el manejo y distribución de almacenes relativos a los ingresos , registro, almacenamiento, distribución, medidas de saldalvaguarda y control de los bienes del MDPyEP .</v>
      </c>
      <c r="C21" s="164">
        <f>FORM4!AO18</f>
        <v>100</v>
      </c>
      <c r="D21" s="164">
        <f>FORM4!AP18</f>
        <v>0</v>
      </c>
      <c r="E21" s="165">
        <f t="shared" si="1"/>
        <v>0</v>
      </c>
      <c r="F21" s="166">
        <f>IF($A$1=1,FORM4!AK18,IF($A$1=2,FORM4!AL18,IF($A$1=3,FORM4!AM18,IF($A$1=4,FORM4!AN18))))</f>
        <v>0</v>
      </c>
      <c r="G21" s="164">
        <f>IF($A$1=1,FORM4!AR18,IF($A$1=2,FORM4!AV18,IF($A$1=3,FORM4!AX18,IF($A$1=4,FORM4!BA18))))</f>
        <v>25</v>
      </c>
      <c r="H21" s="164">
        <f>IF($A$1=1,FORM4!AS18,IF($A$1=2,FORM4!AW18,IF($A$1=3,FORM4!AY18,IF($A$1=4,FORM4!BB18))))</f>
        <v>0</v>
      </c>
      <c r="I21" s="165">
        <f t="shared" si="2"/>
        <v>0</v>
      </c>
      <c r="J21" s="271"/>
      <c r="K21" s="264">
        <f t="shared" si="3"/>
        <v>4</v>
      </c>
    </row>
    <row r="22" spans="1:11" s="537" customFormat="1" ht="45">
      <c r="A22" s="169" t="str">
        <f>FORM4!A19</f>
        <v>8.1.2.2</v>
      </c>
      <c r="B22" s="169" t="str">
        <f>FORM4!B19</f>
        <v>Realizar la  compra de materiales y suministros para  atender las solicitudes y requerimientos de las unidades ejecutoras del MDPyEP</v>
      </c>
      <c r="C22" s="164">
        <f>FORM4!AO19</f>
        <v>100</v>
      </c>
      <c r="D22" s="164">
        <f>FORM4!AP19</f>
        <v>0</v>
      </c>
      <c r="E22" s="165">
        <f t="shared" si="1"/>
        <v>0</v>
      </c>
      <c r="F22" s="166">
        <f>IF($A$1=1,FORM4!AK19,IF($A$1=2,FORM4!AL19,IF($A$1=3,FORM4!AM19,IF($A$1=4,FORM4!AN19))))</f>
        <v>0</v>
      </c>
      <c r="G22" s="164">
        <f>IF($A$1=1,FORM4!AR19,IF($A$1=2,FORM4!AV19,IF($A$1=3,FORM4!AX19,IF($A$1=4,FORM4!BA19))))</f>
        <v>25</v>
      </c>
      <c r="H22" s="164">
        <f>IF($A$1=1,FORM4!AS19,IF($A$1=2,FORM4!AW19,IF($A$1=3,FORM4!AY19,IF($A$1=4,FORM4!BB19))))</f>
        <v>0</v>
      </c>
      <c r="I22" s="165">
        <f t="shared" si="2"/>
        <v>0</v>
      </c>
      <c r="J22" s="271"/>
      <c r="K22" s="264">
        <f t="shared" si="3"/>
        <v>4</v>
      </c>
    </row>
    <row r="23" spans="1:11" s="537" customFormat="1" ht="22.5">
      <c r="A23" s="169" t="str">
        <f>FORM4!A20</f>
        <v>8.1.2.3</v>
      </c>
      <c r="B23" s="169" t="str">
        <f>FORM4!B20</f>
        <v>Revalorizar los Activos fijos del MDPyEP.</v>
      </c>
      <c r="C23" s="164">
        <f>FORM4!AO20</f>
        <v>100</v>
      </c>
      <c r="D23" s="164">
        <f>FORM4!AP20</f>
        <v>0</v>
      </c>
      <c r="E23" s="165">
        <f t="shared" si="1"/>
        <v>0</v>
      </c>
      <c r="F23" s="166">
        <f>IF($A$1=1,FORM4!AK20,IF($A$1=2,FORM4!AL20,IF($A$1=3,FORM4!AM20,IF($A$1=4,FORM4!AN20))))</f>
        <v>0</v>
      </c>
      <c r="G23" s="164">
        <f>IF($A$1=1,FORM4!AR20,IF($A$1=2,FORM4!AV20,IF($A$1=3,FORM4!AX20,IF($A$1=4,FORM4!BA20))))</f>
        <v>0</v>
      </c>
      <c r="H23" s="164">
        <f>IF($A$1=1,FORM4!AS20,IF($A$1=2,FORM4!AW20,IF($A$1=3,FORM4!AY20,IF($A$1=4,FORM4!BB20))))</f>
        <v>0</v>
      </c>
      <c r="I23" s="165">
        <f t="shared" si="2"/>
        <v>0</v>
      </c>
      <c r="J23" s="271"/>
      <c r="K23" s="264">
        <f t="shared" si="3"/>
        <v>4</v>
      </c>
    </row>
    <row r="24" spans="1:11" s="537" customFormat="1" ht="56.25">
      <c r="A24" s="169" t="str">
        <f>FORM4!A21</f>
        <v>8.1.2.4</v>
      </c>
      <c r="B24" s="169" t="str">
        <f>FORM4!B21</f>
        <v>Identificar los bienes a ser dispuestos y/o transferidos para determinar la modalidad de disposición de los activos fijos del MDPyEP</v>
      </c>
      <c r="C24" s="164">
        <f>FORM4!AO21</f>
        <v>100</v>
      </c>
      <c r="D24" s="164">
        <f>FORM4!AP21</f>
        <v>0</v>
      </c>
      <c r="E24" s="165">
        <f t="shared" si="1"/>
        <v>0</v>
      </c>
      <c r="F24" s="166">
        <f>IF($A$1=1,FORM4!AK21,IF($A$1=2,FORM4!AL21,IF($A$1=3,FORM4!AM21,IF($A$1=4,FORM4!AN21))))</f>
        <v>0</v>
      </c>
      <c r="G24" s="164">
        <f>IF($A$1=1,FORM4!AR21,IF($A$1=2,FORM4!AV21,IF($A$1=3,FORM4!AX21,IF($A$1=4,FORM4!BA21))))</f>
        <v>25</v>
      </c>
      <c r="H24" s="164">
        <f>IF($A$1=1,FORM4!AS21,IF($A$1=2,FORM4!AW21,IF($A$1=3,FORM4!AY21,IF($A$1=4,FORM4!BB21))))</f>
        <v>0</v>
      </c>
      <c r="I24" s="165">
        <f t="shared" si="2"/>
        <v>0</v>
      </c>
      <c r="J24" s="271"/>
      <c r="K24" s="264">
        <f t="shared" si="3"/>
        <v>4</v>
      </c>
    </row>
    <row r="25" spans="1:11" s="537" customFormat="1" ht="56.25">
      <c r="A25" s="169" t="str">
        <f>FORM4!A22</f>
        <v>8.1.2.5</v>
      </c>
      <c r="B25" s="169" t="str">
        <f>FORM4!B22</f>
        <v>Atender los requerimientos sobre la verificación, inventariación y asignación ( altas y bajas) de los bienes a los funcionarios del MDPyEP en el 100% .</v>
      </c>
      <c r="C25" s="164">
        <f>FORM4!AO22</f>
        <v>100</v>
      </c>
      <c r="D25" s="164">
        <f>FORM4!AP22</f>
        <v>0</v>
      </c>
      <c r="E25" s="165">
        <f t="shared" si="1"/>
        <v>0</v>
      </c>
      <c r="F25" s="166">
        <f>IF($A$1=1,FORM4!AK22,IF($A$1=2,FORM4!AL22,IF($A$1=3,FORM4!AM22,IF($A$1=4,FORM4!AN22))))</f>
        <v>0</v>
      </c>
      <c r="G25" s="164">
        <f>IF($A$1=1,FORM4!AR22,IF($A$1=2,FORM4!AV22,IF($A$1=3,FORM4!AX22,IF($A$1=4,FORM4!BA22))))</f>
        <v>25</v>
      </c>
      <c r="H25" s="164">
        <f>IF($A$1=1,FORM4!AS22,IF($A$1=2,FORM4!AW22,IF($A$1=3,FORM4!AY22,IF($A$1=4,FORM4!BB22))))</f>
        <v>0</v>
      </c>
      <c r="I25" s="165">
        <f t="shared" si="2"/>
        <v>0</v>
      </c>
      <c r="J25" s="271"/>
      <c r="K25" s="264">
        <f t="shared" si="3"/>
        <v>4</v>
      </c>
    </row>
    <row r="26" spans="1:11" s="537" customFormat="1" ht="45">
      <c r="A26" s="169" t="str">
        <f>FORM4!A23</f>
        <v>8.1.2.6</v>
      </c>
      <c r="B26" s="169" t="str">
        <f>FORM4!B23</f>
        <v xml:space="preserve">Atender los requerimientos en un 90% referente al uso de vehiculos dentro la disponibilidad que tiene el parque automotor del MDPyEP. </v>
      </c>
      <c r="C26" s="164">
        <f>FORM4!AO23</f>
        <v>100</v>
      </c>
      <c r="D26" s="164">
        <f>FORM4!AP23</f>
        <v>0</v>
      </c>
      <c r="E26" s="165">
        <f t="shared" si="1"/>
        <v>0</v>
      </c>
      <c r="F26" s="166">
        <f>IF($A$1=1,FORM4!AK23,IF($A$1=2,FORM4!AL23,IF($A$1=3,FORM4!AM23,IF($A$1=4,FORM4!AN23))))</f>
        <v>0</v>
      </c>
      <c r="G26" s="164">
        <f>IF($A$1=1,FORM4!AR23,IF($A$1=2,FORM4!AV23,IF($A$1=3,FORM4!AX23,IF($A$1=4,FORM4!BA23))))</f>
        <v>25</v>
      </c>
      <c r="H26" s="164">
        <f>IF($A$1=1,FORM4!AS23,IF($A$1=2,FORM4!AW23,IF($A$1=3,FORM4!AY23,IF($A$1=4,FORM4!BB23))))</f>
        <v>0</v>
      </c>
      <c r="I26" s="165">
        <f t="shared" si="2"/>
        <v>0</v>
      </c>
      <c r="J26" s="271"/>
      <c r="K26" s="264">
        <f t="shared" si="3"/>
        <v>4</v>
      </c>
    </row>
    <row r="27" spans="1:11" s="537" customFormat="1" ht="33.75">
      <c r="A27" s="169" t="str">
        <f>FORM4!A24</f>
        <v>8.1.2.7</v>
      </c>
      <c r="B27" s="169" t="str">
        <f>FORM4!B24</f>
        <v>Evaluar, organizar y disponer el parque automotor del MDPyEP, en el marco de la normativa vigente.</v>
      </c>
      <c r="C27" s="164">
        <f>FORM4!AO24</f>
        <v>100</v>
      </c>
      <c r="D27" s="164">
        <f>FORM4!AP24</f>
        <v>0</v>
      </c>
      <c r="E27" s="165">
        <f t="shared" si="1"/>
        <v>0</v>
      </c>
      <c r="F27" s="166">
        <f>IF($A$1=1,FORM4!AK24,IF($A$1=2,FORM4!AL24,IF($A$1=3,FORM4!AM24,IF($A$1=4,FORM4!AN24))))</f>
        <v>0</v>
      </c>
      <c r="G27" s="164">
        <f>IF($A$1=1,FORM4!AR24,IF($A$1=2,FORM4!AV24,IF($A$1=3,FORM4!AX24,IF($A$1=4,FORM4!BA24))))</f>
        <v>0</v>
      </c>
      <c r="H27" s="164">
        <f>IF($A$1=1,FORM4!AS24,IF($A$1=2,FORM4!AW24,IF($A$1=3,FORM4!AY24,IF($A$1=4,FORM4!BB24))))</f>
        <v>0</v>
      </c>
      <c r="I27" s="165">
        <f t="shared" si="2"/>
        <v>0</v>
      </c>
      <c r="J27" s="271"/>
      <c r="K27" s="264">
        <f t="shared" si="3"/>
        <v>4</v>
      </c>
    </row>
    <row r="28" spans="1:11" s="537" customFormat="1" ht="33.75">
      <c r="A28" s="169" t="str">
        <f>FORM4!A25</f>
        <v>8.1.2.8</v>
      </c>
      <c r="B28" s="169" t="str">
        <f>FORM4!B25</f>
        <v>Contratar seguros para el 100% del parque automotor en funcionamiento</v>
      </c>
      <c r="C28" s="164">
        <f>FORM4!AO25</f>
        <v>100</v>
      </c>
      <c r="D28" s="164">
        <f>FORM4!AP25</f>
        <v>0</v>
      </c>
      <c r="E28" s="165">
        <f t="shared" si="1"/>
        <v>0</v>
      </c>
      <c r="F28" s="166">
        <f>IF($A$1=1,FORM4!AK25,IF($A$1=2,FORM4!AL25,IF($A$1=3,FORM4!AM25,IF($A$1=4,FORM4!AN25))))</f>
        <v>0</v>
      </c>
      <c r="G28" s="164">
        <f>IF($A$1=1,FORM4!AR25,IF($A$1=2,FORM4!AV25,IF($A$1=3,FORM4!AX25,IF($A$1=4,FORM4!BA25))))</f>
        <v>0</v>
      </c>
      <c r="H28" s="164">
        <f>IF($A$1=1,FORM4!AS25,IF($A$1=2,FORM4!AW25,IF($A$1=3,FORM4!AY25,IF($A$1=4,FORM4!BB25))))</f>
        <v>0</v>
      </c>
      <c r="I28" s="165">
        <f t="shared" si="2"/>
        <v>0</v>
      </c>
      <c r="J28" s="271"/>
      <c r="K28" s="264">
        <f t="shared" si="3"/>
        <v>4</v>
      </c>
    </row>
    <row r="29" spans="1:11" s="537" customFormat="1" ht="45">
      <c r="A29" s="169" t="str">
        <f>FORM4!A26</f>
        <v>8.1.2.9</v>
      </c>
      <c r="B29" s="169" t="str">
        <f>FORM4!B26</f>
        <v>Contratar y  controlas al taller mecanico  para el mantenimiento  y reparacion del parque autmotor del MDPyEP</v>
      </c>
      <c r="C29" s="164">
        <f>FORM4!AO26</f>
        <v>100</v>
      </c>
      <c r="D29" s="164">
        <f>FORM4!AP26</f>
        <v>0</v>
      </c>
      <c r="E29" s="165">
        <f t="shared" si="1"/>
        <v>0</v>
      </c>
      <c r="F29" s="166">
        <f>IF($A$1=1,FORM4!AK26,IF($A$1=2,FORM4!AL26,IF($A$1=3,FORM4!AM26,IF($A$1=4,FORM4!AN26))))</f>
        <v>0</v>
      </c>
      <c r="G29" s="164">
        <f>IF($A$1=1,FORM4!AR26,IF($A$1=2,FORM4!AV26,IF($A$1=3,FORM4!AX26,IF($A$1=4,FORM4!BA26))))</f>
        <v>25</v>
      </c>
      <c r="H29" s="164">
        <f>IF($A$1=1,FORM4!AS26,IF($A$1=2,FORM4!AW26,IF($A$1=3,FORM4!AY26,IF($A$1=4,FORM4!BB26))))</f>
        <v>0</v>
      </c>
      <c r="I29" s="165">
        <f t="shared" si="2"/>
        <v>0</v>
      </c>
      <c r="J29" s="271"/>
      <c r="K29" s="264">
        <f t="shared" si="3"/>
        <v>4</v>
      </c>
    </row>
    <row r="30" spans="1:11" s="537" customFormat="1" ht="56.25">
      <c r="A30" s="169" t="str">
        <f>FORM4!A27</f>
        <v>8.1.2.10</v>
      </c>
      <c r="B30" s="169" t="str">
        <f>FORM4!B27</f>
        <v>Realizar el saneamiento tecnico  legal del derecho propietario  de los Bienes inmubles, acciones telefonicas y parque automotor  del MDPyEP</v>
      </c>
      <c r="C30" s="164">
        <f>FORM4!AO27</f>
        <v>100</v>
      </c>
      <c r="D30" s="164">
        <f>FORM4!AP27</f>
        <v>0</v>
      </c>
      <c r="E30" s="165">
        <f t="shared" si="1"/>
        <v>0</v>
      </c>
      <c r="F30" s="166">
        <f>IF($A$1=1,FORM4!AK27,IF($A$1=2,FORM4!AL27,IF($A$1=3,FORM4!AM27,IF($A$1=4,FORM4!AN27))))</f>
        <v>0</v>
      </c>
      <c r="G30" s="164">
        <f>IF($A$1=1,FORM4!AR27,IF($A$1=2,FORM4!AV27,IF($A$1=3,FORM4!AX27,IF($A$1=4,FORM4!BA27))))</f>
        <v>0</v>
      </c>
      <c r="H30" s="164">
        <f>IF($A$1=1,FORM4!AS27,IF($A$1=2,FORM4!AW27,IF($A$1=3,FORM4!AY27,IF($A$1=4,FORM4!BB27))))</f>
        <v>0</v>
      </c>
      <c r="I30" s="165">
        <f t="shared" si="2"/>
        <v>0</v>
      </c>
      <c r="J30" s="271"/>
      <c r="K30" s="264">
        <f t="shared" si="3"/>
        <v>4</v>
      </c>
    </row>
    <row r="31" spans="1:11" s="537" customFormat="1" ht="78.75">
      <c r="A31" s="169" t="str">
        <f>FORM4!A28</f>
        <v>8.1.2.11</v>
      </c>
      <c r="B31" s="169" t="str">
        <f>FORM4!B28</f>
        <v>Realizar el seguimiento y control para el cumplimiento de la implementación del "Reglamento Especifico  para el uso, mantenimiento, combustibles y salvaguarda de vehiculos del MDPyEP".</v>
      </c>
      <c r="C31" s="164">
        <f>FORM4!AO28</f>
        <v>100</v>
      </c>
      <c r="D31" s="164">
        <f>FORM4!AP28</f>
        <v>0</v>
      </c>
      <c r="E31" s="165">
        <f t="shared" si="1"/>
        <v>0</v>
      </c>
      <c r="F31" s="166">
        <f>IF($A$1=1,FORM4!AK28,IF($A$1=2,FORM4!AL28,IF($A$1=3,FORM4!AM28,IF($A$1=4,FORM4!AN28))))</f>
        <v>0</v>
      </c>
      <c r="G31" s="164">
        <f>IF($A$1=1,FORM4!AR28,IF($A$1=2,FORM4!AV28,IF($A$1=3,FORM4!AX28,IF($A$1=4,FORM4!BA28))))</f>
        <v>25</v>
      </c>
      <c r="H31" s="164">
        <f>IF($A$1=1,FORM4!AS28,IF($A$1=2,FORM4!AW28,IF($A$1=3,FORM4!AY28,IF($A$1=4,FORM4!BB28))))</f>
        <v>0</v>
      </c>
      <c r="I31" s="165">
        <f t="shared" si="2"/>
        <v>0</v>
      </c>
      <c r="J31" s="271"/>
      <c r="K31" s="264">
        <f t="shared" si="3"/>
        <v>4</v>
      </c>
    </row>
    <row r="32" spans="1:11" ht="45">
      <c r="A32" s="169" t="str">
        <f>FORM4!A29</f>
        <v>8.1.2.12</v>
      </c>
      <c r="B32" s="169" t="str">
        <f>FORM4!B29</f>
        <v>Atender los requerimientos de mantenimiento, reparación y otros atingentes al servicio, a solicitud de las diferentes áreas del MDPyEP.</v>
      </c>
      <c r="C32" s="164">
        <f>FORM4!AO29</f>
        <v>100</v>
      </c>
      <c r="D32" s="164">
        <f>FORM4!AP29</f>
        <v>0</v>
      </c>
      <c r="E32" s="165">
        <f t="shared" si="1"/>
        <v>0</v>
      </c>
      <c r="F32" s="166">
        <f>IF($A$1=1,FORM4!AK29,IF($A$1=2,FORM4!AL29,IF($A$1=3,FORM4!AM29,IF($A$1=4,FORM4!AN29))))</f>
        <v>0</v>
      </c>
      <c r="G32" s="164">
        <f>IF($A$1=1,FORM4!AR29,IF($A$1=2,FORM4!AV29,IF($A$1=3,FORM4!AX29,IF($A$1=4,FORM4!BA29))))</f>
        <v>25</v>
      </c>
      <c r="H32" s="164">
        <f>IF($A$1=1,FORM4!AS29,IF($A$1=2,FORM4!AW29,IF($A$1=3,FORM4!AY29,IF($A$1=4,FORM4!BB29))))</f>
        <v>0</v>
      </c>
      <c r="I32" s="165">
        <f t="shared" si="2"/>
        <v>0</v>
      </c>
      <c r="J32" s="271"/>
      <c r="K32" s="264">
        <f t="shared" si="3"/>
        <v>4</v>
      </c>
    </row>
    <row r="33" spans="1:11" ht="45">
      <c r="A33" s="169" t="str">
        <f>FORM4!A30</f>
        <v>8.1.2.13</v>
      </c>
      <c r="B33" s="169" t="str">
        <f>FORM4!B30</f>
        <v xml:space="preserve">Elaborar y realizar el seguimiento para la aprobación de los manuales de funcionamiento de los servicios recurrentes del MDPyEP. </v>
      </c>
      <c r="C33" s="164">
        <f>FORM4!AO30</f>
        <v>100</v>
      </c>
      <c r="D33" s="164">
        <f>FORM4!AP30</f>
        <v>0</v>
      </c>
      <c r="E33" s="165">
        <f t="shared" si="1"/>
        <v>0</v>
      </c>
      <c r="F33" s="166">
        <f>IF($A$1=1,FORM4!AK30,IF($A$1=2,FORM4!AL30,IF($A$1=3,FORM4!AM30,IF($A$1=4,FORM4!AN30))))</f>
        <v>0</v>
      </c>
      <c r="G33" s="164">
        <f>IF($A$1=1,FORM4!AR30,IF($A$1=2,FORM4!AV30,IF($A$1=3,FORM4!AX30,IF($A$1=4,FORM4!BA30))))</f>
        <v>25</v>
      </c>
      <c r="H33" s="164">
        <f>IF($A$1=1,FORM4!AS30,IF($A$1=2,FORM4!AW30,IF($A$1=3,FORM4!AY30,IF($A$1=4,FORM4!BB30))))</f>
        <v>0</v>
      </c>
      <c r="I33" s="165">
        <f t="shared" si="2"/>
        <v>0</v>
      </c>
      <c r="J33" s="271"/>
      <c r="K33" s="264">
        <f t="shared" si="3"/>
        <v>4</v>
      </c>
    </row>
    <row r="34" spans="1:11" ht="45">
      <c r="A34" s="169" t="str">
        <f>FORM4!A31</f>
        <v>8.1.2.14</v>
      </c>
      <c r="B34" s="169" t="str">
        <f>FORM4!B31</f>
        <v>Atender oportunamente las solicitudes y el pago  de las obligaciones por servicios en general del MDPyEP.</v>
      </c>
      <c r="C34" s="164">
        <f>FORM4!AO31</f>
        <v>100</v>
      </c>
      <c r="D34" s="164">
        <f>FORM4!AP31</f>
        <v>0</v>
      </c>
      <c r="E34" s="165">
        <f t="shared" si="1"/>
        <v>0</v>
      </c>
      <c r="F34" s="166">
        <f>IF($A$1=1,FORM4!AK31,IF($A$1=2,FORM4!AL31,IF($A$1=3,FORM4!AM31,IF($A$1=4,FORM4!AN31))))</f>
        <v>0</v>
      </c>
      <c r="G34" s="164">
        <f>IF($A$1=1,FORM4!AR31,IF($A$1=2,FORM4!AV31,IF($A$1=3,FORM4!AX31,IF($A$1=4,FORM4!BA31))))</f>
        <v>25</v>
      </c>
      <c r="H34" s="164">
        <f>IF($A$1=1,FORM4!AS31,IF($A$1=2,FORM4!AW31,IF($A$1=3,FORM4!AY31,IF($A$1=4,FORM4!BB31))))</f>
        <v>0</v>
      </c>
      <c r="I34" s="165">
        <f t="shared" si="2"/>
        <v>0</v>
      </c>
      <c r="J34" s="271"/>
      <c r="K34" s="264">
        <f t="shared" si="3"/>
        <v>4</v>
      </c>
    </row>
    <row r="35" spans="1:11" ht="45">
      <c r="A35" s="169" t="str">
        <f>FORM4!A32</f>
        <v>8.1.2.15</v>
      </c>
      <c r="B35" s="169" t="str">
        <f>FORM4!B32</f>
        <v>Promover y realizar el seguimiento a los procesos de contratación de los Servicios Recurrentes   de acuerdo a normativa vigente</v>
      </c>
      <c r="C35" s="164">
        <f>FORM4!AO32</f>
        <v>100</v>
      </c>
      <c r="D35" s="164">
        <f>FORM4!AP32</f>
        <v>0</v>
      </c>
      <c r="E35" s="165">
        <f t="shared" si="1"/>
        <v>0</v>
      </c>
      <c r="F35" s="166">
        <f>IF($A$1=1,FORM4!AK32,IF($A$1=2,FORM4!AL32,IF($A$1=3,FORM4!AM32,IF($A$1=4,FORM4!AN32))))</f>
        <v>0</v>
      </c>
      <c r="G35" s="164">
        <f>IF($A$1=1,FORM4!AR32,IF($A$1=2,FORM4!AV32,IF($A$1=3,FORM4!AX32,IF($A$1=4,FORM4!BA32))))</f>
        <v>25</v>
      </c>
      <c r="H35" s="164">
        <f>IF($A$1=1,FORM4!AS32,IF($A$1=2,FORM4!AW32,IF($A$1=3,FORM4!AY32,IF($A$1=4,FORM4!BB32))))</f>
        <v>0</v>
      </c>
      <c r="I35" s="165">
        <f t="shared" si="2"/>
        <v>0</v>
      </c>
      <c r="J35" s="271"/>
      <c r="K35" s="264">
        <f t="shared" si="3"/>
        <v>4</v>
      </c>
    </row>
    <row r="36" spans="1:11" ht="90">
      <c r="A36" s="169" t="str">
        <f>FORM4!A33</f>
        <v>8.1.2.16</v>
      </c>
      <c r="B36" s="169" t="str">
        <f>FORM4!B33</f>
        <v>Atender  los procesos de contratación de bienes, obras, servicios generales y consultorias a requerimiento de las Unidades Solicitantes velando el cumplimiento de las condiciones y plazos establecidos en las NB- SABS y el RE-SABS.</v>
      </c>
      <c r="C36" s="164">
        <f>FORM4!AO33</f>
        <v>100</v>
      </c>
      <c r="D36" s="164">
        <f>FORM4!AP33</f>
        <v>0</v>
      </c>
      <c r="E36" s="165">
        <f t="shared" si="1"/>
        <v>0</v>
      </c>
      <c r="F36" s="166">
        <f>IF($A$1=1,FORM4!AK33,IF($A$1=2,FORM4!AL33,IF($A$1=3,FORM4!AM33,IF($A$1=4,FORM4!AN33))))</f>
        <v>0</v>
      </c>
      <c r="G36" s="164">
        <f>IF($A$1=1,FORM4!AR33,IF($A$1=2,FORM4!AV33,IF($A$1=3,FORM4!AX33,IF($A$1=4,FORM4!BA33))))</f>
        <v>25</v>
      </c>
      <c r="H36" s="164">
        <f>IF($A$1=1,FORM4!AS33,IF($A$1=2,FORM4!AW33,IF($A$1=3,FORM4!AY33,IF($A$1=4,FORM4!BB33))))</f>
        <v>0</v>
      </c>
      <c r="I36" s="165">
        <f t="shared" si="2"/>
        <v>0</v>
      </c>
      <c r="J36" s="271"/>
      <c r="K36" s="264">
        <f t="shared" si="3"/>
        <v>4</v>
      </c>
    </row>
    <row r="37" spans="1:11" ht="67.5">
      <c r="A37" s="169" t="str">
        <f>FORM4!A34</f>
        <v>8.1.2.17</v>
      </c>
      <c r="B37" s="169" t="str">
        <f>FORM4!B34</f>
        <v>Custodiar y retroalimentar el sistema de seguimiento y control de la vigencia y validez de las polizas y/o boletas de garantía presentadas por los proponentes y adjudicados.</v>
      </c>
      <c r="C37" s="164">
        <f>FORM4!AO34</f>
        <v>100</v>
      </c>
      <c r="D37" s="164">
        <f>FORM4!AP34</f>
        <v>0</v>
      </c>
      <c r="E37" s="165">
        <f t="shared" si="1"/>
        <v>0</v>
      </c>
      <c r="F37" s="166">
        <f>IF($A$1=1,FORM4!AK34,IF($A$1=2,FORM4!AL34,IF($A$1=3,FORM4!AM34,IF($A$1=4,FORM4!AN34))))</f>
        <v>0</v>
      </c>
      <c r="G37" s="164">
        <f>IF($A$1=1,FORM4!AR34,IF($A$1=2,FORM4!AV34,IF($A$1=3,FORM4!AX34,IF($A$1=4,FORM4!BA34))))</f>
        <v>25</v>
      </c>
      <c r="H37" s="164">
        <f>IF($A$1=1,FORM4!AS34,IF($A$1=2,FORM4!AW34,IF($A$1=3,FORM4!AY34,IF($A$1=4,FORM4!BB34))))</f>
        <v>0</v>
      </c>
      <c r="I37" s="165">
        <f t="shared" si="2"/>
        <v>0</v>
      </c>
      <c r="J37" s="271"/>
      <c r="K37" s="264">
        <f t="shared" si="3"/>
        <v>4</v>
      </c>
    </row>
    <row r="38" spans="1:11" ht="56.25">
      <c r="A38" s="169" t="str">
        <f>FORM4!A35</f>
        <v>8.1.2.18</v>
      </c>
      <c r="B38" s="169" t="str">
        <f>FORM4!B35</f>
        <v>Retroalimentar la base de datos de proveedores  y precios para el manejo transparente de las unidades solicitantes con actualizaciones bimensuales.</v>
      </c>
      <c r="C38" s="164">
        <f>FORM4!AO35</f>
        <v>100</v>
      </c>
      <c r="D38" s="164">
        <f>FORM4!AP35</f>
        <v>0</v>
      </c>
      <c r="E38" s="165">
        <f t="shared" si="1"/>
        <v>0</v>
      </c>
      <c r="F38" s="166">
        <f>IF($A$1=1,FORM4!AK35,IF($A$1=2,FORM4!AL35,IF($A$1=3,FORM4!AM35,IF($A$1=4,FORM4!AN35))))</f>
        <v>0</v>
      </c>
      <c r="G38" s="164">
        <f>IF($A$1=1,FORM4!AR35,IF($A$1=2,FORM4!AV35,IF($A$1=3,FORM4!AX35,IF($A$1=4,FORM4!BA35))))</f>
        <v>25</v>
      </c>
      <c r="H38" s="164">
        <f>IF($A$1=1,FORM4!AS35,IF($A$1=2,FORM4!AW35,IF($A$1=3,FORM4!AY35,IF($A$1=4,FORM4!BB35))))</f>
        <v>0</v>
      </c>
      <c r="I38" s="165">
        <f t="shared" si="2"/>
        <v>0</v>
      </c>
      <c r="J38" s="271"/>
      <c r="K38" s="264">
        <f t="shared" si="3"/>
        <v>4</v>
      </c>
    </row>
    <row r="39" spans="1:11" ht="45">
      <c r="A39" s="169" t="str">
        <f>FORM4!A36</f>
        <v>8.1.2.19</v>
      </c>
      <c r="B39" s="169" t="str">
        <f>FORM4!B36</f>
        <v>Retroalimentar el Sistema de Registro, Control y Seguimiento de los procesos de contrataciones de Bienes, obras  y Servicios.</v>
      </c>
      <c r="C39" s="164">
        <f>FORM4!AO36</f>
        <v>100</v>
      </c>
      <c r="D39" s="164">
        <f>FORM4!AP36</f>
        <v>0</v>
      </c>
      <c r="E39" s="165">
        <f t="shared" si="1"/>
        <v>0</v>
      </c>
      <c r="F39" s="166">
        <f>IF($A$1=1,FORM4!AK36,IF($A$1=2,FORM4!AL36,IF($A$1=3,FORM4!AM36,IF($A$1=4,FORM4!AN36))))</f>
        <v>0</v>
      </c>
      <c r="G39" s="164">
        <f>IF($A$1=1,FORM4!AR36,IF($A$1=2,FORM4!AV36,IF($A$1=3,FORM4!AX36,IF($A$1=4,FORM4!BA36))))</f>
        <v>25</v>
      </c>
      <c r="H39" s="164">
        <f>IF($A$1=1,FORM4!AS36,IF($A$1=2,FORM4!AW36,IF($A$1=3,FORM4!AY36,IF($A$1=4,FORM4!BB36))))</f>
        <v>0</v>
      </c>
      <c r="I39" s="165">
        <f t="shared" si="2"/>
        <v>0</v>
      </c>
      <c r="J39" s="271"/>
      <c r="K39" s="264">
        <f t="shared" si="3"/>
        <v>4</v>
      </c>
    </row>
    <row r="40" spans="1:11" ht="45">
      <c r="A40" s="169" t="str">
        <f>FORM4!A37</f>
        <v>8.1.2.20</v>
      </c>
      <c r="B40" s="169" t="str">
        <f>FORM4!B37</f>
        <v>Dotar al Archivo Central de todo el equipamiento  y personal necesario para  el resguardo adecuado de la documentación del MDPyEP.</v>
      </c>
      <c r="C40" s="164">
        <f>FORM4!AO37</f>
        <v>100</v>
      </c>
      <c r="D40" s="164">
        <f>FORM4!AP37</f>
        <v>0</v>
      </c>
      <c r="E40" s="165">
        <f t="shared" si="1"/>
        <v>0</v>
      </c>
      <c r="F40" s="166">
        <f>IF($A$1=1,FORM4!AK37,IF($A$1=2,FORM4!AL37,IF($A$1=3,FORM4!AM37,IF($A$1=4,FORM4!AN37))))</f>
        <v>0</v>
      </c>
      <c r="G40" s="164">
        <f>IF($A$1=1,FORM4!AR37,IF($A$1=2,FORM4!AV37,IF($A$1=3,FORM4!AX37,IF($A$1=4,FORM4!BA37))))</f>
        <v>25</v>
      </c>
      <c r="H40" s="164">
        <f>IF($A$1=1,FORM4!AS37,IF($A$1=2,FORM4!AW37,IF($A$1=3,FORM4!AY37,IF($A$1=4,FORM4!BB37))))</f>
        <v>0</v>
      </c>
      <c r="I40" s="165">
        <f t="shared" si="2"/>
        <v>0</v>
      </c>
      <c r="J40" s="271"/>
      <c r="K40" s="264">
        <f t="shared" si="3"/>
        <v>4</v>
      </c>
    </row>
    <row r="41" spans="1:11" ht="56.25">
      <c r="A41" s="169" t="str">
        <f>FORM4!A38</f>
        <v>8.1.2.21</v>
      </c>
      <c r="B41" s="169" t="str">
        <f>FORM4!B38</f>
        <v>Recuperar y conservar documentos antiguos los mismos que van perdiendo la legibilidad por los años y la humedad del ambiente en un 100%.</v>
      </c>
      <c r="C41" s="164">
        <f>FORM4!AO38</f>
        <v>100</v>
      </c>
      <c r="D41" s="164">
        <f>FORM4!AP38</f>
        <v>0</v>
      </c>
      <c r="E41" s="165">
        <f t="shared" si="1"/>
        <v>0</v>
      </c>
      <c r="F41" s="166">
        <f>IF($A$1=1,FORM4!AK38,IF($A$1=2,FORM4!AL38,IF($A$1=3,FORM4!AM38,IF($A$1=4,FORM4!AN38))))</f>
        <v>0</v>
      </c>
      <c r="G41" s="164">
        <f>IF($A$1=1,FORM4!AR38,IF($A$1=2,FORM4!AV38,IF($A$1=3,FORM4!AX38,IF($A$1=4,FORM4!BA38))))</f>
        <v>25</v>
      </c>
      <c r="H41" s="164">
        <f>IF($A$1=1,FORM4!AS38,IF($A$1=2,FORM4!AW38,IF($A$1=3,FORM4!AY38,IF($A$1=4,FORM4!BB38))))</f>
        <v>0</v>
      </c>
      <c r="I41" s="165">
        <f t="shared" si="2"/>
        <v>0</v>
      </c>
      <c r="J41" s="271"/>
      <c r="K41" s="264">
        <f t="shared" si="3"/>
        <v>4</v>
      </c>
    </row>
    <row r="42" spans="1:11" ht="22.5">
      <c r="A42" s="169" t="str">
        <f>FORM4!A39</f>
        <v>8.1.2.22</v>
      </c>
      <c r="B42" s="169" t="str">
        <f>FORM4!B39</f>
        <v>Organizar el archivo central y de capitalización.</v>
      </c>
      <c r="C42" s="164">
        <f>FORM4!AO39</f>
        <v>100</v>
      </c>
      <c r="D42" s="164">
        <f>FORM4!AP39</f>
        <v>0</v>
      </c>
      <c r="E42" s="165">
        <f t="shared" si="1"/>
        <v>0</v>
      </c>
      <c r="F42" s="166">
        <f>IF($A$1=1,FORM4!AK39,IF($A$1=2,FORM4!AL39,IF($A$1=3,FORM4!AM39,IF($A$1=4,FORM4!AN39))))</f>
        <v>0</v>
      </c>
      <c r="G42" s="164">
        <f>IF($A$1=1,FORM4!AR39,IF($A$1=2,FORM4!AV39,IF($A$1=3,FORM4!AX39,IF($A$1=4,FORM4!BA39))))</f>
        <v>25</v>
      </c>
      <c r="H42" s="164">
        <f>IF($A$1=1,FORM4!AS39,IF($A$1=2,FORM4!AW39,IF($A$1=3,FORM4!AY39,IF($A$1=4,FORM4!BB39))))</f>
        <v>0</v>
      </c>
      <c r="I42" s="165">
        <f t="shared" si="2"/>
        <v>0</v>
      </c>
      <c r="J42" s="271"/>
      <c r="K42" s="264">
        <f t="shared" si="3"/>
        <v>4</v>
      </c>
    </row>
    <row r="43" spans="1:11" ht="45">
      <c r="A43" s="169" t="str">
        <f>FORM4!A40</f>
        <v>8.1.2.23</v>
      </c>
      <c r="B43" s="169" t="str">
        <f>FORM4!B40</f>
        <v>Implementar la sistematización para  el seguimiento de la información que se custodia en el Archivo Central  y de capitalización.</v>
      </c>
      <c r="C43" s="164">
        <f>FORM4!AO40</f>
        <v>100</v>
      </c>
      <c r="D43" s="164">
        <f>FORM4!AP40</f>
        <v>0</v>
      </c>
      <c r="E43" s="165">
        <f t="shared" si="1"/>
        <v>0</v>
      </c>
      <c r="F43" s="166">
        <f>IF($A$1=1,FORM4!AK40,IF($A$1=2,FORM4!AL40,IF($A$1=3,FORM4!AM40,IF($A$1=4,FORM4!AN40))))</f>
        <v>0</v>
      </c>
      <c r="G43" s="164">
        <f>IF($A$1=1,FORM4!AR40,IF($A$1=2,FORM4!AV40,IF($A$1=3,FORM4!AX40,IF($A$1=4,FORM4!BA40))))</f>
        <v>25</v>
      </c>
      <c r="H43" s="164">
        <f>IF($A$1=1,FORM4!AS40,IF($A$1=2,FORM4!AW40,IF($A$1=3,FORM4!AY40,IF($A$1=4,FORM4!BB40))))</f>
        <v>0</v>
      </c>
      <c r="I43" s="165">
        <f t="shared" si="2"/>
        <v>0</v>
      </c>
      <c r="J43" s="271"/>
      <c r="K43" s="264">
        <f t="shared" si="3"/>
        <v>4</v>
      </c>
    </row>
    <row r="44" spans="1:11" ht="33.75">
      <c r="A44" s="169" t="str">
        <f>FORM4!A41</f>
        <v>8.1.2.24</v>
      </c>
      <c r="B44" s="169" t="str">
        <f>FORM4!B41</f>
        <v>Atender con eficiencia el 100% de la correspondencia remitida al MDPyEP.</v>
      </c>
      <c r="C44" s="164">
        <f>FORM4!AO41</f>
        <v>100</v>
      </c>
      <c r="D44" s="164">
        <f>FORM4!AP41</f>
        <v>0</v>
      </c>
      <c r="E44" s="165">
        <f t="shared" si="1"/>
        <v>0</v>
      </c>
      <c r="F44" s="166">
        <f>IF($A$1=1,FORM4!AK41,IF($A$1=2,FORM4!AL41,IF($A$1=3,FORM4!AM41,IF($A$1=4,FORM4!AN41))))</f>
        <v>0</v>
      </c>
      <c r="G44" s="164">
        <f>IF($A$1=1,FORM4!AR41,IF($A$1=2,FORM4!AV41,IF($A$1=3,FORM4!AX41,IF($A$1=4,FORM4!BA41))))</f>
        <v>25</v>
      </c>
      <c r="H44" s="164">
        <f>IF($A$1=1,FORM4!AS41,IF($A$1=2,FORM4!AW41,IF($A$1=3,FORM4!AY41,IF($A$1=4,FORM4!BB41))))</f>
        <v>0</v>
      </c>
      <c r="I44" s="165">
        <f t="shared" si="2"/>
        <v>0</v>
      </c>
      <c r="J44" s="271"/>
      <c r="K44" s="264">
        <f t="shared" si="3"/>
        <v>4</v>
      </c>
    </row>
    <row r="45" spans="1:11" ht="90">
      <c r="A45" s="588" t="str">
        <f>FORM4!A42</f>
        <v>8.1.3</v>
      </c>
      <c r="B45" s="588" t="str">
        <f>FORM4!B42</f>
        <v xml:space="preserve">Desarrollar el talento del servidor público del MDPyEP, con valores y principios morales  con enfoque social comunitario, promoviendo el acercamiento directo entre el Estado y la sociedad, en el marco de la CPE. </v>
      </c>
      <c r="C45" s="589">
        <f>FORM4!AO42</f>
        <v>100</v>
      </c>
      <c r="D45" s="589">
        <f>FORM4!AP42</f>
        <v>0</v>
      </c>
      <c r="E45" s="590">
        <f t="shared" si="1"/>
        <v>0</v>
      </c>
      <c r="F45" s="591">
        <f>IF($A$1=1,FORM4!AK42,IF($A$1=2,FORM4!AL42,IF($A$1=3,FORM4!AM42,IF($A$1=4,FORM4!AN42))))</f>
        <v>0</v>
      </c>
      <c r="G45" s="589">
        <f>IF($A$1=1,FORM4!AR42,IF($A$1=2,FORM4!AV42,IF($A$1=3,FORM4!AX42,IF($A$1=4,FORM4!BA42))))</f>
        <v>20</v>
      </c>
      <c r="H45" s="589">
        <f>IF($A$1=1,FORM4!AS42,IF($A$1=2,FORM4!AW42,IF($A$1=3,FORM4!AY42,IF($A$1=4,FORM4!BB42))))</f>
        <v>0</v>
      </c>
      <c r="I45" s="590">
        <f t="shared" si="2"/>
        <v>0</v>
      </c>
      <c r="J45" s="271"/>
      <c r="K45" s="592"/>
    </row>
    <row r="46" spans="1:11" ht="33.75">
      <c r="A46" s="577" t="str">
        <f>FORM4!A43</f>
        <v>8.1.3.1</v>
      </c>
      <c r="B46" s="577" t="str">
        <f>FORM4!B43</f>
        <v>Procesos de control planillas de salarios, descuentos por regimen diciplinario reportados.</v>
      </c>
      <c r="C46" s="578">
        <f>FORM4!AO43</f>
        <v>100</v>
      </c>
      <c r="D46" s="578">
        <f>FORM4!AP43</f>
        <v>0</v>
      </c>
      <c r="E46" s="579">
        <f t="shared" si="1"/>
        <v>0</v>
      </c>
      <c r="F46" s="580">
        <f>IF($A$1=1,FORM4!AK43,IF($A$1=2,FORM4!AL43,IF($A$1=3,FORM4!AM43,IF($A$1=4,FORM4!AN43))))</f>
        <v>0</v>
      </c>
      <c r="G46" s="578">
        <f>IF($A$1=1,FORM4!AR43,IF($A$1=2,FORM4!AV43,IF($A$1=3,FORM4!AX43,IF($A$1=4,FORM4!BA43))))</f>
        <v>25</v>
      </c>
      <c r="H46" s="578">
        <f>IF($A$1=1,FORM4!AS43,IF($A$1=2,FORM4!AW43,IF($A$1=3,FORM4!AY43,IF($A$1=4,FORM4!BB43))))</f>
        <v>0</v>
      </c>
      <c r="I46" s="579">
        <f t="shared" si="2"/>
        <v>0</v>
      </c>
      <c r="J46" s="581"/>
      <c r="K46" s="264">
        <f t="shared" si="3"/>
        <v>4</v>
      </c>
    </row>
    <row r="47" spans="1:11" ht="22.5">
      <c r="A47" s="577" t="str">
        <f>FORM4!A44</f>
        <v>8.1.3.2</v>
      </c>
      <c r="B47" s="577" t="str">
        <f>FORM4!B44</f>
        <v xml:space="preserve">Procesos de control planillas de refrigerios reportados </v>
      </c>
      <c r="C47" s="578">
        <f>FORM4!AO44</f>
        <v>100</v>
      </c>
      <c r="D47" s="578">
        <f>FORM4!AP44</f>
        <v>0</v>
      </c>
      <c r="E47" s="579">
        <f t="shared" si="1"/>
        <v>0</v>
      </c>
      <c r="F47" s="580">
        <f>IF($A$1=1,FORM4!AK44,IF($A$1=2,FORM4!AL44,IF($A$1=3,FORM4!AM44,IF($A$1=4,FORM4!AN44))))</f>
        <v>0</v>
      </c>
      <c r="G47" s="578">
        <f>IF($A$1=1,FORM4!AR44,IF($A$1=2,FORM4!AV44,IF($A$1=3,FORM4!AX44,IF($A$1=4,FORM4!BA44))))</f>
        <v>25</v>
      </c>
      <c r="H47" s="578">
        <f>IF($A$1=1,FORM4!AS44,IF($A$1=2,FORM4!AW44,IF($A$1=3,FORM4!AY44,IF($A$1=4,FORM4!BB44))))</f>
        <v>0</v>
      </c>
      <c r="I47" s="579">
        <f t="shared" si="2"/>
        <v>0</v>
      </c>
      <c r="J47" s="581"/>
      <c r="K47" s="264">
        <f t="shared" si="3"/>
        <v>4</v>
      </c>
    </row>
    <row r="48" spans="1:11" ht="33.75">
      <c r="A48" s="577" t="str">
        <f>FORM4!A45</f>
        <v>8.1.3.3</v>
      </c>
      <c r="B48" s="577" t="str">
        <f>FORM4!B45</f>
        <v>Procesos de control de vacaciones  de servidores y servidora reportados</v>
      </c>
      <c r="C48" s="578">
        <f>FORM4!AO45</f>
        <v>100</v>
      </c>
      <c r="D48" s="578">
        <f>FORM4!AP45</f>
        <v>0</v>
      </c>
      <c r="E48" s="579">
        <f t="shared" si="1"/>
        <v>0</v>
      </c>
      <c r="F48" s="580">
        <f>IF($A$1=1,FORM4!AK45,IF($A$1=2,FORM4!AL45,IF($A$1=3,FORM4!AM45,IF($A$1=4,FORM4!AN45))))</f>
        <v>0</v>
      </c>
      <c r="G48" s="578">
        <f>IF($A$1=1,FORM4!AR45,IF($A$1=2,FORM4!AV45,IF($A$1=3,FORM4!AX45,IF($A$1=4,FORM4!BA45))))</f>
        <v>25</v>
      </c>
      <c r="H48" s="578">
        <f>IF($A$1=1,FORM4!AS45,IF($A$1=2,FORM4!AW45,IF($A$1=3,FORM4!AY45,IF($A$1=4,FORM4!BB45))))</f>
        <v>0</v>
      </c>
      <c r="I48" s="579">
        <f t="shared" si="2"/>
        <v>0</v>
      </c>
      <c r="J48" s="581"/>
      <c r="K48" s="264">
        <f t="shared" si="3"/>
        <v>4</v>
      </c>
    </row>
    <row r="49" spans="1:11" ht="33.75">
      <c r="A49" s="577" t="str">
        <f>FORM4!A46</f>
        <v>8.1.3.4</v>
      </c>
      <c r="B49" s="577" t="str">
        <f>FORM4!B46</f>
        <v>Procesos de control d y registro de personal en carpetas personales al dia.</v>
      </c>
      <c r="C49" s="578">
        <f>FORM4!AO46</f>
        <v>100</v>
      </c>
      <c r="D49" s="578">
        <f>FORM4!AP46</f>
        <v>0</v>
      </c>
      <c r="E49" s="579">
        <f t="shared" si="1"/>
        <v>0</v>
      </c>
      <c r="F49" s="580">
        <f>IF($A$1=1,FORM4!AK46,IF($A$1=2,FORM4!AL46,IF($A$1=3,FORM4!AM46,IF($A$1=4,FORM4!AN46))))</f>
        <v>0</v>
      </c>
      <c r="G49" s="578">
        <f>IF($A$1=1,FORM4!AR46,IF($A$1=2,FORM4!AV46,IF($A$1=3,FORM4!AX46,IF($A$1=4,FORM4!BA46))))</f>
        <v>25</v>
      </c>
      <c r="H49" s="578">
        <f>IF($A$1=1,FORM4!AS46,IF($A$1=2,FORM4!AW46,IF($A$1=3,FORM4!AY46,IF($A$1=4,FORM4!BB46))))</f>
        <v>0</v>
      </c>
      <c r="I49" s="579">
        <f t="shared" si="2"/>
        <v>0</v>
      </c>
      <c r="J49" s="581"/>
      <c r="K49" s="264">
        <f t="shared" si="3"/>
        <v>4</v>
      </c>
    </row>
    <row r="50" spans="1:11" ht="33.75">
      <c r="A50" s="169" t="str">
        <f>FORM4!A47</f>
        <v>8.1.3.5</v>
      </c>
      <c r="B50" s="169" t="str">
        <f>FORM4!B47</f>
        <v>Elaboración y Aprobación de Políticas para mejorar la cultura y clima organizacional</v>
      </c>
      <c r="C50" s="164">
        <f>FORM4!AO47</f>
        <v>100</v>
      </c>
      <c r="D50" s="164">
        <f>FORM4!AP47</f>
        <v>0</v>
      </c>
      <c r="E50" s="165">
        <f t="shared" si="1"/>
        <v>0</v>
      </c>
      <c r="F50" s="166">
        <f>IF($A$1=1,FORM4!AK47,IF($A$1=2,FORM4!AL47,IF($A$1=3,FORM4!AM47,IF($A$1=4,FORM4!AN47))))</f>
        <v>0</v>
      </c>
      <c r="G50" s="164">
        <f>IF($A$1=1,FORM4!AR47,IF($A$1=2,FORM4!AV47,IF($A$1=3,FORM4!AX47,IF($A$1=4,FORM4!BA47))))</f>
        <v>0</v>
      </c>
      <c r="H50" s="164">
        <f>IF($A$1=1,FORM4!AS47,IF($A$1=2,FORM4!AW47,IF($A$1=3,FORM4!AY47,IF($A$1=4,FORM4!BB47))))</f>
        <v>0</v>
      </c>
      <c r="I50" s="165">
        <f t="shared" si="2"/>
        <v>0</v>
      </c>
      <c r="J50" s="271"/>
      <c r="K50" s="264">
        <f t="shared" si="3"/>
        <v>4</v>
      </c>
    </row>
    <row r="51" spans="1:11" ht="56.25">
      <c r="A51" s="169" t="str">
        <f>FORM4!A48</f>
        <v>8.1.3.6</v>
      </c>
      <c r="B51" s="169" t="str">
        <f>FORM4!B48</f>
        <v>Ejecución de políticas de fortalecimiento  de la Cultura Organizacional  a través de talleres, cursos, seminarios y distribución de ropa de trabajo</v>
      </c>
      <c r="C51" s="164">
        <f>FORM4!AO48</f>
        <v>100</v>
      </c>
      <c r="D51" s="164">
        <f>FORM4!AP48</f>
        <v>0</v>
      </c>
      <c r="E51" s="165">
        <f t="shared" si="1"/>
        <v>0</v>
      </c>
      <c r="F51" s="166">
        <f>IF($A$1=1,FORM4!AK48,IF($A$1=2,FORM4!AL48,IF($A$1=3,FORM4!AM48,IF($A$1=4,FORM4!AN48))))</f>
        <v>0</v>
      </c>
      <c r="G51" s="164">
        <f>IF($A$1=1,FORM4!AR48,IF($A$1=2,FORM4!AV48,IF($A$1=3,FORM4!AX48,IF($A$1=4,FORM4!BA48))))</f>
        <v>30</v>
      </c>
      <c r="H51" s="164">
        <f>IF($A$1=1,FORM4!AS48,IF($A$1=2,FORM4!AW48,IF($A$1=3,FORM4!AY48,IF($A$1=4,FORM4!BB48))))</f>
        <v>0</v>
      </c>
      <c r="I51" s="165">
        <f t="shared" si="2"/>
        <v>0</v>
      </c>
      <c r="J51" s="271"/>
      <c r="K51" s="264">
        <f t="shared" si="3"/>
        <v>4</v>
      </c>
    </row>
    <row r="52" spans="1:11" ht="22.5">
      <c r="A52" s="169" t="str">
        <f>FORM4!A49</f>
        <v>8.1.3.7</v>
      </c>
      <c r="B52" s="169" t="str">
        <f>FORM4!B49</f>
        <v>Implementación del programa de pasantías en el MDPyEP</v>
      </c>
      <c r="C52" s="164">
        <f>FORM4!AO49</f>
        <v>100</v>
      </c>
      <c r="D52" s="164">
        <f>FORM4!AP49</f>
        <v>0</v>
      </c>
      <c r="E52" s="165">
        <f t="shared" si="1"/>
        <v>0</v>
      </c>
      <c r="F52" s="166">
        <f>IF($A$1=1,FORM4!AK49,IF($A$1=2,FORM4!AL49,IF($A$1=3,FORM4!AM49,IF($A$1=4,FORM4!AN49))))</f>
        <v>0</v>
      </c>
      <c r="G52" s="164">
        <f>IF($A$1=1,FORM4!AR49,IF($A$1=2,FORM4!AV49,IF($A$1=3,FORM4!AX49,IF($A$1=4,FORM4!BA49))))</f>
        <v>25</v>
      </c>
      <c r="H52" s="164">
        <f>IF($A$1=1,FORM4!AS49,IF($A$1=2,FORM4!AW49,IF($A$1=3,FORM4!AY49,IF($A$1=4,FORM4!BB49))))</f>
        <v>0</v>
      </c>
      <c r="I52" s="165">
        <f t="shared" si="2"/>
        <v>0</v>
      </c>
      <c r="J52" s="271"/>
      <c r="K52" s="264">
        <f t="shared" si="3"/>
        <v>4</v>
      </c>
    </row>
    <row r="53" spans="1:11" ht="90">
      <c r="A53" s="588" t="str">
        <f>FORM4!A50</f>
        <v>8.1.4</v>
      </c>
      <c r="B53" s="588" t="str">
        <f>FORM4!B50</f>
        <v>Facilitar el acceso a la información interna y externa mediante sistemas informaticos implementados y la disponibilidad de la red de informacion para la toma de deisiones y actividades recurrentes del MDPyEP.</v>
      </c>
      <c r="C53" s="589">
        <f>FORM4!AO50</f>
        <v>100</v>
      </c>
      <c r="D53" s="589">
        <f>FORM4!AP50</f>
        <v>31.409999999999997</v>
      </c>
      <c r="E53" s="590">
        <f t="shared" si="1"/>
        <v>0.31409999999999999</v>
      </c>
      <c r="F53" s="591" t="str">
        <f>IF($A$1=1,FORM4!AK50,IF($A$1=2,FORM4!AL50,IF($A$1=3,FORM4!AM50,IF($A$1=4,FORM4!AN50))))</f>
        <v>Se da cumplimiento a todas las actividades de acuerdo a los objetivos planteados en el POA 2011, se coordina, monitorea, y se optimiza los procesos informaticos para el mejor funcionamiento del MDPyEP.</v>
      </c>
      <c r="G53" s="589">
        <f>IF($A$1=1,FORM4!AR50,IF($A$1=2,FORM4!AV50,IF($A$1=3,FORM4!AX50,IF($A$1=4,FORM4!BA50))))</f>
        <v>33.870000000000005</v>
      </c>
      <c r="H53" s="589">
        <f>IF($A$1=1,FORM4!AS50,IF($A$1=2,FORM4!AW50,IF($A$1=3,FORM4!AY50,IF($A$1=4,FORM4!BB50))))</f>
        <v>0</v>
      </c>
      <c r="I53" s="590">
        <f t="shared" si="2"/>
        <v>0</v>
      </c>
      <c r="J53" s="271"/>
      <c r="K53" s="592"/>
    </row>
    <row r="54" spans="1:11" ht="67.5">
      <c r="A54" s="169" t="str">
        <f>FORM4!A51</f>
        <v>8.1.4.1</v>
      </c>
      <c r="B54" s="169" t="str">
        <f>FORM4!B51</f>
        <v>Coordinación constante con las entidades desconcentradas y descentralizadas para la integración de sistemas existentes, mediante enlace Directo o VPN</v>
      </c>
      <c r="C54" s="164">
        <f>FORM4!AO51</f>
        <v>100</v>
      </c>
      <c r="D54" s="164">
        <f>FORM4!AP51</f>
        <v>50</v>
      </c>
      <c r="E54" s="165">
        <f t="shared" si="1"/>
        <v>0.5</v>
      </c>
      <c r="F54" s="166" t="str">
        <f>IF($A$1=1,FORM4!AK51,IF($A$1=2,FORM4!AL51,IF($A$1=3,FORM4!AM51,IF($A$1=4,FORM4!AN51))))</f>
        <v>Se coordino con las entidades desconcentradas y descentralizadas, en el analisis de sistemas a implementarse, realizando reuniones y verificando el desempeño de los sistemas integrados existentes.</v>
      </c>
      <c r="G54" s="164">
        <f>IF($A$1=1,FORM4!AR51,IF($A$1=2,FORM4!AV51,IF($A$1=3,FORM4!AX51,IF($A$1=4,FORM4!BA51))))</f>
        <v>25</v>
      </c>
      <c r="H54" s="164">
        <f>IF($A$1=1,FORM4!AS51,IF($A$1=2,FORM4!AW51,IF($A$1=3,FORM4!AY51,IF($A$1=4,FORM4!BB51))))</f>
        <v>0</v>
      </c>
      <c r="I54" s="165">
        <f t="shared" si="2"/>
        <v>0</v>
      </c>
      <c r="J54" s="271"/>
      <c r="K54" s="264">
        <f t="shared" si="3"/>
        <v>3</v>
      </c>
    </row>
    <row r="55" spans="1:11" ht="112.5">
      <c r="A55" s="169" t="str">
        <f>FORM4!A52</f>
        <v>8.1.4.2</v>
      </c>
      <c r="B55" s="169" t="str">
        <f>FORM4!B52</f>
        <v>Mantenimiento y desarrollo de sistemas del Ministerio</v>
      </c>
      <c r="C55" s="164">
        <f>FORM4!AO52</f>
        <v>100</v>
      </c>
      <c r="D55" s="164">
        <f>FORM4!AP52</f>
        <v>55</v>
      </c>
      <c r="E55" s="165">
        <f t="shared" si="1"/>
        <v>0.55000000000000004</v>
      </c>
      <c r="F55" s="166" t="str">
        <f>IF($A$1=1,FORM4!AK52,IF($A$1=2,FORM4!AL52,IF($A$1=3,FORM4!AM52,IF($A$1=4,FORM4!AN52))))</f>
        <v xml:space="preserve">Se realizo el respectivo mantenimiento a los sistemas del Ministerio, realizando el resguardo de la informacion mediante backups, y la actualizacion de la base de datos de los sistemas existentes, se concluyo con la nueva estrcutura de la pagina web del ministerio segun normas establecidas, y se desarrolla el nuevo sistema de correspondencia y manejo de documentacion para el Ministerio. </v>
      </c>
      <c r="G55" s="164">
        <f>IF($A$1=1,FORM4!AR52,IF($A$1=2,FORM4!AV52,IF($A$1=3,FORM4!AX52,IF($A$1=4,FORM4!BA52))))</f>
        <v>25</v>
      </c>
      <c r="H55" s="164">
        <f>IF($A$1=1,FORM4!AS52,IF($A$1=2,FORM4!AW52,IF($A$1=3,FORM4!AY52,IF($A$1=4,FORM4!BB52))))</f>
        <v>0</v>
      </c>
      <c r="I55" s="165">
        <f t="shared" si="2"/>
        <v>0</v>
      </c>
      <c r="J55" s="271"/>
      <c r="K55" s="264">
        <f t="shared" si="3"/>
        <v>3</v>
      </c>
    </row>
    <row r="56" spans="1:11" ht="33.75">
      <c r="A56" s="169" t="str">
        <f>FORM4!A53</f>
        <v>8.1.4.3</v>
      </c>
      <c r="B56" s="169" t="str">
        <f>FORM4!B53</f>
        <v>Mantenimiento de equipos informaticos y soporte tecnico a usuario</v>
      </c>
      <c r="C56" s="164">
        <f>FORM4!AO53</f>
        <v>100</v>
      </c>
      <c r="D56" s="164">
        <f>FORM4!AP53</f>
        <v>49</v>
      </c>
      <c r="E56" s="165">
        <f t="shared" si="1"/>
        <v>0.49</v>
      </c>
      <c r="F56" s="166" t="str">
        <f>IF($A$1=1,FORM4!AK53,IF($A$1=2,FORM4!AL53,IF($A$1=3,FORM4!AM53,IF($A$1=4,FORM4!AN53))))</f>
        <v>Se realiza el mantenimiento de acuerdo al cronograma establecido en el Area de Sistemas.</v>
      </c>
      <c r="G56" s="164">
        <f>IF($A$1=1,FORM4!AR53,IF($A$1=2,FORM4!AV53,IF($A$1=3,FORM4!AX53,IF($A$1=4,FORM4!BA53))))</f>
        <v>27</v>
      </c>
      <c r="H56" s="164">
        <f>IF($A$1=1,FORM4!AS53,IF($A$1=2,FORM4!AW53,IF($A$1=3,FORM4!AY53,IF($A$1=4,FORM4!BB53))))</f>
        <v>0</v>
      </c>
      <c r="I56" s="165">
        <f t="shared" si="2"/>
        <v>0</v>
      </c>
      <c r="J56" s="271"/>
      <c r="K56" s="264">
        <f t="shared" si="3"/>
        <v>3</v>
      </c>
    </row>
    <row r="57" spans="1:11" ht="45">
      <c r="A57" s="169" t="str">
        <f>FORM4!A54</f>
        <v>8.1.4.4</v>
      </c>
      <c r="B57" s="169" t="str">
        <f>FORM4!B54</f>
        <v>Brindar Soporte Técnico al 100% de las solicitudes recibidas del MDPyEP.</v>
      </c>
      <c r="C57" s="164">
        <f>FORM4!AO54</f>
        <v>100</v>
      </c>
      <c r="D57" s="164">
        <f>FORM4!AP54</f>
        <v>48</v>
      </c>
      <c r="E57" s="165">
        <f t="shared" si="1"/>
        <v>0.48</v>
      </c>
      <c r="F57" s="166" t="str">
        <f>IF($A$1=1,FORM4!AK54,IF($A$1=2,FORM4!AL54,IF($A$1=3,FORM4!AM54,IF($A$1=4,FORM4!AN54))))</f>
        <v>Se realizo los informes respectivos con los reportes emitidos por el sistema de soporte tecnico Help Desk, con el que se cuenta en la entidad.</v>
      </c>
      <c r="G57" s="164">
        <f>IF($A$1=1,FORM4!AR54,IF($A$1=2,FORM4!AV54,IF($A$1=3,FORM4!AX54,IF($A$1=4,FORM4!BA54))))</f>
        <v>28</v>
      </c>
      <c r="H57" s="164">
        <f>IF($A$1=1,FORM4!AS54,IF($A$1=2,FORM4!AW54,IF($A$1=3,FORM4!AY54,IF($A$1=4,FORM4!BB54))))</f>
        <v>0</v>
      </c>
      <c r="I57" s="165">
        <f t="shared" si="2"/>
        <v>0</v>
      </c>
      <c r="J57" s="271"/>
      <c r="K57" s="264">
        <f t="shared" si="3"/>
        <v>3</v>
      </c>
    </row>
    <row r="58" spans="1:11" ht="45">
      <c r="A58" s="169" t="str">
        <f>FORM4!A55</f>
        <v>8.1.4.5</v>
      </c>
      <c r="B58" s="169" t="str">
        <f>FORM4!B55</f>
        <v>Brindar el servicio de Mantenimiento Preventivo y Correctivo al 100% de los equipos informáticos.</v>
      </c>
      <c r="C58" s="164">
        <f>FORM4!AO55</f>
        <v>100</v>
      </c>
      <c r="D58" s="164">
        <f>FORM4!AP55</f>
        <v>48</v>
      </c>
      <c r="E58" s="165">
        <f t="shared" si="1"/>
        <v>0.48</v>
      </c>
      <c r="F58" s="166" t="str">
        <f>IF($A$1=1,FORM4!AK55,IF($A$1=2,FORM4!AL55,IF($A$1=3,FORM4!AM55,IF($A$1=4,FORM4!AN55))))</f>
        <v>Se realizo el servico de mantenimiento preventivo y correctivo, en su totalidad y sin contratiempos.</v>
      </c>
      <c r="G58" s="164">
        <f>IF($A$1=1,FORM4!AR55,IF($A$1=2,FORM4!AV55,IF($A$1=3,FORM4!AX55,IF($A$1=4,FORM4!BA55))))</f>
        <v>28</v>
      </c>
      <c r="H58" s="164">
        <f>IF($A$1=1,FORM4!AS55,IF($A$1=2,FORM4!AW55,IF($A$1=3,FORM4!AY55,IF($A$1=4,FORM4!BB55))))</f>
        <v>0</v>
      </c>
      <c r="I58" s="165">
        <f t="shared" si="2"/>
        <v>0</v>
      </c>
      <c r="J58" s="271"/>
      <c r="K58" s="264">
        <f t="shared" si="3"/>
        <v>3</v>
      </c>
    </row>
    <row r="59" spans="1:11" ht="33.75">
      <c r="A59" s="169" t="str">
        <f>FORM4!A56</f>
        <v>8.1.4.6</v>
      </c>
      <c r="B59" s="169" t="str">
        <f>FORM4!B56</f>
        <v>Adquisición de equipos y accesorios electricos , electronicos e informaticos</v>
      </c>
      <c r="C59" s="164">
        <f>FORM4!AO56</f>
        <v>100</v>
      </c>
      <c r="D59" s="164">
        <f>FORM4!AP56</f>
        <v>32</v>
      </c>
      <c r="E59" s="165">
        <f t="shared" si="1"/>
        <v>0.32</v>
      </c>
      <c r="F59" s="166" t="str">
        <f>IF($A$1=1,FORM4!AK56,IF($A$1=2,FORM4!AL56,IF($A$1=3,FORM4!AM56,IF($A$1=4,FORM4!AN56))))</f>
        <v>Se realizo el procedimiento necesario, para la adquisicion de 40 equipos de computacion  nuevos.</v>
      </c>
      <c r="G59" s="164">
        <f>IF($A$1=1,FORM4!AR56,IF($A$1=2,FORM4!AV56,IF($A$1=3,FORM4!AX56,IF($A$1=4,FORM4!BA56))))</f>
        <v>29</v>
      </c>
      <c r="H59" s="164">
        <f>IF($A$1=1,FORM4!AS56,IF($A$1=2,FORM4!AW56,IF($A$1=3,FORM4!AY56,IF($A$1=4,FORM4!BB56))))</f>
        <v>0</v>
      </c>
      <c r="I59" s="165">
        <f t="shared" si="2"/>
        <v>0</v>
      </c>
      <c r="J59" s="271"/>
      <c r="K59" s="264">
        <f t="shared" si="3"/>
        <v>4</v>
      </c>
    </row>
    <row r="60" spans="1:11" ht="22.5">
      <c r="A60" s="169" t="str">
        <f>FORM4!A58</f>
        <v>8.1.4.8</v>
      </c>
      <c r="B60" s="169" t="str">
        <f>FORM4!B58</f>
        <v>Adquisición de Central Telefonica PBX VOIP</v>
      </c>
      <c r="C60" s="164">
        <f>FORM4!AO58</f>
        <v>100</v>
      </c>
      <c r="D60" s="164">
        <f>FORM4!AP58</f>
        <v>0</v>
      </c>
      <c r="E60" s="165">
        <f t="shared" si="1"/>
        <v>0</v>
      </c>
      <c r="F60" s="166" t="str">
        <f>IF($A$1=1,FORM4!AK58,IF($A$1=2,FORM4!AL58,IF($A$1=3,FORM4!AM58,IF($A$1=4,FORM4!AN58))))</f>
        <v>No se realizo por falta de presupuesto.</v>
      </c>
      <c r="G60" s="164">
        <f>IF($A$1=1,FORM4!AR58,IF($A$1=2,FORM4!AV58,IF($A$1=3,FORM4!AX58,IF($A$1=4,FORM4!BA58))))</f>
        <v>60</v>
      </c>
      <c r="H60" s="164">
        <f>IF($A$1=1,FORM4!AS58,IF($A$1=2,FORM4!AW58,IF($A$1=3,FORM4!AY58,IF($A$1=4,FORM4!BB58))))</f>
        <v>0</v>
      </c>
      <c r="I60" s="165">
        <f t="shared" si="2"/>
        <v>0</v>
      </c>
      <c r="J60" s="271"/>
      <c r="K60" s="264">
        <f t="shared" si="3"/>
        <v>4</v>
      </c>
    </row>
    <row r="61" spans="1:11" ht="33.75">
      <c r="A61" s="169" t="str">
        <f>FORM4!A59</f>
        <v>8.1.4.9</v>
      </c>
      <c r="B61" s="169" t="str">
        <f>FORM4!B59</f>
        <v>Contratación de un consultor de Linea para la administración del Centro de Datos del Ministerio</v>
      </c>
      <c r="C61" s="164">
        <f>FORM4!AO59</f>
        <v>100</v>
      </c>
      <c r="D61" s="164">
        <f>FORM4!AP59</f>
        <v>0</v>
      </c>
      <c r="E61" s="165">
        <f t="shared" si="1"/>
        <v>0</v>
      </c>
      <c r="F61" s="166" t="str">
        <f>IF($A$1=1,FORM4!AK59,IF($A$1=2,FORM4!AL59,IF($A$1=3,FORM4!AM59,IF($A$1=4,FORM4!AN59))))</f>
        <v>Se contrato al consultor obteniendose los resultados planificados.</v>
      </c>
      <c r="G61" s="164">
        <f>IF($A$1=1,FORM4!AR59,IF($A$1=2,FORM4!AV59,IF($A$1=3,FORM4!AX59,IF($A$1=4,FORM4!BA59))))</f>
        <v>28</v>
      </c>
      <c r="H61" s="164">
        <f>IF($A$1=1,FORM4!AS59,IF($A$1=2,FORM4!AW59,IF($A$1=3,FORM4!AY59,IF($A$1=4,FORM4!BB59))))</f>
        <v>0</v>
      </c>
      <c r="I61" s="165">
        <f t="shared" si="2"/>
        <v>0</v>
      </c>
      <c r="J61" s="271"/>
      <c r="K61" s="264">
        <f t="shared" si="3"/>
        <v>4</v>
      </c>
    </row>
    <row r="62" spans="1:11" ht="22.5">
      <c r="A62" s="169" t="str">
        <f>FORM4!A60</f>
        <v>8.1.4.10</v>
      </c>
      <c r="B62" s="169" t="str">
        <f>FORM4!B60</f>
        <v>Renovación de las licencias antivirus</v>
      </c>
      <c r="C62" s="164">
        <f>FORM4!AO60</f>
        <v>100</v>
      </c>
      <c r="D62" s="164">
        <f>FORM4!AP60</f>
        <v>0</v>
      </c>
      <c r="E62" s="165">
        <f t="shared" si="1"/>
        <v>0</v>
      </c>
      <c r="F62" s="166" t="str">
        <f>IF($A$1=1,FORM4!AK60,IF($A$1=2,FORM4!AL60,IF($A$1=3,FORM4!AM60,IF($A$1=4,FORM4!AN60))))</f>
        <v>No se realizo por falta de presupuesto.</v>
      </c>
      <c r="G62" s="164">
        <f>IF($A$1=1,FORM4!AR60,IF($A$1=2,FORM4!AV60,IF($A$1=3,FORM4!AX60,IF($A$1=4,FORM4!BA60))))</f>
        <v>100</v>
      </c>
      <c r="H62" s="164">
        <f>IF($A$1=1,FORM4!AS60,IF($A$1=2,FORM4!AW60,IF($A$1=3,FORM4!AY60,IF($A$1=4,FORM4!BB60))))</f>
        <v>0</v>
      </c>
      <c r="I62" s="165">
        <f t="shared" si="2"/>
        <v>0</v>
      </c>
      <c r="J62" s="271"/>
      <c r="K62" s="264">
        <f t="shared" si="3"/>
        <v>4</v>
      </c>
    </row>
    <row r="63" spans="1:11" ht="33.75">
      <c r="A63" s="169" t="str">
        <f>FORM4!A61</f>
        <v>8.1.4.11</v>
      </c>
      <c r="B63" s="169" t="str">
        <f>FORM4!B61</f>
        <v>Contratacion de empresa para el mantenimiento trimestral de impresoras</v>
      </c>
      <c r="C63" s="164">
        <f>FORM4!AO61</f>
        <v>100</v>
      </c>
      <c r="D63" s="164">
        <f>FORM4!AP61</f>
        <v>0</v>
      </c>
      <c r="E63" s="165">
        <f t="shared" si="1"/>
        <v>0</v>
      </c>
      <c r="F63" s="166" t="str">
        <f>IF($A$1=1,FORM4!AK61,IF($A$1=2,FORM4!AL61,IF($A$1=3,FORM4!AM61,IF($A$1=4,FORM4!AN61))))</f>
        <v>No se realizo por no ser necesario.</v>
      </c>
      <c r="G63" s="164">
        <f>IF($A$1=1,FORM4!AR61,IF($A$1=2,FORM4!AV61,IF($A$1=3,FORM4!AX61,IF($A$1=4,FORM4!BA61))))</f>
        <v>25</v>
      </c>
      <c r="H63" s="164">
        <f>IF($A$1=1,FORM4!AS61,IF($A$1=2,FORM4!AW61,IF($A$1=3,FORM4!AY61,IF($A$1=4,FORM4!BB61))))</f>
        <v>0</v>
      </c>
      <c r="I63" s="165">
        <f t="shared" si="2"/>
        <v>0</v>
      </c>
      <c r="J63" s="271"/>
      <c r="K63" s="264">
        <f t="shared" si="3"/>
        <v>4</v>
      </c>
    </row>
    <row r="64" spans="1:11" ht="33.75">
      <c r="A64" s="169" t="str">
        <f>FORM4!A62</f>
        <v>8.1.4.12</v>
      </c>
      <c r="B64" s="169" t="str">
        <f>FORM4!B62</f>
        <v>Renovación de servicio anual de nombre de dominio "produccion.gob.bo",</v>
      </c>
      <c r="C64" s="164">
        <f>FORM4!AO62</f>
        <v>100</v>
      </c>
      <c r="D64" s="164">
        <f>FORM4!AP62</f>
        <v>0</v>
      </c>
      <c r="E64" s="165">
        <f t="shared" si="1"/>
        <v>0</v>
      </c>
      <c r="F64" s="166" t="str">
        <f>IF($A$1=1,FORM4!AK62,IF($A$1=2,FORM4!AL62,IF($A$1=3,FORM4!AM62,IF($A$1=4,FORM4!AN62))))</f>
        <v>Se realizo la renovacion del dominio.</v>
      </c>
      <c r="G64" s="164">
        <f>IF($A$1=1,FORM4!AR62,IF($A$1=2,FORM4!AV62,IF($A$1=3,FORM4!AX62,IF($A$1=4,FORM4!BA62))))</f>
        <v>100</v>
      </c>
      <c r="H64" s="164">
        <f>IF($A$1=1,FORM4!AS62,IF($A$1=2,FORM4!AW62,IF($A$1=3,FORM4!AY62,IF($A$1=4,FORM4!BB62))))</f>
        <v>0</v>
      </c>
      <c r="I64" s="165">
        <f t="shared" si="2"/>
        <v>0</v>
      </c>
      <c r="J64" s="271"/>
      <c r="K64" s="264">
        <f t="shared" si="3"/>
        <v>4</v>
      </c>
    </row>
    <row r="65" spans="1:11" ht="33.75">
      <c r="A65" s="169" t="str">
        <f>FORM4!A63</f>
        <v>8.1.4.13</v>
      </c>
      <c r="B65" s="169" t="str">
        <f>FORM4!B63</f>
        <v>Realización del sistema de administración y control de archivo central</v>
      </c>
      <c r="C65" s="164">
        <f>FORM4!AO63</f>
        <v>100</v>
      </c>
      <c r="D65" s="164">
        <f>FORM4!AP63</f>
        <v>0</v>
      </c>
      <c r="E65" s="165">
        <f t="shared" si="1"/>
        <v>0</v>
      </c>
      <c r="F65" s="166" t="str">
        <f>IF($A$1=1,FORM4!AK63,IF($A$1=2,FORM4!AL63,IF($A$1=3,FORM4!AM63,IF($A$1=4,FORM4!AN63))))</f>
        <v>Etapa de Planificacion, programa para la gestion 2012, por falta de tiempo.</v>
      </c>
      <c r="G65" s="164">
        <f>IF($A$1=1,FORM4!AR63,IF($A$1=2,FORM4!AV63,IF($A$1=3,FORM4!AX63,IF($A$1=4,FORM4!BA63))))</f>
        <v>0</v>
      </c>
      <c r="H65" s="164">
        <f>IF($A$1=1,FORM4!AS63,IF($A$1=2,FORM4!AW63,IF($A$1=3,FORM4!AY63,IF($A$1=4,FORM4!BB63))))</f>
        <v>0</v>
      </c>
      <c r="I65" s="165">
        <f t="shared" si="2"/>
        <v>0</v>
      </c>
      <c r="J65" s="271"/>
      <c r="K65" s="264">
        <f t="shared" si="3"/>
        <v>4</v>
      </c>
    </row>
    <row r="66" spans="1:11" ht="33.75">
      <c r="A66" s="169" t="str">
        <f>FORM4!A64</f>
        <v>8.1.4.14</v>
      </c>
      <c r="B66" s="169" t="str">
        <f>FORM4!B64</f>
        <v>Realización de modulos complementarios para el sistema de almacenes</v>
      </c>
      <c r="C66" s="164">
        <f>FORM4!AO64</f>
        <v>100</v>
      </c>
      <c r="D66" s="164">
        <f>FORM4!AP64</f>
        <v>85</v>
      </c>
      <c r="E66" s="165">
        <f t="shared" si="1"/>
        <v>0.85</v>
      </c>
      <c r="F66" s="166" t="str">
        <f>IF($A$1=1,FORM4!AK64,IF($A$1=2,FORM4!AL64,IF($A$1=3,FORM4!AM64,IF($A$1=4,FORM4!AN64))))</f>
        <v>Se realizaron las modificaciones requeridas por el encargado del area.</v>
      </c>
      <c r="G66" s="164">
        <f>IF($A$1=1,FORM4!AR64,IF($A$1=2,FORM4!AV64,IF($A$1=3,FORM4!AX64,IF($A$1=4,FORM4!BA64))))</f>
        <v>0</v>
      </c>
      <c r="H66" s="164">
        <f>IF($A$1=1,FORM4!AS64,IF($A$1=2,FORM4!AW64,IF($A$1=3,FORM4!AY64,IF($A$1=4,FORM4!BB64))))</f>
        <v>0</v>
      </c>
      <c r="I66" s="165">
        <f t="shared" si="2"/>
        <v>0</v>
      </c>
      <c r="J66" s="271"/>
      <c r="K66" s="264">
        <f t="shared" si="3"/>
        <v>2</v>
      </c>
    </row>
  </sheetData>
  <sheetProtection sheet="1" scenarios="1"/>
  <mergeCells count="3">
    <mergeCell ref="A8:I8"/>
    <mergeCell ref="A6:I6"/>
    <mergeCell ref="A7:I7"/>
  </mergeCells>
  <phoneticPr fontId="38" type="noConversion"/>
  <printOptions horizontalCentered="1"/>
  <pageMargins left="0.59055118110236227" right="0.39370078740157483" top="0.78740157480314965" bottom="0.59055118110236227" header="0.39370078740157483" footer="0.19685039370078741"/>
  <pageSetup scale="90" orientation="portrait" r:id="rId1"/>
  <headerFooter scaleWithDoc="0" alignWithMargins="0">
    <oddHeader xml:space="preserve">&amp;L&amp;"Arial,Negrita Cursiva"&amp;EPROG. DE OPERACIONES ANUAL 2011&amp;R&amp;"Arial,Negrita Cursiva"&amp;ESEGUIMIENTO TRIMESTRAL
</oddHeader>
    <oddFooter>&amp;L&amp;"Arial,Negrita Cursiva"__________________________________________________
MINISTERIO DE DESARROLLO PRODUCTIVO Y ECONOMÍA PLURAL</oddFooter>
  </headerFooter>
  <drawing r:id="rId2"/>
</worksheet>
</file>

<file path=xl/worksheets/sheet7.xml><?xml version="1.0" encoding="utf-8"?>
<worksheet xmlns="http://schemas.openxmlformats.org/spreadsheetml/2006/main" xmlns:r="http://schemas.openxmlformats.org/officeDocument/2006/relationships">
  <sheetPr codeName="Hoja2"/>
  <dimension ref="A1:M179"/>
  <sheetViews>
    <sheetView view="pageBreakPreview" topLeftCell="A4" zoomScaleSheetLayoutView="100" workbookViewId="0">
      <selection activeCell="C13" sqref="C13:C14"/>
    </sheetView>
  </sheetViews>
  <sheetFormatPr baseColWidth="10" defaultRowHeight="12.75"/>
  <cols>
    <col min="1" max="1" width="5" customWidth="1"/>
    <col min="2" max="2" width="21.140625" customWidth="1"/>
    <col min="3" max="3" width="20.28515625" customWidth="1"/>
    <col min="4" max="5" width="9.140625" customWidth="1"/>
    <col min="6" max="8" width="6.28515625" customWidth="1"/>
    <col min="9" max="9" width="12.140625" customWidth="1"/>
    <col min="10" max="10" width="8.140625" customWidth="1"/>
    <col min="11" max="11" width="12.5703125" customWidth="1"/>
    <col min="12" max="12" width="13.5703125" customWidth="1"/>
  </cols>
  <sheetData>
    <row r="1" spans="1:13">
      <c r="A1" s="9" t="s">
        <v>385</v>
      </c>
      <c r="B1" s="32"/>
      <c r="C1" s="25">
        <f>FORM1!A1</f>
        <v>0</v>
      </c>
      <c r="D1" s="33"/>
      <c r="E1" s="33"/>
      <c r="F1" s="33"/>
      <c r="G1" s="33"/>
      <c r="H1" s="33"/>
      <c r="I1" s="23"/>
      <c r="J1" s="23"/>
      <c r="K1" s="23"/>
      <c r="L1" s="23"/>
      <c r="M1" s="23"/>
    </row>
    <row r="2" spans="1:13">
      <c r="A2" s="9" t="s">
        <v>447</v>
      </c>
      <c r="B2" s="34"/>
      <c r="C2" s="25" t="str">
        <f>FORM1!B2</f>
        <v xml:space="preserve">DIRECCIÓN GENERAL  DE ASUNTOS ADMINISTRATIVOS                                                                                                                                              </v>
      </c>
      <c r="D2" s="33"/>
      <c r="E2" s="33"/>
      <c r="F2" s="33"/>
      <c r="K2" s="23"/>
      <c r="L2" s="23"/>
      <c r="M2" s="23"/>
    </row>
    <row r="3" spans="1:13">
      <c r="A3" s="9"/>
      <c r="B3" s="34"/>
      <c r="D3" s="224" t="s">
        <v>470</v>
      </c>
      <c r="E3" s="33"/>
      <c r="F3" s="33"/>
      <c r="K3" s="23"/>
      <c r="L3" s="23"/>
      <c r="M3" s="23"/>
    </row>
    <row r="4" spans="1:13" ht="13.5" thickBot="1">
      <c r="A4" s="139" t="s">
        <v>450</v>
      </c>
      <c r="B4" s="34"/>
      <c r="D4" s="33"/>
      <c r="E4" s="33"/>
      <c r="F4" s="33"/>
      <c r="H4" s="139"/>
      <c r="K4" s="23"/>
      <c r="L4" s="23"/>
      <c r="M4" s="23"/>
    </row>
    <row r="5" spans="1:13" ht="12.75" customHeight="1" thickTop="1">
      <c r="A5" s="839" t="s">
        <v>161</v>
      </c>
      <c r="B5" s="849" t="s">
        <v>139</v>
      </c>
      <c r="C5" s="849" t="s">
        <v>140</v>
      </c>
      <c r="D5" s="845" t="s">
        <v>440</v>
      </c>
      <c r="E5" s="846"/>
      <c r="F5" s="854" t="s">
        <v>162</v>
      </c>
      <c r="G5" s="855"/>
      <c r="H5" s="856"/>
      <c r="I5" s="841" t="s">
        <v>545</v>
      </c>
      <c r="J5" s="841" t="s">
        <v>439</v>
      </c>
      <c r="K5" s="841"/>
      <c r="L5" s="843" t="s">
        <v>386</v>
      </c>
      <c r="M5" s="23"/>
    </row>
    <row r="6" spans="1:13" ht="12.75" customHeight="1">
      <c r="A6" s="840"/>
      <c r="B6" s="850"/>
      <c r="C6" s="850"/>
      <c r="D6" s="847"/>
      <c r="E6" s="848"/>
      <c r="F6" s="857"/>
      <c r="G6" s="858"/>
      <c r="H6" s="859"/>
      <c r="I6" s="842"/>
      <c r="J6" s="842"/>
      <c r="K6" s="842"/>
      <c r="L6" s="844"/>
      <c r="M6" s="23"/>
    </row>
    <row r="7" spans="1:13" ht="12.75" customHeight="1">
      <c r="A7" s="840"/>
      <c r="B7" s="850"/>
      <c r="C7" s="850"/>
      <c r="D7" s="291" t="s">
        <v>394</v>
      </c>
      <c r="E7" s="292" t="s">
        <v>395</v>
      </c>
      <c r="F7" s="246" t="s">
        <v>158</v>
      </c>
      <c r="G7" s="246" t="s">
        <v>159</v>
      </c>
      <c r="H7" s="246" t="s">
        <v>160</v>
      </c>
      <c r="I7" s="853"/>
      <c r="J7" s="293" t="s">
        <v>391</v>
      </c>
      <c r="K7" s="246" t="s">
        <v>200</v>
      </c>
      <c r="L7" s="844"/>
      <c r="M7" s="23"/>
    </row>
    <row r="8" spans="1:13" ht="20.100000000000001" customHeight="1">
      <c r="A8" s="294"/>
      <c r="B8" s="295"/>
      <c r="C8" s="148"/>
      <c r="D8" s="296" t="s">
        <v>442</v>
      </c>
      <c r="E8" s="296"/>
      <c r="F8" s="148"/>
      <c r="G8" s="148"/>
      <c r="H8" s="149"/>
      <c r="I8" s="148"/>
      <c r="J8" s="148"/>
      <c r="K8" s="148"/>
      <c r="L8" s="247"/>
      <c r="M8" s="23"/>
    </row>
    <row r="9" spans="1:13" ht="20.100000000000001" customHeight="1">
      <c r="A9" s="294"/>
      <c r="B9" s="295"/>
      <c r="C9" s="148"/>
      <c r="D9" s="296"/>
      <c r="E9" s="296" t="s">
        <v>442</v>
      </c>
      <c r="F9" s="148"/>
      <c r="G9" s="148"/>
      <c r="H9" s="149"/>
      <c r="I9" s="148"/>
      <c r="J9" s="148"/>
      <c r="K9" s="148"/>
      <c r="L9" s="247"/>
      <c r="M9" s="23"/>
    </row>
    <row r="10" spans="1:13" ht="20.100000000000001" customHeight="1">
      <c r="A10" s="294"/>
      <c r="B10" s="295"/>
      <c r="C10" s="148"/>
      <c r="D10" s="296"/>
      <c r="E10" s="296"/>
      <c r="F10" s="148"/>
      <c r="G10" s="148"/>
      <c r="H10" s="149"/>
      <c r="I10" s="148"/>
      <c r="J10" s="148"/>
      <c r="K10" s="148"/>
      <c r="L10" s="247"/>
      <c r="M10" s="23"/>
    </row>
    <row r="11" spans="1:13" ht="20.100000000000001" customHeight="1">
      <c r="A11" s="294"/>
      <c r="B11" s="295"/>
      <c r="C11" s="148"/>
      <c r="D11" s="296"/>
      <c r="E11" s="296"/>
      <c r="F11" s="148"/>
      <c r="G11" s="148"/>
      <c r="H11" s="148"/>
      <c r="I11" s="148"/>
      <c r="J11" s="148"/>
      <c r="K11" s="148"/>
      <c r="L11" s="247"/>
      <c r="M11" s="23"/>
    </row>
    <row r="12" spans="1:13" ht="20.100000000000001" customHeight="1">
      <c r="A12" s="294"/>
      <c r="B12" s="295"/>
      <c r="C12" s="148"/>
      <c r="D12" s="296"/>
      <c r="E12" s="296"/>
      <c r="F12" s="148"/>
      <c r="G12" s="148"/>
      <c r="H12" s="148"/>
      <c r="I12" s="148"/>
      <c r="J12" s="148"/>
      <c r="K12" s="148"/>
      <c r="L12" s="247"/>
      <c r="M12" s="23"/>
    </row>
    <row r="13" spans="1:13" ht="20.100000000000001" customHeight="1">
      <c r="A13" s="294"/>
      <c r="B13" s="295"/>
      <c r="C13" s="148"/>
      <c r="D13" s="296"/>
      <c r="E13" s="296"/>
      <c r="F13" s="148"/>
      <c r="G13" s="148"/>
      <c r="H13" s="148"/>
      <c r="I13" s="148"/>
      <c r="J13" s="148"/>
      <c r="K13" s="148"/>
      <c r="L13" s="247"/>
      <c r="M13" s="23"/>
    </row>
    <row r="14" spans="1:13" ht="20.100000000000001" customHeight="1">
      <c r="A14" s="294"/>
      <c r="B14" s="295"/>
      <c r="C14" s="148"/>
      <c r="D14" s="296"/>
      <c r="E14" s="296"/>
      <c r="F14" s="148"/>
      <c r="G14" s="148"/>
      <c r="H14" s="148"/>
      <c r="I14" s="148"/>
      <c r="J14" s="148"/>
      <c r="K14" s="148"/>
      <c r="L14" s="247"/>
      <c r="M14" s="23"/>
    </row>
    <row r="15" spans="1:13" ht="20.100000000000001" customHeight="1">
      <c r="A15" s="294"/>
      <c r="B15" s="295"/>
      <c r="C15" s="148"/>
      <c r="D15" s="296"/>
      <c r="E15" s="296"/>
      <c r="F15" s="148"/>
      <c r="G15" s="148"/>
      <c r="H15" s="148"/>
      <c r="I15" s="148"/>
      <c r="J15" s="148"/>
      <c r="K15" s="148"/>
      <c r="L15" s="247"/>
      <c r="M15" s="23"/>
    </row>
    <row r="16" spans="1:13" ht="20.100000000000001" customHeight="1" thickBot="1">
      <c r="A16" s="297"/>
      <c r="B16" s="298"/>
      <c r="C16" s="150"/>
      <c r="D16" s="299"/>
      <c r="E16" s="299"/>
      <c r="F16" s="150"/>
      <c r="G16" s="150"/>
      <c r="H16" s="150"/>
      <c r="I16" s="150"/>
      <c r="J16" s="150"/>
      <c r="K16" s="150"/>
      <c r="L16" s="300"/>
      <c r="M16" s="23"/>
    </row>
    <row r="17" spans="1:13" ht="12.75" customHeight="1" thickTop="1">
      <c r="A17" s="839" t="s">
        <v>161</v>
      </c>
      <c r="B17" s="849" t="s">
        <v>139</v>
      </c>
      <c r="C17" s="849" t="s">
        <v>140</v>
      </c>
      <c r="D17" s="845" t="s">
        <v>441</v>
      </c>
      <c r="E17" s="846"/>
      <c r="F17" s="854" t="s">
        <v>162</v>
      </c>
      <c r="G17" s="855"/>
      <c r="H17" s="856"/>
      <c r="I17" s="841" t="s">
        <v>438</v>
      </c>
      <c r="J17" s="841" t="s">
        <v>439</v>
      </c>
      <c r="K17" s="841"/>
      <c r="L17" s="843" t="s">
        <v>386</v>
      </c>
      <c r="M17" s="23"/>
    </row>
    <row r="18" spans="1:13" ht="12.75" customHeight="1">
      <c r="A18" s="840"/>
      <c r="B18" s="850"/>
      <c r="C18" s="850"/>
      <c r="D18" s="847"/>
      <c r="E18" s="848"/>
      <c r="F18" s="857"/>
      <c r="G18" s="858"/>
      <c r="H18" s="859"/>
      <c r="I18" s="842"/>
      <c r="J18" s="842"/>
      <c r="K18" s="842"/>
      <c r="L18" s="844"/>
      <c r="M18" s="23"/>
    </row>
    <row r="19" spans="1:13" ht="12.75" customHeight="1">
      <c r="A19" s="840"/>
      <c r="B19" s="850"/>
      <c r="C19" s="850"/>
      <c r="D19" s="291" t="s">
        <v>394</v>
      </c>
      <c r="E19" s="292" t="s">
        <v>395</v>
      </c>
      <c r="F19" s="246" t="s">
        <v>158</v>
      </c>
      <c r="G19" s="246" t="s">
        <v>159</v>
      </c>
      <c r="H19" s="246" t="s">
        <v>160</v>
      </c>
      <c r="I19" s="853"/>
      <c r="J19" s="293" t="s">
        <v>391</v>
      </c>
      <c r="K19" s="246" t="s">
        <v>200</v>
      </c>
      <c r="L19" s="844"/>
      <c r="M19" s="23"/>
    </row>
    <row r="20" spans="1:13" ht="20.100000000000001" customHeight="1">
      <c r="A20" s="294"/>
      <c r="B20" s="295"/>
      <c r="C20" s="148"/>
      <c r="D20" s="296"/>
      <c r="E20" s="296"/>
      <c r="F20" s="148"/>
      <c r="G20" s="148"/>
      <c r="H20" s="148"/>
      <c r="I20" s="148"/>
      <c r="J20" s="148"/>
      <c r="K20" s="148"/>
      <c r="L20" s="247"/>
      <c r="M20" s="23"/>
    </row>
    <row r="21" spans="1:13" ht="20.100000000000001" customHeight="1">
      <c r="A21" s="294"/>
      <c r="B21" s="295"/>
      <c r="C21" s="148"/>
      <c r="D21" s="296"/>
      <c r="E21" s="296"/>
      <c r="F21" s="148"/>
      <c r="G21" s="148"/>
      <c r="H21" s="148"/>
      <c r="I21" s="148"/>
      <c r="J21" s="148"/>
      <c r="K21" s="148"/>
      <c r="L21" s="247"/>
      <c r="M21" s="23"/>
    </row>
    <row r="22" spans="1:13" ht="20.100000000000001" customHeight="1">
      <c r="A22" s="294"/>
      <c r="B22" s="295"/>
      <c r="C22" s="148"/>
      <c r="D22" s="296"/>
      <c r="E22" s="296"/>
      <c r="F22" s="148"/>
      <c r="G22" s="148"/>
      <c r="H22" s="148"/>
      <c r="I22" s="148"/>
      <c r="J22" s="148"/>
      <c r="K22" s="148"/>
      <c r="L22" s="247"/>
      <c r="M22" s="23"/>
    </row>
    <row r="23" spans="1:13" ht="20.100000000000001" customHeight="1">
      <c r="A23" s="294"/>
      <c r="B23" s="295"/>
      <c r="C23" s="148"/>
      <c r="D23" s="296"/>
      <c r="E23" s="296"/>
      <c r="F23" s="148"/>
      <c r="G23" s="148"/>
      <c r="H23" s="148"/>
      <c r="I23" s="148"/>
      <c r="J23" s="148"/>
      <c r="K23" s="148"/>
      <c r="L23" s="247"/>
      <c r="M23" s="23"/>
    </row>
    <row r="24" spans="1:13" ht="20.100000000000001" customHeight="1">
      <c r="A24" s="294"/>
      <c r="B24" s="295"/>
      <c r="C24" s="148"/>
      <c r="D24" s="296"/>
      <c r="E24" s="296"/>
      <c r="F24" s="148"/>
      <c r="G24" s="148"/>
      <c r="H24" s="148"/>
      <c r="I24" s="148"/>
      <c r="J24" s="148"/>
      <c r="K24" s="148"/>
      <c r="L24" s="247"/>
      <c r="M24" s="23"/>
    </row>
    <row r="25" spans="1:13" ht="20.100000000000001" customHeight="1" thickBot="1">
      <c r="A25" s="297"/>
      <c r="B25" s="298"/>
      <c r="C25" s="150"/>
      <c r="D25" s="299"/>
      <c r="E25" s="299"/>
      <c r="F25" s="150"/>
      <c r="G25" s="150"/>
      <c r="H25" s="150"/>
      <c r="I25" s="150"/>
      <c r="J25" s="150"/>
      <c r="K25" s="150"/>
      <c r="L25" s="150"/>
      <c r="M25" s="23"/>
    </row>
    <row r="26" spans="1:13" ht="12" customHeight="1" thickTop="1">
      <c r="A26" s="134"/>
      <c r="B26" s="135"/>
      <c r="C26" s="135"/>
      <c r="D26" s="135"/>
      <c r="E26" s="135"/>
      <c r="F26" s="135"/>
      <c r="G26" s="135"/>
      <c r="H26" s="314"/>
      <c r="I26" s="315"/>
      <c r="J26" s="35"/>
      <c r="K26" s="35"/>
      <c r="L26" s="23"/>
      <c r="M26" s="23"/>
    </row>
    <row r="27" spans="1:13">
      <c r="A27" s="309" t="s">
        <v>74</v>
      </c>
      <c r="B27" s="310"/>
      <c r="C27" s="851" t="s">
        <v>56</v>
      </c>
      <c r="D27" s="852"/>
      <c r="E27" s="301"/>
      <c r="F27" s="302"/>
      <c r="G27" s="302"/>
      <c r="H27" s="302" t="s">
        <v>57</v>
      </c>
      <c r="I27" s="182"/>
      <c r="J27" s="303"/>
      <c r="K27" s="305" t="s">
        <v>58</v>
      </c>
      <c r="L27" s="220"/>
      <c r="M27" s="23"/>
    </row>
    <row r="28" spans="1:13">
      <c r="A28" s="311" t="s">
        <v>75</v>
      </c>
      <c r="B28" s="312"/>
      <c r="C28" s="308"/>
      <c r="D28" s="304"/>
      <c r="E28" s="313"/>
      <c r="F28" s="36"/>
      <c r="G28" s="36"/>
      <c r="H28" s="36"/>
      <c r="I28" s="36"/>
      <c r="J28" s="304"/>
      <c r="K28" s="313"/>
      <c r="L28" s="306"/>
      <c r="M28" s="23"/>
    </row>
    <row r="29" spans="1:13">
      <c r="A29" s="311" t="s">
        <v>151</v>
      </c>
      <c r="B29" s="312"/>
      <c r="C29" s="308"/>
      <c r="D29" s="304"/>
      <c r="E29" s="313"/>
      <c r="F29" s="36"/>
      <c r="G29" s="36"/>
      <c r="H29" s="36"/>
      <c r="I29" s="36"/>
      <c r="J29" s="304"/>
      <c r="K29" s="313"/>
      <c r="L29" s="306"/>
      <c r="M29" s="23"/>
    </row>
    <row r="30" spans="1:13">
      <c r="A30" s="311" t="s">
        <v>152</v>
      </c>
      <c r="B30" s="312"/>
      <c r="C30" s="308"/>
      <c r="D30" s="304"/>
      <c r="E30" s="313"/>
      <c r="F30" s="36"/>
      <c r="G30" s="36"/>
      <c r="H30" s="36"/>
      <c r="I30" s="36"/>
      <c r="J30" s="304"/>
      <c r="K30" s="313"/>
      <c r="L30" s="306"/>
      <c r="M30" s="23"/>
    </row>
    <row r="31" spans="1:13">
      <c r="A31" s="136"/>
      <c r="B31" s="136"/>
      <c r="C31" s="137"/>
      <c r="D31" s="35"/>
      <c r="E31" s="35"/>
      <c r="F31" s="35"/>
      <c r="G31" s="35"/>
      <c r="H31" s="35"/>
      <c r="I31" s="35"/>
      <c r="J31" s="35"/>
      <c r="K31" s="23"/>
      <c r="L31" s="23"/>
      <c r="M31" s="23"/>
    </row>
    <row r="32" spans="1:13">
      <c r="C32" s="37"/>
      <c r="D32" s="37"/>
      <c r="E32" s="37"/>
      <c r="F32" s="37"/>
      <c r="G32" s="37"/>
      <c r="H32" s="37"/>
      <c r="I32" s="35"/>
      <c r="J32" s="35"/>
      <c r="K32" s="23"/>
      <c r="L32" s="23"/>
      <c r="M32" s="23"/>
    </row>
    <row r="33" spans="3:13">
      <c r="C33" s="35"/>
      <c r="D33" s="35"/>
      <c r="E33" s="35"/>
      <c r="F33" s="35"/>
      <c r="G33" s="35"/>
      <c r="H33" s="35"/>
      <c r="I33" s="35"/>
      <c r="J33" s="35"/>
      <c r="K33" s="23"/>
      <c r="L33" s="23"/>
      <c r="M33" s="23"/>
    </row>
    <row r="34" spans="3:13">
      <c r="C34" s="35"/>
      <c r="D34" s="35"/>
      <c r="E34" s="35"/>
      <c r="F34" s="35"/>
      <c r="G34" s="35"/>
      <c r="H34" s="35"/>
      <c r="I34" s="35"/>
      <c r="J34" s="35"/>
      <c r="K34" s="23"/>
      <c r="L34" s="23"/>
      <c r="M34" s="23"/>
    </row>
    <row r="35" spans="3:13">
      <c r="C35" s="35"/>
      <c r="D35" s="35"/>
      <c r="E35" s="35"/>
      <c r="F35" s="35"/>
      <c r="G35" s="35"/>
      <c r="H35" s="35"/>
      <c r="I35" s="35"/>
      <c r="J35" s="35"/>
      <c r="K35" s="23"/>
      <c r="L35" s="23"/>
      <c r="M35" s="23"/>
    </row>
    <row r="36" spans="3:13">
      <c r="C36" s="35"/>
      <c r="D36" s="35"/>
      <c r="E36" s="35"/>
      <c r="F36" s="35"/>
      <c r="G36" s="35"/>
      <c r="H36" s="35"/>
      <c r="I36" s="35"/>
      <c r="J36" s="35"/>
      <c r="K36" s="23"/>
      <c r="L36" s="23"/>
      <c r="M36" s="23"/>
    </row>
    <row r="37" spans="3:13">
      <c r="C37" s="35"/>
      <c r="D37" s="35"/>
      <c r="E37" s="35"/>
      <c r="F37" s="35"/>
      <c r="G37" s="35"/>
      <c r="H37" s="35"/>
      <c r="I37" s="35"/>
      <c r="J37" s="35"/>
      <c r="K37" s="23"/>
      <c r="L37" s="23"/>
      <c r="M37" s="23"/>
    </row>
    <row r="38" spans="3:13">
      <c r="C38" s="35"/>
      <c r="D38" s="35"/>
      <c r="E38" s="35"/>
      <c r="F38" s="35"/>
      <c r="G38" s="35"/>
      <c r="H38" s="35"/>
      <c r="I38" s="35"/>
      <c r="J38" s="35"/>
    </row>
    <row r="39" spans="3:13">
      <c r="C39" s="35"/>
      <c r="D39" s="35"/>
      <c r="E39" s="35"/>
      <c r="F39" s="35"/>
      <c r="G39" s="35"/>
      <c r="H39" s="35"/>
      <c r="I39" s="35"/>
      <c r="J39" s="35"/>
    </row>
    <row r="40" spans="3:13">
      <c r="C40" s="35"/>
      <c r="D40" s="35"/>
      <c r="E40" s="35"/>
      <c r="F40" s="35"/>
      <c r="G40" s="35"/>
      <c r="H40" s="35"/>
      <c r="I40" s="35"/>
      <c r="J40" s="35"/>
    </row>
    <row r="41" spans="3:13">
      <c r="C41" s="35"/>
      <c r="D41" s="35"/>
      <c r="E41" s="35"/>
      <c r="F41" s="35"/>
      <c r="G41" s="35"/>
      <c r="H41" s="35"/>
      <c r="I41" s="35"/>
      <c r="J41" s="35"/>
    </row>
    <row r="42" spans="3:13">
      <c r="C42" s="35"/>
      <c r="D42" s="35"/>
      <c r="E42" s="35"/>
      <c r="F42" s="35"/>
      <c r="G42" s="35"/>
      <c r="H42" s="35"/>
      <c r="I42" s="35"/>
      <c r="J42" s="35"/>
    </row>
    <row r="43" spans="3:13">
      <c r="C43" s="35"/>
      <c r="D43" s="35"/>
      <c r="E43" s="35"/>
      <c r="F43" s="35"/>
      <c r="G43" s="35"/>
      <c r="H43" s="35"/>
      <c r="I43" s="35"/>
      <c r="J43" s="35"/>
    </row>
    <row r="44" spans="3:13">
      <c r="C44" s="35"/>
      <c r="D44" s="35"/>
      <c r="E44" s="35"/>
      <c r="F44" s="35"/>
      <c r="G44" s="35"/>
      <c r="H44" s="35"/>
      <c r="I44" s="35"/>
      <c r="J44" s="35"/>
    </row>
    <row r="45" spans="3:13">
      <c r="C45" s="35"/>
      <c r="D45" s="35"/>
      <c r="E45" s="35"/>
      <c r="F45" s="35"/>
      <c r="G45" s="35"/>
      <c r="H45" s="35"/>
      <c r="I45" s="35"/>
      <c r="J45" s="35"/>
    </row>
    <row r="46" spans="3:13">
      <c r="C46" s="35"/>
      <c r="D46" s="35"/>
      <c r="E46" s="35"/>
      <c r="F46" s="35"/>
      <c r="G46" s="35"/>
      <c r="H46" s="35"/>
      <c r="I46" s="35"/>
      <c r="J46" s="35"/>
    </row>
    <row r="47" spans="3:13">
      <c r="C47" s="35"/>
      <c r="D47" s="35"/>
      <c r="E47" s="35"/>
      <c r="F47" s="35"/>
      <c r="G47" s="35"/>
      <c r="H47" s="35"/>
      <c r="I47" s="35"/>
      <c r="J47" s="35"/>
    </row>
    <row r="48" spans="3:13">
      <c r="C48" s="35"/>
      <c r="D48" s="35"/>
      <c r="E48" s="35"/>
      <c r="F48" s="35"/>
      <c r="G48" s="35"/>
      <c r="H48" s="35"/>
      <c r="I48" s="35"/>
      <c r="J48" s="35"/>
    </row>
    <row r="49" spans="3:10">
      <c r="C49" s="35"/>
      <c r="D49" s="35"/>
      <c r="E49" s="35"/>
      <c r="F49" s="35"/>
      <c r="G49" s="35"/>
      <c r="H49" s="35"/>
      <c r="I49" s="35"/>
      <c r="J49" s="35"/>
    </row>
    <row r="50" spans="3:10">
      <c r="C50" s="35"/>
      <c r="D50" s="35"/>
      <c r="E50" s="35"/>
      <c r="F50" s="35"/>
      <c r="G50" s="35"/>
      <c r="H50" s="35"/>
      <c r="I50" s="35"/>
      <c r="J50" s="35"/>
    </row>
    <row r="51" spans="3:10">
      <c r="C51" s="35"/>
      <c r="D51" s="35"/>
      <c r="E51" s="35"/>
      <c r="F51" s="35"/>
      <c r="G51" s="35"/>
      <c r="H51" s="35"/>
      <c r="I51" s="35"/>
      <c r="J51" s="35"/>
    </row>
    <row r="52" spans="3:10">
      <c r="C52" s="35"/>
      <c r="D52" s="35"/>
      <c r="E52" s="35"/>
      <c r="F52" s="35"/>
      <c r="G52" s="35"/>
      <c r="H52" s="35"/>
      <c r="I52" s="35"/>
      <c r="J52" s="35"/>
    </row>
    <row r="53" spans="3:10">
      <c r="C53" s="35"/>
      <c r="D53" s="35"/>
      <c r="E53" s="35"/>
      <c r="F53" s="35"/>
      <c r="G53" s="35"/>
      <c r="H53" s="35"/>
      <c r="I53" s="35"/>
      <c r="J53" s="35"/>
    </row>
    <row r="54" spans="3:10">
      <c r="C54" s="35"/>
      <c r="D54" s="35"/>
      <c r="E54" s="35"/>
      <c r="F54" s="35"/>
      <c r="G54" s="35"/>
      <c r="H54" s="35"/>
      <c r="I54" s="35"/>
      <c r="J54" s="35"/>
    </row>
    <row r="55" spans="3:10">
      <c r="C55" s="35"/>
      <c r="D55" s="35"/>
      <c r="E55" s="35"/>
      <c r="F55" s="35"/>
      <c r="G55" s="35"/>
      <c r="H55" s="35"/>
      <c r="I55" s="35"/>
      <c r="J55" s="35"/>
    </row>
    <row r="56" spans="3:10">
      <c r="C56" s="35"/>
      <c r="D56" s="35"/>
      <c r="E56" s="35"/>
      <c r="F56" s="35"/>
      <c r="G56" s="35"/>
      <c r="H56" s="35"/>
      <c r="I56" s="35"/>
      <c r="J56" s="35"/>
    </row>
    <row r="57" spans="3:10">
      <c r="C57" s="35"/>
      <c r="D57" s="35"/>
      <c r="E57" s="35"/>
      <c r="F57" s="35"/>
      <c r="G57" s="35"/>
      <c r="H57" s="35"/>
      <c r="I57" s="35"/>
      <c r="J57" s="35"/>
    </row>
    <row r="58" spans="3:10">
      <c r="C58" s="35"/>
      <c r="D58" s="35"/>
      <c r="E58" s="35"/>
      <c r="F58" s="35"/>
      <c r="G58" s="35"/>
      <c r="H58" s="35"/>
      <c r="I58" s="35"/>
      <c r="J58" s="35"/>
    </row>
    <row r="59" spans="3:10">
      <c r="C59" s="35"/>
      <c r="D59" s="35"/>
      <c r="E59" s="35"/>
      <c r="F59" s="35"/>
      <c r="G59" s="35"/>
      <c r="H59" s="35"/>
      <c r="I59" s="35"/>
      <c r="J59" s="35"/>
    </row>
    <row r="60" spans="3:10">
      <c r="C60" s="35"/>
      <c r="D60" s="35"/>
      <c r="E60" s="35"/>
      <c r="F60" s="35"/>
      <c r="G60" s="35"/>
      <c r="H60" s="35"/>
      <c r="I60" s="35"/>
      <c r="J60" s="35"/>
    </row>
    <row r="61" spans="3:10">
      <c r="C61" s="35"/>
      <c r="D61" s="35"/>
      <c r="E61" s="35"/>
      <c r="F61" s="35"/>
      <c r="G61" s="35"/>
      <c r="H61" s="35"/>
      <c r="I61" s="35"/>
      <c r="J61" s="35"/>
    </row>
    <row r="62" spans="3:10">
      <c r="C62" s="35"/>
      <c r="D62" s="35"/>
      <c r="E62" s="35"/>
      <c r="F62" s="35"/>
      <c r="G62" s="35"/>
      <c r="H62" s="35"/>
      <c r="I62" s="35"/>
      <c r="J62" s="35"/>
    </row>
    <row r="63" spans="3:10">
      <c r="C63" s="35"/>
      <c r="D63" s="35"/>
      <c r="E63" s="35"/>
      <c r="F63" s="35"/>
      <c r="G63" s="35"/>
      <c r="H63" s="35"/>
      <c r="I63" s="35"/>
      <c r="J63" s="35"/>
    </row>
    <row r="64" spans="3:10">
      <c r="C64" s="35"/>
      <c r="D64" s="35"/>
      <c r="E64" s="35"/>
      <c r="F64" s="35"/>
      <c r="G64" s="35"/>
      <c r="H64" s="35"/>
      <c r="I64" s="35"/>
      <c r="J64" s="35"/>
    </row>
    <row r="65" spans="3:10">
      <c r="C65" s="35"/>
      <c r="D65" s="35"/>
      <c r="E65" s="35"/>
      <c r="F65" s="35"/>
      <c r="G65" s="35"/>
      <c r="H65" s="35"/>
      <c r="I65" s="35"/>
      <c r="J65" s="35"/>
    </row>
    <row r="66" spans="3:10">
      <c r="C66" s="35"/>
      <c r="D66" s="35"/>
      <c r="E66" s="35"/>
      <c r="F66" s="35"/>
      <c r="G66" s="35"/>
      <c r="H66" s="35"/>
      <c r="I66" s="35"/>
      <c r="J66" s="35"/>
    </row>
    <row r="67" spans="3:10">
      <c r="C67" s="35"/>
      <c r="D67" s="35"/>
      <c r="E67" s="35"/>
      <c r="F67" s="35"/>
      <c r="G67" s="35"/>
      <c r="H67" s="35"/>
      <c r="I67" s="35"/>
      <c r="J67" s="35"/>
    </row>
    <row r="68" spans="3:10">
      <c r="C68" s="35"/>
      <c r="D68" s="35"/>
      <c r="E68" s="35"/>
      <c r="F68" s="35"/>
      <c r="G68" s="35"/>
      <c r="H68" s="35"/>
      <c r="I68" s="35"/>
      <c r="J68" s="35"/>
    </row>
    <row r="69" spans="3:10">
      <c r="C69" s="35"/>
      <c r="D69" s="35"/>
      <c r="E69" s="35"/>
      <c r="F69" s="35"/>
      <c r="G69" s="35"/>
      <c r="H69" s="35"/>
      <c r="I69" s="35"/>
      <c r="J69" s="35"/>
    </row>
    <row r="70" spans="3:10">
      <c r="C70" s="35"/>
      <c r="D70" s="35"/>
      <c r="E70" s="35"/>
      <c r="F70" s="35"/>
      <c r="G70" s="35"/>
      <c r="H70" s="35"/>
      <c r="I70" s="35"/>
      <c r="J70" s="35"/>
    </row>
    <row r="71" spans="3:10">
      <c r="C71" s="35"/>
      <c r="D71" s="35"/>
      <c r="E71" s="35"/>
      <c r="F71" s="35"/>
      <c r="G71" s="35"/>
      <c r="H71" s="35"/>
      <c r="I71" s="35"/>
      <c r="J71" s="35"/>
    </row>
    <row r="72" spans="3:10">
      <c r="C72" s="35"/>
      <c r="D72" s="35"/>
      <c r="E72" s="35"/>
      <c r="F72" s="35"/>
      <c r="G72" s="35"/>
      <c r="H72" s="35"/>
      <c r="I72" s="35"/>
      <c r="J72" s="35"/>
    </row>
    <row r="73" spans="3:10">
      <c r="C73" s="35"/>
      <c r="D73" s="35"/>
      <c r="E73" s="35"/>
      <c r="F73" s="35"/>
      <c r="G73" s="35"/>
      <c r="H73" s="35"/>
      <c r="I73" s="35"/>
      <c r="J73" s="35"/>
    </row>
    <row r="74" spans="3:10">
      <c r="C74" s="35"/>
      <c r="D74" s="35"/>
      <c r="E74" s="35"/>
      <c r="F74" s="35"/>
      <c r="G74" s="35"/>
      <c r="H74" s="35"/>
      <c r="I74" s="35"/>
      <c r="J74" s="35"/>
    </row>
    <row r="75" spans="3:10">
      <c r="C75" s="35"/>
      <c r="D75" s="35"/>
      <c r="E75" s="35"/>
      <c r="F75" s="35"/>
      <c r="G75" s="35"/>
      <c r="H75" s="35"/>
      <c r="I75" s="35"/>
      <c r="J75" s="35"/>
    </row>
    <row r="76" spans="3:10">
      <c r="C76" s="35"/>
      <c r="D76" s="35"/>
      <c r="E76" s="35"/>
      <c r="F76" s="35"/>
      <c r="G76" s="35"/>
      <c r="H76" s="35"/>
      <c r="I76" s="35"/>
      <c r="J76" s="35"/>
    </row>
    <row r="77" spans="3:10">
      <c r="C77" s="35"/>
      <c r="D77" s="35"/>
      <c r="E77" s="35"/>
      <c r="F77" s="35"/>
      <c r="G77" s="35"/>
      <c r="H77" s="35"/>
      <c r="I77" s="35"/>
      <c r="J77" s="35"/>
    </row>
    <row r="78" spans="3:10">
      <c r="C78" s="35"/>
      <c r="D78" s="35"/>
      <c r="E78" s="35"/>
      <c r="F78" s="35"/>
      <c r="G78" s="35"/>
      <c r="H78" s="35"/>
      <c r="I78" s="35"/>
      <c r="J78" s="35"/>
    </row>
    <row r="79" spans="3:10">
      <c r="C79" s="35"/>
      <c r="D79" s="35"/>
      <c r="E79" s="35"/>
      <c r="F79" s="35"/>
      <c r="G79" s="35"/>
      <c r="H79" s="35"/>
      <c r="I79" s="35"/>
      <c r="J79" s="35"/>
    </row>
    <row r="80" spans="3:10">
      <c r="C80" s="35"/>
      <c r="D80" s="35"/>
      <c r="E80" s="35"/>
      <c r="F80" s="35"/>
      <c r="G80" s="35"/>
      <c r="H80" s="35"/>
      <c r="I80" s="35"/>
      <c r="J80" s="35"/>
    </row>
    <row r="81" spans="3:10">
      <c r="C81" s="35"/>
      <c r="D81" s="35"/>
      <c r="E81" s="35"/>
      <c r="F81" s="35"/>
      <c r="G81" s="35"/>
      <c r="H81" s="35"/>
      <c r="I81" s="35"/>
      <c r="J81" s="35"/>
    </row>
    <row r="82" spans="3:10">
      <c r="C82" s="35"/>
      <c r="D82" s="35"/>
      <c r="E82" s="35"/>
      <c r="F82" s="35"/>
      <c r="G82" s="35"/>
      <c r="H82" s="35"/>
      <c r="I82" s="35"/>
      <c r="J82" s="35"/>
    </row>
    <row r="83" spans="3:10">
      <c r="C83" s="35"/>
      <c r="D83" s="35"/>
      <c r="E83" s="35"/>
      <c r="F83" s="35"/>
      <c r="G83" s="35"/>
      <c r="H83" s="35"/>
      <c r="I83" s="35"/>
      <c r="J83" s="35"/>
    </row>
    <row r="84" spans="3:10">
      <c r="C84" s="35"/>
      <c r="D84" s="35"/>
      <c r="E84" s="35"/>
      <c r="F84" s="35"/>
      <c r="G84" s="35"/>
      <c r="H84" s="35"/>
      <c r="I84" s="35"/>
      <c r="J84" s="35"/>
    </row>
    <row r="85" spans="3:10">
      <c r="C85" s="35"/>
      <c r="D85" s="35"/>
      <c r="E85" s="35"/>
      <c r="F85" s="35"/>
      <c r="G85" s="35"/>
      <c r="H85" s="35"/>
      <c r="I85" s="35"/>
      <c r="J85" s="35"/>
    </row>
    <row r="86" spans="3:10">
      <c r="C86" s="35"/>
      <c r="D86" s="35"/>
      <c r="E86" s="35"/>
      <c r="F86" s="35"/>
      <c r="G86" s="35"/>
      <c r="H86" s="35"/>
      <c r="I86" s="35"/>
      <c r="J86" s="35"/>
    </row>
    <row r="87" spans="3:10">
      <c r="C87" s="35"/>
      <c r="D87" s="35"/>
      <c r="E87" s="35"/>
      <c r="F87" s="35"/>
      <c r="G87" s="35"/>
      <c r="H87" s="35"/>
      <c r="I87" s="35"/>
      <c r="J87" s="35"/>
    </row>
    <row r="88" spans="3:10">
      <c r="C88" s="35"/>
      <c r="D88" s="35"/>
      <c r="E88" s="35"/>
      <c r="F88" s="35"/>
      <c r="G88" s="35"/>
      <c r="H88" s="35"/>
      <c r="I88" s="35"/>
      <c r="J88" s="35"/>
    </row>
    <row r="89" spans="3:10">
      <c r="C89" s="35"/>
      <c r="D89" s="35"/>
      <c r="E89" s="35"/>
      <c r="F89" s="35"/>
      <c r="G89" s="35"/>
      <c r="H89" s="35"/>
      <c r="I89" s="35"/>
      <c r="J89" s="35"/>
    </row>
    <row r="90" spans="3:10">
      <c r="C90" s="35"/>
      <c r="D90" s="35"/>
      <c r="E90" s="35"/>
      <c r="F90" s="35"/>
      <c r="G90" s="35"/>
      <c r="H90" s="35"/>
      <c r="I90" s="35"/>
      <c r="J90" s="35"/>
    </row>
    <row r="91" spans="3:10">
      <c r="C91" s="35"/>
      <c r="D91" s="35"/>
      <c r="E91" s="35"/>
      <c r="F91" s="35"/>
      <c r="G91" s="35"/>
      <c r="H91" s="35"/>
      <c r="I91" s="35"/>
      <c r="J91" s="35"/>
    </row>
    <row r="92" spans="3:10">
      <c r="C92" s="35"/>
      <c r="D92" s="35"/>
      <c r="E92" s="35"/>
      <c r="F92" s="35"/>
      <c r="G92" s="35"/>
      <c r="H92" s="35"/>
      <c r="I92" s="35"/>
      <c r="J92" s="35"/>
    </row>
    <row r="93" spans="3:10">
      <c r="C93" s="35"/>
      <c r="D93" s="35"/>
      <c r="E93" s="35"/>
      <c r="F93" s="35"/>
      <c r="G93" s="35"/>
      <c r="H93" s="35"/>
      <c r="I93" s="35"/>
      <c r="J93" s="35"/>
    </row>
    <row r="94" spans="3:10">
      <c r="C94" s="35"/>
      <c r="D94" s="35"/>
      <c r="E94" s="35"/>
      <c r="F94" s="35"/>
      <c r="G94" s="35"/>
      <c r="H94" s="35"/>
      <c r="I94" s="35"/>
      <c r="J94" s="35"/>
    </row>
    <row r="95" spans="3:10">
      <c r="C95" s="35"/>
      <c r="D95" s="35"/>
      <c r="E95" s="35"/>
      <c r="F95" s="35"/>
      <c r="G95" s="35"/>
      <c r="H95" s="35"/>
      <c r="I95" s="35"/>
      <c r="J95" s="35"/>
    </row>
    <row r="96" spans="3:10">
      <c r="C96" s="35"/>
      <c r="D96" s="35"/>
      <c r="E96" s="35"/>
      <c r="F96" s="35"/>
      <c r="G96" s="35"/>
      <c r="H96" s="35"/>
      <c r="I96" s="35"/>
      <c r="J96" s="35"/>
    </row>
    <row r="97" spans="3:10">
      <c r="C97" s="35"/>
      <c r="D97" s="35"/>
      <c r="E97" s="35"/>
      <c r="F97" s="35"/>
      <c r="G97" s="35"/>
      <c r="H97" s="35"/>
      <c r="I97" s="35"/>
      <c r="J97" s="35"/>
    </row>
    <row r="98" spans="3:10">
      <c r="C98" s="35"/>
      <c r="D98" s="35"/>
      <c r="E98" s="35"/>
      <c r="F98" s="35"/>
      <c r="G98" s="35"/>
      <c r="H98" s="35"/>
      <c r="I98" s="35"/>
      <c r="J98" s="35"/>
    </row>
    <row r="99" spans="3:10">
      <c r="C99" s="35"/>
      <c r="D99" s="35"/>
      <c r="E99" s="35"/>
      <c r="F99" s="35"/>
      <c r="G99" s="35"/>
      <c r="H99" s="35"/>
      <c r="I99" s="35"/>
      <c r="J99" s="35"/>
    </row>
    <row r="100" spans="3:10">
      <c r="C100" s="35"/>
      <c r="D100" s="35"/>
      <c r="E100" s="35"/>
      <c r="F100" s="35"/>
      <c r="G100" s="35"/>
      <c r="H100" s="35"/>
      <c r="I100" s="35"/>
      <c r="J100" s="35"/>
    </row>
    <row r="101" spans="3:10">
      <c r="C101" s="35"/>
      <c r="D101" s="35"/>
      <c r="E101" s="35"/>
      <c r="F101" s="35"/>
      <c r="G101" s="35"/>
      <c r="H101" s="35"/>
      <c r="I101" s="35"/>
      <c r="J101" s="35"/>
    </row>
    <row r="102" spans="3:10">
      <c r="C102" s="35"/>
      <c r="D102" s="35"/>
      <c r="E102" s="35"/>
      <c r="F102" s="35"/>
      <c r="G102" s="35"/>
      <c r="H102" s="35"/>
      <c r="I102" s="35"/>
      <c r="J102" s="35"/>
    </row>
    <row r="103" spans="3:10">
      <c r="C103" s="35"/>
      <c r="D103" s="35"/>
      <c r="E103" s="35"/>
      <c r="F103" s="35"/>
      <c r="G103" s="35"/>
      <c r="H103" s="35"/>
      <c r="I103" s="35"/>
      <c r="J103" s="35"/>
    </row>
    <row r="104" spans="3:10">
      <c r="C104" s="35"/>
      <c r="D104" s="35"/>
      <c r="E104" s="35"/>
      <c r="F104" s="35"/>
      <c r="G104" s="35"/>
      <c r="H104" s="35"/>
      <c r="I104" s="35"/>
      <c r="J104" s="35"/>
    </row>
    <row r="105" spans="3:10">
      <c r="C105" s="35"/>
      <c r="D105" s="35"/>
      <c r="E105" s="35"/>
      <c r="F105" s="35"/>
      <c r="G105" s="35"/>
      <c r="H105" s="35"/>
      <c r="I105" s="35"/>
      <c r="J105" s="35"/>
    </row>
    <row r="106" spans="3:10">
      <c r="C106" s="35"/>
      <c r="D106" s="35"/>
      <c r="E106" s="35"/>
      <c r="F106" s="35"/>
      <c r="G106" s="35"/>
      <c r="H106" s="35"/>
      <c r="I106" s="35"/>
      <c r="J106" s="35"/>
    </row>
    <row r="107" spans="3:10">
      <c r="C107" s="35"/>
      <c r="D107" s="35"/>
      <c r="E107" s="35"/>
      <c r="F107" s="35"/>
      <c r="G107" s="35"/>
      <c r="H107" s="35"/>
      <c r="I107" s="35"/>
      <c r="J107" s="35"/>
    </row>
    <row r="108" spans="3:10">
      <c r="C108" s="35"/>
      <c r="D108" s="35"/>
      <c r="E108" s="35"/>
      <c r="F108" s="35"/>
      <c r="G108" s="35"/>
      <c r="H108" s="35"/>
      <c r="I108" s="35"/>
      <c r="J108" s="35"/>
    </row>
    <row r="109" spans="3:10">
      <c r="C109" s="35"/>
      <c r="D109" s="35"/>
      <c r="E109" s="35"/>
      <c r="F109" s="35"/>
      <c r="G109" s="35"/>
      <c r="H109" s="35"/>
      <c r="I109" s="35"/>
      <c r="J109" s="35"/>
    </row>
    <row r="110" spans="3:10">
      <c r="C110" s="35"/>
      <c r="D110" s="35"/>
      <c r="E110" s="35"/>
      <c r="F110" s="35"/>
      <c r="G110" s="35"/>
      <c r="H110" s="35"/>
      <c r="I110" s="35"/>
      <c r="J110" s="35"/>
    </row>
    <row r="111" spans="3:10">
      <c r="C111" s="35"/>
      <c r="D111" s="35"/>
      <c r="E111" s="35"/>
      <c r="F111" s="35"/>
      <c r="G111" s="35"/>
      <c r="H111" s="35"/>
      <c r="I111" s="35"/>
      <c r="J111" s="35"/>
    </row>
    <row r="112" spans="3:10" ht="12" customHeight="1">
      <c r="C112" s="35"/>
      <c r="D112" s="35"/>
      <c r="E112" s="35"/>
      <c r="F112" s="35"/>
      <c r="G112" s="35"/>
      <c r="H112" s="35"/>
      <c r="I112" s="35"/>
      <c r="J112" s="35"/>
    </row>
    <row r="113" spans="3:10">
      <c r="C113" s="35"/>
      <c r="D113" s="35"/>
      <c r="E113" s="35"/>
      <c r="F113" s="35"/>
      <c r="G113" s="35"/>
      <c r="H113" s="35"/>
      <c r="I113" s="35"/>
      <c r="J113" s="35"/>
    </row>
    <row r="114" spans="3:10">
      <c r="C114" s="35"/>
      <c r="D114" s="35"/>
      <c r="E114" s="35"/>
      <c r="F114" s="35"/>
      <c r="G114" s="35"/>
      <c r="H114" s="35"/>
      <c r="I114" s="35"/>
      <c r="J114" s="35"/>
    </row>
    <row r="115" spans="3:10">
      <c r="C115" s="35"/>
      <c r="D115" s="35"/>
      <c r="E115" s="35"/>
      <c r="F115" s="35"/>
      <c r="G115" s="35"/>
      <c r="H115" s="35"/>
      <c r="I115" s="35"/>
      <c r="J115" s="35"/>
    </row>
    <row r="116" spans="3:10">
      <c r="C116" s="35"/>
      <c r="D116" s="35"/>
      <c r="E116" s="35"/>
      <c r="F116" s="35"/>
      <c r="G116" s="35"/>
      <c r="H116" s="35"/>
      <c r="I116" s="35"/>
      <c r="J116" s="35"/>
    </row>
    <row r="117" spans="3:10">
      <c r="C117" s="35"/>
      <c r="D117" s="35"/>
      <c r="E117" s="35"/>
      <c r="F117" s="35"/>
      <c r="G117" s="35"/>
      <c r="H117" s="35"/>
      <c r="I117" s="35"/>
      <c r="J117" s="35"/>
    </row>
    <row r="118" spans="3:10">
      <c r="C118" s="35"/>
      <c r="D118" s="35"/>
      <c r="E118" s="35"/>
      <c r="F118" s="35"/>
      <c r="G118" s="35"/>
      <c r="H118" s="35"/>
      <c r="I118" s="35"/>
      <c r="J118" s="35"/>
    </row>
    <row r="119" spans="3:10">
      <c r="C119" s="35"/>
      <c r="D119" s="35"/>
      <c r="E119" s="35"/>
      <c r="F119" s="35"/>
      <c r="G119" s="35"/>
      <c r="H119" s="35"/>
      <c r="I119" s="35"/>
      <c r="J119" s="35"/>
    </row>
    <row r="120" spans="3:10">
      <c r="C120" s="35"/>
      <c r="D120" s="35"/>
      <c r="E120" s="35"/>
      <c r="F120" s="35"/>
      <c r="G120" s="35"/>
      <c r="H120" s="35"/>
      <c r="I120" s="35"/>
      <c r="J120" s="35"/>
    </row>
    <row r="121" spans="3:10">
      <c r="C121" s="35"/>
      <c r="D121" s="35"/>
      <c r="E121" s="35"/>
      <c r="F121" s="35"/>
      <c r="G121" s="35"/>
      <c r="H121" s="35"/>
      <c r="I121" s="35"/>
      <c r="J121" s="35"/>
    </row>
    <row r="122" spans="3:10">
      <c r="C122" s="35"/>
      <c r="D122" s="35"/>
      <c r="E122" s="35"/>
      <c r="F122" s="35"/>
      <c r="G122" s="35"/>
      <c r="H122" s="35"/>
      <c r="I122" s="35"/>
      <c r="J122" s="35"/>
    </row>
    <row r="123" spans="3:10">
      <c r="C123" s="35"/>
      <c r="D123" s="35"/>
      <c r="E123" s="35"/>
      <c r="F123" s="35"/>
      <c r="G123" s="35"/>
      <c r="H123" s="35"/>
      <c r="I123" s="35"/>
      <c r="J123" s="35"/>
    </row>
    <row r="124" spans="3:10">
      <c r="C124" s="35"/>
      <c r="D124" s="35"/>
      <c r="E124" s="35"/>
      <c r="F124" s="35"/>
      <c r="G124" s="35"/>
      <c r="H124" s="35"/>
      <c r="I124" s="35"/>
      <c r="J124" s="35"/>
    </row>
    <row r="125" spans="3:10">
      <c r="C125" s="35"/>
      <c r="D125" s="35"/>
      <c r="E125" s="35"/>
      <c r="F125" s="35"/>
      <c r="G125" s="35"/>
      <c r="H125" s="35"/>
      <c r="I125" s="35"/>
      <c r="J125" s="35"/>
    </row>
    <row r="126" spans="3:10">
      <c r="C126" s="35"/>
      <c r="D126" s="35"/>
      <c r="E126" s="35"/>
      <c r="F126" s="35"/>
      <c r="G126" s="35"/>
      <c r="H126" s="35"/>
      <c r="I126" s="35"/>
      <c r="J126" s="35"/>
    </row>
    <row r="127" spans="3:10">
      <c r="C127" s="35"/>
      <c r="D127" s="35"/>
      <c r="E127" s="35"/>
      <c r="F127" s="35"/>
      <c r="G127" s="35"/>
      <c r="H127" s="35"/>
      <c r="I127" s="35"/>
      <c r="J127" s="35"/>
    </row>
    <row r="128" spans="3:10">
      <c r="C128" s="35"/>
      <c r="D128" s="35"/>
      <c r="E128" s="35"/>
      <c r="F128" s="35"/>
      <c r="G128" s="35"/>
      <c r="H128" s="35"/>
      <c r="I128" s="35"/>
      <c r="J128" s="35"/>
    </row>
    <row r="129" spans="3:10">
      <c r="C129" s="35"/>
      <c r="D129" s="35"/>
      <c r="E129" s="35"/>
      <c r="F129" s="35"/>
      <c r="G129" s="35"/>
      <c r="H129" s="35"/>
      <c r="I129" s="35"/>
      <c r="J129" s="35"/>
    </row>
    <row r="130" spans="3:10">
      <c r="C130" s="35"/>
      <c r="D130" s="35"/>
      <c r="E130" s="35"/>
      <c r="F130" s="35"/>
      <c r="G130" s="35"/>
      <c r="H130" s="35"/>
      <c r="I130" s="35"/>
      <c r="J130" s="35"/>
    </row>
    <row r="131" spans="3:10">
      <c r="C131" s="35"/>
      <c r="D131" s="35"/>
      <c r="E131" s="35"/>
      <c r="F131" s="35"/>
      <c r="G131" s="35"/>
      <c r="H131" s="35"/>
      <c r="I131" s="35"/>
      <c r="J131" s="35"/>
    </row>
    <row r="132" spans="3:10">
      <c r="C132" s="35"/>
      <c r="D132" s="35"/>
      <c r="E132" s="35"/>
      <c r="F132" s="35"/>
      <c r="G132" s="35"/>
      <c r="H132" s="35"/>
      <c r="I132" s="35"/>
      <c r="J132" s="35"/>
    </row>
    <row r="133" spans="3:10">
      <c r="C133" s="35"/>
      <c r="D133" s="35"/>
      <c r="E133" s="35"/>
      <c r="F133" s="35"/>
      <c r="G133" s="35"/>
      <c r="H133" s="35"/>
      <c r="I133" s="35"/>
      <c r="J133" s="35"/>
    </row>
    <row r="134" spans="3:10">
      <c r="C134" s="35"/>
      <c r="D134" s="35"/>
      <c r="E134" s="35"/>
      <c r="F134" s="35"/>
      <c r="G134" s="35"/>
      <c r="H134" s="35"/>
      <c r="I134" s="35"/>
      <c r="J134" s="35"/>
    </row>
    <row r="135" spans="3:10">
      <c r="C135" s="35"/>
      <c r="D135" s="35"/>
      <c r="E135" s="35"/>
      <c r="F135" s="35"/>
      <c r="G135" s="35"/>
      <c r="H135" s="35"/>
      <c r="I135" s="35"/>
      <c r="J135" s="35"/>
    </row>
    <row r="136" spans="3:10">
      <c r="C136" s="35"/>
      <c r="D136" s="35"/>
      <c r="E136" s="35"/>
      <c r="F136" s="35"/>
      <c r="G136" s="35"/>
      <c r="H136" s="35"/>
      <c r="I136" s="35"/>
      <c r="J136" s="35"/>
    </row>
    <row r="137" spans="3:10">
      <c r="C137" s="35"/>
      <c r="D137" s="35"/>
      <c r="E137" s="35"/>
      <c r="F137" s="35"/>
      <c r="G137" s="35"/>
      <c r="H137" s="35"/>
      <c r="I137" s="35"/>
      <c r="J137" s="35"/>
    </row>
    <row r="138" spans="3:10">
      <c r="C138" s="35"/>
      <c r="D138" s="35"/>
      <c r="E138" s="35"/>
      <c r="F138" s="35"/>
      <c r="G138" s="35"/>
      <c r="H138" s="35"/>
      <c r="I138" s="35"/>
      <c r="J138" s="35"/>
    </row>
    <row r="139" spans="3:10">
      <c r="C139" s="35"/>
      <c r="D139" s="35"/>
      <c r="E139" s="35"/>
      <c r="F139" s="35"/>
      <c r="G139" s="35"/>
      <c r="H139" s="35"/>
      <c r="I139" s="35"/>
      <c r="J139" s="35"/>
    </row>
    <row r="140" spans="3:10">
      <c r="C140" s="35"/>
      <c r="D140" s="35"/>
      <c r="E140" s="35"/>
      <c r="F140" s="35"/>
      <c r="G140" s="35"/>
      <c r="H140" s="35"/>
      <c r="I140" s="35"/>
      <c r="J140" s="35"/>
    </row>
    <row r="141" spans="3:10">
      <c r="C141" s="35"/>
      <c r="D141" s="35"/>
      <c r="E141" s="35"/>
      <c r="F141" s="35"/>
      <c r="G141" s="35"/>
      <c r="H141" s="35"/>
      <c r="I141" s="35"/>
      <c r="J141" s="35"/>
    </row>
    <row r="142" spans="3:10">
      <c r="C142" s="35"/>
      <c r="D142" s="35"/>
      <c r="E142" s="35"/>
      <c r="F142" s="35"/>
      <c r="G142" s="35"/>
      <c r="H142" s="35"/>
      <c r="I142" s="35"/>
      <c r="J142" s="35"/>
    </row>
    <row r="143" spans="3:10">
      <c r="C143" s="35"/>
      <c r="D143" s="35"/>
      <c r="E143" s="35"/>
      <c r="F143" s="35"/>
      <c r="G143" s="35"/>
      <c r="H143" s="35"/>
      <c r="I143" s="35"/>
      <c r="J143" s="35"/>
    </row>
    <row r="144" spans="3:10">
      <c r="C144" s="35"/>
      <c r="D144" s="35"/>
      <c r="E144" s="35"/>
      <c r="F144" s="35"/>
      <c r="G144" s="35"/>
      <c r="H144" s="35"/>
      <c r="I144" s="35"/>
      <c r="J144" s="35"/>
    </row>
    <row r="145" spans="3:10">
      <c r="C145" s="35"/>
      <c r="D145" s="35"/>
      <c r="E145" s="35"/>
      <c r="F145" s="35"/>
      <c r="G145" s="35"/>
      <c r="H145" s="35"/>
      <c r="I145" s="35"/>
      <c r="J145" s="35"/>
    </row>
    <row r="146" spans="3:10">
      <c r="C146" s="35"/>
      <c r="D146" s="35"/>
      <c r="E146" s="35"/>
      <c r="F146" s="35"/>
      <c r="G146" s="35"/>
      <c r="H146" s="35"/>
      <c r="I146" s="35"/>
      <c r="J146" s="35"/>
    </row>
    <row r="147" spans="3:10">
      <c r="C147" s="35"/>
      <c r="D147" s="35"/>
      <c r="E147" s="35"/>
      <c r="F147" s="35"/>
      <c r="G147" s="35"/>
      <c r="H147" s="35"/>
      <c r="I147" s="35"/>
      <c r="J147" s="35"/>
    </row>
    <row r="148" spans="3:10">
      <c r="C148" s="35"/>
      <c r="D148" s="35"/>
      <c r="E148" s="35"/>
      <c r="F148" s="35"/>
      <c r="G148" s="35"/>
      <c r="H148" s="35"/>
      <c r="I148" s="35"/>
      <c r="J148" s="35"/>
    </row>
    <row r="149" spans="3:10">
      <c r="C149" s="35"/>
      <c r="D149" s="35"/>
      <c r="E149" s="35"/>
      <c r="F149" s="35"/>
      <c r="G149" s="35"/>
      <c r="H149" s="35"/>
      <c r="I149" s="35"/>
      <c r="J149" s="35"/>
    </row>
    <row r="150" spans="3:10">
      <c r="C150" s="35"/>
      <c r="D150" s="35"/>
      <c r="E150" s="35"/>
      <c r="F150" s="35"/>
      <c r="G150" s="35"/>
      <c r="H150" s="35"/>
      <c r="I150" s="35"/>
      <c r="J150" s="35"/>
    </row>
    <row r="151" spans="3:10">
      <c r="C151" s="35"/>
      <c r="D151" s="35"/>
      <c r="E151" s="35"/>
      <c r="F151" s="35"/>
      <c r="G151" s="35"/>
      <c r="H151" s="35"/>
      <c r="I151" s="35"/>
      <c r="J151" s="35"/>
    </row>
    <row r="152" spans="3:10">
      <c r="C152" s="35"/>
      <c r="D152" s="35"/>
      <c r="E152" s="35"/>
      <c r="F152" s="35"/>
      <c r="G152" s="35"/>
      <c r="H152" s="35"/>
      <c r="I152" s="35"/>
      <c r="J152" s="35"/>
    </row>
    <row r="153" spans="3:10">
      <c r="C153" s="35"/>
      <c r="D153" s="35"/>
      <c r="E153" s="35"/>
      <c r="F153" s="35"/>
      <c r="G153" s="35"/>
      <c r="H153" s="35"/>
      <c r="I153" s="35"/>
      <c r="J153" s="35"/>
    </row>
    <row r="154" spans="3:10">
      <c r="C154" s="35"/>
      <c r="D154" s="35"/>
      <c r="E154" s="35"/>
      <c r="F154" s="35"/>
      <c r="G154" s="35"/>
      <c r="H154" s="35"/>
      <c r="I154" s="35"/>
      <c r="J154" s="35"/>
    </row>
    <row r="155" spans="3:10">
      <c r="C155" s="35"/>
      <c r="D155" s="35"/>
      <c r="E155" s="35"/>
      <c r="F155" s="35"/>
      <c r="G155" s="35"/>
      <c r="H155" s="35"/>
      <c r="I155" s="35"/>
      <c r="J155" s="35"/>
    </row>
    <row r="156" spans="3:10">
      <c r="C156" s="35"/>
      <c r="D156" s="35"/>
      <c r="E156" s="35"/>
      <c r="F156" s="35"/>
      <c r="G156" s="35"/>
      <c r="H156" s="35"/>
      <c r="I156" s="35"/>
      <c r="J156" s="35"/>
    </row>
    <row r="157" spans="3:10">
      <c r="C157" s="35"/>
      <c r="D157" s="35"/>
      <c r="E157" s="35"/>
      <c r="F157" s="35"/>
      <c r="G157" s="35"/>
      <c r="H157" s="35"/>
      <c r="I157" s="35"/>
      <c r="J157" s="35"/>
    </row>
    <row r="158" spans="3:10">
      <c r="C158" s="35"/>
      <c r="D158" s="35"/>
      <c r="E158" s="35"/>
      <c r="F158" s="35"/>
      <c r="G158" s="35"/>
      <c r="H158" s="35"/>
      <c r="I158" s="35"/>
      <c r="J158" s="35"/>
    </row>
    <row r="159" spans="3:10">
      <c r="C159" s="35"/>
      <c r="D159" s="35"/>
      <c r="E159" s="35"/>
      <c r="F159" s="35"/>
      <c r="G159" s="35"/>
      <c r="H159" s="35"/>
      <c r="I159" s="35"/>
      <c r="J159" s="35"/>
    </row>
    <row r="160" spans="3:10">
      <c r="C160" s="35"/>
      <c r="D160" s="35"/>
      <c r="E160" s="35"/>
      <c r="F160" s="35"/>
      <c r="G160" s="35"/>
      <c r="H160" s="35"/>
      <c r="I160" s="35"/>
      <c r="J160" s="35"/>
    </row>
    <row r="161" spans="3:10">
      <c r="C161" s="35"/>
      <c r="D161" s="35"/>
      <c r="E161" s="35"/>
      <c r="F161" s="35"/>
      <c r="G161" s="35"/>
      <c r="H161" s="35"/>
      <c r="I161" s="35"/>
      <c r="J161" s="35"/>
    </row>
    <row r="162" spans="3:10">
      <c r="C162" s="35"/>
      <c r="D162" s="35"/>
      <c r="E162" s="35"/>
      <c r="F162" s="35"/>
      <c r="G162" s="35"/>
      <c r="H162" s="35"/>
      <c r="I162" s="35"/>
      <c r="J162" s="35"/>
    </row>
    <row r="163" spans="3:10">
      <c r="C163" s="35"/>
      <c r="D163" s="35"/>
      <c r="E163" s="35"/>
      <c r="F163" s="35"/>
      <c r="G163" s="35"/>
      <c r="H163" s="35"/>
      <c r="I163" s="35"/>
      <c r="J163" s="35"/>
    </row>
    <row r="164" spans="3:10">
      <c r="C164" s="35"/>
      <c r="D164" s="35"/>
      <c r="E164" s="35"/>
      <c r="F164" s="35"/>
      <c r="G164" s="35"/>
      <c r="H164" s="35"/>
      <c r="I164" s="35"/>
      <c r="J164" s="35"/>
    </row>
    <row r="165" spans="3:10">
      <c r="C165" s="35"/>
      <c r="D165" s="35"/>
      <c r="E165" s="35"/>
      <c r="F165" s="35"/>
      <c r="G165" s="35"/>
      <c r="H165" s="35"/>
      <c r="I165" s="35"/>
      <c r="J165" s="35"/>
    </row>
    <row r="166" spans="3:10">
      <c r="C166" s="35"/>
      <c r="D166" s="35"/>
      <c r="E166" s="35"/>
      <c r="F166" s="35"/>
      <c r="G166" s="35"/>
      <c r="H166" s="35"/>
      <c r="I166" s="35"/>
      <c r="J166" s="35"/>
    </row>
    <row r="167" spans="3:10">
      <c r="C167" s="35"/>
      <c r="D167" s="35"/>
      <c r="E167" s="35"/>
      <c r="F167" s="35"/>
      <c r="G167" s="35"/>
      <c r="H167" s="35"/>
      <c r="I167" s="35"/>
      <c r="J167" s="35"/>
    </row>
    <row r="168" spans="3:10">
      <c r="C168" s="35"/>
      <c r="D168" s="35"/>
      <c r="E168" s="35"/>
      <c r="F168" s="35"/>
      <c r="G168" s="35"/>
      <c r="H168" s="35"/>
      <c r="I168" s="35"/>
      <c r="J168" s="35"/>
    </row>
    <row r="169" spans="3:10">
      <c r="C169" s="35"/>
      <c r="D169" s="35"/>
      <c r="E169" s="35"/>
      <c r="F169" s="35"/>
      <c r="G169" s="35"/>
      <c r="H169" s="35"/>
      <c r="I169" s="35"/>
      <c r="J169" s="35"/>
    </row>
    <row r="170" spans="3:10">
      <c r="C170" s="35"/>
      <c r="D170" s="35"/>
      <c r="E170" s="35"/>
      <c r="F170" s="35"/>
      <c r="G170" s="35"/>
      <c r="H170" s="35"/>
      <c r="I170" s="35"/>
      <c r="J170" s="35"/>
    </row>
    <row r="171" spans="3:10">
      <c r="C171" s="35"/>
      <c r="D171" s="35"/>
      <c r="E171" s="35"/>
      <c r="F171" s="35"/>
      <c r="G171" s="35"/>
      <c r="H171" s="35"/>
      <c r="I171" s="35"/>
      <c r="J171" s="35"/>
    </row>
    <row r="172" spans="3:10">
      <c r="C172" s="35"/>
      <c r="D172" s="35"/>
      <c r="E172" s="35"/>
      <c r="F172" s="35"/>
      <c r="G172" s="35"/>
      <c r="H172" s="35"/>
      <c r="I172" s="35"/>
      <c r="J172" s="35"/>
    </row>
    <row r="173" spans="3:10">
      <c r="C173" s="35"/>
      <c r="D173" s="35"/>
      <c r="E173" s="35"/>
      <c r="F173" s="35"/>
      <c r="G173" s="35"/>
      <c r="H173" s="35"/>
      <c r="I173" s="35"/>
      <c r="J173" s="35"/>
    </row>
    <row r="174" spans="3:10">
      <c r="C174" s="35"/>
      <c r="D174" s="35"/>
      <c r="E174" s="35"/>
      <c r="F174" s="35"/>
      <c r="G174" s="35"/>
      <c r="H174" s="35"/>
      <c r="I174" s="35"/>
      <c r="J174" s="35"/>
    </row>
    <row r="175" spans="3:10">
      <c r="C175" s="35"/>
      <c r="D175" s="35"/>
      <c r="E175" s="35"/>
      <c r="F175" s="35"/>
      <c r="G175" s="35"/>
      <c r="H175" s="35"/>
      <c r="I175" s="35"/>
      <c r="J175" s="35"/>
    </row>
    <row r="176" spans="3:10">
      <c r="C176" s="35"/>
      <c r="D176" s="35"/>
      <c r="E176" s="35"/>
      <c r="F176" s="35"/>
      <c r="G176" s="35"/>
      <c r="H176" s="35"/>
      <c r="I176" s="35"/>
      <c r="J176" s="35"/>
    </row>
    <row r="177" spans="3:10">
      <c r="C177" s="35"/>
      <c r="D177" s="35"/>
      <c r="E177" s="35"/>
      <c r="F177" s="35"/>
      <c r="G177" s="35"/>
      <c r="H177" s="35"/>
      <c r="I177" s="35"/>
      <c r="J177" s="35"/>
    </row>
    <row r="178" spans="3:10">
      <c r="C178" s="35"/>
      <c r="D178" s="35"/>
      <c r="E178" s="35"/>
      <c r="F178" s="35"/>
      <c r="G178" s="35"/>
      <c r="H178" s="35"/>
      <c r="I178" s="35"/>
      <c r="J178" s="35"/>
    </row>
    <row r="179" spans="3:10">
      <c r="C179" s="35"/>
      <c r="D179" s="35"/>
      <c r="E179" s="35"/>
      <c r="F179" s="35"/>
      <c r="G179" s="35"/>
      <c r="H179" s="35"/>
      <c r="I179" s="35"/>
      <c r="J179" s="35"/>
    </row>
  </sheetData>
  <mergeCells count="17">
    <mergeCell ref="C27:D27"/>
    <mergeCell ref="I5:I7"/>
    <mergeCell ref="I17:I19"/>
    <mergeCell ref="F5:H6"/>
    <mergeCell ref="F17:H18"/>
    <mergeCell ref="C17:C19"/>
    <mergeCell ref="A17:A19"/>
    <mergeCell ref="J5:K6"/>
    <mergeCell ref="J17:K18"/>
    <mergeCell ref="L17:L19"/>
    <mergeCell ref="L5:L7"/>
    <mergeCell ref="D5:E6"/>
    <mergeCell ref="D17:E18"/>
    <mergeCell ref="A5:A7"/>
    <mergeCell ref="C5:C7"/>
    <mergeCell ref="B17:B19"/>
    <mergeCell ref="B5:B7"/>
  </mergeCells>
  <phoneticPr fontId="18" type="noConversion"/>
  <printOptions horizontalCentered="1"/>
  <pageMargins left="0.59055118110236227" right="0.39370078740157483" top="0.78740157480314965" bottom="0.59055118110236227" header="0.39370078740157483" footer="0.19685039370078741"/>
  <pageSetup orientation="landscape" r:id="rId1"/>
  <headerFooter alignWithMargins="0">
    <oddHeader>&amp;L&amp;"Arial,Negrita Cursiva"&amp;EPROGRAMACIÓN DE OPERACIONES ANUAL 2011
&amp;C&amp;"Arial,Negrita"&amp;12FORMULARIO Nº 5&amp;R&amp;"Arial,Negrita Cursiva"&amp;ERECURSOS HUMANOS
Gasto de Funcionamiento</oddHeader>
    <oddFooter>&amp;L&amp;"Arial,Negrita Cursiva"_____________________________________________________
MINISTERIO DE DESARROLLO PRODUCTIVO Y ECONOMÍA PLURAL</oddFooter>
  </headerFooter>
</worksheet>
</file>

<file path=xl/worksheets/sheet8.xml><?xml version="1.0" encoding="utf-8"?>
<worksheet xmlns="http://schemas.openxmlformats.org/spreadsheetml/2006/main" xmlns:r="http://schemas.openxmlformats.org/officeDocument/2006/relationships">
  <dimension ref="A1:AC174"/>
  <sheetViews>
    <sheetView view="pageBreakPreview" topLeftCell="B16" zoomScaleSheetLayoutView="100" workbookViewId="0">
      <selection activeCell="K23" sqref="K23"/>
    </sheetView>
  </sheetViews>
  <sheetFormatPr baseColWidth="10" defaultRowHeight="12.75"/>
  <cols>
    <col min="1" max="1" width="8.85546875" customWidth="1"/>
    <col min="2" max="2" width="13.28515625" customWidth="1"/>
    <col min="3" max="3" width="19" customWidth="1"/>
    <col min="4" max="4" width="24.28515625" customWidth="1"/>
    <col min="5" max="5" width="10.42578125" customWidth="1"/>
    <col min="6" max="6" width="10" customWidth="1"/>
    <col min="7" max="7" width="10.140625" customWidth="1"/>
    <col min="8" max="8" width="9.7109375" customWidth="1"/>
    <col min="9" max="9" width="8" customWidth="1"/>
    <col min="10" max="10" width="11.28515625" bestFit="1" customWidth="1"/>
    <col min="11" max="11" width="11.7109375" bestFit="1" customWidth="1"/>
    <col min="12" max="12" width="9.85546875" customWidth="1"/>
    <col min="13" max="13" width="14.42578125" customWidth="1"/>
    <col min="15" max="15" width="7.85546875" customWidth="1"/>
    <col min="16" max="16" width="14.42578125" customWidth="1"/>
  </cols>
  <sheetData>
    <row r="1" spans="1:16">
      <c r="A1" s="9" t="s">
        <v>385</v>
      </c>
      <c r="B1" s="33"/>
      <c r="C1" s="34"/>
      <c r="D1" s="25">
        <f>FORM1!A1</f>
        <v>0</v>
      </c>
      <c r="E1" s="33"/>
      <c r="G1" s="33"/>
      <c r="H1" s="33"/>
      <c r="I1" s="33"/>
      <c r="J1" s="23"/>
      <c r="K1" s="23"/>
      <c r="L1" s="23"/>
      <c r="M1" s="23"/>
      <c r="N1" s="23"/>
    </row>
    <row r="2" spans="1:16">
      <c r="A2" s="9" t="s">
        <v>447</v>
      </c>
      <c r="B2" s="33"/>
      <c r="C2" s="34"/>
      <c r="D2" s="25" t="str">
        <f>FORM1!B2</f>
        <v xml:space="preserve">DIRECCIÓN GENERAL  DE ASUNTOS ADMINISTRATIVOS                                                                                                                                              </v>
      </c>
      <c r="E2" s="33"/>
      <c r="F2" s="139"/>
      <c r="G2" s="33"/>
      <c r="H2" s="33"/>
      <c r="I2" s="33"/>
      <c r="J2" s="23"/>
      <c r="K2" s="23"/>
      <c r="L2" s="23"/>
      <c r="M2" s="23"/>
      <c r="N2" s="23"/>
    </row>
    <row r="3" spans="1:16">
      <c r="A3" s="9"/>
      <c r="B3" s="33"/>
      <c r="C3" s="34"/>
      <c r="E3" s="33"/>
      <c r="F3" s="139"/>
      <c r="G3" s="254" t="s">
        <v>471</v>
      </c>
      <c r="H3" s="33"/>
      <c r="I3" s="33"/>
      <c r="J3" s="23"/>
      <c r="K3" s="23"/>
      <c r="L3" s="23"/>
      <c r="M3" s="23"/>
      <c r="N3" s="23"/>
    </row>
    <row r="4" spans="1:16">
      <c r="A4" s="139" t="s">
        <v>450</v>
      </c>
      <c r="B4" s="33"/>
      <c r="C4" s="34"/>
      <c r="E4" s="33"/>
      <c r="F4" s="139"/>
      <c r="G4" s="33"/>
      <c r="H4" s="33"/>
      <c r="I4" s="33"/>
      <c r="J4" s="23"/>
      <c r="K4" s="23"/>
      <c r="L4" s="23"/>
      <c r="M4" s="23"/>
      <c r="N4" s="23"/>
    </row>
    <row r="5" spans="1:16" s="180" customFormat="1" ht="12.75" customHeight="1">
      <c r="A5" s="865" t="s">
        <v>193</v>
      </c>
      <c r="B5" s="865" t="s">
        <v>548</v>
      </c>
      <c r="C5" s="865" t="s">
        <v>201</v>
      </c>
      <c r="D5" s="865" t="s">
        <v>194</v>
      </c>
      <c r="E5" s="865" t="s">
        <v>196</v>
      </c>
      <c r="F5" s="865" t="s">
        <v>387</v>
      </c>
      <c r="G5" s="865" t="s">
        <v>389</v>
      </c>
      <c r="H5" s="865"/>
      <c r="I5" s="865" t="s">
        <v>195</v>
      </c>
      <c r="J5" s="865" t="s">
        <v>388</v>
      </c>
      <c r="K5" s="865"/>
      <c r="L5" s="865" t="s">
        <v>390</v>
      </c>
      <c r="M5" s="865"/>
      <c r="N5" s="865" t="s">
        <v>198</v>
      </c>
      <c r="O5" s="865" t="s">
        <v>199</v>
      </c>
      <c r="P5" s="865"/>
    </row>
    <row r="6" spans="1:16" s="180" customFormat="1">
      <c r="A6" s="866"/>
      <c r="B6" s="866"/>
      <c r="C6" s="866"/>
      <c r="D6" s="866"/>
      <c r="E6" s="866"/>
      <c r="F6" s="866"/>
      <c r="G6" s="518" t="s">
        <v>52</v>
      </c>
      <c r="H6" s="518" t="s">
        <v>53</v>
      </c>
      <c r="I6" s="866"/>
      <c r="J6" s="518" t="s">
        <v>135</v>
      </c>
      <c r="K6" s="518" t="s">
        <v>197</v>
      </c>
      <c r="L6" s="518" t="s">
        <v>77</v>
      </c>
      <c r="M6" s="518" t="s">
        <v>200</v>
      </c>
      <c r="N6" s="866"/>
      <c r="O6" s="518" t="s">
        <v>391</v>
      </c>
      <c r="P6" s="518" t="s">
        <v>200</v>
      </c>
    </row>
    <row r="7" spans="1:16" ht="33.75">
      <c r="A7" s="514"/>
      <c r="B7" s="514" t="s">
        <v>728</v>
      </c>
      <c r="C7" s="526" t="s">
        <v>747</v>
      </c>
      <c r="D7" s="513" t="s">
        <v>734</v>
      </c>
      <c r="E7" s="515"/>
      <c r="F7" s="514" t="s">
        <v>729</v>
      </c>
      <c r="G7" s="516">
        <v>40544</v>
      </c>
      <c r="H7" s="516">
        <v>40574</v>
      </c>
      <c r="I7" s="514">
        <v>12</v>
      </c>
      <c r="J7" s="519">
        <v>2200</v>
      </c>
      <c r="K7" s="519">
        <f>+I7*J7</f>
        <v>26400</v>
      </c>
      <c r="L7" s="520" t="s">
        <v>731</v>
      </c>
      <c r="M7" s="515" t="s">
        <v>602</v>
      </c>
      <c r="N7" s="514" t="s">
        <v>730</v>
      </c>
      <c r="O7" s="514">
        <v>25220</v>
      </c>
      <c r="P7" s="514" t="s">
        <v>733</v>
      </c>
    </row>
    <row r="8" spans="1:16" ht="45">
      <c r="A8" s="514"/>
      <c r="B8" s="514" t="s">
        <v>728</v>
      </c>
      <c r="C8" s="527" t="s">
        <v>748</v>
      </c>
      <c r="D8" s="528" t="s">
        <v>740</v>
      </c>
      <c r="E8" s="515"/>
      <c r="F8" s="514" t="s">
        <v>729</v>
      </c>
      <c r="G8" s="516">
        <v>40544</v>
      </c>
      <c r="H8" s="516">
        <v>40574</v>
      </c>
      <c r="I8" s="514">
        <v>12</v>
      </c>
      <c r="J8" s="521">
        <v>5500</v>
      </c>
      <c r="K8" s="519">
        <f t="shared" ref="K8:K23" si="0">+I8*J8</f>
        <v>66000</v>
      </c>
      <c r="L8" s="520" t="s">
        <v>731</v>
      </c>
      <c r="M8" s="515" t="s">
        <v>602</v>
      </c>
      <c r="N8" s="514" t="s">
        <v>730</v>
      </c>
      <c r="O8" s="514">
        <v>25220</v>
      </c>
      <c r="P8" s="514" t="s">
        <v>733</v>
      </c>
    </row>
    <row r="9" spans="1:16" ht="33.75">
      <c r="A9" s="514"/>
      <c r="B9" s="514" t="s">
        <v>728</v>
      </c>
      <c r="C9" s="527" t="s">
        <v>749</v>
      </c>
      <c r="D9" s="528" t="s">
        <v>741</v>
      </c>
      <c r="E9" s="515"/>
      <c r="F9" s="514" t="s">
        <v>729</v>
      </c>
      <c r="G9" s="516">
        <v>40544</v>
      </c>
      <c r="H9" s="516">
        <v>40574</v>
      </c>
      <c r="I9" s="514">
        <v>12</v>
      </c>
      <c r="J9" s="521">
        <v>7500</v>
      </c>
      <c r="K9" s="519">
        <f t="shared" si="0"/>
        <v>90000</v>
      </c>
      <c r="L9" s="520" t="s">
        <v>731</v>
      </c>
      <c r="M9" s="515" t="s">
        <v>602</v>
      </c>
      <c r="N9" s="514" t="s">
        <v>730</v>
      </c>
      <c r="O9" s="514">
        <v>25220</v>
      </c>
      <c r="P9" s="514" t="s">
        <v>733</v>
      </c>
    </row>
    <row r="10" spans="1:16" ht="25.5">
      <c r="A10" s="514"/>
      <c r="B10" s="514" t="s">
        <v>728</v>
      </c>
      <c r="C10" s="526" t="s">
        <v>750</v>
      </c>
      <c r="D10" s="513" t="s">
        <v>735</v>
      </c>
      <c r="E10" s="515"/>
      <c r="F10" s="514" t="s">
        <v>729</v>
      </c>
      <c r="G10" s="516">
        <v>40544</v>
      </c>
      <c r="H10" s="516">
        <v>40574</v>
      </c>
      <c r="I10" s="514">
        <v>12</v>
      </c>
      <c r="J10" s="521">
        <v>3500</v>
      </c>
      <c r="K10" s="519">
        <f t="shared" si="0"/>
        <v>42000</v>
      </c>
      <c r="L10" s="520" t="s">
        <v>731</v>
      </c>
      <c r="M10" s="515" t="s">
        <v>602</v>
      </c>
      <c r="N10" s="514" t="s">
        <v>730</v>
      </c>
      <c r="O10" s="514">
        <v>25220</v>
      </c>
      <c r="P10" s="514" t="s">
        <v>733</v>
      </c>
    </row>
    <row r="11" spans="1:16" ht="33.75">
      <c r="A11" s="514"/>
      <c r="B11" s="514" t="s">
        <v>728</v>
      </c>
      <c r="C11" s="526" t="s">
        <v>794</v>
      </c>
      <c r="D11" s="513" t="s">
        <v>736</v>
      </c>
      <c r="E11" s="515"/>
      <c r="F11" s="514" t="s">
        <v>729</v>
      </c>
      <c r="G11" s="516">
        <v>40544</v>
      </c>
      <c r="H11" s="516">
        <v>40574</v>
      </c>
      <c r="I11" s="514">
        <v>12</v>
      </c>
      <c r="J11" s="521">
        <v>2000</v>
      </c>
      <c r="K11" s="519">
        <f t="shared" si="0"/>
        <v>24000</v>
      </c>
      <c r="L11" s="520" t="s">
        <v>731</v>
      </c>
      <c r="M11" s="515" t="s">
        <v>602</v>
      </c>
      <c r="N11" s="514" t="s">
        <v>730</v>
      </c>
      <c r="O11" s="514">
        <v>25220</v>
      </c>
      <c r="P11" s="514" t="s">
        <v>733</v>
      </c>
    </row>
    <row r="12" spans="1:16" ht="26.25" customHeight="1">
      <c r="A12" s="514"/>
      <c r="B12" s="514" t="s">
        <v>728</v>
      </c>
      <c r="C12" s="513" t="s">
        <v>751</v>
      </c>
      <c r="D12" s="513" t="s">
        <v>737</v>
      </c>
      <c r="E12" s="515"/>
      <c r="F12" s="514" t="s">
        <v>729</v>
      </c>
      <c r="G12" s="516">
        <v>40544</v>
      </c>
      <c r="H12" s="516">
        <v>40574</v>
      </c>
      <c r="I12" s="514">
        <v>12</v>
      </c>
      <c r="J12" s="521">
        <v>3000</v>
      </c>
      <c r="K12" s="519">
        <f t="shared" si="0"/>
        <v>36000</v>
      </c>
      <c r="L12" s="520" t="s">
        <v>731</v>
      </c>
      <c r="M12" s="515" t="s">
        <v>602</v>
      </c>
      <c r="N12" s="514" t="s">
        <v>730</v>
      </c>
      <c r="O12" s="514">
        <v>25220</v>
      </c>
      <c r="P12" s="514" t="s">
        <v>733</v>
      </c>
    </row>
    <row r="13" spans="1:16" ht="26.25" customHeight="1">
      <c r="A13" s="514"/>
      <c r="B13" s="514" t="s">
        <v>728</v>
      </c>
      <c r="C13" s="526" t="s">
        <v>752</v>
      </c>
      <c r="D13" s="528" t="s">
        <v>739</v>
      </c>
      <c r="E13" s="515"/>
      <c r="F13" s="514" t="s">
        <v>729</v>
      </c>
      <c r="G13" s="516">
        <v>40544</v>
      </c>
      <c r="H13" s="516">
        <v>40574</v>
      </c>
      <c r="I13" s="514">
        <v>12</v>
      </c>
      <c r="J13" s="521">
        <v>2700</v>
      </c>
      <c r="K13" s="519">
        <f t="shared" si="0"/>
        <v>32400</v>
      </c>
      <c r="L13" s="520" t="s">
        <v>731</v>
      </c>
      <c r="M13" s="515" t="s">
        <v>602</v>
      </c>
      <c r="N13" s="514" t="s">
        <v>730</v>
      </c>
      <c r="O13" s="514">
        <v>25220</v>
      </c>
      <c r="P13" s="514" t="s">
        <v>733</v>
      </c>
    </row>
    <row r="14" spans="1:16" ht="45">
      <c r="A14" s="514"/>
      <c r="B14" s="514" t="s">
        <v>728</v>
      </c>
      <c r="C14" s="526" t="s">
        <v>753</v>
      </c>
      <c r="D14" s="513" t="s">
        <v>738</v>
      </c>
      <c r="E14" s="515"/>
      <c r="F14" s="514" t="s">
        <v>729</v>
      </c>
      <c r="G14" s="516">
        <v>40544</v>
      </c>
      <c r="H14" s="516">
        <v>40574</v>
      </c>
      <c r="I14" s="514">
        <v>12</v>
      </c>
      <c r="J14" s="521">
        <v>10000</v>
      </c>
      <c r="K14" s="519">
        <f t="shared" si="0"/>
        <v>120000</v>
      </c>
      <c r="L14" s="520" t="s">
        <v>731</v>
      </c>
      <c r="M14" s="515" t="s">
        <v>602</v>
      </c>
      <c r="N14" s="514" t="s">
        <v>730</v>
      </c>
      <c r="O14" s="514">
        <v>25220</v>
      </c>
      <c r="P14" s="514" t="s">
        <v>733</v>
      </c>
    </row>
    <row r="15" spans="1:16" ht="67.5">
      <c r="A15" s="514"/>
      <c r="B15" s="514" t="s">
        <v>728</v>
      </c>
      <c r="C15" s="526" t="s">
        <v>767</v>
      </c>
      <c r="D15" s="513" t="s">
        <v>765</v>
      </c>
      <c r="E15" s="515"/>
      <c r="F15" s="514" t="s">
        <v>729</v>
      </c>
      <c r="G15" s="516">
        <v>40544</v>
      </c>
      <c r="H15" s="516">
        <v>40574</v>
      </c>
      <c r="I15" s="514">
        <v>12</v>
      </c>
      <c r="J15" s="521">
        <v>3500</v>
      </c>
      <c r="K15" s="519">
        <f>+I15*J15</f>
        <v>42000</v>
      </c>
      <c r="L15" s="520" t="s">
        <v>731</v>
      </c>
      <c r="M15" s="515" t="s">
        <v>602</v>
      </c>
      <c r="N15" s="514" t="s">
        <v>730</v>
      </c>
      <c r="O15" s="514">
        <v>25220</v>
      </c>
      <c r="P15" s="514" t="s">
        <v>733</v>
      </c>
    </row>
    <row r="16" spans="1:16" ht="45">
      <c r="A16" s="514"/>
      <c r="B16" s="514" t="s">
        <v>728</v>
      </c>
      <c r="C16" s="526" t="s">
        <v>763</v>
      </c>
      <c r="D16" s="513" t="s">
        <v>764</v>
      </c>
      <c r="E16" s="515"/>
      <c r="F16" s="514" t="s">
        <v>729</v>
      </c>
      <c r="G16" s="516">
        <v>40544</v>
      </c>
      <c r="H16" s="516">
        <v>40574</v>
      </c>
      <c r="I16" s="514">
        <v>12</v>
      </c>
      <c r="J16" s="521">
        <v>3000</v>
      </c>
      <c r="K16" s="519">
        <f>+I16*J16</f>
        <v>36000</v>
      </c>
      <c r="L16" s="520" t="s">
        <v>731</v>
      </c>
      <c r="M16" s="515" t="s">
        <v>602</v>
      </c>
      <c r="N16" s="514" t="s">
        <v>730</v>
      </c>
      <c r="O16" s="514">
        <v>25220</v>
      </c>
      <c r="P16" s="514" t="s">
        <v>733</v>
      </c>
    </row>
    <row r="17" spans="1:29" ht="67.5">
      <c r="A17" s="514"/>
      <c r="B17" s="514" t="s">
        <v>728</v>
      </c>
      <c r="C17" s="526" t="s">
        <v>32</v>
      </c>
      <c r="D17" s="528" t="s">
        <v>766</v>
      </c>
      <c r="E17" s="515"/>
      <c r="F17" s="514" t="s">
        <v>729</v>
      </c>
      <c r="G17" s="516">
        <v>40544</v>
      </c>
      <c r="H17" s="516">
        <v>40574</v>
      </c>
      <c r="I17" s="514">
        <v>12</v>
      </c>
      <c r="J17" s="521">
        <v>3000</v>
      </c>
      <c r="K17" s="519">
        <f t="shared" si="0"/>
        <v>36000</v>
      </c>
      <c r="L17" s="520" t="s">
        <v>731</v>
      </c>
      <c r="M17" s="515" t="s">
        <v>602</v>
      </c>
      <c r="N17" s="514" t="s">
        <v>730</v>
      </c>
      <c r="O17" s="514">
        <v>25220</v>
      </c>
      <c r="P17" s="514" t="s">
        <v>733</v>
      </c>
    </row>
    <row r="18" spans="1:29" ht="26.25" customHeight="1">
      <c r="A18" s="514"/>
      <c r="B18" s="514" t="s">
        <v>728</v>
      </c>
      <c r="C18" s="513" t="s">
        <v>754</v>
      </c>
      <c r="D18" s="528" t="s">
        <v>743</v>
      </c>
      <c r="E18" s="515"/>
      <c r="F18" s="514" t="s">
        <v>729</v>
      </c>
      <c r="G18" s="516">
        <v>40544</v>
      </c>
      <c r="H18" s="516">
        <v>40908</v>
      </c>
      <c r="I18" s="514">
        <v>12</v>
      </c>
      <c r="J18" s="521">
        <v>3000</v>
      </c>
      <c r="K18" s="519">
        <f t="shared" si="0"/>
        <v>36000</v>
      </c>
      <c r="L18" s="520" t="s">
        <v>731</v>
      </c>
      <c r="M18" s="515" t="s">
        <v>602</v>
      </c>
      <c r="N18" s="514" t="s">
        <v>730</v>
      </c>
      <c r="O18" s="514">
        <v>25220</v>
      </c>
      <c r="P18" s="514" t="s">
        <v>733</v>
      </c>
    </row>
    <row r="19" spans="1:29" ht="26.25" customHeight="1">
      <c r="A19" s="514"/>
      <c r="B19" s="514" t="s">
        <v>728</v>
      </c>
      <c r="C19" s="513" t="s">
        <v>755</v>
      </c>
      <c r="D19" s="528" t="s">
        <v>744</v>
      </c>
      <c r="E19" s="515"/>
      <c r="F19" s="514" t="s">
        <v>729</v>
      </c>
      <c r="G19" s="516">
        <v>40544</v>
      </c>
      <c r="H19" s="516">
        <v>40574</v>
      </c>
      <c r="I19" s="514">
        <v>12</v>
      </c>
      <c r="J19" s="521">
        <v>3000</v>
      </c>
      <c r="K19" s="519">
        <f t="shared" si="0"/>
        <v>36000</v>
      </c>
      <c r="L19" s="520" t="s">
        <v>731</v>
      </c>
      <c r="M19" s="515" t="s">
        <v>602</v>
      </c>
      <c r="N19" s="514" t="s">
        <v>730</v>
      </c>
      <c r="O19" s="514">
        <v>25220</v>
      </c>
      <c r="P19" s="514" t="s">
        <v>733</v>
      </c>
    </row>
    <row r="20" spans="1:29" ht="26.25" customHeight="1">
      <c r="A20" s="514"/>
      <c r="B20" s="514" t="s">
        <v>728</v>
      </c>
      <c r="C20" s="513" t="s">
        <v>755</v>
      </c>
      <c r="D20" s="528" t="s">
        <v>745</v>
      </c>
      <c r="E20" s="515"/>
      <c r="F20" s="514" t="s">
        <v>729</v>
      </c>
      <c r="G20" s="516">
        <v>40544</v>
      </c>
      <c r="H20" s="516">
        <v>40574</v>
      </c>
      <c r="I20" s="514">
        <v>12</v>
      </c>
      <c r="J20" s="521">
        <v>2500</v>
      </c>
      <c r="K20" s="519">
        <f t="shared" si="0"/>
        <v>30000</v>
      </c>
      <c r="L20" s="520" t="s">
        <v>731</v>
      </c>
      <c r="M20" s="515" t="s">
        <v>602</v>
      </c>
      <c r="N20" s="514" t="s">
        <v>730</v>
      </c>
      <c r="O20" s="514">
        <v>25220</v>
      </c>
      <c r="P20" s="514" t="s">
        <v>733</v>
      </c>
    </row>
    <row r="21" spans="1:29" ht="26.25" customHeight="1">
      <c r="A21" s="514"/>
      <c r="B21" s="514" t="s">
        <v>728</v>
      </c>
      <c r="C21" s="526" t="s">
        <v>756</v>
      </c>
      <c r="D21" s="528" t="s">
        <v>746</v>
      </c>
      <c r="E21" s="515"/>
      <c r="F21" s="514" t="s">
        <v>729</v>
      </c>
      <c r="G21" s="516">
        <v>40544</v>
      </c>
      <c r="H21" s="516">
        <v>40574</v>
      </c>
      <c r="I21" s="514">
        <v>12</v>
      </c>
      <c r="J21" s="521">
        <v>3000</v>
      </c>
      <c r="K21" s="519">
        <f t="shared" si="0"/>
        <v>36000</v>
      </c>
      <c r="L21" s="520" t="s">
        <v>731</v>
      </c>
      <c r="M21" s="515" t="s">
        <v>602</v>
      </c>
      <c r="N21" s="514" t="s">
        <v>730</v>
      </c>
      <c r="O21" s="514">
        <v>25220</v>
      </c>
      <c r="P21" s="514" t="s">
        <v>733</v>
      </c>
    </row>
    <row r="22" spans="1:29" ht="33.75">
      <c r="A22" s="514"/>
      <c r="B22" s="514" t="s">
        <v>728</v>
      </c>
      <c r="C22" s="526" t="s">
        <v>757</v>
      </c>
      <c r="D22" s="528" t="s">
        <v>742</v>
      </c>
      <c r="E22" s="515"/>
      <c r="F22" s="514" t="s">
        <v>729</v>
      </c>
      <c r="G22" s="516">
        <v>40603</v>
      </c>
      <c r="H22" s="516" t="s">
        <v>761</v>
      </c>
      <c r="I22" s="514">
        <v>8</v>
      </c>
      <c r="J22" s="521">
        <v>300000</v>
      </c>
      <c r="K22" s="519">
        <v>300000</v>
      </c>
      <c r="L22" s="520" t="s">
        <v>731</v>
      </c>
      <c r="M22" s="515" t="s">
        <v>602</v>
      </c>
      <c r="N22" s="514" t="s">
        <v>730</v>
      </c>
      <c r="O22" s="514">
        <v>25210</v>
      </c>
      <c r="P22" s="514" t="s">
        <v>732</v>
      </c>
    </row>
    <row r="23" spans="1:29" ht="44.25" customHeight="1">
      <c r="A23" s="514"/>
      <c r="B23" s="514" t="s">
        <v>728</v>
      </c>
      <c r="C23" s="526" t="s">
        <v>758</v>
      </c>
      <c r="D23" s="528" t="s">
        <v>759</v>
      </c>
      <c r="E23" s="515"/>
      <c r="F23" s="514" t="s">
        <v>729</v>
      </c>
      <c r="G23" s="516">
        <v>40544</v>
      </c>
      <c r="H23" s="516">
        <v>40574</v>
      </c>
      <c r="I23" s="514">
        <v>12</v>
      </c>
      <c r="J23" s="521">
        <v>3000</v>
      </c>
      <c r="K23" s="519">
        <f t="shared" si="0"/>
        <v>36000</v>
      </c>
      <c r="M23" s="515" t="s">
        <v>602</v>
      </c>
      <c r="N23" s="514" t="s">
        <v>730</v>
      </c>
      <c r="O23" s="514">
        <v>25220</v>
      </c>
      <c r="P23" s="514" t="s">
        <v>733</v>
      </c>
    </row>
    <row r="24" spans="1:29" ht="56.25">
      <c r="A24" s="514"/>
      <c r="B24" s="514"/>
      <c r="C24" s="526" t="s">
        <v>39</v>
      </c>
      <c r="D24" s="528" t="s">
        <v>33</v>
      </c>
      <c r="E24" s="515"/>
      <c r="F24" s="514" t="s">
        <v>729</v>
      </c>
      <c r="G24" s="516">
        <v>40725</v>
      </c>
      <c r="H24" s="516">
        <v>40908</v>
      </c>
      <c r="I24" s="514">
        <v>12</v>
      </c>
      <c r="J24" s="517">
        <v>3500</v>
      </c>
      <c r="K24" s="520" t="s">
        <v>40</v>
      </c>
      <c r="L24" s="514"/>
      <c r="M24" s="514"/>
      <c r="N24" s="514"/>
      <c r="O24" s="514"/>
      <c r="P24" s="514" t="s">
        <v>733</v>
      </c>
    </row>
    <row r="25" spans="1:29">
      <c r="B25" s="35"/>
      <c r="D25" s="35"/>
      <c r="E25" s="35"/>
      <c r="F25" s="35"/>
      <c r="G25" s="35"/>
      <c r="H25" s="35"/>
      <c r="I25" s="35"/>
      <c r="J25" s="23"/>
      <c r="K25" s="23"/>
      <c r="L25" s="23"/>
      <c r="M25" s="23"/>
      <c r="N25" s="23"/>
    </row>
    <row r="26" spans="1:29" s="33" customFormat="1">
      <c r="A26" s="218" t="s">
        <v>55</v>
      </c>
      <c r="B26" s="361"/>
      <c r="C26" s="177"/>
      <c r="D26" s="173" t="s">
        <v>56</v>
      </c>
      <c r="E26" s="178"/>
      <c r="F26" s="186"/>
      <c r="G26" s="173" t="s">
        <v>57</v>
      </c>
      <c r="H26" s="186"/>
      <c r="I26" s="173"/>
      <c r="J26" s="173"/>
      <c r="K26" s="173"/>
      <c r="L26" s="173"/>
      <c r="M26" s="182"/>
      <c r="N26" s="182"/>
      <c r="O26" s="182"/>
      <c r="P26" s="182"/>
      <c r="Q26" s="182"/>
      <c r="R26" s="182"/>
      <c r="S26" s="182"/>
      <c r="T26" s="182"/>
      <c r="U26" s="182"/>
      <c r="V26" s="182"/>
      <c r="W26" s="182"/>
      <c r="X26" s="182"/>
      <c r="Y26" s="182"/>
      <c r="Z26" s="351"/>
      <c r="AA26" s="360" t="s">
        <v>58</v>
      </c>
      <c r="AB26" s="182"/>
      <c r="AC26" s="182"/>
    </row>
    <row r="27" spans="1:29" ht="23.25" customHeight="1">
      <c r="A27" s="219" t="s">
        <v>71</v>
      </c>
      <c r="B27" s="362"/>
      <c r="C27" s="745" t="s">
        <v>658</v>
      </c>
      <c r="D27" s="860"/>
      <c r="E27" s="861"/>
      <c r="F27" s="173" t="s">
        <v>663</v>
      </c>
      <c r="G27" s="173"/>
      <c r="H27" s="173"/>
      <c r="I27" s="173"/>
      <c r="J27" s="173"/>
      <c r="K27" s="173"/>
      <c r="L27" s="173"/>
      <c r="M27" s="182"/>
      <c r="N27" s="182"/>
      <c r="O27" s="182"/>
      <c r="P27" s="182"/>
      <c r="Q27" s="182"/>
      <c r="R27" s="182"/>
      <c r="S27" s="182"/>
      <c r="T27" s="182"/>
      <c r="U27" s="182"/>
      <c r="V27" s="182"/>
      <c r="W27" s="182"/>
      <c r="X27" s="182"/>
      <c r="Y27" s="182"/>
      <c r="Z27" s="351"/>
      <c r="AA27" s="182"/>
      <c r="AB27" s="182"/>
      <c r="AC27" s="182"/>
    </row>
    <row r="28" spans="1:29" ht="23.25" customHeight="1">
      <c r="A28" s="748" t="s">
        <v>149</v>
      </c>
      <c r="B28" s="862"/>
      <c r="C28" s="745" t="s">
        <v>660</v>
      </c>
      <c r="D28" s="860"/>
      <c r="E28" s="861"/>
      <c r="F28" s="173" t="s">
        <v>661</v>
      </c>
      <c r="G28" s="173"/>
      <c r="H28" s="173"/>
      <c r="I28" s="173"/>
      <c r="J28" s="173"/>
      <c r="K28" s="173"/>
      <c r="L28" s="173"/>
      <c r="M28" s="182"/>
      <c r="N28" s="182"/>
      <c r="O28" s="182"/>
      <c r="P28" s="182"/>
      <c r="Q28" s="182"/>
      <c r="R28" s="182"/>
      <c r="S28" s="182"/>
      <c r="T28" s="182"/>
      <c r="U28" s="182"/>
      <c r="V28" s="182"/>
      <c r="W28" s="182"/>
      <c r="X28" s="182"/>
      <c r="Y28" s="182"/>
      <c r="Z28" s="351"/>
      <c r="AA28" s="182"/>
      <c r="AB28" s="182"/>
      <c r="AC28" s="182"/>
    </row>
    <row r="29" spans="1:29" ht="23.25" customHeight="1">
      <c r="A29" s="863"/>
      <c r="B29" s="864"/>
      <c r="C29" s="745" t="s">
        <v>659</v>
      </c>
      <c r="D29" s="860"/>
      <c r="E29" s="861"/>
      <c r="F29" s="173" t="s">
        <v>662</v>
      </c>
      <c r="G29" s="173"/>
      <c r="H29" s="173"/>
      <c r="I29" s="173"/>
      <c r="J29" s="173"/>
      <c r="K29" s="173"/>
      <c r="L29" s="173"/>
      <c r="M29" s="182"/>
      <c r="N29" s="182"/>
      <c r="O29" s="182"/>
      <c r="P29" s="182"/>
      <c r="Q29" s="182"/>
      <c r="R29" s="182"/>
      <c r="S29" s="182"/>
      <c r="T29" s="182"/>
      <c r="U29" s="182"/>
      <c r="V29" s="182"/>
      <c r="W29" s="182"/>
      <c r="X29" s="182"/>
      <c r="Y29" s="182"/>
      <c r="Z29" s="351"/>
      <c r="AA29" s="182"/>
      <c r="AB29" s="182"/>
      <c r="AC29" s="182"/>
    </row>
    <row r="30" spans="1:29">
      <c r="A30" s="219" t="s">
        <v>150</v>
      </c>
      <c r="B30" s="362"/>
      <c r="C30" s="510"/>
      <c r="D30" s="511"/>
      <c r="E30" s="512"/>
      <c r="F30" s="173"/>
      <c r="G30" s="173"/>
      <c r="H30" s="173"/>
      <c r="I30" s="173"/>
      <c r="J30" s="173"/>
      <c r="K30" s="173"/>
      <c r="L30" s="173"/>
      <c r="M30" s="182"/>
      <c r="N30" s="182"/>
      <c r="O30" s="182"/>
      <c r="P30" s="182"/>
      <c r="Q30" s="182"/>
      <c r="R30" s="182"/>
      <c r="S30" s="182"/>
      <c r="T30" s="182"/>
      <c r="U30" s="182"/>
      <c r="V30" s="182"/>
      <c r="W30" s="182"/>
      <c r="X30" s="182"/>
      <c r="Y30" s="182"/>
      <c r="Z30" s="351"/>
      <c r="AA30" s="182"/>
      <c r="AB30" s="182"/>
      <c r="AC30" s="182"/>
    </row>
    <row r="31" spans="1:29">
      <c r="A31" s="23"/>
      <c r="B31" s="23"/>
      <c r="C31" s="23"/>
      <c r="D31" s="23"/>
      <c r="E31" s="23"/>
      <c r="F31" s="23"/>
      <c r="G31" s="23"/>
      <c r="H31" s="23"/>
      <c r="I31" s="23"/>
      <c r="J31" s="23"/>
      <c r="K31" s="23"/>
      <c r="L31" s="23"/>
    </row>
    <row r="32" spans="1:29">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c r="AA32" s="23"/>
      <c r="AB32" s="23"/>
      <c r="AC32" s="23"/>
    </row>
    <row r="33" spans="1:29">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c r="AB33" s="23"/>
      <c r="AC33" s="23"/>
    </row>
    <row r="34" spans="1:29">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C34" s="23"/>
    </row>
    <row r="35" spans="1:29">
      <c r="B35" s="35"/>
      <c r="D35" s="35"/>
      <c r="E35" s="35"/>
      <c r="F35" s="35"/>
      <c r="G35" s="35"/>
      <c r="H35" s="35"/>
      <c r="I35" s="35"/>
    </row>
    <row r="36" spans="1:29">
      <c r="B36" s="35"/>
      <c r="D36" s="35"/>
      <c r="E36" s="35"/>
      <c r="F36" s="35"/>
      <c r="G36" s="35"/>
      <c r="H36" s="35"/>
      <c r="I36" s="35"/>
    </row>
    <row r="37" spans="1:29">
      <c r="B37" s="35"/>
      <c r="D37" s="35"/>
      <c r="E37" s="35"/>
      <c r="F37" s="35"/>
      <c r="G37" s="35"/>
      <c r="H37" s="35"/>
      <c r="I37" s="35"/>
    </row>
    <row r="38" spans="1:29">
      <c r="B38" s="35"/>
      <c r="D38" s="35"/>
      <c r="E38" s="35"/>
      <c r="F38" s="35"/>
      <c r="G38" s="35"/>
      <c r="H38" s="35"/>
      <c r="I38" s="35"/>
    </row>
    <row r="39" spans="1:29">
      <c r="B39" s="35"/>
      <c r="D39" s="35"/>
      <c r="E39" s="35"/>
      <c r="F39" s="35"/>
      <c r="G39" s="35"/>
      <c r="H39" s="35"/>
      <c r="I39" s="35"/>
    </row>
    <row r="40" spans="1:29">
      <c r="B40" s="35"/>
      <c r="D40" s="35"/>
      <c r="E40" s="35"/>
      <c r="F40" s="35"/>
      <c r="G40" s="35"/>
      <c r="H40" s="35"/>
      <c r="I40" s="35"/>
    </row>
    <row r="41" spans="1:29">
      <c r="B41" s="35"/>
      <c r="D41" s="35"/>
      <c r="E41" s="35"/>
      <c r="F41" s="35"/>
      <c r="G41" s="35"/>
      <c r="H41" s="35"/>
      <c r="I41" s="35"/>
    </row>
    <row r="42" spans="1:29">
      <c r="B42" s="35"/>
      <c r="D42" s="35"/>
      <c r="E42" s="35"/>
      <c r="F42" s="35"/>
      <c r="G42" s="35"/>
      <c r="H42" s="35"/>
      <c r="I42" s="35"/>
    </row>
    <row r="43" spans="1:29">
      <c r="B43" s="35"/>
      <c r="D43" s="35"/>
      <c r="E43" s="35"/>
      <c r="F43" s="35"/>
      <c r="G43" s="35"/>
      <c r="H43" s="35"/>
      <c r="I43" s="35"/>
    </row>
    <row r="44" spans="1:29">
      <c r="B44" s="35"/>
      <c r="D44" s="35"/>
      <c r="E44" s="35"/>
      <c r="F44" s="35"/>
      <c r="G44" s="35"/>
      <c r="H44" s="35"/>
      <c r="I44" s="35"/>
    </row>
    <row r="45" spans="1:29">
      <c r="B45" s="35"/>
      <c r="D45" s="35"/>
      <c r="E45" s="35"/>
      <c r="F45" s="35"/>
      <c r="G45" s="35"/>
      <c r="H45" s="35"/>
      <c r="I45" s="35"/>
    </row>
    <row r="46" spans="1:29">
      <c r="B46" s="35"/>
      <c r="D46" s="35"/>
      <c r="E46" s="35"/>
      <c r="F46" s="35"/>
      <c r="G46" s="35"/>
      <c r="H46" s="35"/>
      <c r="I46" s="35"/>
    </row>
    <row r="47" spans="1:29">
      <c r="B47" s="35"/>
      <c r="D47" s="35"/>
      <c r="E47" s="35"/>
      <c r="F47" s="35"/>
      <c r="G47" s="35"/>
      <c r="H47" s="35"/>
      <c r="I47" s="35"/>
    </row>
    <row r="48" spans="1:29">
      <c r="B48" s="35"/>
      <c r="D48" s="35"/>
      <c r="E48" s="35"/>
      <c r="F48" s="35"/>
      <c r="G48" s="35"/>
      <c r="H48" s="35"/>
      <c r="I48" s="35"/>
    </row>
    <row r="49" spans="2:9">
      <c r="B49" s="35"/>
      <c r="D49" s="35"/>
      <c r="E49" s="35"/>
      <c r="F49" s="35"/>
      <c r="G49" s="35"/>
      <c r="H49" s="35"/>
      <c r="I49" s="35"/>
    </row>
    <row r="50" spans="2:9">
      <c r="B50" s="35"/>
      <c r="D50" s="35"/>
      <c r="E50" s="35"/>
      <c r="F50" s="35"/>
      <c r="G50" s="35"/>
      <c r="H50" s="35"/>
      <c r="I50" s="35"/>
    </row>
    <row r="51" spans="2:9">
      <c r="B51" s="35"/>
      <c r="D51" s="35"/>
      <c r="E51" s="35"/>
      <c r="F51" s="35"/>
      <c r="G51" s="35"/>
      <c r="H51" s="35"/>
      <c r="I51" s="35"/>
    </row>
    <row r="52" spans="2:9">
      <c r="B52" s="35"/>
      <c r="D52" s="35"/>
      <c r="E52" s="35"/>
      <c r="F52" s="35"/>
      <c r="G52" s="35"/>
      <c r="H52" s="35"/>
      <c r="I52" s="35"/>
    </row>
    <row r="53" spans="2:9">
      <c r="B53" s="35"/>
      <c r="D53" s="35"/>
      <c r="E53" s="35"/>
      <c r="F53" s="35"/>
      <c r="G53" s="35"/>
      <c r="H53" s="35"/>
      <c r="I53" s="35"/>
    </row>
    <row r="54" spans="2:9">
      <c r="B54" s="35"/>
      <c r="D54" s="35"/>
      <c r="E54" s="35"/>
      <c r="F54" s="35"/>
      <c r="G54" s="35"/>
      <c r="H54" s="35"/>
      <c r="I54" s="35"/>
    </row>
    <row r="55" spans="2:9">
      <c r="B55" s="35"/>
      <c r="D55" s="35"/>
      <c r="E55" s="35"/>
      <c r="F55" s="35"/>
      <c r="G55" s="35"/>
      <c r="H55" s="35"/>
      <c r="I55" s="35"/>
    </row>
    <row r="56" spans="2:9">
      <c r="B56" s="35"/>
      <c r="D56" s="35"/>
      <c r="E56" s="35"/>
      <c r="F56" s="35"/>
      <c r="G56" s="35"/>
      <c r="H56" s="35"/>
      <c r="I56" s="35"/>
    </row>
    <row r="57" spans="2:9">
      <c r="B57" s="35"/>
      <c r="D57" s="35"/>
      <c r="E57" s="35"/>
      <c r="F57" s="35"/>
      <c r="G57" s="35"/>
      <c r="H57" s="35"/>
      <c r="I57" s="35"/>
    </row>
    <row r="58" spans="2:9">
      <c r="B58" s="35"/>
      <c r="D58" s="35"/>
      <c r="E58" s="35"/>
      <c r="F58" s="35"/>
      <c r="G58" s="35"/>
      <c r="H58" s="35"/>
      <c r="I58" s="35"/>
    </row>
    <row r="59" spans="2:9">
      <c r="B59" s="35"/>
      <c r="D59" s="35"/>
      <c r="E59" s="35"/>
      <c r="F59" s="35"/>
      <c r="G59" s="35"/>
      <c r="H59" s="35"/>
      <c r="I59" s="35"/>
    </row>
    <row r="60" spans="2:9">
      <c r="B60" s="35"/>
      <c r="D60" s="35"/>
      <c r="E60" s="35"/>
      <c r="F60" s="35"/>
      <c r="G60" s="35"/>
      <c r="H60" s="35"/>
      <c r="I60" s="35"/>
    </row>
    <row r="61" spans="2:9">
      <c r="B61" s="35"/>
      <c r="D61" s="35"/>
      <c r="E61" s="35"/>
      <c r="F61" s="35"/>
      <c r="G61" s="35"/>
      <c r="H61" s="35"/>
      <c r="I61" s="35"/>
    </row>
    <row r="62" spans="2:9">
      <c r="B62" s="35"/>
      <c r="D62" s="35"/>
      <c r="E62" s="35"/>
      <c r="F62" s="35"/>
      <c r="G62" s="35"/>
      <c r="H62" s="35"/>
      <c r="I62" s="35"/>
    </row>
    <row r="63" spans="2:9">
      <c r="B63" s="35"/>
      <c r="D63" s="35"/>
      <c r="E63" s="35"/>
      <c r="F63" s="35"/>
      <c r="G63" s="35"/>
      <c r="H63" s="35"/>
      <c r="I63" s="35"/>
    </row>
    <row r="64" spans="2:9">
      <c r="B64" s="35"/>
      <c r="D64" s="35"/>
      <c r="E64" s="35"/>
      <c r="F64" s="35"/>
      <c r="G64" s="35"/>
      <c r="H64" s="35"/>
      <c r="I64" s="35"/>
    </row>
    <row r="65" spans="2:9">
      <c r="B65" s="35"/>
      <c r="D65" s="35"/>
      <c r="E65" s="35"/>
      <c r="F65" s="35"/>
      <c r="G65" s="35"/>
      <c r="H65" s="35"/>
      <c r="I65" s="35"/>
    </row>
    <row r="66" spans="2:9">
      <c r="B66" s="35"/>
      <c r="D66" s="35"/>
      <c r="E66" s="35"/>
      <c r="F66" s="35"/>
      <c r="G66" s="35"/>
      <c r="H66" s="35"/>
      <c r="I66" s="35"/>
    </row>
    <row r="67" spans="2:9">
      <c r="B67" s="35"/>
      <c r="D67" s="35"/>
      <c r="E67" s="35"/>
      <c r="F67" s="35"/>
      <c r="G67" s="35"/>
      <c r="H67" s="35"/>
      <c r="I67" s="35"/>
    </row>
    <row r="68" spans="2:9">
      <c r="B68" s="35"/>
      <c r="D68" s="35"/>
      <c r="E68" s="35"/>
      <c r="F68" s="35"/>
      <c r="G68" s="35"/>
      <c r="H68" s="35"/>
      <c r="I68" s="35"/>
    </row>
    <row r="69" spans="2:9">
      <c r="B69" s="35"/>
      <c r="D69" s="35"/>
      <c r="E69" s="35"/>
      <c r="F69" s="35"/>
      <c r="G69" s="35"/>
      <c r="H69" s="35"/>
      <c r="I69" s="35"/>
    </row>
    <row r="70" spans="2:9">
      <c r="B70" s="35"/>
      <c r="D70" s="35"/>
      <c r="E70" s="35"/>
      <c r="F70" s="35"/>
      <c r="G70" s="35"/>
      <c r="H70" s="35"/>
      <c r="I70" s="35"/>
    </row>
    <row r="71" spans="2:9">
      <c r="B71" s="35"/>
      <c r="D71" s="35"/>
      <c r="E71" s="35"/>
      <c r="F71" s="35"/>
      <c r="G71" s="35"/>
      <c r="H71" s="35"/>
      <c r="I71" s="35"/>
    </row>
    <row r="72" spans="2:9">
      <c r="B72" s="35"/>
      <c r="D72" s="35"/>
      <c r="E72" s="35"/>
      <c r="F72" s="35"/>
      <c r="G72" s="35"/>
      <c r="H72" s="35"/>
      <c r="I72" s="35"/>
    </row>
    <row r="73" spans="2:9">
      <c r="B73" s="35"/>
      <c r="D73" s="35"/>
      <c r="E73" s="35"/>
      <c r="F73" s="35"/>
      <c r="G73" s="35"/>
      <c r="H73" s="35"/>
      <c r="I73" s="35"/>
    </row>
    <row r="74" spans="2:9">
      <c r="B74" s="35"/>
      <c r="D74" s="35"/>
      <c r="E74" s="35"/>
      <c r="F74" s="35"/>
      <c r="G74" s="35"/>
      <c r="H74" s="35"/>
      <c r="I74" s="35"/>
    </row>
    <row r="75" spans="2:9">
      <c r="B75" s="35"/>
      <c r="D75" s="35"/>
      <c r="E75" s="35"/>
      <c r="F75" s="35"/>
      <c r="G75" s="35"/>
      <c r="H75" s="35"/>
      <c r="I75" s="35"/>
    </row>
    <row r="76" spans="2:9">
      <c r="B76" s="35"/>
      <c r="D76" s="35"/>
      <c r="E76" s="35"/>
      <c r="F76" s="35"/>
      <c r="G76" s="35"/>
      <c r="H76" s="35"/>
      <c r="I76" s="35"/>
    </row>
    <row r="77" spans="2:9">
      <c r="B77" s="35"/>
      <c r="D77" s="35"/>
      <c r="E77" s="35"/>
      <c r="F77" s="35"/>
      <c r="G77" s="35"/>
      <c r="H77" s="35"/>
      <c r="I77" s="35"/>
    </row>
    <row r="78" spans="2:9">
      <c r="B78" s="35"/>
      <c r="D78" s="35"/>
      <c r="E78" s="35"/>
      <c r="F78" s="35"/>
      <c r="G78" s="35"/>
      <c r="H78" s="35"/>
      <c r="I78" s="35"/>
    </row>
    <row r="79" spans="2:9">
      <c r="B79" s="35"/>
      <c r="D79" s="35"/>
      <c r="E79" s="35"/>
      <c r="F79" s="35"/>
      <c r="G79" s="35"/>
      <c r="H79" s="35"/>
      <c r="I79" s="35"/>
    </row>
    <row r="80" spans="2:9">
      <c r="B80" s="35"/>
      <c r="D80" s="35"/>
      <c r="E80" s="35"/>
      <c r="F80" s="35"/>
      <c r="G80" s="35"/>
      <c r="H80" s="35"/>
      <c r="I80" s="35"/>
    </row>
    <row r="81" spans="2:9">
      <c r="B81" s="35"/>
      <c r="D81" s="35"/>
      <c r="E81" s="35"/>
      <c r="F81" s="35"/>
      <c r="G81" s="35"/>
      <c r="H81" s="35"/>
      <c r="I81" s="35"/>
    </row>
    <row r="82" spans="2:9">
      <c r="B82" s="35"/>
      <c r="D82" s="35"/>
      <c r="E82" s="35"/>
      <c r="F82" s="35"/>
      <c r="G82" s="35"/>
      <c r="H82" s="35"/>
      <c r="I82" s="35"/>
    </row>
    <row r="83" spans="2:9">
      <c r="B83" s="35"/>
      <c r="D83" s="35"/>
      <c r="E83" s="35"/>
      <c r="F83" s="35"/>
      <c r="G83" s="35"/>
      <c r="H83" s="35"/>
      <c r="I83" s="35"/>
    </row>
    <row r="84" spans="2:9">
      <c r="B84" s="35"/>
      <c r="D84" s="35"/>
      <c r="E84" s="35"/>
      <c r="F84" s="35"/>
      <c r="G84" s="35"/>
      <c r="H84" s="35"/>
      <c r="I84" s="35"/>
    </row>
    <row r="85" spans="2:9">
      <c r="B85" s="35"/>
      <c r="D85" s="35"/>
      <c r="E85" s="35"/>
      <c r="F85" s="35"/>
      <c r="G85" s="35"/>
      <c r="H85" s="35"/>
      <c r="I85" s="35"/>
    </row>
    <row r="86" spans="2:9">
      <c r="B86" s="35"/>
      <c r="D86" s="35"/>
      <c r="E86" s="35"/>
      <c r="F86" s="35"/>
      <c r="G86" s="35"/>
      <c r="H86" s="35"/>
      <c r="I86" s="35"/>
    </row>
    <row r="87" spans="2:9">
      <c r="B87" s="35"/>
      <c r="D87" s="35"/>
      <c r="E87" s="35"/>
      <c r="F87" s="35"/>
      <c r="G87" s="35"/>
      <c r="H87" s="35"/>
      <c r="I87" s="35"/>
    </row>
    <row r="88" spans="2:9">
      <c r="B88" s="35"/>
      <c r="D88" s="35"/>
      <c r="E88" s="35"/>
      <c r="F88" s="35"/>
      <c r="G88" s="35"/>
      <c r="H88" s="35"/>
      <c r="I88" s="35"/>
    </row>
    <row r="89" spans="2:9">
      <c r="B89" s="35"/>
      <c r="D89" s="35"/>
      <c r="E89" s="35"/>
      <c r="F89" s="35"/>
      <c r="G89" s="35"/>
      <c r="H89" s="35"/>
      <c r="I89" s="35"/>
    </row>
    <row r="90" spans="2:9">
      <c r="B90" s="35"/>
      <c r="D90" s="35"/>
      <c r="E90" s="35"/>
      <c r="F90" s="35"/>
      <c r="G90" s="35"/>
      <c r="H90" s="35"/>
      <c r="I90" s="35"/>
    </row>
    <row r="91" spans="2:9">
      <c r="B91" s="35"/>
      <c r="D91" s="35"/>
      <c r="E91" s="35"/>
      <c r="F91" s="35"/>
      <c r="G91" s="35"/>
      <c r="H91" s="35"/>
      <c r="I91" s="35"/>
    </row>
    <row r="92" spans="2:9">
      <c r="B92" s="35"/>
      <c r="D92" s="35"/>
      <c r="E92" s="35"/>
      <c r="F92" s="35"/>
      <c r="G92" s="35"/>
      <c r="H92" s="35"/>
      <c r="I92" s="35"/>
    </row>
    <row r="93" spans="2:9">
      <c r="B93" s="35"/>
      <c r="D93" s="35"/>
      <c r="E93" s="35"/>
      <c r="F93" s="35"/>
      <c r="G93" s="35"/>
      <c r="H93" s="35"/>
      <c r="I93" s="35"/>
    </row>
    <row r="94" spans="2:9">
      <c r="B94" s="35"/>
      <c r="D94" s="35"/>
      <c r="E94" s="35"/>
      <c r="F94" s="35"/>
      <c r="G94" s="35"/>
      <c r="H94" s="35"/>
      <c r="I94" s="35"/>
    </row>
    <row r="95" spans="2:9">
      <c r="B95" s="35"/>
      <c r="D95" s="35"/>
      <c r="E95" s="35"/>
      <c r="F95" s="35"/>
      <c r="G95" s="35"/>
      <c r="H95" s="35"/>
      <c r="I95" s="35"/>
    </row>
    <row r="96" spans="2:9">
      <c r="B96" s="35"/>
      <c r="D96" s="35"/>
      <c r="E96" s="35"/>
      <c r="F96" s="35"/>
      <c r="G96" s="35"/>
      <c r="H96" s="35"/>
      <c r="I96" s="35"/>
    </row>
    <row r="97" spans="2:9">
      <c r="B97" s="35"/>
      <c r="D97" s="35"/>
      <c r="E97" s="35"/>
      <c r="F97" s="35"/>
      <c r="G97" s="35"/>
      <c r="H97" s="35"/>
      <c r="I97" s="35"/>
    </row>
    <row r="98" spans="2:9">
      <c r="B98" s="35"/>
      <c r="D98" s="35"/>
      <c r="E98" s="35"/>
      <c r="F98" s="35"/>
      <c r="G98" s="35"/>
      <c r="H98" s="35"/>
      <c r="I98" s="35"/>
    </row>
    <row r="99" spans="2:9">
      <c r="B99" s="35"/>
      <c r="D99" s="35"/>
      <c r="E99" s="35"/>
      <c r="F99" s="35"/>
      <c r="G99" s="35"/>
      <c r="H99" s="35"/>
      <c r="I99" s="35"/>
    </row>
    <row r="100" spans="2:9">
      <c r="B100" s="35"/>
      <c r="D100" s="35"/>
      <c r="E100" s="35"/>
      <c r="F100" s="35"/>
      <c r="G100" s="35"/>
      <c r="H100" s="35"/>
      <c r="I100" s="35"/>
    </row>
    <row r="101" spans="2:9">
      <c r="B101" s="35"/>
      <c r="D101" s="35"/>
      <c r="E101" s="35"/>
      <c r="F101" s="35"/>
      <c r="G101" s="35"/>
      <c r="H101" s="35"/>
      <c r="I101" s="35"/>
    </row>
    <row r="102" spans="2:9">
      <c r="B102" s="35"/>
      <c r="D102" s="35"/>
      <c r="E102" s="35"/>
      <c r="F102" s="35"/>
      <c r="G102" s="35"/>
      <c r="H102" s="35"/>
      <c r="I102" s="35"/>
    </row>
    <row r="103" spans="2:9">
      <c r="B103" s="35"/>
      <c r="D103" s="35"/>
      <c r="E103" s="35"/>
      <c r="F103" s="35"/>
      <c r="G103" s="35"/>
      <c r="H103" s="35"/>
      <c r="I103" s="35"/>
    </row>
    <row r="104" spans="2:9">
      <c r="B104" s="35"/>
      <c r="D104" s="35"/>
      <c r="E104" s="35"/>
      <c r="F104" s="35"/>
      <c r="G104" s="35"/>
      <c r="H104" s="35"/>
      <c r="I104" s="35"/>
    </row>
    <row r="105" spans="2:9">
      <c r="B105" s="35"/>
      <c r="D105" s="35"/>
      <c r="E105" s="35"/>
      <c r="F105" s="35"/>
      <c r="G105" s="35"/>
      <c r="H105" s="35"/>
      <c r="I105" s="35"/>
    </row>
    <row r="106" spans="2:9">
      <c r="B106" s="35"/>
      <c r="D106" s="35"/>
      <c r="E106" s="35"/>
      <c r="F106" s="35"/>
      <c r="G106" s="35"/>
      <c r="H106" s="35"/>
      <c r="I106" s="35"/>
    </row>
    <row r="107" spans="2:9" ht="12" customHeight="1">
      <c r="B107" s="35"/>
      <c r="D107" s="35"/>
      <c r="E107" s="35"/>
      <c r="F107" s="35"/>
      <c r="G107" s="35"/>
      <c r="H107" s="35"/>
      <c r="I107" s="35"/>
    </row>
    <row r="108" spans="2:9">
      <c r="B108" s="35"/>
      <c r="D108" s="35"/>
      <c r="E108" s="35"/>
      <c r="F108" s="35"/>
      <c r="G108" s="35"/>
      <c r="H108" s="35"/>
      <c r="I108" s="35"/>
    </row>
    <row r="109" spans="2:9">
      <c r="B109" s="35"/>
      <c r="D109" s="35"/>
      <c r="E109" s="35"/>
      <c r="F109" s="35"/>
      <c r="G109" s="35"/>
      <c r="H109" s="35"/>
      <c r="I109" s="35"/>
    </row>
    <row r="110" spans="2:9">
      <c r="B110" s="35"/>
      <c r="D110" s="35"/>
      <c r="E110" s="35"/>
      <c r="F110" s="35"/>
      <c r="G110" s="35"/>
      <c r="H110" s="35"/>
      <c r="I110" s="35"/>
    </row>
    <row r="111" spans="2:9">
      <c r="B111" s="35"/>
      <c r="D111" s="35"/>
      <c r="E111" s="35"/>
      <c r="F111" s="35"/>
      <c r="G111" s="35"/>
      <c r="H111" s="35"/>
      <c r="I111" s="35"/>
    </row>
    <row r="112" spans="2:9">
      <c r="B112" s="35"/>
      <c r="D112" s="35"/>
      <c r="E112" s="35"/>
      <c r="F112" s="35"/>
      <c r="G112" s="35"/>
      <c r="H112" s="35"/>
      <c r="I112" s="35"/>
    </row>
    <row r="113" spans="2:9">
      <c r="B113" s="35"/>
      <c r="D113" s="35"/>
      <c r="E113" s="35"/>
      <c r="F113" s="35"/>
      <c r="G113" s="35"/>
      <c r="H113" s="35"/>
      <c r="I113" s="35"/>
    </row>
    <row r="114" spans="2:9">
      <c r="B114" s="35"/>
      <c r="D114" s="35"/>
      <c r="E114" s="35"/>
      <c r="F114" s="35"/>
      <c r="G114" s="35"/>
      <c r="H114" s="35"/>
      <c r="I114" s="35"/>
    </row>
    <row r="115" spans="2:9">
      <c r="B115" s="35"/>
      <c r="D115" s="35"/>
      <c r="E115" s="35"/>
      <c r="F115" s="35"/>
      <c r="G115" s="35"/>
      <c r="H115" s="35"/>
      <c r="I115" s="35"/>
    </row>
    <row r="116" spans="2:9">
      <c r="B116" s="35"/>
      <c r="D116" s="35"/>
      <c r="E116" s="35"/>
      <c r="F116" s="35"/>
      <c r="G116" s="35"/>
      <c r="H116" s="35"/>
      <c r="I116" s="35"/>
    </row>
    <row r="117" spans="2:9">
      <c r="B117" s="35"/>
      <c r="D117" s="35"/>
      <c r="E117" s="35"/>
      <c r="F117" s="35"/>
      <c r="G117" s="35"/>
      <c r="H117" s="35"/>
      <c r="I117" s="35"/>
    </row>
    <row r="118" spans="2:9">
      <c r="B118" s="35"/>
      <c r="D118" s="35"/>
      <c r="E118" s="35"/>
      <c r="F118" s="35"/>
      <c r="G118" s="35"/>
      <c r="H118" s="35"/>
      <c r="I118" s="35"/>
    </row>
    <row r="119" spans="2:9">
      <c r="B119" s="35"/>
      <c r="D119" s="35"/>
      <c r="E119" s="35"/>
      <c r="F119" s="35"/>
      <c r="G119" s="35"/>
      <c r="H119" s="35"/>
      <c r="I119" s="35"/>
    </row>
    <row r="120" spans="2:9">
      <c r="B120" s="35"/>
      <c r="D120" s="35"/>
      <c r="E120" s="35"/>
      <c r="F120" s="35"/>
      <c r="G120" s="35"/>
      <c r="H120" s="35"/>
      <c r="I120" s="35"/>
    </row>
    <row r="121" spans="2:9">
      <c r="B121" s="35"/>
      <c r="D121" s="35"/>
      <c r="E121" s="35"/>
      <c r="F121" s="35"/>
      <c r="G121" s="35"/>
      <c r="H121" s="35"/>
      <c r="I121" s="35"/>
    </row>
    <row r="122" spans="2:9">
      <c r="B122" s="35"/>
      <c r="D122" s="35"/>
      <c r="E122" s="35"/>
      <c r="F122" s="35"/>
      <c r="G122" s="35"/>
      <c r="H122" s="35"/>
      <c r="I122" s="35"/>
    </row>
    <row r="123" spans="2:9">
      <c r="B123" s="35"/>
      <c r="D123" s="35"/>
      <c r="E123" s="35"/>
      <c r="F123" s="35"/>
      <c r="G123" s="35"/>
      <c r="H123" s="35"/>
      <c r="I123" s="35"/>
    </row>
    <row r="124" spans="2:9">
      <c r="B124" s="35"/>
      <c r="D124" s="35"/>
      <c r="E124" s="35"/>
      <c r="F124" s="35"/>
      <c r="G124" s="35"/>
      <c r="H124" s="35"/>
      <c r="I124" s="35"/>
    </row>
    <row r="125" spans="2:9">
      <c r="B125" s="35"/>
      <c r="D125" s="35"/>
      <c r="E125" s="35"/>
      <c r="F125" s="35"/>
      <c r="G125" s="35"/>
      <c r="H125" s="35"/>
      <c r="I125" s="35"/>
    </row>
    <row r="126" spans="2:9">
      <c r="B126" s="35"/>
      <c r="D126" s="35"/>
      <c r="E126" s="35"/>
      <c r="F126" s="35"/>
      <c r="G126" s="35"/>
      <c r="H126" s="35"/>
      <c r="I126" s="35"/>
    </row>
    <row r="127" spans="2:9">
      <c r="B127" s="35"/>
      <c r="D127" s="35"/>
      <c r="E127" s="35"/>
      <c r="F127" s="35"/>
      <c r="G127" s="35"/>
      <c r="H127" s="35"/>
      <c r="I127" s="35"/>
    </row>
    <row r="128" spans="2:9">
      <c r="B128" s="35"/>
      <c r="D128" s="35"/>
      <c r="E128" s="35"/>
      <c r="F128" s="35"/>
      <c r="G128" s="35"/>
      <c r="H128" s="35"/>
      <c r="I128" s="35"/>
    </row>
    <row r="129" spans="2:9">
      <c r="B129" s="35"/>
      <c r="D129" s="35"/>
      <c r="E129" s="35"/>
      <c r="F129" s="35"/>
      <c r="G129" s="35"/>
      <c r="H129" s="35"/>
      <c r="I129" s="35"/>
    </row>
    <row r="130" spans="2:9">
      <c r="B130" s="35"/>
      <c r="D130" s="35"/>
      <c r="E130" s="35"/>
      <c r="F130" s="35"/>
      <c r="G130" s="35"/>
      <c r="H130" s="35"/>
      <c r="I130" s="35"/>
    </row>
    <row r="131" spans="2:9">
      <c r="B131" s="35"/>
      <c r="D131" s="35"/>
      <c r="E131" s="35"/>
      <c r="F131" s="35"/>
      <c r="G131" s="35"/>
      <c r="H131" s="35"/>
      <c r="I131" s="35"/>
    </row>
    <row r="132" spans="2:9">
      <c r="B132" s="35"/>
      <c r="D132" s="35"/>
      <c r="E132" s="35"/>
      <c r="F132" s="35"/>
      <c r="G132" s="35"/>
      <c r="H132" s="35"/>
      <c r="I132" s="35"/>
    </row>
    <row r="133" spans="2:9">
      <c r="B133" s="35"/>
      <c r="D133" s="35"/>
      <c r="E133" s="35"/>
      <c r="F133" s="35"/>
      <c r="G133" s="35"/>
      <c r="H133" s="35"/>
      <c r="I133" s="35"/>
    </row>
    <row r="134" spans="2:9">
      <c r="B134" s="35"/>
      <c r="D134" s="35"/>
      <c r="E134" s="35"/>
      <c r="F134" s="35"/>
      <c r="G134" s="35"/>
      <c r="H134" s="35"/>
      <c r="I134" s="35"/>
    </row>
    <row r="135" spans="2:9">
      <c r="B135" s="35"/>
      <c r="D135" s="35"/>
      <c r="E135" s="35"/>
      <c r="F135" s="35"/>
      <c r="G135" s="35"/>
      <c r="H135" s="35"/>
      <c r="I135" s="35"/>
    </row>
    <row r="136" spans="2:9">
      <c r="B136" s="35"/>
      <c r="D136" s="35"/>
      <c r="E136" s="35"/>
      <c r="F136" s="35"/>
      <c r="G136" s="35"/>
      <c r="H136" s="35"/>
      <c r="I136" s="35"/>
    </row>
    <row r="137" spans="2:9">
      <c r="B137" s="35"/>
      <c r="D137" s="35"/>
      <c r="E137" s="35"/>
      <c r="F137" s="35"/>
      <c r="G137" s="35"/>
      <c r="H137" s="35"/>
      <c r="I137" s="35"/>
    </row>
    <row r="138" spans="2:9">
      <c r="B138" s="35"/>
      <c r="D138" s="35"/>
      <c r="E138" s="35"/>
      <c r="F138" s="35"/>
      <c r="G138" s="35"/>
      <c r="H138" s="35"/>
      <c r="I138" s="35"/>
    </row>
    <row r="139" spans="2:9">
      <c r="B139" s="35"/>
      <c r="D139" s="35"/>
      <c r="E139" s="35"/>
      <c r="F139" s="35"/>
      <c r="G139" s="35"/>
      <c r="H139" s="35"/>
      <c r="I139" s="35"/>
    </row>
    <row r="140" spans="2:9">
      <c r="B140" s="35"/>
      <c r="D140" s="35"/>
      <c r="E140" s="35"/>
      <c r="F140" s="35"/>
      <c r="G140" s="35"/>
      <c r="H140" s="35"/>
      <c r="I140" s="35"/>
    </row>
    <row r="141" spans="2:9">
      <c r="B141" s="35"/>
      <c r="D141" s="35"/>
      <c r="E141" s="35"/>
      <c r="F141" s="35"/>
      <c r="G141" s="35"/>
      <c r="H141" s="35"/>
      <c r="I141" s="35"/>
    </row>
    <row r="142" spans="2:9">
      <c r="B142" s="35"/>
      <c r="D142" s="35"/>
      <c r="E142" s="35"/>
      <c r="F142" s="35"/>
      <c r="G142" s="35"/>
      <c r="H142" s="35"/>
      <c r="I142" s="35"/>
    </row>
    <row r="143" spans="2:9">
      <c r="B143" s="35"/>
      <c r="D143" s="35"/>
      <c r="E143" s="35"/>
      <c r="F143" s="35"/>
      <c r="G143" s="35"/>
      <c r="H143" s="35"/>
      <c r="I143" s="35"/>
    </row>
    <row r="144" spans="2:9">
      <c r="B144" s="35"/>
      <c r="D144" s="35"/>
      <c r="E144" s="35"/>
      <c r="F144" s="35"/>
      <c r="G144" s="35"/>
      <c r="H144" s="35"/>
      <c r="I144" s="35"/>
    </row>
    <row r="145" spans="2:9">
      <c r="B145" s="35"/>
      <c r="D145" s="35"/>
      <c r="E145" s="35"/>
      <c r="F145" s="35"/>
      <c r="G145" s="35"/>
      <c r="H145" s="35"/>
      <c r="I145" s="35"/>
    </row>
    <row r="146" spans="2:9">
      <c r="B146" s="35"/>
      <c r="D146" s="35"/>
      <c r="E146" s="35"/>
      <c r="F146" s="35"/>
      <c r="G146" s="35"/>
      <c r="H146" s="35"/>
      <c r="I146" s="35"/>
    </row>
    <row r="147" spans="2:9">
      <c r="B147" s="35"/>
      <c r="D147" s="35"/>
      <c r="E147" s="35"/>
      <c r="F147" s="35"/>
      <c r="G147" s="35"/>
      <c r="H147" s="35"/>
      <c r="I147" s="35"/>
    </row>
    <row r="148" spans="2:9">
      <c r="B148" s="35"/>
      <c r="D148" s="35"/>
      <c r="E148" s="35"/>
      <c r="F148" s="35"/>
      <c r="G148" s="35"/>
      <c r="H148" s="35"/>
      <c r="I148" s="35"/>
    </row>
    <row r="149" spans="2:9">
      <c r="B149" s="35"/>
      <c r="D149" s="35"/>
      <c r="E149" s="35"/>
      <c r="F149" s="35"/>
      <c r="G149" s="35"/>
      <c r="H149" s="35"/>
      <c r="I149" s="35"/>
    </row>
    <row r="150" spans="2:9">
      <c r="B150" s="35"/>
      <c r="D150" s="35"/>
      <c r="E150" s="35"/>
      <c r="F150" s="35"/>
      <c r="G150" s="35"/>
      <c r="H150" s="35"/>
      <c r="I150" s="35"/>
    </row>
    <row r="151" spans="2:9">
      <c r="B151" s="35"/>
      <c r="D151" s="35"/>
      <c r="E151" s="35"/>
      <c r="F151" s="35"/>
      <c r="G151" s="35"/>
      <c r="H151" s="35"/>
      <c r="I151" s="35"/>
    </row>
    <row r="152" spans="2:9">
      <c r="B152" s="35"/>
      <c r="D152" s="35"/>
      <c r="E152" s="35"/>
      <c r="F152" s="35"/>
      <c r="G152" s="35"/>
      <c r="H152" s="35"/>
      <c r="I152" s="35"/>
    </row>
    <row r="153" spans="2:9">
      <c r="B153" s="35"/>
      <c r="D153" s="35"/>
      <c r="E153" s="35"/>
      <c r="F153" s="35"/>
      <c r="G153" s="35"/>
      <c r="H153" s="35"/>
      <c r="I153" s="35"/>
    </row>
    <row r="154" spans="2:9">
      <c r="B154" s="35"/>
      <c r="D154" s="35"/>
      <c r="E154" s="35"/>
      <c r="F154" s="35"/>
      <c r="G154" s="35"/>
      <c r="H154" s="35"/>
      <c r="I154" s="35"/>
    </row>
    <row r="155" spans="2:9">
      <c r="B155" s="35"/>
      <c r="D155" s="35"/>
      <c r="E155" s="35"/>
      <c r="F155" s="35"/>
      <c r="G155" s="35"/>
      <c r="H155" s="35"/>
      <c r="I155" s="35"/>
    </row>
    <row r="156" spans="2:9">
      <c r="B156" s="35"/>
      <c r="D156" s="35"/>
      <c r="E156" s="35"/>
      <c r="F156" s="35"/>
      <c r="G156" s="35"/>
      <c r="H156" s="35"/>
      <c r="I156" s="35"/>
    </row>
    <row r="157" spans="2:9">
      <c r="B157" s="35"/>
      <c r="D157" s="35"/>
      <c r="E157" s="35"/>
      <c r="F157" s="35"/>
      <c r="G157" s="35"/>
      <c r="H157" s="35"/>
      <c r="I157" s="35"/>
    </row>
    <row r="158" spans="2:9">
      <c r="B158" s="35"/>
      <c r="D158" s="35"/>
      <c r="E158" s="35"/>
      <c r="F158" s="35"/>
      <c r="G158" s="35"/>
      <c r="H158" s="35"/>
      <c r="I158" s="35"/>
    </row>
    <row r="159" spans="2:9">
      <c r="B159" s="35"/>
      <c r="D159" s="35"/>
      <c r="E159" s="35"/>
      <c r="F159" s="35"/>
      <c r="G159" s="35"/>
      <c r="H159" s="35"/>
      <c r="I159" s="35"/>
    </row>
    <row r="160" spans="2:9">
      <c r="B160" s="35"/>
      <c r="D160" s="35"/>
      <c r="E160" s="35"/>
      <c r="F160" s="35"/>
      <c r="G160" s="35"/>
      <c r="H160" s="35"/>
      <c r="I160" s="35"/>
    </row>
    <row r="161" spans="2:9">
      <c r="B161" s="35"/>
      <c r="D161" s="35"/>
      <c r="E161" s="35"/>
      <c r="F161" s="35"/>
      <c r="G161" s="35"/>
      <c r="H161" s="35"/>
      <c r="I161" s="35"/>
    </row>
    <row r="162" spans="2:9">
      <c r="B162" s="35"/>
      <c r="D162" s="35"/>
      <c r="E162" s="35"/>
      <c r="F162" s="35"/>
      <c r="G162" s="35"/>
      <c r="H162" s="35"/>
      <c r="I162" s="35"/>
    </row>
    <row r="163" spans="2:9">
      <c r="B163" s="35"/>
      <c r="D163" s="35"/>
      <c r="E163" s="35"/>
      <c r="F163" s="35"/>
      <c r="G163" s="35"/>
      <c r="H163" s="35"/>
      <c r="I163" s="35"/>
    </row>
    <row r="164" spans="2:9">
      <c r="B164" s="35"/>
      <c r="D164" s="35"/>
      <c r="E164" s="35"/>
      <c r="F164" s="35"/>
      <c r="G164" s="35"/>
      <c r="H164" s="35"/>
      <c r="I164" s="35"/>
    </row>
    <row r="165" spans="2:9">
      <c r="B165" s="35"/>
      <c r="D165" s="35"/>
      <c r="E165" s="35"/>
      <c r="F165" s="35"/>
      <c r="G165" s="35"/>
      <c r="H165" s="35"/>
      <c r="I165" s="35"/>
    </row>
    <row r="166" spans="2:9">
      <c r="B166" s="35"/>
      <c r="D166" s="35"/>
      <c r="E166" s="35"/>
      <c r="F166" s="35"/>
      <c r="G166" s="35"/>
      <c r="H166" s="35"/>
      <c r="I166" s="35"/>
    </row>
    <row r="167" spans="2:9">
      <c r="B167" s="35"/>
      <c r="D167" s="35"/>
      <c r="E167" s="35"/>
      <c r="F167" s="35"/>
      <c r="G167" s="35"/>
      <c r="H167" s="35"/>
      <c r="I167" s="35"/>
    </row>
    <row r="168" spans="2:9">
      <c r="B168" s="35"/>
      <c r="D168" s="35"/>
      <c r="E168" s="35"/>
      <c r="F168" s="35"/>
      <c r="G168" s="35"/>
      <c r="H168" s="35"/>
      <c r="I168" s="35"/>
    </row>
    <row r="169" spans="2:9">
      <c r="B169" s="35"/>
      <c r="D169" s="35"/>
      <c r="E169" s="35"/>
      <c r="F169" s="35"/>
      <c r="G169" s="35"/>
      <c r="H169" s="35"/>
      <c r="I169" s="35"/>
    </row>
    <row r="170" spans="2:9">
      <c r="B170" s="35"/>
      <c r="D170" s="35"/>
      <c r="E170" s="35"/>
      <c r="F170" s="35"/>
      <c r="G170" s="35"/>
      <c r="H170" s="35"/>
      <c r="I170" s="35"/>
    </row>
    <row r="171" spans="2:9">
      <c r="B171" s="35"/>
      <c r="D171" s="35"/>
      <c r="E171" s="35"/>
      <c r="F171" s="35"/>
      <c r="G171" s="35"/>
      <c r="H171" s="35"/>
      <c r="I171" s="35"/>
    </row>
    <row r="172" spans="2:9">
      <c r="B172" s="35"/>
      <c r="D172" s="35"/>
      <c r="E172" s="35"/>
      <c r="F172" s="35"/>
      <c r="G172" s="35"/>
      <c r="H172" s="35"/>
      <c r="I172" s="35"/>
    </row>
    <row r="173" spans="2:9">
      <c r="B173" s="35"/>
      <c r="D173" s="35"/>
      <c r="E173" s="35"/>
      <c r="F173" s="35"/>
      <c r="G173" s="35"/>
      <c r="H173" s="35"/>
      <c r="I173" s="35"/>
    </row>
    <row r="174" spans="2:9">
      <c r="B174" s="35"/>
      <c r="D174" s="35"/>
      <c r="E174" s="35"/>
      <c r="F174" s="35"/>
      <c r="G174" s="35"/>
      <c r="H174" s="35"/>
      <c r="I174" s="35"/>
    </row>
  </sheetData>
  <mergeCells count="16">
    <mergeCell ref="O5:P5"/>
    <mergeCell ref="A5:A6"/>
    <mergeCell ref="C5:C6"/>
    <mergeCell ref="D5:D6"/>
    <mergeCell ref="I5:I6"/>
    <mergeCell ref="B5:B6"/>
    <mergeCell ref="G5:H5"/>
    <mergeCell ref="L5:M5"/>
    <mergeCell ref="E5:E6"/>
    <mergeCell ref="F5:F6"/>
    <mergeCell ref="C27:E27"/>
    <mergeCell ref="A28:B29"/>
    <mergeCell ref="C28:E28"/>
    <mergeCell ref="C29:E29"/>
    <mergeCell ref="N5:N6"/>
    <mergeCell ref="J5:K5"/>
  </mergeCells>
  <phoneticPr fontId="38" type="noConversion"/>
  <printOptions horizontalCentered="1"/>
  <pageMargins left="0.59055118110236227" right="0.39370078740157483" top="0.78740157480314965" bottom="0.59055118110236227" header="0.39370078740157483" footer="0.19685039370078741"/>
  <pageSetup scale="65" orientation="landscape" r:id="rId1"/>
  <headerFooter alignWithMargins="0">
    <oddHeader>&amp;L&amp;"Arial,Negrita Cursiva"&amp;EPROGRAMACIÓN DE OPERACIONES ANUAL 2011
&amp;C&amp;"Arial,Negrita"&amp;12FORMULARIO Nº 6&amp;R&amp;"Arial,Negrita Cursiva"&amp;EREQUERIMIENTO SERVICIOS (Consultorias)</oddHeader>
    <oddFooter>&amp;L&amp;"Arial,Negrita Cursiva"_____________________________________________________
MINISTERIO DE DESARROLLO PRODUCTIVO Y ECONOMÍA PLURAL</oddFooter>
  </headerFooter>
</worksheet>
</file>

<file path=xl/worksheets/sheet9.xml><?xml version="1.0" encoding="utf-8"?>
<worksheet xmlns="http://schemas.openxmlformats.org/spreadsheetml/2006/main" xmlns:r="http://schemas.openxmlformats.org/officeDocument/2006/relationships">
  <dimension ref="A1:M175"/>
  <sheetViews>
    <sheetView view="pageBreakPreview" zoomScaleSheetLayoutView="100" workbookViewId="0">
      <selection activeCell="B5" sqref="B5:B6"/>
    </sheetView>
  </sheetViews>
  <sheetFormatPr baseColWidth="10" defaultRowHeight="12.75"/>
  <cols>
    <col min="1" max="1" width="9.28515625" customWidth="1"/>
    <col min="2" max="2" width="13.42578125" customWidth="1"/>
    <col min="3" max="3" width="19" customWidth="1"/>
    <col min="4" max="4" width="24.28515625" customWidth="1"/>
    <col min="5" max="5" width="13" customWidth="1"/>
    <col min="6" max="7" width="9.7109375" customWidth="1"/>
    <col min="8" max="8" width="12.85546875" customWidth="1"/>
    <col min="9" max="9" width="9.85546875" customWidth="1"/>
    <col min="10" max="10" width="14.42578125" customWidth="1"/>
    <col min="12" max="12" width="7.85546875" customWidth="1"/>
    <col min="13" max="13" width="14.42578125" customWidth="1"/>
  </cols>
  <sheetData>
    <row r="1" spans="1:13">
      <c r="A1" s="9" t="s">
        <v>385</v>
      </c>
      <c r="B1" s="33"/>
      <c r="C1" s="34"/>
      <c r="D1" s="25">
        <f>FORM1!A1</f>
        <v>0</v>
      </c>
      <c r="F1" s="33"/>
      <c r="G1" s="33"/>
      <c r="H1" s="23"/>
      <c r="I1" s="23"/>
      <c r="J1" s="23"/>
      <c r="K1" s="23"/>
    </row>
    <row r="2" spans="1:13">
      <c r="A2" s="9" t="s">
        <v>447</v>
      </c>
      <c r="B2" s="33"/>
      <c r="C2" s="34"/>
      <c r="D2" s="25" t="str">
        <f>FORM1!B2</f>
        <v xml:space="preserve">DIRECCIÓN GENERAL  DE ASUNTOS ADMINISTRATIVOS                                                                                                                                              </v>
      </c>
      <c r="E2" s="139"/>
      <c r="F2" s="33"/>
      <c r="G2" s="33"/>
      <c r="H2" s="23"/>
      <c r="I2" s="23"/>
      <c r="J2" s="23"/>
      <c r="K2" s="23"/>
    </row>
    <row r="3" spans="1:13">
      <c r="A3" s="9"/>
      <c r="B3" s="33"/>
      <c r="C3" s="34"/>
      <c r="F3" s="254" t="s">
        <v>547</v>
      </c>
      <c r="G3" s="33"/>
      <c r="H3" s="23"/>
      <c r="I3" s="23"/>
      <c r="J3" s="23"/>
      <c r="K3" s="23"/>
    </row>
    <row r="4" spans="1:13">
      <c r="A4" s="139" t="s">
        <v>450</v>
      </c>
      <c r="B4" s="33"/>
      <c r="C4" s="34"/>
      <c r="E4" s="139"/>
      <c r="F4" s="33"/>
      <c r="G4" s="33"/>
      <c r="H4" s="23"/>
      <c r="I4" s="23"/>
      <c r="J4" s="23"/>
      <c r="K4" s="23"/>
    </row>
    <row r="5" spans="1:13" s="180" customFormat="1" ht="12.75" customHeight="1">
      <c r="A5" s="865" t="s">
        <v>193</v>
      </c>
      <c r="B5" s="865" t="s">
        <v>548</v>
      </c>
      <c r="C5" s="865" t="s">
        <v>392</v>
      </c>
      <c r="D5" s="865" t="s">
        <v>393</v>
      </c>
      <c r="E5" s="865" t="s">
        <v>387</v>
      </c>
      <c r="F5" s="865" t="s">
        <v>389</v>
      </c>
      <c r="G5" s="865"/>
      <c r="H5" s="865" t="s">
        <v>388</v>
      </c>
      <c r="I5" s="865" t="s">
        <v>390</v>
      </c>
      <c r="J5" s="865"/>
      <c r="K5" s="865" t="s">
        <v>198</v>
      </c>
      <c r="L5" s="865" t="s">
        <v>199</v>
      </c>
      <c r="M5" s="865"/>
    </row>
    <row r="6" spans="1:13" s="180" customFormat="1">
      <c r="A6" s="865"/>
      <c r="B6" s="865"/>
      <c r="C6" s="865"/>
      <c r="D6" s="865"/>
      <c r="E6" s="865"/>
      <c r="F6" s="353" t="s">
        <v>52</v>
      </c>
      <c r="G6" s="353" t="s">
        <v>53</v>
      </c>
      <c r="H6" s="865"/>
      <c r="I6" s="353" t="s">
        <v>77</v>
      </c>
      <c r="J6" s="353" t="s">
        <v>200</v>
      </c>
      <c r="K6" s="865"/>
      <c r="L6" s="353" t="s">
        <v>391</v>
      </c>
      <c r="M6" s="353" t="s">
        <v>200</v>
      </c>
    </row>
    <row r="7" spans="1:13" ht="26.25" customHeight="1">
      <c r="A7" s="354"/>
      <c r="B7" s="354"/>
      <c r="C7" s="355"/>
      <c r="D7" s="355"/>
      <c r="E7" s="354"/>
      <c r="F7" s="354"/>
      <c r="G7" s="354"/>
      <c r="H7" s="354"/>
      <c r="I7" s="354"/>
      <c r="J7" s="354"/>
      <c r="K7" s="354"/>
      <c r="L7" s="354"/>
      <c r="M7" s="354"/>
    </row>
    <row r="8" spans="1:13" ht="26.25" customHeight="1">
      <c r="A8" s="354"/>
      <c r="B8" s="354"/>
      <c r="C8" s="355"/>
      <c r="D8" s="355"/>
      <c r="E8" s="354"/>
      <c r="F8" s="354"/>
      <c r="G8" s="354"/>
      <c r="H8" s="354"/>
      <c r="I8" s="354"/>
      <c r="J8" s="354"/>
      <c r="K8" s="354"/>
      <c r="L8" s="354"/>
      <c r="M8" s="354"/>
    </row>
    <row r="9" spans="1:13" ht="26.25" customHeight="1">
      <c r="A9" s="354"/>
      <c r="B9" s="354"/>
      <c r="C9" s="355"/>
      <c r="D9" s="355"/>
      <c r="E9" s="354"/>
      <c r="F9" s="354"/>
      <c r="G9" s="354"/>
      <c r="H9" s="354"/>
      <c r="I9" s="354"/>
      <c r="J9" s="354"/>
      <c r="K9" s="354"/>
      <c r="L9" s="354"/>
      <c r="M9" s="354"/>
    </row>
    <row r="10" spans="1:13" ht="26.25" customHeight="1">
      <c r="A10" s="354"/>
      <c r="B10" s="354"/>
      <c r="C10" s="355"/>
      <c r="D10" s="355"/>
      <c r="E10" s="354"/>
      <c r="F10" s="354"/>
      <c r="G10" s="354"/>
      <c r="H10" s="354"/>
      <c r="I10" s="354"/>
      <c r="J10" s="354"/>
      <c r="K10" s="354"/>
      <c r="L10" s="354"/>
      <c r="M10" s="354"/>
    </row>
    <row r="11" spans="1:13" ht="26.25" customHeight="1">
      <c r="A11" s="354"/>
      <c r="B11" s="354"/>
      <c r="C11" s="355"/>
      <c r="D11" s="355"/>
      <c r="E11" s="354"/>
      <c r="F11" s="354"/>
      <c r="G11" s="354"/>
      <c r="H11" s="354"/>
      <c r="I11" s="354"/>
      <c r="J11" s="354"/>
      <c r="K11" s="354"/>
      <c r="L11" s="354"/>
      <c r="M11" s="354"/>
    </row>
    <row r="12" spans="1:13" ht="26.25" customHeight="1">
      <c r="A12" s="354"/>
      <c r="B12" s="354"/>
      <c r="C12" s="355"/>
      <c r="D12" s="355"/>
      <c r="E12" s="354"/>
      <c r="F12" s="354"/>
      <c r="G12" s="354"/>
      <c r="H12" s="354"/>
      <c r="I12" s="354"/>
      <c r="J12" s="354"/>
      <c r="K12" s="354"/>
      <c r="L12" s="354"/>
      <c r="M12" s="354"/>
    </row>
    <row r="13" spans="1:13" ht="26.25" customHeight="1">
      <c r="A13" s="354"/>
      <c r="B13" s="354"/>
      <c r="C13" s="355"/>
      <c r="D13" s="355"/>
      <c r="E13" s="354"/>
      <c r="F13" s="354"/>
      <c r="G13" s="354"/>
      <c r="H13" s="354"/>
      <c r="I13" s="354"/>
      <c r="J13" s="354"/>
      <c r="K13" s="354"/>
      <c r="L13" s="354"/>
      <c r="M13" s="354"/>
    </row>
    <row r="14" spans="1:13" ht="26.25" customHeight="1">
      <c r="A14" s="354"/>
      <c r="B14" s="354"/>
      <c r="C14" s="355"/>
      <c r="D14" s="355"/>
      <c r="E14" s="354"/>
      <c r="F14" s="354"/>
      <c r="G14" s="354"/>
      <c r="H14" s="354"/>
      <c r="I14" s="354"/>
      <c r="J14" s="354"/>
      <c r="K14" s="354"/>
      <c r="L14" s="354"/>
      <c r="M14" s="354"/>
    </row>
    <row r="15" spans="1:13" ht="26.25" customHeight="1">
      <c r="A15" s="354"/>
      <c r="B15" s="354"/>
      <c r="C15" s="355"/>
      <c r="D15" s="355"/>
      <c r="E15" s="354"/>
      <c r="F15" s="354"/>
      <c r="G15" s="354"/>
      <c r="H15" s="354"/>
      <c r="I15" s="354"/>
      <c r="J15" s="354"/>
      <c r="K15" s="354"/>
      <c r="L15" s="354"/>
      <c r="M15" s="354"/>
    </row>
    <row r="16" spans="1:13" ht="26.25" customHeight="1">
      <c r="A16" s="354"/>
      <c r="B16" s="354"/>
      <c r="C16" s="355"/>
      <c r="D16" s="355"/>
      <c r="E16" s="354"/>
      <c r="F16" s="354"/>
      <c r="G16" s="354"/>
      <c r="H16" s="354"/>
      <c r="I16" s="354"/>
      <c r="J16" s="354"/>
      <c r="K16" s="354"/>
      <c r="L16" s="354"/>
      <c r="M16" s="354"/>
    </row>
    <row r="17" spans="1:13" ht="26.25" customHeight="1">
      <c r="A17" s="354"/>
      <c r="B17" s="354"/>
      <c r="C17" s="355"/>
      <c r="D17" s="355"/>
      <c r="E17" s="354"/>
      <c r="F17" s="354"/>
      <c r="G17" s="354"/>
      <c r="H17" s="354"/>
      <c r="I17" s="354"/>
      <c r="J17" s="354"/>
      <c r="K17" s="354"/>
      <c r="L17" s="354"/>
      <c r="M17" s="354"/>
    </row>
    <row r="18" spans="1:13" ht="26.25" customHeight="1">
      <c r="A18" s="354"/>
      <c r="B18" s="354"/>
      <c r="C18" s="355"/>
      <c r="D18" s="355"/>
      <c r="E18" s="354"/>
      <c r="F18" s="354"/>
      <c r="G18" s="354"/>
      <c r="H18" s="354"/>
      <c r="I18" s="354"/>
      <c r="J18" s="354"/>
      <c r="K18" s="354"/>
      <c r="L18" s="354"/>
      <c r="M18" s="354"/>
    </row>
    <row r="19" spans="1:13" ht="26.25" customHeight="1">
      <c r="A19" s="354"/>
      <c r="B19" s="354"/>
      <c r="C19" s="355"/>
      <c r="D19" s="355"/>
      <c r="E19" s="354"/>
      <c r="F19" s="354"/>
      <c r="G19" s="354"/>
      <c r="H19" s="354"/>
      <c r="I19" s="354"/>
      <c r="J19" s="354"/>
      <c r="K19" s="354"/>
      <c r="L19" s="354"/>
      <c r="M19" s="354"/>
    </row>
    <row r="20" spans="1:13" ht="26.25" customHeight="1">
      <c r="A20" s="354"/>
      <c r="B20" s="354"/>
      <c r="C20" s="355"/>
      <c r="D20" s="355"/>
      <c r="E20" s="354"/>
      <c r="F20" s="354"/>
      <c r="G20" s="354"/>
      <c r="H20" s="354"/>
      <c r="I20" s="354"/>
      <c r="J20" s="354"/>
      <c r="K20" s="354"/>
      <c r="L20" s="354"/>
      <c r="M20" s="354"/>
    </row>
    <row r="21" spans="1:13" ht="26.25" customHeight="1">
      <c r="A21" s="354"/>
      <c r="B21" s="354"/>
      <c r="C21" s="355"/>
      <c r="D21" s="355"/>
      <c r="E21" s="354"/>
      <c r="F21" s="354"/>
      <c r="G21" s="354"/>
      <c r="H21" s="354"/>
      <c r="I21" s="354"/>
      <c r="J21" s="354"/>
      <c r="K21" s="354"/>
      <c r="L21" s="354"/>
      <c r="M21" s="354"/>
    </row>
    <row r="22" spans="1:13" ht="26.25" customHeight="1">
      <c r="A22" s="354"/>
      <c r="B22" s="354"/>
      <c r="C22" s="355"/>
      <c r="D22" s="355"/>
      <c r="E22" s="354"/>
      <c r="F22" s="354"/>
      <c r="G22" s="354"/>
      <c r="H22" s="354"/>
      <c r="I22" s="354"/>
      <c r="J22" s="354"/>
      <c r="K22" s="354"/>
      <c r="L22" s="354"/>
      <c r="M22" s="354"/>
    </row>
    <row r="23" spans="1:13" ht="26.25" customHeight="1">
      <c r="A23" s="354"/>
      <c r="B23" s="354"/>
      <c r="C23" s="355"/>
      <c r="D23" s="355"/>
      <c r="E23" s="354"/>
      <c r="F23" s="354"/>
      <c r="G23" s="354"/>
      <c r="H23" s="354"/>
      <c r="I23" s="354"/>
      <c r="J23" s="354"/>
      <c r="K23" s="354"/>
      <c r="L23" s="354"/>
      <c r="M23" s="354"/>
    </row>
    <row r="24" spans="1:13" ht="26.25" customHeight="1">
      <c r="A24" s="354"/>
      <c r="B24" s="354"/>
      <c r="C24" s="355"/>
      <c r="D24" s="355"/>
      <c r="E24" s="354"/>
      <c r="F24" s="354"/>
      <c r="G24" s="354"/>
      <c r="H24" s="354"/>
      <c r="I24" s="354"/>
      <c r="J24" s="354"/>
      <c r="K24" s="354"/>
      <c r="L24" s="354"/>
      <c r="M24" s="354"/>
    </row>
    <row r="25" spans="1:13" ht="26.25" customHeight="1">
      <c r="A25" s="354"/>
      <c r="B25" s="354"/>
      <c r="C25" s="355"/>
      <c r="D25" s="355"/>
      <c r="E25" s="354"/>
      <c r="F25" s="354"/>
      <c r="G25" s="354"/>
      <c r="H25" s="354"/>
      <c r="I25" s="354"/>
      <c r="J25" s="354"/>
      <c r="K25" s="354"/>
      <c r="L25" s="354"/>
      <c r="M25" s="354"/>
    </row>
    <row r="26" spans="1:13">
      <c r="B26" s="35"/>
      <c r="D26" s="35"/>
      <c r="E26" s="35"/>
      <c r="F26" s="35"/>
      <c r="G26" s="35"/>
      <c r="H26" s="23"/>
      <c r="I26" s="23"/>
      <c r="J26" s="23"/>
      <c r="K26" s="23"/>
    </row>
    <row r="27" spans="1:13">
      <c r="A27" s="309" t="s">
        <v>74</v>
      </c>
      <c r="B27" s="348"/>
      <c r="C27" s="310"/>
      <c r="D27" s="307" t="s">
        <v>56</v>
      </c>
      <c r="E27" s="350"/>
      <c r="F27" s="307"/>
      <c r="G27" s="348"/>
      <c r="H27" s="348" t="s">
        <v>57</v>
      </c>
      <c r="I27" s="182"/>
      <c r="J27" s="220"/>
      <c r="K27" s="351"/>
      <c r="L27" s="349" t="s">
        <v>58</v>
      </c>
      <c r="M27" s="220"/>
    </row>
    <row r="28" spans="1:13" ht="24" customHeight="1">
      <c r="A28" s="311" t="s">
        <v>75</v>
      </c>
      <c r="B28" s="36"/>
      <c r="C28" s="312"/>
      <c r="D28" s="308"/>
      <c r="E28" s="304"/>
      <c r="F28" s="313"/>
      <c r="G28" s="36"/>
      <c r="H28" s="181"/>
      <c r="I28" s="181"/>
      <c r="J28" s="306"/>
      <c r="K28" s="352"/>
      <c r="L28" s="182"/>
      <c r="M28" s="220"/>
    </row>
    <row r="29" spans="1:13" ht="24" customHeight="1">
      <c r="A29" s="311" t="s">
        <v>151</v>
      </c>
      <c r="B29" s="36"/>
      <c r="C29" s="312"/>
      <c r="D29" s="308"/>
      <c r="E29" s="304"/>
      <c r="F29" s="313"/>
      <c r="G29" s="36"/>
      <c r="H29" s="181"/>
      <c r="I29" s="181"/>
      <c r="J29" s="306"/>
      <c r="K29" s="352"/>
      <c r="L29" s="182"/>
      <c r="M29" s="220"/>
    </row>
    <row r="30" spans="1:13" ht="24" customHeight="1">
      <c r="A30" s="311" t="s">
        <v>152</v>
      </c>
      <c r="B30" s="36"/>
      <c r="C30" s="312"/>
      <c r="D30" s="308"/>
      <c r="E30" s="304"/>
      <c r="F30" s="313"/>
      <c r="G30" s="36"/>
      <c r="H30" s="181"/>
      <c r="I30" s="181"/>
      <c r="J30" s="306"/>
      <c r="K30" s="352"/>
      <c r="L30" s="182"/>
      <c r="M30" s="220"/>
    </row>
    <row r="31" spans="1:13">
      <c r="B31" s="35"/>
      <c r="D31" s="35"/>
      <c r="E31" s="35"/>
      <c r="F31" s="35"/>
      <c r="G31" s="35"/>
      <c r="H31" s="23"/>
      <c r="I31" s="23"/>
      <c r="J31" s="23"/>
      <c r="K31" s="23"/>
    </row>
    <row r="32" spans="1:13">
      <c r="B32" s="35"/>
      <c r="D32" s="35"/>
      <c r="E32" s="35"/>
      <c r="F32" s="35"/>
      <c r="G32" s="35"/>
      <c r="H32" s="23"/>
      <c r="I32" s="23"/>
      <c r="J32" s="23"/>
      <c r="K32" s="23"/>
    </row>
    <row r="33" spans="2:11">
      <c r="B33" s="35"/>
      <c r="D33" s="35"/>
      <c r="E33" s="35"/>
      <c r="F33" s="35"/>
      <c r="G33" s="35"/>
      <c r="H33" s="23"/>
      <c r="I33" s="23"/>
      <c r="J33" s="23"/>
      <c r="K33" s="23"/>
    </row>
    <row r="34" spans="2:11">
      <c r="B34" s="35"/>
      <c r="D34" s="35"/>
      <c r="E34" s="35"/>
      <c r="F34" s="35"/>
      <c r="G34" s="35"/>
    </row>
    <row r="35" spans="2:11">
      <c r="B35" s="35"/>
      <c r="D35" s="35"/>
      <c r="E35" s="35"/>
      <c r="F35" s="35"/>
      <c r="G35" s="35"/>
    </row>
    <row r="36" spans="2:11">
      <c r="B36" s="35"/>
      <c r="D36" s="35"/>
      <c r="E36" s="35"/>
      <c r="F36" s="35"/>
      <c r="G36" s="35"/>
    </row>
    <row r="37" spans="2:11">
      <c r="B37" s="35"/>
      <c r="D37" s="35"/>
      <c r="E37" s="35"/>
      <c r="F37" s="35"/>
      <c r="G37" s="35"/>
    </row>
    <row r="38" spans="2:11">
      <c r="B38" s="35"/>
      <c r="D38" s="35"/>
      <c r="E38" s="35"/>
      <c r="F38" s="35"/>
      <c r="G38" s="35"/>
    </row>
    <row r="39" spans="2:11">
      <c r="B39" s="35"/>
      <c r="D39" s="35"/>
      <c r="E39" s="35"/>
      <c r="F39" s="35"/>
      <c r="G39" s="35"/>
    </row>
    <row r="40" spans="2:11">
      <c r="B40" s="35"/>
      <c r="D40" s="35"/>
      <c r="E40" s="35"/>
      <c r="F40" s="35"/>
      <c r="G40" s="35"/>
    </row>
    <row r="41" spans="2:11">
      <c r="B41" s="35"/>
      <c r="D41" s="35"/>
      <c r="E41" s="35"/>
      <c r="F41" s="35"/>
      <c r="G41" s="35"/>
    </row>
    <row r="42" spans="2:11">
      <c r="B42" s="35"/>
      <c r="D42" s="35"/>
      <c r="E42" s="35"/>
      <c r="F42" s="35"/>
      <c r="G42" s="35"/>
    </row>
    <row r="43" spans="2:11">
      <c r="B43" s="35"/>
      <c r="D43" s="35"/>
      <c r="E43" s="35"/>
      <c r="F43" s="35"/>
      <c r="G43" s="35"/>
    </row>
    <row r="44" spans="2:11">
      <c r="B44" s="35"/>
      <c r="D44" s="35"/>
      <c r="E44" s="35"/>
      <c r="F44" s="35"/>
      <c r="G44" s="35"/>
    </row>
    <row r="45" spans="2:11">
      <c r="B45" s="35"/>
      <c r="D45" s="35"/>
      <c r="E45" s="35"/>
      <c r="F45" s="35"/>
      <c r="G45" s="35"/>
    </row>
    <row r="46" spans="2:11">
      <c r="B46" s="35"/>
      <c r="D46" s="35"/>
      <c r="E46" s="35"/>
      <c r="F46" s="35"/>
      <c r="G46" s="35"/>
    </row>
    <row r="47" spans="2:11">
      <c r="B47" s="35"/>
      <c r="D47" s="35"/>
      <c r="E47" s="35"/>
      <c r="F47" s="35"/>
      <c r="G47" s="35"/>
    </row>
    <row r="48" spans="2:11">
      <c r="B48" s="35"/>
      <c r="D48" s="35"/>
      <c r="E48" s="35"/>
      <c r="F48" s="35"/>
      <c r="G48" s="35"/>
    </row>
    <row r="49" spans="2:7">
      <c r="B49" s="35"/>
      <c r="D49" s="35"/>
      <c r="E49" s="35"/>
      <c r="F49" s="35"/>
      <c r="G49" s="35"/>
    </row>
    <row r="50" spans="2:7">
      <c r="B50" s="35"/>
      <c r="D50" s="35"/>
      <c r="E50" s="35"/>
      <c r="F50" s="35"/>
      <c r="G50" s="35"/>
    </row>
    <row r="51" spans="2:7">
      <c r="B51" s="35"/>
      <c r="D51" s="35"/>
      <c r="E51" s="35"/>
      <c r="F51" s="35"/>
      <c r="G51" s="35"/>
    </row>
    <row r="52" spans="2:7">
      <c r="B52" s="35"/>
      <c r="D52" s="35"/>
      <c r="E52" s="35"/>
      <c r="F52" s="35"/>
      <c r="G52" s="35"/>
    </row>
    <row r="53" spans="2:7">
      <c r="B53" s="35"/>
      <c r="D53" s="35"/>
      <c r="E53" s="35"/>
      <c r="F53" s="35"/>
      <c r="G53" s="35"/>
    </row>
    <row r="54" spans="2:7">
      <c r="B54" s="35"/>
      <c r="D54" s="35"/>
      <c r="E54" s="35"/>
      <c r="F54" s="35"/>
      <c r="G54" s="35"/>
    </row>
    <row r="55" spans="2:7">
      <c r="B55" s="35"/>
      <c r="D55" s="35"/>
      <c r="E55" s="35"/>
      <c r="F55" s="35"/>
      <c r="G55" s="35"/>
    </row>
    <row r="56" spans="2:7">
      <c r="B56" s="35"/>
      <c r="D56" s="35"/>
      <c r="E56" s="35"/>
      <c r="F56" s="35"/>
      <c r="G56" s="35"/>
    </row>
    <row r="57" spans="2:7">
      <c r="B57" s="35"/>
      <c r="D57" s="35"/>
      <c r="E57" s="35"/>
      <c r="F57" s="35"/>
      <c r="G57" s="35"/>
    </row>
    <row r="58" spans="2:7">
      <c r="B58" s="35"/>
      <c r="D58" s="35"/>
      <c r="E58" s="35"/>
      <c r="F58" s="35"/>
      <c r="G58" s="35"/>
    </row>
    <row r="59" spans="2:7">
      <c r="B59" s="35"/>
      <c r="D59" s="35"/>
      <c r="E59" s="35"/>
      <c r="F59" s="35"/>
      <c r="G59" s="35"/>
    </row>
    <row r="60" spans="2:7">
      <c r="B60" s="35"/>
      <c r="D60" s="35"/>
      <c r="E60" s="35"/>
      <c r="F60" s="35"/>
      <c r="G60" s="35"/>
    </row>
    <row r="61" spans="2:7">
      <c r="B61" s="35"/>
      <c r="D61" s="35"/>
      <c r="E61" s="35"/>
      <c r="F61" s="35"/>
      <c r="G61" s="35"/>
    </row>
    <row r="62" spans="2:7">
      <c r="B62" s="35"/>
      <c r="D62" s="35"/>
      <c r="E62" s="35"/>
      <c r="F62" s="35"/>
      <c r="G62" s="35"/>
    </row>
    <row r="63" spans="2:7">
      <c r="B63" s="35"/>
      <c r="D63" s="35"/>
      <c r="E63" s="35"/>
      <c r="F63" s="35"/>
      <c r="G63" s="35"/>
    </row>
    <row r="64" spans="2:7">
      <c r="B64" s="35"/>
      <c r="D64" s="35"/>
      <c r="E64" s="35"/>
      <c r="F64" s="35"/>
      <c r="G64" s="35"/>
    </row>
    <row r="65" spans="2:7">
      <c r="B65" s="35"/>
      <c r="D65" s="35"/>
      <c r="E65" s="35"/>
      <c r="F65" s="35"/>
      <c r="G65" s="35"/>
    </row>
    <row r="66" spans="2:7">
      <c r="B66" s="35"/>
      <c r="D66" s="35"/>
      <c r="E66" s="35"/>
      <c r="F66" s="35"/>
      <c r="G66" s="35"/>
    </row>
    <row r="67" spans="2:7">
      <c r="B67" s="35"/>
      <c r="D67" s="35"/>
      <c r="E67" s="35"/>
      <c r="F67" s="35"/>
      <c r="G67" s="35"/>
    </row>
    <row r="68" spans="2:7">
      <c r="B68" s="35"/>
      <c r="D68" s="35"/>
      <c r="E68" s="35"/>
      <c r="F68" s="35"/>
      <c r="G68" s="35"/>
    </row>
    <row r="69" spans="2:7">
      <c r="B69" s="35"/>
      <c r="D69" s="35"/>
      <c r="E69" s="35"/>
      <c r="F69" s="35"/>
      <c r="G69" s="35"/>
    </row>
    <row r="70" spans="2:7">
      <c r="B70" s="35"/>
      <c r="D70" s="35"/>
      <c r="E70" s="35"/>
      <c r="F70" s="35"/>
      <c r="G70" s="35"/>
    </row>
    <row r="71" spans="2:7">
      <c r="B71" s="35"/>
      <c r="D71" s="35"/>
      <c r="E71" s="35"/>
      <c r="F71" s="35"/>
      <c r="G71" s="35"/>
    </row>
    <row r="72" spans="2:7">
      <c r="B72" s="35"/>
      <c r="D72" s="35"/>
      <c r="E72" s="35"/>
      <c r="F72" s="35"/>
      <c r="G72" s="35"/>
    </row>
    <row r="73" spans="2:7">
      <c r="B73" s="35"/>
      <c r="D73" s="35"/>
      <c r="E73" s="35"/>
      <c r="F73" s="35"/>
      <c r="G73" s="35"/>
    </row>
    <row r="74" spans="2:7">
      <c r="B74" s="35"/>
      <c r="D74" s="35"/>
      <c r="E74" s="35"/>
      <c r="F74" s="35"/>
      <c r="G74" s="35"/>
    </row>
    <row r="75" spans="2:7">
      <c r="B75" s="35"/>
      <c r="D75" s="35"/>
      <c r="E75" s="35"/>
      <c r="F75" s="35"/>
      <c r="G75" s="35"/>
    </row>
    <row r="76" spans="2:7">
      <c r="B76" s="35"/>
      <c r="D76" s="35"/>
      <c r="E76" s="35"/>
      <c r="F76" s="35"/>
      <c r="G76" s="35"/>
    </row>
    <row r="77" spans="2:7">
      <c r="B77" s="35"/>
      <c r="D77" s="35"/>
      <c r="E77" s="35"/>
      <c r="F77" s="35"/>
      <c r="G77" s="35"/>
    </row>
    <row r="78" spans="2:7">
      <c r="B78" s="35"/>
      <c r="D78" s="35"/>
      <c r="E78" s="35"/>
      <c r="F78" s="35"/>
      <c r="G78" s="35"/>
    </row>
    <row r="79" spans="2:7">
      <c r="B79" s="35"/>
      <c r="D79" s="35"/>
      <c r="E79" s="35"/>
      <c r="F79" s="35"/>
      <c r="G79" s="35"/>
    </row>
    <row r="80" spans="2:7">
      <c r="B80" s="35"/>
      <c r="D80" s="35"/>
      <c r="E80" s="35"/>
      <c r="F80" s="35"/>
      <c r="G80" s="35"/>
    </row>
    <row r="81" spans="2:7">
      <c r="B81" s="35"/>
      <c r="D81" s="35"/>
      <c r="E81" s="35"/>
      <c r="F81" s="35"/>
      <c r="G81" s="35"/>
    </row>
    <row r="82" spans="2:7">
      <c r="B82" s="35"/>
      <c r="D82" s="35"/>
      <c r="E82" s="35"/>
      <c r="F82" s="35"/>
      <c r="G82" s="35"/>
    </row>
    <row r="83" spans="2:7">
      <c r="B83" s="35"/>
      <c r="D83" s="35"/>
      <c r="E83" s="35"/>
      <c r="F83" s="35"/>
      <c r="G83" s="35"/>
    </row>
    <row r="84" spans="2:7">
      <c r="B84" s="35"/>
      <c r="D84" s="35"/>
      <c r="E84" s="35"/>
      <c r="F84" s="35"/>
      <c r="G84" s="35"/>
    </row>
    <row r="85" spans="2:7">
      <c r="B85" s="35"/>
      <c r="D85" s="35"/>
      <c r="E85" s="35"/>
      <c r="F85" s="35"/>
      <c r="G85" s="35"/>
    </row>
    <row r="86" spans="2:7">
      <c r="B86" s="35"/>
      <c r="D86" s="35"/>
      <c r="E86" s="35"/>
      <c r="F86" s="35"/>
      <c r="G86" s="35"/>
    </row>
    <row r="87" spans="2:7">
      <c r="B87" s="35"/>
      <c r="D87" s="35"/>
      <c r="E87" s="35"/>
      <c r="F87" s="35"/>
      <c r="G87" s="35"/>
    </row>
    <row r="88" spans="2:7">
      <c r="B88" s="35"/>
      <c r="D88" s="35"/>
      <c r="E88" s="35"/>
      <c r="F88" s="35"/>
      <c r="G88" s="35"/>
    </row>
    <row r="89" spans="2:7">
      <c r="B89" s="35"/>
      <c r="D89" s="35"/>
      <c r="E89" s="35"/>
      <c r="F89" s="35"/>
      <c r="G89" s="35"/>
    </row>
    <row r="90" spans="2:7">
      <c r="B90" s="35"/>
      <c r="D90" s="35"/>
      <c r="E90" s="35"/>
      <c r="F90" s="35"/>
      <c r="G90" s="35"/>
    </row>
    <row r="91" spans="2:7">
      <c r="B91" s="35"/>
      <c r="D91" s="35"/>
      <c r="E91" s="35"/>
      <c r="F91" s="35"/>
      <c r="G91" s="35"/>
    </row>
    <row r="92" spans="2:7">
      <c r="B92" s="35"/>
      <c r="D92" s="35"/>
      <c r="E92" s="35"/>
      <c r="F92" s="35"/>
      <c r="G92" s="35"/>
    </row>
    <row r="93" spans="2:7">
      <c r="B93" s="35"/>
      <c r="D93" s="35"/>
      <c r="E93" s="35"/>
      <c r="F93" s="35"/>
      <c r="G93" s="35"/>
    </row>
    <row r="94" spans="2:7">
      <c r="B94" s="35"/>
      <c r="D94" s="35"/>
      <c r="E94" s="35"/>
      <c r="F94" s="35"/>
      <c r="G94" s="35"/>
    </row>
    <row r="95" spans="2:7">
      <c r="B95" s="35"/>
      <c r="D95" s="35"/>
      <c r="E95" s="35"/>
      <c r="F95" s="35"/>
      <c r="G95" s="35"/>
    </row>
    <row r="96" spans="2:7">
      <c r="B96" s="35"/>
      <c r="D96" s="35"/>
      <c r="E96" s="35"/>
      <c r="F96" s="35"/>
      <c r="G96" s="35"/>
    </row>
    <row r="97" spans="2:7">
      <c r="B97" s="35"/>
      <c r="D97" s="35"/>
      <c r="E97" s="35"/>
      <c r="F97" s="35"/>
      <c r="G97" s="35"/>
    </row>
    <row r="98" spans="2:7">
      <c r="B98" s="35"/>
      <c r="D98" s="35"/>
      <c r="E98" s="35"/>
      <c r="F98" s="35"/>
      <c r="G98" s="35"/>
    </row>
    <row r="99" spans="2:7">
      <c r="B99" s="35"/>
      <c r="D99" s="35"/>
      <c r="E99" s="35"/>
      <c r="F99" s="35"/>
      <c r="G99" s="35"/>
    </row>
    <row r="100" spans="2:7">
      <c r="B100" s="35"/>
      <c r="D100" s="35"/>
      <c r="E100" s="35"/>
      <c r="F100" s="35"/>
      <c r="G100" s="35"/>
    </row>
    <row r="101" spans="2:7">
      <c r="B101" s="35"/>
      <c r="D101" s="35"/>
      <c r="E101" s="35"/>
      <c r="F101" s="35"/>
      <c r="G101" s="35"/>
    </row>
    <row r="102" spans="2:7">
      <c r="B102" s="35"/>
      <c r="D102" s="35"/>
      <c r="E102" s="35"/>
      <c r="F102" s="35"/>
      <c r="G102" s="35"/>
    </row>
    <row r="103" spans="2:7">
      <c r="B103" s="35"/>
      <c r="D103" s="35"/>
      <c r="E103" s="35"/>
      <c r="F103" s="35"/>
      <c r="G103" s="35"/>
    </row>
    <row r="104" spans="2:7">
      <c r="B104" s="35"/>
      <c r="D104" s="35"/>
      <c r="E104" s="35"/>
      <c r="F104" s="35"/>
      <c r="G104" s="35"/>
    </row>
    <row r="105" spans="2:7">
      <c r="B105" s="35"/>
      <c r="D105" s="35"/>
      <c r="E105" s="35"/>
      <c r="F105" s="35"/>
      <c r="G105" s="35"/>
    </row>
    <row r="106" spans="2:7">
      <c r="B106" s="35"/>
      <c r="D106" s="35"/>
      <c r="E106" s="35"/>
      <c r="F106" s="35"/>
      <c r="G106" s="35"/>
    </row>
    <row r="107" spans="2:7">
      <c r="B107" s="35"/>
      <c r="D107" s="35"/>
      <c r="E107" s="35"/>
      <c r="F107" s="35"/>
      <c r="G107" s="35"/>
    </row>
    <row r="108" spans="2:7" ht="12" customHeight="1">
      <c r="B108" s="35"/>
      <c r="D108" s="35"/>
      <c r="E108" s="35"/>
      <c r="F108" s="35"/>
      <c r="G108" s="35"/>
    </row>
    <row r="109" spans="2:7">
      <c r="B109" s="35"/>
      <c r="D109" s="35"/>
      <c r="E109" s="35"/>
      <c r="F109" s="35"/>
      <c r="G109" s="35"/>
    </row>
    <row r="110" spans="2:7">
      <c r="B110" s="35"/>
      <c r="D110" s="35"/>
      <c r="E110" s="35"/>
      <c r="F110" s="35"/>
      <c r="G110" s="35"/>
    </row>
    <row r="111" spans="2:7">
      <c r="B111" s="35"/>
      <c r="D111" s="35"/>
      <c r="E111" s="35"/>
      <c r="F111" s="35"/>
      <c r="G111" s="35"/>
    </row>
    <row r="112" spans="2:7">
      <c r="B112" s="35"/>
      <c r="D112" s="35"/>
      <c r="E112" s="35"/>
      <c r="F112" s="35"/>
      <c r="G112" s="35"/>
    </row>
    <row r="113" spans="2:7">
      <c r="B113" s="35"/>
      <c r="D113" s="35"/>
      <c r="E113" s="35"/>
      <c r="F113" s="35"/>
      <c r="G113" s="35"/>
    </row>
    <row r="114" spans="2:7">
      <c r="B114" s="35"/>
      <c r="D114" s="35"/>
      <c r="E114" s="35"/>
      <c r="F114" s="35"/>
      <c r="G114" s="35"/>
    </row>
    <row r="115" spans="2:7">
      <c r="B115" s="35"/>
      <c r="D115" s="35"/>
      <c r="E115" s="35"/>
      <c r="F115" s="35"/>
      <c r="G115" s="35"/>
    </row>
    <row r="116" spans="2:7">
      <c r="B116" s="35"/>
      <c r="D116" s="35"/>
      <c r="E116" s="35"/>
      <c r="F116" s="35"/>
      <c r="G116" s="35"/>
    </row>
    <row r="117" spans="2:7">
      <c r="B117" s="35"/>
      <c r="D117" s="35"/>
      <c r="E117" s="35"/>
      <c r="F117" s="35"/>
      <c r="G117" s="35"/>
    </row>
    <row r="118" spans="2:7">
      <c r="B118" s="35"/>
      <c r="D118" s="35"/>
      <c r="E118" s="35"/>
      <c r="F118" s="35"/>
      <c r="G118" s="35"/>
    </row>
    <row r="119" spans="2:7">
      <c r="B119" s="35"/>
      <c r="D119" s="35"/>
      <c r="E119" s="35"/>
      <c r="F119" s="35"/>
      <c r="G119" s="35"/>
    </row>
    <row r="120" spans="2:7">
      <c r="B120" s="35"/>
      <c r="D120" s="35"/>
      <c r="E120" s="35"/>
      <c r="F120" s="35"/>
      <c r="G120" s="35"/>
    </row>
    <row r="121" spans="2:7">
      <c r="B121" s="35"/>
      <c r="D121" s="35"/>
      <c r="E121" s="35"/>
      <c r="F121" s="35"/>
      <c r="G121" s="35"/>
    </row>
    <row r="122" spans="2:7">
      <c r="B122" s="35"/>
      <c r="D122" s="35"/>
      <c r="E122" s="35"/>
      <c r="F122" s="35"/>
      <c r="G122" s="35"/>
    </row>
    <row r="123" spans="2:7">
      <c r="B123" s="35"/>
      <c r="D123" s="35"/>
      <c r="E123" s="35"/>
      <c r="F123" s="35"/>
      <c r="G123" s="35"/>
    </row>
    <row r="124" spans="2:7">
      <c r="B124" s="35"/>
      <c r="D124" s="35"/>
      <c r="E124" s="35"/>
      <c r="F124" s="35"/>
      <c r="G124" s="35"/>
    </row>
    <row r="125" spans="2:7">
      <c r="B125" s="35"/>
      <c r="D125" s="35"/>
      <c r="E125" s="35"/>
      <c r="F125" s="35"/>
      <c r="G125" s="35"/>
    </row>
    <row r="126" spans="2:7">
      <c r="B126" s="35"/>
      <c r="D126" s="35"/>
      <c r="E126" s="35"/>
      <c r="F126" s="35"/>
      <c r="G126" s="35"/>
    </row>
    <row r="127" spans="2:7">
      <c r="B127" s="35"/>
      <c r="D127" s="35"/>
      <c r="E127" s="35"/>
      <c r="F127" s="35"/>
      <c r="G127" s="35"/>
    </row>
    <row r="128" spans="2:7">
      <c r="B128" s="35"/>
      <c r="D128" s="35"/>
      <c r="E128" s="35"/>
      <c r="F128" s="35"/>
      <c r="G128" s="35"/>
    </row>
    <row r="129" spans="2:7">
      <c r="B129" s="35"/>
      <c r="D129" s="35"/>
      <c r="E129" s="35"/>
      <c r="F129" s="35"/>
      <c r="G129" s="35"/>
    </row>
    <row r="130" spans="2:7">
      <c r="B130" s="35"/>
      <c r="D130" s="35"/>
      <c r="E130" s="35"/>
      <c r="F130" s="35"/>
      <c r="G130" s="35"/>
    </row>
    <row r="131" spans="2:7">
      <c r="B131" s="35"/>
      <c r="D131" s="35"/>
      <c r="E131" s="35"/>
      <c r="F131" s="35"/>
      <c r="G131" s="35"/>
    </row>
    <row r="132" spans="2:7">
      <c r="B132" s="35"/>
      <c r="D132" s="35"/>
      <c r="E132" s="35"/>
      <c r="F132" s="35"/>
      <c r="G132" s="35"/>
    </row>
    <row r="133" spans="2:7">
      <c r="B133" s="35"/>
      <c r="D133" s="35"/>
      <c r="E133" s="35"/>
      <c r="F133" s="35"/>
      <c r="G133" s="35"/>
    </row>
    <row r="134" spans="2:7">
      <c r="B134" s="35"/>
      <c r="D134" s="35"/>
      <c r="E134" s="35"/>
      <c r="F134" s="35"/>
      <c r="G134" s="35"/>
    </row>
    <row r="135" spans="2:7">
      <c r="B135" s="35"/>
      <c r="D135" s="35"/>
      <c r="E135" s="35"/>
      <c r="F135" s="35"/>
      <c r="G135" s="35"/>
    </row>
    <row r="136" spans="2:7">
      <c r="B136" s="35"/>
      <c r="D136" s="35"/>
      <c r="E136" s="35"/>
      <c r="F136" s="35"/>
      <c r="G136" s="35"/>
    </row>
    <row r="137" spans="2:7">
      <c r="B137" s="35"/>
      <c r="D137" s="35"/>
      <c r="E137" s="35"/>
      <c r="F137" s="35"/>
      <c r="G137" s="35"/>
    </row>
    <row r="138" spans="2:7">
      <c r="B138" s="35"/>
      <c r="D138" s="35"/>
      <c r="E138" s="35"/>
      <c r="F138" s="35"/>
      <c r="G138" s="35"/>
    </row>
    <row r="139" spans="2:7">
      <c r="B139" s="35"/>
      <c r="D139" s="35"/>
      <c r="E139" s="35"/>
      <c r="F139" s="35"/>
      <c r="G139" s="35"/>
    </row>
    <row r="140" spans="2:7">
      <c r="B140" s="35"/>
      <c r="D140" s="35"/>
      <c r="E140" s="35"/>
      <c r="F140" s="35"/>
      <c r="G140" s="35"/>
    </row>
    <row r="141" spans="2:7">
      <c r="B141" s="35"/>
      <c r="D141" s="35"/>
      <c r="E141" s="35"/>
      <c r="F141" s="35"/>
      <c r="G141" s="35"/>
    </row>
    <row r="142" spans="2:7">
      <c r="B142" s="35"/>
      <c r="D142" s="35"/>
      <c r="E142" s="35"/>
      <c r="F142" s="35"/>
      <c r="G142" s="35"/>
    </row>
    <row r="143" spans="2:7">
      <c r="B143" s="35"/>
      <c r="D143" s="35"/>
      <c r="E143" s="35"/>
      <c r="F143" s="35"/>
      <c r="G143" s="35"/>
    </row>
    <row r="144" spans="2:7">
      <c r="B144" s="35"/>
      <c r="D144" s="35"/>
      <c r="E144" s="35"/>
      <c r="F144" s="35"/>
      <c r="G144" s="35"/>
    </row>
    <row r="145" spans="2:7">
      <c r="B145" s="35"/>
      <c r="D145" s="35"/>
      <c r="E145" s="35"/>
      <c r="F145" s="35"/>
      <c r="G145" s="35"/>
    </row>
    <row r="146" spans="2:7">
      <c r="B146" s="35"/>
      <c r="D146" s="35"/>
      <c r="E146" s="35"/>
      <c r="F146" s="35"/>
      <c r="G146" s="35"/>
    </row>
    <row r="147" spans="2:7">
      <c r="B147" s="35"/>
      <c r="D147" s="35"/>
      <c r="E147" s="35"/>
      <c r="F147" s="35"/>
      <c r="G147" s="35"/>
    </row>
    <row r="148" spans="2:7">
      <c r="B148" s="35"/>
      <c r="D148" s="35"/>
      <c r="E148" s="35"/>
      <c r="F148" s="35"/>
      <c r="G148" s="35"/>
    </row>
    <row r="149" spans="2:7">
      <c r="B149" s="35"/>
      <c r="D149" s="35"/>
      <c r="E149" s="35"/>
      <c r="F149" s="35"/>
      <c r="G149" s="35"/>
    </row>
    <row r="150" spans="2:7">
      <c r="B150" s="35"/>
      <c r="D150" s="35"/>
      <c r="E150" s="35"/>
      <c r="F150" s="35"/>
      <c r="G150" s="35"/>
    </row>
    <row r="151" spans="2:7">
      <c r="B151" s="35"/>
      <c r="D151" s="35"/>
      <c r="E151" s="35"/>
      <c r="F151" s="35"/>
      <c r="G151" s="35"/>
    </row>
    <row r="152" spans="2:7">
      <c r="B152" s="35"/>
      <c r="D152" s="35"/>
      <c r="E152" s="35"/>
      <c r="F152" s="35"/>
      <c r="G152" s="35"/>
    </row>
    <row r="153" spans="2:7">
      <c r="B153" s="35"/>
      <c r="D153" s="35"/>
      <c r="E153" s="35"/>
      <c r="F153" s="35"/>
      <c r="G153" s="35"/>
    </row>
    <row r="154" spans="2:7">
      <c r="B154" s="35"/>
      <c r="D154" s="35"/>
      <c r="E154" s="35"/>
      <c r="F154" s="35"/>
      <c r="G154" s="35"/>
    </row>
    <row r="155" spans="2:7">
      <c r="B155" s="35"/>
      <c r="D155" s="35"/>
      <c r="E155" s="35"/>
      <c r="F155" s="35"/>
      <c r="G155" s="35"/>
    </row>
    <row r="156" spans="2:7">
      <c r="B156" s="35"/>
      <c r="D156" s="35"/>
      <c r="E156" s="35"/>
      <c r="F156" s="35"/>
      <c r="G156" s="35"/>
    </row>
    <row r="157" spans="2:7">
      <c r="B157" s="35"/>
      <c r="D157" s="35"/>
      <c r="E157" s="35"/>
      <c r="F157" s="35"/>
      <c r="G157" s="35"/>
    </row>
    <row r="158" spans="2:7">
      <c r="B158" s="35"/>
      <c r="D158" s="35"/>
      <c r="E158" s="35"/>
      <c r="F158" s="35"/>
      <c r="G158" s="35"/>
    </row>
    <row r="159" spans="2:7">
      <c r="B159" s="35"/>
      <c r="D159" s="35"/>
      <c r="E159" s="35"/>
      <c r="F159" s="35"/>
      <c r="G159" s="35"/>
    </row>
    <row r="160" spans="2:7">
      <c r="B160" s="35"/>
      <c r="D160" s="35"/>
      <c r="E160" s="35"/>
      <c r="F160" s="35"/>
      <c r="G160" s="35"/>
    </row>
    <row r="161" spans="2:7">
      <c r="B161" s="35"/>
      <c r="D161" s="35"/>
      <c r="E161" s="35"/>
      <c r="F161" s="35"/>
      <c r="G161" s="35"/>
    </row>
    <row r="162" spans="2:7">
      <c r="B162" s="35"/>
      <c r="D162" s="35"/>
      <c r="E162" s="35"/>
      <c r="F162" s="35"/>
      <c r="G162" s="35"/>
    </row>
    <row r="163" spans="2:7">
      <c r="B163" s="35"/>
      <c r="D163" s="35"/>
      <c r="E163" s="35"/>
      <c r="F163" s="35"/>
      <c r="G163" s="35"/>
    </row>
    <row r="164" spans="2:7">
      <c r="B164" s="35"/>
      <c r="D164" s="35"/>
      <c r="E164" s="35"/>
      <c r="F164" s="35"/>
      <c r="G164" s="35"/>
    </row>
    <row r="165" spans="2:7">
      <c r="B165" s="35"/>
      <c r="D165" s="35"/>
      <c r="E165" s="35"/>
      <c r="F165" s="35"/>
      <c r="G165" s="35"/>
    </row>
    <row r="166" spans="2:7">
      <c r="B166" s="35"/>
      <c r="D166" s="35"/>
      <c r="E166" s="35"/>
      <c r="F166" s="35"/>
      <c r="G166" s="35"/>
    </row>
    <row r="167" spans="2:7">
      <c r="B167" s="35"/>
      <c r="D167" s="35"/>
      <c r="E167" s="35"/>
      <c r="F167" s="35"/>
      <c r="G167" s="35"/>
    </row>
    <row r="168" spans="2:7">
      <c r="B168" s="35"/>
      <c r="D168" s="35"/>
      <c r="E168" s="35"/>
      <c r="F168" s="35"/>
      <c r="G168" s="35"/>
    </row>
    <row r="169" spans="2:7">
      <c r="B169" s="35"/>
      <c r="D169" s="35"/>
      <c r="E169" s="35"/>
      <c r="F169" s="35"/>
      <c r="G169" s="35"/>
    </row>
    <row r="170" spans="2:7">
      <c r="B170" s="35"/>
      <c r="D170" s="35"/>
      <c r="E170" s="35"/>
      <c r="F170" s="35"/>
      <c r="G170" s="35"/>
    </row>
    <row r="171" spans="2:7">
      <c r="B171" s="35"/>
      <c r="D171" s="35"/>
      <c r="E171" s="35"/>
      <c r="F171" s="35"/>
      <c r="G171" s="35"/>
    </row>
    <row r="172" spans="2:7">
      <c r="B172" s="35"/>
      <c r="D172" s="35"/>
      <c r="E172" s="35"/>
      <c r="F172" s="35"/>
      <c r="G172" s="35"/>
    </row>
    <row r="173" spans="2:7">
      <c r="B173" s="35"/>
      <c r="D173" s="35"/>
      <c r="E173" s="35"/>
      <c r="F173" s="35"/>
      <c r="G173" s="35"/>
    </row>
    <row r="174" spans="2:7">
      <c r="B174" s="35"/>
      <c r="D174" s="35"/>
      <c r="E174" s="35"/>
      <c r="F174" s="35"/>
      <c r="G174" s="35"/>
    </row>
    <row r="175" spans="2:7">
      <c r="B175" s="35"/>
      <c r="D175" s="35"/>
      <c r="E175" s="35"/>
      <c r="F175" s="35"/>
      <c r="G175" s="35"/>
    </row>
  </sheetData>
  <mergeCells count="10">
    <mergeCell ref="L5:M5"/>
    <mergeCell ref="E5:E6"/>
    <mergeCell ref="F5:G5"/>
    <mergeCell ref="H5:H6"/>
    <mergeCell ref="I5:J5"/>
    <mergeCell ref="A5:A6"/>
    <mergeCell ref="B5:B6"/>
    <mergeCell ref="C5:C6"/>
    <mergeCell ref="D5:D6"/>
    <mergeCell ref="K5:K6"/>
  </mergeCells>
  <phoneticPr fontId="58" type="noConversion"/>
  <printOptions horizontalCentered="1"/>
  <pageMargins left="0.59055118110236227" right="0.39370078740157483" top="0.78740157480314965" bottom="0.59055118110236227" header="0.39370078740157483" footer="0.19685039370078741"/>
  <pageSetup scale="75" orientation="landscape" r:id="rId1"/>
  <headerFooter alignWithMargins="0">
    <oddHeader>&amp;L&amp;"Arial,Negrita Cursiva"&amp;EPROGRAMACIÓN DE OPERACIONES ANUAL 2011
&amp;C&amp;"Arial,Negrita"&amp;12FORMULARIO Nº 7&amp;R&amp;"Arial,Negrita Cursiva"&amp;EREQUERIMIENTO DE BIENES</oddHeader>
    <oddFooter>&amp;L&amp;"Arial,Negrita Cursiva"_____________________________________________________
MINISTERIO DE DESARROLLO PRODUCTIVO Y ECONOMÍA PLURAL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FORM-A</vt:lpstr>
      <vt:lpstr>FORM1</vt:lpstr>
      <vt:lpstr>FORM2</vt:lpstr>
      <vt:lpstr>FORM3</vt:lpstr>
      <vt:lpstr>FORM4</vt:lpstr>
      <vt:lpstr>SEG TRIM ACT </vt:lpstr>
      <vt:lpstr>FORM5</vt:lpstr>
      <vt:lpstr>FORM6</vt:lpstr>
      <vt:lpstr>FORM7</vt:lpstr>
      <vt:lpstr>FORM8</vt:lpstr>
      <vt:lpstr>FORM8-Res</vt:lpstr>
      <vt:lpstr>EVAL SEM</vt:lpstr>
    </vt:vector>
  </TitlesOfParts>
  <Company>U.Planificación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FORMPOA07</dc:title>
  <dc:creator>Lucio Choque</dc:creator>
  <cp:lastModifiedBy>Usuario</cp:lastModifiedBy>
  <cp:lastPrinted>2011-02-03T14:54:33Z</cp:lastPrinted>
  <dcterms:created xsi:type="dcterms:W3CDTF">2002-01-02T20:32:42Z</dcterms:created>
  <dcterms:modified xsi:type="dcterms:W3CDTF">2012-02-06T19:16:17Z</dcterms:modified>
</cp:coreProperties>
</file>