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freddieugo/Documents/GitHub/Conservation_Repo/Decision_Science/"/>
    </mc:Choice>
  </mc:AlternateContent>
  <xr:revisionPtr revIDLastSave="0" documentId="13_ncr:1_{A0ECCA23-B7E3-1E43-8260-D027D79FDD8E}" xr6:coauthVersionLast="47" xr6:coauthVersionMax="47" xr10:uidLastSave="{00000000-0000-0000-0000-000000000000}"/>
  <bookViews>
    <workbookView xWindow="0" yWindow="500" windowWidth="22700" windowHeight="14600" xr2:uid="{E63BDBD7-B727-4514-A742-0159EB87264E}"/>
  </bookViews>
  <sheets>
    <sheet name="Data" sheetId="1" r:id="rId1"/>
    <sheet name="Graph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 i="1" l="1"/>
  <c r="N8" i="1"/>
  <c r="N9" i="1"/>
  <c r="N10" i="1"/>
  <c r="N11" i="1"/>
  <c r="N12" i="1"/>
  <c r="N13" i="1"/>
  <c r="N14" i="1"/>
  <c r="N15" i="1"/>
  <c r="N16" i="1"/>
  <c r="N17" i="1"/>
  <c r="N18" i="1"/>
  <c r="N19" i="1"/>
  <c r="N20" i="1"/>
  <c r="N21" i="1"/>
  <c r="N22" i="1"/>
  <c r="N23" i="1"/>
  <c r="N24" i="1"/>
  <c r="N25" i="1"/>
  <c r="N6" i="1"/>
  <c r="M7" i="1"/>
  <c r="M8" i="1"/>
  <c r="M9" i="1"/>
  <c r="M10" i="1"/>
  <c r="M11" i="1"/>
  <c r="M12" i="1"/>
  <c r="M13" i="1"/>
  <c r="M14" i="1"/>
  <c r="M15" i="1"/>
  <c r="M16" i="1"/>
  <c r="M17" i="1"/>
  <c r="M18" i="1"/>
  <c r="M19" i="1"/>
  <c r="M20" i="1"/>
  <c r="M21" i="1"/>
  <c r="M22" i="1"/>
  <c r="M23" i="1"/>
  <c r="M24" i="1"/>
  <c r="M25" i="1"/>
  <c r="M6" i="1"/>
  <c r="K7" i="1" l="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6" i="1"/>
  <c r="L6" i="1" s="1"/>
</calcChain>
</file>

<file path=xl/sharedStrings.xml><?xml version="1.0" encoding="utf-8"?>
<sst xmlns="http://schemas.openxmlformats.org/spreadsheetml/2006/main" count="73" uniqueCount="60">
  <si>
    <t>Information on the data</t>
  </si>
  <si>
    <r>
      <rPr>
        <sz val="11"/>
        <color rgb="FF000000"/>
        <rFont val="Calibri"/>
        <family val="2"/>
        <scheme val="minor"/>
      </rPr>
      <t>Here we have a multiple species conservation prioritisation problem. Below are a broad range of 20 species on New Zealand's threatened list. 
Question: The New Zealand Government's Department of Conservation (</t>
    </r>
    <r>
      <rPr>
        <i/>
        <sz val="11"/>
        <color rgb="FF000000"/>
        <rFont val="Calibri"/>
        <family val="2"/>
        <scheme val="minor"/>
      </rPr>
      <t>Te Papa Atawhai</t>
    </r>
    <r>
      <rPr>
        <sz val="11"/>
        <color rgb="FF000000"/>
        <rFont val="Calibri"/>
        <family val="2"/>
        <scheme val="minor"/>
      </rPr>
      <t>) wants you to advise them on which species management plans they should invest their $20 million conservation budget over the next 50 years on with the aim of enabling the persistence of the greatest possible number of unique species.
The table below details the benefits, costs, and probability of success of each species management plan, alongside the phylogenetic distinctiveness of each species (ranging between 0 and 1) and its threat status.  
The benefit of each species management plan was rated by experts as the difference in probability of the species persisting over the next 50 years with and without the mangement plan. They used their own knowledge, experience, and the scientific evidence base to estimate these probabilities. The probability of success was estimated by experts as the likelihood that a management plan would be implemented successfully and if so that it would be more than 95% successful in ensuring the species persisted for the next 50 years.  
The costs of each management plan over the next 50 years were estimated by the Department of Conservation's planning team. The threat status of species, in descending order, has the following levels: 1. nationally critical (NC), 2. nationally endangered (NE), 3. nationally vulnerable (NV), 4. serious decline (SD), 5. gradual decline (GD), 6. sparse (S), and 7. range restricted (RR).
Hint: You can spend the money on multiple species and so you need to think about how you might rank the species - there may be multiple ways to doing this.</t>
    </r>
  </si>
  <si>
    <t>Big-nose galaxias</t>
  </si>
  <si>
    <t>Galaxias macronansus</t>
  </si>
  <si>
    <t>5 gradual decline</t>
  </si>
  <si>
    <t>Black robin</t>
  </si>
  <si>
    <t>Petroica traverse</t>
  </si>
  <si>
    <t>1 nationally critical</t>
  </si>
  <si>
    <t>Canterbury mudfish</t>
  </si>
  <si>
    <t>Neochanna burrowsius</t>
  </si>
  <si>
    <t>2 nationally endangered</t>
  </si>
  <si>
    <t>Carabid beetle</t>
  </si>
  <si>
    <t>Zecillenus tillyardi</t>
  </si>
  <si>
    <t>Climbing everlasting daisy</t>
  </si>
  <si>
    <t>Helichrysum dimorphum</t>
  </si>
  <si>
    <t>Cook Strait giant weta</t>
  </si>
  <si>
    <t>Deinacrida rugosa</t>
  </si>
  <si>
    <t>7 range restricted</t>
  </si>
  <si>
    <t>Dactylanthus</t>
  </si>
  <si>
    <t>Dactylanthus taylorii</t>
  </si>
  <si>
    <t>4 serious decline</t>
  </si>
  <si>
    <t>Grand skink</t>
  </si>
  <si>
    <t>Oligosoma grande</t>
  </si>
  <si>
    <t>Hamilton's frog</t>
  </si>
  <si>
    <t>Leiopelma hamiltoni</t>
  </si>
  <si>
    <t>Hochstetter's frog</t>
  </si>
  <si>
    <t>Leiopelma hochstetteri</t>
  </si>
  <si>
    <t>6 sparse</t>
  </si>
  <si>
    <t>Kaki</t>
  </si>
  <si>
    <t>Himantopus novaezelandiae</t>
  </si>
  <si>
    <t>Long-tailed bat</t>
  </si>
  <si>
    <t>Chalinolobus tuberculate</t>
  </si>
  <si>
    <t>Mohua</t>
  </si>
  <si>
    <t>Mohoua ochrocephala</t>
  </si>
  <si>
    <t>New Zealand shore plover</t>
  </si>
  <si>
    <t>Thinornis novaeseelandiae</t>
  </si>
  <si>
    <t>North Island brown kiwi</t>
  </si>
  <si>
    <t>Apteryx mantelli</t>
  </si>
  <si>
    <t>Orange-fronted parakeet</t>
  </si>
  <si>
    <t>Cyanoramphus malherbi</t>
  </si>
  <si>
    <t>Pygmy button daisy</t>
  </si>
  <si>
    <t>Leptinella nana</t>
  </si>
  <si>
    <t>Robust grasshopper</t>
  </si>
  <si>
    <t>Brachapsis robustus</t>
  </si>
  <si>
    <t>Short horned grasshopper</t>
  </si>
  <si>
    <t>Sigaus minutus</t>
  </si>
  <si>
    <t>Shrubby tororaro</t>
  </si>
  <si>
    <t>Muehlenbeckia astonii</t>
  </si>
  <si>
    <t>3 nationally vulnerable</t>
  </si>
  <si>
    <t>common_name</t>
  </si>
  <si>
    <t>scientific_name</t>
  </si>
  <si>
    <t>benefit</t>
  </si>
  <si>
    <t>phy_dis</t>
  </si>
  <si>
    <t>cost</t>
  </si>
  <si>
    <t>p_suc</t>
  </si>
  <si>
    <t>threat</t>
  </si>
  <si>
    <t>cost_efficiency</t>
  </si>
  <si>
    <t>n_cost_efficiency</t>
  </si>
  <si>
    <t>ce_pd</t>
  </si>
  <si>
    <t>n_ce_pd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</si>
</sst>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6"/>
      <color rgb="FF000000"/>
      <name val="Arial"/>
      <family val="2"/>
    </font>
    <font>
      <i/>
      <sz val="12"/>
      <color rgb="FF000000"/>
      <name val="Arial"/>
      <family val="2"/>
    </font>
    <font>
      <sz val="12"/>
      <color rgb="FF000000"/>
      <name val="Arial"/>
      <family val="2"/>
    </font>
    <font>
      <sz val="11"/>
      <color rgb="FF000000"/>
      <name val="Calibri"/>
      <family val="2"/>
      <scheme val="minor"/>
    </font>
    <font>
      <i/>
      <sz val="11"/>
      <color rgb="FF000000"/>
      <name val="Calibri"/>
      <family val="2"/>
      <scheme val="minor"/>
    </font>
    <font>
      <b/>
      <u/>
      <sz val="14"/>
      <color rgb="FF000000"/>
      <name val="Calibri"/>
      <family val="2"/>
      <scheme val="minor"/>
    </font>
    <font>
      <sz val="11"/>
      <color rgb="FF000000"/>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EEEEEE"/>
        <bgColor indexed="64"/>
      </patternFill>
    </fill>
    <fill>
      <patternFill patternType="solid">
        <fgColor theme="9" tint="0.79998168889431442"/>
        <bgColor indexed="64"/>
      </patternFill>
    </fill>
    <fill>
      <patternFill patternType="solid">
        <fgColor theme="9" tint="0.39997558519241921"/>
        <bgColor indexed="64"/>
      </patternFill>
    </fill>
  </fills>
  <borders count="12">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s>
  <cellStyleXfs count="1">
    <xf numFmtId="0" fontId="0" fillId="0" borderId="0"/>
  </cellStyleXfs>
  <cellXfs count="27">
    <xf numFmtId="0" fontId="0" fillId="0" borderId="0" xfId="0"/>
    <xf numFmtId="0" fontId="1" fillId="2" borderId="0" xfId="0" applyFont="1" applyFill="1" applyAlignment="1">
      <alignment horizontal="left" vertical="top" wrapText="1"/>
    </xf>
    <xf numFmtId="0" fontId="1" fillId="2" borderId="0" xfId="0" applyFont="1" applyFill="1" applyAlignment="1">
      <alignment horizontal="right" vertical="top" wrapText="1"/>
    </xf>
    <xf numFmtId="0" fontId="1" fillId="2" borderId="0" xfId="0" applyFont="1" applyFill="1" applyAlignment="1">
      <alignment horizontal="center" vertical="top" wrapText="1"/>
    </xf>
    <xf numFmtId="0" fontId="0" fillId="0" borderId="0" xfId="0" applyAlignment="1">
      <alignment horizontal="center"/>
    </xf>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3" fontId="3" fillId="2" borderId="0" xfId="0" applyNumberFormat="1" applyFont="1" applyFill="1" applyAlignment="1">
      <alignment horizontal="right" vertical="top" wrapText="1"/>
    </xf>
    <xf numFmtId="0" fontId="3" fillId="2" borderId="1"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4" xfId="0" applyFont="1" applyFill="1" applyBorder="1" applyAlignment="1">
      <alignment horizontal="center" vertical="top" wrapText="1"/>
    </xf>
    <xf numFmtId="3" fontId="3" fillId="2" borderId="4" xfId="0" applyNumberFormat="1" applyFont="1" applyFill="1" applyBorder="1" applyAlignment="1">
      <alignment horizontal="right" vertical="top" wrapText="1"/>
    </xf>
    <xf numFmtId="0" fontId="3" fillId="2" borderId="5"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7"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2" borderId="0" xfId="0" applyFont="1" applyFill="1" applyAlignment="1">
      <alignment horizontal="left" vertical="top" wrapText="1"/>
    </xf>
    <xf numFmtId="0" fontId="2" fillId="2" borderId="4" xfId="0" applyFont="1" applyFill="1" applyBorder="1" applyAlignment="1">
      <alignment horizontal="left" vertical="top" wrapText="1"/>
    </xf>
    <xf numFmtId="0" fontId="0" fillId="0" borderId="0" xfId="0" applyAlignment="1">
      <alignment wrapText="1"/>
    </xf>
    <xf numFmtId="0" fontId="4" fillId="4" borderId="6" xfId="0" applyFont="1" applyFill="1" applyBorder="1" applyAlignment="1">
      <alignment horizontal="center" wrapText="1"/>
    </xf>
    <xf numFmtId="0" fontId="7" fillId="4" borderId="7" xfId="0" applyFont="1" applyFill="1" applyBorder="1" applyAlignment="1">
      <alignment horizontal="center" wrapText="1"/>
    </xf>
    <xf numFmtId="0" fontId="7" fillId="4" borderId="8" xfId="0" applyFont="1" applyFill="1" applyBorder="1" applyAlignment="1">
      <alignment horizontal="center" wrapText="1"/>
    </xf>
    <xf numFmtId="0" fontId="6" fillId="5" borderId="9" xfId="0" applyFont="1" applyFill="1" applyBorder="1" applyAlignment="1">
      <alignment horizontal="center" vertical="center"/>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2" fillId="3" borderId="0"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C9D4A-0297-4A27-8A31-8460E0266E81}">
  <dimension ref="D1:N52"/>
  <sheetViews>
    <sheetView tabSelected="1" topLeftCell="G2" workbookViewId="0">
      <selection activeCell="O12" sqref="O12"/>
    </sheetView>
  </sheetViews>
  <sheetFormatPr baseColWidth="10" defaultColWidth="8.83203125" defaultRowHeight="15" x14ac:dyDescent="0.2"/>
  <cols>
    <col min="1" max="1" width="2.5" customWidth="1"/>
    <col min="2" max="2" width="1.1640625" customWidth="1"/>
    <col min="3" max="3" width="3.5" customWidth="1"/>
    <col min="4" max="9" width="22" customWidth="1"/>
    <col min="10" max="10" width="28.1640625" customWidth="1"/>
    <col min="11" max="11" width="13.83203125" bestFit="1" customWidth="1"/>
    <col min="12" max="12" width="14" customWidth="1"/>
  </cols>
  <sheetData>
    <row r="1" spans="4:14" ht="24.75" customHeight="1" thickBot="1" x14ac:dyDescent="0.25">
      <c r="D1" s="23" t="s">
        <v>0</v>
      </c>
      <c r="E1" s="24"/>
      <c r="F1" s="24"/>
      <c r="G1" s="24"/>
      <c r="H1" s="24"/>
      <c r="I1" s="24"/>
      <c r="J1" s="25"/>
    </row>
    <row r="2" spans="4:14" ht="241.5" customHeight="1" thickBot="1" x14ac:dyDescent="0.25">
      <c r="D2" s="20" t="s">
        <v>1</v>
      </c>
      <c r="E2" s="21"/>
      <c r="F2" s="21"/>
      <c r="G2" s="21"/>
      <c r="H2" s="21"/>
      <c r="I2" s="21"/>
      <c r="J2" s="22"/>
    </row>
    <row r="3" spans="4:14" x14ac:dyDescent="0.2">
      <c r="G3" s="4"/>
    </row>
    <row r="5" spans="4:14" ht="38.25" customHeight="1" thickBot="1" x14ac:dyDescent="0.25">
      <c r="D5" s="14" t="s">
        <v>49</v>
      </c>
      <c r="E5" s="15" t="s">
        <v>50</v>
      </c>
      <c r="F5" s="15" t="s">
        <v>51</v>
      </c>
      <c r="G5" s="15" t="s">
        <v>52</v>
      </c>
      <c r="H5" s="15" t="s">
        <v>53</v>
      </c>
      <c r="I5" s="15" t="s">
        <v>54</v>
      </c>
      <c r="J5" s="16" t="s">
        <v>55</v>
      </c>
      <c r="K5" t="s">
        <v>56</v>
      </c>
      <c r="L5" s="19" t="s">
        <v>57</v>
      </c>
      <c r="M5" s="26" t="s">
        <v>58</v>
      </c>
      <c r="N5" s="26" t="s">
        <v>59</v>
      </c>
    </row>
    <row r="6" spans="4:14" ht="34" x14ac:dyDescent="0.2">
      <c r="D6" s="8" t="s">
        <v>2</v>
      </c>
      <c r="E6" s="17" t="s">
        <v>3</v>
      </c>
      <c r="F6" s="6">
        <v>0.95</v>
      </c>
      <c r="G6" s="6">
        <v>1.9E-2</v>
      </c>
      <c r="H6" s="7">
        <v>2047005</v>
      </c>
      <c r="I6" s="6">
        <v>0.06</v>
      </c>
      <c r="J6" s="9" t="s">
        <v>4</v>
      </c>
      <c r="K6">
        <f>(F6*I6)/H6</f>
        <v>2.7845559732389514E-8</v>
      </c>
      <c r="L6">
        <f>K6/MAX(K$6:K$25)</f>
        <v>2.955114004536942E-2</v>
      </c>
      <c r="M6">
        <f>K6*G6</f>
        <v>5.2906563491540073E-10</v>
      </c>
      <c r="N6">
        <f>M6/MAX(M$6:M$25)</f>
        <v>2.4182751096944546E-3</v>
      </c>
    </row>
    <row r="7" spans="4:14" ht="17" x14ac:dyDescent="0.2">
      <c r="D7" s="8" t="s">
        <v>5</v>
      </c>
      <c r="E7" s="17" t="s">
        <v>6</v>
      </c>
      <c r="F7" s="6">
        <v>0.4</v>
      </c>
      <c r="G7" s="6">
        <v>1.2E-2</v>
      </c>
      <c r="H7" s="7">
        <v>1534592</v>
      </c>
      <c r="I7" s="6">
        <v>0.41</v>
      </c>
      <c r="J7" s="9" t="s">
        <v>7</v>
      </c>
      <c r="K7">
        <f>(F7*I7)/H7</f>
        <v>1.0686879639669698E-7</v>
      </c>
      <c r="L7">
        <f t="shared" ref="L7:L25" si="0">K7/MAX(K$6:K$25)</f>
        <v>0.11341466284570381</v>
      </c>
      <c r="M7">
        <f t="shared" ref="M7:M25" si="1">K7*G7</f>
        <v>1.2824255567603638E-9</v>
      </c>
      <c r="N7">
        <f t="shared" ref="N7:N25" si="2">M7/MAX(M$6:M$25)</f>
        <v>5.8617638328475859E-3</v>
      </c>
    </row>
    <row r="8" spans="4:14" ht="34" x14ac:dyDescent="0.2">
      <c r="D8" s="8" t="s">
        <v>8</v>
      </c>
      <c r="E8" s="17" t="s">
        <v>9</v>
      </c>
      <c r="F8" s="6">
        <v>0.95</v>
      </c>
      <c r="G8" s="6">
        <v>4.9000000000000002E-2</v>
      </c>
      <c r="H8" s="7">
        <v>891340</v>
      </c>
      <c r="I8" s="6">
        <v>0.16</v>
      </c>
      <c r="J8" s="9" t="s">
        <v>10</v>
      </c>
      <c r="K8">
        <f>(F8*I8)/H8</f>
        <v>1.7052976417528664E-7</v>
      </c>
      <c r="L8">
        <f t="shared" si="0"/>
        <v>0.18097495584497178</v>
      </c>
      <c r="M8">
        <f t="shared" si="1"/>
        <v>8.3559584445890457E-9</v>
      </c>
      <c r="N8">
        <f t="shared" si="2"/>
        <v>3.8193760831625442E-2</v>
      </c>
    </row>
    <row r="9" spans="4:14" ht="17" x14ac:dyDescent="0.2">
      <c r="D9" s="8" t="s">
        <v>11</v>
      </c>
      <c r="E9" s="17" t="s">
        <v>12</v>
      </c>
      <c r="F9" s="6">
        <v>0.7</v>
      </c>
      <c r="G9" s="6">
        <v>3.0000000000000001E-3</v>
      </c>
      <c r="H9" s="7">
        <v>1242714</v>
      </c>
      <c r="I9" s="6">
        <v>0.21</v>
      </c>
      <c r="J9" s="9" t="s">
        <v>7</v>
      </c>
      <c r="K9">
        <f>(F9*I9)/H9</f>
        <v>1.1828948575456621E-7</v>
      </c>
      <c r="L9">
        <f t="shared" si="0"/>
        <v>0.12553488574201305</v>
      </c>
      <c r="M9">
        <f t="shared" si="1"/>
        <v>3.5486845726369863E-10</v>
      </c>
      <c r="N9">
        <f t="shared" si="2"/>
        <v>1.6220474375616867E-3</v>
      </c>
    </row>
    <row r="10" spans="4:14" ht="34" x14ac:dyDescent="0.2">
      <c r="D10" s="8" t="s">
        <v>13</v>
      </c>
      <c r="E10" s="17" t="s">
        <v>14</v>
      </c>
      <c r="F10" s="6">
        <v>0.35</v>
      </c>
      <c r="G10" s="6">
        <v>2.3E-2</v>
      </c>
      <c r="H10" s="7">
        <v>371438</v>
      </c>
      <c r="I10" s="6">
        <v>1</v>
      </c>
      <c r="J10" s="9" t="s">
        <v>10</v>
      </c>
      <c r="K10">
        <f>(F10*I10)/H10</f>
        <v>9.4228377279653662E-7</v>
      </c>
      <c r="L10">
        <f t="shared" si="0"/>
        <v>1</v>
      </c>
      <c r="M10">
        <f t="shared" si="1"/>
        <v>2.1672526774320343E-8</v>
      </c>
      <c r="N10">
        <f t="shared" si="2"/>
        <v>9.9061682717128424E-2</v>
      </c>
    </row>
    <row r="11" spans="4:14" ht="17" x14ac:dyDescent="0.2">
      <c r="D11" s="8" t="s">
        <v>15</v>
      </c>
      <c r="E11" s="17" t="s">
        <v>16</v>
      </c>
      <c r="F11" s="6">
        <v>0.4</v>
      </c>
      <c r="G11" s="6">
        <v>1E-3</v>
      </c>
      <c r="H11" s="7">
        <v>785586</v>
      </c>
      <c r="I11" s="6">
        <v>1</v>
      </c>
      <c r="J11" s="9" t="s">
        <v>17</v>
      </c>
      <c r="K11">
        <f>(F11*I11)/H11</f>
        <v>5.0917404332561937E-7</v>
      </c>
      <c r="L11">
        <f t="shared" si="0"/>
        <v>0.54036168087080405</v>
      </c>
      <c r="M11">
        <f t="shared" si="1"/>
        <v>5.0917404332561939E-10</v>
      </c>
      <c r="N11">
        <f t="shared" si="2"/>
        <v>2.3273537992572957E-3</v>
      </c>
    </row>
    <row r="12" spans="4:14" ht="17" x14ac:dyDescent="0.2">
      <c r="D12" s="8" t="s">
        <v>18</v>
      </c>
      <c r="E12" s="17" t="s">
        <v>19</v>
      </c>
      <c r="F12" s="6">
        <v>0.7</v>
      </c>
      <c r="G12" s="6">
        <v>0.23599999999999999</v>
      </c>
      <c r="H12" s="7">
        <v>755103</v>
      </c>
      <c r="I12" s="6">
        <v>1</v>
      </c>
      <c r="J12" s="9" t="s">
        <v>20</v>
      </c>
      <c r="K12">
        <f>(F12*I12)/H12</f>
        <v>9.2702584945365066E-7</v>
      </c>
      <c r="L12">
        <f t="shared" si="0"/>
        <v>0.98380750705532893</v>
      </c>
      <c r="M12">
        <f t="shared" si="1"/>
        <v>2.1877810047106154E-7</v>
      </c>
      <c r="N12">
        <f t="shared" si="2"/>
        <v>1</v>
      </c>
    </row>
    <row r="13" spans="4:14" ht="17" x14ac:dyDescent="0.2">
      <c r="D13" s="8" t="s">
        <v>21</v>
      </c>
      <c r="E13" s="17" t="s">
        <v>22</v>
      </c>
      <c r="F13" s="6">
        <v>0.95</v>
      </c>
      <c r="G13" s="6">
        <v>3.0000000000000001E-3</v>
      </c>
      <c r="H13" s="7">
        <v>7754153</v>
      </c>
      <c r="I13" s="6">
        <v>0.48</v>
      </c>
      <c r="J13" s="9" t="s">
        <v>7</v>
      </c>
      <c r="K13">
        <f>(F13*I13)/H13</f>
        <v>5.8807196608062799E-8</v>
      </c>
      <c r="L13">
        <f t="shared" si="0"/>
        <v>6.2409221410587523E-2</v>
      </c>
      <c r="M13">
        <f t="shared" si="1"/>
        <v>1.7642158982418839E-10</v>
      </c>
      <c r="N13">
        <f t="shared" si="2"/>
        <v>8.0639510739112681E-4</v>
      </c>
    </row>
    <row r="14" spans="4:14" ht="17" x14ac:dyDescent="0.2">
      <c r="D14" s="8" t="s">
        <v>23</v>
      </c>
      <c r="E14" s="17" t="s">
        <v>24</v>
      </c>
      <c r="F14" s="6">
        <v>0.6</v>
      </c>
      <c r="G14" s="6">
        <v>8.6999999999999994E-2</v>
      </c>
      <c r="H14" s="7">
        <v>1338631</v>
      </c>
      <c r="I14" s="6">
        <v>1</v>
      </c>
      <c r="J14" s="9" t="s">
        <v>7</v>
      </c>
      <c r="K14">
        <f>(F14*I14)/H14</f>
        <v>4.4821911340765301E-7</v>
      </c>
      <c r="L14">
        <f t="shared" si="0"/>
        <v>0.47567317441689094</v>
      </c>
      <c r="M14">
        <f t="shared" si="1"/>
        <v>3.8995062866465808E-8</v>
      </c>
      <c r="N14">
        <f t="shared" si="2"/>
        <v>0.17824024791559887</v>
      </c>
    </row>
    <row r="15" spans="4:14" ht="14" customHeight="1" x14ac:dyDescent="0.2">
      <c r="D15" s="8" t="s">
        <v>25</v>
      </c>
      <c r="E15" s="17" t="s">
        <v>26</v>
      </c>
      <c r="F15" s="6">
        <v>0.1</v>
      </c>
      <c r="G15" s="6">
        <v>8.6999999999999994E-2</v>
      </c>
      <c r="H15" s="7">
        <v>354472</v>
      </c>
      <c r="I15" s="6">
        <v>0.9</v>
      </c>
      <c r="J15" s="9" t="s">
        <v>27</v>
      </c>
      <c r="K15">
        <f>(F15*I15)/H15</f>
        <v>2.5389875646031281E-7</v>
      </c>
      <c r="L15">
        <f t="shared" si="0"/>
        <v>0.26945041800601621</v>
      </c>
      <c r="M15">
        <f t="shared" si="1"/>
        <v>2.2089191812047212E-8</v>
      </c>
      <c r="N15">
        <f t="shared" si="2"/>
        <v>0.10096619252331894</v>
      </c>
    </row>
    <row r="16" spans="4:14" ht="34" x14ac:dyDescent="0.2">
      <c r="D16" s="8" t="s">
        <v>28</v>
      </c>
      <c r="E16" s="17" t="s">
        <v>29</v>
      </c>
      <c r="F16" s="6">
        <v>0.95</v>
      </c>
      <c r="G16" s="6">
        <v>1.9E-2</v>
      </c>
      <c r="H16" s="7">
        <v>8851848</v>
      </c>
      <c r="I16" s="6">
        <v>0.95</v>
      </c>
      <c r="J16" s="9" t="s">
        <v>7</v>
      </c>
      <c r="K16">
        <f>(F16*I16)/H16</f>
        <v>1.0195611131144592E-7</v>
      </c>
      <c r="L16">
        <f t="shared" si="0"/>
        <v>0.10820106878085958</v>
      </c>
      <c r="M16">
        <f t="shared" si="1"/>
        <v>1.9371661149174726E-9</v>
      </c>
      <c r="N16">
        <f t="shared" si="2"/>
        <v>8.8544790851847969E-3</v>
      </c>
    </row>
    <row r="17" spans="4:14" ht="34" x14ac:dyDescent="0.2">
      <c r="D17" s="8" t="s">
        <v>30</v>
      </c>
      <c r="E17" s="17" t="s">
        <v>31</v>
      </c>
      <c r="F17" s="6">
        <v>0.95</v>
      </c>
      <c r="G17" s="6">
        <v>1.0999999999999999E-2</v>
      </c>
      <c r="H17" s="7">
        <v>6210151</v>
      </c>
      <c r="I17" s="6">
        <v>0.21</v>
      </c>
      <c r="J17" s="9" t="s">
        <v>10</v>
      </c>
      <c r="K17">
        <f>(F17*I17)/H17</f>
        <v>3.2124822729753269E-8</v>
      </c>
      <c r="L17">
        <f t="shared" si="0"/>
        <v>3.4092514014554556E-2</v>
      </c>
      <c r="M17">
        <f t="shared" si="1"/>
        <v>3.5337305002728593E-10</v>
      </c>
      <c r="N17">
        <f t="shared" si="2"/>
        <v>1.6152121682491145E-3</v>
      </c>
    </row>
    <row r="18" spans="4:14" ht="34" x14ac:dyDescent="0.2">
      <c r="D18" s="8" t="s">
        <v>32</v>
      </c>
      <c r="E18" s="17" t="s">
        <v>33</v>
      </c>
      <c r="F18" s="6">
        <v>0.4</v>
      </c>
      <c r="G18" s="6">
        <v>7.0000000000000001E-3</v>
      </c>
      <c r="H18" s="7">
        <v>5762489</v>
      </c>
      <c r="I18" s="6">
        <v>0.38</v>
      </c>
      <c r="J18" s="9" t="s">
        <v>10</v>
      </c>
      <c r="K18">
        <f>(F18*I18)/H18</f>
        <v>2.6377490698897651E-8</v>
      </c>
      <c r="L18">
        <f t="shared" si="0"/>
        <v>2.7993149686334703E-2</v>
      </c>
      <c r="M18">
        <f t="shared" si="1"/>
        <v>1.8464243489228357E-10</v>
      </c>
      <c r="N18">
        <f t="shared" si="2"/>
        <v>8.4397128640719137E-4</v>
      </c>
    </row>
    <row r="19" spans="4:14" ht="34" x14ac:dyDescent="0.2">
      <c r="D19" s="8" t="s">
        <v>34</v>
      </c>
      <c r="E19" s="17" t="s">
        <v>35</v>
      </c>
      <c r="F19" s="6">
        <v>0.4</v>
      </c>
      <c r="G19" s="6">
        <v>4.2999999999999997E-2</v>
      </c>
      <c r="H19" s="7">
        <v>855261</v>
      </c>
      <c r="I19" s="6">
        <v>0.76</v>
      </c>
      <c r="J19" s="9" t="s">
        <v>7</v>
      </c>
      <c r="K19">
        <f>(F19*I19)/H19</f>
        <v>3.5544705066640483E-7</v>
      </c>
      <c r="L19">
        <f t="shared" si="0"/>
        <v>0.37721869030122313</v>
      </c>
      <c r="M19">
        <f t="shared" si="1"/>
        <v>1.5284223178655406E-8</v>
      </c>
      <c r="N19">
        <f t="shared" si="2"/>
        <v>6.9861760138451787E-2</v>
      </c>
    </row>
    <row r="20" spans="4:14" ht="34" x14ac:dyDescent="0.2">
      <c r="D20" s="8" t="s">
        <v>36</v>
      </c>
      <c r="E20" s="17" t="s">
        <v>37</v>
      </c>
      <c r="F20" s="6">
        <v>0.95</v>
      </c>
      <c r="G20" s="6">
        <v>0.224</v>
      </c>
      <c r="H20" s="7">
        <v>7910292</v>
      </c>
      <c r="I20" s="6">
        <v>1</v>
      </c>
      <c r="J20" s="9" t="s">
        <v>20</v>
      </c>
      <c r="K20">
        <f>(F20*I20)/H20</f>
        <v>1.200967043947303E-7</v>
      </c>
      <c r="L20">
        <f t="shared" si="0"/>
        <v>0.1274527991056281</v>
      </c>
      <c r="M20">
        <f t="shared" si="1"/>
        <v>2.690166178441959E-8</v>
      </c>
      <c r="N20">
        <f t="shared" si="2"/>
        <v>0.1229632295302699</v>
      </c>
    </row>
    <row r="21" spans="4:14" ht="34" x14ac:dyDescent="0.2">
      <c r="D21" s="8" t="s">
        <v>38</v>
      </c>
      <c r="E21" s="17" t="s">
        <v>39</v>
      </c>
      <c r="F21" s="6">
        <v>0.95</v>
      </c>
      <c r="G21" s="6">
        <v>4.1000000000000002E-2</v>
      </c>
      <c r="H21" s="7">
        <v>14453678</v>
      </c>
      <c r="I21" s="6">
        <v>0.1</v>
      </c>
      <c r="J21" s="9" t="s">
        <v>7</v>
      </c>
      <c r="K21">
        <f>(F21*I21)/H21</f>
        <v>6.5727214899902991E-9</v>
      </c>
      <c r="L21">
        <f t="shared" si="0"/>
        <v>6.9753100708543339E-3</v>
      </c>
      <c r="M21">
        <f t="shared" si="1"/>
        <v>2.6948158108960226E-10</v>
      </c>
      <c r="N21">
        <f t="shared" si="2"/>
        <v>1.2317575685563073E-3</v>
      </c>
    </row>
    <row r="22" spans="4:14" ht="17" x14ac:dyDescent="0.2">
      <c r="D22" s="8" t="s">
        <v>40</v>
      </c>
      <c r="E22" s="17" t="s">
        <v>41</v>
      </c>
      <c r="F22" s="6">
        <v>0.6</v>
      </c>
      <c r="G22" s="6">
        <v>8.0000000000000002E-3</v>
      </c>
      <c r="H22" s="7">
        <v>297571</v>
      </c>
      <c r="I22" s="6">
        <v>0.04</v>
      </c>
      <c r="J22" s="9" t="s">
        <v>10</v>
      </c>
      <c r="K22">
        <f>(F22*I22)/H22</f>
        <v>8.0653020623649482E-8</v>
      </c>
      <c r="L22">
        <f t="shared" si="0"/>
        <v>8.5593133355448908E-2</v>
      </c>
      <c r="M22">
        <f t="shared" si="1"/>
        <v>6.452241649891959E-10</v>
      </c>
      <c r="N22">
        <f t="shared" si="2"/>
        <v>2.9492173284251626E-3</v>
      </c>
    </row>
    <row r="23" spans="4:14" ht="17" x14ac:dyDescent="0.2">
      <c r="D23" s="8" t="s">
        <v>42</v>
      </c>
      <c r="E23" s="17" t="s">
        <v>43</v>
      </c>
      <c r="F23" s="6">
        <v>0.9</v>
      </c>
      <c r="G23" s="6">
        <v>2E-3</v>
      </c>
      <c r="H23" s="7">
        <v>5636964</v>
      </c>
      <c r="I23" s="6">
        <v>0.05</v>
      </c>
      <c r="J23" s="9" t="s">
        <v>10</v>
      </c>
      <c r="K23">
        <f>(F23*I23)/H23</f>
        <v>7.9830206472846028E-9</v>
      </c>
      <c r="L23">
        <f t="shared" si="0"/>
        <v>8.4719920662459959E-3</v>
      </c>
      <c r="M23">
        <f t="shared" si="1"/>
        <v>1.5966041294569207E-11</v>
      </c>
      <c r="N23">
        <f t="shared" si="2"/>
        <v>7.2978242612912187E-5</v>
      </c>
    </row>
    <row r="24" spans="4:14" ht="34" x14ac:dyDescent="0.2">
      <c r="D24" s="8" t="s">
        <v>44</v>
      </c>
      <c r="E24" s="17" t="s">
        <v>45</v>
      </c>
      <c r="F24" s="6">
        <v>0.9</v>
      </c>
      <c r="G24" s="6">
        <v>1E-3</v>
      </c>
      <c r="H24" s="7">
        <v>3795354</v>
      </c>
      <c r="I24" s="6">
        <v>0.14000000000000001</v>
      </c>
      <c r="J24" s="9" t="s">
        <v>4</v>
      </c>
      <c r="K24">
        <f>(F24*I24)/H24</f>
        <v>3.319848425206187E-8</v>
      </c>
      <c r="L24">
        <f t="shared" si="0"/>
        <v>3.523193883890674E-2</v>
      </c>
      <c r="M24">
        <f t="shared" si="1"/>
        <v>3.3198484252061872E-11</v>
      </c>
      <c r="N24">
        <f t="shared" si="2"/>
        <v>1.517450063812632E-4</v>
      </c>
    </row>
    <row r="25" spans="4:14" ht="35" thickBot="1" x14ac:dyDescent="0.25">
      <c r="D25" s="10" t="s">
        <v>46</v>
      </c>
      <c r="E25" s="18" t="s">
        <v>47</v>
      </c>
      <c r="F25" s="11">
        <v>0.4</v>
      </c>
      <c r="G25" s="11">
        <v>9.0999999999999998E-2</v>
      </c>
      <c r="H25" s="12">
        <v>760615</v>
      </c>
      <c r="I25" s="11">
        <v>0.9</v>
      </c>
      <c r="J25" s="13" t="s">
        <v>48</v>
      </c>
      <c r="K25">
        <f>(F25*I25)/H25</f>
        <v>4.7330121020490005E-7</v>
      </c>
      <c r="L25">
        <f t="shared" si="0"/>
        <v>0.50229158547453623</v>
      </c>
      <c r="M25">
        <f t="shared" si="1"/>
        <v>4.3070410128645901E-8</v>
      </c>
      <c r="N25">
        <f t="shared" si="2"/>
        <v>0.19686801391871012</v>
      </c>
    </row>
    <row r="26" spans="4:14" ht="16" x14ac:dyDescent="0.2">
      <c r="D26" s="5"/>
      <c r="E26" s="17"/>
      <c r="F26" s="6"/>
      <c r="G26" s="6"/>
      <c r="H26" s="7"/>
      <c r="I26" s="6"/>
      <c r="J26" s="5"/>
    </row>
    <row r="27" spans="4:14" ht="16" x14ac:dyDescent="0.2">
      <c r="D27" s="5"/>
      <c r="E27" s="17"/>
      <c r="F27" s="6"/>
      <c r="G27" s="6"/>
      <c r="H27" s="7"/>
      <c r="I27" s="6"/>
      <c r="J27" s="5"/>
    </row>
    <row r="28" spans="4:14" ht="16" x14ac:dyDescent="0.2">
      <c r="D28" s="5"/>
      <c r="E28" s="17"/>
      <c r="F28" s="6"/>
      <c r="G28" s="6"/>
      <c r="H28" s="7"/>
      <c r="I28" s="6"/>
      <c r="J28" s="5"/>
    </row>
    <row r="29" spans="4:14" ht="16" x14ac:dyDescent="0.2">
      <c r="D29" s="5"/>
      <c r="E29" s="17"/>
      <c r="F29" s="6"/>
      <c r="G29" s="6"/>
      <c r="H29" s="7"/>
      <c r="I29" s="6"/>
      <c r="J29" s="5"/>
    </row>
    <row r="30" spans="4:14" ht="16" x14ac:dyDescent="0.2">
      <c r="D30" s="5"/>
      <c r="E30" s="17"/>
      <c r="F30" s="6"/>
      <c r="G30" s="6"/>
      <c r="H30" s="7"/>
      <c r="I30" s="6"/>
      <c r="J30" s="5"/>
    </row>
    <row r="31" spans="4:14" ht="16" x14ac:dyDescent="0.2">
      <c r="D31" s="5"/>
      <c r="E31" s="17"/>
      <c r="F31" s="6"/>
      <c r="G31" s="6"/>
      <c r="H31" s="7"/>
      <c r="I31" s="6"/>
      <c r="J31" s="5"/>
    </row>
    <row r="48" spans="5:12" x14ac:dyDescent="0.2">
      <c r="E48" s="1"/>
      <c r="F48" s="1"/>
      <c r="G48" s="2"/>
      <c r="H48" s="3"/>
      <c r="I48" s="3"/>
      <c r="J48" s="3"/>
      <c r="K48" s="3"/>
      <c r="L48" s="1"/>
    </row>
    <row r="49" spans="5:12" x14ac:dyDescent="0.2">
      <c r="E49" s="1"/>
      <c r="F49" s="1"/>
      <c r="G49" s="2"/>
      <c r="H49" s="3"/>
      <c r="I49" s="3"/>
      <c r="J49" s="3"/>
      <c r="K49" s="3"/>
      <c r="L49" s="1"/>
    </row>
    <row r="50" spans="5:12" x14ac:dyDescent="0.2">
      <c r="E50" s="1"/>
      <c r="F50" s="1"/>
      <c r="G50" s="2"/>
      <c r="H50" s="3"/>
      <c r="I50" s="3"/>
      <c r="J50" s="3"/>
      <c r="K50" s="3"/>
      <c r="L50" s="1"/>
    </row>
    <row r="51" spans="5:12" x14ac:dyDescent="0.2">
      <c r="E51" s="1"/>
      <c r="F51" s="1"/>
      <c r="G51" s="2"/>
      <c r="H51" s="3"/>
      <c r="I51" s="3"/>
      <c r="J51" s="3"/>
      <c r="K51" s="3"/>
      <c r="L51" s="1"/>
    </row>
    <row r="52" spans="5:12" x14ac:dyDescent="0.2">
      <c r="E52" s="1"/>
      <c r="F52" s="1"/>
      <c r="G52" s="2"/>
      <c r="H52" s="3"/>
      <c r="I52" s="3"/>
      <c r="J52" s="3"/>
      <c r="K52" s="3"/>
      <c r="L52" s="1"/>
    </row>
  </sheetData>
  <sortState xmlns:xlrd2="http://schemas.microsoft.com/office/spreadsheetml/2017/richdata2" ref="D6:J31">
    <sortCondition ref="D6:D31"/>
  </sortState>
  <mergeCells count="2">
    <mergeCell ref="D2:J2"/>
    <mergeCell ref="D1:J1"/>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8C6B-7A7C-4FED-BDEA-8B06FB8A074D}">
  <dimension ref="A1"/>
  <sheetViews>
    <sheetView workbookViewId="0"/>
  </sheetViews>
  <sheetFormatPr baseColWidth="10" defaultColWidth="8.83203125" defaultRowHeight="1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fc57203-6a88-448e-ad65-d9026c026bbd">
      <Terms xmlns="http://schemas.microsoft.com/office/infopath/2007/PartnerControls"/>
    </lcf76f155ced4ddcb4097134ff3c332f>
    <TaxCatchAll xmlns="0b1db0e7-37ee-4a62-b99b-e67908a5100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7823B975CC5EC41B7C348A8AA2D3A06" ma:contentTypeVersion="12" ma:contentTypeDescription="Create a new document." ma:contentTypeScope="" ma:versionID="0d1d7e16feec3158b2ae1a92b7a99868">
  <xsd:schema xmlns:xsd="http://www.w3.org/2001/XMLSchema" xmlns:xs="http://www.w3.org/2001/XMLSchema" xmlns:p="http://schemas.microsoft.com/office/2006/metadata/properties" xmlns:ns2="6fc57203-6a88-448e-ad65-d9026c026bbd" xmlns:ns3="0b1db0e7-37ee-4a62-b99b-e67908a51002" targetNamespace="http://schemas.microsoft.com/office/2006/metadata/properties" ma:root="true" ma:fieldsID="ee991b5f3b4c336311abdbfd85232a5c" ns2:_="" ns3:_="">
    <xsd:import namespace="6fc57203-6a88-448e-ad65-d9026c026bbd"/>
    <xsd:import namespace="0b1db0e7-37ee-4a62-b99b-e67908a5100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c57203-6a88-448e-ad65-d9026c026b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74661dae-d6df-48fc-a54e-a577d2899e9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b1db0e7-37ee-4a62-b99b-e67908a51002"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b97c77eb-f0d8-48d5-b192-1e39650038d6}" ma:internalName="TaxCatchAll" ma:showField="CatchAllData" ma:web="0b1db0e7-37ee-4a62-b99b-e67908a51002">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074D6C6-E208-405C-818F-B65E18362815}">
  <ds:schemaRefs>
    <ds:schemaRef ds:uri="http://schemas.microsoft.com/office/2006/metadata/properties"/>
    <ds:schemaRef ds:uri="http://schemas.microsoft.com/office/infopath/2007/PartnerControls"/>
    <ds:schemaRef ds:uri="6fc57203-6a88-448e-ad65-d9026c026bbd"/>
    <ds:schemaRef ds:uri="0b1db0e7-37ee-4a62-b99b-e67908a51002"/>
  </ds:schemaRefs>
</ds:datastoreItem>
</file>

<file path=customXml/itemProps2.xml><?xml version="1.0" encoding="utf-8"?>
<ds:datastoreItem xmlns:ds="http://schemas.openxmlformats.org/officeDocument/2006/customXml" ds:itemID="{FFB79F90-91B3-48B0-A0F8-F62CFAE107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c57203-6a88-448e-ad65-d9026c026bbd"/>
    <ds:schemaRef ds:uri="0b1db0e7-37ee-4a62-b99b-e67908a510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88BDD05-CE26-409B-B70F-C56E28204D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Graphs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Alec Christie</dc:creator>
  <cp:keywords/>
  <dc:description/>
  <cp:lastModifiedBy>Freddie Ugo</cp:lastModifiedBy>
  <cp:revision/>
  <dcterms:created xsi:type="dcterms:W3CDTF">2023-12-08T14:55:52Z</dcterms:created>
  <dcterms:modified xsi:type="dcterms:W3CDTF">2024-01-30T13:59:24Z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0x010100B7823B975CC5EC41B7C348A8AA2D3A06</vt:lpwstr>
  </property>
  <property fmtid="{D5CDD505-2E9C-101B-9397-08002B2CF9AE}" pid="3" name="MediaServiceImageTags">
    <vt:lpwstr/>
  </property>
</Properties>
</file>