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ese507/proj3/"/>
    </mc:Choice>
  </mc:AlternateContent>
  <xr:revisionPtr revIDLastSave="0" documentId="13_ncr:1_{D7E4FB91-32E5-2F48-B0A4-2B7F7A5741A0}" xr6:coauthVersionLast="45" xr6:coauthVersionMax="45" xr10:uidLastSave="{00000000-0000-0000-0000-000000000000}"/>
  <bookViews>
    <workbookView xWindow="80" yWindow="460" windowWidth="25440" windowHeight="14260" xr2:uid="{82058390-DF38-2B4E-B445-EF2196E5B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1" l="1"/>
  <c r="D107" i="1" s="1"/>
  <c r="E105" i="1"/>
  <c r="E104" i="1"/>
  <c r="D104" i="1"/>
  <c r="D105" i="1"/>
  <c r="D106" i="1"/>
  <c r="D108" i="1"/>
  <c r="E108" i="1"/>
  <c r="E106" i="1"/>
  <c r="J108" i="1"/>
  <c r="J107" i="1"/>
  <c r="H107" i="1"/>
  <c r="J106" i="1"/>
  <c r="H105" i="1"/>
  <c r="H106" i="1"/>
  <c r="J105" i="1"/>
  <c r="H108" i="1"/>
  <c r="G105" i="1"/>
  <c r="G106" i="1"/>
  <c r="G107" i="1"/>
  <c r="G108" i="1"/>
  <c r="G104" i="1"/>
  <c r="D76" i="1"/>
  <c r="D77" i="1"/>
  <c r="D78" i="1"/>
  <c r="D79" i="1"/>
  <c r="D75" i="1"/>
  <c r="E76" i="1"/>
  <c r="E77" i="1"/>
  <c r="E78" i="1"/>
  <c r="E79" i="1"/>
  <c r="E75" i="1"/>
  <c r="E50" i="1"/>
  <c r="E19" i="1"/>
  <c r="E20" i="1"/>
  <c r="E21" i="1"/>
  <c r="E18" i="1"/>
  <c r="E48" i="1"/>
  <c r="E49" i="1"/>
  <c r="D50" i="1"/>
  <c r="E47" i="1"/>
  <c r="D19" i="1"/>
  <c r="D20" i="1"/>
  <c r="G76" i="1"/>
  <c r="G77" i="1"/>
  <c r="G78" i="1"/>
  <c r="G79" i="1"/>
  <c r="G75" i="1"/>
  <c r="D48" i="1"/>
  <c r="D49" i="1"/>
  <c r="D47" i="1"/>
  <c r="G48" i="1"/>
  <c r="G49" i="1"/>
  <c r="G50" i="1"/>
  <c r="G47" i="1"/>
  <c r="D21" i="1"/>
  <c r="D18" i="1"/>
  <c r="G19" i="1"/>
  <c r="G20" i="1"/>
  <c r="G21" i="1"/>
  <c r="G18" i="1"/>
</calcChain>
</file>

<file path=xl/sharedStrings.xml><?xml version="1.0" encoding="utf-8"?>
<sst xmlns="http://schemas.openxmlformats.org/spreadsheetml/2006/main" count="35" uniqueCount="15">
  <si>
    <t>T</t>
  </si>
  <si>
    <t>Area (um^2)</t>
  </si>
  <si>
    <t>Power (mW)</t>
  </si>
  <si>
    <t>M</t>
  </si>
  <si>
    <t>Throughput</t>
  </si>
  <si>
    <t>clocks</t>
  </si>
  <si>
    <t>period (ns)</t>
  </si>
  <si>
    <t>frequency</t>
  </si>
  <si>
    <t>N</t>
  </si>
  <si>
    <t>P</t>
  </si>
  <si>
    <t>A</t>
  </si>
  <si>
    <t>slowest link (L/P)</t>
  </si>
  <si>
    <t>P at layer1</t>
  </si>
  <si>
    <t>layer 1 speed</t>
  </si>
  <si>
    <t>M at slowest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</si>
</sst>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(um^2) v</a:t>
            </a:r>
            <a:r>
              <a:rPr lang="en-US" baseline="0"/>
              <a:t>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2487</c:v>
                </c:pt>
                <c:pt idx="1">
                  <c:v>3680</c:v>
                </c:pt>
                <c:pt idx="2">
                  <c:v>4856</c:v>
                </c:pt>
                <c:pt idx="3">
                  <c:v>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E74E-9ABD-DD947A45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61391"/>
        <c:axId val="1664864431"/>
      </c:lineChart>
      <c:catAx>
        <c:axId val="16647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64431"/>
        <c:crosses val="autoZero"/>
        <c:auto val="1"/>
        <c:lblAlgn val="ctr"/>
        <c:lblOffset val="100"/>
        <c:noMultiLvlLbl val="0"/>
      </c:catAx>
      <c:valAx>
        <c:axId val="16648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v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Sheet1!$A$75:$A$79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Sheet1!$C$75:$C$79</c:f>
              <c:numCache>
                <c:formatCode>General</c:formatCode>
                <c:ptCount val="5"/>
                <c:pt idx="0">
                  <c:v>8.2729999999999997</c:v>
                </c:pt>
                <c:pt idx="1">
                  <c:v>15.420999999999999</c:v>
                </c:pt>
                <c:pt idx="2">
                  <c:v>29.745999999999999</c:v>
                </c:pt>
                <c:pt idx="3">
                  <c:v>58.637999999999998</c:v>
                </c:pt>
                <c:pt idx="4">
                  <c:v>118.08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5-B349-892C-B076405A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(words/s) v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Sheet1!$A$75:$A$79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Sheet1!$D$75:$D$79</c:f>
              <c:numCache>
                <c:formatCode>General</c:formatCode>
                <c:ptCount val="5"/>
                <c:pt idx="0">
                  <c:v>42735042.735042728</c:v>
                </c:pt>
                <c:pt idx="1">
                  <c:v>73260073.260073259</c:v>
                </c:pt>
                <c:pt idx="2">
                  <c:v>122605363.98467435</c:v>
                </c:pt>
                <c:pt idx="3">
                  <c:v>193587416.81790686</c:v>
                </c:pt>
                <c:pt idx="4">
                  <c:v>272456364.4103874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DF40-BF35-88492BE1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(um^2) v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Sheet1!$B$104:$B$108</c:f>
              <c:numCache>
                <c:formatCode>General</c:formatCode>
                <c:ptCount val="5"/>
                <c:pt idx="0">
                  <c:v>27547</c:v>
                </c:pt>
                <c:pt idx="1">
                  <c:v>73280</c:v>
                </c:pt>
                <c:pt idx="2">
                  <c:v>99983</c:v>
                </c:pt>
                <c:pt idx="3">
                  <c:v>296179</c:v>
                </c:pt>
                <c:pt idx="4">
                  <c:v>385277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8-3147-8A61-4B574D5F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v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Sheet1!$C$104:$C$108</c:f>
              <c:numCache>
                <c:formatCode>General</c:formatCode>
                <c:ptCount val="5"/>
                <c:pt idx="0">
                  <c:v>16.366</c:v>
                </c:pt>
                <c:pt idx="1">
                  <c:v>42.09</c:v>
                </c:pt>
                <c:pt idx="2">
                  <c:v>58.027999999999999</c:v>
                </c:pt>
                <c:pt idx="3">
                  <c:v>172.01</c:v>
                </c:pt>
                <c:pt idx="4">
                  <c:v>211.68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D-624F-9C06-615546CA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(words/s) v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Sheet1!$A$104:$A$108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Sheet1!$D$104:$D$108</c:f>
              <c:numCache>
                <c:formatCode>General</c:formatCode>
                <c:ptCount val="5"/>
                <c:pt idx="0">
                  <c:v>39682539.682539679</c:v>
                </c:pt>
                <c:pt idx="1">
                  <c:v>96793708.408953428</c:v>
                </c:pt>
                <c:pt idx="2">
                  <c:v>122605363.98467435</c:v>
                </c:pt>
                <c:pt idx="3">
                  <c:v>256615878.10745794</c:v>
                </c:pt>
                <c:pt idx="4">
                  <c:v>263374485.59670779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5-1C43-AA1E-89706936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v</a:t>
            </a:r>
            <a:r>
              <a:rPr lang="en-US" baseline="0"/>
              <a:t>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2.0099999999999998</c:v>
                </c:pt>
                <c:pt idx="1">
                  <c:v>2.6059999999999999</c:v>
                </c:pt>
                <c:pt idx="2">
                  <c:v>3.13</c:v>
                </c:pt>
                <c:pt idx="3">
                  <c:v>3.766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F-7E4A-8AE2-5DE4B90B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61391"/>
        <c:axId val="1664864431"/>
      </c:lineChart>
      <c:catAx>
        <c:axId val="16647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64431"/>
        <c:crosses val="autoZero"/>
        <c:auto val="1"/>
        <c:lblAlgn val="ctr"/>
        <c:lblOffset val="100"/>
        <c:noMultiLvlLbl val="0"/>
      </c:catAx>
      <c:valAx>
        <c:axId val="16648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(um^2) v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8673</c:v>
                </c:pt>
                <c:pt idx="1">
                  <c:v>8700</c:v>
                </c:pt>
                <c:pt idx="2">
                  <c:v>8467</c:v>
                </c:pt>
                <c:pt idx="3">
                  <c:v>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6-8848-A84C-906A6066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v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5.8109999999999999</c:v>
                </c:pt>
                <c:pt idx="1">
                  <c:v>5.8319999999999999</c:v>
                </c:pt>
                <c:pt idx="2">
                  <c:v>5.694</c:v>
                </c:pt>
                <c:pt idx="3">
                  <c:v>5.2919999999999998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1-D943-8372-72BA7CF1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(words/s) v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5.8109999999999999</c:v>
                </c:pt>
                <c:pt idx="1">
                  <c:v>5.8319999999999999</c:v>
                </c:pt>
                <c:pt idx="2">
                  <c:v>5.694</c:v>
                </c:pt>
                <c:pt idx="3">
                  <c:v>5.2919999999999998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5448-9472-D5CD7C47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(um^2) v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Sheet1!$A$47:$A$50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Sheet1!$B$47:$B$50</c:f>
              <c:numCache>
                <c:formatCode>General</c:formatCode>
                <c:ptCount val="4"/>
                <c:pt idx="0">
                  <c:v>4744</c:v>
                </c:pt>
                <c:pt idx="1">
                  <c:v>8467</c:v>
                </c:pt>
                <c:pt idx="2">
                  <c:v>15658</c:v>
                </c:pt>
                <c:pt idx="3">
                  <c:v>30980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3-1A45-B1DA-20DCA557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(mW) v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Sheet1!$C$47:$C$50</c:f>
              <c:numCache>
                <c:formatCode>General</c:formatCode>
                <c:ptCount val="4"/>
                <c:pt idx="0">
                  <c:v>2.9809999999999999</c:v>
                </c:pt>
                <c:pt idx="1">
                  <c:v>5.6929999999999996</c:v>
                </c:pt>
                <c:pt idx="2">
                  <c:v>12.048</c:v>
                </c:pt>
                <c:pt idx="3">
                  <c:v>23.675999999999998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8B43-97B1-B876CFD2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(words/s) v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Sheet1!$D$47:$D$50</c:f>
              <c:numCache>
                <c:formatCode>General</c:formatCode>
                <c:ptCount val="4"/>
                <c:pt idx="0">
                  <c:v>149953139.64386126</c:v>
                </c:pt>
                <c:pt idx="1">
                  <c:v>113194198.79731163</c:v>
                </c:pt>
                <c:pt idx="2">
                  <c:v>100835040.17646131</c:v>
                </c:pt>
                <c:pt idx="3">
                  <c:v>70117775.951794028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D-EE4F-BB49-7742A217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(um^2) v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Sheet1!$A$75:$A$79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Sheet1!$B$75:$B$79</c:f>
              <c:numCache>
                <c:formatCode>General</c:formatCode>
                <c:ptCount val="5"/>
                <c:pt idx="0">
                  <c:v>13348</c:v>
                </c:pt>
                <c:pt idx="1">
                  <c:v>25816</c:v>
                </c:pt>
                <c:pt idx="2">
                  <c:v>51905</c:v>
                </c:pt>
                <c:pt idx="3" formatCode="#,##0">
                  <c:v>102437</c:v>
                </c:pt>
                <c:pt idx="4">
                  <c:v>200145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1-A94A-BC88-DC6F0682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76495"/>
        <c:axId val="1667429807"/>
      </c:lineChart>
      <c:catAx>
        <c:axId val="17112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29807"/>
        <c:crosses val="autoZero"/>
        <c:auto val="1"/>
        <c:lblAlgn val="ctr"/>
        <c:lblOffset val="100"/>
        <c:noMultiLvlLbl val="0"/>
      </c:catAx>
      <c:valAx>
        <c:axId val="166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</xdr:row>
      <xdr:rowOff>0</xdr:rowOff>
    </xdr:from>
    <xdr:to>
      <xdr:col>9</xdr:col>
      <xdr:colOff>19050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A62A-12D8-C84D-8DAF-BEBF7188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12700</xdr:rowOff>
    </xdr:from>
    <xdr:to>
      <xdr:col>14</xdr:col>
      <xdr:colOff>711200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180EC-922E-754C-A079-B6DD6520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215900</xdr:colOff>
      <xdr:row>16</xdr:row>
      <xdr:rowOff>50800</xdr:rowOff>
    </xdr:from>
    <xdr:to>
      <xdr:col>12</xdr:col>
      <xdr:colOff>660400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C1DE8-8CAB-A942-A25C-BBCD501E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50800</xdr:rowOff>
    </xdr:from>
    <xdr:to>
      <xdr:col>18</xdr:col>
      <xdr:colOff>444500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3A247F-4891-B741-B360-0E3B41BF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30</xdr:row>
      <xdr:rowOff>76200</xdr:rowOff>
    </xdr:from>
    <xdr:to>
      <xdr:col>12</xdr:col>
      <xdr:colOff>647700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1669C-CE06-2248-AF3F-D3B9E11C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165100</xdr:colOff>
      <xdr:row>44</xdr:row>
      <xdr:rowOff>177800</xdr:rowOff>
    </xdr:from>
    <xdr:to>
      <xdr:col>12</xdr:col>
      <xdr:colOff>609600</xdr:colOff>
      <xdr:row>58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1E706D-381B-D344-9FD8-6E2C9F16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177800</xdr:rowOff>
    </xdr:from>
    <xdr:to>
      <xdr:col>18</xdr:col>
      <xdr:colOff>381000</xdr:colOff>
      <xdr:row>58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244DC-7A01-4249-B231-59C4083E4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139700</xdr:colOff>
      <xdr:row>58</xdr:row>
      <xdr:rowOff>177800</xdr:rowOff>
    </xdr:from>
    <xdr:to>
      <xdr:col>12</xdr:col>
      <xdr:colOff>584200</xdr:colOff>
      <xdr:row>72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F8D9EF-BDCF-C449-8378-FD1C62B2C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165100</xdr:colOff>
      <xdr:row>73</xdr:row>
      <xdr:rowOff>76200</xdr:rowOff>
    </xdr:from>
    <xdr:to>
      <xdr:col>12</xdr:col>
      <xdr:colOff>609600</xdr:colOff>
      <xdr:row>86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B1C84-18CF-814C-B813-1B96A41C2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736600</xdr:colOff>
      <xdr:row>73</xdr:row>
      <xdr:rowOff>88900</xdr:rowOff>
    </xdr:from>
    <xdr:to>
      <xdr:col>18</xdr:col>
      <xdr:colOff>355600</xdr:colOff>
      <xdr:row>86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254BC8-E04D-5E48-9624-A8F54DCD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177800</xdr:colOff>
      <xdr:row>87</xdr:row>
      <xdr:rowOff>76200</xdr:rowOff>
    </xdr:from>
    <xdr:to>
      <xdr:col>12</xdr:col>
      <xdr:colOff>622300</xdr:colOff>
      <xdr:row>100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99EB91-4AB4-D341-A0EC-D3F0996DB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139700</xdr:colOff>
      <xdr:row>108</xdr:row>
      <xdr:rowOff>127000</xdr:rowOff>
    </xdr:from>
    <xdr:to>
      <xdr:col>7</xdr:col>
      <xdr:colOff>0</xdr:colOff>
      <xdr:row>122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5FAE96-9D0D-7341-B711-7D23500E6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101600</xdr:colOff>
      <xdr:row>108</xdr:row>
      <xdr:rowOff>127000</xdr:rowOff>
    </xdr:from>
    <xdr:to>
      <xdr:col>12</xdr:col>
      <xdr:colOff>546100</xdr:colOff>
      <xdr:row>122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688D57-82F9-5849-9C53-3D9A4CF8E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723900</xdr:colOff>
      <xdr:row>108</xdr:row>
      <xdr:rowOff>139700</xdr:rowOff>
    </xdr:from>
    <xdr:to>
      <xdr:col>19</xdr:col>
      <xdr:colOff>711200</xdr:colOff>
      <xdr:row>122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9E0170-E986-8F4A-A0C9-927D999A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9BC5-73DF-144E-B60B-D2F2AABA035B}">
  <dimension ref="A1:K108"/>
  <sheetViews>
    <sheetView tabSelected="1" topLeftCell="A105" workbookViewId="0">
      <selection activeCell="E127" sqref="E127"/>
    </sheetView>
  </sheetViews>
  <sheetFormatPr baseColWidth="10" defaultRowHeight="16" x14ac:dyDescent="0.2"/>
  <cols>
    <col min="2" max="2" width="11.6640625" customWidth="1"/>
    <col min="3" max="3" width="11.5" customWidth="1"/>
    <col min="4" max="4" width="11" customWidth="1"/>
    <col min="8" max="8" width="15.33203125" customWidth="1"/>
    <col min="10" max="10" width="17.83203125" customWidth="1"/>
    <col min="11" max="11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</v>
      </c>
      <c r="B2">
        <v>2487</v>
      </c>
      <c r="C2">
        <v>2.0099999999999998</v>
      </c>
    </row>
    <row r="3" spans="1:3" x14ac:dyDescent="0.2">
      <c r="A3">
        <v>12</v>
      </c>
      <c r="B3">
        <v>3680</v>
      </c>
      <c r="C3">
        <v>2.6059999999999999</v>
      </c>
    </row>
    <row r="4" spans="1:3" x14ac:dyDescent="0.2">
      <c r="A4">
        <v>16</v>
      </c>
      <c r="B4">
        <v>4856</v>
      </c>
      <c r="C4">
        <v>3.13</v>
      </c>
    </row>
    <row r="5" spans="1:3" x14ac:dyDescent="0.2">
      <c r="A5">
        <v>20</v>
      </c>
      <c r="B5">
        <v>6457</v>
      </c>
      <c r="C5">
        <v>3.766</v>
      </c>
    </row>
    <row r="17" spans="1:7" x14ac:dyDescent="0.2">
      <c r="A17" t="s">
        <v>3</v>
      </c>
      <c r="B17" t="s">
        <v>1</v>
      </c>
      <c r="C17" t="s">
        <v>2</v>
      </c>
      <c r="D17" t="s">
        <v>4</v>
      </c>
      <c r="E17" t="s">
        <v>5</v>
      </c>
      <c r="F17" t="s">
        <v>6</v>
      </c>
      <c r="G17" t="s">
        <v>7</v>
      </c>
    </row>
    <row r="18" spans="1:7" x14ac:dyDescent="0.2">
      <c r="A18">
        <v>4</v>
      </c>
      <c r="B18">
        <v>8673</v>
      </c>
      <c r="C18">
        <v>5.8109999999999999</v>
      </c>
      <c r="D18">
        <f>(32/E18)*G18</f>
        <v>157209530.82780647</v>
      </c>
      <c r="E18">
        <f>32+((32-A18+1)*A18)+(32-A18+1)</f>
        <v>177</v>
      </c>
      <c r="F18">
        <v>1.1499999999999999</v>
      </c>
      <c r="G18">
        <f>(1/F18)*1000000000</f>
        <v>869565217.39130449</v>
      </c>
    </row>
    <row r="19" spans="1:7" x14ac:dyDescent="0.2">
      <c r="A19">
        <v>6</v>
      </c>
      <c r="B19">
        <v>8700</v>
      </c>
      <c r="C19">
        <v>5.8319999999999999</v>
      </c>
      <c r="D19">
        <f t="shared" ref="D19:D21" si="0">(32/E19)*G19</f>
        <v>131633072.8095434</v>
      </c>
      <c r="E19">
        <f t="shared" ref="E19:E21" si="1">32+((32-A19+1)*A19)+(32-A19+1)</f>
        <v>221</v>
      </c>
      <c r="F19">
        <v>1.1000000000000001</v>
      </c>
      <c r="G19">
        <f t="shared" ref="G19:G21" si="2">(1/F19)*1000000000</f>
        <v>909090909.090909</v>
      </c>
    </row>
    <row r="20" spans="1:7" x14ac:dyDescent="0.2">
      <c r="A20">
        <v>8</v>
      </c>
      <c r="B20">
        <v>8467</v>
      </c>
      <c r="C20">
        <v>5.694</v>
      </c>
      <c r="D20">
        <f t="shared" si="0"/>
        <v>113194198.79731163</v>
      </c>
      <c r="E20">
        <f t="shared" si="1"/>
        <v>257</v>
      </c>
      <c r="F20">
        <v>1.1000000000000001</v>
      </c>
      <c r="G20">
        <f t="shared" si="2"/>
        <v>909090909.090909</v>
      </c>
    </row>
    <row r="21" spans="1:7" x14ac:dyDescent="0.2">
      <c r="A21">
        <v>10</v>
      </c>
      <c r="B21">
        <v>8252</v>
      </c>
      <c r="C21">
        <v>5.2919999999999998</v>
      </c>
      <c r="D21">
        <f t="shared" si="0"/>
        <v>97635392.829900861</v>
      </c>
      <c r="E21">
        <f t="shared" si="1"/>
        <v>285</v>
      </c>
      <c r="F21">
        <v>1.1499999999999999</v>
      </c>
      <c r="G21">
        <f t="shared" si="2"/>
        <v>869565217.39130449</v>
      </c>
    </row>
    <row r="46" spans="1:7" x14ac:dyDescent="0.2">
      <c r="A46" t="s">
        <v>8</v>
      </c>
      <c r="B46" t="s">
        <v>1</v>
      </c>
      <c r="C46" t="s">
        <v>2</v>
      </c>
      <c r="D46" t="s">
        <v>4</v>
      </c>
      <c r="E46" t="s">
        <v>5</v>
      </c>
      <c r="F46" t="s">
        <v>6</v>
      </c>
      <c r="G46" t="s">
        <v>7</v>
      </c>
    </row>
    <row r="47" spans="1:7" x14ac:dyDescent="0.2">
      <c r="A47">
        <v>16</v>
      </c>
      <c r="B47">
        <v>4744</v>
      </c>
      <c r="C47">
        <v>2.9809999999999999</v>
      </c>
      <c r="D47">
        <f>(A47/E47)*G47</f>
        <v>149953139.64386126</v>
      </c>
      <c r="E47">
        <f>A47+((A47-8+1)*8)+(A47-8+1)</f>
        <v>97</v>
      </c>
      <c r="F47">
        <v>1.1000000000000001</v>
      </c>
      <c r="G47">
        <f>(1/F47)*1000000000</f>
        <v>909090909.090909</v>
      </c>
    </row>
    <row r="48" spans="1:7" x14ac:dyDescent="0.2">
      <c r="A48">
        <v>32</v>
      </c>
      <c r="B48">
        <v>8467</v>
      </c>
      <c r="C48">
        <v>5.6929999999999996</v>
      </c>
      <c r="D48">
        <f t="shared" ref="D48:D50" si="3">(A48/E48)*G48</f>
        <v>113194198.79731163</v>
      </c>
      <c r="E48">
        <f t="shared" ref="E48:E50" si="4">A48+((A48-8+1)*8)+(A48-8+1)</f>
        <v>257</v>
      </c>
      <c r="F48">
        <v>1.1000000000000001</v>
      </c>
      <c r="G48">
        <f t="shared" ref="G48:G50" si="5">(1/F48)*1000000000</f>
        <v>909090909.090909</v>
      </c>
    </row>
    <row r="49" spans="1:7" x14ac:dyDescent="0.2">
      <c r="A49">
        <v>64</v>
      </c>
      <c r="B49">
        <v>15658</v>
      </c>
      <c r="C49">
        <v>12.048</v>
      </c>
      <c r="D49">
        <f t="shared" si="3"/>
        <v>100835040.17646131</v>
      </c>
      <c r="E49">
        <f t="shared" si="4"/>
        <v>577</v>
      </c>
      <c r="F49">
        <v>1.1000000000000001</v>
      </c>
      <c r="G49">
        <f t="shared" si="5"/>
        <v>909090909.090909</v>
      </c>
    </row>
    <row r="50" spans="1:7" x14ac:dyDescent="0.2">
      <c r="A50">
        <v>128</v>
      </c>
      <c r="B50">
        <v>30980</v>
      </c>
      <c r="C50">
        <v>23.675999999999998</v>
      </c>
      <c r="D50">
        <f t="shared" si="3"/>
        <v>70117775.951794028</v>
      </c>
      <c r="E50">
        <f>A50+((A50-8+1)*8)+(A50-8+1)</f>
        <v>1217</v>
      </c>
      <c r="F50">
        <v>1.5</v>
      </c>
      <c r="G50">
        <f t="shared" si="5"/>
        <v>666666666.66666663</v>
      </c>
    </row>
    <row r="74" spans="1:7" x14ac:dyDescent="0.2">
      <c r="A74" t="s">
        <v>9</v>
      </c>
      <c r="B74" t="s">
        <v>1</v>
      </c>
      <c r="C74" t="s">
        <v>2</v>
      </c>
      <c r="D74" t="s">
        <v>4</v>
      </c>
      <c r="E74" t="s">
        <v>5</v>
      </c>
      <c r="F74" t="s">
        <v>6</v>
      </c>
      <c r="G74" t="s">
        <v>7</v>
      </c>
    </row>
    <row r="75" spans="1:7" x14ac:dyDescent="0.2">
      <c r="A75">
        <v>1</v>
      </c>
      <c r="B75">
        <v>13348</v>
      </c>
      <c r="C75">
        <v>8.2729999999999997</v>
      </c>
      <c r="D75">
        <f>(64/E75)*G75</f>
        <v>42735042.735042728</v>
      </c>
      <c r="E75">
        <f>64+(((64-33+1)/A75)*33)+(64-33+1)</f>
        <v>1152</v>
      </c>
      <c r="F75">
        <v>1.3</v>
      </c>
      <c r="G75">
        <f>(1/F75)*1000000000</f>
        <v>769230769.23076916</v>
      </c>
    </row>
    <row r="76" spans="1:7" x14ac:dyDescent="0.2">
      <c r="A76">
        <v>2</v>
      </c>
      <c r="B76">
        <v>25816</v>
      </c>
      <c r="C76">
        <v>15.420999999999999</v>
      </c>
      <c r="D76">
        <f t="shared" ref="D76:D79" si="6">(64/E76)*G76</f>
        <v>73260073.260073259</v>
      </c>
      <c r="E76">
        <f t="shared" ref="E76:E79" si="7">64+(((64-33+1)/A76)*33)+(64-33+1)</f>
        <v>624</v>
      </c>
      <c r="F76">
        <v>1.4</v>
      </c>
      <c r="G76">
        <f t="shared" ref="G76:G79" si="8">(1/F76)*1000000000</f>
        <v>714285714.28571427</v>
      </c>
    </row>
    <row r="77" spans="1:7" x14ac:dyDescent="0.2">
      <c r="A77">
        <v>4</v>
      </c>
      <c r="B77">
        <v>51905</v>
      </c>
      <c r="C77">
        <v>29.745999999999999</v>
      </c>
      <c r="D77">
        <f t="shared" si="6"/>
        <v>122605363.98467435</v>
      </c>
      <c r="E77">
        <f t="shared" si="7"/>
        <v>360</v>
      </c>
      <c r="F77">
        <v>1.45</v>
      </c>
      <c r="G77">
        <f t="shared" si="8"/>
        <v>689655172.41379321</v>
      </c>
    </row>
    <row r="78" spans="1:7" x14ac:dyDescent="0.2">
      <c r="A78">
        <v>8</v>
      </c>
      <c r="B78" s="1">
        <v>102437</v>
      </c>
      <c r="C78">
        <v>58.637999999999998</v>
      </c>
      <c r="D78">
        <f t="shared" si="6"/>
        <v>193587416.81790686</v>
      </c>
      <c r="E78">
        <f t="shared" si="7"/>
        <v>228</v>
      </c>
      <c r="F78">
        <v>1.45</v>
      </c>
      <c r="G78">
        <f t="shared" si="8"/>
        <v>689655172.41379321</v>
      </c>
    </row>
    <row r="79" spans="1:7" x14ac:dyDescent="0.2">
      <c r="A79">
        <v>16</v>
      </c>
      <c r="B79">
        <v>200145</v>
      </c>
      <c r="C79">
        <v>118.08</v>
      </c>
      <c r="D79">
        <f t="shared" si="6"/>
        <v>272456364.4103874</v>
      </c>
      <c r="E79">
        <f t="shared" si="7"/>
        <v>162</v>
      </c>
      <c r="F79">
        <v>1.45</v>
      </c>
      <c r="G79">
        <f t="shared" si="8"/>
        <v>689655172.41379321</v>
      </c>
    </row>
    <row r="103" spans="1:11" x14ac:dyDescent="0.2">
      <c r="A103" t="s">
        <v>10</v>
      </c>
      <c r="B103" t="s">
        <v>1</v>
      </c>
      <c r="C103" t="s">
        <v>2</v>
      </c>
      <c r="D103" t="s">
        <v>4</v>
      </c>
      <c r="E103" t="s">
        <v>5</v>
      </c>
      <c r="F103" t="s">
        <v>6</v>
      </c>
      <c r="G103" t="s">
        <v>7</v>
      </c>
      <c r="H103" t="s">
        <v>11</v>
      </c>
      <c r="I103" t="s">
        <v>12</v>
      </c>
      <c r="J103" t="s">
        <v>13</v>
      </c>
      <c r="K103" t="s">
        <v>14</v>
      </c>
    </row>
    <row r="104" spans="1:11" x14ac:dyDescent="0.2">
      <c r="A104">
        <v>3</v>
      </c>
      <c r="B104">
        <v>27547</v>
      </c>
      <c r="C104">
        <v>16.366</v>
      </c>
      <c r="D104">
        <f>(64/E104)*G104</f>
        <v>39682539.682539679</v>
      </c>
      <c r="E104">
        <f>64+((64-33+1)*33/I104)+(64-33+1)</f>
        <v>1152</v>
      </c>
      <c r="F104">
        <v>1.4</v>
      </c>
      <c r="G104">
        <f>(1/F104)*1000000000</f>
        <v>714285714.28571427</v>
      </c>
      <c r="H104">
        <v>32</v>
      </c>
      <c r="I104">
        <v>1</v>
      </c>
      <c r="J104">
        <v>32</v>
      </c>
      <c r="K104">
        <v>33</v>
      </c>
    </row>
    <row r="105" spans="1:11" x14ac:dyDescent="0.2">
      <c r="A105">
        <v>8</v>
      </c>
      <c r="B105">
        <v>73280</v>
      </c>
      <c r="C105">
        <v>42.09</v>
      </c>
      <c r="D105">
        <f t="shared" ref="D105:D108" si="9">(64/E105)*G105</f>
        <v>96793708.408953428</v>
      </c>
      <c r="E105">
        <f>64+((64-33+1)*33/I105)+(64-33+1)+(H105*J105)</f>
        <v>456</v>
      </c>
      <c r="F105">
        <v>1.45</v>
      </c>
      <c r="G105">
        <f t="shared" ref="G105:G108" si="10">(1/F105)*1000000000</f>
        <v>689655172.41379321</v>
      </c>
      <c r="H105">
        <f>24/2</f>
        <v>12</v>
      </c>
      <c r="I105">
        <v>4</v>
      </c>
      <c r="J105">
        <f>32/4</f>
        <v>8</v>
      </c>
      <c r="K105">
        <v>9</v>
      </c>
    </row>
    <row r="106" spans="1:11" x14ac:dyDescent="0.2">
      <c r="A106">
        <v>14</v>
      </c>
      <c r="B106">
        <v>99983</v>
      </c>
      <c r="C106">
        <v>58.027999999999999</v>
      </c>
      <c r="D106">
        <f t="shared" si="9"/>
        <v>122605363.98467435</v>
      </c>
      <c r="E106">
        <f>64+((64-33+1)*33/I106)+(64-33+1)</f>
        <v>360</v>
      </c>
      <c r="F106">
        <v>1.45</v>
      </c>
      <c r="G106">
        <f t="shared" si="10"/>
        <v>689655172.41379321</v>
      </c>
      <c r="H106">
        <f>32/4</f>
        <v>8</v>
      </c>
      <c r="I106">
        <v>4</v>
      </c>
      <c r="J106">
        <f>32/4</f>
        <v>8</v>
      </c>
      <c r="K106">
        <v>33</v>
      </c>
    </row>
    <row r="107" spans="1:11" x14ac:dyDescent="0.2">
      <c r="A107">
        <v>30</v>
      </c>
      <c r="B107">
        <v>296179</v>
      </c>
      <c r="C107">
        <v>172.01</v>
      </c>
      <c r="D107">
        <f t="shared" si="9"/>
        <v>256615878.10745794</v>
      </c>
      <c r="E107">
        <f>64+((64-33+1)*33/I107)+(64-33+1)+(H107*J107)</f>
        <v>172</v>
      </c>
      <c r="F107">
        <v>1.45</v>
      </c>
      <c r="G107">
        <f t="shared" si="10"/>
        <v>689655172.41379321</v>
      </c>
      <c r="H107">
        <f>15/3</f>
        <v>5</v>
      </c>
      <c r="I107">
        <v>16</v>
      </c>
      <c r="J107">
        <f>32/16</f>
        <v>2</v>
      </c>
      <c r="K107">
        <v>10</v>
      </c>
    </row>
    <row r="108" spans="1:11" x14ac:dyDescent="0.2">
      <c r="A108">
        <v>50</v>
      </c>
      <c r="B108">
        <v>385277</v>
      </c>
      <c r="C108">
        <v>211.68</v>
      </c>
      <c r="D108">
        <f t="shared" si="9"/>
        <v>263374485.59670779</v>
      </c>
      <c r="E108">
        <f>64+((64-33+1)*33/I108)+(64-33+1)</f>
        <v>162</v>
      </c>
      <c r="F108">
        <v>1.5</v>
      </c>
      <c r="G108">
        <f t="shared" si="10"/>
        <v>666666666.66666663</v>
      </c>
      <c r="H108">
        <f>32/16</f>
        <v>2</v>
      </c>
      <c r="I108">
        <v>16</v>
      </c>
      <c r="J108">
        <f>32/16</f>
        <v>2</v>
      </c>
      <c r="K10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2019-12-10T01:06:58Z</dcterms:created>
  <dcterms:modified xsi:type="dcterms:W3CDTF">2019-12-10T02:35:58Z</dcterms:modified>
</cp:coreProperties>
</file>