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4590" windowWidth="15480" windowHeight="46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O25" i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O33" s="1"/>
  <c r="L34"/>
  <c r="L35"/>
  <c r="O35" s="1"/>
  <c r="L36"/>
  <c r="L37"/>
  <c r="L38"/>
  <c r="L39"/>
  <c r="L40"/>
  <c r="L41"/>
  <c r="L42"/>
  <c r="L43"/>
  <c r="L44"/>
  <c r="L45"/>
  <c r="L46"/>
  <c r="L47"/>
  <c r="L48"/>
  <c r="D11" i="3"/>
  <c r="C11"/>
  <c r="B11"/>
  <c r="I3" i="1"/>
  <c r="O3" s="1"/>
  <c r="I4"/>
  <c r="I5"/>
  <c r="I6"/>
  <c r="I7"/>
  <c r="I8"/>
  <c r="O8" s="1"/>
  <c r="I9"/>
  <c r="I10"/>
  <c r="O10" s="1"/>
  <c r="I11"/>
  <c r="O11" s="1"/>
  <c r="I12"/>
  <c r="O12" s="1"/>
  <c r="I13"/>
  <c r="O13" s="1"/>
  <c r="I14"/>
  <c r="I15"/>
  <c r="O15" s="1"/>
  <c r="I16"/>
  <c r="O16" s="1"/>
  <c r="I17"/>
  <c r="I18"/>
  <c r="I19"/>
  <c r="O19" s="1"/>
  <c r="I20"/>
  <c r="O20" s="1"/>
  <c r="I21"/>
  <c r="O21" s="1"/>
  <c r="I22"/>
  <c r="O22" s="1"/>
  <c r="I23"/>
  <c r="I24"/>
  <c r="I25"/>
  <c r="I26"/>
  <c r="O26" s="1"/>
  <c r="I27"/>
  <c r="O27" s="1"/>
  <c r="I28"/>
  <c r="O28" s="1"/>
  <c r="I29"/>
  <c r="I30"/>
  <c r="O30" s="1"/>
  <c r="I31"/>
  <c r="I32"/>
  <c r="I34"/>
  <c r="O34" s="1"/>
  <c r="I36"/>
  <c r="I37"/>
  <c r="I38"/>
  <c r="O38" s="1"/>
  <c r="I39"/>
  <c r="O39" s="1"/>
  <c r="I40"/>
  <c r="I41"/>
  <c r="I42"/>
  <c r="O42" s="1"/>
  <c r="I43"/>
  <c r="I44"/>
  <c r="O44" s="1"/>
  <c r="I45"/>
  <c r="O45" s="1"/>
  <c r="I46"/>
  <c r="O46" s="1"/>
  <c r="I47"/>
  <c r="O47" s="1"/>
  <c r="I48"/>
  <c r="O48" s="1"/>
  <c r="O29" l="1"/>
  <c r="O5"/>
  <c r="O9"/>
  <c r="O17"/>
  <c r="O32"/>
  <c r="O23"/>
  <c r="O4"/>
  <c r="O6"/>
  <c r="O36"/>
  <c r="O40"/>
  <c r="O41"/>
  <c r="O14"/>
  <c r="O43"/>
  <c r="O7"/>
  <c r="O37"/>
  <c r="O31"/>
  <c r="O24"/>
  <c r="O18"/>
</calcChain>
</file>

<file path=xl/comments1.xml><?xml version="1.0" encoding="utf-8"?>
<comments xmlns="http://schemas.openxmlformats.org/spreadsheetml/2006/main">
  <authors>
    <author>Fernan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Fernan:</t>
        </r>
        <r>
          <rPr>
            <sz val="9"/>
            <color indexed="81"/>
            <rFont val="Tahoma"/>
            <family val="2"/>
          </rPr>
          <t xml:space="preserve">
Canceló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Fernan:</t>
        </r>
        <r>
          <rPr>
            <sz val="9"/>
            <color indexed="81"/>
            <rFont val="Tahoma"/>
            <family val="2"/>
          </rPr>
          <t xml:space="preserve">
Canceló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Fernan:</t>
        </r>
        <r>
          <rPr>
            <sz val="9"/>
            <color indexed="81"/>
            <rFont val="Tahoma"/>
            <family val="2"/>
          </rPr>
          <t xml:space="preserve">
Canceló</t>
        </r>
      </text>
    </comment>
  </commentList>
</comments>
</file>

<file path=xl/sharedStrings.xml><?xml version="1.0" encoding="utf-8"?>
<sst xmlns="http://schemas.openxmlformats.org/spreadsheetml/2006/main" count="107" uniqueCount="107">
  <si>
    <t>#</t>
  </si>
  <si>
    <t>Cédula</t>
  </si>
  <si>
    <t>Nombre</t>
  </si>
  <si>
    <t>Email</t>
  </si>
  <si>
    <t>Arango Betancur Juan Camilo</t>
  </si>
  <si>
    <t>camiloarangob@hotmail.com</t>
  </si>
  <si>
    <t>Arismendi Gómez José Alejandro</t>
  </si>
  <si>
    <t>jarismendigomez@yahoo.com.mx</t>
  </si>
  <si>
    <t>Arroyave Quintero Ferney De Jesús</t>
  </si>
  <si>
    <t>faq.sau@gmail.com</t>
  </si>
  <si>
    <t>Baena Vélez Ánderson Alberto</t>
  </si>
  <si>
    <t>andersonbaena25@gmail.com</t>
  </si>
  <si>
    <t>Cano Gómez Mauricio Andrés</t>
  </si>
  <si>
    <t>mandresgo@hotmail.com</t>
  </si>
  <si>
    <t>Cardona Mejía Marlon Orlando</t>
  </si>
  <si>
    <t>c7marlon@gmail.com</t>
  </si>
  <si>
    <t>Carmona Tapias John Jairo</t>
  </si>
  <si>
    <t>jjcarmonatapias@gmail.com</t>
  </si>
  <si>
    <t>Escobar Gómez Sigifredo</t>
  </si>
  <si>
    <t>sigifredo89@gmail.com</t>
  </si>
  <si>
    <t>Galeano Bermúdez Víctor Hugo</t>
  </si>
  <si>
    <t>victorhugogaleano@hotmail.com</t>
  </si>
  <si>
    <t>Henao Velásquez Arley</t>
  </si>
  <si>
    <t>arleyhenao@gmail.com</t>
  </si>
  <si>
    <t>Jaramillo Ospina Jaime Alonso</t>
  </si>
  <si>
    <t>jaime_aj@hotmail.com</t>
  </si>
  <si>
    <t>Jurado Molina Ana María</t>
  </si>
  <si>
    <t>aglaya89@gmail.com</t>
  </si>
  <si>
    <t>Loaiza Herrera Héctor Mario</t>
  </si>
  <si>
    <t>hmloaiza@yahoo.es</t>
  </si>
  <si>
    <t>Lozada García Diana Marcela</t>
  </si>
  <si>
    <t>adimaloga@gmail.com</t>
  </si>
  <si>
    <t>Molina Muñoz Arlex Mauricio</t>
  </si>
  <si>
    <t>darlexx09@hotmail.com</t>
  </si>
  <si>
    <t>Mora Mesa Oscar Antonio</t>
  </si>
  <si>
    <t>oscaranmo@gmail.com</t>
  </si>
  <si>
    <t>Muñoz Acevedo César Augusto</t>
  </si>
  <si>
    <t>cesarmu@hotmail.com</t>
  </si>
  <si>
    <t>Osorio Sepúlveda Jhon Arley</t>
  </si>
  <si>
    <t>mechasbebe@hotmail.com</t>
  </si>
  <si>
    <t>Puerta Quiroz Nelson David</t>
  </si>
  <si>
    <t>nelsonn1000@hotmail.com</t>
  </si>
  <si>
    <t>Rojas Martínez Daniel Felipe</t>
  </si>
  <si>
    <t>rolen2@hotmail.com</t>
  </si>
  <si>
    <t>Ruiz Echavarría Alejandro</t>
  </si>
  <si>
    <t>arealejandro@hotmail.com</t>
  </si>
  <si>
    <t>Salazar Romaña César Augusto</t>
  </si>
  <si>
    <t>ceausarro@hotmail.com</t>
  </si>
  <si>
    <t>Sánchez Sánchez Andrés Felipe</t>
  </si>
  <si>
    <t>sanchez.andresfelipe@gmail.com</t>
  </si>
  <si>
    <t>Velásquez Pino Carlos Mario</t>
  </si>
  <si>
    <t>camavep2005@gmail.com</t>
  </si>
  <si>
    <t>Vivas Reyes Freddy Alexánder</t>
  </si>
  <si>
    <t>falexvr@gmail.com</t>
  </si>
  <si>
    <t>Vásquez Franco Esteban</t>
  </si>
  <si>
    <t>sir_evf@hotmail.com</t>
  </si>
  <si>
    <t>Yepes Palacio Daniel Esteban</t>
  </si>
  <si>
    <t>yepesk8r@gmail.com</t>
  </si>
  <si>
    <t>Zapata Arroyave Daniela</t>
  </si>
  <si>
    <t>dazapata1989@hotmail.com</t>
  </si>
  <si>
    <t>Zapata Zapata Julián Camilo</t>
  </si>
  <si>
    <t>kmilokt@hotmail.com</t>
  </si>
  <si>
    <t>Álvarez Correa Angie Alejandra</t>
  </si>
  <si>
    <t>angieal0406@hotmail.com</t>
  </si>
  <si>
    <t>Parcial 1 20%</t>
  </si>
  <si>
    <t>Trabajo Parte 1 (45/100)</t>
  </si>
  <si>
    <t>Calderon Amaya Annette Yelitza</t>
  </si>
  <si>
    <t>anyelita830@hotmaill.com</t>
  </si>
  <si>
    <t>Cardona Jaramillo Carlos Andrés</t>
  </si>
  <si>
    <t>carloscardo00@gmail.com</t>
  </si>
  <si>
    <t>Chica Osorio Julio Andrés</t>
  </si>
  <si>
    <t>andrescho89@gmail.com</t>
  </si>
  <si>
    <t>De La Parra Lombana Roberto Rafael</t>
  </si>
  <si>
    <t>rrdlpl@gmail.com</t>
  </si>
  <si>
    <t>Duque Alzate Eulises Antonio</t>
  </si>
  <si>
    <t>eulisesduque@gmail.com</t>
  </si>
  <si>
    <t>García Castrillón Jorge Alberto</t>
  </si>
  <si>
    <t>jorge.garcia1214@hotmail.com</t>
  </si>
  <si>
    <t>Hernández Monsalve John Fredy</t>
  </si>
  <si>
    <t>johnfre398@yahoo.es</t>
  </si>
  <si>
    <t>Hinestroza Palacios Alexánder</t>
  </si>
  <si>
    <t>darkdemon8@hotmail.com</t>
  </si>
  <si>
    <t>Jurado González Yeison Fernando</t>
  </si>
  <si>
    <t>yfjurado@gmail.com</t>
  </si>
  <si>
    <t>Marín Cano Ovidio Andrés</t>
  </si>
  <si>
    <t>andrecitopues@hotmail.com</t>
  </si>
  <si>
    <t>Muñoz Vélez Juan David</t>
  </si>
  <si>
    <t>juandavid0714@hotmail.com</t>
  </si>
  <si>
    <t>Osorio Muñoz Wilson Andrés</t>
  </si>
  <si>
    <t>wilson.andres.osorio@gmail.com</t>
  </si>
  <si>
    <t>Pérez Vásquez Roger Stivens</t>
  </si>
  <si>
    <t>stiven_p16@hotmail.com</t>
  </si>
  <si>
    <t>Tavera Misas Érika María</t>
  </si>
  <si>
    <t>mariami3004@gmail.com</t>
  </si>
  <si>
    <t>Torres González David Esteban</t>
  </si>
  <si>
    <t>deiviesteban1@gmail.com</t>
  </si>
  <si>
    <t>Vélez Vargas Deisy Alejandra</t>
  </si>
  <si>
    <t>superalejita@hotmail.com</t>
  </si>
  <si>
    <t>Trabajo Parte 2 (55/100)</t>
  </si>
  <si>
    <t>Total trabajo Modelo e/r (25%)</t>
  </si>
  <si>
    <t>Diseñor Fisico (90/100)</t>
  </si>
  <si>
    <t>Trabajo 
Optimizacion
 20%</t>
  </si>
  <si>
    <t>Tercera 
nota 
(20%)</t>
  </si>
  <si>
    <t>Vista 
Externa (10/100)</t>
  </si>
  <si>
    <t>Talleres + Evaluacion 
Final 15%</t>
  </si>
  <si>
    <t>Definitiva
Materia</t>
  </si>
  <si>
    <t>Gp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</si>
</sst>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49" fontId="0" fillId="0" borderId="0" xfId="0" applyNumberFormat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0" fontId="3" fillId="0" borderId="0" xfId="1"/>
    <xf numFmtId="0" fontId="1" fillId="0" borderId="0" xfId="0" applyFont="1"/>
    <xf numFmtId="9" fontId="0" fillId="0" borderId="0" xfId="0" applyNumberFormat="1"/>
    <xf numFmtId="0" fontId="6" fillId="0" borderId="0" xfId="0" applyFont="1"/>
    <xf numFmtId="164" fontId="0" fillId="3" borderId="0" xfId="0" applyNumberFormat="1" applyFill="1"/>
    <xf numFmtId="164" fontId="0" fillId="5" borderId="0" xfId="0" applyNumberFormat="1" applyFill="1"/>
    <xf numFmtId="164" fontId="2" fillId="4" borderId="0" xfId="0" applyNumberFormat="1" applyFont="1" applyFill="1"/>
    <xf numFmtId="164" fontId="0" fillId="6" borderId="0" xfId="0" applyNumberFormat="1" applyFill="1"/>
    <xf numFmtId="164" fontId="2" fillId="5" borderId="0" xfId="0" applyNumberFormat="1" applyFont="1" applyFill="1"/>
    <xf numFmtId="164" fontId="0" fillId="7" borderId="0" xfId="0" applyNumberFormat="1" applyFill="1"/>
  </cellXfs>
  <cellStyles count="2">
    <cellStyle name="Hipervínculo" xfId="1" builtinId="8"/>
    <cellStyle name="Normal" xfId="0" builtinId="0"/>
  </cellStyles>
  <dxfs count="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30" formatCode="@"/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2:O48" totalsRowShown="0" headerRowDxfId="8">
  <autoFilter ref="A2:O48">
    <filterColumn colId="4">
      <filters>
        <filter val="1"/>
      </filters>
    </filterColumn>
    <filterColumn colId="12"/>
    <filterColumn colId="13"/>
    <filterColumn colId="14"/>
  </autoFilter>
  <sortState ref="A3:N48">
    <sortCondition ref="C2:C48"/>
  </sortState>
  <tableColumns count="15">
    <tableColumn id="1" name="#"/>
    <tableColumn id="2" name="Cédula"/>
    <tableColumn id="3" name="Nombre"/>
    <tableColumn id="4" name="Email"/>
    <tableColumn id="5" name="Gp"/>
    <tableColumn id="6" name="Parcial 1 20%" dataDxfId="7"/>
    <tableColumn id="7" name="Trabajo Parte 1 (45/100)"/>
    <tableColumn id="8" name="Trabajo Parte 2 (55/100)"/>
    <tableColumn id="9" name="Total trabajo Modelo e/r (25%)" dataDxfId="6">
      <calculatedColumnFormula>(G3*0.45+H3*0.55)/10</calculatedColumnFormula>
    </tableColumn>
    <tableColumn id="10" name="Vista _x000a_Externa (10/100)" dataDxfId="5"/>
    <tableColumn id="11" name="Diseñor Fisico (90/100)" dataDxfId="4"/>
    <tableColumn id="12" name="Tercera _x000a_nota _x000a_(20%)" dataDxfId="3">
      <calculatedColumnFormula>Tabla1[[#This Row],[Vista 
Externa (10/100)]]*0.1+Tabla1[[#This Row],[Diseñor Fisico (90/100)]]*0.9</calculatedColumnFormula>
    </tableColumn>
    <tableColumn id="13" name="Trabajo _x000a_Optimizacion_x000a_ 20%" dataDxfId="2"/>
    <tableColumn id="14" name="Talleres + Evaluacion _x000a_Final 15%" dataDxfId="1"/>
    <tableColumn id="15" name="Definitiva_x000a_Materia" dataDxfId="0">
      <calculatedColumnFormula>F3*0.2+I3*0.25+L3*0.2+M3*0.2+N3*0.15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nchez.andresfelipe@gmail.com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c7marlon@gmail.com" TargetMode="External"/><Relationship Id="rId7" Type="http://schemas.openxmlformats.org/officeDocument/2006/relationships/hyperlink" Target="mailto:wilson.andres.osorio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carloscardo00@gmail.com" TargetMode="External"/><Relationship Id="rId1" Type="http://schemas.openxmlformats.org/officeDocument/2006/relationships/hyperlink" Target="mailto:adimaloga@gmail.com" TargetMode="External"/><Relationship Id="rId6" Type="http://schemas.openxmlformats.org/officeDocument/2006/relationships/hyperlink" Target="mailto:yfjurado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darkdemon8@hotmail.com" TargetMode="External"/><Relationship Id="rId10" Type="http://schemas.openxmlformats.org/officeDocument/2006/relationships/hyperlink" Target="mailto:yepesk8r@gmail.com" TargetMode="External"/><Relationship Id="rId4" Type="http://schemas.openxmlformats.org/officeDocument/2006/relationships/hyperlink" Target="mailto:sigifredo89@gmail.com" TargetMode="External"/><Relationship Id="rId9" Type="http://schemas.openxmlformats.org/officeDocument/2006/relationships/hyperlink" Target="mailto:sir_evf@hotmail.com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48"/>
  <sheetViews>
    <sheetView tabSelected="1" topLeftCell="A2" workbookViewId="0">
      <pane ySplit="1" topLeftCell="A51" activePane="bottomLeft" state="frozen"/>
      <selection activeCell="A2" sqref="A2"/>
      <selection pane="bottomLeft" activeCell="Q48" sqref="Q48"/>
    </sheetView>
  </sheetViews>
  <sheetFormatPr baseColWidth="10" defaultRowHeight="15" outlineLevelCol="1"/>
  <cols>
    <col min="1" max="1" width="4.28515625" bestFit="1" customWidth="1"/>
    <col min="2" max="2" width="11" bestFit="1" customWidth="1"/>
    <col min="3" max="3" width="33.28515625" customWidth="1"/>
    <col min="4" max="4" width="26.140625" hidden="1" customWidth="1"/>
    <col min="5" max="5" width="4.28515625" customWidth="1"/>
    <col min="6" max="6" width="10.42578125" customWidth="1"/>
    <col min="7" max="7" width="16.140625" hidden="1" customWidth="1" outlineLevel="1"/>
    <col min="8" max="8" width="13.5703125" hidden="1" customWidth="1" outlineLevel="1"/>
    <col min="9" max="9" width="16.7109375" style="1" customWidth="1" collapsed="1"/>
    <col min="10" max="10" width="11.7109375" hidden="1" customWidth="1"/>
    <col min="11" max="11" width="14.85546875" hidden="1" customWidth="1"/>
    <col min="12" max="12" width="11.85546875" customWidth="1"/>
    <col min="13" max="13" width="13.7109375" customWidth="1"/>
    <col min="14" max="14" width="10.42578125" customWidth="1"/>
  </cols>
  <sheetData>
    <row r="2" spans="1:15" ht="45">
      <c r="A2" s="4" t="s">
        <v>0</v>
      </c>
      <c r="B2" s="4" t="s">
        <v>1</v>
      </c>
      <c r="C2" s="4" t="s">
        <v>2</v>
      </c>
      <c r="D2" s="4" t="s">
        <v>3</v>
      </c>
      <c r="E2" s="4" t="s">
        <v>106</v>
      </c>
      <c r="F2" s="5" t="s">
        <v>64</v>
      </c>
      <c r="G2" s="4" t="s">
        <v>65</v>
      </c>
      <c r="H2" s="4" t="s">
        <v>98</v>
      </c>
      <c r="I2" s="5" t="s">
        <v>99</v>
      </c>
      <c r="J2" s="4" t="s">
        <v>103</v>
      </c>
      <c r="K2" s="4" t="s">
        <v>100</v>
      </c>
      <c r="L2" s="5" t="s">
        <v>102</v>
      </c>
      <c r="M2" s="5" t="s">
        <v>101</v>
      </c>
      <c r="N2" s="5" t="s">
        <v>104</v>
      </c>
      <c r="O2" s="4" t="s">
        <v>105</v>
      </c>
    </row>
    <row r="3" spans="1:15">
      <c r="A3">
        <v>30</v>
      </c>
      <c r="B3">
        <v>1026132779</v>
      </c>
      <c r="C3" s="9" t="s">
        <v>62</v>
      </c>
      <c r="D3" t="s">
        <v>63</v>
      </c>
      <c r="E3">
        <v>1</v>
      </c>
      <c r="F3" s="1">
        <v>2.4375</v>
      </c>
      <c r="G3">
        <v>30</v>
      </c>
      <c r="H3">
        <v>48</v>
      </c>
      <c r="I3" s="1">
        <f t="shared" ref="I3:I48" si="0">(G3*0.45+H3*0.55)/10</f>
        <v>3.9900000000000007</v>
      </c>
      <c r="J3" s="1">
        <v>4</v>
      </c>
      <c r="K3" s="1">
        <v>3.9</v>
      </c>
      <c r="L3" s="1">
        <f>Tabla1[[#This Row],[Vista 
Externa (10/100)]]*0.1+Tabla1[[#This Row],[Diseñor Fisico (90/100)]]*0.9</f>
        <v>3.9099999999999997</v>
      </c>
      <c r="M3" s="1">
        <v>4.5</v>
      </c>
      <c r="N3" s="1">
        <v>4.3</v>
      </c>
      <c r="O3" s="1">
        <f t="shared" ref="O3:O48" si="1">F3*0.2+I3*0.25+L3*0.2+M3*0.2+N3*0.15</f>
        <v>3.8120000000000003</v>
      </c>
    </row>
    <row r="4" spans="1:15">
      <c r="A4">
        <v>1</v>
      </c>
      <c r="B4">
        <v>1026132222</v>
      </c>
      <c r="C4" t="s">
        <v>4</v>
      </c>
      <c r="D4" t="s">
        <v>5</v>
      </c>
      <c r="E4">
        <v>1</v>
      </c>
      <c r="F4" s="1">
        <v>3.125</v>
      </c>
      <c r="G4">
        <v>40</v>
      </c>
      <c r="H4">
        <v>10</v>
      </c>
      <c r="I4" s="2">
        <f t="shared" si="0"/>
        <v>2.35</v>
      </c>
      <c r="J4" s="1">
        <v>4</v>
      </c>
      <c r="K4" s="1">
        <v>3.3</v>
      </c>
      <c r="L4" s="1">
        <f>Tabla1[[#This Row],[Vista 
Externa (10/100)]]*0.1+Tabla1[[#This Row],[Diseñor Fisico (90/100)]]*0.9</f>
        <v>3.3699999999999997</v>
      </c>
      <c r="M4" s="1">
        <v>4</v>
      </c>
      <c r="N4" s="1">
        <v>4.5</v>
      </c>
      <c r="O4" s="1">
        <f t="shared" si="1"/>
        <v>3.3614999999999995</v>
      </c>
    </row>
    <row r="5" spans="1:15">
      <c r="A5">
        <v>2</v>
      </c>
      <c r="B5">
        <v>1017150068</v>
      </c>
      <c r="C5" t="s">
        <v>6</v>
      </c>
      <c r="D5" t="s">
        <v>7</v>
      </c>
      <c r="E5">
        <v>1</v>
      </c>
      <c r="F5" s="1">
        <v>2.75</v>
      </c>
      <c r="G5">
        <v>45</v>
      </c>
      <c r="H5">
        <v>36</v>
      </c>
      <c r="I5" s="3">
        <f t="shared" si="0"/>
        <v>4.0049999999999999</v>
      </c>
      <c r="J5" s="1">
        <v>3.5</v>
      </c>
      <c r="K5" s="1">
        <v>3.5</v>
      </c>
      <c r="L5" s="1">
        <f>Tabla1[[#This Row],[Vista 
Externa (10/100)]]*0.1+Tabla1[[#This Row],[Diseñor Fisico (90/100)]]*0.9</f>
        <v>3.5</v>
      </c>
      <c r="M5" s="1">
        <v>5</v>
      </c>
      <c r="N5" s="1">
        <v>4.0999999999999996</v>
      </c>
      <c r="O5" s="1">
        <f t="shared" si="1"/>
        <v>3.86625</v>
      </c>
    </row>
    <row r="6" spans="1:15">
      <c r="A6">
        <v>3</v>
      </c>
      <c r="B6">
        <v>98466896</v>
      </c>
      <c r="C6" t="s">
        <v>8</v>
      </c>
      <c r="D6" t="s">
        <v>9</v>
      </c>
      <c r="E6">
        <v>1</v>
      </c>
      <c r="F6" s="1">
        <v>3.375</v>
      </c>
      <c r="G6">
        <v>40</v>
      </c>
      <c r="H6">
        <v>10</v>
      </c>
      <c r="I6" s="2">
        <f t="shared" si="0"/>
        <v>2.35</v>
      </c>
      <c r="J6" s="1">
        <v>4</v>
      </c>
      <c r="K6" s="1">
        <v>3.3</v>
      </c>
      <c r="L6" s="1">
        <f>Tabla1[[#This Row],[Vista 
Externa (10/100)]]*0.1+Tabla1[[#This Row],[Diseñor Fisico (90/100)]]*0.9</f>
        <v>3.3699999999999997</v>
      </c>
      <c r="M6" s="1">
        <v>4</v>
      </c>
      <c r="N6" s="1">
        <v>4.5</v>
      </c>
      <c r="O6" s="1">
        <f t="shared" si="1"/>
        <v>3.4115000000000002</v>
      </c>
    </row>
    <row r="7" spans="1:15">
      <c r="A7">
        <v>4</v>
      </c>
      <c r="B7">
        <v>3594155</v>
      </c>
      <c r="C7" t="s">
        <v>10</v>
      </c>
      <c r="D7" t="s">
        <v>11</v>
      </c>
      <c r="E7">
        <v>1</v>
      </c>
      <c r="F7" s="1">
        <v>4</v>
      </c>
      <c r="G7">
        <v>37</v>
      </c>
      <c r="H7">
        <v>45</v>
      </c>
      <c r="I7" s="3">
        <f t="shared" si="0"/>
        <v>4.1400000000000006</v>
      </c>
      <c r="J7" s="1">
        <v>4</v>
      </c>
      <c r="K7" s="1">
        <v>3.5</v>
      </c>
      <c r="L7" s="1">
        <f>Tabla1[[#This Row],[Vista 
Externa (10/100)]]*0.1+Tabla1[[#This Row],[Diseñor Fisico (90/100)]]*0.9</f>
        <v>3.55</v>
      </c>
      <c r="M7" s="1">
        <v>5</v>
      </c>
      <c r="N7" s="1">
        <v>4.5</v>
      </c>
      <c r="O7" s="1">
        <f t="shared" si="1"/>
        <v>4.22</v>
      </c>
    </row>
    <row r="8" spans="1:15" hidden="1">
      <c r="A8">
        <v>1</v>
      </c>
      <c r="B8">
        <v>1121865387</v>
      </c>
      <c r="C8" s="9" t="s">
        <v>66</v>
      </c>
      <c r="D8" t="s">
        <v>67</v>
      </c>
      <c r="E8">
        <v>2</v>
      </c>
      <c r="F8" s="1">
        <v>4.375</v>
      </c>
      <c r="G8">
        <v>34</v>
      </c>
      <c r="H8">
        <v>45</v>
      </c>
      <c r="I8" s="1">
        <f t="shared" si="0"/>
        <v>4.0050000000000008</v>
      </c>
      <c r="J8" s="1">
        <v>4.7</v>
      </c>
      <c r="K8" s="1">
        <v>4.5999999999999996</v>
      </c>
      <c r="L8" s="1">
        <f>Tabla1[[#This Row],[Vista 
Externa (10/100)]]*0.1+Tabla1[[#This Row],[Diseñor Fisico (90/100)]]*0.9</f>
        <v>4.6099999999999994</v>
      </c>
      <c r="M8" s="1">
        <v>3.4</v>
      </c>
      <c r="N8" s="1">
        <v>4.3</v>
      </c>
      <c r="O8" s="1">
        <f t="shared" si="1"/>
        <v>4.1232500000000005</v>
      </c>
    </row>
    <row r="9" spans="1:15">
      <c r="A9">
        <v>5</v>
      </c>
      <c r="B9">
        <v>71377873</v>
      </c>
      <c r="C9" t="s">
        <v>12</v>
      </c>
      <c r="D9" t="s">
        <v>13</v>
      </c>
      <c r="E9">
        <v>1</v>
      </c>
      <c r="F9" s="1">
        <v>1.875</v>
      </c>
      <c r="G9">
        <v>35</v>
      </c>
      <c r="H9">
        <v>50</v>
      </c>
      <c r="I9" s="3">
        <f t="shared" si="0"/>
        <v>4.3250000000000002</v>
      </c>
      <c r="J9" s="1">
        <v>4</v>
      </c>
      <c r="K9" s="1">
        <v>3.5</v>
      </c>
      <c r="L9" s="11">
        <f>Tabla1[[#This Row],[Vista 
Externa (10/100)]]*0.1+Tabla1[[#This Row],[Diseñor Fisico (90/100)]]*0.9</f>
        <v>3.55</v>
      </c>
      <c r="M9" s="1">
        <v>4.7</v>
      </c>
      <c r="N9" s="1">
        <v>5</v>
      </c>
      <c r="O9" s="10">
        <f t="shared" si="1"/>
        <v>3.8562499999999997</v>
      </c>
    </row>
    <row r="10" spans="1:15" hidden="1">
      <c r="A10">
        <v>2</v>
      </c>
      <c r="B10">
        <v>1020428675</v>
      </c>
      <c r="C10" s="9" t="s">
        <v>68</v>
      </c>
      <c r="D10" s="6" t="s">
        <v>69</v>
      </c>
      <c r="E10">
        <v>2</v>
      </c>
      <c r="F10" s="1">
        <v>5</v>
      </c>
      <c r="G10">
        <v>40</v>
      </c>
      <c r="H10">
        <v>55</v>
      </c>
      <c r="I10" s="1">
        <f t="shared" si="0"/>
        <v>4.8250000000000002</v>
      </c>
      <c r="J10" s="1">
        <v>5</v>
      </c>
      <c r="K10" s="1">
        <v>5</v>
      </c>
      <c r="L10" s="1">
        <f>Tabla1[[#This Row],[Vista 
Externa (10/100)]]*0.1+Tabla1[[#This Row],[Diseñor Fisico (90/100)]]*0.9</f>
        <v>5</v>
      </c>
      <c r="M10" s="1">
        <v>5</v>
      </c>
      <c r="N10" s="1">
        <v>4.5</v>
      </c>
      <c r="O10" s="1">
        <f t="shared" si="1"/>
        <v>4.8812499999999996</v>
      </c>
    </row>
    <row r="11" spans="1:15">
      <c r="A11">
        <v>6</v>
      </c>
      <c r="B11">
        <v>1020419396</v>
      </c>
      <c r="C11" s="9" t="s">
        <v>14</v>
      </c>
      <c r="D11" s="6" t="s">
        <v>15</v>
      </c>
      <c r="E11">
        <v>1</v>
      </c>
      <c r="F11" s="1">
        <v>0</v>
      </c>
      <c r="G11">
        <v>40</v>
      </c>
      <c r="H11">
        <v>35</v>
      </c>
      <c r="I11" s="1">
        <f t="shared" si="0"/>
        <v>3.7250000000000001</v>
      </c>
      <c r="J11" s="1">
        <v>5</v>
      </c>
      <c r="K11" s="1">
        <v>4.8</v>
      </c>
      <c r="L11" s="1">
        <f>Tabla1[[#This Row],[Vista 
Externa (10/100)]]*0.1+Tabla1[[#This Row],[Diseñor Fisico (90/100)]]*0.9</f>
        <v>4.82</v>
      </c>
      <c r="M11" s="1">
        <v>5</v>
      </c>
      <c r="N11" s="1">
        <v>5</v>
      </c>
      <c r="O11" s="1">
        <f t="shared" si="1"/>
        <v>3.6452499999999999</v>
      </c>
    </row>
    <row r="12" spans="1:15">
      <c r="A12">
        <v>7</v>
      </c>
      <c r="B12">
        <v>1020416642</v>
      </c>
      <c r="C12" s="9" t="s">
        <v>16</v>
      </c>
      <c r="D12" t="s">
        <v>17</v>
      </c>
      <c r="E12">
        <v>1</v>
      </c>
      <c r="F12" s="1">
        <v>3.875</v>
      </c>
      <c r="G12">
        <v>38</v>
      </c>
      <c r="H12">
        <v>39</v>
      </c>
      <c r="I12" s="1">
        <f t="shared" si="0"/>
        <v>3.8550000000000004</v>
      </c>
      <c r="J12" s="1">
        <v>5</v>
      </c>
      <c r="K12" s="1">
        <v>4</v>
      </c>
      <c r="L12" s="1">
        <f>Tabla1[[#This Row],[Vista 
Externa (10/100)]]*0.1+Tabla1[[#This Row],[Diseñor Fisico (90/100)]]*0.9</f>
        <v>4.0999999999999996</v>
      </c>
      <c r="M12" s="1">
        <v>5</v>
      </c>
      <c r="N12" s="1">
        <v>4.5</v>
      </c>
      <c r="O12" s="1">
        <f t="shared" si="1"/>
        <v>4.2337499999999997</v>
      </c>
    </row>
    <row r="13" spans="1:15" hidden="1">
      <c r="A13">
        <v>3</v>
      </c>
      <c r="B13">
        <v>1040036796</v>
      </c>
      <c r="C13" s="9" t="s">
        <v>70</v>
      </c>
      <c r="D13" t="s">
        <v>71</v>
      </c>
      <c r="E13">
        <v>2</v>
      </c>
      <c r="F13" s="1">
        <v>2.9375</v>
      </c>
      <c r="G13">
        <v>40</v>
      </c>
      <c r="H13">
        <v>50</v>
      </c>
      <c r="I13" s="1">
        <f t="shared" si="0"/>
        <v>4.55</v>
      </c>
      <c r="J13" s="1">
        <v>4.5</v>
      </c>
      <c r="K13" s="1">
        <v>4.5</v>
      </c>
      <c r="L13" s="1">
        <f>Tabla1[[#This Row],[Vista 
Externa (10/100)]]*0.1+Tabla1[[#This Row],[Diseñor Fisico (90/100)]]*0.9</f>
        <v>4.5</v>
      </c>
      <c r="M13" s="1">
        <v>5</v>
      </c>
      <c r="N13" s="1">
        <v>4.5</v>
      </c>
      <c r="O13" s="1">
        <f t="shared" si="1"/>
        <v>4.3</v>
      </c>
    </row>
    <row r="14" spans="1:15" hidden="1">
      <c r="A14">
        <v>4</v>
      </c>
      <c r="B14">
        <v>1017171568</v>
      </c>
      <c r="C14" t="s">
        <v>72</v>
      </c>
      <c r="D14" t="s">
        <v>73</v>
      </c>
      <c r="E14">
        <v>2</v>
      </c>
      <c r="F14" s="1">
        <v>4.9625000000000004</v>
      </c>
      <c r="G14">
        <v>45</v>
      </c>
      <c r="H14">
        <v>39</v>
      </c>
      <c r="I14" s="3">
        <f t="shared" si="0"/>
        <v>4.17</v>
      </c>
      <c r="J14" s="1">
        <v>5</v>
      </c>
      <c r="K14" s="1">
        <v>3.5</v>
      </c>
      <c r="L14" s="1">
        <f>Tabla1[[#This Row],[Vista 
Externa (10/100)]]*0.1+Tabla1[[#This Row],[Diseñor Fisico (90/100)]]*0.9</f>
        <v>3.65</v>
      </c>
      <c r="M14" s="1">
        <v>4.2</v>
      </c>
      <c r="N14" s="1">
        <v>4.3</v>
      </c>
      <c r="O14" s="1">
        <f t="shared" si="1"/>
        <v>4.25</v>
      </c>
    </row>
    <row r="15" spans="1:15" hidden="1">
      <c r="A15">
        <v>5</v>
      </c>
      <c r="B15">
        <v>71763957</v>
      </c>
      <c r="C15" s="7" t="s">
        <v>74</v>
      </c>
      <c r="D15" s="7" t="s">
        <v>75</v>
      </c>
      <c r="E15" s="7">
        <v>2</v>
      </c>
      <c r="F15" s="2">
        <v>0</v>
      </c>
      <c r="G15" s="7">
        <v>0</v>
      </c>
      <c r="H15" s="7">
        <v>0</v>
      </c>
      <c r="I15" s="2">
        <f t="shared" si="0"/>
        <v>0</v>
      </c>
      <c r="J15" s="2">
        <v>0</v>
      </c>
      <c r="K15" s="2"/>
      <c r="L15" s="2">
        <f>Tabla1[[#This Row],[Vista 
Externa (10/100)]]*0.1+Tabla1[[#This Row],[Diseñor Fisico (90/100)]]*0.9</f>
        <v>0</v>
      </c>
      <c r="M15" s="1">
        <v>0</v>
      </c>
      <c r="N15" s="1">
        <v>0</v>
      </c>
      <c r="O15" s="1">
        <f t="shared" si="1"/>
        <v>0</v>
      </c>
    </row>
    <row r="16" spans="1:15">
      <c r="A16">
        <v>8</v>
      </c>
      <c r="B16">
        <v>1128422444</v>
      </c>
      <c r="C16" s="9" t="s">
        <v>18</v>
      </c>
      <c r="D16" s="6" t="s">
        <v>19</v>
      </c>
      <c r="E16">
        <v>1</v>
      </c>
      <c r="F16" s="1">
        <v>3.875</v>
      </c>
      <c r="G16">
        <v>34</v>
      </c>
      <c r="H16">
        <v>45</v>
      </c>
      <c r="I16" s="1">
        <f t="shared" si="0"/>
        <v>4.0050000000000008</v>
      </c>
      <c r="J16" s="1">
        <v>4.7</v>
      </c>
      <c r="K16" s="1">
        <v>4.5999999999999996</v>
      </c>
      <c r="L16" s="1">
        <f>Tabla1[[#This Row],[Vista 
Externa (10/100)]]*0.1+Tabla1[[#This Row],[Diseñor Fisico (90/100)]]*0.9</f>
        <v>4.6099999999999994</v>
      </c>
      <c r="M16" s="1">
        <v>3.4</v>
      </c>
      <c r="N16" s="1">
        <v>4.3</v>
      </c>
      <c r="O16" s="1">
        <f t="shared" si="1"/>
        <v>4.02325</v>
      </c>
    </row>
    <row r="17" spans="1:15">
      <c r="A17">
        <v>9</v>
      </c>
      <c r="B17">
        <v>8356509</v>
      </c>
      <c r="C17" t="s">
        <v>20</v>
      </c>
      <c r="D17" t="s">
        <v>21</v>
      </c>
      <c r="E17">
        <v>1</v>
      </c>
      <c r="F17" s="1">
        <v>1.75</v>
      </c>
      <c r="G17">
        <v>35</v>
      </c>
      <c r="H17">
        <v>50</v>
      </c>
      <c r="I17" s="3">
        <f t="shared" si="0"/>
        <v>4.3250000000000002</v>
      </c>
      <c r="J17" s="1">
        <v>4</v>
      </c>
      <c r="K17" s="1">
        <v>3.5</v>
      </c>
      <c r="L17" s="1">
        <f>Tabla1[[#This Row],[Vista 
Externa (10/100)]]*0.1+Tabla1[[#This Row],[Diseñor Fisico (90/100)]]*0.9</f>
        <v>3.55</v>
      </c>
      <c r="M17" s="1">
        <v>4.7</v>
      </c>
      <c r="N17" s="1">
        <v>5</v>
      </c>
      <c r="O17" s="1">
        <f t="shared" si="1"/>
        <v>3.8312500000000003</v>
      </c>
    </row>
    <row r="18" spans="1:15" hidden="1">
      <c r="A18">
        <v>6</v>
      </c>
      <c r="B18">
        <v>1020427311</v>
      </c>
      <c r="C18" t="s">
        <v>76</v>
      </c>
      <c r="D18" t="s">
        <v>77</v>
      </c>
      <c r="E18">
        <v>2</v>
      </c>
      <c r="F18" s="1">
        <v>5</v>
      </c>
      <c r="G18">
        <v>45</v>
      </c>
      <c r="H18">
        <v>44</v>
      </c>
      <c r="I18" s="1">
        <f t="shared" si="0"/>
        <v>4.4450000000000003</v>
      </c>
      <c r="J18" s="1">
        <v>4</v>
      </c>
      <c r="K18" s="1">
        <v>4.5</v>
      </c>
      <c r="L18" s="1">
        <f>Tabla1[[#This Row],[Vista 
Externa (10/100)]]*0.1+Tabla1[[#This Row],[Diseñor Fisico (90/100)]]*0.9</f>
        <v>4.45</v>
      </c>
      <c r="M18" s="1">
        <v>5</v>
      </c>
      <c r="N18" s="1">
        <v>4.8</v>
      </c>
      <c r="O18" s="1">
        <f t="shared" si="1"/>
        <v>4.7212500000000004</v>
      </c>
    </row>
    <row r="19" spans="1:15">
      <c r="A19">
        <v>10</v>
      </c>
      <c r="B19">
        <v>1039448771</v>
      </c>
      <c r="C19" s="9" t="s">
        <v>22</v>
      </c>
      <c r="D19" t="s">
        <v>23</v>
      </c>
      <c r="E19">
        <v>1</v>
      </c>
      <c r="F19" s="1">
        <v>3.25</v>
      </c>
      <c r="G19">
        <v>40</v>
      </c>
      <c r="H19">
        <v>35</v>
      </c>
      <c r="I19" s="1">
        <f t="shared" si="0"/>
        <v>3.7250000000000001</v>
      </c>
      <c r="J19" s="1">
        <v>5</v>
      </c>
      <c r="K19" s="1">
        <v>5</v>
      </c>
      <c r="L19" s="1">
        <f>Tabla1[[#This Row],[Vista 
Externa (10/100)]]*0.1+Tabla1[[#This Row],[Diseñor Fisico (90/100)]]*0.9</f>
        <v>5</v>
      </c>
      <c r="M19" s="1">
        <v>4.5</v>
      </c>
      <c r="N19" s="1">
        <v>4</v>
      </c>
      <c r="O19" s="1">
        <f t="shared" si="1"/>
        <v>4.0812499999999998</v>
      </c>
    </row>
    <row r="20" spans="1:15" hidden="1">
      <c r="A20">
        <v>7</v>
      </c>
      <c r="B20">
        <v>71225884</v>
      </c>
      <c r="C20" s="9" t="s">
        <v>78</v>
      </c>
      <c r="D20" t="s">
        <v>79</v>
      </c>
      <c r="E20">
        <v>2</v>
      </c>
      <c r="F20" s="1">
        <v>1.4374999999999998</v>
      </c>
      <c r="G20">
        <v>43</v>
      </c>
      <c r="H20">
        <v>35</v>
      </c>
      <c r="I20" s="1">
        <f t="shared" si="0"/>
        <v>3.8600000000000003</v>
      </c>
      <c r="J20" s="1">
        <v>4.5</v>
      </c>
      <c r="K20" s="1">
        <v>4.0999999999999996</v>
      </c>
      <c r="L20" s="1">
        <f>Tabla1[[#This Row],[Vista 
Externa (10/100)]]*0.1+Tabla1[[#This Row],[Diseñor Fisico (90/100)]]*0.9</f>
        <v>4.1399999999999997</v>
      </c>
      <c r="M20" s="1">
        <v>3.8</v>
      </c>
      <c r="N20" s="1">
        <v>4.3</v>
      </c>
      <c r="O20" s="1">
        <f t="shared" si="1"/>
        <v>3.4854999999999996</v>
      </c>
    </row>
    <row r="21" spans="1:15" hidden="1">
      <c r="A21">
        <v>8</v>
      </c>
      <c r="B21">
        <v>71265090</v>
      </c>
      <c r="C21" s="9" t="s">
        <v>80</v>
      </c>
      <c r="D21" s="6" t="s">
        <v>81</v>
      </c>
      <c r="E21">
        <v>2</v>
      </c>
      <c r="F21" s="1">
        <v>3.0625</v>
      </c>
      <c r="G21">
        <v>38</v>
      </c>
      <c r="H21">
        <v>55</v>
      </c>
      <c r="I21" s="1">
        <f t="shared" si="0"/>
        <v>4.7350000000000012</v>
      </c>
      <c r="J21" s="1">
        <v>5</v>
      </c>
      <c r="K21" s="1">
        <v>4.4000000000000004</v>
      </c>
      <c r="L21" s="1">
        <f>Tabla1[[#This Row],[Vista 
Externa (10/100)]]*0.1+Tabla1[[#This Row],[Diseñor Fisico (90/100)]]*0.9</f>
        <v>4.4600000000000009</v>
      </c>
      <c r="M21" s="1">
        <v>3.7</v>
      </c>
      <c r="N21" s="1">
        <v>4.8</v>
      </c>
      <c r="O21" s="1">
        <f t="shared" si="1"/>
        <v>4.1482500000000009</v>
      </c>
    </row>
    <row r="22" spans="1:15">
      <c r="A22">
        <v>11</v>
      </c>
      <c r="B22">
        <v>98708872</v>
      </c>
      <c r="C22" s="9" t="s">
        <v>24</v>
      </c>
      <c r="D22" t="s">
        <v>25</v>
      </c>
      <c r="E22">
        <v>1</v>
      </c>
      <c r="F22" s="1">
        <v>3.5625</v>
      </c>
      <c r="G22">
        <v>38</v>
      </c>
      <c r="H22">
        <v>39</v>
      </c>
      <c r="I22" s="1">
        <f t="shared" si="0"/>
        <v>3.8550000000000004</v>
      </c>
      <c r="J22" s="1">
        <v>5</v>
      </c>
      <c r="K22" s="1">
        <v>4</v>
      </c>
      <c r="L22" s="1">
        <f>Tabla1[[#This Row],[Vista 
Externa (10/100)]]*0.1+Tabla1[[#This Row],[Diseñor Fisico (90/100)]]*0.9</f>
        <v>4.0999999999999996</v>
      </c>
      <c r="M22" s="1">
        <v>5</v>
      </c>
      <c r="N22" s="1">
        <v>4.5</v>
      </c>
      <c r="O22" s="1">
        <f t="shared" si="1"/>
        <v>4.1712499999999997</v>
      </c>
    </row>
    <row r="23" spans="1:15" hidden="1">
      <c r="A23">
        <v>9</v>
      </c>
      <c r="B23">
        <v>15438068</v>
      </c>
      <c r="C23" t="s">
        <v>82</v>
      </c>
      <c r="D23" s="6" t="s">
        <v>83</v>
      </c>
      <c r="E23">
        <v>2</v>
      </c>
      <c r="F23" s="1">
        <v>2.9375</v>
      </c>
      <c r="G23">
        <v>35</v>
      </c>
      <c r="H23">
        <v>45</v>
      </c>
      <c r="I23" s="3">
        <f t="shared" si="0"/>
        <v>4.05</v>
      </c>
      <c r="J23" s="1">
        <v>0</v>
      </c>
      <c r="K23" s="1">
        <v>3.9</v>
      </c>
      <c r="L23" s="1">
        <f>Tabla1[[#This Row],[Vista 
Externa (10/100)]]*0.1+Tabla1[[#This Row],[Diseñor Fisico (90/100)]]*0.9</f>
        <v>3.51</v>
      </c>
      <c r="M23" s="1">
        <v>3.4</v>
      </c>
      <c r="N23" s="1">
        <v>0</v>
      </c>
      <c r="O23" s="1">
        <f t="shared" si="1"/>
        <v>2.9820000000000002</v>
      </c>
    </row>
    <row r="24" spans="1:15">
      <c r="A24">
        <v>12</v>
      </c>
      <c r="B24">
        <v>1128428028</v>
      </c>
      <c r="C24" t="s">
        <v>26</v>
      </c>
      <c r="D24" t="s">
        <v>27</v>
      </c>
      <c r="E24">
        <v>1</v>
      </c>
      <c r="F24" s="1">
        <v>4.25</v>
      </c>
      <c r="G24">
        <v>45</v>
      </c>
      <c r="H24">
        <v>44</v>
      </c>
      <c r="I24" s="1">
        <f t="shared" si="0"/>
        <v>4.4450000000000003</v>
      </c>
      <c r="J24" s="1">
        <v>4</v>
      </c>
      <c r="K24" s="1">
        <v>4.5</v>
      </c>
      <c r="L24" s="1">
        <f>Tabla1[[#This Row],[Vista 
Externa (10/100)]]*0.1+Tabla1[[#This Row],[Diseñor Fisico (90/100)]]*0.9</f>
        <v>4.45</v>
      </c>
      <c r="M24" s="1">
        <v>5</v>
      </c>
      <c r="N24" s="1">
        <v>4.8</v>
      </c>
      <c r="O24" s="1">
        <f t="shared" si="1"/>
        <v>4.57125</v>
      </c>
    </row>
    <row r="25" spans="1:15">
      <c r="A25">
        <v>13</v>
      </c>
      <c r="B25">
        <v>8106091</v>
      </c>
      <c r="C25" s="9" t="s">
        <v>28</v>
      </c>
      <c r="D25" t="s">
        <v>29</v>
      </c>
      <c r="E25">
        <v>1</v>
      </c>
      <c r="F25" s="1">
        <v>4.1249999999999991</v>
      </c>
      <c r="G25">
        <v>40</v>
      </c>
      <c r="H25">
        <v>35</v>
      </c>
      <c r="I25" s="1">
        <f t="shared" si="0"/>
        <v>3.7250000000000001</v>
      </c>
      <c r="J25" s="1">
        <v>5</v>
      </c>
      <c r="K25" s="1">
        <v>5</v>
      </c>
      <c r="L25" s="1">
        <f>Tabla1[[#This Row],[Vista 
Externa (10/100)]]*0.1+Tabla1[[#This Row],[Diseñor Fisico (90/100)]]*0.9</f>
        <v>5</v>
      </c>
      <c r="M25" s="1">
        <v>4.5</v>
      </c>
      <c r="N25" s="1">
        <v>4</v>
      </c>
      <c r="O25" s="13">
        <f>F25*0.2+I25*0.25+L25*0.2+M25*0.2+N25*0.15</f>
        <v>4.2562499999999996</v>
      </c>
    </row>
    <row r="26" spans="1:15">
      <c r="A26">
        <v>14</v>
      </c>
      <c r="B26">
        <v>1020412135</v>
      </c>
      <c r="C26" s="9" t="s">
        <v>30</v>
      </c>
      <c r="D26" s="6" t="s">
        <v>31</v>
      </c>
      <c r="E26">
        <v>1</v>
      </c>
      <c r="F26" s="1">
        <v>4.6499999999999995</v>
      </c>
      <c r="G26">
        <v>40</v>
      </c>
      <c r="H26">
        <v>50</v>
      </c>
      <c r="I26" s="1">
        <f t="shared" si="0"/>
        <v>4.55</v>
      </c>
      <c r="J26" s="1">
        <v>5</v>
      </c>
      <c r="K26" s="1">
        <v>5</v>
      </c>
      <c r="L26" s="1">
        <f>Tabla1[[#This Row],[Vista 
Externa (10/100)]]*0.1+Tabla1[[#This Row],[Diseñor Fisico (90/100)]]*0.9</f>
        <v>5</v>
      </c>
      <c r="M26" s="1">
        <v>5</v>
      </c>
      <c r="N26" s="1">
        <v>4.5</v>
      </c>
      <c r="O26" s="12">
        <f t="shared" si="1"/>
        <v>4.7424999999999997</v>
      </c>
    </row>
    <row r="27" spans="1:15" s="7" customFormat="1" hidden="1">
      <c r="A27" s="7">
        <v>10</v>
      </c>
      <c r="B27" s="7">
        <v>98714595</v>
      </c>
      <c r="C27" s="7" t="s">
        <v>84</v>
      </c>
      <c r="D27" s="7" t="s">
        <v>85</v>
      </c>
      <c r="E27" s="7">
        <v>2</v>
      </c>
      <c r="F27" s="2">
        <v>0</v>
      </c>
      <c r="G27" s="7">
        <v>0</v>
      </c>
      <c r="H27" s="7">
        <v>0</v>
      </c>
      <c r="I27" s="2">
        <f t="shared" si="0"/>
        <v>0</v>
      </c>
      <c r="J27" s="2">
        <v>0</v>
      </c>
      <c r="K27" s="2"/>
      <c r="L27" s="2">
        <f>Tabla1[[#This Row],[Vista 
Externa (10/100)]]*0.1+Tabla1[[#This Row],[Diseñor Fisico (90/100)]]*0.9</f>
        <v>0</v>
      </c>
      <c r="M27" s="2">
        <v>0</v>
      </c>
      <c r="N27" s="2">
        <v>0</v>
      </c>
      <c r="O27" s="2">
        <f t="shared" si="1"/>
        <v>0</v>
      </c>
    </row>
    <row r="28" spans="1:15">
      <c r="A28">
        <v>15</v>
      </c>
      <c r="B28">
        <v>1128419476</v>
      </c>
      <c r="C28" s="9" t="s">
        <v>32</v>
      </c>
      <c r="D28" t="s">
        <v>33</v>
      </c>
      <c r="E28">
        <v>1</v>
      </c>
      <c r="F28" s="1">
        <v>3.875</v>
      </c>
      <c r="G28">
        <v>40</v>
      </c>
      <c r="H28">
        <v>50</v>
      </c>
      <c r="I28" s="1">
        <f t="shared" si="0"/>
        <v>4.55</v>
      </c>
      <c r="J28" s="1">
        <v>4.5</v>
      </c>
      <c r="K28" s="1">
        <v>5</v>
      </c>
      <c r="L28" s="1">
        <f>Tabla1[[#This Row],[Vista 
Externa (10/100)]]*0.1+Tabla1[[#This Row],[Diseñor Fisico (90/100)]]*0.9</f>
        <v>4.95</v>
      </c>
      <c r="M28" s="1">
        <v>5</v>
      </c>
      <c r="N28" s="1">
        <v>4.5</v>
      </c>
      <c r="O28" s="1">
        <f t="shared" si="1"/>
        <v>4.5775000000000006</v>
      </c>
    </row>
    <row r="29" spans="1:15">
      <c r="A29">
        <v>16</v>
      </c>
      <c r="B29">
        <v>3664318</v>
      </c>
      <c r="C29" t="s">
        <v>34</v>
      </c>
      <c r="D29" t="s">
        <v>35</v>
      </c>
      <c r="E29">
        <v>1</v>
      </c>
      <c r="F29" s="1">
        <v>3.0000000000000004</v>
      </c>
      <c r="G29">
        <v>45</v>
      </c>
      <c r="H29">
        <v>36</v>
      </c>
      <c r="I29" s="3">
        <f t="shared" si="0"/>
        <v>4.0049999999999999</v>
      </c>
      <c r="J29" s="1">
        <v>3.5</v>
      </c>
      <c r="K29" s="1">
        <v>3.5</v>
      </c>
      <c r="L29" s="1">
        <f>Tabla1[[#This Row],[Vista 
Externa (10/100)]]*0.1+Tabla1[[#This Row],[Diseñor Fisico (90/100)]]*0.9</f>
        <v>3.5</v>
      </c>
      <c r="M29" s="1">
        <v>5</v>
      </c>
      <c r="N29" s="1">
        <v>4.0999999999999996</v>
      </c>
      <c r="O29" s="1">
        <f t="shared" si="1"/>
        <v>3.9162499999999998</v>
      </c>
    </row>
    <row r="30" spans="1:15">
      <c r="A30">
        <v>17</v>
      </c>
      <c r="B30">
        <v>98554330</v>
      </c>
      <c r="C30" s="9" t="s">
        <v>36</v>
      </c>
      <c r="D30" t="s">
        <v>37</v>
      </c>
      <c r="E30">
        <v>1</v>
      </c>
      <c r="F30" s="1">
        <v>2.25</v>
      </c>
      <c r="G30">
        <v>30</v>
      </c>
      <c r="H30">
        <v>48</v>
      </c>
      <c r="I30" s="1">
        <f t="shared" si="0"/>
        <v>3.9900000000000007</v>
      </c>
      <c r="J30" s="1">
        <v>4</v>
      </c>
      <c r="K30" s="1">
        <v>0</v>
      </c>
      <c r="L30" s="1">
        <f>Tabla1[[#This Row],[Vista 
Externa (10/100)]]*0.1+Tabla1[[#This Row],[Diseñor Fisico (90/100)]]*0.9</f>
        <v>0.4</v>
      </c>
      <c r="M30" s="1">
        <v>0</v>
      </c>
      <c r="N30" s="1">
        <v>0</v>
      </c>
      <c r="O30" s="1">
        <f t="shared" si="1"/>
        <v>1.5275000000000003</v>
      </c>
    </row>
    <row r="31" spans="1:15" hidden="1">
      <c r="A31">
        <v>11</v>
      </c>
      <c r="B31">
        <v>71266688</v>
      </c>
      <c r="C31" t="s">
        <v>86</v>
      </c>
      <c r="D31" t="s">
        <v>87</v>
      </c>
      <c r="E31">
        <v>2</v>
      </c>
      <c r="F31" s="1">
        <v>3.4124999999999996</v>
      </c>
      <c r="G31">
        <v>43</v>
      </c>
      <c r="H31">
        <v>28</v>
      </c>
      <c r="I31" s="1">
        <f t="shared" si="0"/>
        <v>3.4750000000000001</v>
      </c>
      <c r="J31" s="1">
        <v>3</v>
      </c>
      <c r="K31" s="1">
        <v>2.5</v>
      </c>
      <c r="L31" s="1">
        <f>Tabla1[[#This Row],[Vista 
Externa (10/100)]]*0.1+Tabla1[[#This Row],[Diseñor Fisico (90/100)]]*0.9</f>
        <v>2.5499999999999998</v>
      </c>
      <c r="M31" s="1">
        <v>4.8</v>
      </c>
      <c r="N31" s="1">
        <v>4</v>
      </c>
      <c r="O31" s="1">
        <f t="shared" si="1"/>
        <v>3.6212500000000003</v>
      </c>
    </row>
    <row r="32" spans="1:15" hidden="1">
      <c r="A32">
        <v>12</v>
      </c>
      <c r="B32">
        <v>98647142</v>
      </c>
      <c r="C32" t="s">
        <v>88</v>
      </c>
      <c r="D32" s="6" t="s">
        <v>89</v>
      </c>
      <c r="E32">
        <v>2</v>
      </c>
      <c r="F32" s="1">
        <v>2.6</v>
      </c>
      <c r="G32">
        <v>35</v>
      </c>
      <c r="H32">
        <v>45</v>
      </c>
      <c r="I32" s="3">
        <f t="shared" si="0"/>
        <v>4.05</v>
      </c>
      <c r="J32" s="1">
        <v>0</v>
      </c>
      <c r="K32" s="1">
        <v>3.9</v>
      </c>
      <c r="L32" s="1">
        <f>Tabla1[[#This Row],[Vista 
Externa (10/100)]]*0.1+Tabla1[[#This Row],[Diseñor Fisico (90/100)]]*0.9</f>
        <v>3.51</v>
      </c>
      <c r="M32" s="1">
        <v>3.4</v>
      </c>
      <c r="N32" s="1">
        <v>4.5</v>
      </c>
      <c r="O32" s="1">
        <f t="shared" si="1"/>
        <v>3.5894999999999997</v>
      </c>
    </row>
    <row r="33" spans="1:15">
      <c r="A33">
        <v>18</v>
      </c>
      <c r="B33">
        <v>1017183206</v>
      </c>
      <c r="C33" t="s">
        <v>38</v>
      </c>
      <c r="D33" t="s">
        <v>39</v>
      </c>
      <c r="E33">
        <v>1</v>
      </c>
      <c r="F33" s="1">
        <v>3.3125000000000004</v>
      </c>
      <c r="G33">
        <v>25</v>
      </c>
      <c r="H33">
        <v>10</v>
      </c>
      <c r="I33" s="14">
        <v>3.5</v>
      </c>
      <c r="J33" s="1">
        <v>4</v>
      </c>
      <c r="K33" s="1">
        <v>4</v>
      </c>
      <c r="L33" s="1">
        <f>Tabla1[[#This Row],[Vista 
Externa (10/100)]]*0.1+Tabla1[[#This Row],[Diseñor Fisico (90/100)]]*0.9</f>
        <v>4</v>
      </c>
      <c r="M33" s="1">
        <v>5</v>
      </c>
      <c r="N33" s="1">
        <v>4</v>
      </c>
      <c r="O33" s="10">
        <f t="shared" si="1"/>
        <v>3.9375000000000004</v>
      </c>
    </row>
    <row r="34" spans="1:15" hidden="1">
      <c r="A34">
        <v>13</v>
      </c>
      <c r="B34">
        <v>1017172681</v>
      </c>
      <c r="C34" s="9" t="s">
        <v>90</v>
      </c>
      <c r="D34" t="s">
        <v>91</v>
      </c>
      <c r="E34">
        <v>2</v>
      </c>
      <c r="F34" s="1">
        <v>4.75</v>
      </c>
      <c r="G34">
        <v>40</v>
      </c>
      <c r="H34">
        <v>55</v>
      </c>
      <c r="I34" s="1">
        <f t="shared" si="0"/>
        <v>4.8250000000000002</v>
      </c>
      <c r="J34" s="1">
        <v>5</v>
      </c>
      <c r="K34" s="1">
        <v>5</v>
      </c>
      <c r="L34" s="1">
        <f>Tabla1[[#This Row],[Vista 
Externa (10/100)]]*0.1+Tabla1[[#This Row],[Diseñor Fisico (90/100)]]*0.9</f>
        <v>5</v>
      </c>
      <c r="M34" s="1">
        <v>5</v>
      </c>
      <c r="N34" s="1">
        <v>4.5</v>
      </c>
      <c r="O34" s="1">
        <f t="shared" si="1"/>
        <v>4.8312499999999998</v>
      </c>
    </row>
    <row r="35" spans="1:15">
      <c r="A35">
        <v>19</v>
      </c>
      <c r="B35">
        <v>1036613593</v>
      </c>
      <c r="C35" t="s">
        <v>40</v>
      </c>
      <c r="D35" t="s">
        <v>41</v>
      </c>
      <c r="E35">
        <v>1</v>
      </c>
      <c r="F35" s="1">
        <v>3.3125000000000004</v>
      </c>
      <c r="G35">
        <v>25</v>
      </c>
      <c r="H35">
        <v>10</v>
      </c>
      <c r="I35" s="14">
        <v>3.5</v>
      </c>
      <c r="J35" s="1">
        <v>4</v>
      </c>
      <c r="K35" s="1">
        <v>4</v>
      </c>
      <c r="L35" s="1">
        <f>Tabla1[[#This Row],[Vista 
Externa (10/100)]]*0.1+Tabla1[[#This Row],[Diseñor Fisico (90/100)]]*0.9</f>
        <v>4</v>
      </c>
      <c r="M35" s="1">
        <v>5</v>
      </c>
      <c r="N35" s="1">
        <v>4</v>
      </c>
      <c r="O35" s="10">
        <f t="shared" si="1"/>
        <v>3.9375000000000004</v>
      </c>
    </row>
    <row r="36" spans="1:15">
      <c r="A36">
        <v>20</v>
      </c>
      <c r="B36">
        <v>71526811</v>
      </c>
      <c r="C36" t="s">
        <v>42</v>
      </c>
      <c r="D36" t="s">
        <v>43</v>
      </c>
      <c r="E36">
        <v>1</v>
      </c>
      <c r="F36" s="1">
        <v>3.3125000000000004</v>
      </c>
      <c r="G36">
        <v>34</v>
      </c>
      <c r="H36">
        <v>28</v>
      </c>
      <c r="I36" s="3">
        <f t="shared" si="0"/>
        <v>3.0700000000000003</v>
      </c>
      <c r="J36" s="1">
        <v>3</v>
      </c>
      <c r="K36" s="1">
        <v>4.5</v>
      </c>
      <c r="L36" s="1">
        <f>Tabla1[[#This Row],[Vista 
Externa (10/100)]]*0.1+Tabla1[[#This Row],[Diseñor Fisico (90/100)]]*0.9</f>
        <v>4.3499999999999996</v>
      </c>
      <c r="M36" s="1">
        <v>4.8</v>
      </c>
      <c r="N36" s="1">
        <v>4.5</v>
      </c>
      <c r="O36" s="15">
        <f t="shared" si="1"/>
        <v>3.9350000000000001</v>
      </c>
    </row>
    <row r="37" spans="1:15">
      <c r="A37">
        <v>21</v>
      </c>
      <c r="B37">
        <v>1128465837</v>
      </c>
      <c r="C37" t="s">
        <v>44</v>
      </c>
      <c r="D37" t="s">
        <v>45</v>
      </c>
      <c r="E37">
        <v>1</v>
      </c>
      <c r="F37" s="1">
        <v>2.8125</v>
      </c>
      <c r="G37">
        <v>43</v>
      </c>
      <c r="H37">
        <v>28</v>
      </c>
      <c r="I37" s="1">
        <f t="shared" si="0"/>
        <v>3.4750000000000001</v>
      </c>
      <c r="J37" s="1">
        <v>3</v>
      </c>
      <c r="K37" s="1">
        <v>2.5</v>
      </c>
      <c r="L37" s="1">
        <f>Tabla1[[#This Row],[Vista 
Externa (10/100)]]*0.1+Tabla1[[#This Row],[Diseñor Fisico (90/100)]]*0.9</f>
        <v>2.5499999999999998</v>
      </c>
      <c r="M37" s="1">
        <v>4.8</v>
      </c>
      <c r="N37" s="1">
        <v>4</v>
      </c>
      <c r="O37" s="1">
        <f t="shared" si="1"/>
        <v>3.5012500000000002</v>
      </c>
    </row>
    <row r="38" spans="1:15">
      <c r="A38">
        <v>22</v>
      </c>
      <c r="B38">
        <v>1077444583</v>
      </c>
      <c r="C38" s="9" t="s">
        <v>46</v>
      </c>
      <c r="D38" t="s">
        <v>47</v>
      </c>
      <c r="E38">
        <v>1</v>
      </c>
      <c r="F38" s="1">
        <v>3.0625</v>
      </c>
      <c r="G38">
        <v>40</v>
      </c>
      <c r="H38">
        <v>50</v>
      </c>
      <c r="I38" s="1">
        <f t="shared" si="0"/>
        <v>4.55</v>
      </c>
      <c r="J38" s="1">
        <v>5</v>
      </c>
      <c r="K38" s="1">
        <v>5</v>
      </c>
      <c r="L38" s="1">
        <f>Tabla1[[#This Row],[Vista 
Externa (10/100)]]*0.1+Tabla1[[#This Row],[Diseñor Fisico (90/100)]]*0.9</f>
        <v>5</v>
      </c>
      <c r="M38" s="1">
        <v>5</v>
      </c>
      <c r="N38" s="1">
        <v>4.5</v>
      </c>
      <c r="O38" s="1">
        <f t="shared" si="1"/>
        <v>4.4249999999999998</v>
      </c>
    </row>
    <row r="39" spans="1:15">
      <c r="A39">
        <v>23</v>
      </c>
      <c r="B39">
        <v>71363768</v>
      </c>
      <c r="C39" s="9" t="s">
        <v>48</v>
      </c>
      <c r="D39" s="6" t="s">
        <v>49</v>
      </c>
      <c r="E39">
        <v>1</v>
      </c>
      <c r="F39" s="1">
        <v>2.8749999999999996</v>
      </c>
      <c r="G39">
        <v>38</v>
      </c>
      <c r="H39">
        <v>55</v>
      </c>
      <c r="I39" s="1">
        <f t="shared" si="0"/>
        <v>4.7350000000000012</v>
      </c>
      <c r="J39" s="1">
        <v>5</v>
      </c>
      <c r="K39" s="1">
        <v>4.4000000000000004</v>
      </c>
      <c r="L39" s="1">
        <f>Tabla1[[#This Row],[Vista 
Externa (10/100)]]*0.1+Tabla1[[#This Row],[Diseñor Fisico (90/100)]]*0.9</f>
        <v>4.4600000000000009</v>
      </c>
      <c r="M39" s="1">
        <v>3.7</v>
      </c>
      <c r="N39" s="1">
        <v>4.8</v>
      </c>
      <c r="O39" s="1">
        <f t="shared" si="1"/>
        <v>4.1107500000000003</v>
      </c>
    </row>
    <row r="40" spans="1:15" hidden="1">
      <c r="A40">
        <v>14</v>
      </c>
      <c r="B40">
        <v>43991084</v>
      </c>
      <c r="C40" t="s">
        <v>92</v>
      </c>
      <c r="D40" t="s">
        <v>93</v>
      </c>
      <c r="E40">
        <v>2</v>
      </c>
      <c r="F40" s="1">
        <v>1</v>
      </c>
      <c r="G40">
        <v>34</v>
      </c>
      <c r="H40">
        <v>28</v>
      </c>
      <c r="I40" s="2">
        <f t="shared" si="0"/>
        <v>3.0700000000000003</v>
      </c>
      <c r="J40" s="1">
        <v>3</v>
      </c>
      <c r="K40" s="1">
        <v>4.5</v>
      </c>
      <c r="L40" s="1">
        <f>Tabla1[[#This Row],[Vista 
Externa (10/100)]]*0.1+Tabla1[[#This Row],[Diseñor Fisico (90/100)]]*0.9</f>
        <v>4.3499999999999996</v>
      </c>
      <c r="M40" s="1">
        <v>4.8</v>
      </c>
      <c r="N40" s="1">
        <v>4.5</v>
      </c>
      <c r="O40" s="1">
        <f t="shared" si="1"/>
        <v>3.4724999999999997</v>
      </c>
    </row>
    <row r="41" spans="1:15" hidden="1">
      <c r="A41">
        <v>15</v>
      </c>
      <c r="B41">
        <v>1128432749</v>
      </c>
      <c r="C41" t="s">
        <v>94</v>
      </c>
      <c r="D41" t="s">
        <v>95</v>
      </c>
      <c r="E41">
        <v>2</v>
      </c>
      <c r="F41" s="1">
        <v>4</v>
      </c>
      <c r="G41">
        <v>45</v>
      </c>
      <c r="H41">
        <v>39</v>
      </c>
      <c r="I41" s="3">
        <f t="shared" si="0"/>
        <v>4.17</v>
      </c>
      <c r="J41" s="1">
        <v>5</v>
      </c>
      <c r="K41" s="1">
        <v>3.5</v>
      </c>
      <c r="L41" s="1">
        <f>Tabla1[[#This Row],[Vista 
Externa (10/100)]]*0.1+Tabla1[[#This Row],[Diseñor Fisico (90/100)]]*0.9</f>
        <v>3.65</v>
      </c>
      <c r="M41" s="1">
        <v>4.2</v>
      </c>
      <c r="N41" s="1">
        <v>4.3</v>
      </c>
      <c r="O41" s="1">
        <f t="shared" si="1"/>
        <v>4.0574999999999992</v>
      </c>
    </row>
    <row r="42" spans="1:15">
      <c r="A42">
        <v>26</v>
      </c>
      <c r="B42">
        <v>1128281209</v>
      </c>
      <c r="C42" t="s">
        <v>54</v>
      </c>
      <c r="D42" s="6" t="s">
        <v>55</v>
      </c>
      <c r="E42">
        <v>1</v>
      </c>
      <c r="F42" s="1">
        <v>0</v>
      </c>
      <c r="G42">
        <v>0</v>
      </c>
      <c r="H42">
        <v>0</v>
      </c>
      <c r="I42" s="2">
        <f t="shared" si="0"/>
        <v>0</v>
      </c>
      <c r="J42" s="1">
        <v>0</v>
      </c>
      <c r="K42" s="1"/>
      <c r="L42" s="1">
        <f>Tabla1[[#This Row],[Vista 
Externa (10/100)]]*0.1+Tabla1[[#This Row],[Diseñor Fisico (90/100)]]*0.9</f>
        <v>0</v>
      </c>
      <c r="M42" s="1">
        <v>0</v>
      </c>
      <c r="N42" s="1">
        <v>0</v>
      </c>
      <c r="O42" s="1">
        <f t="shared" si="1"/>
        <v>0</v>
      </c>
    </row>
    <row r="43" spans="1:15">
      <c r="A43">
        <v>24</v>
      </c>
      <c r="B43">
        <v>1037044320</v>
      </c>
      <c r="C43" t="s">
        <v>50</v>
      </c>
      <c r="D43" t="s">
        <v>51</v>
      </c>
      <c r="E43">
        <v>1</v>
      </c>
      <c r="F43" s="1">
        <v>3.6249999999999996</v>
      </c>
      <c r="G43">
        <v>37</v>
      </c>
      <c r="H43">
        <v>45</v>
      </c>
      <c r="I43" s="1">
        <f t="shared" si="0"/>
        <v>4.1400000000000006</v>
      </c>
      <c r="J43" s="1">
        <v>4</v>
      </c>
      <c r="K43" s="1">
        <v>3.5</v>
      </c>
      <c r="L43" s="1">
        <f>Tabla1[[#This Row],[Vista 
Externa (10/100)]]*0.1+Tabla1[[#This Row],[Diseñor Fisico (90/100)]]*0.9</f>
        <v>3.55</v>
      </c>
      <c r="M43" s="1">
        <v>5</v>
      </c>
      <c r="N43" s="1">
        <v>4.5</v>
      </c>
      <c r="O43" s="1">
        <f t="shared" si="1"/>
        <v>4.1450000000000005</v>
      </c>
    </row>
    <row r="44" spans="1:15" s="7" customFormat="1" hidden="1">
      <c r="A44" s="7">
        <v>16</v>
      </c>
      <c r="B44" s="7">
        <v>1037322129</v>
      </c>
      <c r="C44" s="7" t="s">
        <v>96</v>
      </c>
      <c r="D44" s="7" t="s">
        <v>97</v>
      </c>
      <c r="E44" s="7">
        <v>2</v>
      </c>
      <c r="F44" s="2">
        <v>1.1874999999999998</v>
      </c>
      <c r="G44" s="7">
        <v>0</v>
      </c>
      <c r="H44" s="7">
        <v>0</v>
      </c>
      <c r="I44" s="2">
        <f t="shared" si="0"/>
        <v>0</v>
      </c>
      <c r="J44" s="2">
        <v>0</v>
      </c>
      <c r="K44" s="2"/>
      <c r="L44" s="2">
        <f>Tabla1[[#This Row],[Vista 
Externa (10/100)]]*0.1+Tabla1[[#This Row],[Diseñor Fisico (90/100)]]*0.9</f>
        <v>0</v>
      </c>
      <c r="M44" s="2">
        <v>0</v>
      </c>
      <c r="N44" s="2">
        <v>0</v>
      </c>
      <c r="O44" s="2">
        <f t="shared" si="1"/>
        <v>0.23749999999999996</v>
      </c>
    </row>
    <row r="45" spans="1:15">
      <c r="A45">
        <v>25</v>
      </c>
      <c r="B45">
        <v>1128396011</v>
      </c>
      <c r="C45" s="9" t="s">
        <v>52</v>
      </c>
      <c r="D45" t="s">
        <v>53</v>
      </c>
      <c r="E45">
        <v>1</v>
      </c>
      <c r="F45" s="1">
        <v>3.5</v>
      </c>
      <c r="G45">
        <v>43</v>
      </c>
      <c r="H45">
        <v>55</v>
      </c>
      <c r="I45" s="1">
        <f t="shared" si="0"/>
        <v>4.9600000000000009</v>
      </c>
      <c r="J45" s="1">
        <v>4.5</v>
      </c>
      <c r="K45" s="1">
        <v>4.9000000000000004</v>
      </c>
      <c r="L45" s="1">
        <f>Tabla1[[#This Row],[Vista 
Externa (10/100)]]*0.1+Tabla1[[#This Row],[Diseñor Fisico (90/100)]]*0.9</f>
        <v>4.8600000000000003</v>
      </c>
      <c r="M45" s="1">
        <v>4.8</v>
      </c>
      <c r="N45" s="1">
        <v>4.3</v>
      </c>
      <c r="O45" s="1">
        <f t="shared" si="1"/>
        <v>4.5170000000000003</v>
      </c>
    </row>
    <row r="46" spans="1:15">
      <c r="A46">
        <v>27</v>
      </c>
      <c r="B46">
        <v>1037601889</v>
      </c>
      <c r="C46" s="9" t="s">
        <v>56</v>
      </c>
      <c r="D46" s="6" t="s">
        <v>57</v>
      </c>
      <c r="E46">
        <v>1</v>
      </c>
      <c r="F46" s="1">
        <v>3.0625</v>
      </c>
      <c r="G46">
        <v>40</v>
      </c>
      <c r="H46">
        <v>35</v>
      </c>
      <c r="I46" s="1">
        <f t="shared" si="0"/>
        <v>3.7250000000000001</v>
      </c>
      <c r="J46" s="1">
        <v>4.5</v>
      </c>
      <c r="K46" s="1">
        <v>4.8</v>
      </c>
      <c r="L46" s="1">
        <f>Tabla1[[#This Row],[Vista 
Externa (10/100)]]*0.1+Tabla1[[#This Row],[Diseñor Fisico (90/100)]]*0.9</f>
        <v>4.7700000000000005</v>
      </c>
      <c r="M46" s="1">
        <v>5</v>
      </c>
      <c r="N46" s="1">
        <v>5</v>
      </c>
      <c r="O46" s="13">
        <f t="shared" si="1"/>
        <v>4.2477499999999999</v>
      </c>
    </row>
    <row r="47" spans="1:15">
      <c r="A47">
        <v>28</v>
      </c>
      <c r="B47">
        <v>1035420638</v>
      </c>
      <c r="C47" s="9" t="s">
        <v>58</v>
      </c>
      <c r="D47" t="s">
        <v>59</v>
      </c>
      <c r="E47">
        <v>1</v>
      </c>
      <c r="F47" s="1">
        <v>2.9999999999999996</v>
      </c>
      <c r="G47">
        <v>43</v>
      </c>
      <c r="H47">
        <v>35</v>
      </c>
      <c r="I47" s="1">
        <f t="shared" si="0"/>
        <v>3.8600000000000003</v>
      </c>
      <c r="J47" s="1">
        <v>4.5</v>
      </c>
      <c r="K47" s="1">
        <v>4.0999999999999996</v>
      </c>
      <c r="L47" s="1">
        <f>Tabla1[[#This Row],[Vista 
Externa (10/100)]]*0.1+Tabla1[[#This Row],[Diseñor Fisico (90/100)]]*0.9</f>
        <v>4.1399999999999997</v>
      </c>
      <c r="M47" s="1">
        <v>3.8</v>
      </c>
      <c r="N47" s="1">
        <v>4.3</v>
      </c>
      <c r="O47" s="1">
        <f t="shared" si="1"/>
        <v>3.7979999999999996</v>
      </c>
    </row>
    <row r="48" spans="1:15">
      <c r="A48">
        <v>29</v>
      </c>
      <c r="B48">
        <v>1128470842</v>
      </c>
      <c r="C48" s="9" t="s">
        <v>60</v>
      </c>
      <c r="D48" t="s">
        <v>61</v>
      </c>
      <c r="E48">
        <v>1</v>
      </c>
      <c r="F48" s="1">
        <v>4.4999999999999991</v>
      </c>
      <c r="G48">
        <v>43</v>
      </c>
      <c r="H48">
        <v>55</v>
      </c>
      <c r="I48" s="1">
        <f t="shared" si="0"/>
        <v>4.9600000000000009</v>
      </c>
      <c r="J48" s="1">
        <v>4.5</v>
      </c>
      <c r="K48" s="1">
        <v>4.9000000000000004</v>
      </c>
      <c r="L48" s="1">
        <f>Tabla1[[#This Row],[Vista 
Externa (10/100)]]*0.1+Tabla1[[#This Row],[Diseñor Fisico (90/100)]]*0.9</f>
        <v>4.8600000000000003</v>
      </c>
      <c r="M48" s="1">
        <v>4.8</v>
      </c>
      <c r="N48" s="1">
        <v>4.3</v>
      </c>
      <c r="O48" s="1">
        <f t="shared" si="1"/>
        <v>4.7169999999999996</v>
      </c>
    </row>
  </sheetData>
  <hyperlinks>
    <hyperlink ref="D26" r:id="rId1"/>
    <hyperlink ref="D10" r:id="rId2"/>
    <hyperlink ref="D11" r:id="rId3"/>
    <hyperlink ref="D16" r:id="rId4"/>
    <hyperlink ref="D21" r:id="rId5"/>
    <hyperlink ref="D23" r:id="rId6"/>
    <hyperlink ref="D32" r:id="rId7"/>
    <hyperlink ref="D39" r:id="rId8"/>
    <hyperlink ref="D42" r:id="rId9"/>
    <hyperlink ref="D46" r:id="rId10"/>
  </hyperlinks>
  <pageMargins left="0.7" right="0.7" top="0.75" bottom="0.75" header="0.3" footer="0.3"/>
  <pageSetup paperSize="9" orientation="portrait" r:id="rId11"/>
  <legacyDrawing r:id="rId12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8:D11"/>
  <sheetViews>
    <sheetView workbookViewId="0">
      <selection activeCell="F15" sqref="F15"/>
    </sheetView>
  </sheetViews>
  <sheetFormatPr baseColWidth="10" defaultRowHeight="15"/>
  <sheetData>
    <row r="8" spans="2:4">
      <c r="B8" s="8">
        <v>0.15</v>
      </c>
      <c r="C8">
        <v>5</v>
      </c>
    </row>
    <row r="9" spans="2:4">
      <c r="B9">
        <v>1.8</v>
      </c>
      <c r="C9">
        <v>5</v>
      </c>
    </row>
    <row r="10" spans="2:4">
      <c r="B10" s="8">
        <v>0.75</v>
      </c>
      <c r="C10" s="8">
        <v>0.25</v>
      </c>
    </row>
    <row r="11" spans="2:4">
      <c r="B11">
        <f>(B9*B10)</f>
        <v>1.35</v>
      </c>
      <c r="C11">
        <f>(C9*C10)</f>
        <v>1.25</v>
      </c>
      <c r="D11">
        <f>(B11+C11)</f>
        <v>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</dc:creator>
  <cp:lastModifiedBy>pc</cp:lastModifiedBy>
  <dcterms:created xsi:type="dcterms:W3CDTF">2010-10-08T14:36:07Z</dcterms:created>
  <dcterms:modified xsi:type="dcterms:W3CDTF">2010-12-07T13:38:07Z</dcterms:modified>
</cp:coreProperties>
</file>