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frdilla/Desktop/Strategic Headcount Planning/"/>
    </mc:Choice>
  </mc:AlternateContent>
  <xr:revisionPtr revIDLastSave="0" documentId="8_{51313BCF-7489-6D47-9BA9-C0CAA9B7151E}" xr6:coauthVersionLast="47" xr6:coauthVersionMax="47" xr10:uidLastSave="{00000000-0000-0000-0000-000000000000}"/>
  <bookViews>
    <workbookView xWindow="0" yWindow="500" windowWidth="28800" windowHeight="15680" activeTab="2" xr2:uid="{00000000-000D-0000-FFFF-FFFF00000000}"/>
  </bookViews>
  <sheets>
    <sheet name="headcount_planning" sheetId="2" r:id="rId1"/>
    <sheet name="summary" sheetId="3" r:id="rId2"/>
    <sheet name="metrics" sheetId="5" r:id="rId3"/>
    <sheet name="lists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74" i="2" l="1"/>
  <c r="B31" i="5"/>
  <c r="B32" i="5"/>
  <c r="B33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J6" i="5"/>
  <c r="J7" i="5"/>
  <c r="J8" i="5"/>
  <c r="J9" i="5"/>
  <c r="J14" i="5"/>
  <c r="J15" i="5"/>
  <c r="J16" i="5"/>
  <c r="J17" i="5"/>
  <c r="J22" i="5"/>
  <c r="J23" i="5"/>
  <c r="J24" i="5"/>
  <c r="J25" i="5"/>
  <c r="J30" i="5"/>
  <c r="J31" i="5"/>
  <c r="J32" i="5"/>
  <c r="J33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3" i="5"/>
  <c r="G4" i="5"/>
  <c r="G2" i="5"/>
  <c r="E31" i="5"/>
  <c r="F31" i="5" s="1"/>
  <c r="E32" i="5"/>
  <c r="F32" i="5" s="1"/>
  <c r="E33" i="5"/>
  <c r="F33" i="5" s="1"/>
  <c r="E30" i="5"/>
  <c r="F30" i="5" s="1"/>
  <c r="E27" i="5"/>
  <c r="F27" i="5" s="1"/>
  <c r="E28" i="5"/>
  <c r="F28" i="5" s="1"/>
  <c r="E29" i="5"/>
  <c r="F29" i="5" s="1"/>
  <c r="E26" i="5"/>
  <c r="F26" i="5" s="1"/>
  <c r="E23" i="5"/>
  <c r="F23" i="5" s="1"/>
  <c r="E24" i="5"/>
  <c r="F24" i="5" s="1"/>
  <c r="E25" i="5"/>
  <c r="F25" i="5" s="1"/>
  <c r="E22" i="5"/>
  <c r="F22" i="5" s="1"/>
  <c r="E19" i="5"/>
  <c r="F19" i="5" s="1"/>
  <c r="E20" i="5"/>
  <c r="F20" i="5" s="1"/>
  <c r="E21" i="5"/>
  <c r="F21" i="5" s="1"/>
  <c r="E18" i="5"/>
  <c r="F18" i="5" s="1"/>
  <c r="E15" i="5"/>
  <c r="F15" i="5" s="1"/>
  <c r="E16" i="5"/>
  <c r="F16" i="5" s="1"/>
  <c r="E17" i="5"/>
  <c r="F17" i="5" s="1"/>
  <c r="E14" i="5"/>
  <c r="F14" i="5" s="1"/>
  <c r="E11" i="5"/>
  <c r="F11" i="5" s="1"/>
  <c r="E12" i="5"/>
  <c r="F12" i="5" s="1"/>
  <c r="E13" i="5"/>
  <c r="F13" i="5" s="1"/>
  <c r="E10" i="5"/>
  <c r="F10" i="5" s="1"/>
  <c r="E7" i="5"/>
  <c r="F7" i="5" s="1"/>
  <c r="E8" i="5"/>
  <c r="F8" i="5" s="1"/>
  <c r="E9" i="5"/>
  <c r="F9" i="5" s="1"/>
  <c r="E6" i="5"/>
  <c r="F6" i="5" s="1"/>
  <c r="E3" i="5"/>
  <c r="F3" i="5" s="1"/>
  <c r="E4" i="5"/>
  <c r="F4" i="5" s="1"/>
  <c r="E5" i="5"/>
  <c r="F5" i="5" s="1"/>
  <c r="E2" i="5"/>
  <c r="F2" i="5" s="1"/>
  <c r="D2" i="5"/>
  <c r="D3" i="5"/>
  <c r="D4" i="5"/>
  <c r="D5" i="5"/>
  <c r="D6" i="5"/>
  <c r="I6" i="5" s="1"/>
  <c r="D7" i="5"/>
  <c r="I7" i="5" s="1"/>
  <c r="D8" i="5"/>
  <c r="I8" i="5" s="1"/>
  <c r="D9" i="5"/>
  <c r="I9" i="5" s="1"/>
  <c r="D10" i="5"/>
  <c r="D11" i="5"/>
  <c r="D12" i="5"/>
  <c r="D13" i="5"/>
  <c r="D14" i="5"/>
  <c r="I14" i="5" s="1"/>
  <c r="K14" i="5" s="1"/>
  <c r="D15" i="5"/>
  <c r="I15" i="5" s="1"/>
  <c r="D16" i="5"/>
  <c r="I16" i="5" s="1"/>
  <c r="D17" i="5"/>
  <c r="I17" i="5" s="1"/>
  <c r="D18" i="5"/>
  <c r="D19" i="5"/>
  <c r="D20" i="5"/>
  <c r="D21" i="5"/>
  <c r="D22" i="5"/>
  <c r="I22" i="5" s="1"/>
  <c r="K22" i="5" s="1"/>
  <c r="D23" i="5"/>
  <c r="I23" i="5" s="1"/>
  <c r="K23" i="5" s="1"/>
  <c r="D24" i="5"/>
  <c r="I24" i="5" s="1"/>
  <c r="D25" i="5"/>
  <c r="I25" i="5" s="1"/>
  <c r="D26" i="5"/>
  <c r="D27" i="5"/>
  <c r="D28" i="5"/>
  <c r="D29" i="5"/>
  <c r="D30" i="5"/>
  <c r="I30" i="5" s="1"/>
  <c r="K30" i="5" s="1"/>
  <c r="D31" i="5"/>
  <c r="I31" i="5" s="1"/>
  <c r="D32" i="5"/>
  <c r="I32" i="5" s="1"/>
  <c r="D33" i="5"/>
  <c r="I33" i="5" s="1"/>
  <c r="C31" i="5"/>
  <c r="C32" i="5"/>
  <c r="C33" i="5"/>
  <c r="C30" i="5"/>
  <c r="C27" i="5"/>
  <c r="I27" i="5" s="1"/>
  <c r="C28" i="5"/>
  <c r="I28" i="5" s="1"/>
  <c r="C29" i="5"/>
  <c r="I29" i="5" s="1"/>
  <c r="C26" i="5"/>
  <c r="I26" i="5" s="1"/>
  <c r="C23" i="5"/>
  <c r="C24" i="5"/>
  <c r="C25" i="5"/>
  <c r="C22" i="5"/>
  <c r="C19" i="5"/>
  <c r="I19" i="5" s="1"/>
  <c r="C20" i="5"/>
  <c r="I20" i="5" s="1"/>
  <c r="C21" i="5"/>
  <c r="I21" i="5" s="1"/>
  <c r="C18" i="5"/>
  <c r="I18" i="5" s="1"/>
  <c r="C15" i="5"/>
  <c r="C16" i="5"/>
  <c r="C17" i="5"/>
  <c r="C14" i="5"/>
  <c r="C11" i="5"/>
  <c r="I11" i="5" s="1"/>
  <c r="C12" i="5"/>
  <c r="I12" i="5" s="1"/>
  <c r="C13" i="5"/>
  <c r="I13" i="5" s="1"/>
  <c r="C10" i="5"/>
  <c r="I10" i="5" s="1"/>
  <c r="C7" i="5"/>
  <c r="C8" i="5"/>
  <c r="C9" i="5"/>
  <c r="C6" i="5"/>
  <c r="C3" i="5"/>
  <c r="I3" i="5" s="1"/>
  <c r="C4" i="5"/>
  <c r="I4" i="5" s="1"/>
  <c r="C5" i="5"/>
  <c r="I5" i="5" s="1"/>
  <c r="C2" i="5"/>
  <c r="I2" i="5" s="1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U24" i="2"/>
  <c r="T74" i="2"/>
  <c r="N74" i="2"/>
  <c r="Q73" i="2"/>
  <c r="M73" i="2"/>
  <c r="M74" i="2"/>
  <c r="O74" i="2"/>
  <c r="P74" i="2"/>
  <c r="Q74" i="2"/>
  <c r="R74" i="2"/>
  <c r="S74" i="2"/>
  <c r="L74" i="2"/>
  <c r="N73" i="2"/>
  <c r="N76" i="2" s="1"/>
  <c r="O73" i="2"/>
  <c r="O70" i="2" s="1"/>
  <c r="P73" i="2"/>
  <c r="Q70" i="2"/>
  <c r="R73" i="2"/>
  <c r="S73" i="2"/>
  <c r="T73" i="2"/>
  <c r="AK72" i="2"/>
  <c r="L73" i="2"/>
  <c r="U73" i="2"/>
  <c r="V73" i="2"/>
  <c r="W73" i="2"/>
  <c r="X73" i="2"/>
  <c r="AM73" i="2" s="1"/>
  <c r="Y73" i="2"/>
  <c r="AN73" i="2" s="1"/>
  <c r="Z73" i="2"/>
  <c r="AO73" i="2" s="1"/>
  <c r="AA73" i="2"/>
  <c r="AP73" i="2" s="1"/>
  <c r="AB73" i="2"/>
  <c r="AQ73" i="2" s="1"/>
  <c r="AC73" i="2"/>
  <c r="AD73" i="2"/>
  <c r="AE73" i="2"/>
  <c r="AF73" i="2"/>
  <c r="AG73" i="2"/>
  <c r="AV73" i="2" s="1"/>
  <c r="AH73" i="2"/>
  <c r="AW73" i="2" s="1"/>
  <c r="AI73" i="2"/>
  <c r="AX73" i="2" s="1"/>
  <c r="L64" i="2"/>
  <c r="L75" i="2"/>
  <c r="V27" i="2"/>
  <c r="U17" i="2"/>
  <c r="U16" i="2" s="1"/>
  <c r="U21" i="2"/>
  <c r="U23" i="2"/>
  <c r="BN17" i="2"/>
  <c r="T72" i="2"/>
  <c r="N72" i="2"/>
  <c r="L72" i="2"/>
  <c r="M72" i="2"/>
  <c r="O72" i="2"/>
  <c r="O76" i="2" s="1"/>
  <c r="P72" i="2"/>
  <c r="Q72" i="2"/>
  <c r="R72" i="2"/>
  <c r="S72" i="2"/>
  <c r="N71" i="2"/>
  <c r="U71" i="2"/>
  <c r="V71" i="2"/>
  <c r="W71" i="2"/>
  <c r="X71" i="2"/>
  <c r="Y71" i="2"/>
  <c r="AN71" i="2" s="1"/>
  <c r="Z71" i="2"/>
  <c r="AO71" i="2" s="1"/>
  <c r="AA71" i="2"/>
  <c r="AP71" i="2" s="1"/>
  <c r="AB71" i="2"/>
  <c r="AQ71" i="2" s="1"/>
  <c r="AC71" i="2"/>
  <c r="AD71" i="2"/>
  <c r="AE71" i="2"/>
  <c r="AF71" i="2"/>
  <c r="AG71" i="2"/>
  <c r="AV71" i="2" s="1"/>
  <c r="AH71" i="2"/>
  <c r="AW71" i="2" s="1"/>
  <c r="AI71" i="2"/>
  <c r="AX71" i="2" s="1"/>
  <c r="AJ71" i="2"/>
  <c r="T71" i="2"/>
  <c r="S71" i="2"/>
  <c r="R71" i="2"/>
  <c r="Q71" i="2"/>
  <c r="P71" i="2"/>
  <c r="O71" i="2"/>
  <c r="M71" i="2"/>
  <c r="AL71" i="2"/>
  <c r="L71" i="2"/>
  <c r="L76" i="2" s="1"/>
  <c r="M58" i="2"/>
  <c r="R58" i="2"/>
  <c r="L58" i="2"/>
  <c r="N58" i="2"/>
  <c r="O58" i="2"/>
  <c r="P58" i="2"/>
  <c r="Q58" i="2"/>
  <c r="R60" i="2"/>
  <c r="S58" i="2"/>
  <c r="T58" i="2"/>
  <c r="R57" i="2"/>
  <c r="L57" i="2"/>
  <c r="M57" i="2"/>
  <c r="N57" i="2"/>
  <c r="N54" i="2" s="1"/>
  <c r="O57" i="2"/>
  <c r="P57" i="2"/>
  <c r="Q57" i="2"/>
  <c r="S57" i="2"/>
  <c r="T57" i="2"/>
  <c r="R56" i="2"/>
  <c r="L56" i="2"/>
  <c r="M56" i="2"/>
  <c r="N56" i="2"/>
  <c r="O56" i="2"/>
  <c r="P56" i="2"/>
  <c r="Q56" i="2"/>
  <c r="S56" i="2"/>
  <c r="T56" i="2"/>
  <c r="L60" i="2"/>
  <c r="R55" i="2"/>
  <c r="L55" i="2"/>
  <c r="AJ42" i="2"/>
  <c r="R42" i="2"/>
  <c r="L42" i="2"/>
  <c r="R41" i="2"/>
  <c r="L41" i="2"/>
  <c r="R40" i="2"/>
  <c r="N40" i="2"/>
  <c r="O33" i="2"/>
  <c r="O39" i="2"/>
  <c r="AJ33" i="2"/>
  <c r="T24" i="2"/>
  <c r="AJ23" i="2"/>
  <c r="N26" i="2"/>
  <c r="N25" i="2"/>
  <c r="N24" i="2"/>
  <c r="Q24" i="2"/>
  <c r="P23" i="2"/>
  <c r="N23" i="2"/>
  <c r="U18" i="2"/>
  <c r="AJ18" i="2" s="1"/>
  <c r="AJ19" i="2"/>
  <c r="AL26" i="2"/>
  <c r="AM20" i="2"/>
  <c r="AL20" i="2"/>
  <c r="M55" i="2"/>
  <c r="N55" i="2"/>
  <c r="O55" i="2"/>
  <c r="P55" i="2"/>
  <c r="Q55" i="2"/>
  <c r="S55" i="2"/>
  <c r="T55" i="2"/>
  <c r="M42" i="2"/>
  <c r="N42" i="2"/>
  <c r="O42" i="2"/>
  <c r="O38" i="2" s="1"/>
  <c r="P42" i="2"/>
  <c r="Q42" i="2"/>
  <c r="S42" i="2"/>
  <c r="T42" i="2"/>
  <c r="M41" i="2"/>
  <c r="N41" i="2"/>
  <c r="O41" i="2"/>
  <c r="P41" i="2"/>
  <c r="Q41" i="2"/>
  <c r="S41" i="2"/>
  <c r="S44" i="2" s="1"/>
  <c r="T41" i="2"/>
  <c r="AP33" i="2"/>
  <c r="AT32" i="2"/>
  <c r="M40" i="2"/>
  <c r="O40" i="2"/>
  <c r="P40" i="2"/>
  <c r="P44" i="2" s="1"/>
  <c r="Q40" i="2"/>
  <c r="S40" i="2"/>
  <c r="T40" i="2"/>
  <c r="L40" i="2"/>
  <c r="M39" i="2"/>
  <c r="N39" i="2"/>
  <c r="O44" i="2"/>
  <c r="P39" i="2"/>
  <c r="Q39" i="2"/>
  <c r="R39" i="2"/>
  <c r="S39" i="2"/>
  <c r="T39" i="2"/>
  <c r="L39" i="2"/>
  <c r="M26" i="2"/>
  <c r="O26" i="2"/>
  <c r="P26" i="2"/>
  <c r="Q26" i="2"/>
  <c r="R26" i="2"/>
  <c r="S26" i="2"/>
  <c r="T26" i="2"/>
  <c r="L26" i="2"/>
  <c r="M23" i="2"/>
  <c r="O23" i="2"/>
  <c r="Q23" i="2"/>
  <c r="R23" i="2"/>
  <c r="S23" i="2"/>
  <c r="T23" i="2"/>
  <c r="L23" i="2"/>
  <c r="M24" i="2"/>
  <c r="O24" i="2"/>
  <c r="P24" i="2"/>
  <c r="R24" i="2"/>
  <c r="R28" i="2" s="1"/>
  <c r="S24" i="2"/>
  <c r="L24" i="2"/>
  <c r="M25" i="2"/>
  <c r="O25" i="2"/>
  <c r="P25" i="2"/>
  <c r="Q25" i="2"/>
  <c r="R25" i="2"/>
  <c r="S25" i="2"/>
  <c r="T25" i="2"/>
  <c r="L25" i="2"/>
  <c r="P22" i="2"/>
  <c r="Q22" i="2"/>
  <c r="L22" i="2"/>
  <c r="L27" i="2" s="1"/>
  <c r="W17" i="2"/>
  <c r="V17" i="2"/>
  <c r="BT17" i="2"/>
  <c r="BO17" i="2"/>
  <c r="P76" i="2"/>
  <c r="M76" i="2"/>
  <c r="BM74" i="2"/>
  <c r="CB74" i="2" s="1"/>
  <c r="BL74" i="2"/>
  <c r="CA74" i="2" s="1"/>
  <c r="BK74" i="2"/>
  <c r="BZ74" i="2" s="1"/>
  <c r="BJ74" i="2"/>
  <c r="BY74" i="2" s="1"/>
  <c r="BI74" i="2"/>
  <c r="CL74" i="2" s="1"/>
  <c r="BH74" i="2"/>
  <c r="CK74" i="2" s="1"/>
  <c r="BG74" i="2"/>
  <c r="BV74" i="2" s="1"/>
  <c r="BF74" i="2"/>
  <c r="BU74" i="2" s="1"/>
  <c r="BE74" i="2"/>
  <c r="BT74" i="2" s="1"/>
  <c r="BD74" i="2"/>
  <c r="BS74" i="2" s="1"/>
  <c r="BC74" i="2"/>
  <c r="BR74" i="2" s="1"/>
  <c r="BB74" i="2"/>
  <c r="BQ74" i="2" s="1"/>
  <c r="BA74" i="2"/>
  <c r="BP74" i="2" s="1"/>
  <c r="AZ74" i="2"/>
  <c r="BO74" i="2" s="1"/>
  <c r="AY74" i="2"/>
  <c r="BN74" i="2" s="1"/>
  <c r="AI74" i="2"/>
  <c r="AX74" i="2" s="1"/>
  <c r="AH74" i="2"/>
  <c r="AW74" i="2" s="1"/>
  <c r="AG74" i="2"/>
  <c r="AV74" i="2" s="1"/>
  <c r="AF74" i="2"/>
  <c r="AU74" i="2" s="1"/>
  <c r="AE74" i="2"/>
  <c r="AT74" i="2" s="1"/>
  <c r="AD74" i="2"/>
  <c r="AS74" i="2" s="1"/>
  <c r="AC74" i="2"/>
  <c r="AR74" i="2" s="1"/>
  <c r="AB74" i="2"/>
  <c r="AQ74" i="2" s="1"/>
  <c r="AA74" i="2"/>
  <c r="AP74" i="2" s="1"/>
  <c r="Z74" i="2"/>
  <c r="AO74" i="2" s="1"/>
  <c r="Y74" i="2"/>
  <c r="AN74" i="2" s="1"/>
  <c r="X74" i="2"/>
  <c r="AM74" i="2" s="1"/>
  <c r="W74" i="2"/>
  <c r="AL74" i="2" s="1"/>
  <c r="V74" i="2"/>
  <c r="AK74" i="2" s="1"/>
  <c r="U74" i="2"/>
  <c r="AJ74" i="2" s="1"/>
  <c r="CB73" i="2"/>
  <c r="BM73" i="2"/>
  <c r="CP73" i="2" s="1"/>
  <c r="BL73" i="2"/>
  <c r="BK73" i="2"/>
  <c r="BJ73" i="2"/>
  <c r="BI73" i="2"/>
  <c r="CL73" i="2" s="1"/>
  <c r="BH73" i="2"/>
  <c r="BG73" i="2"/>
  <c r="CJ73" i="2" s="1"/>
  <c r="BF73" i="2"/>
  <c r="BU73" i="2" s="1"/>
  <c r="BE73" i="2"/>
  <c r="CH73" i="2" s="1"/>
  <c r="BD73" i="2"/>
  <c r="BC73" i="2"/>
  <c r="BB73" i="2"/>
  <c r="BA73" i="2"/>
  <c r="BP73" i="2" s="1"/>
  <c r="AZ73" i="2"/>
  <c r="BO73" i="2" s="1"/>
  <c r="AY73" i="2"/>
  <c r="BN73" i="2" s="1"/>
  <c r="AU73" i="2"/>
  <c r="AT73" i="2"/>
  <c r="AS73" i="2"/>
  <c r="AR73" i="2"/>
  <c r="AL73" i="2"/>
  <c r="AK73" i="2"/>
  <c r="AJ73" i="2"/>
  <c r="BZ72" i="2"/>
  <c r="BY72" i="2"/>
  <c r="BM72" i="2"/>
  <c r="CB72" i="2" s="1"/>
  <c r="BL72" i="2"/>
  <c r="CA72" i="2" s="1"/>
  <c r="BK72" i="2"/>
  <c r="CN72" i="2" s="1"/>
  <c r="BJ72" i="2"/>
  <c r="CM72" i="2" s="1"/>
  <c r="BI72" i="2"/>
  <c r="CL72" i="2" s="1"/>
  <c r="BH72" i="2"/>
  <c r="CK72" i="2" s="1"/>
  <c r="BG72" i="2"/>
  <c r="BF72" i="2"/>
  <c r="CI72" i="2" s="1"/>
  <c r="BE72" i="2"/>
  <c r="CH72" i="2" s="1"/>
  <c r="BD72" i="2"/>
  <c r="BS72" i="2" s="1"/>
  <c r="BC72" i="2"/>
  <c r="BR72" i="2" s="1"/>
  <c r="BB72" i="2"/>
  <c r="BQ72" i="2" s="1"/>
  <c r="BA72" i="2"/>
  <c r="BP72" i="2" s="1"/>
  <c r="AZ72" i="2"/>
  <c r="BO72" i="2" s="1"/>
  <c r="AY72" i="2"/>
  <c r="AL72" i="2"/>
  <c r="AI72" i="2"/>
  <c r="AX72" i="2" s="1"/>
  <c r="AH72" i="2"/>
  <c r="AG72" i="2"/>
  <c r="AF72" i="2"/>
  <c r="AE72" i="2"/>
  <c r="AD72" i="2"/>
  <c r="AC72" i="2"/>
  <c r="AB72" i="2"/>
  <c r="AQ72" i="2" s="1"/>
  <c r="AA72" i="2"/>
  <c r="AP72" i="2" s="1"/>
  <c r="Z72" i="2"/>
  <c r="Y72" i="2"/>
  <c r="X72" i="2"/>
  <c r="W72" i="2"/>
  <c r="V72" i="2"/>
  <c r="U72" i="2"/>
  <c r="CI71" i="2"/>
  <c r="BM71" i="2"/>
  <c r="BL71" i="2"/>
  <c r="BK71" i="2"/>
  <c r="BJ71" i="2"/>
  <c r="CM71" i="2" s="1"/>
  <c r="BI71" i="2"/>
  <c r="BX71" i="2" s="1"/>
  <c r="BH71" i="2"/>
  <c r="CK71" i="2" s="1"/>
  <c r="BG71" i="2"/>
  <c r="CJ71" i="2" s="1"/>
  <c r="BF71" i="2"/>
  <c r="BU71" i="2" s="1"/>
  <c r="BE71" i="2"/>
  <c r="BT71" i="2" s="1"/>
  <c r="BD71" i="2"/>
  <c r="BC71" i="2"/>
  <c r="BB71" i="2"/>
  <c r="BA71" i="2"/>
  <c r="BP71" i="2" s="1"/>
  <c r="AZ71" i="2"/>
  <c r="BO71" i="2" s="1"/>
  <c r="AY71" i="2"/>
  <c r="BN71" i="2" s="1"/>
  <c r="AR71" i="2"/>
  <c r="N70" i="2"/>
  <c r="M70" i="2"/>
  <c r="T69" i="2"/>
  <c r="S69" i="2"/>
  <c r="R69" i="2"/>
  <c r="Q69" i="2"/>
  <c r="P69" i="2"/>
  <c r="O69" i="2"/>
  <c r="N69" i="2"/>
  <c r="M69" i="2"/>
  <c r="L69" i="2"/>
  <c r="BX68" i="2"/>
  <c r="BO68" i="2"/>
  <c r="BM68" i="2"/>
  <c r="CB68" i="2" s="1"/>
  <c r="BL68" i="2"/>
  <c r="CO68" i="2" s="1"/>
  <c r="BK68" i="2"/>
  <c r="BZ68" i="2" s="1"/>
  <c r="BJ68" i="2"/>
  <c r="BI68" i="2"/>
  <c r="BH68" i="2"/>
  <c r="BG68" i="2"/>
  <c r="BF68" i="2"/>
  <c r="BE68" i="2"/>
  <c r="BT68" i="2" s="1"/>
  <c r="BD68" i="2"/>
  <c r="BS68" i="2" s="1"/>
  <c r="BC68" i="2"/>
  <c r="BR68" i="2" s="1"/>
  <c r="BB68" i="2"/>
  <c r="CE68" i="2" s="1"/>
  <c r="BA68" i="2"/>
  <c r="BP68" i="2" s="1"/>
  <c r="AZ68" i="2"/>
  <c r="AY68" i="2"/>
  <c r="BN68" i="2" s="1"/>
  <c r="AQ68" i="2"/>
  <c r="AL68" i="2"/>
  <c r="AI68" i="2"/>
  <c r="AX68" i="2" s="1"/>
  <c r="AH68" i="2"/>
  <c r="AG68" i="2"/>
  <c r="AV68" i="2" s="1"/>
  <c r="AF68" i="2"/>
  <c r="AU68" i="2" s="1"/>
  <c r="AE68" i="2"/>
  <c r="AT68" i="2" s="1"/>
  <c r="AD68" i="2"/>
  <c r="AS68" i="2" s="1"/>
  <c r="AC68" i="2"/>
  <c r="AR68" i="2" s="1"/>
  <c r="AB68" i="2"/>
  <c r="AA68" i="2"/>
  <c r="AP68" i="2" s="1"/>
  <c r="Z68" i="2"/>
  <c r="Y68" i="2"/>
  <c r="AN68" i="2" s="1"/>
  <c r="X68" i="2"/>
  <c r="AM68" i="2" s="1"/>
  <c r="W68" i="2"/>
  <c r="V68" i="2"/>
  <c r="AK68" i="2" s="1"/>
  <c r="U68" i="2"/>
  <c r="AJ68" i="2" s="1"/>
  <c r="BP67" i="2"/>
  <c r="BM67" i="2"/>
  <c r="CB67" i="2" s="1"/>
  <c r="BL67" i="2"/>
  <c r="BK67" i="2"/>
  <c r="CN67" i="2" s="1"/>
  <c r="BJ67" i="2"/>
  <c r="CM67" i="2" s="1"/>
  <c r="BI67" i="2"/>
  <c r="CL67" i="2" s="1"/>
  <c r="BH67" i="2"/>
  <c r="BG67" i="2"/>
  <c r="BV67" i="2" s="1"/>
  <c r="BF67" i="2"/>
  <c r="BU67" i="2" s="1"/>
  <c r="BE67" i="2"/>
  <c r="CH67" i="2" s="1"/>
  <c r="BD67" i="2"/>
  <c r="BS67" i="2" s="1"/>
  <c r="BC67" i="2"/>
  <c r="BB67" i="2"/>
  <c r="BA67" i="2"/>
  <c r="AZ67" i="2"/>
  <c r="BO67" i="2" s="1"/>
  <c r="AY67" i="2"/>
  <c r="BN67" i="2" s="1"/>
  <c r="AI67" i="2"/>
  <c r="AX67" i="2" s="1"/>
  <c r="AH67" i="2"/>
  <c r="AW67" i="2" s="1"/>
  <c r="AG67" i="2"/>
  <c r="AV67" i="2" s="1"/>
  <c r="AF67" i="2"/>
  <c r="AU67" i="2" s="1"/>
  <c r="AE67" i="2"/>
  <c r="AD67" i="2"/>
  <c r="AC67" i="2"/>
  <c r="AB67" i="2"/>
  <c r="AQ67" i="2" s="1"/>
  <c r="AA67" i="2"/>
  <c r="AP67" i="2" s="1"/>
  <c r="Z67" i="2"/>
  <c r="AO67" i="2" s="1"/>
  <c r="Y67" i="2"/>
  <c r="AN67" i="2" s="1"/>
  <c r="X67" i="2"/>
  <c r="AM67" i="2" s="1"/>
  <c r="W67" i="2"/>
  <c r="AL67" i="2" s="1"/>
  <c r="V67" i="2"/>
  <c r="U67" i="2"/>
  <c r="AJ67" i="2" s="1"/>
  <c r="CI66" i="2"/>
  <c r="CH66" i="2"/>
  <c r="BM66" i="2"/>
  <c r="CB66" i="2" s="1"/>
  <c r="BL66" i="2"/>
  <c r="CO66" i="2" s="1"/>
  <c r="BK66" i="2"/>
  <c r="BJ66" i="2"/>
  <c r="BI66" i="2"/>
  <c r="BX66" i="2" s="1"/>
  <c r="BH66" i="2"/>
  <c r="BW66" i="2" s="1"/>
  <c r="BG66" i="2"/>
  <c r="BV66" i="2" s="1"/>
  <c r="BF66" i="2"/>
  <c r="BU66" i="2" s="1"/>
  <c r="BE66" i="2"/>
  <c r="BT66" i="2" s="1"/>
  <c r="BD66" i="2"/>
  <c r="CG66" i="2" s="1"/>
  <c r="BC66" i="2"/>
  <c r="CF66" i="2" s="1"/>
  <c r="BB66" i="2"/>
  <c r="BA66" i="2"/>
  <c r="BP66" i="2" s="1"/>
  <c r="AZ66" i="2"/>
  <c r="BO66" i="2" s="1"/>
  <c r="AY66" i="2"/>
  <c r="BN66" i="2" s="1"/>
  <c r="AI66" i="2"/>
  <c r="AX66" i="2" s="1"/>
  <c r="AH66" i="2"/>
  <c r="AW66" i="2" s="1"/>
  <c r="AG66" i="2"/>
  <c r="AV66" i="2" s="1"/>
  <c r="AF66" i="2"/>
  <c r="AU66" i="2" s="1"/>
  <c r="AE66" i="2"/>
  <c r="AT66" i="2" s="1"/>
  <c r="AD66" i="2"/>
  <c r="AS66" i="2" s="1"/>
  <c r="AC66" i="2"/>
  <c r="AR66" i="2" s="1"/>
  <c r="AB66" i="2"/>
  <c r="AQ66" i="2" s="1"/>
  <c r="AA66" i="2"/>
  <c r="Z66" i="2"/>
  <c r="AO66" i="2" s="1"/>
  <c r="Y66" i="2"/>
  <c r="AN66" i="2" s="1"/>
  <c r="X66" i="2"/>
  <c r="AM66" i="2" s="1"/>
  <c r="W66" i="2"/>
  <c r="V66" i="2"/>
  <c r="AK66" i="2" s="1"/>
  <c r="U66" i="2"/>
  <c r="AJ66" i="2" s="1"/>
  <c r="BM65" i="2"/>
  <c r="BL65" i="2"/>
  <c r="BK65" i="2"/>
  <c r="BJ65" i="2"/>
  <c r="CM65" i="2" s="1"/>
  <c r="BI65" i="2"/>
  <c r="CL65" i="2" s="1"/>
  <c r="BH65" i="2"/>
  <c r="BG65" i="2"/>
  <c r="BF65" i="2"/>
  <c r="BE65" i="2"/>
  <c r="BD65" i="2"/>
  <c r="BC65" i="2"/>
  <c r="BB65" i="2"/>
  <c r="BA65" i="2"/>
  <c r="AZ65" i="2"/>
  <c r="AY65" i="2"/>
  <c r="BN65" i="2" s="1"/>
  <c r="AI65" i="2"/>
  <c r="AX65" i="2" s="1"/>
  <c r="AX64" i="2" s="1"/>
  <c r="AH65" i="2"/>
  <c r="AW65" i="2" s="1"/>
  <c r="AG65" i="2"/>
  <c r="AV65" i="2" s="1"/>
  <c r="AF65" i="2"/>
  <c r="AE65" i="2"/>
  <c r="AT65" i="2" s="1"/>
  <c r="AD65" i="2"/>
  <c r="AS65" i="2" s="1"/>
  <c r="AC65" i="2"/>
  <c r="AR65" i="2" s="1"/>
  <c r="AB65" i="2"/>
  <c r="AA65" i="2"/>
  <c r="AP65" i="2" s="1"/>
  <c r="Z65" i="2"/>
  <c r="AO65" i="2" s="1"/>
  <c r="Y65" i="2"/>
  <c r="Y69" i="2" s="1"/>
  <c r="X65" i="2"/>
  <c r="W65" i="2"/>
  <c r="AL65" i="2" s="1"/>
  <c r="V65" i="2"/>
  <c r="AK65" i="2" s="1"/>
  <c r="U65" i="2"/>
  <c r="AJ65" i="2" s="1"/>
  <c r="T64" i="2"/>
  <c r="S64" i="2"/>
  <c r="R64" i="2"/>
  <c r="Q64" i="2"/>
  <c r="P64" i="2"/>
  <c r="O64" i="2"/>
  <c r="N64" i="2"/>
  <c r="M64" i="2"/>
  <c r="P60" i="2"/>
  <c r="O60" i="2"/>
  <c r="N60" i="2"/>
  <c r="M60" i="2"/>
  <c r="BM58" i="2"/>
  <c r="BL58" i="2"/>
  <c r="CO58" i="2" s="1"/>
  <c r="BK58" i="2"/>
  <c r="CN58" i="2" s="1"/>
  <c r="BJ58" i="2"/>
  <c r="CM58" i="2" s="1"/>
  <c r="BI58" i="2"/>
  <c r="BH58" i="2"/>
  <c r="BW58" i="2" s="1"/>
  <c r="BG58" i="2"/>
  <c r="BV58" i="2" s="1"/>
  <c r="BF58" i="2"/>
  <c r="CI58" i="2" s="1"/>
  <c r="BE58" i="2"/>
  <c r="BD58" i="2"/>
  <c r="CG58" i="2" s="1"/>
  <c r="BC58" i="2"/>
  <c r="BB58" i="2"/>
  <c r="CE58" i="2" s="1"/>
  <c r="BA58" i="2"/>
  <c r="BP58" i="2" s="1"/>
  <c r="AZ58" i="2"/>
  <c r="BO58" i="2" s="1"/>
  <c r="AY58" i="2"/>
  <c r="BN58" i="2" s="1"/>
  <c r="AW58" i="2"/>
  <c r="AO58" i="2"/>
  <c r="AN58" i="2"/>
  <c r="AI58" i="2"/>
  <c r="AX58" i="2" s="1"/>
  <c r="AH58" i="2"/>
  <c r="AG58" i="2"/>
  <c r="AV58" i="2" s="1"/>
  <c r="AF58" i="2"/>
  <c r="AU58" i="2" s="1"/>
  <c r="AE58" i="2"/>
  <c r="AT58" i="2" s="1"/>
  <c r="AD58" i="2"/>
  <c r="AS58" i="2" s="1"/>
  <c r="AC58" i="2"/>
  <c r="AR58" i="2" s="1"/>
  <c r="AB58" i="2"/>
  <c r="AQ58" i="2" s="1"/>
  <c r="AA58" i="2"/>
  <c r="AP58" i="2" s="1"/>
  <c r="Z58" i="2"/>
  <c r="Y58" i="2"/>
  <c r="X58" i="2"/>
  <c r="AM58" i="2" s="1"/>
  <c r="W58" i="2"/>
  <c r="AL58" i="2" s="1"/>
  <c r="V58" i="2"/>
  <c r="AK58" i="2" s="1"/>
  <c r="U58" i="2"/>
  <c r="AJ58" i="2" s="1"/>
  <c r="CA57" i="2"/>
  <c r="BM57" i="2"/>
  <c r="BL57" i="2"/>
  <c r="CO57" i="2" s="1"/>
  <c r="BK57" i="2"/>
  <c r="CN57" i="2" s="1"/>
  <c r="BJ57" i="2"/>
  <c r="BY57" i="2" s="1"/>
  <c r="BI57" i="2"/>
  <c r="BX57" i="2" s="1"/>
  <c r="BH57" i="2"/>
  <c r="CK57" i="2" s="1"/>
  <c r="BG57" i="2"/>
  <c r="BF57" i="2"/>
  <c r="BE57" i="2"/>
  <c r="BT57" i="2" s="1"/>
  <c r="BD57" i="2"/>
  <c r="BC57" i="2"/>
  <c r="CF57" i="2" s="1"/>
  <c r="BB57" i="2"/>
  <c r="BA57" i="2"/>
  <c r="BP57" i="2" s="1"/>
  <c r="AZ57" i="2"/>
  <c r="BO57" i="2" s="1"/>
  <c r="AY57" i="2"/>
  <c r="BN57" i="2" s="1"/>
  <c r="AI57" i="2"/>
  <c r="AX57" i="2" s="1"/>
  <c r="AH57" i="2"/>
  <c r="AW57" i="2" s="1"/>
  <c r="AG57" i="2"/>
  <c r="AV57" i="2" s="1"/>
  <c r="AF57" i="2"/>
  <c r="AU57" i="2" s="1"/>
  <c r="AE57" i="2"/>
  <c r="AT57" i="2" s="1"/>
  <c r="AD57" i="2"/>
  <c r="AS57" i="2" s="1"/>
  <c r="AC57" i="2"/>
  <c r="AR57" i="2" s="1"/>
  <c r="AB57" i="2"/>
  <c r="AQ57" i="2" s="1"/>
  <c r="AA57" i="2"/>
  <c r="AP57" i="2" s="1"/>
  <c r="Z57" i="2"/>
  <c r="AO57" i="2" s="1"/>
  <c r="Y57" i="2"/>
  <c r="AN57" i="2" s="1"/>
  <c r="X57" i="2"/>
  <c r="AM57" i="2" s="1"/>
  <c r="W57" i="2"/>
  <c r="AL57" i="2" s="1"/>
  <c r="V57" i="2"/>
  <c r="U57" i="2"/>
  <c r="AJ57" i="2" s="1"/>
  <c r="CF56" i="2"/>
  <c r="BM56" i="2"/>
  <c r="CP56" i="2" s="1"/>
  <c r="BL56" i="2"/>
  <c r="BK56" i="2"/>
  <c r="BZ56" i="2" s="1"/>
  <c r="BJ56" i="2"/>
  <c r="CM56" i="2" s="1"/>
  <c r="BI56" i="2"/>
  <c r="BH56" i="2"/>
  <c r="CK56" i="2" s="1"/>
  <c r="BG56" i="2"/>
  <c r="BF56" i="2"/>
  <c r="BU56" i="2" s="1"/>
  <c r="BE56" i="2"/>
  <c r="BD56" i="2"/>
  <c r="BC56" i="2"/>
  <c r="BR56" i="2" s="1"/>
  <c r="BB56" i="2"/>
  <c r="BQ56" i="2" s="1"/>
  <c r="BA56" i="2"/>
  <c r="BP56" i="2" s="1"/>
  <c r="AZ56" i="2"/>
  <c r="BO56" i="2" s="1"/>
  <c r="AY56" i="2"/>
  <c r="BN56" i="2" s="1"/>
  <c r="AI56" i="2"/>
  <c r="AH56" i="2"/>
  <c r="AG56" i="2"/>
  <c r="AF56" i="2"/>
  <c r="AE56" i="2"/>
  <c r="AD56" i="2"/>
  <c r="AC56" i="2"/>
  <c r="AB56" i="2"/>
  <c r="AQ56" i="2" s="1"/>
  <c r="AA56" i="2"/>
  <c r="Z56" i="2"/>
  <c r="AO56" i="2" s="1"/>
  <c r="Y56" i="2"/>
  <c r="AN56" i="2" s="1"/>
  <c r="X56" i="2"/>
  <c r="W56" i="2"/>
  <c r="V56" i="2"/>
  <c r="AK56" i="2" s="1"/>
  <c r="U56" i="2"/>
  <c r="AJ56" i="2" s="1"/>
  <c r="CL55" i="2"/>
  <c r="BM55" i="2"/>
  <c r="BL55" i="2"/>
  <c r="CO55" i="2" s="1"/>
  <c r="BK55" i="2"/>
  <c r="BJ55" i="2"/>
  <c r="CM55" i="2" s="1"/>
  <c r="BI55" i="2"/>
  <c r="BX55" i="2" s="1"/>
  <c r="BH55" i="2"/>
  <c r="CK55" i="2" s="1"/>
  <c r="BG55" i="2"/>
  <c r="BF55" i="2"/>
  <c r="CI55" i="2" s="1"/>
  <c r="BE55" i="2"/>
  <c r="BD55" i="2"/>
  <c r="BS55" i="2" s="1"/>
  <c r="BC55" i="2"/>
  <c r="BB55" i="2"/>
  <c r="CE55" i="2" s="1"/>
  <c r="BA55" i="2"/>
  <c r="BP55" i="2" s="1"/>
  <c r="AZ55" i="2"/>
  <c r="BO55" i="2" s="1"/>
  <c r="AY55" i="2"/>
  <c r="AS55" i="2"/>
  <c r="AI55" i="2"/>
  <c r="AX55" i="2" s="1"/>
  <c r="AH55" i="2"/>
  <c r="AW55" i="2" s="1"/>
  <c r="AG55" i="2"/>
  <c r="AF55" i="2"/>
  <c r="AU55" i="2" s="1"/>
  <c r="AE55" i="2"/>
  <c r="AD55" i="2"/>
  <c r="AC55" i="2"/>
  <c r="AR55" i="2" s="1"/>
  <c r="AB55" i="2"/>
  <c r="AA55" i="2"/>
  <c r="AP55" i="2" s="1"/>
  <c r="Z55" i="2"/>
  <c r="Y55" i="2"/>
  <c r="X55" i="2"/>
  <c r="AM55" i="2" s="1"/>
  <c r="W55" i="2"/>
  <c r="V55" i="2"/>
  <c r="AK55" i="2" s="1"/>
  <c r="U55" i="2"/>
  <c r="AJ55" i="2" s="1"/>
  <c r="O54" i="2"/>
  <c r="M54" i="2"/>
  <c r="M59" i="2" s="1"/>
  <c r="E21" i="3" s="1"/>
  <c r="L54" i="2"/>
  <c r="L59" i="2" s="1"/>
  <c r="T53" i="2"/>
  <c r="S53" i="2"/>
  <c r="R53" i="2"/>
  <c r="Q53" i="2"/>
  <c r="P53" i="2"/>
  <c r="O53" i="2"/>
  <c r="N53" i="2"/>
  <c r="M53" i="2"/>
  <c r="L53" i="2"/>
  <c r="BM52" i="2"/>
  <c r="BL52" i="2"/>
  <c r="CO52" i="2" s="1"/>
  <c r="BK52" i="2"/>
  <c r="BJ52" i="2"/>
  <c r="CM52" i="2" s="1"/>
  <c r="BI52" i="2"/>
  <c r="CL52" i="2" s="1"/>
  <c r="BH52" i="2"/>
  <c r="BW52" i="2" s="1"/>
  <c r="BG52" i="2"/>
  <c r="BF52" i="2"/>
  <c r="BU52" i="2" s="1"/>
  <c r="BE52" i="2"/>
  <c r="BT52" i="2" s="1"/>
  <c r="BD52" i="2"/>
  <c r="BS52" i="2" s="1"/>
  <c r="BC52" i="2"/>
  <c r="BB52" i="2"/>
  <c r="BA52" i="2"/>
  <c r="BP52" i="2" s="1"/>
  <c r="AZ52" i="2"/>
  <c r="BO52" i="2" s="1"/>
  <c r="AY52" i="2"/>
  <c r="BN52" i="2" s="1"/>
  <c r="AU52" i="2"/>
  <c r="AL52" i="2"/>
  <c r="AK52" i="2"/>
  <c r="AI52" i="2"/>
  <c r="AX52" i="2" s="1"/>
  <c r="AH52" i="2"/>
  <c r="AW52" i="2" s="1"/>
  <c r="AG52" i="2"/>
  <c r="AV52" i="2" s="1"/>
  <c r="AF52" i="2"/>
  <c r="AE52" i="2"/>
  <c r="AT52" i="2" s="1"/>
  <c r="AD52" i="2"/>
  <c r="AS52" i="2" s="1"/>
  <c r="AC52" i="2"/>
  <c r="AR52" i="2" s="1"/>
  <c r="AB52" i="2"/>
  <c r="AQ52" i="2" s="1"/>
  <c r="AA52" i="2"/>
  <c r="AP52" i="2" s="1"/>
  <c r="Z52" i="2"/>
  <c r="AO52" i="2" s="1"/>
  <c r="Y52" i="2"/>
  <c r="AN52" i="2" s="1"/>
  <c r="X52" i="2"/>
  <c r="AM52" i="2" s="1"/>
  <c r="W52" i="2"/>
  <c r="V52" i="2"/>
  <c r="U52" i="2"/>
  <c r="AJ52" i="2" s="1"/>
  <c r="CP51" i="2"/>
  <c r="CH51" i="2"/>
  <c r="BP51" i="2"/>
  <c r="BM51" i="2"/>
  <c r="CB51" i="2" s="1"/>
  <c r="BL51" i="2"/>
  <c r="BK51" i="2"/>
  <c r="BJ51" i="2"/>
  <c r="BI51" i="2"/>
  <c r="BX51" i="2" s="1"/>
  <c r="BH51" i="2"/>
  <c r="BG51" i="2"/>
  <c r="CJ51" i="2" s="1"/>
  <c r="BF51" i="2"/>
  <c r="CI51" i="2" s="1"/>
  <c r="BE51" i="2"/>
  <c r="BT51" i="2" s="1"/>
  <c r="BD51" i="2"/>
  <c r="BC51" i="2"/>
  <c r="BB51" i="2"/>
  <c r="BQ51" i="2" s="1"/>
  <c r="BA51" i="2"/>
  <c r="AZ51" i="2"/>
  <c r="BO51" i="2" s="1"/>
  <c r="AY51" i="2"/>
  <c r="BN51" i="2" s="1"/>
  <c r="AV51" i="2"/>
  <c r="AI51" i="2"/>
  <c r="AX51" i="2" s="1"/>
  <c r="AH51" i="2"/>
  <c r="AG51" i="2"/>
  <c r="AF51" i="2"/>
  <c r="AU51" i="2" s="1"/>
  <c r="AE51" i="2"/>
  <c r="AT51" i="2" s="1"/>
  <c r="AD51" i="2"/>
  <c r="AS51" i="2" s="1"/>
  <c r="AC51" i="2"/>
  <c r="AR51" i="2" s="1"/>
  <c r="AB51" i="2"/>
  <c r="AQ51" i="2" s="1"/>
  <c r="AA51" i="2"/>
  <c r="AP51" i="2" s="1"/>
  <c r="Z51" i="2"/>
  <c r="AO51" i="2" s="1"/>
  <c r="Y51" i="2"/>
  <c r="AN51" i="2" s="1"/>
  <c r="X51" i="2"/>
  <c r="AM51" i="2" s="1"/>
  <c r="W51" i="2"/>
  <c r="AL51" i="2" s="1"/>
  <c r="V51" i="2"/>
  <c r="AK51" i="2" s="1"/>
  <c r="U51" i="2"/>
  <c r="AJ51" i="2" s="1"/>
  <c r="BM50" i="2"/>
  <c r="BL50" i="2"/>
  <c r="CO50" i="2" s="1"/>
  <c r="BK50" i="2"/>
  <c r="BJ50" i="2"/>
  <c r="CM50" i="2" s="1"/>
  <c r="BI50" i="2"/>
  <c r="BH50" i="2"/>
  <c r="CK50" i="2" s="1"/>
  <c r="BG50" i="2"/>
  <c r="BV50" i="2" s="1"/>
  <c r="BF50" i="2"/>
  <c r="BU50" i="2" s="1"/>
  <c r="BE50" i="2"/>
  <c r="CH50" i="2" s="1"/>
  <c r="BD50" i="2"/>
  <c r="BS50" i="2" s="1"/>
  <c r="BC50" i="2"/>
  <c r="BR50" i="2" s="1"/>
  <c r="BB50" i="2"/>
  <c r="BA50" i="2"/>
  <c r="BP50" i="2" s="1"/>
  <c r="AZ50" i="2"/>
  <c r="BO50" i="2" s="1"/>
  <c r="AY50" i="2"/>
  <c r="BN50" i="2" s="1"/>
  <c r="AI50" i="2"/>
  <c r="AX50" i="2" s="1"/>
  <c r="AH50" i="2"/>
  <c r="AW50" i="2" s="1"/>
  <c r="AG50" i="2"/>
  <c r="AF50" i="2"/>
  <c r="AU50" i="2" s="1"/>
  <c r="AE50" i="2"/>
  <c r="AT50" i="2" s="1"/>
  <c r="AD50" i="2"/>
  <c r="AS50" i="2" s="1"/>
  <c r="AC50" i="2"/>
  <c r="AB50" i="2"/>
  <c r="AQ50" i="2" s="1"/>
  <c r="AA50" i="2"/>
  <c r="AP50" i="2" s="1"/>
  <c r="Z50" i="2"/>
  <c r="AO50" i="2" s="1"/>
  <c r="Y50" i="2"/>
  <c r="X50" i="2"/>
  <c r="AM50" i="2" s="1"/>
  <c r="W50" i="2"/>
  <c r="AL50" i="2" s="1"/>
  <c r="V50" i="2"/>
  <c r="AK50" i="2" s="1"/>
  <c r="U50" i="2"/>
  <c r="BM49" i="2"/>
  <c r="CB49" i="2" s="1"/>
  <c r="BL49" i="2"/>
  <c r="CA49" i="2" s="1"/>
  <c r="BK49" i="2"/>
  <c r="BJ49" i="2"/>
  <c r="BJ48" i="2" s="1"/>
  <c r="BI49" i="2"/>
  <c r="CL49" i="2" s="1"/>
  <c r="BH49" i="2"/>
  <c r="CK49" i="2" s="1"/>
  <c r="BG49" i="2"/>
  <c r="CJ49" i="2" s="1"/>
  <c r="BF49" i="2"/>
  <c r="BU49" i="2" s="1"/>
  <c r="BE49" i="2"/>
  <c r="CH49" i="2" s="1"/>
  <c r="BD49" i="2"/>
  <c r="CG49" i="2" s="1"/>
  <c r="BC49" i="2"/>
  <c r="BB49" i="2"/>
  <c r="BA49" i="2"/>
  <c r="BP49" i="2" s="1"/>
  <c r="AZ49" i="2"/>
  <c r="BO49" i="2" s="1"/>
  <c r="AY49" i="2"/>
  <c r="BN49" i="2" s="1"/>
  <c r="AT49" i="2"/>
  <c r="AM49" i="2"/>
  <c r="AI49" i="2"/>
  <c r="AH49" i="2"/>
  <c r="AG49" i="2"/>
  <c r="AV49" i="2" s="1"/>
  <c r="AF49" i="2"/>
  <c r="AU49" i="2" s="1"/>
  <c r="AE49" i="2"/>
  <c r="AD49" i="2"/>
  <c r="AC49" i="2"/>
  <c r="AR49" i="2" s="1"/>
  <c r="AB49" i="2"/>
  <c r="AQ49" i="2" s="1"/>
  <c r="AA49" i="2"/>
  <c r="AA53" i="2" s="1"/>
  <c r="Z49" i="2"/>
  <c r="Y49" i="2"/>
  <c r="X49" i="2"/>
  <c r="W49" i="2"/>
  <c r="V49" i="2"/>
  <c r="U49" i="2"/>
  <c r="AY48" i="2"/>
  <c r="T48" i="2"/>
  <c r="S48" i="2"/>
  <c r="R48" i="2"/>
  <c r="Q48" i="2"/>
  <c r="P48" i="2"/>
  <c r="O48" i="2"/>
  <c r="N48" i="2"/>
  <c r="M48" i="2"/>
  <c r="L48" i="2"/>
  <c r="N44" i="2"/>
  <c r="M44" i="2"/>
  <c r="L44" i="2"/>
  <c r="BM42" i="2"/>
  <c r="BL42" i="2"/>
  <c r="CA42" i="2" s="1"/>
  <c r="BK42" i="2"/>
  <c r="CN42" i="2" s="1"/>
  <c r="BJ42" i="2"/>
  <c r="BY42" i="2" s="1"/>
  <c r="BI42" i="2"/>
  <c r="CL42" i="2" s="1"/>
  <c r="BH42" i="2"/>
  <c r="BG42" i="2"/>
  <c r="BV42" i="2" s="1"/>
  <c r="BF42" i="2"/>
  <c r="BE42" i="2"/>
  <c r="BT42" i="2" s="1"/>
  <c r="BD42" i="2"/>
  <c r="BC42" i="2"/>
  <c r="BR42" i="2" s="1"/>
  <c r="BB42" i="2"/>
  <c r="BA42" i="2"/>
  <c r="BP42" i="2" s="1"/>
  <c r="AZ42" i="2"/>
  <c r="BO42" i="2" s="1"/>
  <c r="AY42" i="2"/>
  <c r="BN42" i="2" s="1"/>
  <c r="AM42" i="2"/>
  <c r="AI42" i="2"/>
  <c r="AX42" i="2" s="1"/>
  <c r="AH42" i="2"/>
  <c r="AW42" i="2" s="1"/>
  <c r="AG42" i="2"/>
  <c r="AV42" i="2" s="1"/>
  <c r="AF42" i="2"/>
  <c r="AU42" i="2" s="1"/>
  <c r="AE42" i="2"/>
  <c r="AT42" i="2" s="1"/>
  <c r="AD42" i="2"/>
  <c r="AS42" i="2" s="1"/>
  <c r="AC42" i="2"/>
  <c r="AR42" i="2" s="1"/>
  <c r="AB42" i="2"/>
  <c r="AQ42" i="2" s="1"/>
  <c r="AA42" i="2"/>
  <c r="AP42" i="2" s="1"/>
  <c r="Z42" i="2"/>
  <c r="AO42" i="2" s="1"/>
  <c r="Y42" i="2"/>
  <c r="AN42" i="2" s="1"/>
  <c r="X42" i="2"/>
  <c r="W42" i="2"/>
  <c r="AL42" i="2" s="1"/>
  <c r="V42" i="2"/>
  <c r="AK42" i="2" s="1"/>
  <c r="U42" i="2"/>
  <c r="CM41" i="2"/>
  <c r="CI41" i="2"/>
  <c r="CA41" i="2"/>
  <c r="BY41" i="2"/>
  <c r="BM41" i="2"/>
  <c r="CP41" i="2" s="1"/>
  <c r="BL41" i="2"/>
  <c r="CO41" i="2" s="1"/>
  <c r="BK41" i="2"/>
  <c r="BJ41" i="2"/>
  <c r="BI41" i="2"/>
  <c r="BH41" i="2"/>
  <c r="BG41" i="2"/>
  <c r="BF41" i="2"/>
  <c r="BU41" i="2" s="1"/>
  <c r="BE41" i="2"/>
  <c r="CH41" i="2" s="1"/>
  <c r="BD41" i="2"/>
  <c r="BC41" i="2"/>
  <c r="BB41" i="2"/>
  <c r="BQ41" i="2" s="1"/>
  <c r="BA41" i="2"/>
  <c r="AZ41" i="2"/>
  <c r="BO41" i="2" s="1"/>
  <c r="AY41" i="2"/>
  <c r="BN41" i="2" s="1"/>
  <c r="AM41" i="2"/>
  <c r="AJ41" i="2"/>
  <c r="AI41" i="2"/>
  <c r="AX41" i="2" s="1"/>
  <c r="AH41" i="2"/>
  <c r="AW41" i="2" s="1"/>
  <c r="AG41" i="2"/>
  <c r="AV41" i="2" s="1"/>
  <c r="AF41" i="2"/>
  <c r="AU41" i="2" s="1"/>
  <c r="AE41" i="2"/>
  <c r="AD41" i="2"/>
  <c r="AS41" i="2" s="1"/>
  <c r="AC41" i="2"/>
  <c r="AR41" i="2" s="1"/>
  <c r="AB41" i="2"/>
  <c r="AQ41" i="2" s="1"/>
  <c r="AA41" i="2"/>
  <c r="AP41" i="2" s="1"/>
  <c r="Z41" i="2"/>
  <c r="AO41" i="2" s="1"/>
  <c r="Y41" i="2"/>
  <c r="AN41" i="2" s="1"/>
  <c r="X41" i="2"/>
  <c r="W41" i="2"/>
  <c r="AL41" i="2" s="1"/>
  <c r="V41" i="2"/>
  <c r="AK41" i="2" s="1"/>
  <c r="U41" i="2"/>
  <c r="BM40" i="2"/>
  <c r="BL40" i="2"/>
  <c r="CO40" i="2" s="1"/>
  <c r="BK40" i="2"/>
  <c r="CN40" i="2" s="1"/>
  <c r="BJ40" i="2"/>
  <c r="BI40" i="2"/>
  <c r="BH40" i="2"/>
  <c r="BW40" i="2" s="1"/>
  <c r="BG40" i="2"/>
  <c r="BF40" i="2"/>
  <c r="BE40" i="2"/>
  <c r="CH40" i="2" s="1"/>
  <c r="BD40" i="2"/>
  <c r="BC40" i="2"/>
  <c r="CF40" i="2" s="1"/>
  <c r="BB40" i="2"/>
  <c r="BA40" i="2"/>
  <c r="BP40" i="2" s="1"/>
  <c r="AZ40" i="2"/>
  <c r="BO40" i="2" s="1"/>
  <c r="AY40" i="2"/>
  <c r="BN40" i="2" s="1"/>
  <c r="AI40" i="2"/>
  <c r="AX40" i="2" s="1"/>
  <c r="AH40" i="2"/>
  <c r="AG40" i="2"/>
  <c r="AF40" i="2"/>
  <c r="AU40" i="2" s="1"/>
  <c r="AE40" i="2"/>
  <c r="AT40" i="2" s="1"/>
  <c r="AD40" i="2"/>
  <c r="AC40" i="2"/>
  <c r="AB40" i="2"/>
  <c r="AQ40" i="2" s="1"/>
  <c r="AA40" i="2"/>
  <c r="AP40" i="2" s="1"/>
  <c r="Z40" i="2"/>
  <c r="Y40" i="2"/>
  <c r="X40" i="2"/>
  <c r="AM40" i="2" s="1"/>
  <c r="W40" i="2"/>
  <c r="AL40" i="2" s="1"/>
  <c r="V40" i="2"/>
  <c r="U40" i="2"/>
  <c r="BP39" i="2"/>
  <c r="BM39" i="2"/>
  <c r="BL39" i="2"/>
  <c r="BK39" i="2"/>
  <c r="BJ39" i="2"/>
  <c r="CM39" i="2" s="1"/>
  <c r="BI39" i="2"/>
  <c r="CL39" i="2" s="1"/>
  <c r="BH39" i="2"/>
  <c r="BW39" i="2" s="1"/>
  <c r="BG39" i="2"/>
  <c r="CJ39" i="2" s="1"/>
  <c r="BF39" i="2"/>
  <c r="BU39" i="2" s="1"/>
  <c r="BE39" i="2"/>
  <c r="BD39" i="2"/>
  <c r="BC39" i="2"/>
  <c r="BB39" i="2"/>
  <c r="BA39" i="2"/>
  <c r="AZ39" i="2"/>
  <c r="BO39" i="2" s="1"/>
  <c r="AY39" i="2"/>
  <c r="AJ39" i="2"/>
  <c r="AI39" i="2"/>
  <c r="AH39" i="2"/>
  <c r="AW39" i="2" s="1"/>
  <c r="AG39" i="2"/>
  <c r="AV39" i="2" s="1"/>
  <c r="AF39" i="2"/>
  <c r="AE39" i="2"/>
  <c r="AD39" i="2"/>
  <c r="AS39" i="2" s="1"/>
  <c r="AC39" i="2"/>
  <c r="AR39" i="2" s="1"/>
  <c r="AB39" i="2"/>
  <c r="AA39" i="2"/>
  <c r="Z39" i="2"/>
  <c r="AO39" i="2" s="1"/>
  <c r="Y39" i="2"/>
  <c r="AN39" i="2" s="1"/>
  <c r="X39" i="2"/>
  <c r="W39" i="2"/>
  <c r="AL39" i="2" s="1"/>
  <c r="V39" i="2"/>
  <c r="AK39" i="2" s="1"/>
  <c r="U39" i="2"/>
  <c r="P38" i="2"/>
  <c r="N38" i="2"/>
  <c r="M38" i="2"/>
  <c r="L38" i="2"/>
  <c r="T37" i="2"/>
  <c r="S37" i="2"/>
  <c r="R37" i="2"/>
  <c r="Q37" i="2"/>
  <c r="P37" i="2"/>
  <c r="O37" i="2"/>
  <c r="N37" i="2"/>
  <c r="M37" i="2"/>
  <c r="L37" i="2"/>
  <c r="CF36" i="2"/>
  <c r="BU36" i="2"/>
  <c r="BM36" i="2"/>
  <c r="CP36" i="2" s="1"/>
  <c r="BL36" i="2"/>
  <c r="BK36" i="2"/>
  <c r="BZ36" i="2" s="1"/>
  <c r="BJ36" i="2"/>
  <c r="BI36" i="2"/>
  <c r="BX36" i="2" s="1"/>
  <c r="BH36" i="2"/>
  <c r="BG36" i="2"/>
  <c r="BV36" i="2" s="1"/>
  <c r="BF36" i="2"/>
  <c r="CI36" i="2" s="1"/>
  <c r="BE36" i="2"/>
  <c r="CH36" i="2" s="1"/>
  <c r="BD36" i="2"/>
  <c r="BC36" i="2"/>
  <c r="BR36" i="2" s="1"/>
  <c r="BB36" i="2"/>
  <c r="BQ36" i="2" s="1"/>
  <c r="BA36" i="2"/>
  <c r="BP36" i="2" s="1"/>
  <c r="AZ36" i="2"/>
  <c r="BO36" i="2" s="1"/>
  <c r="AY36" i="2"/>
  <c r="BN36" i="2" s="1"/>
  <c r="AX36" i="2"/>
  <c r="AP36" i="2"/>
  <c r="AO36" i="2"/>
  <c r="AK36" i="2"/>
  <c r="AJ36" i="2"/>
  <c r="AI36" i="2"/>
  <c r="AH36" i="2"/>
  <c r="AW36" i="2" s="1"/>
  <c r="AG36" i="2"/>
  <c r="AV36" i="2" s="1"/>
  <c r="AF36" i="2"/>
  <c r="AU36" i="2" s="1"/>
  <c r="AE36" i="2"/>
  <c r="AT36" i="2" s="1"/>
  <c r="AD36" i="2"/>
  <c r="AS36" i="2" s="1"/>
  <c r="AC36" i="2"/>
  <c r="AR36" i="2" s="1"/>
  <c r="AB36" i="2"/>
  <c r="AQ36" i="2" s="1"/>
  <c r="AA36" i="2"/>
  <c r="Z36" i="2"/>
  <c r="Y36" i="2"/>
  <c r="AN36" i="2" s="1"/>
  <c r="X36" i="2"/>
  <c r="AM36" i="2" s="1"/>
  <c r="W36" i="2"/>
  <c r="AL36" i="2" s="1"/>
  <c r="V36" i="2"/>
  <c r="U36" i="2"/>
  <c r="CP35" i="2"/>
  <c r="BX35" i="2"/>
  <c r="BP35" i="2"/>
  <c r="BO35" i="2"/>
  <c r="BN35" i="2"/>
  <c r="BM35" i="2"/>
  <c r="CB35" i="2" s="1"/>
  <c r="BL35" i="2"/>
  <c r="BK35" i="2"/>
  <c r="BZ35" i="2" s="1"/>
  <c r="BJ35" i="2"/>
  <c r="BI35" i="2"/>
  <c r="CL35" i="2" s="1"/>
  <c r="BH35" i="2"/>
  <c r="CK35" i="2" s="1"/>
  <c r="BG35" i="2"/>
  <c r="CJ35" i="2" s="1"/>
  <c r="BF35" i="2"/>
  <c r="BE35" i="2"/>
  <c r="BT35" i="2" s="1"/>
  <c r="BD35" i="2"/>
  <c r="BS35" i="2" s="1"/>
  <c r="BC35" i="2"/>
  <c r="BR35" i="2" s="1"/>
  <c r="BB35" i="2"/>
  <c r="BA35" i="2"/>
  <c r="AZ35" i="2"/>
  <c r="AY35" i="2"/>
  <c r="AX35" i="2"/>
  <c r="AU35" i="2"/>
  <c r="AP35" i="2"/>
  <c r="AJ35" i="2"/>
  <c r="AI35" i="2"/>
  <c r="AH35" i="2"/>
  <c r="AW35" i="2" s="1"/>
  <c r="AG35" i="2"/>
  <c r="AV35" i="2" s="1"/>
  <c r="AF35" i="2"/>
  <c r="AE35" i="2"/>
  <c r="AT35" i="2" s="1"/>
  <c r="AD35" i="2"/>
  <c r="AS35" i="2" s="1"/>
  <c r="AC35" i="2"/>
  <c r="AR35" i="2" s="1"/>
  <c r="AB35" i="2"/>
  <c r="AQ35" i="2" s="1"/>
  <c r="AA35" i="2"/>
  <c r="Z35" i="2"/>
  <c r="AO35" i="2" s="1"/>
  <c r="Y35" i="2"/>
  <c r="AN35" i="2" s="1"/>
  <c r="X35" i="2"/>
  <c r="AM35" i="2" s="1"/>
  <c r="W35" i="2"/>
  <c r="AL35" i="2" s="1"/>
  <c r="V35" i="2"/>
  <c r="AK35" i="2" s="1"/>
  <c r="U35" i="2"/>
  <c r="BM34" i="2"/>
  <c r="CP34" i="2" s="1"/>
  <c r="BL34" i="2"/>
  <c r="CO34" i="2" s="1"/>
  <c r="BK34" i="2"/>
  <c r="BZ34" i="2" s="1"/>
  <c r="BJ34" i="2"/>
  <c r="CM34" i="2" s="1"/>
  <c r="BI34" i="2"/>
  <c r="BH34" i="2"/>
  <c r="BG34" i="2"/>
  <c r="BV34" i="2" s="1"/>
  <c r="BF34" i="2"/>
  <c r="CI34" i="2" s="1"/>
  <c r="BE34" i="2"/>
  <c r="BT34" i="2" s="1"/>
  <c r="BD34" i="2"/>
  <c r="BS34" i="2" s="1"/>
  <c r="BC34" i="2"/>
  <c r="CF34" i="2" s="1"/>
  <c r="BB34" i="2"/>
  <c r="CE34" i="2" s="1"/>
  <c r="BA34" i="2"/>
  <c r="BP34" i="2" s="1"/>
  <c r="AZ34" i="2"/>
  <c r="AY34" i="2"/>
  <c r="BN34" i="2" s="1"/>
  <c r="AW34" i="2"/>
  <c r="AK34" i="2"/>
  <c r="AI34" i="2"/>
  <c r="AX34" i="2" s="1"/>
  <c r="AH34" i="2"/>
  <c r="AG34" i="2"/>
  <c r="AV34" i="2" s="1"/>
  <c r="AF34" i="2"/>
  <c r="AU34" i="2" s="1"/>
  <c r="AE34" i="2"/>
  <c r="AT34" i="2" s="1"/>
  <c r="AD34" i="2"/>
  <c r="AS34" i="2" s="1"/>
  <c r="AC34" i="2"/>
  <c r="AR34" i="2" s="1"/>
  <c r="AB34" i="2"/>
  <c r="AQ34" i="2" s="1"/>
  <c r="AA34" i="2"/>
  <c r="AP34" i="2" s="1"/>
  <c r="Z34" i="2"/>
  <c r="AO34" i="2" s="1"/>
  <c r="Y34" i="2"/>
  <c r="X34" i="2"/>
  <c r="W34" i="2"/>
  <c r="AL34" i="2" s="1"/>
  <c r="V34" i="2"/>
  <c r="U34" i="2"/>
  <c r="BP33" i="2"/>
  <c r="BM33" i="2"/>
  <c r="CP33" i="2" s="1"/>
  <c r="BL33" i="2"/>
  <c r="BK33" i="2"/>
  <c r="BJ33" i="2"/>
  <c r="BY33" i="2" s="1"/>
  <c r="BI33" i="2"/>
  <c r="CL33" i="2" s="1"/>
  <c r="BH33" i="2"/>
  <c r="CK33" i="2" s="1"/>
  <c r="BG33" i="2"/>
  <c r="CJ33" i="2" s="1"/>
  <c r="BF33" i="2"/>
  <c r="CI33" i="2" s="1"/>
  <c r="BE33" i="2"/>
  <c r="BD33" i="2"/>
  <c r="BC33" i="2"/>
  <c r="BR33" i="2" s="1"/>
  <c r="BB33" i="2"/>
  <c r="BQ33" i="2" s="1"/>
  <c r="BA33" i="2"/>
  <c r="AZ33" i="2"/>
  <c r="BO33" i="2" s="1"/>
  <c r="AY33" i="2"/>
  <c r="BN33" i="2" s="1"/>
  <c r="AR33" i="2"/>
  <c r="AI33" i="2"/>
  <c r="AH33" i="2"/>
  <c r="AW33" i="2" s="1"/>
  <c r="AG33" i="2"/>
  <c r="AG37" i="2" s="1"/>
  <c r="AF33" i="2"/>
  <c r="AU33" i="2" s="1"/>
  <c r="AE33" i="2"/>
  <c r="AD33" i="2"/>
  <c r="AC33" i="2"/>
  <c r="AB33" i="2"/>
  <c r="AA33" i="2"/>
  <c r="Z33" i="2"/>
  <c r="AO33" i="2" s="1"/>
  <c r="Y33" i="2"/>
  <c r="AN33" i="2" s="1"/>
  <c r="X33" i="2"/>
  <c r="AM33" i="2" s="1"/>
  <c r="W33" i="2"/>
  <c r="AL33" i="2" s="1"/>
  <c r="V33" i="2"/>
  <c r="U33" i="2"/>
  <c r="Z32" i="2"/>
  <c r="T32" i="2"/>
  <c r="S32" i="2"/>
  <c r="R32" i="2"/>
  <c r="Q32" i="2"/>
  <c r="P32" i="2"/>
  <c r="O32" i="2"/>
  <c r="N32" i="2"/>
  <c r="M32" i="2"/>
  <c r="L32" i="2"/>
  <c r="O28" i="2"/>
  <c r="M28" i="2"/>
  <c r="L28" i="2"/>
  <c r="CP26" i="2"/>
  <c r="BP26" i="2"/>
  <c r="BO26" i="2"/>
  <c r="BM26" i="2"/>
  <c r="CB26" i="2" s="1"/>
  <c r="BL26" i="2"/>
  <c r="CO26" i="2" s="1"/>
  <c r="BK26" i="2"/>
  <c r="BZ26" i="2" s="1"/>
  <c r="BJ26" i="2"/>
  <c r="CM26" i="2" s="1"/>
  <c r="BI26" i="2"/>
  <c r="CL26" i="2" s="1"/>
  <c r="BH26" i="2"/>
  <c r="CK26" i="2" s="1"/>
  <c r="BG26" i="2"/>
  <c r="BF26" i="2"/>
  <c r="BU26" i="2" s="1"/>
  <c r="BE26" i="2"/>
  <c r="CH26" i="2" s="1"/>
  <c r="BD26" i="2"/>
  <c r="BS26" i="2" s="1"/>
  <c r="BC26" i="2"/>
  <c r="CF26" i="2" s="1"/>
  <c r="BB26" i="2"/>
  <c r="BA26" i="2"/>
  <c r="AZ26" i="2"/>
  <c r="AY26" i="2"/>
  <c r="BN26" i="2" s="1"/>
  <c r="AI26" i="2"/>
  <c r="AX26" i="2" s="1"/>
  <c r="AH26" i="2"/>
  <c r="AW26" i="2" s="1"/>
  <c r="AG26" i="2"/>
  <c r="AV26" i="2" s="1"/>
  <c r="AF26" i="2"/>
  <c r="AU26" i="2" s="1"/>
  <c r="AE26" i="2"/>
  <c r="AT26" i="2" s="1"/>
  <c r="AD26" i="2"/>
  <c r="AS26" i="2" s="1"/>
  <c r="AC26" i="2"/>
  <c r="AR26" i="2" s="1"/>
  <c r="AB26" i="2"/>
  <c r="AQ26" i="2" s="1"/>
  <c r="AA26" i="2"/>
  <c r="Z26" i="2"/>
  <c r="AO26" i="2" s="1"/>
  <c r="Y26" i="2"/>
  <c r="AN26" i="2" s="1"/>
  <c r="X26" i="2"/>
  <c r="AM26" i="2" s="1"/>
  <c r="W26" i="2"/>
  <c r="V26" i="2"/>
  <c r="AK26" i="2" s="1"/>
  <c r="U26" i="2"/>
  <c r="AJ26" i="2" s="1"/>
  <c r="CK25" i="2"/>
  <c r="BN25" i="2"/>
  <c r="BM25" i="2"/>
  <c r="CP25" i="2" s="1"/>
  <c r="BL25" i="2"/>
  <c r="CA25" i="2" s="1"/>
  <c r="BK25" i="2"/>
  <c r="CN25" i="2" s="1"/>
  <c r="BJ25" i="2"/>
  <c r="BI25" i="2"/>
  <c r="BH25" i="2"/>
  <c r="BW25" i="2" s="1"/>
  <c r="BG25" i="2"/>
  <c r="BV25" i="2" s="1"/>
  <c r="BF25" i="2"/>
  <c r="BE25" i="2"/>
  <c r="CH25" i="2" s="1"/>
  <c r="BD25" i="2"/>
  <c r="CG25" i="2" s="1"/>
  <c r="BC25" i="2"/>
  <c r="CF25" i="2" s="1"/>
  <c r="BB25" i="2"/>
  <c r="BA25" i="2"/>
  <c r="BP25" i="2" s="1"/>
  <c r="AZ25" i="2"/>
  <c r="BO25" i="2" s="1"/>
  <c r="AY25" i="2"/>
  <c r="AW25" i="2"/>
  <c r="AO25" i="2"/>
  <c r="AJ25" i="2"/>
  <c r="AI25" i="2"/>
  <c r="AX25" i="2" s="1"/>
  <c r="AH25" i="2"/>
  <c r="AG25" i="2"/>
  <c r="AV25" i="2" s="1"/>
  <c r="AF25" i="2"/>
  <c r="AU25" i="2" s="1"/>
  <c r="AE25" i="2"/>
  <c r="AT25" i="2" s="1"/>
  <c r="AD25" i="2"/>
  <c r="AS25" i="2" s="1"/>
  <c r="AC25" i="2"/>
  <c r="AR25" i="2" s="1"/>
  <c r="AB25" i="2"/>
  <c r="AQ25" i="2" s="1"/>
  <c r="AA25" i="2"/>
  <c r="AP25" i="2" s="1"/>
  <c r="Z25" i="2"/>
  <c r="Y25" i="2"/>
  <c r="AN25" i="2" s="1"/>
  <c r="X25" i="2"/>
  <c r="AM25" i="2" s="1"/>
  <c r="W25" i="2"/>
  <c r="AL25" i="2" s="1"/>
  <c r="V25" i="2"/>
  <c r="AK25" i="2" s="1"/>
  <c r="U25" i="2"/>
  <c r="BM24" i="2"/>
  <c r="CB24" i="2" s="1"/>
  <c r="BL24" i="2"/>
  <c r="CO24" i="2" s="1"/>
  <c r="BK24" i="2"/>
  <c r="BZ24" i="2" s="1"/>
  <c r="BJ24" i="2"/>
  <c r="BI24" i="2"/>
  <c r="CL24" i="2" s="1"/>
  <c r="BH24" i="2"/>
  <c r="CK24" i="2" s="1"/>
  <c r="BG24" i="2"/>
  <c r="CJ24" i="2" s="1"/>
  <c r="BF24" i="2"/>
  <c r="BE24" i="2"/>
  <c r="BD24" i="2"/>
  <c r="CG24" i="2" s="1"/>
  <c r="BC24" i="2"/>
  <c r="BR24" i="2" s="1"/>
  <c r="BB24" i="2"/>
  <c r="BQ24" i="2" s="1"/>
  <c r="BA24" i="2"/>
  <c r="BP24" i="2" s="1"/>
  <c r="AZ24" i="2"/>
  <c r="BO24" i="2" s="1"/>
  <c r="AY24" i="2"/>
  <c r="BN24" i="2" s="1"/>
  <c r="AW24" i="2"/>
  <c r="AR24" i="2"/>
  <c r="AI24" i="2"/>
  <c r="AX24" i="2" s="1"/>
  <c r="AH24" i="2"/>
  <c r="AG24" i="2"/>
  <c r="AF24" i="2"/>
  <c r="AE24" i="2"/>
  <c r="AD24" i="2"/>
  <c r="AS24" i="2" s="1"/>
  <c r="AC24" i="2"/>
  <c r="AB24" i="2"/>
  <c r="AQ24" i="2" s="1"/>
  <c r="AA24" i="2"/>
  <c r="AP24" i="2" s="1"/>
  <c r="Z24" i="2"/>
  <c r="AO24" i="2" s="1"/>
  <c r="Y24" i="2"/>
  <c r="AN24" i="2" s="1"/>
  <c r="X24" i="2"/>
  <c r="W24" i="2"/>
  <c r="V24" i="2"/>
  <c r="AK24" i="2" s="1"/>
  <c r="AJ24" i="2"/>
  <c r="BM23" i="2"/>
  <c r="CP23" i="2" s="1"/>
  <c r="BL23" i="2"/>
  <c r="CA23" i="2" s="1"/>
  <c r="BK23" i="2"/>
  <c r="BZ23" i="2" s="1"/>
  <c r="BJ23" i="2"/>
  <c r="BI23" i="2"/>
  <c r="BH23" i="2"/>
  <c r="BW23" i="2" s="1"/>
  <c r="BG23" i="2"/>
  <c r="BF23" i="2"/>
  <c r="BE23" i="2"/>
  <c r="CH23" i="2" s="1"/>
  <c r="BD23" i="2"/>
  <c r="BS23" i="2" s="1"/>
  <c r="BC23" i="2"/>
  <c r="CF23" i="2" s="1"/>
  <c r="BB23" i="2"/>
  <c r="BA23" i="2"/>
  <c r="BP23" i="2" s="1"/>
  <c r="AZ23" i="2"/>
  <c r="BO23" i="2" s="1"/>
  <c r="AY23" i="2"/>
  <c r="BN23" i="2" s="1"/>
  <c r="AS23" i="2"/>
  <c r="AI23" i="2"/>
  <c r="AX23" i="2" s="1"/>
  <c r="AH23" i="2"/>
  <c r="AW23" i="2" s="1"/>
  <c r="AG23" i="2"/>
  <c r="AF23" i="2"/>
  <c r="AU23" i="2" s="1"/>
  <c r="AE23" i="2"/>
  <c r="AT23" i="2" s="1"/>
  <c r="AD23" i="2"/>
  <c r="AC23" i="2"/>
  <c r="AB23" i="2"/>
  <c r="AA23" i="2"/>
  <c r="Z23" i="2"/>
  <c r="AO23" i="2" s="1"/>
  <c r="Y23" i="2"/>
  <c r="X23" i="2"/>
  <c r="AM23" i="2" s="1"/>
  <c r="W23" i="2"/>
  <c r="AL23" i="2" s="1"/>
  <c r="V23" i="2"/>
  <c r="AK23" i="2" s="1"/>
  <c r="O22" i="2"/>
  <c r="N22" i="2"/>
  <c r="M22" i="2"/>
  <c r="T21" i="2"/>
  <c r="S21" i="2"/>
  <c r="R21" i="2"/>
  <c r="Q21" i="2"/>
  <c r="P21" i="2"/>
  <c r="O21" i="2"/>
  <c r="N21" i="2"/>
  <c r="M21" i="2"/>
  <c r="L21" i="2"/>
  <c r="CM20" i="2"/>
  <c r="BY20" i="2"/>
  <c r="BQ20" i="2"/>
  <c r="BO20" i="2"/>
  <c r="BM20" i="2"/>
  <c r="CB20" i="2" s="1"/>
  <c r="BL20" i="2"/>
  <c r="BK20" i="2"/>
  <c r="CN20" i="2" s="1"/>
  <c r="BJ20" i="2"/>
  <c r="BI20" i="2"/>
  <c r="BX20" i="2" s="1"/>
  <c r="BH20" i="2"/>
  <c r="CK20" i="2" s="1"/>
  <c r="BG20" i="2"/>
  <c r="BF20" i="2"/>
  <c r="BU20" i="2" s="1"/>
  <c r="BE20" i="2"/>
  <c r="CH20" i="2" s="1"/>
  <c r="BD20" i="2"/>
  <c r="BS20" i="2" s="1"/>
  <c r="BC20" i="2"/>
  <c r="CF20" i="2" s="1"/>
  <c r="BB20" i="2"/>
  <c r="CE20" i="2" s="1"/>
  <c r="BA20" i="2"/>
  <c r="BP20" i="2" s="1"/>
  <c r="AZ20" i="2"/>
  <c r="AY20" i="2"/>
  <c r="BN20" i="2" s="1"/>
  <c r="AW20" i="2"/>
  <c r="AV20" i="2"/>
  <c r="AJ20" i="2"/>
  <c r="AI20" i="2"/>
  <c r="AX20" i="2" s="1"/>
  <c r="AH20" i="2"/>
  <c r="AG20" i="2"/>
  <c r="AF20" i="2"/>
  <c r="AU20" i="2" s="1"/>
  <c r="AE20" i="2"/>
  <c r="AT20" i="2" s="1"/>
  <c r="AD20" i="2"/>
  <c r="AS20" i="2" s="1"/>
  <c r="AC20" i="2"/>
  <c r="AR20" i="2" s="1"/>
  <c r="AB20" i="2"/>
  <c r="AQ20" i="2" s="1"/>
  <c r="AA20" i="2"/>
  <c r="AP20" i="2" s="1"/>
  <c r="Z20" i="2"/>
  <c r="AO20" i="2" s="1"/>
  <c r="Y20" i="2"/>
  <c r="AN20" i="2" s="1"/>
  <c r="X20" i="2"/>
  <c r="W20" i="2"/>
  <c r="V20" i="2"/>
  <c r="AK20" i="2" s="1"/>
  <c r="U20" i="2"/>
  <c r="BW19" i="2"/>
  <c r="BN19" i="2"/>
  <c r="BM19" i="2"/>
  <c r="CB19" i="2" s="1"/>
  <c r="BL19" i="2"/>
  <c r="CA19" i="2" s="1"/>
  <c r="BK19" i="2"/>
  <c r="CN19" i="2" s="1"/>
  <c r="BJ19" i="2"/>
  <c r="CM19" i="2" s="1"/>
  <c r="BI19" i="2"/>
  <c r="BX19" i="2" s="1"/>
  <c r="BH19" i="2"/>
  <c r="CK19" i="2" s="1"/>
  <c r="BG19" i="2"/>
  <c r="CJ19" i="2" s="1"/>
  <c r="BF19" i="2"/>
  <c r="BU19" i="2" s="1"/>
  <c r="BE19" i="2"/>
  <c r="BT19" i="2" s="1"/>
  <c r="BD19" i="2"/>
  <c r="CG19" i="2" s="1"/>
  <c r="BC19" i="2"/>
  <c r="CF19" i="2" s="1"/>
  <c r="BB19" i="2"/>
  <c r="CE19" i="2" s="1"/>
  <c r="BA19" i="2"/>
  <c r="BP19" i="2" s="1"/>
  <c r="AZ19" i="2"/>
  <c r="BO19" i="2" s="1"/>
  <c r="AY19" i="2"/>
  <c r="AX19" i="2"/>
  <c r="AQ19" i="2"/>
  <c r="AI19" i="2"/>
  <c r="AH19" i="2"/>
  <c r="AW19" i="2" s="1"/>
  <c r="AG19" i="2"/>
  <c r="AV19" i="2" s="1"/>
  <c r="AF19" i="2"/>
  <c r="AU19" i="2" s="1"/>
  <c r="AE19" i="2"/>
  <c r="AT19" i="2" s="1"/>
  <c r="AD19" i="2"/>
  <c r="AS19" i="2" s="1"/>
  <c r="AC19" i="2"/>
  <c r="AR19" i="2" s="1"/>
  <c r="AB19" i="2"/>
  <c r="AA19" i="2"/>
  <c r="AP19" i="2" s="1"/>
  <c r="Z19" i="2"/>
  <c r="AO19" i="2" s="1"/>
  <c r="Y19" i="2"/>
  <c r="AN19" i="2" s="1"/>
  <c r="X19" i="2"/>
  <c r="AM19" i="2" s="1"/>
  <c r="W19" i="2"/>
  <c r="AL19" i="2" s="1"/>
  <c r="V19" i="2"/>
  <c r="AK19" i="2" s="1"/>
  <c r="U19" i="2"/>
  <c r="BM18" i="2"/>
  <c r="CP18" i="2" s="1"/>
  <c r="BL18" i="2"/>
  <c r="CO18" i="2" s="1"/>
  <c r="BK18" i="2"/>
  <c r="BZ18" i="2" s="1"/>
  <c r="BJ18" i="2"/>
  <c r="CM18" i="2" s="1"/>
  <c r="BI18" i="2"/>
  <c r="CL18" i="2" s="1"/>
  <c r="BH18" i="2"/>
  <c r="BW18" i="2" s="1"/>
  <c r="BG18" i="2"/>
  <c r="BV18" i="2" s="1"/>
  <c r="BF18" i="2"/>
  <c r="CI18" i="2" s="1"/>
  <c r="BE18" i="2"/>
  <c r="CH18" i="2" s="1"/>
  <c r="BD18" i="2"/>
  <c r="CG18" i="2" s="1"/>
  <c r="BC18" i="2"/>
  <c r="BR18" i="2" s="1"/>
  <c r="BB18" i="2"/>
  <c r="CE18" i="2" s="1"/>
  <c r="BA18" i="2"/>
  <c r="BP18" i="2" s="1"/>
  <c r="AZ18" i="2"/>
  <c r="BO18" i="2" s="1"/>
  <c r="AY18" i="2"/>
  <c r="BN18" i="2" s="1"/>
  <c r="AO18" i="2"/>
  <c r="AK18" i="2"/>
  <c r="AI18" i="2"/>
  <c r="AX18" i="2" s="1"/>
  <c r="AH18" i="2"/>
  <c r="AW18" i="2" s="1"/>
  <c r="AG18" i="2"/>
  <c r="AV18" i="2" s="1"/>
  <c r="AF18" i="2"/>
  <c r="AE18" i="2"/>
  <c r="AT18" i="2" s="1"/>
  <c r="AD18" i="2"/>
  <c r="AS18" i="2" s="1"/>
  <c r="AC18" i="2"/>
  <c r="AR18" i="2" s="1"/>
  <c r="AB18" i="2"/>
  <c r="AQ18" i="2" s="1"/>
  <c r="AA18" i="2"/>
  <c r="AP18" i="2" s="1"/>
  <c r="Z18" i="2"/>
  <c r="Y18" i="2"/>
  <c r="AN18" i="2" s="1"/>
  <c r="X18" i="2"/>
  <c r="W18" i="2"/>
  <c r="AL18" i="2" s="1"/>
  <c r="V18" i="2"/>
  <c r="BM17" i="2"/>
  <c r="BL17" i="2"/>
  <c r="CO17" i="2" s="1"/>
  <c r="BK17" i="2"/>
  <c r="BZ17" i="2" s="1"/>
  <c r="BJ17" i="2"/>
  <c r="CM17" i="2" s="1"/>
  <c r="BI17" i="2"/>
  <c r="BX17" i="2" s="1"/>
  <c r="BH17" i="2"/>
  <c r="BW17" i="2" s="1"/>
  <c r="BG17" i="2"/>
  <c r="CJ17" i="2" s="1"/>
  <c r="BF17" i="2"/>
  <c r="BU17" i="2" s="1"/>
  <c r="BE17" i="2"/>
  <c r="CH17" i="2" s="1"/>
  <c r="BD17" i="2"/>
  <c r="CG17" i="2" s="1"/>
  <c r="BC17" i="2"/>
  <c r="BR17" i="2" s="1"/>
  <c r="BB17" i="2"/>
  <c r="CE17" i="2" s="1"/>
  <c r="BA17" i="2"/>
  <c r="BP17" i="2" s="1"/>
  <c r="AZ17" i="2"/>
  <c r="AY17" i="2"/>
  <c r="AI17" i="2"/>
  <c r="AH17" i="2"/>
  <c r="AG17" i="2"/>
  <c r="AF17" i="2"/>
  <c r="AU17" i="2" s="1"/>
  <c r="AE17" i="2"/>
  <c r="AT17" i="2" s="1"/>
  <c r="AD17" i="2"/>
  <c r="AC17" i="2"/>
  <c r="AR17" i="2" s="1"/>
  <c r="AB17" i="2"/>
  <c r="AA17" i="2"/>
  <c r="AP17" i="2" s="1"/>
  <c r="Z17" i="2"/>
  <c r="AO17" i="2" s="1"/>
  <c r="Y17" i="2"/>
  <c r="X17" i="2"/>
  <c r="AM17" i="2" s="1"/>
  <c r="AL17" i="2"/>
  <c r="T16" i="2"/>
  <c r="S16" i="2"/>
  <c r="R16" i="2"/>
  <c r="Q16" i="2"/>
  <c r="P16" i="2"/>
  <c r="O16" i="2"/>
  <c r="N16" i="2"/>
  <c r="M16" i="2"/>
  <c r="L16" i="2"/>
  <c r="K33" i="5" l="1"/>
  <c r="K17" i="5"/>
  <c r="K32" i="5"/>
  <c r="K16" i="5"/>
  <c r="K31" i="5"/>
  <c r="K15" i="5"/>
  <c r="K9" i="5"/>
  <c r="K24" i="5"/>
  <c r="K8" i="5"/>
  <c r="K25" i="5"/>
  <c r="K7" i="5"/>
  <c r="K6" i="5"/>
  <c r="J29" i="5"/>
  <c r="K29" i="5" s="1"/>
  <c r="J21" i="5"/>
  <c r="K21" i="5" s="1"/>
  <c r="J13" i="5"/>
  <c r="K13" i="5" s="1"/>
  <c r="J5" i="5"/>
  <c r="K5" i="5" s="1"/>
  <c r="J28" i="5"/>
  <c r="K28" i="5" s="1"/>
  <c r="J20" i="5"/>
  <c r="K20" i="5" s="1"/>
  <c r="J12" i="5"/>
  <c r="K12" i="5" s="1"/>
  <c r="J4" i="5"/>
  <c r="K4" i="5" s="1"/>
  <c r="J27" i="5"/>
  <c r="K27" i="5" s="1"/>
  <c r="J19" i="5"/>
  <c r="K19" i="5" s="1"/>
  <c r="J11" i="5"/>
  <c r="K11" i="5" s="1"/>
  <c r="J3" i="5"/>
  <c r="K3" i="5" s="1"/>
  <c r="J26" i="5"/>
  <c r="K26" i="5" s="1"/>
  <c r="J18" i="5"/>
  <c r="K18" i="5" s="1"/>
  <c r="J10" i="5"/>
  <c r="K10" i="5" s="1"/>
  <c r="J2" i="5"/>
  <c r="K2" i="5" s="1"/>
  <c r="AJ22" i="2"/>
  <c r="T76" i="2"/>
  <c r="Q76" i="2"/>
  <c r="P70" i="2"/>
  <c r="R76" i="2"/>
  <c r="J46" i="3" s="1"/>
  <c r="H46" i="3"/>
  <c r="S76" i="2"/>
  <c r="E46" i="3"/>
  <c r="I46" i="3"/>
  <c r="F46" i="3"/>
  <c r="S70" i="2"/>
  <c r="S75" i="2" s="1"/>
  <c r="K22" i="3" s="1"/>
  <c r="L46" i="3"/>
  <c r="T70" i="2"/>
  <c r="T75" i="2" s="1"/>
  <c r="L22" i="3" s="1"/>
  <c r="R70" i="2"/>
  <c r="R75" i="2" s="1"/>
  <c r="J22" i="3" s="1"/>
  <c r="K46" i="3"/>
  <c r="G46" i="3"/>
  <c r="D46" i="3"/>
  <c r="BY65" i="2"/>
  <c r="T54" i="2"/>
  <c r="P54" i="2"/>
  <c r="T60" i="2"/>
  <c r="S60" i="2"/>
  <c r="K45" i="3" s="1"/>
  <c r="F45" i="3"/>
  <c r="H45" i="3"/>
  <c r="Q60" i="2"/>
  <c r="I45" i="3" s="1"/>
  <c r="V22" i="2"/>
  <c r="N28" i="2"/>
  <c r="Q54" i="2"/>
  <c r="R54" i="2"/>
  <c r="R59" i="2" s="1"/>
  <c r="J21" i="3" s="1"/>
  <c r="S54" i="2"/>
  <c r="S59" i="2" s="1"/>
  <c r="K21" i="3" s="1"/>
  <c r="F44" i="3"/>
  <c r="S38" i="2"/>
  <c r="S43" i="2" s="1"/>
  <c r="K20" i="3" s="1"/>
  <c r="R44" i="2"/>
  <c r="J44" i="3" s="1"/>
  <c r="Q44" i="2"/>
  <c r="I44" i="3" s="1"/>
  <c r="T38" i="2"/>
  <c r="T43" i="2" s="1"/>
  <c r="L20" i="3" s="1"/>
  <c r="T44" i="2"/>
  <c r="L44" i="3" s="1"/>
  <c r="Q38" i="2"/>
  <c r="Q43" i="2" s="1"/>
  <c r="I20" i="3" s="1"/>
  <c r="R38" i="2"/>
  <c r="R43" i="2" s="1"/>
  <c r="J20" i="3" s="1"/>
  <c r="P43" i="2"/>
  <c r="H20" i="3" s="1"/>
  <c r="E44" i="3"/>
  <c r="R22" i="2"/>
  <c r="S22" i="2"/>
  <c r="T22" i="2"/>
  <c r="T27" i="2" s="1"/>
  <c r="L19" i="3" s="1"/>
  <c r="T28" i="2"/>
  <c r="L43" i="3" s="1"/>
  <c r="Q28" i="2"/>
  <c r="I43" i="3" s="1"/>
  <c r="P28" i="2"/>
  <c r="H43" i="3" s="1"/>
  <c r="S28" i="2"/>
  <c r="K43" i="3" s="1"/>
  <c r="BR26" i="2"/>
  <c r="BT26" i="2"/>
  <c r="BX24" i="2"/>
  <c r="AJ17" i="2"/>
  <c r="AJ16" i="2" s="1"/>
  <c r="BF70" i="2"/>
  <c r="CJ66" i="2"/>
  <c r="BB64" i="2"/>
  <c r="CL66" i="2"/>
  <c r="BA64" i="2"/>
  <c r="W64" i="2"/>
  <c r="AA64" i="2"/>
  <c r="BP65" i="2"/>
  <c r="BP64" i="2" s="1"/>
  <c r="BX65" i="2"/>
  <c r="U54" i="2"/>
  <c r="BP54" i="2"/>
  <c r="BY56" i="2"/>
  <c r="BQ55" i="2"/>
  <c r="BY55" i="2"/>
  <c r="BZ42" i="2"/>
  <c r="CF42" i="2"/>
  <c r="CO42" i="2"/>
  <c r="BR40" i="2"/>
  <c r="BZ40" i="2"/>
  <c r="CA40" i="2"/>
  <c r="CI39" i="2"/>
  <c r="AE48" i="2"/>
  <c r="BV49" i="2"/>
  <c r="AA37" i="2"/>
  <c r="BR34" i="2"/>
  <c r="CN34" i="2"/>
  <c r="BU33" i="2"/>
  <c r="AE28" i="2"/>
  <c r="CF24" i="2"/>
  <c r="AA22" i="2"/>
  <c r="AD22" i="2"/>
  <c r="BR23" i="2"/>
  <c r="CG23" i="2"/>
  <c r="CN23" i="2"/>
  <c r="BV17" i="2"/>
  <c r="AR16" i="2"/>
  <c r="CK52" i="2"/>
  <c r="BW57" i="2"/>
  <c r="Z70" i="2"/>
  <c r="AH70" i="2"/>
  <c r="BG16" i="2"/>
  <c r="AD21" i="2"/>
  <c r="AC32" i="2"/>
  <c r="AW32" i="2"/>
  <c r="BV33" i="2"/>
  <c r="Z37" i="2"/>
  <c r="BX39" i="2"/>
  <c r="AZ48" i="2"/>
  <c r="AB53" i="2"/>
  <c r="BX49" i="2"/>
  <c r="CL51" i="2"/>
  <c r="CE56" i="2"/>
  <c r="AA69" i="2"/>
  <c r="BH70" i="2"/>
  <c r="CE72" i="2"/>
  <c r="AY32" i="2"/>
  <c r="BT67" i="2"/>
  <c r="AO72" i="2"/>
  <c r="CF72" i="2"/>
  <c r="X32" i="2"/>
  <c r="E43" i="3"/>
  <c r="BP22" i="2"/>
  <c r="F43" i="3"/>
  <c r="AG32" i="2"/>
  <c r="BY39" i="2"/>
  <c r="CP19" i="2"/>
  <c r="CC20" i="2"/>
  <c r="G43" i="3"/>
  <c r="BZ25" i="2"/>
  <c r="BZ22" i="2" s="1"/>
  <c r="AH32" i="2"/>
  <c r="BX33" i="2"/>
  <c r="M43" i="2"/>
  <c r="E20" i="3" s="1"/>
  <c r="AT48" i="2"/>
  <c r="BT50" i="2"/>
  <c r="G45" i="3"/>
  <c r="AC54" i="2"/>
  <c r="BR66" i="2"/>
  <c r="CG67" i="2"/>
  <c r="AW72" i="2"/>
  <c r="AW70" i="2" s="1"/>
  <c r="BV19" i="2"/>
  <c r="BV16" i="2" s="1"/>
  <c r="BT20" i="2"/>
  <c r="BW33" i="2"/>
  <c r="AQ48" i="2"/>
  <c r="BT18" i="2"/>
  <c r="BU18" i="2"/>
  <c r="N27" i="2"/>
  <c r="F19" i="3" s="1"/>
  <c r="AO22" i="2"/>
  <c r="AX22" i="2"/>
  <c r="CJ25" i="2"/>
  <c r="CN26" i="2"/>
  <c r="CH34" i="2"/>
  <c r="BW35" i="2"/>
  <c r="BT36" i="2"/>
  <c r="H44" i="3"/>
  <c r="W48" i="2"/>
  <c r="BW50" i="2"/>
  <c r="AD54" i="2"/>
  <c r="AC60" i="2"/>
  <c r="CN56" i="2"/>
  <c r="BU58" i="2"/>
  <c r="AN65" i="2"/>
  <c r="CG68" i="2"/>
  <c r="CO72" i="2"/>
  <c r="AS22" i="2"/>
  <c r="AB21" i="2"/>
  <c r="BS17" i="2"/>
  <c r="U32" i="2"/>
  <c r="BM38" i="2"/>
  <c r="U38" i="2"/>
  <c r="BT41" i="2"/>
  <c r="BP48" i="2"/>
  <c r="AD60" i="2"/>
  <c r="AR56" i="2"/>
  <c r="AR54" i="2" s="1"/>
  <c r="BY58" i="2"/>
  <c r="BY54" i="2" s="1"/>
  <c r="CJ67" i="2"/>
  <c r="CP68" i="2"/>
  <c r="BT73" i="2"/>
  <c r="BO22" i="2"/>
  <c r="AE22" i="2"/>
  <c r="BS18" i="2"/>
  <c r="BU34" i="2"/>
  <c r="Z38" i="2"/>
  <c r="Z43" i="2" s="1"/>
  <c r="BH22" i="2"/>
  <c r="BM32" i="2"/>
  <c r="AM34" i="2"/>
  <c r="AM32" i="2" s="1"/>
  <c r="Q27" i="2"/>
  <c r="I19" i="3" s="1"/>
  <c r="AZ16" i="2"/>
  <c r="CL20" i="2"/>
  <c r="BK22" i="2"/>
  <c r="U28" i="2"/>
  <c r="AE37" i="2"/>
  <c r="CB36" i="2"/>
  <c r="AB48" i="2"/>
  <c r="BS49" i="2"/>
  <c r="AS56" i="2"/>
  <c r="AS54" i="2" s="1"/>
  <c r="V54" i="2"/>
  <c r="BR57" i="2"/>
  <c r="BZ58" i="2"/>
  <c r="CP67" i="2"/>
  <c r="BO70" i="2"/>
  <c r="BX72" i="2"/>
  <c r="BX73" i="2"/>
  <c r="CC23" i="2"/>
  <c r="CK17" i="2"/>
  <c r="BP16" i="2"/>
  <c r="CL17" i="2"/>
  <c r="BU16" i="2"/>
  <c r="BY19" i="2"/>
  <c r="BF22" i="2"/>
  <c r="CH39" i="2"/>
  <c r="BT39" i="2"/>
  <c r="CK23" i="2"/>
  <c r="CK22" i="2" s="1"/>
  <c r="BR32" i="2"/>
  <c r="AO32" i="2"/>
  <c r="AA16" i="2"/>
  <c r="BO16" i="2"/>
  <c r="CC18" i="2"/>
  <c r="BQ18" i="2"/>
  <c r="CK18" i="2"/>
  <c r="BS19" i="2"/>
  <c r="CO19" i="2"/>
  <c r="AC21" i="2"/>
  <c r="R27" i="2"/>
  <c r="J19" i="3" s="1"/>
  <c r="AP23" i="2"/>
  <c r="CB23" i="2"/>
  <c r="CB25" i="2"/>
  <c r="AC37" i="2"/>
  <c r="CP32" i="2"/>
  <c r="AJ34" i="2"/>
  <c r="BQ34" i="2"/>
  <c r="BQ39" i="2"/>
  <c r="CE39" i="2"/>
  <c r="CC42" i="2"/>
  <c r="CP42" i="2"/>
  <c r="CB42" i="2"/>
  <c r="CO35" i="2"/>
  <c r="CA35" i="2"/>
  <c r="CG35" i="2"/>
  <c r="U37" i="2"/>
  <c r="BR39" i="2"/>
  <c r="BC38" i="2"/>
  <c r="CF39" i="2"/>
  <c r="CF38" i="2" s="1"/>
  <c r="CJ40" i="2"/>
  <c r="BV40" i="2"/>
  <c r="CI42" i="2"/>
  <c r="BU42" i="2"/>
  <c r="BQ49" i="2"/>
  <c r="CE49" i="2"/>
  <c r="BB48" i="2"/>
  <c r="CH55" i="2"/>
  <c r="BT55" i="2"/>
  <c r="CB55" i="2"/>
  <c r="CP55" i="2"/>
  <c r="CG56" i="2"/>
  <c r="BS56" i="2"/>
  <c r="CO56" i="2"/>
  <c r="CO54" i="2" s="1"/>
  <c r="CA56" i="2"/>
  <c r="BO54" i="2"/>
  <c r="BG64" i="2"/>
  <c r="CJ65" i="2"/>
  <c r="CJ64" i="2" s="1"/>
  <c r="BV65" i="2"/>
  <c r="BU70" i="2"/>
  <c r="BP32" i="2"/>
  <c r="CL34" i="2"/>
  <c r="BX34" i="2"/>
  <c r="BY36" i="2"/>
  <c r="CM36" i="2"/>
  <c r="CB39" i="2"/>
  <c r="BQ50" i="2"/>
  <c r="CE50" i="2"/>
  <c r="BY50" i="2"/>
  <c r="BH48" i="2"/>
  <c r="CK51" i="2"/>
  <c r="BV51" i="2"/>
  <c r="BQ57" i="2"/>
  <c r="CE57" i="2"/>
  <c r="CE54" i="2" s="1"/>
  <c r="CL57" i="2"/>
  <c r="CL58" i="2"/>
  <c r="BX58" i="2"/>
  <c r="CE16" i="2"/>
  <c r="CC25" i="2"/>
  <c r="AR32" i="2"/>
  <c r="BW42" i="2"/>
  <c r="BW38" i="2" s="1"/>
  <c r="CK42" i="2"/>
  <c r="BY49" i="2"/>
  <c r="CA50" i="2"/>
  <c r="BW51" i="2"/>
  <c r="CM57" i="2"/>
  <c r="CM54" i="2" s="1"/>
  <c r="CI26" i="2"/>
  <c r="CI23" i="2"/>
  <c r="BU23" i="2"/>
  <c r="AW22" i="2"/>
  <c r="AH44" i="2"/>
  <c r="AH38" i="2"/>
  <c r="V48" i="2"/>
  <c r="AK49" i="2"/>
  <c r="AK48" i="2" s="1"/>
  <c r="V53" i="2"/>
  <c r="BV52" i="2"/>
  <c r="BV48" i="2" s="1"/>
  <c r="CJ52" i="2"/>
  <c r="CJ56" i="2"/>
  <c r="BV56" i="2"/>
  <c r="BR58" i="2"/>
  <c r="CF58" i="2"/>
  <c r="BQ65" i="2"/>
  <c r="CE65" i="2"/>
  <c r="CF22" i="2"/>
  <c r="CI20" i="2"/>
  <c r="AI16" i="2"/>
  <c r="CP24" i="2"/>
  <c r="CP22" i="2" s="1"/>
  <c r="BP41" i="2"/>
  <c r="BA38" i="2"/>
  <c r="BA43" i="2" s="1"/>
  <c r="CL41" i="2"/>
  <c r="BX41" i="2"/>
  <c r="S27" i="2"/>
  <c r="K19" i="3" s="1"/>
  <c r="AQ17" i="2"/>
  <c r="AQ16" i="2" s="1"/>
  <c r="BY18" i="2"/>
  <c r="BW20" i="2"/>
  <c r="BW16" i="2" s="1"/>
  <c r="CP20" i="2"/>
  <c r="O27" i="2"/>
  <c r="G19" i="3" s="1"/>
  <c r="BA22" i="2"/>
  <c r="BI22" i="2"/>
  <c r="CL23" i="2"/>
  <c r="BT23" i="2"/>
  <c r="BS24" i="2"/>
  <c r="BS22" i="2" s="1"/>
  <c r="AD28" i="2"/>
  <c r="BT25" i="2"/>
  <c r="BY26" i="2"/>
  <c r="AH28" i="2"/>
  <c r="BB32" i="2"/>
  <c r="AV33" i="2"/>
  <c r="BF38" i="2"/>
  <c r="CP39" i="2"/>
  <c r="CK40" i="2"/>
  <c r="BN48" i="2"/>
  <c r="CM49" i="2"/>
  <c r="CP50" i="2"/>
  <c r="CB50" i="2"/>
  <c r="CF51" i="2"/>
  <c r="BR51" i="2"/>
  <c r="CN51" i="2"/>
  <c r="BZ51" i="2"/>
  <c r="CA52" i="2"/>
  <c r="BB54" i="2"/>
  <c r="BB59" i="2" s="1"/>
  <c r="BA54" i="2"/>
  <c r="BW56" i="2"/>
  <c r="CC58" i="2"/>
  <c r="BR65" i="2"/>
  <c r="CF65" i="2"/>
  <c r="BC64" i="2"/>
  <c r="BZ65" i="2"/>
  <c r="BK64" i="2"/>
  <c r="CN65" i="2"/>
  <c r="AB16" i="2"/>
  <c r="AC16" i="2"/>
  <c r="BG22" i="2"/>
  <c r="BS25" i="2"/>
  <c r="CO25" i="2"/>
  <c r="AF38" i="2"/>
  <c r="AU39" i="2"/>
  <c r="AU38" i="2" s="1"/>
  <c r="BX42" i="2"/>
  <c r="AF16" i="2"/>
  <c r="CH19" i="2"/>
  <c r="CH16" i="2" s="1"/>
  <c r="D43" i="3"/>
  <c r="BX23" i="2"/>
  <c r="BV24" i="2"/>
  <c r="BI32" i="2"/>
  <c r="AI37" i="2"/>
  <c r="AI32" i="2"/>
  <c r="CE33" i="2"/>
  <c r="CJ34" i="2"/>
  <c r="CJ36" i="2"/>
  <c r="BI38" i="2"/>
  <c r="BS40" i="2"/>
  <c r="CG40" i="2"/>
  <c r="BR41" i="2"/>
  <c r="CF41" i="2"/>
  <c r="BZ41" i="2"/>
  <c r="CN41" i="2"/>
  <c r="X48" i="2"/>
  <c r="X53" i="2"/>
  <c r="AF53" i="2"/>
  <c r="AC53" i="2"/>
  <c r="CI52" i="2"/>
  <c r="BJ54" i="2"/>
  <c r="BJ59" i="2" s="1"/>
  <c r="CI57" i="2"/>
  <c r="BU57" i="2"/>
  <c r="U60" i="2"/>
  <c r="AT64" i="2"/>
  <c r="CC73" i="2"/>
  <c r="AM24" i="2"/>
  <c r="AM22" i="2" s="1"/>
  <c r="X28" i="2"/>
  <c r="CM16" i="2"/>
  <c r="BN22" i="2"/>
  <c r="BN32" i="2"/>
  <c r="AY16" i="2"/>
  <c r="BX18" i="2"/>
  <c r="BX16" i="2" s="1"/>
  <c r="AZ22" i="2"/>
  <c r="AZ27" i="2" s="1"/>
  <c r="BA32" i="2"/>
  <c r="CE36" i="2"/>
  <c r="CG50" i="2"/>
  <c r="BA16" i="2"/>
  <c r="X21" i="2"/>
  <c r="M27" i="2"/>
  <c r="E19" i="3" s="1"/>
  <c r="BD16" i="2"/>
  <c r="CA17" i="2"/>
  <c r="CJ18" i="2"/>
  <c r="CI19" i="2"/>
  <c r="BZ20" i="2"/>
  <c r="AF22" i="2"/>
  <c r="BW24" i="2"/>
  <c r="AX33" i="2"/>
  <c r="AX32" i="2" s="1"/>
  <c r="CF33" i="2"/>
  <c r="CL36" i="2"/>
  <c r="CB40" i="2"/>
  <c r="CP40" i="2"/>
  <c r="CH42" i="2"/>
  <c r="BO48" i="2"/>
  <c r="CB56" i="2"/>
  <c r="CB54" i="2" s="1"/>
  <c r="BS58" i="2"/>
  <c r="BP70" i="2"/>
  <c r="G44" i="3"/>
  <c r="CO49" i="2"/>
  <c r="AI64" i="2"/>
  <c r="AP64" i="2"/>
  <c r="CI67" i="2"/>
  <c r="CA68" i="2"/>
  <c r="BA70" i="2"/>
  <c r="W70" i="2"/>
  <c r="W75" i="2" s="1"/>
  <c r="CL71" i="2"/>
  <c r="CL70" i="2" s="1"/>
  <c r="BV73" i="2"/>
  <c r="AP66" i="2"/>
  <c r="CK66" i="2"/>
  <c r="CF68" i="2"/>
  <c r="AI69" i="2"/>
  <c r="BV71" i="2"/>
  <c r="CH35" i="2"/>
  <c r="V44" i="2"/>
  <c r="AD38" i="2"/>
  <c r="CB41" i="2"/>
  <c r="E45" i="3"/>
  <c r="E54" i="3" s="1"/>
  <c r="AH54" i="2"/>
  <c r="CP66" i="2"/>
  <c r="BQ68" i="2"/>
  <c r="CH68" i="2"/>
  <c r="BI70" i="2"/>
  <c r="BW71" i="2"/>
  <c r="BT72" i="2"/>
  <c r="BT70" i="2" s="1"/>
  <c r="CN36" i="2"/>
  <c r="K44" i="3"/>
  <c r="K53" i="3" s="1"/>
  <c r="O43" i="2"/>
  <c r="G20" i="3" s="1"/>
  <c r="CE41" i="2"/>
  <c r="BQ58" i="2"/>
  <c r="CA66" i="2"/>
  <c r="BX67" i="2"/>
  <c r="CN68" i="2"/>
  <c r="BE70" i="2"/>
  <c r="W76" i="2"/>
  <c r="AE76" i="2"/>
  <c r="BU72" i="2"/>
  <c r="AS40" i="2"/>
  <c r="CM42" i="2"/>
  <c r="CF50" i="2"/>
  <c r="BX52" i="2"/>
  <c r="BM54" i="2"/>
  <c r="CJ58" i="2"/>
  <c r="U69" i="2"/>
  <c r="AC69" i="2"/>
  <c r="AD64" i="2"/>
  <c r="BI64" i="2"/>
  <c r="BI75" i="2" s="1"/>
  <c r="AI70" i="2"/>
  <c r="CH71" i="2"/>
  <c r="AT72" i="2"/>
  <c r="BW72" i="2"/>
  <c r="AE64" i="2"/>
  <c r="AT67" i="2"/>
  <c r="AL70" i="2"/>
  <c r="AX70" i="2"/>
  <c r="AX75" i="2" s="1"/>
  <c r="BX64" i="2"/>
  <c r="BS66" i="2"/>
  <c r="Q75" i="2"/>
  <c r="I22" i="3" s="1"/>
  <c r="AZ70" i="2"/>
  <c r="AO70" i="2"/>
  <c r="CP72" i="2"/>
  <c r="AB70" i="2"/>
  <c r="AK17" i="2"/>
  <c r="AK16" i="2" s="1"/>
  <c r="V21" i="2"/>
  <c r="V16" i="2"/>
  <c r="AS17" i="2"/>
  <c r="AS16" i="2" s="1"/>
  <c r="AD16" i="2"/>
  <c r="AO16" i="2"/>
  <c r="AM18" i="2"/>
  <c r="AM16" i="2" s="1"/>
  <c r="BR19" i="2"/>
  <c r="CE25" i="2"/>
  <c r="BQ25" i="2"/>
  <c r="CM25" i="2"/>
  <c r="BY25" i="2"/>
  <c r="AA28" i="2"/>
  <c r="AP26" i="2"/>
  <c r="AK33" i="2"/>
  <c r="V37" i="2"/>
  <c r="AS33" i="2"/>
  <c r="AS32" i="2" s="1"/>
  <c r="AD37" i="2"/>
  <c r="AD32" i="2"/>
  <c r="CC36" i="2"/>
  <c r="X38" i="2"/>
  <c r="AM39" i="2"/>
  <c r="AN40" i="2"/>
  <c r="Y44" i="2"/>
  <c r="Y38" i="2"/>
  <c r="AG44" i="2"/>
  <c r="Y44" i="3" s="1"/>
  <c r="AV40" i="2"/>
  <c r="AV38" i="2" s="1"/>
  <c r="AG38" i="2"/>
  <c r="W21" i="2"/>
  <c r="AE16" i="2"/>
  <c r="AP16" i="2"/>
  <c r="BS16" i="2"/>
  <c r="CF18" i="2"/>
  <c r="Y22" i="2"/>
  <c r="AN23" i="2"/>
  <c r="AG22" i="2"/>
  <c r="AV23" i="2"/>
  <c r="AN34" i="2"/>
  <c r="AN32" i="2" s="1"/>
  <c r="Y32" i="2"/>
  <c r="Y37" i="2"/>
  <c r="CK41" i="2"/>
  <c r="BW41" i="2"/>
  <c r="BX50" i="2"/>
  <c r="CL50" i="2"/>
  <c r="CL48" i="2" s="1"/>
  <c r="BI48" i="2"/>
  <c r="AW51" i="2"/>
  <c r="AH53" i="2"/>
  <c r="BU35" i="2"/>
  <c r="CI35" i="2"/>
  <c r="BL38" i="2"/>
  <c r="CO39" i="2"/>
  <c r="CO38" i="2" s="1"/>
  <c r="CA39" i="2"/>
  <c r="CA38" i="2" s="1"/>
  <c r="AT41" i="2"/>
  <c r="AE44" i="2"/>
  <c r="AF21" i="2"/>
  <c r="CK36" i="2"/>
  <c r="BW36" i="2"/>
  <c r="AB28" i="2"/>
  <c r="T43" i="3" s="1"/>
  <c r="Z16" i="2"/>
  <c r="Z21" i="2"/>
  <c r="AB38" i="2"/>
  <c r="AQ39" i="2"/>
  <c r="AQ38" i="2" s="1"/>
  <c r="CE26" i="2"/>
  <c r="BQ26" i="2"/>
  <c r="BD38" i="2"/>
  <c r="BS39" i="2"/>
  <c r="CG39" i="2"/>
  <c r="X16" i="2"/>
  <c r="AG21" i="2"/>
  <c r="AV17" i="2"/>
  <c r="AV16" i="2" s="1"/>
  <c r="AG16" i="2"/>
  <c r="BK16" i="2"/>
  <c r="CA20" i="2"/>
  <c r="CO20" i="2"/>
  <c r="CO16" i="2" s="1"/>
  <c r="AP39" i="2"/>
  <c r="AP38" i="2" s="1"/>
  <c r="AA38" i="2"/>
  <c r="AH16" i="2"/>
  <c r="AQ23" i="2"/>
  <c r="AQ22" i="2" s="1"/>
  <c r="AB22" i="2"/>
  <c r="CA34" i="2"/>
  <c r="AI21" i="2"/>
  <c r="AW17" i="2"/>
  <c r="AW16" i="2" s="1"/>
  <c r="CB17" i="2"/>
  <c r="BM16" i="2"/>
  <c r="AU18" i="2"/>
  <c r="AU16" i="2" s="1"/>
  <c r="CN18" i="2"/>
  <c r="BZ19" i="2"/>
  <c r="BZ16" i="2" s="1"/>
  <c r="U22" i="2"/>
  <c r="AR23" i="2"/>
  <c r="AR22" i="2" s="1"/>
  <c r="AR27" i="2" s="1"/>
  <c r="AC22" i="2"/>
  <c r="AC27" i="2" s="1"/>
  <c r="AK22" i="2"/>
  <c r="CE23" i="2"/>
  <c r="BQ23" i="2"/>
  <c r="BJ22" i="2"/>
  <c r="CM23" i="2"/>
  <c r="BY23" i="2"/>
  <c r="Y28" i="2"/>
  <c r="AG28" i="2"/>
  <c r="AT24" i="2"/>
  <c r="AT22" i="2" s="1"/>
  <c r="AV32" i="2"/>
  <c r="CG33" i="2"/>
  <c r="BD32" i="2"/>
  <c r="BS33" i="2"/>
  <c r="CO33" i="2"/>
  <c r="CA33" i="2"/>
  <c r="W38" i="2"/>
  <c r="BX40" i="2"/>
  <c r="CL40" i="2"/>
  <c r="CL38" i="2" s="1"/>
  <c r="BQ17" i="2"/>
  <c r="BB16" i="2"/>
  <c r="AT16" i="2"/>
  <c r="CL19" i="2"/>
  <c r="AY22" i="2"/>
  <c r="W28" i="2"/>
  <c r="AL24" i="2"/>
  <c r="CC24" i="2" s="1"/>
  <c r="BY24" i="2"/>
  <c r="CM24" i="2"/>
  <c r="AX39" i="2"/>
  <c r="AX38" i="2" s="1"/>
  <c r="AI38" i="2"/>
  <c r="AI43" i="2" s="1"/>
  <c r="CL16" i="2"/>
  <c r="BB22" i="2"/>
  <c r="AC28" i="2"/>
  <c r="BH32" i="2"/>
  <c r="BH16" i="2"/>
  <c r="BE16" i="2"/>
  <c r="AL16" i="2"/>
  <c r="AX17" i="2"/>
  <c r="AX16" i="2" s="1"/>
  <c r="BF16" i="2"/>
  <c r="CI17" i="2"/>
  <c r="BN16" i="2"/>
  <c r="CP17" i="2"/>
  <c r="CA18" i="2"/>
  <c r="CC19" i="2"/>
  <c r="CJ20" i="2"/>
  <c r="BV20" i="2"/>
  <c r="CH24" i="2"/>
  <c r="CH22" i="2" s="1"/>
  <c r="BT24" i="2"/>
  <c r="BL32" i="2"/>
  <c r="AJ32" i="2"/>
  <c r="CH33" i="2"/>
  <c r="CH32" i="2" s="1"/>
  <c r="BE32" i="2"/>
  <c r="BT33" i="2"/>
  <c r="CG34" i="2"/>
  <c r="BQ35" i="2"/>
  <c r="CE35" i="2"/>
  <c r="CM35" i="2"/>
  <c r="BY35" i="2"/>
  <c r="BS36" i="2"/>
  <c r="CD36" i="2" s="1"/>
  <c r="CG36" i="2"/>
  <c r="CA36" i="2"/>
  <c r="CO36" i="2"/>
  <c r="CE40" i="2"/>
  <c r="BQ40" i="2"/>
  <c r="BB38" i="2"/>
  <c r="CM40" i="2"/>
  <c r="BY40" i="2"/>
  <c r="BJ38" i="2"/>
  <c r="BY17" i="2"/>
  <c r="BJ16" i="2"/>
  <c r="BV23" i="2"/>
  <c r="CJ23" i="2"/>
  <c r="Y21" i="2"/>
  <c r="AN17" i="2"/>
  <c r="Y16" i="2"/>
  <c r="BC16" i="2"/>
  <c r="AH21" i="2"/>
  <c r="AF28" i="2"/>
  <c r="AU24" i="2"/>
  <c r="AU22" i="2" s="1"/>
  <c r="CI25" i="2"/>
  <c r="BU25" i="2"/>
  <c r="AA21" i="2"/>
  <c r="BI16" i="2"/>
  <c r="BL16" i="2"/>
  <c r="CB18" i="2"/>
  <c r="BQ19" i="2"/>
  <c r="CG20" i="2"/>
  <c r="CG16" i="2" s="1"/>
  <c r="W22" i="2"/>
  <c r="CI24" i="2"/>
  <c r="BU24" i="2"/>
  <c r="CE24" i="2"/>
  <c r="BX25" i="2"/>
  <c r="CL25" i="2"/>
  <c r="CL22" i="2" s="1"/>
  <c r="BV26" i="2"/>
  <c r="CJ26" i="2"/>
  <c r="V32" i="2"/>
  <c r="AL32" i="2"/>
  <c r="CB33" i="2"/>
  <c r="BO34" i="2"/>
  <c r="BO32" i="2" s="1"/>
  <c r="AZ32" i="2"/>
  <c r="BW34" i="2"/>
  <c r="BW32" i="2" s="1"/>
  <c r="CK34" i="2"/>
  <c r="CK32" i="2" s="1"/>
  <c r="X44" i="2"/>
  <c r="AC44" i="2"/>
  <c r="AR40" i="2"/>
  <c r="AR38" i="2" s="1"/>
  <c r="X76" i="2"/>
  <c r="AM72" i="2"/>
  <c r="AF76" i="2"/>
  <c r="AU72" i="2"/>
  <c r="BC22" i="2"/>
  <c r="BL22" i="2"/>
  <c r="AT33" i="2"/>
  <c r="CM33" i="2"/>
  <c r="CB34" i="2"/>
  <c r="CC35" i="2"/>
  <c r="CC41" i="2"/>
  <c r="AD44" i="2"/>
  <c r="AN50" i="2"/>
  <c r="Y48" i="2"/>
  <c r="AG53" i="2"/>
  <c r="CG51" i="2"/>
  <c r="BD48" i="2"/>
  <c r="BS51" i="2"/>
  <c r="BS48" i="2" s="1"/>
  <c r="CO51" i="2"/>
  <c r="CO48" i="2" s="1"/>
  <c r="CA51" i="2"/>
  <c r="CA48" i="2" s="1"/>
  <c r="BL48" i="2"/>
  <c r="CC52" i="2"/>
  <c r="U44" i="2"/>
  <c r="AJ40" i="2"/>
  <c r="AJ38" i="2" s="1"/>
  <c r="CI40" i="2"/>
  <c r="BU40" i="2"/>
  <c r="AA44" i="2"/>
  <c r="S44" i="3" s="1"/>
  <c r="J43" i="3"/>
  <c r="BD22" i="2"/>
  <c r="BD27" i="2" s="1"/>
  <c r="AV24" i="2"/>
  <c r="CN24" i="2"/>
  <c r="CN22" i="2" s="1"/>
  <c r="BR25" i="2"/>
  <c r="CA26" i="2"/>
  <c r="AF32" i="2"/>
  <c r="BJ32" i="2"/>
  <c r="AB37" i="2"/>
  <c r="AQ33" i="2"/>
  <c r="AQ32" i="2" s="1"/>
  <c r="AB32" i="2"/>
  <c r="AU32" i="2"/>
  <c r="BC32" i="2"/>
  <c r="BK32" i="2"/>
  <c r="BZ33" i="2"/>
  <c r="BZ32" i="2" s="1"/>
  <c r="CN33" i="2"/>
  <c r="BV35" i="2"/>
  <c r="BV32" i="2" s="1"/>
  <c r="CF35" i="2"/>
  <c r="CF32" i="2" s="1"/>
  <c r="N43" i="2"/>
  <c r="F20" i="3" s="1"/>
  <c r="F53" i="3" s="1"/>
  <c r="V38" i="2"/>
  <c r="BC43" i="2"/>
  <c r="AS38" i="2"/>
  <c r="BZ39" i="2"/>
  <c r="BZ38" i="2" s="1"/>
  <c r="BK38" i="2"/>
  <c r="BV41" i="2"/>
  <c r="CJ41" i="2"/>
  <c r="AI44" i="2"/>
  <c r="AS49" i="2"/>
  <c r="AS48" i="2" s="1"/>
  <c r="AD48" i="2"/>
  <c r="AD59" i="2" s="1"/>
  <c r="AD53" i="2"/>
  <c r="V45" i="3" s="1"/>
  <c r="BR49" i="2"/>
  <c r="CF49" i="2"/>
  <c r="BC48" i="2"/>
  <c r="BK48" i="2"/>
  <c r="BZ49" i="2"/>
  <c r="CN49" i="2"/>
  <c r="CK58" i="2"/>
  <c r="CC26" i="2"/>
  <c r="W32" i="2"/>
  <c r="W37" i="2"/>
  <c r="CI32" i="2"/>
  <c r="AC38" i="2"/>
  <c r="AC43" i="2" s="1"/>
  <c r="BO38" i="2"/>
  <c r="Z44" i="2"/>
  <c r="AO40" i="2"/>
  <c r="AO38" i="2" s="1"/>
  <c r="CF52" i="2"/>
  <c r="BR52" i="2"/>
  <c r="CF17" i="2"/>
  <c r="CN17" i="2"/>
  <c r="CN16" i="2" s="1"/>
  <c r="BR20" i="2"/>
  <c r="AE21" i="2"/>
  <c r="P27" i="2"/>
  <c r="X22" i="2"/>
  <c r="X27" i="2" s="1"/>
  <c r="AH22" i="2"/>
  <c r="BE22" i="2"/>
  <c r="BM22" i="2"/>
  <c r="BM27" i="2" s="1"/>
  <c r="Z28" i="2"/>
  <c r="BW26" i="2"/>
  <c r="BF32" i="2"/>
  <c r="X37" i="2"/>
  <c r="AF37" i="2"/>
  <c r="BY34" i="2"/>
  <c r="BN39" i="2"/>
  <c r="BN38" i="2" s="1"/>
  <c r="BN43" i="2" s="1"/>
  <c r="AY38" i="2"/>
  <c r="AY43" i="2" s="1"/>
  <c r="BV39" i="2"/>
  <c r="BG38" i="2"/>
  <c r="BP38" i="2"/>
  <c r="CN39" i="2"/>
  <c r="BS42" i="2"/>
  <c r="CG42" i="2"/>
  <c r="CG52" i="2"/>
  <c r="CG48" i="2" s="1"/>
  <c r="AQ55" i="2"/>
  <c r="AQ54" i="2" s="1"/>
  <c r="AB54" i="2"/>
  <c r="AB60" i="2"/>
  <c r="T45" i="3" s="1"/>
  <c r="AJ54" i="2"/>
  <c r="AZ54" i="2"/>
  <c r="AZ59" i="2" s="1"/>
  <c r="CK54" i="2"/>
  <c r="BE64" i="2"/>
  <c r="BE75" i="2" s="1"/>
  <c r="CH65" i="2"/>
  <c r="CH64" i="2" s="1"/>
  <c r="BT65" i="2"/>
  <c r="BT64" i="2" s="1"/>
  <c r="BM64" i="2"/>
  <c r="CP65" i="2"/>
  <c r="CB65" i="2"/>
  <c r="CB64" i="2" s="1"/>
  <c r="AE32" i="2"/>
  <c r="AF44" i="2"/>
  <c r="AJ50" i="2"/>
  <c r="CC50" i="2" s="1"/>
  <c r="U53" i="2"/>
  <c r="BZ52" i="2"/>
  <c r="CN52" i="2"/>
  <c r="AY54" i="2"/>
  <c r="AY59" i="2" s="1"/>
  <c r="BN55" i="2"/>
  <c r="BN54" i="2" s="1"/>
  <c r="CJ55" i="2"/>
  <c r="BV55" i="2"/>
  <c r="BG54" i="2"/>
  <c r="BP59" i="2"/>
  <c r="W16" i="2"/>
  <c r="Z22" i="2"/>
  <c r="AI22" i="2"/>
  <c r="CO23" i="2"/>
  <c r="CO22" i="2" s="1"/>
  <c r="AI28" i="2"/>
  <c r="CA24" i="2"/>
  <c r="BX26" i="2"/>
  <c r="CG26" i="2"/>
  <c r="V28" i="2"/>
  <c r="AA32" i="2"/>
  <c r="BG32" i="2"/>
  <c r="AP32" i="2"/>
  <c r="CN35" i="2"/>
  <c r="AH37" i="2"/>
  <c r="AL38" i="2"/>
  <c r="AT39" i="2"/>
  <c r="AE38" i="2"/>
  <c r="AZ38" i="2"/>
  <c r="BH38" i="2"/>
  <c r="CK39" i="2"/>
  <c r="AB44" i="2"/>
  <c r="AK40" i="2"/>
  <c r="AK38" i="2" s="1"/>
  <c r="AW40" i="2"/>
  <c r="AW38" i="2" s="1"/>
  <c r="AW43" i="2" s="1"/>
  <c r="BT40" i="2"/>
  <c r="BE38" i="2"/>
  <c r="CG41" i="2"/>
  <c r="BS41" i="2"/>
  <c r="AC48" i="2"/>
  <c r="AC59" i="2" s="1"/>
  <c r="AA48" i="2"/>
  <c r="AP49" i="2"/>
  <c r="AP48" i="2" s="1"/>
  <c r="AI53" i="2"/>
  <c r="AI48" i="2"/>
  <c r="AX49" i="2"/>
  <c r="AX48" i="2" s="1"/>
  <c r="CK48" i="2"/>
  <c r="AR50" i="2"/>
  <c r="AR48" i="2" s="1"/>
  <c r="T59" i="2"/>
  <c r="L21" i="3" s="1"/>
  <c r="W44" i="2"/>
  <c r="AG48" i="2"/>
  <c r="AM48" i="2"/>
  <c r="BA48" i="2"/>
  <c r="BZ50" i="2"/>
  <c r="CN50" i="2"/>
  <c r="CP52" i="2"/>
  <c r="CB52" i="2"/>
  <c r="CB48" i="2" s="1"/>
  <c r="BM48" i="2"/>
  <c r="BM59" i="2" s="1"/>
  <c r="CH52" i="2"/>
  <c r="CH48" i="2" s="1"/>
  <c r="AA54" i="2"/>
  <c r="AA60" i="2"/>
  <c r="S45" i="3" s="1"/>
  <c r="AI60" i="2"/>
  <c r="AI54" i="2"/>
  <c r="AX56" i="2"/>
  <c r="AX54" i="2" s="1"/>
  <c r="BV57" i="2"/>
  <c r="CJ57" i="2"/>
  <c r="AO68" i="2"/>
  <c r="Z69" i="2"/>
  <c r="Z64" i="2"/>
  <c r="AW68" i="2"/>
  <c r="AW64" i="2" s="1"/>
  <c r="AH64" i="2"/>
  <c r="AV50" i="2"/>
  <c r="AV48" i="2" s="1"/>
  <c r="V64" i="2"/>
  <c r="AK67" i="2"/>
  <c r="AK64" i="2" s="1"/>
  <c r="AQ70" i="2"/>
  <c r="CF73" i="2"/>
  <c r="BR73" i="2"/>
  <c r="BZ73" i="2"/>
  <c r="CN73" i="2"/>
  <c r="CE42" i="2"/>
  <c r="BQ42" i="2"/>
  <c r="AU48" i="2"/>
  <c r="CC51" i="2"/>
  <c r="BY51" i="2"/>
  <c r="CM51" i="2"/>
  <c r="CE51" i="2"/>
  <c r="D45" i="3"/>
  <c r="N59" i="2"/>
  <c r="F21" i="3" s="1"/>
  <c r="F54" i="3" s="1"/>
  <c r="V59" i="2"/>
  <c r="AN55" i="2"/>
  <c r="AN54" i="2" s="1"/>
  <c r="Y54" i="2"/>
  <c r="AG54" i="2"/>
  <c r="AV55" i="2"/>
  <c r="AO64" i="2"/>
  <c r="AZ64" i="2"/>
  <c r="BO65" i="2"/>
  <c r="BO64" i="2" s="1"/>
  <c r="BH64" i="2"/>
  <c r="BH75" i="2" s="1"/>
  <c r="CK65" i="2"/>
  <c r="BW65" i="2"/>
  <c r="AS67" i="2"/>
  <c r="AS64" i="2" s="1"/>
  <c r="CE67" i="2"/>
  <c r="BQ67" i="2"/>
  <c r="BY67" i="2"/>
  <c r="CG71" i="2"/>
  <c r="BS71" i="2"/>
  <c r="BD70" i="2"/>
  <c r="CO71" i="2"/>
  <c r="CA71" i="2"/>
  <c r="BL70" i="2"/>
  <c r="Z48" i="2"/>
  <c r="Z53" i="2"/>
  <c r="AO49" i="2"/>
  <c r="AO48" i="2" s="1"/>
  <c r="AH48" i="2"/>
  <c r="AW49" i="2"/>
  <c r="BF48" i="2"/>
  <c r="CI49" i="2"/>
  <c r="BU51" i="2"/>
  <c r="BU48" i="2" s="1"/>
  <c r="BF54" i="2"/>
  <c r="AO55" i="2"/>
  <c r="AO54" i="2" s="1"/>
  <c r="Z54" i="2"/>
  <c r="X60" i="2"/>
  <c r="AM56" i="2"/>
  <c r="AF60" i="2"/>
  <c r="AU56" i="2"/>
  <c r="AU54" i="2" s="1"/>
  <c r="AP56" i="2"/>
  <c r="AP54" i="2" s="1"/>
  <c r="CI56" i="2"/>
  <c r="CI54" i="2" s="1"/>
  <c r="CG57" i="2"/>
  <c r="BS57" i="2"/>
  <c r="BS54" i="2" s="1"/>
  <c r="BJ64" i="2"/>
  <c r="W53" i="2"/>
  <c r="AE53" i="2"/>
  <c r="BR55" i="2"/>
  <c r="BC54" i="2"/>
  <c r="BZ55" i="2"/>
  <c r="BK54" i="2"/>
  <c r="AM65" i="2"/>
  <c r="X64" i="2"/>
  <c r="AU65" i="2"/>
  <c r="AU64" i="2" s="1"/>
  <c r="AF64" i="2"/>
  <c r="AF69" i="2"/>
  <c r="CF67" i="2"/>
  <c r="BR67" i="2"/>
  <c r="BZ67" i="2"/>
  <c r="Y76" i="2"/>
  <c r="Q46" i="3" s="1"/>
  <c r="AN72" i="2"/>
  <c r="AN70" i="2" s="1"/>
  <c r="AG76" i="2"/>
  <c r="AV72" i="2"/>
  <c r="AV70" i="2" s="1"/>
  <c r="CI50" i="2"/>
  <c r="J45" i="3"/>
  <c r="BH54" i="2"/>
  <c r="BH59" i="2" s="1"/>
  <c r="BD54" i="2"/>
  <c r="BD59" i="2" s="1"/>
  <c r="BL54" i="2"/>
  <c r="CA55" i="2"/>
  <c r="CA54" i="2" s="1"/>
  <c r="BU55" i="2"/>
  <c r="CF55" i="2"/>
  <c r="BT58" i="2"/>
  <c r="CH58" i="2"/>
  <c r="CP58" i="2"/>
  <c r="CB58" i="2"/>
  <c r="CL68" i="2"/>
  <c r="CL64" i="2" s="1"/>
  <c r="AE69" i="2"/>
  <c r="AP70" i="2"/>
  <c r="D44" i="3"/>
  <c r="L43" i="2"/>
  <c r="CJ42" i="2"/>
  <c r="BG48" i="2"/>
  <c r="AN49" i="2"/>
  <c r="Y53" i="2"/>
  <c r="CJ50" i="2"/>
  <c r="CJ48" i="2" s="1"/>
  <c r="CE52" i="2"/>
  <c r="BQ52" i="2"/>
  <c r="Q59" i="2"/>
  <c r="AL55" i="2"/>
  <c r="W54" i="2"/>
  <c r="AT55" i="2"/>
  <c r="AE54" i="2"/>
  <c r="AE59" i="2" s="1"/>
  <c r="CG55" i="2"/>
  <c r="CL56" i="2"/>
  <c r="CL54" i="2" s="1"/>
  <c r="BI54" i="2"/>
  <c r="BI59" i="2" s="1"/>
  <c r="BX56" i="2"/>
  <c r="BX54" i="2" s="1"/>
  <c r="AK57" i="2"/>
  <c r="AK54" i="2" s="1"/>
  <c r="V60" i="2"/>
  <c r="CA58" i="2"/>
  <c r="AH69" i="2"/>
  <c r="CM68" i="2"/>
  <c r="BY68" i="2"/>
  <c r="X70" i="2"/>
  <c r="AM71" i="2"/>
  <c r="AF70" i="2"/>
  <c r="AU71" i="2"/>
  <c r="AU70" i="2" s="1"/>
  <c r="BN72" i="2"/>
  <c r="AY70" i="2"/>
  <c r="CJ72" i="2"/>
  <c r="BV72" i="2"/>
  <c r="BV70" i="2" s="1"/>
  <c r="BG70" i="2"/>
  <c r="L45" i="3"/>
  <c r="X54" i="2"/>
  <c r="AF54" i="2"/>
  <c r="BW55" i="2"/>
  <c r="AL56" i="2"/>
  <c r="CC56" i="2" s="1"/>
  <c r="W60" i="2"/>
  <c r="AT56" i="2"/>
  <c r="AE60" i="2"/>
  <c r="BZ57" i="2"/>
  <c r="CC67" i="2"/>
  <c r="AJ64" i="2"/>
  <c r="AR67" i="2"/>
  <c r="AR64" i="2" s="1"/>
  <c r="AC64" i="2"/>
  <c r="Y70" i="2"/>
  <c r="AG70" i="2"/>
  <c r="AG75" i="2" s="1"/>
  <c r="BQ73" i="2"/>
  <c r="CE73" i="2"/>
  <c r="BY73" i="2"/>
  <c r="CM73" i="2"/>
  <c r="CP57" i="2"/>
  <c r="CB57" i="2"/>
  <c r="CI65" i="2"/>
  <c r="BU65" i="2"/>
  <c r="BN64" i="2"/>
  <c r="BQ66" i="2"/>
  <c r="CE66" i="2"/>
  <c r="BY66" i="2"/>
  <c r="CM66" i="2"/>
  <c r="CM64" i="2" s="1"/>
  <c r="AA70" i="2"/>
  <c r="CG73" i="2"/>
  <c r="BS73" i="2"/>
  <c r="CO73" i="2"/>
  <c r="CA73" i="2"/>
  <c r="AF48" i="2"/>
  <c r="AJ49" i="2"/>
  <c r="U48" i="2"/>
  <c r="U59" i="2" s="1"/>
  <c r="AL49" i="2"/>
  <c r="AL48" i="2" s="1"/>
  <c r="BT49" i="2"/>
  <c r="BT48" i="2" s="1"/>
  <c r="BE48" i="2"/>
  <c r="BW49" i="2"/>
  <c r="BW48" i="2" s="1"/>
  <c r="CP49" i="2"/>
  <c r="BY52" i="2"/>
  <c r="BE54" i="2"/>
  <c r="CN55" i="2"/>
  <c r="CN54" i="2" s="1"/>
  <c r="Z60" i="2"/>
  <c r="AH60" i="2"/>
  <c r="AW56" i="2"/>
  <c r="AW54" i="2" s="1"/>
  <c r="CH57" i="2"/>
  <c r="U64" i="2"/>
  <c r="BF64" i="2"/>
  <c r="BF75" i="2" s="1"/>
  <c r="V69" i="2"/>
  <c r="AD69" i="2"/>
  <c r="AN64" i="2"/>
  <c r="AY64" i="2"/>
  <c r="CN66" i="2"/>
  <c r="BZ66" i="2"/>
  <c r="BU68" i="2"/>
  <c r="CI68" i="2"/>
  <c r="X69" i="2"/>
  <c r="P75" i="2"/>
  <c r="H22" i="3" s="1"/>
  <c r="CJ68" i="2"/>
  <c r="BV68" i="2"/>
  <c r="AK71" i="2"/>
  <c r="V70" i="2"/>
  <c r="AS71" i="2"/>
  <c r="AD70" i="2"/>
  <c r="CP71" i="2"/>
  <c r="CB71" i="2"/>
  <c r="CB70" i="2" s="1"/>
  <c r="BM70" i="2"/>
  <c r="CH56" i="2"/>
  <c r="BT56" i="2"/>
  <c r="AB69" i="2"/>
  <c r="AB64" i="2"/>
  <c r="AV64" i="2"/>
  <c r="BS65" i="2"/>
  <c r="BD64" i="2"/>
  <c r="CG65" i="2"/>
  <c r="CA65" i="2"/>
  <c r="BL64" i="2"/>
  <c r="CO65" i="2"/>
  <c r="CO67" i="2"/>
  <c r="CA67" i="2"/>
  <c r="CK68" i="2"/>
  <c r="BW68" i="2"/>
  <c r="AE70" i="2"/>
  <c r="AT71" i="2"/>
  <c r="BN70" i="2"/>
  <c r="V76" i="2"/>
  <c r="AD76" i="2"/>
  <c r="AS72" i="2"/>
  <c r="BP75" i="2"/>
  <c r="Y60" i="2"/>
  <c r="AG60" i="2"/>
  <c r="AV56" i="2"/>
  <c r="CC57" i="2"/>
  <c r="Y64" i="2"/>
  <c r="AG64" i="2"/>
  <c r="AG69" i="2"/>
  <c r="AQ65" i="2"/>
  <c r="AQ64" i="2" s="1"/>
  <c r="W69" i="2"/>
  <c r="AL66" i="2"/>
  <c r="CC66" i="2" s="1"/>
  <c r="BC70" i="2"/>
  <c r="CF71" i="2"/>
  <c r="BR71" i="2"/>
  <c r="BK70" i="2"/>
  <c r="CN71" i="2"/>
  <c r="BZ71" i="2"/>
  <c r="CC74" i="2"/>
  <c r="O59" i="2"/>
  <c r="G21" i="3" s="1"/>
  <c r="G54" i="3" s="1"/>
  <c r="BW67" i="2"/>
  <c r="CK67" i="2"/>
  <c r="CC68" i="2"/>
  <c r="CK73" i="2"/>
  <c r="CK70" i="2" s="1"/>
  <c r="BW73" i="2"/>
  <c r="P59" i="2"/>
  <c r="H21" i="3" s="1"/>
  <c r="H54" i="3" s="1"/>
  <c r="BQ71" i="2"/>
  <c r="BB70" i="2"/>
  <c r="CE71" i="2"/>
  <c r="BY71" i="2"/>
  <c r="BJ70" i="2"/>
  <c r="U76" i="2"/>
  <c r="M46" i="3" s="1"/>
  <c r="AJ72" i="2"/>
  <c r="U70" i="2"/>
  <c r="AC76" i="2"/>
  <c r="U46" i="3" s="1"/>
  <c r="AR72" i="2"/>
  <c r="AR70" i="2" s="1"/>
  <c r="AC70" i="2"/>
  <c r="CG72" i="2"/>
  <c r="M75" i="2"/>
  <c r="E22" i="3" s="1"/>
  <c r="BA75" i="2"/>
  <c r="Z76" i="2"/>
  <c r="AH76" i="2"/>
  <c r="N75" i="2"/>
  <c r="F22" i="3" s="1"/>
  <c r="AA76" i="2"/>
  <c r="AI76" i="2"/>
  <c r="CI73" i="2"/>
  <c r="O75" i="2"/>
  <c r="G22" i="3" s="1"/>
  <c r="AB76" i="2"/>
  <c r="BW74" i="2"/>
  <c r="CE74" i="2"/>
  <c r="CM74" i="2"/>
  <c r="CM70" i="2" s="1"/>
  <c r="BX74" i="2"/>
  <c r="BX70" i="2" s="1"/>
  <c r="CF74" i="2"/>
  <c r="CN74" i="2"/>
  <c r="CG74" i="2"/>
  <c r="CO74" i="2"/>
  <c r="CH74" i="2"/>
  <c r="CH70" i="2" s="1"/>
  <c r="CP74" i="2"/>
  <c r="CI74" i="2"/>
  <c r="CJ74" i="2"/>
  <c r="H55" i="3" l="1"/>
  <c r="E55" i="3"/>
  <c r="J55" i="3"/>
  <c r="L55" i="3"/>
  <c r="I55" i="3"/>
  <c r="F55" i="3"/>
  <c r="G55" i="3"/>
  <c r="K55" i="3"/>
  <c r="AI75" i="2"/>
  <c r="AD75" i="2"/>
  <c r="BB75" i="2"/>
  <c r="K54" i="3"/>
  <c r="F47" i="3"/>
  <c r="I21" i="3"/>
  <c r="Q79" i="2"/>
  <c r="AD27" i="2"/>
  <c r="BR22" i="2"/>
  <c r="CG22" i="2"/>
  <c r="I54" i="3"/>
  <c r="I53" i="3"/>
  <c r="H53" i="3"/>
  <c r="H47" i="3"/>
  <c r="J53" i="3"/>
  <c r="G53" i="3"/>
  <c r="G47" i="3"/>
  <c r="L53" i="3"/>
  <c r="E53" i="3"/>
  <c r="E47" i="3"/>
  <c r="AX27" i="2"/>
  <c r="AE27" i="2"/>
  <c r="AA27" i="2"/>
  <c r="T46" i="3"/>
  <c r="AB75" i="2"/>
  <c r="AS70" i="2"/>
  <c r="AS75" i="2" s="1"/>
  <c r="AH75" i="2"/>
  <c r="Z75" i="2"/>
  <c r="BN75" i="2"/>
  <c r="V75" i="2"/>
  <c r="BR64" i="2"/>
  <c r="X75" i="2"/>
  <c r="S46" i="3"/>
  <c r="BL75" i="2"/>
  <c r="BS64" i="2"/>
  <c r="AA75" i="2"/>
  <c r="BX75" i="2"/>
  <c r="BC75" i="2"/>
  <c r="BM75" i="2"/>
  <c r="BG75" i="2"/>
  <c r="U45" i="3"/>
  <c r="BQ54" i="2"/>
  <c r="BR54" i="2"/>
  <c r="CF54" i="2"/>
  <c r="P45" i="3"/>
  <c r="BT54" i="2"/>
  <c r="BT59" i="2" s="1"/>
  <c r="AR59" i="2"/>
  <c r="P44" i="3"/>
  <c r="Z44" i="3"/>
  <c r="BF43" i="2"/>
  <c r="BY38" i="2"/>
  <c r="CB38" i="2"/>
  <c r="AH43" i="2"/>
  <c r="U43" i="2"/>
  <c r="AA44" i="3"/>
  <c r="BL59" i="2"/>
  <c r="AI59" i="2"/>
  <c r="BN59" i="2"/>
  <c r="BQ48" i="2"/>
  <c r="BQ59" i="2" s="1"/>
  <c r="AU59" i="2"/>
  <c r="W59" i="2"/>
  <c r="X45" i="3"/>
  <c r="Y59" i="2"/>
  <c r="AQ59" i="2"/>
  <c r="AX59" i="2"/>
  <c r="CB59" i="2"/>
  <c r="CM48" i="2"/>
  <c r="BX48" i="2"/>
  <c r="BU32" i="2"/>
  <c r="AR43" i="2"/>
  <c r="X43" i="2"/>
  <c r="BH43" i="2"/>
  <c r="BO43" i="2"/>
  <c r="R44" i="3"/>
  <c r="BM43" i="2"/>
  <c r="AL43" i="2"/>
  <c r="CE32" i="2"/>
  <c r="CA22" i="2"/>
  <c r="CA27" i="2" s="1"/>
  <c r="BF27" i="2"/>
  <c r="BN27" i="2"/>
  <c r="BT22" i="2"/>
  <c r="BT27" i="2" s="1"/>
  <c r="BK27" i="2"/>
  <c r="BP27" i="2"/>
  <c r="AS27" i="2"/>
  <c r="BO27" i="2"/>
  <c r="U43" i="3"/>
  <c r="V43" i="3"/>
  <c r="AW27" i="2"/>
  <c r="P43" i="3"/>
  <c r="CJ16" i="2"/>
  <c r="AF27" i="2"/>
  <c r="AI27" i="2"/>
  <c r="AQ27" i="2"/>
  <c r="AY27" i="2"/>
  <c r="AT27" i="2"/>
  <c r="BA27" i="2"/>
  <c r="AJ27" i="2"/>
  <c r="CD20" i="2"/>
  <c r="CD25" i="2"/>
  <c r="U27" i="2"/>
  <c r="AU43" i="2"/>
  <c r="BZ70" i="2"/>
  <c r="O46" i="3"/>
  <c r="AE75" i="2"/>
  <c r="BZ64" i="2"/>
  <c r="CP48" i="2"/>
  <c r="BW54" i="2"/>
  <c r="BW59" i="2" s="1"/>
  <c r="I47" i="3"/>
  <c r="AH59" i="2"/>
  <c r="AZ43" i="2"/>
  <c r="AD79" i="2"/>
  <c r="BQ32" i="2"/>
  <c r="CP16" i="2"/>
  <c r="BT16" i="2"/>
  <c r="AK27" i="2"/>
  <c r="AD43" i="2"/>
  <c r="CJ32" i="2"/>
  <c r="U44" i="3"/>
  <c r="AW75" i="2"/>
  <c r="BB43" i="2"/>
  <c r="CD58" i="2"/>
  <c r="CD19" i="2"/>
  <c r="CA16" i="2"/>
  <c r="BX38" i="2"/>
  <c r="CG64" i="2"/>
  <c r="AU75" i="2"/>
  <c r="N45" i="3"/>
  <c r="AT54" i="2"/>
  <c r="AT59" i="2" s="1"/>
  <c r="AN48" i="2"/>
  <c r="AN59" i="2" s="1"/>
  <c r="BO75" i="2"/>
  <c r="BA59" i="2"/>
  <c r="AE43" i="2"/>
  <c r="CP64" i="2"/>
  <c r="AO43" i="2"/>
  <c r="CB32" i="2"/>
  <c r="BH27" i="2"/>
  <c r="Q44" i="3"/>
  <c r="AP22" i="2"/>
  <c r="AP27" i="2" s="1"/>
  <c r="AO27" i="2"/>
  <c r="M79" i="2"/>
  <c r="CM38" i="2"/>
  <c r="BX32" i="2"/>
  <c r="BT38" i="2"/>
  <c r="BZ27" i="2"/>
  <c r="AA46" i="3"/>
  <c r="CN70" i="2"/>
  <c r="BK75" i="2"/>
  <c r="BV64" i="2"/>
  <c r="BV75" i="2" s="1"/>
  <c r="CF64" i="2"/>
  <c r="AO59" i="2"/>
  <c r="R45" i="3"/>
  <c r="AZ75" i="2"/>
  <c r="AB59" i="2"/>
  <c r="AS43" i="2"/>
  <c r="BU38" i="2"/>
  <c r="BI27" i="2"/>
  <c r="BY16" i="2"/>
  <c r="BT32" i="2"/>
  <c r="CO32" i="2"/>
  <c r="AG43" i="2"/>
  <c r="BG27" i="2"/>
  <c r="CL32" i="2"/>
  <c r="BY64" i="2"/>
  <c r="K47" i="3"/>
  <c r="AT70" i="2"/>
  <c r="AT75" i="2" s="1"/>
  <c r="CP54" i="2"/>
  <c r="CC55" i="2"/>
  <c r="CJ38" i="2"/>
  <c r="W46" i="3"/>
  <c r="X46" i="3"/>
  <c r="BZ54" i="2"/>
  <c r="AO75" i="2"/>
  <c r="AA45" i="3"/>
  <c r="BW22" i="2"/>
  <c r="BW27" i="2" s="1"/>
  <c r="AS59" i="2"/>
  <c r="CI38" i="2"/>
  <c r="BS27" i="2"/>
  <c r="AB43" i="2"/>
  <c r="W44" i="3"/>
  <c r="AV43" i="2"/>
  <c r="BR38" i="2"/>
  <c r="BR43" i="2" s="1"/>
  <c r="CB22" i="2"/>
  <c r="CA59" i="2"/>
  <c r="L54" i="3"/>
  <c r="CN64" i="2"/>
  <c r="CJ70" i="2"/>
  <c r="CG54" i="2"/>
  <c r="CE48" i="2"/>
  <c r="L47" i="3"/>
  <c r="W45" i="3"/>
  <c r="CI48" i="2"/>
  <c r="J54" i="3"/>
  <c r="CK38" i="2"/>
  <c r="BV38" i="2"/>
  <c r="BV43" i="2" s="1"/>
  <c r="AF43" i="2"/>
  <c r="BV22" i="2"/>
  <c r="BV27" i="2" s="1"/>
  <c r="U19" i="3" s="1"/>
  <c r="BQ16" i="2"/>
  <c r="BY22" i="2"/>
  <c r="Z45" i="3"/>
  <c r="AW48" i="2"/>
  <c r="AW59" i="2" s="1"/>
  <c r="BD75" i="2"/>
  <c r="BU22" i="2"/>
  <c r="BU27" i="2" s="1"/>
  <c r="AL22" i="2"/>
  <c r="AL27" i="2" s="1"/>
  <c r="BI43" i="2"/>
  <c r="CK16" i="2"/>
  <c r="CD57" i="2"/>
  <c r="CC34" i="2"/>
  <c r="AY75" i="2"/>
  <c r="CD73" i="2"/>
  <c r="CI70" i="2"/>
  <c r="X59" i="2"/>
  <c r="AP75" i="2"/>
  <c r="BK59" i="2"/>
  <c r="AT38" i="2"/>
  <c r="AT43" i="2" s="1"/>
  <c r="CN38" i="2"/>
  <c r="O44" i="3"/>
  <c r="CD41" i="2"/>
  <c r="BC27" i="2"/>
  <c r="BJ43" i="2"/>
  <c r="CI16" i="2"/>
  <c r="AX43" i="2"/>
  <c r="CD24" i="2"/>
  <c r="AB27" i="2"/>
  <c r="CH38" i="2"/>
  <c r="BY70" i="2"/>
  <c r="CD42" i="2"/>
  <c r="M45" i="3"/>
  <c r="X44" i="3"/>
  <c r="CF48" i="2"/>
  <c r="BW43" i="2"/>
  <c r="M44" i="3"/>
  <c r="CI22" i="2"/>
  <c r="AC79" i="2"/>
  <c r="W43" i="2"/>
  <c r="N44" i="3"/>
  <c r="CC16" i="2"/>
  <c r="CE64" i="2"/>
  <c r="AN75" i="2"/>
  <c r="BU54" i="2"/>
  <c r="BU59" i="2" s="1"/>
  <c r="AV75" i="2"/>
  <c r="BF59" i="2"/>
  <c r="CE38" i="2"/>
  <c r="CD68" i="2"/>
  <c r="BG59" i="2"/>
  <c r="BP43" i="2"/>
  <c r="BR48" i="2"/>
  <c r="BR59" i="2" s="1"/>
  <c r="BK43" i="2"/>
  <c r="T44" i="3"/>
  <c r="BB27" i="2"/>
  <c r="Y27" i="2"/>
  <c r="BR16" i="2"/>
  <c r="BR27" i="2" s="1"/>
  <c r="CD49" i="2"/>
  <c r="BG43" i="2"/>
  <c r="J47" i="3"/>
  <c r="AA43" i="2"/>
  <c r="CP38" i="2"/>
  <c r="BO59" i="2"/>
  <c r="AJ43" i="2"/>
  <c r="M20" i="3" s="1"/>
  <c r="CC38" i="2"/>
  <c r="AJ48" i="2"/>
  <c r="CC48" i="2" s="1"/>
  <c r="CC49" i="2"/>
  <c r="AC75" i="2"/>
  <c r="CB75" i="2"/>
  <c r="AA22" i="3" s="1"/>
  <c r="O45" i="3"/>
  <c r="CD52" i="2"/>
  <c r="BS59" i="2"/>
  <c r="P79" i="2"/>
  <c r="H19" i="3"/>
  <c r="Q43" i="3"/>
  <c r="Y79" i="2"/>
  <c r="I23" i="3"/>
  <c r="I52" i="3"/>
  <c r="AF79" i="2"/>
  <c r="X43" i="3"/>
  <c r="L52" i="3"/>
  <c r="L23" i="3"/>
  <c r="CD40" i="2"/>
  <c r="CD35" i="2"/>
  <c r="R79" i="2"/>
  <c r="CD67" i="2"/>
  <c r="CD51" i="2"/>
  <c r="AR75" i="2"/>
  <c r="CD56" i="2"/>
  <c r="W43" i="3"/>
  <c r="AE79" i="2"/>
  <c r="AP59" i="2"/>
  <c r="F23" i="3"/>
  <c r="F52" i="3"/>
  <c r="CA32" i="2"/>
  <c r="CA43" i="2" s="1"/>
  <c r="Z20" i="3" s="1"/>
  <c r="Z53" i="3" s="1"/>
  <c r="AP43" i="2"/>
  <c r="Y43" i="3"/>
  <c r="AG79" i="2"/>
  <c r="AV22" i="2"/>
  <c r="AV27" i="2" s="1"/>
  <c r="T79" i="2"/>
  <c r="V44" i="3"/>
  <c r="CD18" i="2"/>
  <c r="CA70" i="2"/>
  <c r="CC65" i="2"/>
  <c r="AQ75" i="2"/>
  <c r="D21" i="3"/>
  <c r="D54" i="3" s="1"/>
  <c r="BZ43" i="2"/>
  <c r="CN32" i="2"/>
  <c r="BL27" i="2"/>
  <c r="W27" i="2"/>
  <c r="CJ22" i="2"/>
  <c r="N79" i="2"/>
  <c r="R43" i="3"/>
  <c r="Z79" i="2"/>
  <c r="AG27" i="2"/>
  <c r="CD39" i="2"/>
  <c r="AM38" i="2"/>
  <c r="X79" i="2"/>
  <c r="D20" i="3"/>
  <c r="D53" i="3" s="1"/>
  <c r="CO70" i="2"/>
  <c r="AL64" i="2"/>
  <c r="BV54" i="2"/>
  <c r="BV59" i="2" s="1"/>
  <c r="G23" i="3"/>
  <c r="G52" i="3"/>
  <c r="G56" i="3" s="1"/>
  <c r="S43" i="3"/>
  <c r="AA79" i="2"/>
  <c r="Z43" i="3"/>
  <c r="AH79" i="2"/>
  <c r="M43" i="3"/>
  <c r="U79" i="2"/>
  <c r="BS32" i="2"/>
  <c r="AM27" i="2"/>
  <c r="CG38" i="2"/>
  <c r="CD23" i="2"/>
  <c r="AN22" i="2"/>
  <c r="E52" i="3"/>
  <c r="E23" i="3"/>
  <c r="CF70" i="2"/>
  <c r="BC59" i="2"/>
  <c r="CC72" i="2"/>
  <c r="AJ70" i="2"/>
  <c r="CA64" i="2"/>
  <c r="CH54" i="2"/>
  <c r="K52" i="3"/>
  <c r="K23" i="3"/>
  <c r="CE70" i="2"/>
  <c r="U75" i="2"/>
  <c r="Y46" i="3"/>
  <c r="AF59" i="2"/>
  <c r="AF75" i="2"/>
  <c r="CD55" i="2"/>
  <c r="CJ54" i="2"/>
  <c r="BX59" i="2"/>
  <c r="Y45" i="3"/>
  <c r="BX22" i="2"/>
  <c r="BX27" i="2" s="1"/>
  <c r="O79" i="2"/>
  <c r="BQ38" i="2"/>
  <c r="CM22" i="2"/>
  <c r="BS38" i="2"/>
  <c r="AK32" i="2"/>
  <c r="CC32" i="2" s="1"/>
  <c r="CC33" i="2"/>
  <c r="BW70" i="2"/>
  <c r="V46" i="3"/>
  <c r="BU64" i="2"/>
  <c r="BU75" i="2" s="1"/>
  <c r="Y75" i="2"/>
  <c r="AM70" i="2"/>
  <c r="CD71" i="2"/>
  <c r="AK59" i="2"/>
  <c r="N21" i="3" s="1"/>
  <c r="N54" i="3" s="1"/>
  <c r="BT75" i="2"/>
  <c r="Z59" i="2"/>
  <c r="BS70" i="2"/>
  <c r="BS75" i="2" s="1"/>
  <c r="CK64" i="2"/>
  <c r="AV54" i="2"/>
  <c r="AV59" i="2" s="1"/>
  <c r="BE43" i="2"/>
  <c r="AN38" i="2"/>
  <c r="AN43" i="2" s="1"/>
  <c r="BE27" i="2"/>
  <c r="CF16" i="2"/>
  <c r="BZ48" i="2"/>
  <c r="BU43" i="2"/>
  <c r="CG32" i="2"/>
  <c r="BJ27" i="2"/>
  <c r="CB16" i="2"/>
  <c r="BD43" i="2"/>
  <c r="CC39" i="2"/>
  <c r="BL43" i="2"/>
  <c r="S79" i="2"/>
  <c r="CP70" i="2"/>
  <c r="BQ70" i="2"/>
  <c r="BR70" i="2"/>
  <c r="CO64" i="2"/>
  <c r="BQ64" i="2"/>
  <c r="CD66" i="2"/>
  <c r="D22" i="3"/>
  <c r="D55" i="3" s="1"/>
  <c r="Z46" i="3"/>
  <c r="Q45" i="3"/>
  <c r="BW64" i="2"/>
  <c r="CD34" i="2"/>
  <c r="CN48" i="2"/>
  <c r="BJ75" i="2"/>
  <c r="AK70" i="2"/>
  <c r="AK75" i="2" s="1"/>
  <c r="CC71" i="2"/>
  <c r="P46" i="3"/>
  <c r="N46" i="3"/>
  <c r="BE59" i="2"/>
  <c r="CI64" i="2"/>
  <c r="AL54" i="2"/>
  <c r="AM64" i="2"/>
  <c r="CD65" i="2"/>
  <c r="CG70" i="2"/>
  <c r="AG59" i="2"/>
  <c r="AM54" i="2"/>
  <c r="R46" i="3"/>
  <c r="Z27" i="2"/>
  <c r="BY32" i="2"/>
  <c r="BY43" i="2" s="1"/>
  <c r="AH27" i="2"/>
  <c r="V43" i="2"/>
  <c r="CD50" i="2"/>
  <c r="CM32" i="2"/>
  <c r="CD72" i="2"/>
  <c r="AU27" i="2"/>
  <c r="BQ22" i="2"/>
  <c r="BQ27" i="2" s="1"/>
  <c r="Y43" i="2"/>
  <c r="CD33" i="2"/>
  <c r="AB79" i="2"/>
  <c r="CC17" i="2"/>
  <c r="BY48" i="2"/>
  <c r="BY59" i="2" s="1"/>
  <c r="AA59" i="2"/>
  <c r="L79" i="2"/>
  <c r="D19" i="3"/>
  <c r="CC40" i="2"/>
  <c r="AN16" i="2"/>
  <c r="CD17" i="2"/>
  <c r="CE22" i="2"/>
  <c r="D47" i="3"/>
  <c r="AA43" i="3"/>
  <c r="AI79" i="2"/>
  <c r="AQ43" i="2"/>
  <c r="O43" i="3"/>
  <c r="W79" i="2"/>
  <c r="N43" i="3"/>
  <c r="V79" i="2"/>
  <c r="J52" i="3"/>
  <c r="J23" i="3"/>
  <c r="CD26" i="2"/>
  <c r="F56" i="3" l="1"/>
  <c r="I56" i="3"/>
  <c r="M19" i="3"/>
  <c r="M52" i="3" s="1"/>
  <c r="K56" i="3"/>
  <c r="T47" i="3"/>
  <c r="BR75" i="2"/>
  <c r="E56" i="3"/>
  <c r="L56" i="3"/>
  <c r="Z19" i="3"/>
  <c r="CC22" i="2"/>
  <c r="R22" i="3"/>
  <c r="R55" i="3" s="1"/>
  <c r="Q22" i="3"/>
  <c r="Q55" i="3" s="1"/>
  <c r="BZ75" i="2"/>
  <c r="Y22" i="3" s="1"/>
  <c r="Y55" i="3" s="1"/>
  <c r="BM79" i="2"/>
  <c r="S47" i="3"/>
  <c r="AA55" i="3"/>
  <c r="BY75" i="2"/>
  <c r="X22" i="3" s="1"/>
  <c r="X55" i="3" s="1"/>
  <c r="S22" i="3"/>
  <c r="S55" i="3" s="1"/>
  <c r="N22" i="3"/>
  <c r="N55" i="3" s="1"/>
  <c r="AZ79" i="2"/>
  <c r="AY79" i="2"/>
  <c r="U21" i="3"/>
  <c r="U54" i="3" s="1"/>
  <c r="W21" i="3"/>
  <c r="W54" i="3" s="1"/>
  <c r="AA21" i="3"/>
  <c r="BZ59" i="2"/>
  <c r="V20" i="3"/>
  <c r="BB79" i="2"/>
  <c r="BF79" i="2"/>
  <c r="CB43" i="2"/>
  <c r="AX79" i="2"/>
  <c r="BH79" i="2"/>
  <c r="AB44" i="3"/>
  <c r="AB45" i="3"/>
  <c r="X21" i="3"/>
  <c r="X54" i="3" s="1"/>
  <c r="BN79" i="2"/>
  <c r="Q21" i="3"/>
  <c r="Q54" i="3" s="1"/>
  <c r="T21" i="3"/>
  <c r="T54" i="3" s="1"/>
  <c r="V21" i="3"/>
  <c r="V54" i="3" s="1"/>
  <c r="AS79" i="2"/>
  <c r="Y20" i="3"/>
  <c r="Y53" i="3" s="1"/>
  <c r="AA20" i="3"/>
  <c r="AA53" i="3" s="1"/>
  <c r="BO79" i="2"/>
  <c r="BQ43" i="2"/>
  <c r="O20" i="3"/>
  <c r="O53" i="3" s="1"/>
  <c r="BI79" i="2"/>
  <c r="U47" i="3"/>
  <c r="X47" i="3"/>
  <c r="BP79" i="2"/>
  <c r="BK79" i="2"/>
  <c r="R19" i="3"/>
  <c r="R52" i="3" s="1"/>
  <c r="N19" i="3"/>
  <c r="P47" i="3"/>
  <c r="V19" i="3"/>
  <c r="V52" i="3" s="1"/>
  <c r="O19" i="3"/>
  <c r="O52" i="3" s="1"/>
  <c r="BG79" i="2"/>
  <c r="CB27" i="2"/>
  <c r="CB79" i="2" s="1"/>
  <c r="T19" i="3"/>
  <c r="T52" i="3" s="1"/>
  <c r="CC27" i="2"/>
  <c r="AB19" i="3" s="1"/>
  <c r="W19" i="3"/>
  <c r="W52" i="3" s="1"/>
  <c r="BA79" i="2"/>
  <c r="W22" i="3"/>
  <c r="W55" i="3" s="1"/>
  <c r="AT79" i="2"/>
  <c r="U22" i="3"/>
  <c r="U55" i="3" s="1"/>
  <c r="T20" i="3"/>
  <c r="T53" i="3" s="1"/>
  <c r="BC79" i="2"/>
  <c r="AA54" i="3"/>
  <c r="AC44" i="3"/>
  <c r="BY27" i="2"/>
  <c r="X19" i="3" s="1"/>
  <c r="AN27" i="2"/>
  <c r="Q19" i="3" s="1"/>
  <c r="M47" i="3"/>
  <c r="AO79" i="2"/>
  <c r="BX43" i="2"/>
  <c r="BX79" i="2" s="1"/>
  <c r="J56" i="3"/>
  <c r="AA47" i="3"/>
  <c r="BR79" i="2"/>
  <c r="AB46" i="3"/>
  <c r="BD79" i="2"/>
  <c r="BE79" i="2"/>
  <c r="V53" i="3"/>
  <c r="V47" i="3"/>
  <c r="R21" i="3"/>
  <c r="R54" i="3" s="1"/>
  <c r="AC45" i="3"/>
  <c r="Q20" i="3"/>
  <c r="Q53" i="3" s="1"/>
  <c r="AR79" i="2"/>
  <c r="W47" i="3"/>
  <c r="BT43" i="2"/>
  <c r="S20" i="3" s="1"/>
  <c r="S53" i="3" s="1"/>
  <c r="BV79" i="2"/>
  <c r="U20" i="3"/>
  <c r="U53" i="3" s="1"/>
  <c r="Z21" i="3"/>
  <c r="Z54" i="3" s="1"/>
  <c r="AW79" i="2"/>
  <c r="BL79" i="2"/>
  <c r="CA75" i="2"/>
  <c r="Z22" i="3" s="1"/>
  <c r="Z55" i="3" s="1"/>
  <c r="S21" i="3"/>
  <c r="S54" i="3" s="1"/>
  <c r="Q47" i="3"/>
  <c r="M53" i="3"/>
  <c r="Z47" i="3"/>
  <c r="CD16" i="2"/>
  <c r="T22" i="3"/>
  <c r="T55" i="3" s="1"/>
  <c r="BU79" i="2"/>
  <c r="CD32" i="2"/>
  <c r="Y47" i="3"/>
  <c r="X20" i="3"/>
  <c r="X53" i="3" s="1"/>
  <c r="P19" i="3"/>
  <c r="H23" i="3"/>
  <c r="H52" i="3"/>
  <c r="H56" i="3" s="1"/>
  <c r="AM59" i="2"/>
  <c r="CD54" i="2"/>
  <c r="BJ79" i="2"/>
  <c r="AQ79" i="2"/>
  <c r="S19" i="3"/>
  <c r="AP79" i="2"/>
  <c r="Y21" i="3"/>
  <c r="Y54" i="3" s="1"/>
  <c r="AJ75" i="2"/>
  <c r="CC70" i="2"/>
  <c r="U52" i="3"/>
  <c r="AK43" i="2"/>
  <c r="Z52" i="3"/>
  <c r="AM43" i="2"/>
  <c r="CD38" i="2"/>
  <c r="N47" i="3"/>
  <c r="AB43" i="3"/>
  <c r="AJ59" i="2"/>
  <c r="AM75" i="2"/>
  <c r="CD70" i="2"/>
  <c r="BS43" i="2"/>
  <c r="AC46" i="3"/>
  <c r="AC43" i="3"/>
  <c r="CD64" i="2"/>
  <c r="BQ75" i="2"/>
  <c r="BW75" i="2"/>
  <c r="CD22" i="2"/>
  <c r="CD48" i="2"/>
  <c r="N52" i="3"/>
  <c r="AL75" i="2"/>
  <c r="O22" i="3" s="1"/>
  <c r="O55" i="3" s="1"/>
  <c r="CC64" i="2"/>
  <c r="O47" i="3"/>
  <c r="D52" i="3"/>
  <c r="D56" i="3" s="1"/>
  <c r="D23" i="3"/>
  <c r="AU79" i="2"/>
  <c r="AL59" i="2"/>
  <c r="CC54" i="2"/>
  <c r="R47" i="3"/>
  <c r="Y19" i="3"/>
  <c r="AV79" i="2"/>
  <c r="BZ79" i="2" l="1"/>
  <c r="U23" i="3"/>
  <c r="AB47" i="3"/>
  <c r="BQ79" i="2"/>
  <c r="U56" i="3"/>
  <c r="BY79" i="2"/>
  <c r="AA19" i="3"/>
  <c r="AA23" i="3" s="1"/>
  <c r="CD27" i="2"/>
  <c r="AC19" i="3" s="1"/>
  <c r="AN79" i="2"/>
  <c r="BT79" i="2"/>
  <c r="W20" i="3"/>
  <c r="CA79" i="2"/>
  <c r="AC47" i="3"/>
  <c r="Z23" i="3"/>
  <c r="AM79" i="2"/>
  <c r="T23" i="3"/>
  <c r="Z56" i="3"/>
  <c r="T56" i="3"/>
  <c r="P21" i="3"/>
  <c r="P54" i="3" s="1"/>
  <c r="CD59" i="2"/>
  <c r="AC21" i="3" s="1"/>
  <c r="AC54" i="3" s="1"/>
  <c r="AB52" i="3"/>
  <c r="V22" i="3"/>
  <c r="BW79" i="2"/>
  <c r="P52" i="3"/>
  <c r="M21" i="3"/>
  <c r="AJ79" i="2"/>
  <c r="CC59" i="2"/>
  <c r="AB21" i="3" s="1"/>
  <c r="AB54" i="3" s="1"/>
  <c r="Q23" i="3"/>
  <c r="Q52" i="3"/>
  <c r="Q56" i="3" s="1"/>
  <c r="X23" i="3"/>
  <c r="X52" i="3"/>
  <c r="X56" i="3" s="1"/>
  <c r="R20" i="3"/>
  <c r="BS79" i="2"/>
  <c r="O21" i="3"/>
  <c r="AL79" i="2"/>
  <c r="S52" i="3"/>
  <c r="S56" i="3" s="1"/>
  <c r="S23" i="3"/>
  <c r="N20" i="3"/>
  <c r="AK79" i="2"/>
  <c r="CC43" i="2"/>
  <c r="P20" i="3"/>
  <c r="P53" i="3" s="1"/>
  <c r="CD43" i="2"/>
  <c r="AC20" i="3" s="1"/>
  <c r="AC53" i="3" s="1"/>
  <c r="P22" i="3"/>
  <c r="P55" i="3" s="1"/>
  <c r="CD75" i="2"/>
  <c r="AC22" i="3" s="1"/>
  <c r="AC55" i="3" s="1"/>
  <c r="Y23" i="3"/>
  <c r="Y52" i="3"/>
  <c r="Y56" i="3" s="1"/>
  <c r="M22" i="3"/>
  <c r="M55" i="3" s="1"/>
  <c r="CC75" i="2"/>
  <c r="AB22" i="3" s="1"/>
  <c r="AB55" i="3" s="1"/>
  <c r="AA52" i="3" l="1"/>
  <c r="AA56" i="3" s="1"/>
  <c r="W53" i="3"/>
  <c r="W56" i="3" s="1"/>
  <c r="W23" i="3"/>
  <c r="CD79" i="2"/>
  <c r="AB20" i="3"/>
  <c r="CC79" i="2"/>
  <c r="AC52" i="3"/>
  <c r="AC56" i="3" s="1"/>
  <c r="AC23" i="3"/>
  <c r="V55" i="3"/>
  <c r="V56" i="3" s="1"/>
  <c r="V23" i="3"/>
  <c r="P23" i="3"/>
  <c r="R53" i="3"/>
  <c r="R56" i="3" s="1"/>
  <c r="R23" i="3"/>
  <c r="O54" i="3"/>
  <c r="O56" i="3" s="1"/>
  <c r="O23" i="3"/>
  <c r="N53" i="3"/>
  <c r="N56" i="3" s="1"/>
  <c r="N23" i="3"/>
  <c r="M54" i="3"/>
  <c r="M56" i="3" s="1"/>
  <c r="M23" i="3"/>
  <c r="P56" i="3"/>
  <c r="AB53" i="3" l="1"/>
  <c r="AB56" i="3" s="1"/>
  <c r="AB23" i="3"/>
</calcChain>
</file>

<file path=xl/sharedStrings.xml><?xml version="1.0" encoding="utf-8"?>
<sst xmlns="http://schemas.openxmlformats.org/spreadsheetml/2006/main" count="365" uniqueCount="127">
  <si>
    <t>Legend</t>
  </si>
  <si>
    <t xml:space="preserve">  Manual inputs </t>
  </si>
  <si>
    <t>1</t>
  </si>
  <si>
    <t xml:space="preserve">  Calculations</t>
  </si>
  <si>
    <t xml:space="preserve">  Historic data (your actuals)</t>
  </si>
  <si>
    <t>FTEs</t>
  </si>
  <si>
    <t>SALARY COST</t>
  </si>
  <si>
    <t>BONUS UNIT</t>
  </si>
  <si>
    <t>BONUS COST</t>
  </si>
  <si>
    <t>SALES &amp; MARKETING</t>
  </si>
  <si>
    <t>TOTAL 2022</t>
  </si>
  <si>
    <t>TOTAL 2023</t>
  </si>
  <si>
    <t>Salaries</t>
  </si>
  <si>
    <t>Employeee</t>
  </si>
  <si>
    <t>Department</t>
  </si>
  <si>
    <t>Position</t>
  </si>
  <si>
    <t>Location</t>
  </si>
  <si>
    <t>Gross Salary</t>
  </si>
  <si>
    <t>Start Date</t>
  </si>
  <si>
    <t>End Date</t>
  </si>
  <si>
    <t>Bonus</t>
  </si>
  <si>
    <t>Bonus Frequency</t>
  </si>
  <si>
    <t>Sales Rep</t>
  </si>
  <si>
    <t>US</t>
  </si>
  <si>
    <t>Annual</t>
  </si>
  <si>
    <t>Account Executive</t>
  </si>
  <si>
    <t>Europe</t>
  </si>
  <si>
    <t>Quarterly</t>
  </si>
  <si>
    <t>Rev Ops Manager</t>
  </si>
  <si>
    <t>Bi-Annual</t>
  </si>
  <si>
    <t>Sales Manager</t>
  </si>
  <si>
    <t>LATAM</t>
  </si>
  <si>
    <t>Monthly</t>
  </si>
  <si>
    <t>New Hires</t>
  </si>
  <si>
    <t>Marketing Manager</t>
  </si>
  <si>
    <t>Head of Sales</t>
  </si>
  <si>
    <t>Social Media Specialist</t>
  </si>
  <si>
    <t>Head of Marketing</t>
  </si>
  <si>
    <t>TOTAL</t>
  </si>
  <si>
    <t>OPERATIONS</t>
  </si>
  <si>
    <t>Growth Manager</t>
  </si>
  <si>
    <t>Strategy Associate</t>
  </si>
  <si>
    <t>Operations Analyst</t>
  </si>
  <si>
    <t>Operations Associate</t>
  </si>
  <si>
    <t>Head of Ops</t>
  </si>
  <si>
    <t>Business Analyst</t>
  </si>
  <si>
    <t>Asia</t>
  </si>
  <si>
    <t>GENERAL &amp; ADMINISTRATION</t>
  </si>
  <si>
    <t>Talent acquisition Partner</t>
  </si>
  <si>
    <t>Finance Manager</t>
  </si>
  <si>
    <t>Human Resources Manager</t>
  </si>
  <si>
    <t>Head of HR</t>
  </si>
  <si>
    <t>Head of Finance</t>
  </si>
  <si>
    <t>Accountant</t>
  </si>
  <si>
    <t>FP&amp;A Manager</t>
  </si>
  <si>
    <t>ENGINEERING</t>
  </si>
  <si>
    <t>Software Developer</t>
  </si>
  <si>
    <t>Data scientist</t>
  </si>
  <si>
    <t>Infrastructure Architect</t>
  </si>
  <si>
    <t>7 166</t>
  </si>
  <si>
    <t>Head of Engineering</t>
  </si>
  <si>
    <t>VP of Engineering</t>
  </si>
  <si>
    <t>Cibersecurity specialist</t>
  </si>
  <si>
    <t>Tech Lead</t>
  </si>
  <si>
    <t>ALL DEPARTMENTS TOTAL</t>
  </si>
  <si>
    <t>SUMMARY</t>
  </si>
  <si>
    <t>TOTAL COST</t>
  </si>
  <si>
    <t>TOTAL HEADCOUNT</t>
  </si>
  <si>
    <t>RESUME OF COSTS (by different details)</t>
  </si>
  <si>
    <t>Average salaries per dept</t>
  </si>
  <si>
    <t>COSTS</t>
  </si>
  <si>
    <t>HEADCOUNT</t>
  </si>
  <si>
    <t>COST PER EMPLOYEE</t>
  </si>
  <si>
    <t>Departments</t>
  </si>
  <si>
    <t>S&amp;M positions</t>
  </si>
  <si>
    <t>Ops positions</t>
  </si>
  <si>
    <t>G&amp;A positions</t>
  </si>
  <si>
    <t>Engineering positions</t>
  </si>
  <si>
    <t>Bonus frequency</t>
  </si>
  <si>
    <t>Operations Manager</t>
  </si>
  <si>
    <t>Demanad Generation Manager</t>
  </si>
  <si>
    <t>Content Marketing Analyst</t>
  </si>
  <si>
    <t>VP of Sales</t>
  </si>
  <si>
    <t>A</t>
  </si>
  <si>
    <t>employee_name</t>
  </si>
  <si>
    <t>department</t>
  </si>
  <si>
    <t>start_date</t>
  </si>
  <si>
    <t>end_date</t>
  </si>
  <si>
    <t>gross_salary</t>
  </si>
  <si>
    <t>bonus</t>
  </si>
  <si>
    <t>bonus_frequency</t>
  </si>
  <si>
    <t>Mike Johnson</t>
  </si>
  <si>
    <t>Maria Schwartz</t>
  </si>
  <si>
    <t>John Garcia</t>
  </si>
  <si>
    <t>Lizzie McGuire</t>
  </si>
  <si>
    <t>Amy Ball</t>
  </si>
  <si>
    <t>Matt Thompson</t>
  </si>
  <si>
    <t>Elizabeth Manning</t>
  </si>
  <si>
    <t>Carl Hill</t>
  </si>
  <si>
    <t>Max Campbell</t>
  </si>
  <si>
    <t xml:space="preserve">Cassie Shroeder </t>
  </si>
  <si>
    <t>Jacob Ferguson</t>
  </si>
  <si>
    <t>Mike Lambert</t>
  </si>
  <si>
    <t>Nicolle Young</t>
  </si>
  <si>
    <t>Brian Stewart</t>
  </si>
  <si>
    <t>Adam Tucker</t>
  </si>
  <si>
    <t>Liam Smith</t>
  </si>
  <si>
    <t>Olivia Jones</t>
  </si>
  <si>
    <t>Noah Williams</t>
  </si>
  <si>
    <t>Emma Brown</t>
  </si>
  <si>
    <t>Elijah Davis</t>
  </si>
  <si>
    <t>Charlotte Miller</t>
  </si>
  <si>
    <t>James Wilson</t>
  </si>
  <si>
    <t>Amelia Moore</t>
  </si>
  <si>
    <t>Benjamin Taylor</t>
  </si>
  <si>
    <t>Sophia Anderson</t>
  </si>
  <si>
    <t>Lucas Thomas</t>
  </si>
  <si>
    <t>Isabella Jackson</t>
  </si>
  <si>
    <t>Henry White</t>
  </si>
  <si>
    <t>Ava Harris</t>
  </si>
  <si>
    <t>Theodore Martin</t>
  </si>
  <si>
    <t>Harper Thompson</t>
  </si>
  <si>
    <t>monthly_salary</t>
  </si>
  <si>
    <t>tenure_months</t>
  </si>
  <si>
    <t>total_comp</t>
  </si>
  <si>
    <t>avg_monthly_cost</t>
  </si>
  <si>
    <t>is_new_hire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</si>
</sst>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mmm\-yy"/>
    <numFmt numFmtId="165" formatCode="mm/dd/yyyy"/>
    <numFmt numFmtId="166" formatCode="&quot;$&quot;#,##0"/>
    <numFmt numFmtId="167" formatCode="#,##0.00;\(#,##0.00\)"/>
    <numFmt numFmtId="170" formatCode="_([$$-409]* #,##0.00_);_([$$-409]* \(#,##0.00\);_([$$-409]* &quot;-&quot;??_);_(@_)"/>
    <numFmt numFmtId="172" formatCode="_([$$-409]* #,##0_);_([$$-409]* \(#,##0\);_([$$-409]* &quot;-&quot;??_);_(@_)"/>
  </numFmts>
  <fonts count="20">
    <font>
      <sz val="10"/>
      <color rgb="FF000000"/>
      <name val="Arial"/>
      <scheme val="minor"/>
    </font>
    <font>
      <sz val="10"/>
      <color theme="1"/>
      <name val="Inte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0"/>
      <name val="Inter"/>
    </font>
    <font>
      <sz val="10"/>
      <color theme="1"/>
      <name val="Arial"/>
      <family val="2"/>
    </font>
    <font>
      <b/>
      <sz val="12"/>
      <color theme="1"/>
      <name val="Inter"/>
    </font>
    <font>
      <b/>
      <sz val="10"/>
      <color theme="1"/>
      <name val="Inter"/>
    </font>
    <font>
      <b/>
      <sz val="10"/>
      <color rgb="FF826715"/>
      <name val="Inter"/>
    </font>
    <font>
      <b/>
      <sz val="10"/>
      <color rgb="FF006EA5"/>
      <name val="Inter"/>
    </font>
    <font>
      <b/>
      <sz val="11"/>
      <color theme="1"/>
      <name val="Inter"/>
    </font>
    <font>
      <i/>
      <sz val="10"/>
      <color theme="1"/>
      <name val="Inter"/>
    </font>
    <font>
      <b/>
      <sz val="10"/>
      <color rgb="FF0A7660"/>
      <name val="Inter"/>
    </font>
    <font>
      <b/>
      <sz val="11"/>
      <color rgb="FFFFFFFF"/>
      <name val="Inter"/>
    </font>
    <font>
      <sz val="10"/>
      <color rgb="FF006EA5"/>
      <name val="Inter"/>
    </font>
    <font>
      <sz val="10"/>
      <color rgb="FF0A7660"/>
      <name val="Inter"/>
    </font>
    <font>
      <sz val="10"/>
      <color rgb="FFF7F8F8"/>
      <name val="Inter"/>
    </font>
    <font>
      <b/>
      <sz val="10"/>
      <color theme="1"/>
      <name val="Inte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FF1F2"/>
        <bgColor rgb="FFEFF1F2"/>
      </patternFill>
    </fill>
    <fill>
      <patternFill patternType="solid">
        <fgColor rgb="FFF7F8F8"/>
        <bgColor rgb="FFF7F8F8"/>
      </patternFill>
    </fill>
    <fill>
      <patternFill patternType="solid">
        <fgColor rgb="FFFFF6DA"/>
        <bgColor rgb="FFFFF6DA"/>
      </patternFill>
    </fill>
    <fill>
      <patternFill patternType="solid">
        <fgColor rgb="FFE9FAF7"/>
        <bgColor rgb="FFE9FAF7"/>
      </patternFill>
    </fill>
    <fill>
      <patternFill patternType="solid">
        <fgColor rgb="FFEBF8FF"/>
        <bgColor rgb="FFEBF8FF"/>
      </patternFill>
    </fill>
    <fill>
      <patternFill patternType="solid">
        <fgColor rgb="FFCCCCCC"/>
        <bgColor rgb="FFCCCCCC"/>
      </patternFill>
    </fill>
    <fill>
      <patternFill patternType="solid">
        <fgColor rgb="FFE3FCF7"/>
        <bgColor rgb="FFE3FCF7"/>
      </patternFill>
    </fill>
    <fill>
      <patternFill patternType="solid">
        <fgColor rgb="FFE7E3FF"/>
        <bgColor rgb="FFE7E3FF"/>
      </patternFill>
    </fill>
    <fill>
      <patternFill patternType="solid">
        <fgColor rgb="FF0F3E65"/>
        <bgColor rgb="FF0F3E65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31">
    <border>
      <left/>
      <right/>
      <top/>
      <bottom/>
      <diagonal/>
    </border>
    <border>
      <left style="thin">
        <color rgb="FFF7F8F8"/>
      </left>
      <right style="thin">
        <color rgb="FFF7F8F8"/>
      </right>
      <top/>
      <bottom/>
      <diagonal/>
    </border>
    <border>
      <left style="thin">
        <color rgb="FFF7F8F8"/>
      </left>
      <right style="thin">
        <color rgb="FFF7F8F8"/>
      </right>
      <top style="thin">
        <color rgb="FFF7F8F8"/>
      </top>
      <bottom style="thin">
        <color rgb="FFF7F8F8"/>
      </bottom>
      <diagonal/>
    </border>
    <border>
      <left/>
      <right style="thin">
        <color rgb="FFF7F8F8"/>
      </right>
      <top/>
      <bottom style="thin">
        <color rgb="FFF7F8F8"/>
      </bottom>
      <diagonal/>
    </border>
    <border>
      <left style="thin">
        <color rgb="FFF7F8F8"/>
      </left>
      <right style="thin">
        <color rgb="FFF7F8F8"/>
      </right>
      <top/>
      <bottom style="thin">
        <color rgb="FFF7F8F8"/>
      </bottom>
      <diagonal/>
    </border>
    <border>
      <left style="thin">
        <color rgb="FFF7F8F8"/>
      </left>
      <right/>
      <top style="thin">
        <color rgb="FFF7F8F8"/>
      </top>
      <bottom style="thin">
        <color rgb="FFF7F8F8"/>
      </bottom>
      <diagonal/>
    </border>
    <border>
      <left/>
      <right/>
      <top style="thin">
        <color rgb="FFF7F8F8"/>
      </top>
      <bottom style="thin">
        <color rgb="FFF7F8F8"/>
      </bottom>
      <diagonal/>
    </border>
    <border>
      <left/>
      <right style="thin">
        <color rgb="FFF7F8F8"/>
      </right>
      <top style="thin">
        <color rgb="FFF7F8F8"/>
      </top>
      <bottom style="thin">
        <color rgb="FFF7F8F8"/>
      </bottom>
      <diagonal/>
    </border>
    <border>
      <left style="thin">
        <color rgb="FFF7F8F8"/>
      </left>
      <right style="thin">
        <color rgb="FFF7F8F8"/>
      </right>
      <top style="thin">
        <color rgb="FFF7F8F8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7F8F8"/>
      </left>
      <right/>
      <top style="thin">
        <color rgb="FFF7F8F8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F7F8F8"/>
      </left>
      <right/>
      <top/>
      <bottom style="thin">
        <color rgb="FFF7F8F8"/>
      </bottom>
      <diagonal/>
    </border>
    <border>
      <left style="thin">
        <color rgb="FF000000"/>
      </left>
      <right style="thin">
        <color rgb="FFF7F8F8"/>
      </right>
      <top style="thin">
        <color rgb="FF000000"/>
      </top>
      <bottom style="thin">
        <color rgb="FF000000"/>
      </bottom>
      <diagonal/>
    </border>
    <border>
      <left style="thin">
        <color rgb="FFC9DAF8"/>
      </left>
      <right style="thin">
        <color rgb="FFC9DAF8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7F8F8"/>
      </right>
      <top style="thin">
        <color rgb="FF000000"/>
      </top>
      <bottom style="thin">
        <color rgb="FF000000"/>
      </bottom>
      <diagonal/>
    </border>
    <border>
      <left style="thin">
        <color rgb="FFF7F8F8"/>
      </left>
      <right style="thin">
        <color rgb="FFF7F8F8"/>
      </right>
      <top style="thin">
        <color rgb="FF000000"/>
      </top>
      <bottom style="thin">
        <color rgb="FF000000"/>
      </bottom>
      <diagonal/>
    </border>
    <border>
      <left style="thin">
        <color rgb="FFF7F8F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7F8F8"/>
      </left>
      <right style="thin">
        <color rgb="FFF7F8F8"/>
      </right>
      <top style="thin">
        <color rgb="FF0F3E65"/>
      </top>
      <bottom/>
      <diagonal/>
    </border>
    <border>
      <left/>
      <right style="thin">
        <color rgb="FFF7F8F8"/>
      </right>
      <top style="thin">
        <color rgb="FFF7F8F8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7F8F8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E7E3FF"/>
      </right>
      <top style="thin">
        <color rgb="FF000000"/>
      </top>
      <bottom style="thin">
        <color rgb="FF000000"/>
      </bottom>
      <diagonal/>
    </border>
    <border>
      <left style="thin">
        <color rgb="FFE7E3FF"/>
      </left>
      <right style="thin">
        <color rgb="FFE7E3FF"/>
      </right>
      <top style="thin">
        <color rgb="FF000000"/>
      </top>
      <bottom style="thin">
        <color rgb="FF000000"/>
      </bottom>
      <diagonal/>
    </border>
    <border>
      <left style="thin">
        <color rgb="FFE7E3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E7E3FF"/>
      </right>
      <top style="thin">
        <color rgb="FF000000"/>
      </top>
      <bottom style="thin">
        <color rgb="FF000000"/>
      </bottom>
      <diagonal/>
    </border>
    <border>
      <left style="thin">
        <color rgb="FFF7F8F8"/>
      </left>
      <right style="thin">
        <color rgb="FFFFFFFF"/>
      </right>
      <top/>
      <bottom style="thin">
        <color rgb="FFF7F8F8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6" fillId="3" borderId="2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1" fillId="3" borderId="8" xfId="0" applyFont="1" applyFill="1" applyBorder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7" borderId="9" xfId="0" applyFont="1" applyFill="1" applyBorder="1"/>
    <xf numFmtId="164" fontId="10" fillId="3" borderId="5" xfId="0" applyNumberFormat="1" applyFont="1" applyFill="1" applyBorder="1" applyAlignment="1">
      <alignment horizontal="right"/>
    </xf>
    <xf numFmtId="0" fontId="6" fillId="3" borderId="5" xfId="0" applyFont="1" applyFill="1" applyBorder="1" applyAlignment="1">
      <alignment horizontal="left"/>
    </xf>
    <xf numFmtId="0" fontId="8" fillId="4" borderId="10" xfId="0" applyFont="1" applyFill="1" applyBorder="1"/>
    <xf numFmtId="0" fontId="1" fillId="3" borderId="10" xfId="0" applyFont="1" applyFill="1" applyBorder="1"/>
    <xf numFmtId="0" fontId="1" fillId="3" borderId="0" xfId="0" applyFont="1" applyFill="1"/>
    <xf numFmtId="165" fontId="11" fillId="3" borderId="5" xfId="0" applyNumberFormat="1" applyFont="1" applyFill="1" applyBorder="1" applyAlignment="1">
      <alignment horizontal="left"/>
    </xf>
    <xf numFmtId="49" fontId="12" fillId="8" borderId="10" xfId="0" applyNumberFormat="1" applyFont="1" applyFill="1" applyBorder="1" applyAlignment="1">
      <alignment horizontal="right" vertical="center"/>
    </xf>
    <xf numFmtId="0" fontId="9" fillId="6" borderId="10" xfId="0" applyFont="1" applyFill="1" applyBorder="1"/>
    <xf numFmtId="0" fontId="1" fillId="3" borderId="11" xfId="0" applyFont="1" applyFill="1" applyBorder="1"/>
    <xf numFmtId="0" fontId="1" fillId="7" borderId="12" xfId="0" applyFont="1" applyFill="1" applyBorder="1"/>
    <xf numFmtId="0" fontId="6" fillId="3" borderId="4" xfId="0" applyFont="1" applyFill="1" applyBorder="1"/>
    <xf numFmtId="0" fontId="1" fillId="3" borderId="13" xfId="0" applyFont="1" applyFill="1" applyBorder="1"/>
    <xf numFmtId="0" fontId="6" fillId="9" borderId="14" xfId="0" applyFont="1" applyFill="1" applyBorder="1"/>
    <xf numFmtId="0" fontId="1" fillId="9" borderId="15" xfId="0" applyFont="1" applyFill="1" applyBorder="1"/>
    <xf numFmtId="0" fontId="1" fillId="9" borderId="16" xfId="0" applyFont="1" applyFill="1" applyBorder="1"/>
    <xf numFmtId="0" fontId="1" fillId="9" borderId="17" xfId="0" applyFont="1" applyFill="1" applyBorder="1"/>
    <xf numFmtId="0" fontId="1" fillId="9" borderId="18" xfId="0" applyFont="1" applyFill="1" applyBorder="1"/>
    <xf numFmtId="0" fontId="6" fillId="9" borderId="18" xfId="0" applyFont="1" applyFill="1" applyBorder="1"/>
    <xf numFmtId="0" fontId="1" fillId="9" borderId="19" xfId="0" applyFont="1" applyFill="1" applyBorder="1"/>
    <xf numFmtId="164" fontId="13" fillId="10" borderId="20" xfId="0" applyNumberFormat="1" applyFont="1" applyFill="1" applyBorder="1" applyAlignment="1">
      <alignment horizontal="right" vertical="center"/>
    </xf>
    <xf numFmtId="0" fontId="13" fillId="10" borderId="20" xfId="0" applyFont="1" applyFill="1" applyBorder="1" applyAlignment="1">
      <alignment horizontal="right" vertical="center"/>
    </xf>
    <xf numFmtId="0" fontId="7" fillId="3" borderId="10" xfId="0" applyFont="1" applyFill="1" applyBorder="1"/>
    <xf numFmtId="166" fontId="9" fillId="6" borderId="10" xfId="0" applyNumberFormat="1" applyFont="1" applyFill="1" applyBorder="1" applyAlignment="1">
      <alignment horizontal="right" vertical="center"/>
    </xf>
    <xf numFmtId="167" fontId="12" fillId="5" borderId="21" xfId="0" applyNumberFormat="1" applyFont="1" applyFill="1" applyBorder="1" applyAlignment="1">
      <alignment horizontal="right" vertical="center"/>
    </xf>
    <xf numFmtId="166" fontId="12" fillId="5" borderId="21" xfId="0" applyNumberFormat="1" applyFont="1" applyFill="1" applyBorder="1" applyAlignment="1">
      <alignment horizontal="right" vertical="center"/>
    </xf>
    <xf numFmtId="49" fontId="12" fillId="5" borderId="21" xfId="0" applyNumberFormat="1" applyFont="1" applyFill="1" applyBorder="1" applyAlignment="1">
      <alignment horizontal="right" vertical="center"/>
    </xf>
    <xf numFmtId="0" fontId="1" fillId="4" borderId="10" xfId="0" applyFont="1" applyFill="1" applyBorder="1"/>
    <xf numFmtId="166" fontId="8" fillId="4" borderId="10" xfId="0" applyNumberFormat="1" applyFont="1" applyFill="1" applyBorder="1"/>
    <xf numFmtId="165" fontId="8" fillId="4" borderId="10" xfId="0" applyNumberFormat="1" applyFont="1" applyFill="1" applyBorder="1"/>
    <xf numFmtId="166" fontId="14" fillId="6" borderId="10" xfId="0" applyNumberFormat="1" applyFont="1" applyFill="1" applyBorder="1" applyAlignment="1">
      <alignment horizontal="right" vertical="center"/>
    </xf>
    <xf numFmtId="2" fontId="15" fillId="8" borderId="10" xfId="0" applyNumberFormat="1" applyFont="1" applyFill="1" applyBorder="1" applyAlignment="1">
      <alignment horizontal="right" vertical="center"/>
    </xf>
    <xf numFmtId="166" fontId="15" fillId="8" borderId="10" xfId="0" applyNumberFormat="1" applyFont="1" applyFill="1" applyBorder="1" applyAlignment="1">
      <alignment horizontal="right" vertical="center"/>
    </xf>
    <xf numFmtId="49" fontId="15" fillId="8" borderId="10" xfId="0" applyNumberFormat="1" applyFont="1" applyFill="1" applyBorder="1" applyAlignment="1">
      <alignment horizontal="right" vertical="center"/>
    </xf>
    <xf numFmtId="0" fontId="16" fillId="3" borderId="5" xfId="0" applyFont="1" applyFill="1" applyBorder="1"/>
    <xf numFmtId="166" fontId="9" fillId="3" borderId="2" xfId="0" applyNumberFormat="1" applyFont="1" applyFill="1" applyBorder="1" applyAlignment="1">
      <alignment horizontal="right" vertical="center"/>
    </xf>
    <xf numFmtId="167" fontId="9" fillId="3" borderId="2" xfId="0" applyNumberFormat="1" applyFont="1" applyFill="1" applyBorder="1" applyAlignment="1">
      <alignment horizontal="right" vertical="center"/>
    </xf>
    <xf numFmtId="49" fontId="9" fillId="3" borderId="2" xfId="0" applyNumberFormat="1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1" fillId="7" borderId="0" xfId="0" applyFont="1" applyFill="1"/>
    <xf numFmtId="0" fontId="1" fillId="9" borderId="24" xfId="0" applyFont="1" applyFill="1" applyBorder="1"/>
    <xf numFmtId="0" fontId="1" fillId="9" borderId="23" xfId="0" applyFont="1" applyFill="1" applyBorder="1"/>
    <xf numFmtId="0" fontId="6" fillId="9" borderId="23" xfId="0" applyFont="1" applyFill="1" applyBorder="1"/>
    <xf numFmtId="166" fontId="14" fillId="6" borderId="25" xfId="0" applyNumberFormat="1" applyFont="1" applyFill="1" applyBorder="1" applyAlignment="1">
      <alignment horizontal="right" vertical="center"/>
    </xf>
    <xf numFmtId="0" fontId="6" fillId="9" borderId="26" xfId="0" applyFont="1" applyFill="1" applyBorder="1"/>
    <xf numFmtId="0" fontId="1" fillId="9" borderId="27" xfId="0" applyFont="1" applyFill="1" applyBorder="1"/>
    <xf numFmtId="0" fontId="1" fillId="9" borderId="28" xfId="0" applyFont="1" applyFill="1" applyBorder="1"/>
    <xf numFmtId="0" fontId="1" fillId="9" borderId="29" xfId="0" applyFont="1" applyFill="1" applyBorder="1"/>
    <xf numFmtId="0" fontId="6" fillId="9" borderId="27" xfId="0" applyFont="1" applyFill="1" applyBorder="1"/>
    <xf numFmtId="0" fontId="7" fillId="3" borderId="4" xfId="0" applyFont="1" applyFill="1" applyBorder="1"/>
    <xf numFmtId="0" fontId="9" fillId="3" borderId="1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66" fontId="9" fillId="3" borderId="4" xfId="0" applyNumberFormat="1" applyFont="1" applyFill="1" applyBorder="1" applyAlignment="1">
      <alignment horizontal="right" vertical="center"/>
    </xf>
    <xf numFmtId="0" fontId="17" fillId="3" borderId="13" xfId="0" applyFont="1" applyFill="1" applyBorder="1" applyAlignment="1">
      <alignment horizontal="left"/>
    </xf>
    <xf numFmtId="0" fontId="7" fillId="3" borderId="13" xfId="0" applyFont="1" applyFill="1" applyBorder="1"/>
    <xf numFmtId="0" fontId="1" fillId="3" borderId="3" xfId="0" applyFont="1" applyFill="1" applyBorder="1"/>
    <xf numFmtId="0" fontId="17" fillId="3" borderId="30" xfId="0" applyFont="1" applyFill="1" applyBorder="1" applyAlignment="1">
      <alignment horizontal="left"/>
    </xf>
    <xf numFmtId="164" fontId="13" fillId="10" borderId="1" xfId="0" applyNumberFormat="1" applyFont="1" applyFill="1" applyBorder="1" applyAlignment="1">
      <alignment horizontal="right" vertical="center"/>
    </xf>
    <xf numFmtId="0" fontId="7" fillId="3" borderId="2" xfId="0" applyFont="1" applyFill="1" applyBorder="1"/>
    <xf numFmtId="0" fontId="7" fillId="11" borderId="2" xfId="0" applyFont="1" applyFill="1" applyBorder="1" applyAlignment="1">
      <alignment wrapText="1"/>
    </xf>
    <xf numFmtId="166" fontId="7" fillId="11" borderId="2" xfId="0" applyNumberFormat="1" applyFont="1" applyFill="1" applyBorder="1" applyAlignment="1">
      <alignment wrapText="1"/>
    </xf>
    <xf numFmtId="49" fontId="7" fillId="11" borderId="2" xfId="0" applyNumberFormat="1" applyFont="1" applyFill="1" applyBorder="1" applyAlignment="1">
      <alignment wrapText="1"/>
    </xf>
    <xf numFmtId="0" fontId="3" fillId="3" borderId="4" xfId="0" applyFont="1" applyFill="1" applyBorder="1"/>
    <xf numFmtId="0" fontId="3" fillId="3" borderId="2" xfId="0" applyFont="1" applyFill="1" applyBorder="1"/>
    <xf numFmtId="0" fontId="5" fillId="3" borderId="2" xfId="0" applyFont="1" applyFill="1" applyBorder="1"/>
    <xf numFmtId="0" fontId="1" fillId="0" borderId="2" xfId="0" applyFont="1" applyBorder="1"/>
    <xf numFmtId="0" fontId="17" fillId="2" borderId="30" xfId="0" applyFont="1" applyFill="1" applyBorder="1" applyAlignment="1">
      <alignment horizontal="left"/>
    </xf>
    <xf numFmtId="166" fontId="15" fillId="5" borderId="21" xfId="0" applyNumberFormat="1" applyFont="1" applyFill="1" applyBorder="1" applyAlignment="1">
      <alignment horizontal="right" vertical="center"/>
    </xf>
    <xf numFmtId="166" fontId="7" fillId="12" borderId="2" xfId="0" applyNumberFormat="1" applyFont="1" applyFill="1" applyBorder="1"/>
    <xf numFmtId="0" fontId="6" fillId="11" borderId="4" xfId="0" applyFont="1" applyFill="1" applyBorder="1"/>
    <xf numFmtId="166" fontId="7" fillId="11" borderId="2" xfId="0" applyNumberFormat="1" applyFont="1" applyFill="1" applyBorder="1"/>
    <xf numFmtId="49" fontId="14" fillId="6" borderId="10" xfId="0" applyNumberFormat="1" applyFont="1" applyFill="1" applyBorder="1" applyAlignment="1">
      <alignment horizontal="right" vertical="center"/>
    </xf>
    <xf numFmtId="49" fontId="15" fillId="5" borderId="21" xfId="0" applyNumberFormat="1" applyFont="1" applyFill="1" applyBorder="1" applyAlignment="1">
      <alignment horizontal="right" vertical="center"/>
    </xf>
    <xf numFmtId="49" fontId="7" fillId="12" borderId="2" xfId="0" applyNumberFormat="1" applyFont="1" applyFill="1" applyBorder="1"/>
    <xf numFmtId="49" fontId="7" fillId="11" borderId="2" xfId="0" applyNumberFormat="1" applyFont="1" applyFill="1" applyBorder="1"/>
    <xf numFmtId="0" fontId="1" fillId="0" borderId="0" xfId="0" applyFont="1"/>
    <xf numFmtId="0" fontId="3" fillId="0" borderId="0" xfId="0" applyFont="1"/>
    <xf numFmtId="14" fontId="8" fillId="4" borderId="10" xfId="0" applyNumberFormat="1" applyFont="1" applyFill="1" applyBorder="1"/>
    <xf numFmtId="0" fontId="2" fillId="0" borderId="6" xfId="0" applyFont="1" applyBorder="1"/>
    <xf numFmtId="0" fontId="2" fillId="0" borderId="7" xfId="0" applyFont="1" applyBorder="1"/>
    <xf numFmtId="0" fontId="6" fillId="9" borderId="22" xfId="0" applyFont="1" applyFill="1" applyBorder="1"/>
    <xf numFmtId="0" fontId="2" fillId="0" borderId="23" xfId="0" applyFont="1" applyBorder="1"/>
    <xf numFmtId="0" fontId="2" fillId="0" borderId="16" xfId="0" applyFont="1" applyBorder="1"/>
    <xf numFmtId="0" fontId="1" fillId="3" borderId="6" xfId="0" applyFont="1" applyFill="1" applyBorder="1" applyAlignment="1">
      <alignment wrapText="1"/>
    </xf>
    <xf numFmtId="0" fontId="6" fillId="9" borderId="22" xfId="0" applyFont="1" applyFill="1" applyBorder="1" applyAlignment="1">
      <alignment horizontal="left"/>
    </xf>
    <xf numFmtId="0" fontId="6" fillId="9" borderId="23" xfId="0" applyFont="1" applyFill="1" applyBorder="1"/>
    <xf numFmtId="14" fontId="0" fillId="0" borderId="0" xfId="0" applyNumberFormat="1"/>
    <xf numFmtId="170" fontId="0" fillId="0" borderId="0" xfId="0" applyNumberFormat="1"/>
    <xf numFmtId="172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numFmt numFmtId="19" formatCode="m/d/yy"/>
      <alignment horizontal="right" vertical="bottom" textRotation="0" wrapText="0" indent="0" justifyLastLine="0" shrinkToFit="0" readingOrder="0"/>
    </dxf>
    <dxf>
      <numFmt numFmtId="0" formatCode="General"/>
    </dxf>
    <dxf>
      <numFmt numFmtId="172" formatCode="_([$$-409]* #,##0_);_([$$-409]* \(#,##0\);_([$$-409]* &quot;-&quot;??_);_(@_)"/>
    </dxf>
    <dxf>
      <numFmt numFmtId="172" formatCode="_([$$-409]* #,##0_);_([$$-409]* \(#,##0\);_([$$-409]* &quot;-&quot;??_);_(@_)"/>
    </dxf>
    <dxf>
      <numFmt numFmtId="172" formatCode="_([$$-409]* #,##0_);_([$$-409]* \(#,##0\);_([$$-409]* &quot;-&quot;??_);_(@_)"/>
    </dxf>
    <dxf>
      <numFmt numFmtId="170" formatCode="_([$$-409]* #,##0.00_);_([$$-409]* \(#,##0.00\);_([$$-409]* &quot;-&quot;??_);_(@_)"/>
    </dxf>
    <dxf>
      <numFmt numFmtId="172" formatCode="_([$$-409]* #,##0_);_([$$-409]* \(#,##0\);_([$$-409]* &quot;-&quot;??_);_(@_)"/>
    </dxf>
    <dxf>
      <numFmt numFmtId="172" formatCode="_([$$-409]* #,##0_);_([$$-409]* \(#,##0\);_([$$-409]* &quot;-&quot;??_);_(@_)"/>
    </dxf>
    <dxf>
      <numFmt numFmtId="19" formatCode="m/d/yy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rgb="FFFFF6DA"/>
          <bgColor rgb="FFFFF6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6EA5"/>
                </a:solidFill>
                <a:latin typeface="sans-serif"/>
              </a:defRPr>
            </a:pPr>
            <a:r>
              <a:rPr lang="en-US" b="0">
                <a:solidFill>
                  <a:srgbClr val="006EA5"/>
                </a:solidFill>
                <a:latin typeface="sans-serif"/>
              </a:rPr>
              <a:t>Total People Costs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summary!$C$20</c:f>
              <c:strCache>
                <c:ptCount val="1"/>
                <c:pt idx="0">
                  <c:v>OPERATIONS</c:v>
                </c:pt>
              </c:strCache>
            </c:strRef>
          </c:tx>
          <c:spPr>
            <a:ln cmpd="sng">
              <a:solidFill>
                <a:srgbClr val="006EA5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summary!$D$18:$AA$18</c:f>
              <c:numCache>
                <c:formatCode>[$-409]mmm\-yy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summary!$D$20:$AA$20</c:f>
              <c:numCache>
                <c:formatCode>"$"#,##0</c:formatCode>
                <c:ptCount val="24"/>
                <c:pt idx="0">
                  <c:v>40665</c:v>
                </c:pt>
                <c:pt idx="1">
                  <c:v>30165</c:v>
                </c:pt>
                <c:pt idx="2">
                  <c:v>35665</c:v>
                </c:pt>
                <c:pt idx="3">
                  <c:v>46165.666666666672</c:v>
                </c:pt>
                <c:pt idx="4">
                  <c:v>31665</c:v>
                </c:pt>
                <c:pt idx="5">
                  <c:v>32165</c:v>
                </c:pt>
                <c:pt idx="6">
                  <c:v>48665</c:v>
                </c:pt>
                <c:pt idx="7">
                  <c:v>33165</c:v>
                </c:pt>
                <c:pt idx="8">
                  <c:v>33165</c:v>
                </c:pt>
                <c:pt idx="9">
                  <c:v>15916.666666666668</c:v>
                </c:pt>
                <c:pt idx="10">
                  <c:v>23500</c:v>
                </c:pt>
                <c:pt idx="11">
                  <c:v>61166.666666666672</c:v>
                </c:pt>
                <c:pt idx="12">
                  <c:v>27583.333333333336</c:v>
                </c:pt>
                <c:pt idx="13">
                  <c:v>25888.888888888891</c:v>
                </c:pt>
                <c:pt idx="14">
                  <c:v>23411.111111111113</c:v>
                </c:pt>
                <c:pt idx="15">
                  <c:v>15997.126436781611</c:v>
                </c:pt>
                <c:pt idx="16">
                  <c:v>14416.666666666668</c:v>
                </c:pt>
                <c:pt idx="17">
                  <c:v>24037.356321839081</c:v>
                </c:pt>
                <c:pt idx="18">
                  <c:v>6750</c:v>
                </c:pt>
                <c:pt idx="19">
                  <c:v>4975</c:v>
                </c:pt>
                <c:pt idx="20">
                  <c:v>2500</c:v>
                </c:pt>
                <c:pt idx="21">
                  <c:v>2500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3F-324D-96E0-0CCD44807C7F}"/>
            </c:ext>
          </c:extLst>
        </c:ser>
        <c:ser>
          <c:idx val="1"/>
          <c:order val="1"/>
          <c:tx>
            <c:strRef>
              <c:f>summary!$C$21</c:f>
              <c:strCache>
                <c:ptCount val="1"/>
                <c:pt idx="0">
                  <c:v>GENERAL &amp; ADMINISTRATION</c:v>
                </c:pt>
              </c:strCache>
            </c:strRef>
          </c:tx>
          <c:spPr>
            <a:ln cmpd="sng">
              <a:solidFill>
                <a:srgbClr val="20D3B3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summary!$D$18:$AA$18</c:f>
              <c:numCache>
                <c:formatCode>[$-409]mmm\-yy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summary!$D$21:$AA$21</c:f>
              <c:numCache>
                <c:formatCode>"$"#,##0</c:formatCode>
                <c:ptCount val="24"/>
                <c:pt idx="0">
                  <c:v>73749.666666666657</c:v>
                </c:pt>
                <c:pt idx="1">
                  <c:v>47749.666666666664</c:v>
                </c:pt>
                <c:pt idx="2">
                  <c:v>44249.666666666664</c:v>
                </c:pt>
                <c:pt idx="3">
                  <c:v>44249.666666666664</c:v>
                </c:pt>
                <c:pt idx="4">
                  <c:v>44249.666666666664</c:v>
                </c:pt>
                <c:pt idx="5">
                  <c:v>51749.666666666664</c:v>
                </c:pt>
                <c:pt idx="6">
                  <c:v>66249.666666666657</c:v>
                </c:pt>
                <c:pt idx="7">
                  <c:v>44249.666666666664</c:v>
                </c:pt>
                <c:pt idx="8">
                  <c:v>44249.666666666664</c:v>
                </c:pt>
                <c:pt idx="9">
                  <c:v>20333.333333333336</c:v>
                </c:pt>
                <c:pt idx="10">
                  <c:v>27583.333333333336</c:v>
                </c:pt>
                <c:pt idx="11">
                  <c:v>67750</c:v>
                </c:pt>
                <c:pt idx="12">
                  <c:v>30833.333333333332</c:v>
                </c:pt>
                <c:pt idx="13">
                  <c:v>30833.333333333332</c:v>
                </c:pt>
                <c:pt idx="14">
                  <c:v>30777.777777777774</c:v>
                </c:pt>
                <c:pt idx="15">
                  <c:v>24166.666666666664</c:v>
                </c:pt>
                <c:pt idx="16">
                  <c:v>24166.666666666664</c:v>
                </c:pt>
                <c:pt idx="17">
                  <c:v>46666.666666666664</c:v>
                </c:pt>
                <c:pt idx="18">
                  <c:v>24166.666666666664</c:v>
                </c:pt>
                <c:pt idx="19">
                  <c:v>24166.666666666664</c:v>
                </c:pt>
                <c:pt idx="20">
                  <c:v>27666.666666666664</c:v>
                </c:pt>
                <c:pt idx="21">
                  <c:v>24166.666666666664</c:v>
                </c:pt>
                <c:pt idx="22">
                  <c:v>14603.448275862069</c:v>
                </c:pt>
                <c:pt idx="23">
                  <c:v>14855.555555555555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43F-324D-96E0-0CCD44807C7F}"/>
            </c:ext>
          </c:extLst>
        </c:ser>
        <c:ser>
          <c:idx val="2"/>
          <c:order val="2"/>
          <c:tx>
            <c:strRef>
              <c:f>summary!$C$22</c:f>
              <c:strCache>
                <c:ptCount val="1"/>
                <c:pt idx="0">
                  <c:v>ENGINEERING</c:v>
                </c:pt>
              </c:strCache>
            </c:strRef>
          </c:tx>
          <c:spPr>
            <a:ln cmpd="sng">
              <a:solidFill>
                <a:srgbClr val="FFE3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summary!$D$18:$AA$18</c:f>
              <c:numCache>
                <c:formatCode>[$-409]mmm\-yy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summary!$D$22:$AA$22</c:f>
              <c:numCache>
                <c:formatCode>"$"#,##0</c:formatCode>
                <c:ptCount val="24"/>
                <c:pt idx="0">
                  <c:v>21165</c:v>
                </c:pt>
                <c:pt idx="1">
                  <c:v>56915</c:v>
                </c:pt>
                <c:pt idx="2">
                  <c:v>77415</c:v>
                </c:pt>
                <c:pt idx="3">
                  <c:v>52915</c:v>
                </c:pt>
                <c:pt idx="4">
                  <c:v>53415</c:v>
                </c:pt>
                <c:pt idx="5">
                  <c:v>58915</c:v>
                </c:pt>
                <c:pt idx="6">
                  <c:v>47249</c:v>
                </c:pt>
                <c:pt idx="7">
                  <c:v>54915</c:v>
                </c:pt>
                <c:pt idx="8">
                  <c:v>67415</c:v>
                </c:pt>
                <c:pt idx="9">
                  <c:v>21666.666666666668</c:v>
                </c:pt>
                <c:pt idx="10">
                  <c:v>36666.666666666672</c:v>
                </c:pt>
                <c:pt idx="11">
                  <c:v>81916.666666666657</c:v>
                </c:pt>
                <c:pt idx="12">
                  <c:v>40416.666666666664</c:v>
                </c:pt>
                <c:pt idx="13">
                  <c:v>40416.666666666664</c:v>
                </c:pt>
                <c:pt idx="14">
                  <c:v>42616.666666666664</c:v>
                </c:pt>
                <c:pt idx="15">
                  <c:v>35166.666666666664</c:v>
                </c:pt>
                <c:pt idx="16">
                  <c:v>35166.666666666664</c:v>
                </c:pt>
                <c:pt idx="17">
                  <c:v>50166.666666666664</c:v>
                </c:pt>
                <c:pt idx="18">
                  <c:v>35166.666666666664</c:v>
                </c:pt>
                <c:pt idx="19">
                  <c:v>35166.666666666664</c:v>
                </c:pt>
                <c:pt idx="20">
                  <c:v>33916.666666666664</c:v>
                </c:pt>
                <c:pt idx="21">
                  <c:v>25130.555555555551</c:v>
                </c:pt>
                <c:pt idx="22">
                  <c:v>17166.666666666664</c:v>
                </c:pt>
                <c:pt idx="23">
                  <c:v>13066.666666666668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43F-324D-96E0-0CCD44807C7F}"/>
            </c:ext>
          </c:extLst>
        </c:ser>
        <c:ser>
          <c:idx val="3"/>
          <c:order val="3"/>
          <c:tx>
            <c:strRef>
              <c:f>summary!$C$19</c:f>
              <c:strCache>
                <c:ptCount val="1"/>
                <c:pt idx="0">
                  <c:v>SALES &amp; MARKETING</c:v>
                </c:pt>
              </c:strCache>
            </c:strRef>
          </c:tx>
          <c:spPr>
            <a:ln cmpd="sng">
              <a:solidFill>
                <a:srgbClr val="7264C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summary!$D$18:$AA$18</c:f>
              <c:numCache>
                <c:formatCode>[$-409]mmm\-yy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summary!$D$19:$AA$19</c:f>
              <c:numCache>
                <c:formatCode>"$"#,##0</c:formatCode>
                <c:ptCount val="24"/>
                <c:pt idx="0">
                  <c:v>36866</c:v>
                </c:pt>
                <c:pt idx="1">
                  <c:v>40367</c:v>
                </c:pt>
                <c:pt idx="2">
                  <c:v>48866</c:v>
                </c:pt>
                <c:pt idx="3">
                  <c:v>36866</c:v>
                </c:pt>
                <c:pt idx="4">
                  <c:v>45866</c:v>
                </c:pt>
                <c:pt idx="5">
                  <c:v>41367</c:v>
                </c:pt>
                <c:pt idx="6">
                  <c:v>36700</c:v>
                </c:pt>
                <c:pt idx="7">
                  <c:v>36700</c:v>
                </c:pt>
                <c:pt idx="8">
                  <c:v>36700</c:v>
                </c:pt>
                <c:pt idx="9">
                  <c:v>13750</c:v>
                </c:pt>
                <c:pt idx="10">
                  <c:v>33083.333333333328</c:v>
                </c:pt>
                <c:pt idx="11">
                  <c:v>61750</c:v>
                </c:pt>
                <c:pt idx="12">
                  <c:v>34666.666666666664</c:v>
                </c:pt>
                <c:pt idx="13">
                  <c:v>34666.666666666664</c:v>
                </c:pt>
                <c:pt idx="14">
                  <c:v>36855.555555555555</c:v>
                </c:pt>
                <c:pt idx="15">
                  <c:v>29252.873563218389</c:v>
                </c:pt>
                <c:pt idx="16">
                  <c:v>26416.666666666668</c:v>
                </c:pt>
                <c:pt idx="17">
                  <c:v>39416.666666666672</c:v>
                </c:pt>
                <c:pt idx="18">
                  <c:v>26416.666666666668</c:v>
                </c:pt>
                <c:pt idx="19">
                  <c:v>24763.888888888891</c:v>
                </c:pt>
                <c:pt idx="20">
                  <c:v>24500</c:v>
                </c:pt>
                <c:pt idx="21">
                  <c:v>23500</c:v>
                </c:pt>
                <c:pt idx="22">
                  <c:v>20833.333333333332</c:v>
                </c:pt>
                <c:pt idx="23">
                  <c:v>22500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43F-324D-96E0-0CCD4480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4665"/>
        <c:axId val="1109014782"/>
      </c:lineChart>
      <c:dateAx>
        <c:axId val="107784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SALES &amp; MARKETING</a:t>
                </a:r>
              </a:p>
            </c:rich>
          </c:tx>
          <c:overlay val="0"/>
        </c:title>
        <c:numFmt formatCode="[$-409]mmm\-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NI"/>
          </a:p>
        </c:txPr>
        <c:crossAx val="1109014782"/>
        <c:crosses val="autoZero"/>
        <c:auto val="1"/>
        <c:lblOffset val="100"/>
        <c:baseTimeUnit val="months"/>
      </c:dateAx>
      <c:valAx>
        <c:axId val="1109014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NI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NI"/>
          </a:p>
        </c:txPr>
        <c:crossAx val="1077846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NI"/>
        </a:p>
      </c:txPr>
    </c:legend>
    <c:plotVisOnly val="1"/>
    <c:dispBlanksAs val="zero"/>
    <c:showDLblsOverMax val="1"/>
  </c:chart>
  <c:spPr>
    <a:solidFill>
      <a:srgbClr val="F7F8F8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 Headcount</a:t>
            </a:r>
          </a:p>
        </c:rich>
      </c:tx>
      <c:layout>
        <c:manualLayout>
          <c:xMode val="edge"/>
          <c:yMode val="edge"/>
          <c:x val="7.3157894736842104E-3"/>
          <c:y val="0.05"/>
        </c:manualLayout>
      </c:layout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summary!$C$43</c:f>
              <c:strCache>
                <c:ptCount val="1"/>
                <c:pt idx="0">
                  <c:v>SALES &amp; MARKETING</c:v>
                </c:pt>
              </c:strCache>
            </c:strRef>
          </c:tx>
          <c:spPr>
            <a:solidFill>
              <a:srgbClr val="7264C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summary!$D$42:$AA$42</c:f>
              <c:numCache>
                <c:formatCode>[$-409]mmm\-yy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summary!$D$43:$AA$43</c:f>
              <c:numCache>
                <c:formatCode>@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B52-FA46-A420-9DC65EEC444D}"/>
            </c:ext>
          </c:extLst>
        </c:ser>
        <c:ser>
          <c:idx val="1"/>
          <c:order val="1"/>
          <c:tx>
            <c:strRef>
              <c:f>summary!$C$44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rgbClr val="006E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summary!$D$42:$AA$42</c:f>
              <c:numCache>
                <c:formatCode>[$-409]mmm\-yy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summary!$D$44:$AA$44</c:f>
              <c:numCache>
                <c:formatCode>@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B52-FA46-A420-9DC65EEC444D}"/>
            </c:ext>
          </c:extLst>
        </c:ser>
        <c:ser>
          <c:idx val="2"/>
          <c:order val="2"/>
          <c:tx>
            <c:strRef>
              <c:f>summary!$C$45</c:f>
              <c:strCache>
                <c:ptCount val="1"/>
                <c:pt idx="0">
                  <c:v>GENERAL &amp; ADMINISTRATION</c:v>
                </c:pt>
              </c:strCache>
            </c:strRef>
          </c:tx>
          <c:spPr>
            <a:solidFill>
              <a:srgbClr val="20D3B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summary!$D$42:$AA$42</c:f>
              <c:numCache>
                <c:formatCode>[$-409]mmm\-yy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summary!$D$45:$AA$45</c:f>
              <c:numCache>
                <c:formatCode>@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B52-FA46-A420-9DC65EEC444D}"/>
            </c:ext>
          </c:extLst>
        </c:ser>
        <c:ser>
          <c:idx val="3"/>
          <c:order val="3"/>
          <c:tx>
            <c:strRef>
              <c:f>summary!$C$46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rgbClr val="FFE38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summary!$D$42:$AA$42</c:f>
              <c:numCache>
                <c:formatCode>[$-409]mmm\-yy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summary!$D$46:$AA$46</c:f>
              <c:numCache>
                <c:formatCode>@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B52-FA46-A420-9DC65EEC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92322"/>
        <c:axId val="2146787788"/>
      </c:barChart>
      <c:dateAx>
        <c:axId val="99092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HEADCOUNT</a:t>
                </a:r>
              </a:p>
            </c:rich>
          </c:tx>
          <c:overlay val="0"/>
        </c:title>
        <c:numFmt formatCode="[$-409]mmm\-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NI"/>
          </a:p>
        </c:txPr>
        <c:crossAx val="2146787788"/>
        <c:crosses val="autoZero"/>
        <c:auto val="1"/>
        <c:lblOffset val="100"/>
        <c:baseTimeUnit val="months"/>
      </c:dateAx>
      <c:valAx>
        <c:axId val="2146787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NI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NI"/>
          </a:p>
        </c:txPr>
        <c:crossAx val="990923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NI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2</xdr:row>
      <xdr:rowOff>171450</xdr:rowOff>
    </xdr:from>
    <xdr:ext cx="1504950" cy="2095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361950</xdr:colOff>
      <xdr:row>0</xdr:row>
      <xdr:rowOff>200025</xdr:rowOff>
    </xdr:from>
    <xdr:ext cx="18097500" cy="283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361950</xdr:colOff>
      <xdr:row>24</xdr:row>
      <xdr:rowOff>161925</xdr:rowOff>
    </xdr:from>
    <xdr:ext cx="18097500" cy="28384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38100</xdr:colOff>
      <xdr:row>2</xdr:row>
      <xdr:rowOff>171450</xdr:rowOff>
    </xdr:from>
    <xdr:ext cx="1504950" cy="209550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D1A3B4-B7B5-114D-B2A9-38B36E522646}" name="metrics" displayName="metrics" ref="A1:L33" headerRowDxfId="10">
  <autoFilter ref="A1:L33" xr:uid="{07D1A3B4-B7B5-114D-B2A9-38B36E522646}"/>
  <tableColumns count="12">
    <tableColumn id="1" xr3:uid="{9577092E-5ED7-504D-96FA-F52141D7CC50}" name="employee_name" totalsRowLabel="Total">
      <calculatedColumnFormula>+headcount_planning!C43</calculatedColumnFormula>
    </tableColumn>
    <tableColumn id="2" xr3:uid="{175A3293-736B-0746-9FC6-F99A1D324F6B}" name="department">
      <calculatedColumnFormula>+headcount_planning!D43</calculatedColumnFormula>
    </tableColumn>
    <tableColumn id="3" xr3:uid="{0E006079-CE75-E64B-B1A4-CF35B6F7CE63}" name="start_date" dataDxfId="9">
      <calculatedColumnFormula>+headcount_planning!H43</calculatedColumnFormula>
    </tableColumn>
    <tableColumn id="4" xr3:uid="{A6C04262-1FC6-8F4E-8066-FA6469194F2E}" name="end_date" dataDxfId="8">
      <calculatedColumnFormula>+headcount_planning!I43</calculatedColumnFormula>
    </tableColumn>
    <tableColumn id="5" xr3:uid="{E9997CEC-3618-884B-83D3-640100E9C466}" name="gross_salary" dataDxfId="7">
      <calculatedColumnFormula>+headcount_planning!G43</calculatedColumnFormula>
    </tableColumn>
    <tableColumn id="9" xr3:uid="{44DC33F4-BD30-7146-B916-31DEB46686FF}" name="monthly_salary" dataDxfId="6">
      <calculatedColumnFormula>+metrics[[#This Row],[gross_salary]]/12</calculatedColumnFormula>
    </tableColumn>
    <tableColumn id="6" xr3:uid="{D227899B-C121-1045-BB42-2435953ECCB2}" name="bonus" dataDxfId="2">
      <calculatedColumnFormula>+headcount_planning!J43</calculatedColumnFormula>
    </tableColumn>
    <tableColumn id="7" xr3:uid="{38984A94-93C1-1846-A1F5-BC14C5A69981}" name="bonus_frequency" totalsRowFunction="count" dataDxfId="0">
      <calculatedColumnFormula>+headcount_planning!K43</calculatedColumnFormula>
    </tableColumn>
    <tableColumn id="11" xr3:uid="{FD5CCE75-D241-1A49-983B-20C138509F61}" name="tenure_months" dataDxfId="1">
      <calculatedColumnFormula>DATEDIF(metrics[[#This Row],[start_date]],metrics[[#This Row],[end_date]],"m")</calculatedColumnFormula>
    </tableColumn>
    <tableColumn id="12" xr3:uid="{AE30E1D0-A6CF-1548-8A85-F637FFEDBCE1}" name="total_comp" dataDxfId="5">
      <calculatedColumnFormula>+metrics[[#This Row],[gross_salary]]+metrics[[#This Row],[bonus]]</calculatedColumnFormula>
    </tableColumn>
    <tableColumn id="13" xr3:uid="{182F2468-2E4B-8E4F-AC32-F7A62745EE21}" name="avg_monthly_cost" dataDxfId="4">
      <calculatedColumnFormula>+metrics[[#This Row],[total_comp]]/metrics[[#This Row],[tenure_months]]</calculatedColumnFormula>
    </tableColumn>
    <tableColumn id="15" xr3:uid="{D8E77DA2-AC70-0C40-8ADF-0716AA148EFD}" name="is_new_hire" dataDxfId="3">
      <calculatedColumnFormula>IF(C2&gt;=DATE(2022,10,1),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P1024"/>
  <sheetViews>
    <sheetView topLeftCell="E1" zoomScaleNormal="106" workbookViewId="0">
      <selection activeCell="L4" sqref="L4"/>
    </sheetView>
  </sheetViews>
  <sheetFormatPr baseColWidth="10" defaultColWidth="12.6640625" defaultRowHeight="15.75" customHeight="1" outlineLevelCol="1"/>
  <cols>
    <col min="1" max="1" width="4.5" customWidth="1"/>
    <col min="2" max="2" width="2.5" customWidth="1"/>
    <col min="3" max="3" width="33" customWidth="1"/>
    <col min="4" max="4" width="22.1640625" customWidth="1"/>
    <col min="5" max="5" width="20.6640625" customWidth="1"/>
    <col min="6" max="6" width="15" customWidth="1"/>
    <col min="7" max="10" width="14.33203125" customWidth="1"/>
    <col min="11" max="11" width="16" customWidth="1"/>
    <col min="12" max="12" width="9.5" customWidth="1"/>
    <col min="13" max="13" width="9.6640625" customWidth="1"/>
    <col min="14" max="14" width="9.5" customWidth="1"/>
    <col min="15" max="15" width="9.33203125" customWidth="1"/>
    <col min="16" max="19" width="9.6640625" customWidth="1"/>
    <col min="20" max="20" width="9.6640625" customWidth="1" collapsed="1"/>
    <col min="21" max="35" width="8" hidden="1" customWidth="1" outlineLevel="1"/>
    <col min="36" max="36" width="10.6640625" customWidth="1"/>
    <col min="37" max="37" width="10.83203125" customWidth="1"/>
    <col min="38" max="38" width="10.6640625" customWidth="1" collapsed="1"/>
    <col min="39" max="63" width="12.6640625" hidden="1" customWidth="1" outlineLevel="1"/>
    <col min="64" max="64" width="1.1640625" hidden="1" customWidth="1" outlineLevel="1"/>
    <col min="65" max="65" width="4" hidden="1" customWidth="1" outlineLevel="1"/>
    <col min="66" max="67" width="10.1640625" customWidth="1"/>
    <col min="68" max="68" width="10.1640625" customWidth="1" collapsed="1"/>
    <col min="69" max="80" width="12.1640625" hidden="1" customWidth="1" outlineLevel="1"/>
    <col min="81" max="82" width="12.1640625" customWidth="1"/>
    <col min="83" max="94" width="12.6640625" hidden="1"/>
  </cols>
  <sheetData>
    <row r="1" spans="1:94" ht="1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7"/>
      <c r="T1" s="7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7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</row>
    <row r="2" spans="1:94" ht="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7"/>
      <c r="T2" s="7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7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</row>
    <row r="3" spans="1:94" ht="15">
      <c r="A3" s="3"/>
      <c r="B3" s="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7"/>
      <c r="T3" s="7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7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ht="16">
      <c r="A4" s="3"/>
      <c r="B4" s="7"/>
      <c r="C4" s="3" t="s">
        <v>83</v>
      </c>
      <c r="D4" s="3"/>
      <c r="E4" s="3"/>
      <c r="F4" s="3"/>
      <c r="G4" s="3"/>
      <c r="H4" s="3"/>
      <c r="I4" s="3"/>
      <c r="J4" s="3"/>
      <c r="K4" s="3"/>
      <c r="L4" s="1" t="s">
        <v>0</v>
      </c>
      <c r="M4" s="3"/>
      <c r="N4" s="3"/>
      <c r="O4" s="3"/>
      <c r="P4" s="3"/>
      <c r="Q4" s="3"/>
      <c r="R4" s="3"/>
      <c r="S4" s="7"/>
      <c r="T4" s="7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7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4"/>
      <c r="M5" s="3"/>
      <c r="N5" s="6"/>
      <c r="O5" s="4"/>
      <c r="P5" s="3"/>
      <c r="Q5" s="3"/>
      <c r="R5" s="3"/>
      <c r="S5" s="7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7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</row>
    <row r="6" spans="1:94" ht="18.75" customHeight="1">
      <c r="A6" s="3"/>
      <c r="B6" s="3"/>
      <c r="C6" s="10"/>
      <c r="D6" s="10"/>
      <c r="E6" s="10"/>
      <c r="F6" s="10"/>
      <c r="G6" s="10"/>
      <c r="H6" s="10"/>
      <c r="I6" s="10"/>
      <c r="J6" s="10"/>
      <c r="K6" s="10"/>
      <c r="L6" s="11">
        <v>1</v>
      </c>
      <c r="M6" s="92" t="s">
        <v>1</v>
      </c>
      <c r="N6" s="87"/>
      <c r="O6" s="87"/>
      <c r="P6" s="87"/>
      <c r="Q6" s="87"/>
      <c r="R6" s="87"/>
      <c r="S6" s="88"/>
      <c r="T6" s="7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7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</row>
    <row r="7" spans="1:94" ht="4.5" customHeight="1">
      <c r="A7" s="3"/>
      <c r="B7" s="3"/>
      <c r="C7" s="7"/>
      <c r="D7" s="7"/>
      <c r="E7" s="7"/>
      <c r="F7" s="7"/>
      <c r="G7" s="7"/>
      <c r="H7" s="7"/>
      <c r="I7" s="7"/>
      <c r="J7" s="7"/>
      <c r="K7" s="7"/>
      <c r="L7" s="12"/>
      <c r="M7" s="13"/>
      <c r="N7" s="13"/>
      <c r="O7" s="13"/>
      <c r="P7" s="3"/>
      <c r="Q7" s="3"/>
      <c r="R7" s="3"/>
      <c r="S7" s="7"/>
      <c r="T7" s="7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7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1:94" ht="13">
      <c r="A8" s="3"/>
      <c r="B8" s="3"/>
      <c r="C8" s="14"/>
      <c r="D8" s="14"/>
      <c r="E8" s="14"/>
      <c r="F8" s="14"/>
      <c r="G8" s="14"/>
      <c r="H8" s="14"/>
      <c r="I8" s="14"/>
      <c r="J8" s="14"/>
      <c r="K8" s="14"/>
      <c r="L8" s="15" t="s">
        <v>2</v>
      </c>
      <c r="M8" s="6" t="s">
        <v>3</v>
      </c>
      <c r="N8" s="3"/>
      <c r="O8" s="3"/>
      <c r="P8" s="3"/>
      <c r="Q8" s="3"/>
      <c r="R8" s="3"/>
      <c r="S8" s="7"/>
      <c r="T8" s="7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7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</row>
    <row r="9" spans="1:94" ht="5.25" customHeight="1">
      <c r="A9" s="3"/>
      <c r="B9" s="3"/>
      <c r="C9" s="7"/>
      <c r="D9" s="7"/>
      <c r="E9" s="7"/>
      <c r="F9" s="7"/>
      <c r="G9" s="7"/>
      <c r="H9" s="7"/>
      <c r="I9" s="7"/>
      <c r="J9" s="7"/>
      <c r="K9" s="7"/>
      <c r="L9" s="12"/>
      <c r="M9" s="6"/>
      <c r="N9" s="3"/>
      <c r="O9" s="3"/>
      <c r="P9" s="3"/>
      <c r="Q9" s="3"/>
      <c r="R9" s="3"/>
      <c r="S9" s="7"/>
      <c r="T9" s="7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7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ht="13">
      <c r="A10" s="3"/>
      <c r="B10" s="3"/>
      <c r="C10" s="7"/>
      <c r="D10" s="7"/>
      <c r="E10" s="7"/>
      <c r="F10" s="7"/>
      <c r="G10" s="7"/>
      <c r="H10" s="7"/>
      <c r="I10" s="7"/>
      <c r="J10" s="7"/>
      <c r="K10" s="7"/>
      <c r="L10" s="16">
        <v>1</v>
      </c>
      <c r="M10" s="6" t="s">
        <v>4</v>
      </c>
      <c r="N10" s="3"/>
      <c r="O10" s="3"/>
      <c r="P10" s="3"/>
      <c r="Q10" s="3"/>
      <c r="R10" s="3"/>
      <c r="S10" s="7"/>
      <c r="T10" s="7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7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ht="3.75" customHeight="1">
      <c r="A11" s="3"/>
      <c r="B11" s="3"/>
      <c r="C11" s="7"/>
      <c r="D11" s="7"/>
      <c r="E11" s="7"/>
      <c r="F11" s="7"/>
      <c r="G11" s="7"/>
      <c r="H11" s="7"/>
      <c r="I11" s="7"/>
      <c r="J11" s="7"/>
      <c r="K11" s="7"/>
      <c r="L11" s="12"/>
      <c r="M11" s="6"/>
      <c r="N11" s="3"/>
      <c r="O11" s="3"/>
      <c r="P11" s="3"/>
      <c r="Q11" s="3"/>
      <c r="R11" s="3"/>
      <c r="S11" s="7"/>
      <c r="T11" s="7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7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</row>
    <row r="12" spans="1:94" ht="13">
      <c r="A12" s="3"/>
      <c r="B12" s="3"/>
      <c r="C12" s="7"/>
      <c r="D12" s="7"/>
      <c r="E12" s="7"/>
      <c r="F12" s="7"/>
      <c r="G12" s="7"/>
      <c r="H12" s="7"/>
      <c r="I12" s="7"/>
      <c r="J12" s="7"/>
      <c r="K12" s="7"/>
      <c r="L12" s="3"/>
      <c r="M12" s="3"/>
      <c r="N12" s="3"/>
      <c r="O12" s="3"/>
      <c r="P12" s="3"/>
      <c r="Q12" s="3"/>
      <c r="R12" s="3"/>
      <c r="S12" s="7"/>
      <c r="T12" s="7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17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4"/>
      <c r="BO12" s="4"/>
      <c r="BP12" s="4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</row>
    <row r="13" spans="1:94" ht="16">
      <c r="A13" s="3"/>
      <c r="B13" s="3"/>
      <c r="C13" s="7"/>
      <c r="D13" s="7"/>
      <c r="E13" s="7"/>
      <c r="F13" s="7"/>
      <c r="G13" s="7"/>
      <c r="H13" s="7"/>
      <c r="I13" s="7"/>
      <c r="J13" s="7"/>
      <c r="K13" s="7"/>
      <c r="L13" s="2"/>
      <c r="M13" s="6"/>
      <c r="N13" s="3"/>
      <c r="O13" s="3"/>
      <c r="P13" s="3"/>
      <c r="Q13" s="3"/>
      <c r="R13" s="3"/>
      <c r="S13" s="3"/>
      <c r="T13" s="3"/>
      <c r="U13" s="19" t="s">
        <v>5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0"/>
      <c r="AJ13" s="21" t="s">
        <v>6</v>
      </c>
      <c r="AK13" s="22"/>
      <c r="AL13" s="23"/>
      <c r="AM13" s="24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6" t="s">
        <v>7</v>
      </c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6" t="s">
        <v>8</v>
      </c>
      <c r="BO13" s="25"/>
      <c r="BP13" s="27"/>
      <c r="BQ13" s="6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</row>
    <row r="14" spans="1:94" ht="16">
      <c r="A14" s="3"/>
      <c r="B14" s="3"/>
      <c r="C14" s="1" t="s">
        <v>9</v>
      </c>
      <c r="D14" s="1"/>
      <c r="E14" s="1"/>
      <c r="F14" s="1"/>
      <c r="G14" s="1"/>
      <c r="H14" s="1"/>
      <c r="I14" s="1"/>
      <c r="J14" s="1"/>
      <c r="K14" s="1"/>
      <c r="L14" s="28">
        <v>44562</v>
      </c>
      <c r="M14" s="28">
        <v>44593</v>
      </c>
      <c r="N14" s="28">
        <v>44621</v>
      </c>
      <c r="O14" s="28">
        <v>44652</v>
      </c>
      <c r="P14" s="28">
        <v>44682</v>
      </c>
      <c r="Q14" s="28">
        <v>44713</v>
      </c>
      <c r="R14" s="28">
        <v>44743</v>
      </c>
      <c r="S14" s="28">
        <v>44774</v>
      </c>
      <c r="T14" s="28">
        <v>44805</v>
      </c>
      <c r="U14" s="28">
        <v>44835</v>
      </c>
      <c r="V14" s="28">
        <v>44866</v>
      </c>
      <c r="W14" s="28">
        <v>44896</v>
      </c>
      <c r="X14" s="28">
        <v>44927</v>
      </c>
      <c r="Y14" s="28">
        <v>44958</v>
      </c>
      <c r="Z14" s="28">
        <v>44986</v>
      </c>
      <c r="AA14" s="28">
        <v>45017</v>
      </c>
      <c r="AB14" s="28">
        <v>45047</v>
      </c>
      <c r="AC14" s="28">
        <v>45078</v>
      </c>
      <c r="AD14" s="28">
        <v>45108</v>
      </c>
      <c r="AE14" s="28">
        <v>45139</v>
      </c>
      <c r="AF14" s="28">
        <v>45170</v>
      </c>
      <c r="AG14" s="28">
        <v>45200</v>
      </c>
      <c r="AH14" s="28">
        <v>45231</v>
      </c>
      <c r="AI14" s="28">
        <v>45261</v>
      </c>
      <c r="AJ14" s="28">
        <v>44835</v>
      </c>
      <c r="AK14" s="28">
        <v>44866</v>
      </c>
      <c r="AL14" s="28">
        <v>44896</v>
      </c>
      <c r="AM14" s="28">
        <v>44927</v>
      </c>
      <c r="AN14" s="28">
        <v>44958</v>
      </c>
      <c r="AO14" s="28">
        <v>44986</v>
      </c>
      <c r="AP14" s="28">
        <v>45017</v>
      </c>
      <c r="AQ14" s="28">
        <v>45047</v>
      </c>
      <c r="AR14" s="28">
        <v>45078</v>
      </c>
      <c r="AS14" s="28">
        <v>45108</v>
      </c>
      <c r="AT14" s="28">
        <v>45139</v>
      </c>
      <c r="AU14" s="28">
        <v>45170</v>
      </c>
      <c r="AV14" s="28">
        <v>45200</v>
      </c>
      <c r="AW14" s="28">
        <v>45231</v>
      </c>
      <c r="AX14" s="28">
        <v>45261</v>
      </c>
      <c r="AY14" s="28">
        <v>44835</v>
      </c>
      <c r="AZ14" s="28">
        <v>44866</v>
      </c>
      <c r="BA14" s="28">
        <v>44896</v>
      </c>
      <c r="BB14" s="28">
        <v>44927</v>
      </c>
      <c r="BC14" s="28">
        <v>44958</v>
      </c>
      <c r="BD14" s="28">
        <v>44986</v>
      </c>
      <c r="BE14" s="28">
        <v>45017</v>
      </c>
      <c r="BF14" s="28">
        <v>45047</v>
      </c>
      <c r="BG14" s="28">
        <v>45078</v>
      </c>
      <c r="BH14" s="28">
        <v>45108</v>
      </c>
      <c r="BI14" s="28">
        <v>45139</v>
      </c>
      <c r="BJ14" s="28">
        <v>45170</v>
      </c>
      <c r="BK14" s="28">
        <v>45200</v>
      </c>
      <c r="BL14" s="28">
        <v>45231</v>
      </c>
      <c r="BM14" s="28">
        <v>45261</v>
      </c>
      <c r="BN14" s="28">
        <v>44835</v>
      </c>
      <c r="BO14" s="28">
        <v>44866</v>
      </c>
      <c r="BP14" s="28">
        <v>44896</v>
      </c>
      <c r="BQ14" s="28">
        <v>44927</v>
      </c>
      <c r="BR14" s="28">
        <v>44958</v>
      </c>
      <c r="BS14" s="28">
        <v>44986</v>
      </c>
      <c r="BT14" s="28">
        <v>45017</v>
      </c>
      <c r="BU14" s="28">
        <v>45047</v>
      </c>
      <c r="BV14" s="28">
        <v>45078</v>
      </c>
      <c r="BW14" s="28">
        <v>45108</v>
      </c>
      <c r="BX14" s="28">
        <v>45139</v>
      </c>
      <c r="BY14" s="28">
        <v>45170</v>
      </c>
      <c r="BZ14" s="28">
        <v>45200</v>
      </c>
      <c r="CA14" s="28">
        <v>45231</v>
      </c>
      <c r="CB14" s="28">
        <v>45261</v>
      </c>
      <c r="CC14" s="29" t="s">
        <v>10</v>
      </c>
      <c r="CD14" s="29" t="s">
        <v>11</v>
      </c>
      <c r="CE14" s="28">
        <v>44927</v>
      </c>
      <c r="CF14" s="28">
        <v>44958</v>
      </c>
      <c r="CG14" s="28">
        <v>44986</v>
      </c>
      <c r="CH14" s="28">
        <v>45017</v>
      </c>
      <c r="CI14" s="28">
        <v>45047</v>
      </c>
      <c r="CJ14" s="28">
        <v>45078</v>
      </c>
      <c r="CK14" s="28">
        <v>45108</v>
      </c>
      <c r="CL14" s="28">
        <v>45139</v>
      </c>
      <c r="CM14" s="28">
        <v>45170</v>
      </c>
      <c r="CN14" s="28">
        <v>45200</v>
      </c>
      <c r="CO14" s="28">
        <v>45231</v>
      </c>
      <c r="CP14" s="28">
        <v>45261</v>
      </c>
    </row>
    <row r="15" spans="1:94" ht="13">
      <c r="A15" s="3"/>
      <c r="B15" s="3"/>
      <c r="C15" s="30" t="s">
        <v>12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</row>
    <row r="16" spans="1:94" ht="13">
      <c r="A16" s="3"/>
      <c r="B16" s="7"/>
      <c r="C16" s="30" t="s">
        <v>13</v>
      </c>
      <c r="D16" s="30" t="s">
        <v>14</v>
      </c>
      <c r="E16" s="30" t="s">
        <v>15</v>
      </c>
      <c r="F16" s="30" t="s">
        <v>16</v>
      </c>
      <c r="G16" s="30" t="s">
        <v>17</v>
      </c>
      <c r="H16" s="30" t="s">
        <v>18</v>
      </c>
      <c r="I16" s="30" t="s">
        <v>19</v>
      </c>
      <c r="J16" s="30" t="s">
        <v>20</v>
      </c>
      <c r="K16" s="30" t="s">
        <v>21</v>
      </c>
      <c r="L16" s="31">
        <f t="shared" ref="L16:AQ16" si="0">SUM(L17:L20)</f>
        <v>13366</v>
      </c>
      <c r="M16" s="31">
        <f t="shared" si="0"/>
        <v>16867</v>
      </c>
      <c r="N16" s="31">
        <f t="shared" si="0"/>
        <v>16366</v>
      </c>
      <c r="O16" s="31">
        <f t="shared" si="0"/>
        <v>13366</v>
      </c>
      <c r="P16" s="31">
        <f t="shared" si="0"/>
        <v>18366</v>
      </c>
      <c r="Q16" s="31">
        <f t="shared" si="0"/>
        <v>16867</v>
      </c>
      <c r="R16" s="31">
        <f t="shared" si="0"/>
        <v>13200</v>
      </c>
      <c r="S16" s="31">
        <f t="shared" si="0"/>
        <v>13200</v>
      </c>
      <c r="T16" s="31">
        <f t="shared" si="0"/>
        <v>13200</v>
      </c>
      <c r="U16" s="32">
        <f t="shared" si="0"/>
        <v>4</v>
      </c>
      <c r="V16" s="32">
        <f t="shared" si="0"/>
        <v>4</v>
      </c>
      <c r="W16" s="32">
        <f t="shared" si="0"/>
        <v>4</v>
      </c>
      <c r="X16" s="32">
        <f t="shared" si="0"/>
        <v>3</v>
      </c>
      <c r="Y16" s="32">
        <f t="shared" si="0"/>
        <v>3</v>
      </c>
      <c r="Z16" s="32">
        <f t="shared" si="0"/>
        <v>2.4666666666666668</v>
      </c>
      <c r="AA16" s="32">
        <f t="shared" si="0"/>
        <v>1.7241379310344827</v>
      </c>
      <c r="AB16" s="32">
        <f t="shared" si="0"/>
        <v>1</v>
      </c>
      <c r="AC16" s="32">
        <f t="shared" si="0"/>
        <v>1</v>
      </c>
      <c r="AD16" s="32">
        <f t="shared" si="0"/>
        <v>1</v>
      </c>
      <c r="AE16" s="32">
        <f t="shared" si="0"/>
        <v>0.43333333333333335</v>
      </c>
      <c r="AF16" s="32">
        <f t="shared" si="0"/>
        <v>0</v>
      </c>
      <c r="AG16" s="32">
        <f t="shared" si="0"/>
        <v>0</v>
      </c>
      <c r="AH16" s="32">
        <f t="shared" si="0"/>
        <v>0</v>
      </c>
      <c r="AI16" s="32">
        <f t="shared" si="0"/>
        <v>0</v>
      </c>
      <c r="AJ16" s="33">
        <f t="shared" si="0"/>
        <v>13250</v>
      </c>
      <c r="AK16" s="33">
        <f t="shared" si="0"/>
        <v>13250</v>
      </c>
      <c r="AL16" s="33">
        <f t="shared" si="0"/>
        <v>13250</v>
      </c>
      <c r="AM16" s="33">
        <f t="shared" si="0"/>
        <v>11166.666666666666</v>
      </c>
      <c r="AN16" s="33">
        <f t="shared" si="0"/>
        <v>11166.666666666666</v>
      </c>
      <c r="AO16" s="33">
        <f t="shared" si="0"/>
        <v>8855.5555555555547</v>
      </c>
      <c r="AP16" s="33">
        <f t="shared" si="0"/>
        <v>5752.8735632183907</v>
      </c>
      <c r="AQ16" s="33">
        <f t="shared" si="0"/>
        <v>2916.6666666666665</v>
      </c>
      <c r="AR16" s="33">
        <f t="shared" ref="AR16:BW16" si="1">SUM(AR17:AR20)</f>
        <v>2916.6666666666665</v>
      </c>
      <c r="AS16" s="33">
        <f t="shared" si="1"/>
        <v>2916.6666666666665</v>
      </c>
      <c r="AT16" s="33">
        <f t="shared" si="1"/>
        <v>1263.8888888888889</v>
      </c>
      <c r="AU16" s="33">
        <f t="shared" si="1"/>
        <v>0</v>
      </c>
      <c r="AV16" s="33">
        <f t="shared" si="1"/>
        <v>0</v>
      </c>
      <c r="AW16" s="33">
        <f t="shared" si="1"/>
        <v>0</v>
      </c>
      <c r="AX16" s="33">
        <f t="shared" si="1"/>
        <v>0</v>
      </c>
      <c r="AY16" s="34">
        <f t="shared" si="1"/>
        <v>1</v>
      </c>
      <c r="AZ16" s="34">
        <f t="shared" si="1"/>
        <v>1</v>
      </c>
      <c r="BA16" s="34">
        <f t="shared" si="1"/>
        <v>4</v>
      </c>
      <c r="BB16" s="34">
        <f t="shared" si="1"/>
        <v>0</v>
      </c>
      <c r="BC16" s="34">
        <f t="shared" si="1"/>
        <v>0</v>
      </c>
      <c r="BD16" s="34">
        <f t="shared" si="1"/>
        <v>1</v>
      </c>
      <c r="BE16" s="34">
        <f t="shared" si="1"/>
        <v>0</v>
      </c>
      <c r="BF16" s="34">
        <f t="shared" si="1"/>
        <v>0</v>
      </c>
      <c r="BG16" s="34">
        <f t="shared" si="1"/>
        <v>0</v>
      </c>
      <c r="BH16" s="34">
        <f t="shared" si="1"/>
        <v>0</v>
      </c>
      <c r="BI16" s="34">
        <f t="shared" si="1"/>
        <v>0</v>
      </c>
      <c r="BJ16" s="34">
        <f t="shared" si="1"/>
        <v>0</v>
      </c>
      <c r="BK16" s="34">
        <f t="shared" si="1"/>
        <v>0</v>
      </c>
      <c r="BL16" s="34">
        <f t="shared" si="1"/>
        <v>0</v>
      </c>
      <c r="BM16" s="34">
        <f t="shared" si="1"/>
        <v>0</v>
      </c>
      <c r="BN16" s="33">
        <f t="shared" si="1"/>
        <v>500</v>
      </c>
      <c r="BO16" s="33">
        <f t="shared" si="1"/>
        <v>500</v>
      </c>
      <c r="BP16" s="33">
        <f t="shared" si="1"/>
        <v>12000</v>
      </c>
      <c r="BQ16" s="33">
        <f t="shared" si="1"/>
        <v>0</v>
      </c>
      <c r="BR16" s="33">
        <f t="shared" si="1"/>
        <v>0</v>
      </c>
      <c r="BS16" s="33">
        <f t="shared" si="1"/>
        <v>3500</v>
      </c>
      <c r="BT16" s="33">
        <f t="shared" si="1"/>
        <v>0</v>
      </c>
      <c r="BU16" s="33">
        <f t="shared" si="1"/>
        <v>0</v>
      </c>
      <c r="BV16" s="33">
        <f t="shared" si="1"/>
        <v>0</v>
      </c>
      <c r="BW16" s="33">
        <f t="shared" si="1"/>
        <v>0</v>
      </c>
      <c r="BX16" s="33">
        <f t="shared" ref="BX16:DC16" si="2">SUM(BX17:BX20)</f>
        <v>0</v>
      </c>
      <c r="BY16" s="33">
        <f t="shared" si="2"/>
        <v>0</v>
      </c>
      <c r="BZ16" s="33">
        <f t="shared" si="2"/>
        <v>0</v>
      </c>
      <c r="CA16" s="33">
        <f t="shared" si="2"/>
        <v>0</v>
      </c>
      <c r="CB16" s="33">
        <f t="shared" si="2"/>
        <v>0</v>
      </c>
      <c r="CC16" s="33">
        <f t="shared" ref="CC16:CC20" si="3">SUM(L16:T16,AJ16:AL16,BN16:BP16)</f>
        <v>187548</v>
      </c>
      <c r="CD16" s="33">
        <f t="shared" ref="CD16:CD20" si="4">SUM(AM16:AX16,BQ16:CB16)</f>
        <v>50455.651340996163</v>
      </c>
      <c r="CE16" s="33">
        <f t="shared" ref="CE16:CP16" si="5">SUM(CE17:CE20)</f>
        <v>0</v>
      </c>
      <c r="CF16" s="33">
        <f t="shared" si="5"/>
        <v>0</v>
      </c>
      <c r="CG16" s="33">
        <f t="shared" si="5"/>
        <v>3500</v>
      </c>
      <c r="CH16" s="33">
        <f t="shared" si="5"/>
        <v>0</v>
      </c>
      <c r="CI16" s="33">
        <f t="shared" si="5"/>
        <v>0</v>
      </c>
      <c r="CJ16" s="33">
        <f t="shared" si="5"/>
        <v>0</v>
      </c>
      <c r="CK16" s="33">
        <f t="shared" si="5"/>
        <v>0</v>
      </c>
      <c r="CL16" s="33">
        <f t="shared" si="5"/>
        <v>0</v>
      </c>
      <c r="CM16" s="33">
        <f t="shared" si="5"/>
        <v>0</v>
      </c>
      <c r="CN16" s="33">
        <f t="shared" si="5"/>
        <v>0</v>
      </c>
      <c r="CO16" s="33">
        <f t="shared" si="5"/>
        <v>0</v>
      </c>
      <c r="CP16" s="33">
        <f t="shared" si="5"/>
        <v>0</v>
      </c>
    </row>
    <row r="17" spans="1:94" ht="13">
      <c r="A17" s="3"/>
      <c r="B17" s="7"/>
      <c r="C17" s="35" t="s">
        <v>91</v>
      </c>
      <c r="D17" s="11" t="s">
        <v>9</v>
      </c>
      <c r="E17" s="11" t="s">
        <v>22</v>
      </c>
      <c r="F17" s="11" t="s">
        <v>23</v>
      </c>
      <c r="G17" s="36">
        <v>35000</v>
      </c>
      <c r="H17" s="37">
        <v>43160</v>
      </c>
      <c r="I17" s="86">
        <v>45152</v>
      </c>
      <c r="J17" s="36">
        <v>5000</v>
      </c>
      <c r="K17" s="11" t="s">
        <v>24</v>
      </c>
      <c r="L17" s="38">
        <v>2917</v>
      </c>
      <c r="M17" s="38">
        <v>2917</v>
      </c>
      <c r="N17" s="38">
        <v>2917</v>
      </c>
      <c r="O17" s="38">
        <v>2917</v>
      </c>
      <c r="P17" s="38">
        <v>7917</v>
      </c>
      <c r="Q17" s="38">
        <v>2917</v>
      </c>
      <c r="R17" s="38">
        <v>2917</v>
      </c>
      <c r="S17" s="38">
        <v>2917</v>
      </c>
      <c r="T17" s="38">
        <v>2917</v>
      </c>
      <c r="U17" s="39">
        <f t="shared" ref="U17:AI20" si="6">IF($H17=0,0,MAX(0,(MIN($I17,EOMONTH(U$14,0))-MAX($H17,U$14))/(EOMONTH(U$14,0)-U$14)))</f>
        <v>1</v>
      </c>
      <c r="V17" s="39">
        <f t="shared" si="6"/>
        <v>1</v>
      </c>
      <c r="W17" s="39">
        <f t="shared" si="6"/>
        <v>1</v>
      </c>
      <c r="X17" s="39">
        <f t="shared" si="6"/>
        <v>1</v>
      </c>
      <c r="Y17" s="39">
        <f t="shared" si="6"/>
        <v>1</v>
      </c>
      <c r="Z17" s="39">
        <f t="shared" si="6"/>
        <v>1</v>
      </c>
      <c r="AA17" s="39">
        <f t="shared" si="6"/>
        <v>1</v>
      </c>
      <c r="AB17" s="39">
        <f t="shared" si="6"/>
        <v>1</v>
      </c>
      <c r="AC17" s="39">
        <f t="shared" si="6"/>
        <v>1</v>
      </c>
      <c r="AD17" s="39">
        <f t="shared" si="6"/>
        <v>1</v>
      </c>
      <c r="AE17" s="39">
        <f t="shared" si="6"/>
        <v>0.43333333333333335</v>
      </c>
      <c r="AF17" s="39">
        <f t="shared" si="6"/>
        <v>0</v>
      </c>
      <c r="AG17" s="39">
        <f t="shared" si="6"/>
        <v>0</v>
      </c>
      <c r="AH17" s="39">
        <f t="shared" si="6"/>
        <v>0</v>
      </c>
      <c r="AI17" s="39">
        <f t="shared" si="6"/>
        <v>0</v>
      </c>
      <c r="AJ17" s="40">
        <f t="shared" ref="AJ17" si="7">$G17*U17/12</f>
        <v>2916.6666666666665</v>
      </c>
      <c r="AK17" s="40">
        <f t="shared" ref="AK17:AX20" si="8">$G17*V17/12</f>
        <v>2916.6666666666665</v>
      </c>
      <c r="AL17" s="40">
        <f t="shared" si="8"/>
        <v>2916.6666666666665</v>
      </c>
      <c r="AM17" s="40">
        <f t="shared" si="8"/>
        <v>2916.6666666666665</v>
      </c>
      <c r="AN17" s="40">
        <f t="shared" si="8"/>
        <v>2916.6666666666665</v>
      </c>
      <c r="AO17" s="40">
        <f t="shared" si="8"/>
        <v>2916.6666666666665</v>
      </c>
      <c r="AP17" s="40">
        <f t="shared" si="8"/>
        <v>2916.6666666666665</v>
      </c>
      <c r="AQ17" s="40">
        <f t="shared" si="8"/>
        <v>2916.6666666666665</v>
      </c>
      <c r="AR17" s="40">
        <f t="shared" si="8"/>
        <v>2916.6666666666665</v>
      </c>
      <c r="AS17" s="40">
        <f t="shared" si="8"/>
        <v>2916.6666666666665</v>
      </c>
      <c r="AT17" s="40">
        <f t="shared" si="8"/>
        <v>1263.8888888888889</v>
      </c>
      <c r="AU17" s="40">
        <f t="shared" si="8"/>
        <v>0</v>
      </c>
      <c r="AV17" s="40">
        <f t="shared" si="8"/>
        <v>0</v>
      </c>
      <c r="AW17" s="40">
        <f t="shared" si="8"/>
        <v>0</v>
      </c>
      <c r="AX17" s="40">
        <f t="shared" si="8"/>
        <v>0</v>
      </c>
      <c r="AY17" s="41">
        <f t="shared" ref="AY17:AZ20" si="9">IF((AND(OR($I17="",$I17&gt;AY$14),$K17="Monthly")),1,0)</f>
        <v>0</v>
      </c>
      <c r="AZ17" s="41">
        <f t="shared" si="9"/>
        <v>0</v>
      </c>
      <c r="BA17" s="41">
        <f>IF((AND(OR($I17="",$I17&gt;BA$14),$K17="Monthly")),1,IF((AND(OR($I17="",$I17&gt;BA$14),$K17="Quarterly")),1,IF((AND(OR($I17="",$I17&gt;BA$14),$K17="Annual")),1,IF((AND(OR($I17="",$I17&gt;BA$14),$K17="Bi-Annual")),1,0))))</f>
        <v>1</v>
      </c>
      <c r="BB17" s="41">
        <f t="shared" ref="BB17:BC20" si="10">IF((AND(OR($I17="",$I17&gt;BB$14),$K17="Monthly")),1,0)</f>
        <v>0</v>
      </c>
      <c r="BC17" s="41">
        <f t="shared" si="10"/>
        <v>0</v>
      </c>
      <c r="BD17" s="41">
        <f>IF((AND(OR($I17="",$I17&gt;BD$14),$K17="Monthly")),1,IF((AND(OR($I17="",$I17&gt;BD$14),$K17="Quarterly")),1,0))</f>
        <v>0</v>
      </c>
      <c r="BE17" s="41">
        <f t="shared" ref="BE17:BF20" si="11">IF((AND(OR($I17="",$I17&gt;BE$14),$K17="Monthly")),1,0)</f>
        <v>0</v>
      </c>
      <c r="BF17" s="41">
        <f t="shared" si="11"/>
        <v>0</v>
      </c>
      <c r="BG17" s="41">
        <f>IF((AND(OR($I17="",$I17&gt;BG$14),$K17="Monthly")),1,IF((AND(OR($I17="",$I17&gt;BG$14),$K17="Quarterly")),1,IF((AND(OR($I17="",$I17&gt;BG$14),$K17="Bi-Annual")),1,0)))</f>
        <v>0</v>
      </c>
      <c r="BH17" s="41">
        <f t="shared" ref="BH17:BI20" si="12">IF((AND(OR($I17="",$I17&gt;BH$14),$K17="Monthly")),1,0)</f>
        <v>0</v>
      </c>
      <c r="BI17" s="41">
        <f t="shared" si="12"/>
        <v>0</v>
      </c>
      <c r="BJ17" s="41">
        <f>IF((AND(OR($I17="",$I17&gt;BJ$14),$K17="Monthly")),1,IF((AND(OR($I17="",$I17&gt;BJ$14),$K17="Quarterly")),1,0))</f>
        <v>0</v>
      </c>
      <c r="BK17" s="41">
        <f t="shared" ref="BK17:BL20" si="13">IF((AND(OR($I17="",$I17&gt;BK$14),$K17="Monthly")),1,0)</f>
        <v>0</v>
      </c>
      <c r="BL17" s="41">
        <f t="shared" si="13"/>
        <v>0</v>
      </c>
      <c r="BM17" s="41">
        <f>IF((AND(OR($I17="",$I17&gt;BM$14),$K17="Monthly")),1,IF((AND(OR($I17="",$I17&gt;BM$14),$K17="Quarterly")),1,IF((AND(OR($I17="",$I17&gt;BM$14),$K17="Annual")),1,IF((AND(OR($I17="",$I17&gt;BM$14),$K17="Bi-Annual")),1,0))))</f>
        <v>0</v>
      </c>
      <c r="BN17" s="40">
        <f t="shared" ref="BN17:CB20" si="14">$J17*AY17</f>
        <v>0</v>
      </c>
      <c r="BO17" s="40">
        <f t="shared" si="14"/>
        <v>0</v>
      </c>
      <c r="BP17" s="40">
        <f t="shared" si="14"/>
        <v>5000</v>
      </c>
      <c r="BQ17" s="40">
        <f t="shared" si="14"/>
        <v>0</v>
      </c>
      <c r="BR17" s="40">
        <f t="shared" si="14"/>
        <v>0</v>
      </c>
      <c r="BS17" s="40">
        <f t="shared" si="14"/>
        <v>0</v>
      </c>
      <c r="BT17" s="40">
        <f t="shared" si="14"/>
        <v>0</v>
      </c>
      <c r="BU17" s="40">
        <f t="shared" si="14"/>
        <v>0</v>
      </c>
      <c r="BV17" s="40">
        <f t="shared" si="14"/>
        <v>0</v>
      </c>
      <c r="BW17" s="40">
        <f t="shared" si="14"/>
        <v>0</v>
      </c>
      <c r="BX17" s="40">
        <f t="shared" si="14"/>
        <v>0</v>
      </c>
      <c r="BY17" s="40">
        <f t="shared" si="14"/>
        <v>0</v>
      </c>
      <c r="BZ17" s="40">
        <f t="shared" si="14"/>
        <v>0</v>
      </c>
      <c r="CA17" s="40">
        <f t="shared" si="14"/>
        <v>0</v>
      </c>
      <c r="CB17" s="40">
        <f t="shared" si="14"/>
        <v>0</v>
      </c>
      <c r="CC17" s="33">
        <f t="shared" si="3"/>
        <v>45002.999999999993</v>
      </c>
      <c r="CD17" s="33">
        <f t="shared" si="4"/>
        <v>21680.555555555558</v>
      </c>
      <c r="CE17" s="40">
        <f t="shared" ref="CE17:CP20" si="15">$J17*BB17</f>
        <v>0</v>
      </c>
      <c r="CF17" s="40">
        <f t="shared" si="15"/>
        <v>0</v>
      </c>
      <c r="CG17" s="40">
        <f t="shared" si="15"/>
        <v>0</v>
      </c>
      <c r="CH17" s="40">
        <f t="shared" si="15"/>
        <v>0</v>
      </c>
      <c r="CI17" s="40">
        <f t="shared" si="15"/>
        <v>0</v>
      </c>
      <c r="CJ17" s="40">
        <f t="shared" si="15"/>
        <v>0</v>
      </c>
      <c r="CK17" s="40">
        <f t="shared" si="15"/>
        <v>0</v>
      </c>
      <c r="CL17" s="40">
        <f t="shared" si="15"/>
        <v>0</v>
      </c>
      <c r="CM17" s="40">
        <f t="shared" si="15"/>
        <v>0</v>
      </c>
      <c r="CN17" s="40">
        <f t="shared" si="15"/>
        <v>0</v>
      </c>
      <c r="CO17" s="40">
        <f t="shared" si="15"/>
        <v>0</v>
      </c>
      <c r="CP17" s="40">
        <f t="shared" si="15"/>
        <v>0</v>
      </c>
    </row>
    <row r="18" spans="1:94" ht="13">
      <c r="A18" s="3"/>
      <c r="B18" s="7"/>
      <c r="C18" s="35" t="s">
        <v>92</v>
      </c>
      <c r="D18" s="11" t="s">
        <v>9</v>
      </c>
      <c r="E18" s="11" t="s">
        <v>25</v>
      </c>
      <c r="F18" s="11" t="s">
        <v>26</v>
      </c>
      <c r="G18" s="36">
        <v>47000</v>
      </c>
      <c r="H18" s="37">
        <v>43983</v>
      </c>
      <c r="I18" s="86">
        <v>45038</v>
      </c>
      <c r="J18" s="36">
        <v>3500</v>
      </c>
      <c r="K18" s="11" t="s">
        <v>27</v>
      </c>
      <c r="L18" s="38">
        <v>3916</v>
      </c>
      <c r="M18" s="38">
        <v>7417</v>
      </c>
      <c r="N18" s="38">
        <v>3916</v>
      </c>
      <c r="O18" s="38">
        <v>3916</v>
      </c>
      <c r="P18" s="38">
        <v>3916</v>
      </c>
      <c r="Q18" s="38">
        <v>7417</v>
      </c>
      <c r="R18" s="38">
        <v>3750</v>
      </c>
      <c r="S18" s="38">
        <v>3750</v>
      </c>
      <c r="T18" s="38">
        <v>3750</v>
      </c>
      <c r="U18" s="39">
        <f>IF($H18=0,0,MAX(0,(MIN($I18,EOMONTH(U$14,0))-MAX($H18,U$14))/(EOMONTH(U$14,0)-U$14)))</f>
        <v>1</v>
      </c>
      <c r="V18" s="39">
        <f t="shared" si="6"/>
        <v>1</v>
      </c>
      <c r="W18" s="39">
        <f t="shared" si="6"/>
        <v>1</v>
      </c>
      <c r="X18" s="39">
        <f t="shared" si="6"/>
        <v>1</v>
      </c>
      <c r="Y18" s="39">
        <f t="shared" si="6"/>
        <v>1</v>
      </c>
      <c r="Z18" s="39">
        <f t="shared" si="6"/>
        <v>1</v>
      </c>
      <c r="AA18" s="39">
        <f t="shared" si="6"/>
        <v>0.72413793103448276</v>
      </c>
      <c r="AB18" s="39">
        <f t="shared" si="6"/>
        <v>0</v>
      </c>
      <c r="AC18" s="39">
        <f t="shared" si="6"/>
        <v>0</v>
      </c>
      <c r="AD18" s="39">
        <f t="shared" si="6"/>
        <v>0</v>
      </c>
      <c r="AE18" s="39">
        <f t="shared" si="6"/>
        <v>0</v>
      </c>
      <c r="AF18" s="39">
        <f t="shared" si="6"/>
        <v>0</v>
      </c>
      <c r="AG18" s="39">
        <f t="shared" si="6"/>
        <v>0</v>
      </c>
      <c r="AH18" s="39">
        <f t="shared" si="6"/>
        <v>0</v>
      </c>
      <c r="AI18" s="39">
        <f t="shared" si="6"/>
        <v>0</v>
      </c>
      <c r="AJ18" s="40">
        <f>$G18*U18/12</f>
        <v>3916.6666666666665</v>
      </c>
      <c r="AK18" s="40">
        <f t="shared" si="8"/>
        <v>3916.6666666666665</v>
      </c>
      <c r="AL18" s="40">
        <f t="shared" si="8"/>
        <v>3916.6666666666665</v>
      </c>
      <c r="AM18" s="40">
        <f t="shared" si="8"/>
        <v>3916.6666666666665</v>
      </c>
      <c r="AN18" s="40">
        <f t="shared" si="8"/>
        <v>3916.6666666666665</v>
      </c>
      <c r="AO18" s="40">
        <f t="shared" si="8"/>
        <v>3916.6666666666665</v>
      </c>
      <c r="AP18" s="40">
        <f t="shared" si="8"/>
        <v>2836.2068965517242</v>
      </c>
      <c r="AQ18" s="40">
        <f t="shared" si="8"/>
        <v>0</v>
      </c>
      <c r="AR18" s="40">
        <f t="shared" si="8"/>
        <v>0</v>
      </c>
      <c r="AS18" s="40">
        <f t="shared" si="8"/>
        <v>0</v>
      </c>
      <c r="AT18" s="40">
        <f t="shared" si="8"/>
        <v>0</v>
      </c>
      <c r="AU18" s="40">
        <f t="shared" si="8"/>
        <v>0</v>
      </c>
      <c r="AV18" s="40">
        <f t="shared" si="8"/>
        <v>0</v>
      </c>
      <c r="AW18" s="40">
        <f t="shared" si="8"/>
        <v>0</v>
      </c>
      <c r="AX18" s="40">
        <f t="shared" si="8"/>
        <v>0</v>
      </c>
      <c r="AY18" s="41">
        <f t="shared" si="9"/>
        <v>0</v>
      </c>
      <c r="AZ18" s="41">
        <f t="shared" si="9"/>
        <v>0</v>
      </c>
      <c r="BA18" s="41">
        <f>IF((AND(OR($I18="",$I18&gt;BA$14),$K18="Monthly")),1,IF((AND(OR($I18="",$I18&gt;BA$14),$K18="Quarterly")),1,IF((AND(OR($I18="",$I18&gt;BA$14),$K18="Annual")),1,IF((AND(OR($I18="",$I18&gt;BA$14),$K18="Bi-Annual")),1,0))))</f>
        <v>1</v>
      </c>
      <c r="BB18" s="41">
        <f t="shared" si="10"/>
        <v>0</v>
      </c>
      <c r="BC18" s="41">
        <f t="shared" si="10"/>
        <v>0</v>
      </c>
      <c r="BD18" s="41">
        <f>IF((AND(OR($I18="",$I18&gt;BD$14),$K18="Monthly")),1,IF((AND(OR($I18="",$I18&gt;BD$14),$K18="Quarterly")),1,0))</f>
        <v>1</v>
      </c>
      <c r="BE18" s="41">
        <f t="shared" si="11"/>
        <v>0</v>
      </c>
      <c r="BF18" s="41">
        <f t="shared" si="11"/>
        <v>0</v>
      </c>
      <c r="BG18" s="41">
        <f>IF((AND(OR($I18="",$I18&gt;BG$14),$K18="Monthly")),1,IF((AND(OR($I18="",$I18&gt;BG$14),$K18="Quarterly")),1,IF((AND(OR($I18="",$I18&gt;BG$14),$K18="Bi-Annual")),1,0)))</f>
        <v>0</v>
      </c>
      <c r="BH18" s="41">
        <f t="shared" si="12"/>
        <v>0</v>
      </c>
      <c r="BI18" s="41">
        <f t="shared" si="12"/>
        <v>0</v>
      </c>
      <c r="BJ18" s="41">
        <f>IF((AND(OR($I18="",$I18&gt;BJ$14),$K18="Monthly")),1,IF((AND(OR($I18="",$I18&gt;BJ$14),$K18="Quarterly")),1,0))</f>
        <v>0</v>
      </c>
      <c r="BK18" s="41">
        <f t="shared" si="13"/>
        <v>0</v>
      </c>
      <c r="BL18" s="41">
        <f t="shared" si="13"/>
        <v>0</v>
      </c>
      <c r="BM18" s="41">
        <f>IF((AND(OR($I18="",$I18&gt;BM$14),$K18="Monthly")),1,IF((AND(OR($I18="",$I18&gt;BM$14),$K18="Quarterly")),1,IF((AND(OR($I18="",$I18&gt;BM$14),$K18="Annual")),1,IF((AND(OR($I18="",$I18&gt;BM$14),$K18="Bi-Annual")),1,0))))</f>
        <v>0</v>
      </c>
      <c r="BN18" s="40">
        <f t="shared" si="14"/>
        <v>0</v>
      </c>
      <c r="BO18" s="40">
        <f t="shared" si="14"/>
        <v>0</v>
      </c>
      <c r="BP18" s="40">
        <f t="shared" si="14"/>
        <v>3500</v>
      </c>
      <c r="BQ18" s="40">
        <f t="shared" si="14"/>
        <v>0</v>
      </c>
      <c r="BR18" s="40">
        <f t="shared" si="14"/>
        <v>0</v>
      </c>
      <c r="BS18" s="40">
        <f t="shared" si="14"/>
        <v>3500</v>
      </c>
      <c r="BT18" s="40">
        <f t="shared" si="14"/>
        <v>0</v>
      </c>
      <c r="BU18" s="40">
        <f t="shared" si="14"/>
        <v>0</v>
      </c>
      <c r="BV18" s="40">
        <f t="shared" si="14"/>
        <v>0</v>
      </c>
      <c r="BW18" s="40">
        <f t="shared" si="14"/>
        <v>0</v>
      </c>
      <c r="BX18" s="40">
        <f t="shared" si="14"/>
        <v>0</v>
      </c>
      <c r="BY18" s="40">
        <f t="shared" si="14"/>
        <v>0</v>
      </c>
      <c r="BZ18" s="40">
        <f t="shared" si="14"/>
        <v>0</v>
      </c>
      <c r="CA18" s="40">
        <f t="shared" si="14"/>
        <v>0</v>
      </c>
      <c r="CB18" s="40">
        <f t="shared" si="14"/>
        <v>0</v>
      </c>
      <c r="CC18" s="33">
        <f t="shared" si="3"/>
        <v>56997.999999999993</v>
      </c>
      <c r="CD18" s="33">
        <f t="shared" si="4"/>
        <v>18086.206896551725</v>
      </c>
      <c r="CE18" s="40">
        <f t="shared" si="15"/>
        <v>0</v>
      </c>
      <c r="CF18" s="40">
        <f t="shared" si="15"/>
        <v>0</v>
      </c>
      <c r="CG18" s="40">
        <f t="shared" si="15"/>
        <v>3500</v>
      </c>
      <c r="CH18" s="40">
        <f t="shared" si="15"/>
        <v>0</v>
      </c>
      <c r="CI18" s="40">
        <f t="shared" si="15"/>
        <v>0</v>
      </c>
      <c r="CJ18" s="40">
        <f t="shared" si="15"/>
        <v>0</v>
      </c>
      <c r="CK18" s="40">
        <f t="shared" si="15"/>
        <v>0</v>
      </c>
      <c r="CL18" s="40">
        <f t="shared" si="15"/>
        <v>0</v>
      </c>
      <c r="CM18" s="40">
        <f t="shared" si="15"/>
        <v>0</v>
      </c>
      <c r="CN18" s="40">
        <f t="shared" si="15"/>
        <v>0</v>
      </c>
      <c r="CO18" s="40">
        <f t="shared" si="15"/>
        <v>0</v>
      </c>
      <c r="CP18" s="40">
        <f t="shared" si="15"/>
        <v>0</v>
      </c>
    </row>
    <row r="19" spans="1:94" ht="13">
      <c r="A19" s="3"/>
      <c r="B19" s="7"/>
      <c r="C19" s="35" t="s">
        <v>93</v>
      </c>
      <c r="D19" s="11" t="s">
        <v>9</v>
      </c>
      <c r="E19" s="11" t="s">
        <v>28</v>
      </c>
      <c r="F19" s="11" t="s">
        <v>26</v>
      </c>
      <c r="G19" s="36">
        <v>52000</v>
      </c>
      <c r="H19" s="37">
        <v>44484</v>
      </c>
      <c r="I19" s="86">
        <v>45000</v>
      </c>
      <c r="J19" s="36">
        <v>3000</v>
      </c>
      <c r="K19" s="11" t="s">
        <v>29</v>
      </c>
      <c r="L19" s="38">
        <v>4333</v>
      </c>
      <c r="M19" s="38">
        <v>4333</v>
      </c>
      <c r="N19" s="38">
        <v>7333</v>
      </c>
      <c r="O19" s="38">
        <v>4333</v>
      </c>
      <c r="P19" s="38">
        <v>4333</v>
      </c>
      <c r="Q19" s="38">
        <v>4333</v>
      </c>
      <c r="R19" s="38">
        <v>4333</v>
      </c>
      <c r="S19" s="38">
        <v>4333</v>
      </c>
      <c r="T19" s="38">
        <v>4333</v>
      </c>
      <c r="U19" s="39">
        <f t="shared" si="6"/>
        <v>1</v>
      </c>
      <c r="V19" s="39">
        <f t="shared" si="6"/>
        <v>1</v>
      </c>
      <c r="W19" s="39">
        <f t="shared" si="6"/>
        <v>1</v>
      </c>
      <c r="X19" s="39">
        <f t="shared" si="6"/>
        <v>1</v>
      </c>
      <c r="Y19" s="39">
        <f t="shared" si="6"/>
        <v>1</v>
      </c>
      <c r="Z19" s="39">
        <f t="shared" si="6"/>
        <v>0.46666666666666667</v>
      </c>
      <c r="AA19" s="39">
        <f t="shared" si="6"/>
        <v>0</v>
      </c>
      <c r="AB19" s="39">
        <f t="shared" si="6"/>
        <v>0</v>
      </c>
      <c r="AC19" s="39">
        <f t="shared" si="6"/>
        <v>0</v>
      </c>
      <c r="AD19" s="39">
        <f t="shared" si="6"/>
        <v>0</v>
      </c>
      <c r="AE19" s="39">
        <f t="shared" si="6"/>
        <v>0</v>
      </c>
      <c r="AF19" s="39">
        <f t="shared" si="6"/>
        <v>0</v>
      </c>
      <c r="AG19" s="39">
        <f t="shared" si="6"/>
        <v>0</v>
      </c>
      <c r="AH19" s="39">
        <f t="shared" si="6"/>
        <v>0</v>
      </c>
      <c r="AI19" s="39">
        <f t="shared" si="6"/>
        <v>0</v>
      </c>
      <c r="AJ19" s="40">
        <f>$G19*U19/12</f>
        <v>4333.333333333333</v>
      </c>
      <c r="AK19" s="40">
        <f t="shared" si="8"/>
        <v>4333.333333333333</v>
      </c>
      <c r="AL19" s="40">
        <f t="shared" si="8"/>
        <v>4333.333333333333</v>
      </c>
      <c r="AM19" s="40">
        <f t="shared" si="8"/>
        <v>4333.333333333333</v>
      </c>
      <c r="AN19" s="40">
        <f t="shared" si="8"/>
        <v>4333.333333333333</v>
      </c>
      <c r="AO19" s="40">
        <f t="shared" si="8"/>
        <v>2022.2222222222224</v>
      </c>
      <c r="AP19" s="40">
        <f t="shared" si="8"/>
        <v>0</v>
      </c>
      <c r="AQ19" s="40">
        <f t="shared" si="8"/>
        <v>0</v>
      </c>
      <c r="AR19" s="40">
        <f t="shared" si="8"/>
        <v>0</v>
      </c>
      <c r="AS19" s="40">
        <f t="shared" si="8"/>
        <v>0</v>
      </c>
      <c r="AT19" s="40">
        <f t="shared" si="8"/>
        <v>0</v>
      </c>
      <c r="AU19" s="40">
        <f t="shared" si="8"/>
        <v>0</v>
      </c>
      <c r="AV19" s="40">
        <f t="shared" si="8"/>
        <v>0</v>
      </c>
      <c r="AW19" s="40">
        <f t="shared" si="8"/>
        <v>0</v>
      </c>
      <c r="AX19" s="40">
        <f t="shared" si="8"/>
        <v>0</v>
      </c>
      <c r="AY19" s="41">
        <f t="shared" si="9"/>
        <v>0</v>
      </c>
      <c r="AZ19" s="41">
        <f t="shared" si="9"/>
        <v>0</v>
      </c>
      <c r="BA19" s="41">
        <f>IF((AND(OR($I19="",$I19&gt;BA$14),$K19="Monthly")),1,IF((AND(OR($I19="",$I19&gt;BA$14),$K19="Quarterly")),1,IF((AND(OR($I19="",$I19&gt;BA$14),$K19="Annual")),1,IF((AND(OR($I19="",$I19&gt;BA$14),$K19="Bi-Annual")),1,0))))</f>
        <v>1</v>
      </c>
      <c r="BB19" s="41">
        <f t="shared" si="10"/>
        <v>0</v>
      </c>
      <c r="BC19" s="41">
        <f t="shared" si="10"/>
        <v>0</v>
      </c>
      <c r="BD19" s="41">
        <f>IF((AND(OR($I19="",$I19&gt;BD$14),$K19="Monthly")),1,IF((AND(OR($I19="",$I19&gt;BD$14),$K19="Quarterly")),1,0))</f>
        <v>0</v>
      </c>
      <c r="BE19" s="41">
        <f t="shared" si="11"/>
        <v>0</v>
      </c>
      <c r="BF19" s="41">
        <f t="shared" si="11"/>
        <v>0</v>
      </c>
      <c r="BG19" s="41">
        <f>IF((AND(OR($I19="",$I19&gt;BG$14),$K19="Monthly")),1,IF((AND(OR($I19="",$I19&gt;BG$14),$K19="Quarterly")),1,IF((AND(OR($I19="",$I19&gt;BG$14),$K19="Bi-Annual")),1,0)))</f>
        <v>0</v>
      </c>
      <c r="BH19" s="41">
        <f t="shared" si="12"/>
        <v>0</v>
      </c>
      <c r="BI19" s="41">
        <f t="shared" si="12"/>
        <v>0</v>
      </c>
      <c r="BJ19" s="41">
        <f>IF((AND(OR($I19="",$I19&gt;BJ$14),$K19="Monthly")),1,IF((AND(OR($I19="",$I19&gt;BJ$14),$K19="Quarterly")),1,0))</f>
        <v>0</v>
      </c>
      <c r="BK19" s="41">
        <f t="shared" si="13"/>
        <v>0</v>
      </c>
      <c r="BL19" s="41">
        <f t="shared" si="13"/>
        <v>0</v>
      </c>
      <c r="BM19" s="41">
        <f>IF((AND(OR($I19="",$I19&gt;BM$14),$K19="Monthly")),1,IF((AND(OR($I19="",$I19&gt;BM$14),$K19="Quarterly")),1,IF((AND(OR($I19="",$I19&gt;BM$14),$K19="Annual")),1,IF((AND(OR($I19="",$I19&gt;BM$14),$K19="Bi-Annual")),1,0))))</f>
        <v>0</v>
      </c>
      <c r="BN19" s="40">
        <f t="shared" si="14"/>
        <v>0</v>
      </c>
      <c r="BO19" s="40">
        <f t="shared" si="14"/>
        <v>0</v>
      </c>
      <c r="BP19" s="40">
        <f t="shared" si="14"/>
        <v>3000</v>
      </c>
      <c r="BQ19" s="40">
        <f t="shared" si="14"/>
        <v>0</v>
      </c>
      <c r="BR19" s="40">
        <f t="shared" si="14"/>
        <v>0</v>
      </c>
      <c r="BS19" s="40">
        <f t="shared" si="14"/>
        <v>0</v>
      </c>
      <c r="BT19" s="40">
        <f t="shared" si="14"/>
        <v>0</v>
      </c>
      <c r="BU19" s="40">
        <f t="shared" si="14"/>
        <v>0</v>
      </c>
      <c r="BV19" s="40">
        <f t="shared" si="14"/>
        <v>0</v>
      </c>
      <c r="BW19" s="40">
        <f t="shared" si="14"/>
        <v>0</v>
      </c>
      <c r="BX19" s="40">
        <f t="shared" si="14"/>
        <v>0</v>
      </c>
      <c r="BY19" s="40">
        <f t="shared" si="14"/>
        <v>0</v>
      </c>
      <c r="BZ19" s="40">
        <f t="shared" si="14"/>
        <v>0</v>
      </c>
      <c r="CA19" s="40">
        <f t="shared" si="14"/>
        <v>0</v>
      </c>
      <c r="CB19" s="40">
        <f t="shared" si="14"/>
        <v>0</v>
      </c>
      <c r="CC19" s="33">
        <f t="shared" si="3"/>
        <v>57997.000000000007</v>
      </c>
      <c r="CD19" s="33">
        <f t="shared" si="4"/>
        <v>10688.888888888889</v>
      </c>
      <c r="CE19" s="40">
        <f t="shared" si="15"/>
        <v>0</v>
      </c>
      <c r="CF19" s="40">
        <f t="shared" si="15"/>
        <v>0</v>
      </c>
      <c r="CG19" s="40">
        <f t="shared" si="15"/>
        <v>0</v>
      </c>
      <c r="CH19" s="40">
        <f t="shared" si="15"/>
        <v>0</v>
      </c>
      <c r="CI19" s="40">
        <f t="shared" si="15"/>
        <v>0</v>
      </c>
      <c r="CJ19" s="40">
        <f t="shared" si="15"/>
        <v>0</v>
      </c>
      <c r="CK19" s="40">
        <f t="shared" si="15"/>
        <v>0</v>
      </c>
      <c r="CL19" s="40">
        <f t="shared" si="15"/>
        <v>0</v>
      </c>
      <c r="CM19" s="40">
        <f t="shared" si="15"/>
        <v>0</v>
      </c>
      <c r="CN19" s="40">
        <f t="shared" si="15"/>
        <v>0</v>
      </c>
      <c r="CO19" s="40">
        <f t="shared" si="15"/>
        <v>0</v>
      </c>
      <c r="CP19" s="40">
        <f t="shared" si="15"/>
        <v>0</v>
      </c>
    </row>
    <row r="20" spans="1:94" ht="13">
      <c r="A20" s="3"/>
      <c r="B20" s="7"/>
      <c r="C20" s="35" t="s">
        <v>94</v>
      </c>
      <c r="D20" s="11" t="s">
        <v>9</v>
      </c>
      <c r="E20" s="11" t="s">
        <v>30</v>
      </c>
      <c r="F20" s="11" t="s">
        <v>31</v>
      </c>
      <c r="G20" s="36">
        <v>25000</v>
      </c>
      <c r="H20" s="37">
        <v>44423</v>
      </c>
      <c r="I20" s="86">
        <v>44926</v>
      </c>
      <c r="J20" s="36">
        <v>500</v>
      </c>
      <c r="K20" s="11" t="s">
        <v>32</v>
      </c>
      <c r="L20" s="38">
        <v>2200</v>
      </c>
      <c r="M20" s="38">
        <v>2200</v>
      </c>
      <c r="N20" s="38">
        <v>2200</v>
      </c>
      <c r="O20" s="38">
        <v>2200</v>
      </c>
      <c r="P20" s="38">
        <v>2200</v>
      </c>
      <c r="Q20" s="38">
        <v>2200</v>
      </c>
      <c r="R20" s="38">
        <v>2200</v>
      </c>
      <c r="S20" s="38">
        <v>2200</v>
      </c>
      <c r="T20" s="38">
        <v>2200</v>
      </c>
      <c r="U20" s="39">
        <f t="shared" si="6"/>
        <v>1</v>
      </c>
      <c r="V20" s="39">
        <f t="shared" si="6"/>
        <v>1</v>
      </c>
      <c r="W20" s="39">
        <f t="shared" si="6"/>
        <v>1</v>
      </c>
      <c r="X20" s="39">
        <f t="shared" si="6"/>
        <v>0</v>
      </c>
      <c r="Y20" s="39">
        <f t="shared" si="6"/>
        <v>0</v>
      </c>
      <c r="Z20" s="39">
        <f t="shared" si="6"/>
        <v>0</v>
      </c>
      <c r="AA20" s="39">
        <f t="shared" si="6"/>
        <v>0</v>
      </c>
      <c r="AB20" s="39">
        <f t="shared" si="6"/>
        <v>0</v>
      </c>
      <c r="AC20" s="39">
        <f t="shared" si="6"/>
        <v>0</v>
      </c>
      <c r="AD20" s="39">
        <f t="shared" si="6"/>
        <v>0</v>
      </c>
      <c r="AE20" s="39">
        <f t="shared" si="6"/>
        <v>0</v>
      </c>
      <c r="AF20" s="39">
        <f t="shared" si="6"/>
        <v>0</v>
      </c>
      <c r="AG20" s="39">
        <f t="shared" si="6"/>
        <v>0</v>
      </c>
      <c r="AH20" s="39">
        <f t="shared" si="6"/>
        <v>0</v>
      </c>
      <c r="AI20" s="39">
        <f t="shared" si="6"/>
        <v>0</v>
      </c>
      <c r="AJ20" s="40">
        <f>$G20*U20/12</f>
        <v>2083.3333333333335</v>
      </c>
      <c r="AK20" s="40">
        <f t="shared" si="8"/>
        <v>2083.3333333333335</v>
      </c>
      <c r="AL20" s="40">
        <f>$G20*W20/12</f>
        <v>2083.3333333333335</v>
      </c>
      <c r="AM20" s="40">
        <f>$G20*X20/12</f>
        <v>0</v>
      </c>
      <c r="AN20" s="40">
        <f t="shared" si="8"/>
        <v>0</v>
      </c>
      <c r="AO20" s="40">
        <f t="shared" si="8"/>
        <v>0</v>
      </c>
      <c r="AP20" s="40">
        <f t="shared" si="8"/>
        <v>0</v>
      </c>
      <c r="AQ20" s="40">
        <f t="shared" si="8"/>
        <v>0</v>
      </c>
      <c r="AR20" s="40">
        <f t="shared" si="8"/>
        <v>0</v>
      </c>
      <c r="AS20" s="40">
        <f t="shared" si="8"/>
        <v>0</v>
      </c>
      <c r="AT20" s="40">
        <f t="shared" si="8"/>
        <v>0</v>
      </c>
      <c r="AU20" s="40">
        <f t="shared" si="8"/>
        <v>0</v>
      </c>
      <c r="AV20" s="40">
        <f t="shared" si="8"/>
        <v>0</v>
      </c>
      <c r="AW20" s="40">
        <f t="shared" si="8"/>
        <v>0</v>
      </c>
      <c r="AX20" s="40">
        <f t="shared" si="8"/>
        <v>0</v>
      </c>
      <c r="AY20" s="41">
        <f t="shared" si="9"/>
        <v>1</v>
      </c>
      <c r="AZ20" s="41">
        <f t="shared" si="9"/>
        <v>1</v>
      </c>
      <c r="BA20" s="41">
        <f>IF((AND(OR($I20="",$I20&gt;BA$14),$K20="Monthly")),1,IF((AND(OR($I20="",$I20&gt;BA$14),$K20="Quarterly")),1,IF((AND(OR($I20="",$I20&gt;BA$14),$K20="Annual")),1,IF((AND(OR($I20="",$I20&gt;BA$14),$K20="Bi-Annual")),1,0))))</f>
        <v>1</v>
      </c>
      <c r="BB20" s="41">
        <f t="shared" si="10"/>
        <v>0</v>
      </c>
      <c r="BC20" s="41">
        <f t="shared" si="10"/>
        <v>0</v>
      </c>
      <c r="BD20" s="41">
        <f>IF((AND(OR($I20="",$I20&gt;BD$14),$K20="Monthly")),1,IF((AND(OR($I20="",$I20&gt;BD$14),$K20="Quarterly")),1,0))</f>
        <v>0</v>
      </c>
      <c r="BE20" s="41">
        <f t="shared" si="11"/>
        <v>0</v>
      </c>
      <c r="BF20" s="41">
        <f t="shared" si="11"/>
        <v>0</v>
      </c>
      <c r="BG20" s="41">
        <f>IF((AND(OR($I20="",$I20&gt;BG$14),$K20="Monthly")),1,IF((AND(OR($I20="",$I20&gt;BG$14),$K20="Quarterly")),1,IF((AND(OR($I20="",$I20&gt;BG$14),$K20="Bi-Annual")),1,0)))</f>
        <v>0</v>
      </c>
      <c r="BH20" s="41">
        <f t="shared" si="12"/>
        <v>0</v>
      </c>
      <c r="BI20" s="41">
        <f t="shared" si="12"/>
        <v>0</v>
      </c>
      <c r="BJ20" s="41">
        <f>IF((AND(OR($I20="",$I20&gt;BJ$14),$K20="Monthly")),1,IF((AND(OR($I20="",$I20&gt;BJ$14),$K20="Quarterly")),1,0))</f>
        <v>0</v>
      </c>
      <c r="BK20" s="41">
        <f t="shared" si="13"/>
        <v>0</v>
      </c>
      <c r="BL20" s="41">
        <f t="shared" si="13"/>
        <v>0</v>
      </c>
      <c r="BM20" s="41">
        <f>IF((AND(OR($I20="",$I20&gt;BM$14),$K20="Monthly")),1,IF((AND(OR($I20="",$I20&gt;BM$14),$K20="Quarterly")),1,IF((AND(OR($I20="",$I20&gt;BM$14),$K20="Annual")),1,IF((AND(OR($I20="",$I20&gt;BM$14),$K20="Bi-Annual")),1,0))))</f>
        <v>0</v>
      </c>
      <c r="BN20" s="40">
        <f t="shared" si="14"/>
        <v>500</v>
      </c>
      <c r="BO20" s="40">
        <f t="shared" si="14"/>
        <v>500</v>
      </c>
      <c r="BP20" s="40">
        <f t="shared" si="14"/>
        <v>500</v>
      </c>
      <c r="BQ20" s="40">
        <f t="shared" si="14"/>
        <v>0</v>
      </c>
      <c r="BR20" s="40">
        <f t="shared" si="14"/>
        <v>0</v>
      </c>
      <c r="BS20" s="40">
        <f t="shared" si="14"/>
        <v>0</v>
      </c>
      <c r="BT20" s="40">
        <f t="shared" si="14"/>
        <v>0</v>
      </c>
      <c r="BU20" s="40">
        <f t="shared" si="14"/>
        <v>0</v>
      </c>
      <c r="BV20" s="40">
        <f t="shared" si="14"/>
        <v>0</v>
      </c>
      <c r="BW20" s="40">
        <f t="shared" si="14"/>
        <v>0</v>
      </c>
      <c r="BX20" s="40">
        <f t="shared" si="14"/>
        <v>0</v>
      </c>
      <c r="BY20" s="40">
        <f t="shared" si="14"/>
        <v>0</v>
      </c>
      <c r="BZ20" s="40">
        <f t="shared" si="14"/>
        <v>0</v>
      </c>
      <c r="CA20" s="40">
        <f t="shared" si="14"/>
        <v>0</v>
      </c>
      <c r="CB20" s="40">
        <f t="shared" si="14"/>
        <v>0</v>
      </c>
      <c r="CC20" s="33">
        <f t="shared" si="3"/>
        <v>27549.999999999996</v>
      </c>
      <c r="CD20" s="33">
        <f t="shared" si="4"/>
        <v>0</v>
      </c>
      <c r="CE20" s="40">
        <f t="shared" si="15"/>
        <v>0</v>
      </c>
      <c r="CF20" s="40">
        <f t="shared" si="15"/>
        <v>0</v>
      </c>
      <c r="CG20" s="40">
        <f t="shared" si="15"/>
        <v>0</v>
      </c>
      <c r="CH20" s="40">
        <f t="shared" si="15"/>
        <v>0</v>
      </c>
      <c r="CI20" s="40">
        <f t="shared" si="15"/>
        <v>0</v>
      </c>
      <c r="CJ20" s="40">
        <f t="shared" si="15"/>
        <v>0</v>
      </c>
      <c r="CK20" s="40">
        <f t="shared" si="15"/>
        <v>0</v>
      </c>
      <c r="CL20" s="40">
        <f t="shared" si="15"/>
        <v>0</v>
      </c>
      <c r="CM20" s="40">
        <f t="shared" si="15"/>
        <v>0</v>
      </c>
      <c r="CN20" s="40">
        <f t="shared" si="15"/>
        <v>0</v>
      </c>
      <c r="CO20" s="40">
        <f t="shared" si="15"/>
        <v>0</v>
      </c>
      <c r="CP20" s="40">
        <f t="shared" si="15"/>
        <v>0</v>
      </c>
    </row>
    <row r="21" spans="1:94" ht="1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42">
        <f t="shared" ref="L21:AI21" si="16">IF(L17&lt;&gt;0,1,0)+IF(L18&lt;&gt;0,1,0)+IF(L19&lt;&gt;0,1,0)+IF(L20&lt;&gt;0,1,0)</f>
        <v>4</v>
      </c>
      <c r="M21" s="42">
        <f t="shared" si="16"/>
        <v>4</v>
      </c>
      <c r="N21" s="42">
        <f t="shared" si="16"/>
        <v>4</v>
      </c>
      <c r="O21" s="42">
        <f t="shared" si="16"/>
        <v>4</v>
      </c>
      <c r="P21" s="42">
        <f t="shared" si="16"/>
        <v>4</v>
      </c>
      <c r="Q21" s="42">
        <f t="shared" si="16"/>
        <v>4</v>
      </c>
      <c r="R21" s="42">
        <f t="shared" si="16"/>
        <v>4</v>
      </c>
      <c r="S21" s="42">
        <f t="shared" si="16"/>
        <v>4</v>
      </c>
      <c r="T21" s="42">
        <f t="shared" si="16"/>
        <v>4</v>
      </c>
      <c r="U21" s="8">
        <f>IF(U17&lt;&gt;0,1,0)+IF(U18&lt;&gt;0,1,0)+IF(U19&lt;&gt;0,1,0)+IF(U20&lt;&gt;0,1,0)</f>
        <v>4</v>
      </c>
      <c r="V21" s="8">
        <f t="shared" si="16"/>
        <v>4</v>
      </c>
      <c r="W21" s="8">
        <f t="shared" si="16"/>
        <v>4</v>
      </c>
      <c r="X21" s="8">
        <f t="shared" si="16"/>
        <v>3</v>
      </c>
      <c r="Y21" s="8">
        <f t="shared" si="16"/>
        <v>3</v>
      </c>
      <c r="Z21" s="8">
        <f t="shared" si="16"/>
        <v>3</v>
      </c>
      <c r="AA21" s="8">
        <f t="shared" si="16"/>
        <v>2</v>
      </c>
      <c r="AB21" s="8">
        <f t="shared" si="16"/>
        <v>1</v>
      </c>
      <c r="AC21" s="8">
        <f t="shared" si="16"/>
        <v>1</v>
      </c>
      <c r="AD21" s="8">
        <f t="shared" si="16"/>
        <v>1</v>
      </c>
      <c r="AE21" s="8">
        <f t="shared" si="16"/>
        <v>1</v>
      </c>
      <c r="AF21" s="8">
        <f t="shared" si="16"/>
        <v>0</v>
      </c>
      <c r="AG21" s="8">
        <f t="shared" si="16"/>
        <v>0</v>
      </c>
      <c r="AH21" s="8">
        <f t="shared" si="16"/>
        <v>0</v>
      </c>
      <c r="AI21" s="8">
        <f t="shared" si="16"/>
        <v>0</v>
      </c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</row>
    <row r="22" spans="1:94" ht="13">
      <c r="A22" s="3"/>
      <c r="B22" s="7"/>
      <c r="C22" s="30" t="s">
        <v>33</v>
      </c>
      <c r="D22" s="30" t="s">
        <v>14</v>
      </c>
      <c r="E22" s="30" t="s">
        <v>15</v>
      </c>
      <c r="F22" s="30" t="s">
        <v>16</v>
      </c>
      <c r="G22" s="30" t="s">
        <v>17</v>
      </c>
      <c r="H22" s="30" t="s">
        <v>18</v>
      </c>
      <c r="I22" s="30" t="s">
        <v>19</v>
      </c>
      <c r="J22" s="30" t="s">
        <v>20</v>
      </c>
      <c r="K22" s="30" t="s">
        <v>21</v>
      </c>
      <c r="L22" s="31">
        <f>SUM(L23:L26)</f>
        <v>23500</v>
      </c>
      <c r="M22" s="31">
        <f t="shared" ref="M22:CB22" si="17">SUM(M23:M26)</f>
        <v>23500</v>
      </c>
      <c r="N22" s="31">
        <f t="shared" si="17"/>
        <v>32500</v>
      </c>
      <c r="O22" s="31">
        <f t="shared" si="17"/>
        <v>23500</v>
      </c>
      <c r="P22" s="31">
        <f t="shared" si="17"/>
        <v>27500</v>
      </c>
      <c r="Q22" s="31">
        <f t="shared" si="17"/>
        <v>24500</v>
      </c>
      <c r="R22" s="31">
        <f t="shared" si="17"/>
        <v>23500</v>
      </c>
      <c r="S22" s="31">
        <f t="shared" si="17"/>
        <v>23500</v>
      </c>
      <c r="T22" s="31">
        <f t="shared" si="17"/>
        <v>23500</v>
      </c>
      <c r="U22" s="32">
        <f t="shared" si="17"/>
        <v>0</v>
      </c>
      <c r="V22" s="32">
        <f>SUM(V23:V26)</f>
        <v>3</v>
      </c>
      <c r="W22" s="32">
        <f t="shared" si="17"/>
        <v>4</v>
      </c>
      <c r="X22" s="32">
        <f t="shared" si="17"/>
        <v>4</v>
      </c>
      <c r="Y22" s="32">
        <f t="shared" si="17"/>
        <v>4</v>
      </c>
      <c r="Z22" s="32">
        <f t="shared" si="17"/>
        <v>4</v>
      </c>
      <c r="AA22" s="32">
        <f t="shared" si="17"/>
        <v>4</v>
      </c>
      <c r="AB22" s="32">
        <f t="shared" si="17"/>
        <v>4</v>
      </c>
      <c r="AC22" s="32">
        <f t="shared" si="17"/>
        <v>4</v>
      </c>
      <c r="AD22" s="32">
        <f t="shared" si="17"/>
        <v>4</v>
      </c>
      <c r="AE22" s="32">
        <f t="shared" si="17"/>
        <v>4</v>
      </c>
      <c r="AF22" s="32">
        <f t="shared" si="17"/>
        <v>4</v>
      </c>
      <c r="AG22" s="32">
        <f t="shared" si="17"/>
        <v>4</v>
      </c>
      <c r="AH22" s="32">
        <f t="shared" si="17"/>
        <v>3</v>
      </c>
      <c r="AI22" s="32">
        <f t="shared" si="17"/>
        <v>1.6666666666666665</v>
      </c>
      <c r="AJ22" s="33">
        <f>SUM(AJ23:AJ26)</f>
        <v>0</v>
      </c>
      <c r="AK22" s="33">
        <f t="shared" si="17"/>
        <v>19333.333333333332</v>
      </c>
      <c r="AL22" s="33">
        <f t="shared" si="17"/>
        <v>23500</v>
      </c>
      <c r="AM22" s="33">
        <f t="shared" si="17"/>
        <v>23500</v>
      </c>
      <c r="AN22" s="33">
        <f t="shared" si="17"/>
        <v>23500</v>
      </c>
      <c r="AO22" s="33">
        <f t="shared" si="17"/>
        <v>23500</v>
      </c>
      <c r="AP22" s="33">
        <f t="shared" si="17"/>
        <v>23500</v>
      </c>
      <c r="AQ22" s="33">
        <f t="shared" si="17"/>
        <v>23500</v>
      </c>
      <c r="AR22" s="33">
        <f t="shared" si="17"/>
        <v>23500</v>
      </c>
      <c r="AS22" s="33">
        <f t="shared" si="17"/>
        <v>23500</v>
      </c>
      <c r="AT22" s="33">
        <f t="shared" si="17"/>
        <v>23500</v>
      </c>
      <c r="AU22" s="33">
        <f t="shared" si="17"/>
        <v>23500</v>
      </c>
      <c r="AV22" s="33">
        <f t="shared" si="17"/>
        <v>23500</v>
      </c>
      <c r="AW22" s="33">
        <f t="shared" si="17"/>
        <v>20833.333333333332</v>
      </c>
      <c r="AX22" s="33">
        <f t="shared" si="17"/>
        <v>13500</v>
      </c>
      <c r="AY22" s="34">
        <f t="shared" si="17"/>
        <v>0</v>
      </c>
      <c r="AZ22" s="34">
        <f t="shared" si="17"/>
        <v>0</v>
      </c>
      <c r="BA22" s="34">
        <f t="shared" si="17"/>
        <v>4</v>
      </c>
      <c r="BB22" s="34">
        <f t="shared" si="17"/>
        <v>0</v>
      </c>
      <c r="BC22" s="34">
        <f t="shared" si="17"/>
        <v>0</v>
      </c>
      <c r="BD22" s="34">
        <f t="shared" si="17"/>
        <v>1</v>
      </c>
      <c r="BE22" s="34">
        <f t="shared" si="17"/>
        <v>0</v>
      </c>
      <c r="BF22" s="34">
        <f t="shared" si="17"/>
        <v>0</v>
      </c>
      <c r="BG22" s="34">
        <f t="shared" si="17"/>
        <v>4</v>
      </c>
      <c r="BH22" s="34">
        <f t="shared" si="17"/>
        <v>0</v>
      </c>
      <c r="BI22" s="34">
        <f t="shared" si="17"/>
        <v>0</v>
      </c>
      <c r="BJ22" s="34">
        <f t="shared" si="17"/>
        <v>1</v>
      </c>
      <c r="BK22" s="34">
        <f t="shared" si="17"/>
        <v>0</v>
      </c>
      <c r="BL22" s="34">
        <f t="shared" si="17"/>
        <v>0</v>
      </c>
      <c r="BM22" s="34">
        <f t="shared" si="17"/>
        <v>3</v>
      </c>
      <c r="BN22" s="33">
        <f t="shared" si="17"/>
        <v>0</v>
      </c>
      <c r="BO22" s="33">
        <f t="shared" si="17"/>
        <v>0</v>
      </c>
      <c r="BP22" s="33">
        <f t="shared" si="17"/>
        <v>13000</v>
      </c>
      <c r="BQ22" s="33">
        <f t="shared" si="17"/>
        <v>0</v>
      </c>
      <c r="BR22" s="33">
        <f t="shared" si="17"/>
        <v>0</v>
      </c>
      <c r="BS22" s="33">
        <f t="shared" si="17"/>
        <v>1000</v>
      </c>
      <c r="BT22" s="33">
        <f t="shared" si="17"/>
        <v>0</v>
      </c>
      <c r="BU22" s="33">
        <f t="shared" si="17"/>
        <v>0</v>
      </c>
      <c r="BV22" s="33">
        <f t="shared" si="17"/>
        <v>13000</v>
      </c>
      <c r="BW22" s="33">
        <f t="shared" si="17"/>
        <v>0</v>
      </c>
      <c r="BX22" s="33">
        <f t="shared" si="17"/>
        <v>0</v>
      </c>
      <c r="BY22" s="33">
        <f t="shared" si="17"/>
        <v>1000</v>
      </c>
      <c r="BZ22" s="33">
        <f t="shared" si="17"/>
        <v>0</v>
      </c>
      <c r="CA22" s="33">
        <f t="shared" si="17"/>
        <v>0</v>
      </c>
      <c r="CB22" s="33">
        <f t="shared" si="17"/>
        <v>9000</v>
      </c>
      <c r="CC22" s="33">
        <f t="shared" ref="CC22:CC27" si="18">SUM(L22:T22,AJ22:AL22,BN22:BP22)</f>
        <v>281333.33333333337</v>
      </c>
      <c r="CD22" s="33">
        <f t="shared" ref="CD22:CD27" si="19">SUM(AM22:AX22,BQ22:CB22)</f>
        <v>293333.33333333337</v>
      </c>
      <c r="CE22" s="33">
        <f t="shared" ref="CE22:CP22" si="20">SUM(CE23:CE26)</f>
        <v>0</v>
      </c>
      <c r="CF22" s="33">
        <f t="shared" si="20"/>
        <v>0</v>
      </c>
      <c r="CG22" s="33">
        <f t="shared" si="20"/>
        <v>1000</v>
      </c>
      <c r="CH22" s="33">
        <f t="shared" si="20"/>
        <v>0</v>
      </c>
      <c r="CI22" s="33">
        <f t="shared" si="20"/>
        <v>0</v>
      </c>
      <c r="CJ22" s="33">
        <f t="shared" si="20"/>
        <v>13000</v>
      </c>
      <c r="CK22" s="33">
        <f t="shared" si="20"/>
        <v>0</v>
      </c>
      <c r="CL22" s="33">
        <f t="shared" si="20"/>
        <v>0</v>
      </c>
      <c r="CM22" s="33">
        <f t="shared" si="20"/>
        <v>1000</v>
      </c>
      <c r="CN22" s="33">
        <f t="shared" si="20"/>
        <v>0</v>
      </c>
      <c r="CO22" s="33">
        <f t="shared" si="20"/>
        <v>0</v>
      </c>
      <c r="CP22" s="33">
        <f t="shared" si="20"/>
        <v>9000</v>
      </c>
    </row>
    <row r="23" spans="1:94" ht="13">
      <c r="A23" s="3"/>
      <c r="B23" s="7"/>
      <c r="C23" s="35" t="s">
        <v>106</v>
      </c>
      <c r="D23" s="11" t="s">
        <v>9</v>
      </c>
      <c r="E23" s="11" t="s">
        <v>34</v>
      </c>
      <c r="F23" s="11" t="s">
        <v>26</v>
      </c>
      <c r="G23" s="36">
        <v>50000</v>
      </c>
      <c r="H23" s="37">
        <v>44896</v>
      </c>
      <c r="I23" s="86">
        <v>45267</v>
      </c>
      <c r="J23" s="36">
        <v>4000</v>
      </c>
      <c r="K23" s="11" t="s">
        <v>29</v>
      </c>
      <c r="L23" s="38">
        <f>+$G23/12</f>
        <v>4166.666666666667</v>
      </c>
      <c r="M23" s="38">
        <f t="shared" ref="M23:T23" si="21">+$G23/12</f>
        <v>4166.666666666667</v>
      </c>
      <c r="N23" s="38">
        <f t="shared" si="21"/>
        <v>4166.666666666667</v>
      </c>
      <c r="O23" s="38">
        <f t="shared" si="21"/>
        <v>4166.666666666667</v>
      </c>
      <c r="P23" s="38">
        <f>($G23/12)+J23</f>
        <v>8166.666666666667</v>
      </c>
      <c r="Q23" s="38">
        <f t="shared" si="21"/>
        <v>4166.666666666667</v>
      </c>
      <c r="R23" s="38">
        <f t="shared" si="21"/>
        <v>4166.666666666667</v>
      </c>
      <c r="S23" s="38">
        <f t="shared" si="21"/>
        <v>4166.666666666667</v>
      </c>
      <c r="T23" s="38">
        <f t="shared" si="21"/>
        <v>4166.666666666667</v>
      </c>
      <c r="U23" s="39">
        <f>IF($H23=0,0,MAX(0,(MIN($I23,EOMONTH(U$14,0))-MAX($H23,U$14))/(EOMONTH(U$14,0)-U$14)))</f>
        <v>0</v>
      </c>
      <c r="V23" s="39">
        <f t="shared" ref="U23:AI26" si="22">IF($H23=0,0,MAX(0,(MIN($I23,EOMONTH(V$14,0))-MAX($H23,V$14))/(EOMONTH(V$14,0)-V$14)))</f>
        <v>0</v>
      </c>
      <c r="W23" s="39">
        <f t="shared" si="22"/>
        <v>1</v>
      </c>
      <c r="X23" s="39">
        <f t="shared" si="22"/>
        <v>1</v>
      </c>
      <c r="Y23" s="39">
        <f t="shared" si="22"/>
        <v>1</v>
      </c>
      <c r="Z23" s="39">
        <f t="shared" si="22"/>
        <v>1</v>
      </c>
      <c r="AA23" s="39">
        <f t="shared" si="22"/>
        <v>1</v>
      </c>
      <c r="AB23" s="39">
        <f t="shared" si="22"/>
        <v>1</v>
      </c>
      <c r="AC23" s="39">
        <f t="shared" si="22"/>
        <v>1</v>
      </c>
      <c r="AD23" s="39">
        <f t="shared" si="22"/>
        <v>1</v>
      </c>
      <c r="AE23" s="39">
        <f t="shared" si="22"/>
        <v>1</v>
      </c>
      <c r="AF23" s="39">
        <f t="shared" si="22"/>
        <v>1</v>
      </c>
      <c r="AG23" s="39">
        <f t="shared" si="22"/>
        <v>1</v>
      </c>
      <c r="AH23" s="39">
        <f t="shared" si="22"/>
        <v>1</v>
      </c>
      <c r="AI23" s="39">
        <f t="shared" si="22"/>
        <v>0.2</v>
      </c>
      <c r="AJ23" s="40">
        <f t="shared" ref="AJ23:AX26" si="23">$G23*U23/12</f>
        <v>0</v>
      </c>
      <c r="AK23" s="40">
        <f t="shared" si="23"/>
        <v>0</v>
      </c>
      <c r="AL23" s="40">
        <f t="shared" si="23"/>
        <v>4166.666666666667</v>
      </c>
      <c r="AM23" s="40">
        <f t="shared" si="23"/>
        <v>4166.666666666667</v>
      </c>
      <c r="AN23" s="40">
        <f t="shared" si="23"/>
        <v>4166.666666666667</v>
      </c>
      <c r="AO23" s="40">
        <f t="shared" si="23"/>
        <v>4166.666666666667</v>
      </c>
      <c r="AP23" s="40">
        <f t="shared" si="23"/>
        <v>4166.666666666667</v>
      </c>
      <c r="AQ23" s="40">
        <f t="shared" si="23"/>
        <v>4166.666666666667</v>
      </c>
      <c r="AR23" s="40">
        <f t="shared" si="23"/>
        <v>4166.666666666667</v>
      </c>
      <c r="AS23" s="40">
        <f t="shared" si="23"/>
        <v>4166.666666666667</v>
      </c>
      <c r="AT23" s="40">
        <f t="shared" si="23"/>
        <v>4166.666666666667</v>
      </c>
      <c r="AU23" s="40">
        <f t="shared" si="23"/>
        <v>4166.666666666667</v>
      </c>
      <c r="AV23" s="40">
        <f t="shared" si="23"/>
        <v>4166.666666666667</v>
      </c>
      <c r="AW23" s="40">
        <f t="shared" si="23"/>
        <v>4166.666666666667</v>
      </c>
      <c r="AX23" s="40">
        <f t="shared" si="23"/>
        <v>833.33333333333337</v>
      </c>
      <c r="AY23" s="41">
        <f t="shared" ref="AY23:AZ26" si="24">IF((AND(OR($I23="",$I23&gt;AY$14),$K23="Monthly")),1,0)</f>
        <v>0</v>
      </c>
      <c r="AZ23" s="41">
        <f t="shared" si="24"/>
        <v>0</v>
      </c>
      <c r="BA23" s="41">
        <f>IF((AND(OR($I23="",$I23&gt;BA$14),$K23="Monthly")),1,IF((AND(OR($I23="",$I23&gt;BA$14),$K23="Quarterly")),1,IF((AND(OR($I23="",$I23&gt;BA$14),$K23="Annual")),1,IF((AND(OR($I23="",$I23&gt;BA$14),$K23="Bi-Annual")),1,0))))</f>
        <v>1</v>
      </c>
      <c r="BB23" s="41">
        <f t="shared" ref="BB23:BC26" si="25">IF((AND(OR($I23="",$I23&gt;BB$14),$K23="Monthly")),1,0)</f>
        <v>0</v>
      </c>
      <c r="BC23" s="41">
        <f t="shared" si="25"/>
        <v>0</v>
      </c>
      <c r="BD23" s="41">
        <f>IF((AND(OR($I23="",$I23&gt;BD$14),$K23="Monthly")),1,IF((AND(OR($I23="",$I23&gt;BD$14),$K23="Quarterly")),1,0))</f>
        <v>0</v>
      </c>
      <c r="BE23" s="41">
        <f t="shared" ref="BE23:BF26" si="26">IF((AND(OR($I23="",$I23&gt;BE$14),$K23="Monthly")),1,0)</f>
        <v>0</v>
      </c>
      <c r="BF23" s="41">
        <f t="shared" si="26"/>
        <v>0</v>
      </c>
      <c r="BG23" s="41">
        <f>IF((AND(OR($I23="",$I23&gt;BG$14),$K23="Monthly")),1,IF((AND(OR($I23="",$I23&gt;BG$14),$K23="Quarterly")),1,IF((AND(OR($I23="",$I23&gt;BG$14),$K23="Bi-Annual")),1,0)))</f>
        <v>1</v>
      </c>
      <c r="BH23" s="41">
        <f t="shared" ref="BH23:BI26" si="27">IF((AND(OR($I23="",$I23&gt;BH$14),$K23="Monthly")),1,0)</f>
        <v>0</v>
      </c>
      <c r="BI23" s="41">
        <f t="shared" si="27"/>
        <v>0</v>
      </c>
      <c r="BJ23" s="41">
        <f>IF((AND(OR($I23="",$I23&gt;BJ$14),$K23="Monthly")),1,IF((AND(OR($I23="",$I23&gt;BJ$14),$K23="Quarterly")),1,0))</f>
        <v>0</v>
      </c>
      <c r="BK23" s="41">
        <f t="shared" ref="BK23:BL26" si="28">IF((AND(OR($I23="",$I23&gt;BK$14),$K23="Monthly")),1,0)</f>
        <v>0</v>
      </c>
      <c r="BL23" s="41">
        <f t="shared" si="28"/>
        <v>0</v>
      </c>
      <c r="BM23" s="41">
        <f>IF((AND(OR($I23="",$I23&gt;BM$14),$K23="Monthly")),1,IF((AND(OR($I23="",$I23&gt;BM$14),$K23="Quarterly")),1,IF((AND(OR($I23="",$I23&gt;BM$14),$K23="Annual")),1,IF((AND(OR($I23="",$I23&gt;BM$14),$K23="Bi-Annual")),1,0))))</f>
        <v>1</v>
      </c>
      <c r="BN23" s="40">
        <f t="shared" ref="BN23:CB26" si="29">$J23*AY23</f>
        <v>0</v>
      </c>
      <c r="BO23" s="40">
        <f t="shared" si="29"/>
        <v>0</v>
      </c>
      <c r="BP23" s="40">
        <f t="shared" si="29"/>
        <v>4000</v>
      </c>
      <c r="BQ23" s="40">
        <f t="shared" si="29"/>
        <v>0</v>
      </c>
      <c r="BR23" s="40">
        <f t="shared" si="29"/>
        <v>0</v>
      </c>
      <c r="BS23" s="40">
        <f t="shared" si="29"/>
        <v>0</v>
      </c>
      <c r="BT23" s="40">
        <f t="shared" si="29"/>
        <v>0</v>
      </c>
      <c r="BU23" s="40">
        <f t="shared" si="29"/>
        <v>0</v>
      </c>
      <c r="BV23" s="40">
        <f t="shared" si="29"/>
        <v>4000</v>
      </c>
      <c r="BW23" s="40">
        <f t="shared" si="29"/>
        <v>0</v>
      </c>
      <c r="BX23" s="40">
        <f t="shared" si="29"/>
        <v>0</v>
      </c>
      <c r="BY23" s="40">
        <f t="shared" si="29"/>
        <v>0</v>
      </c>
      <c r="BZ23" s="40">
        <f t="shared" si="29"/>
        <v>0</v>
      </c>
      <c r="CA23" s="40">
        <f t="shared" si="29"/>
        <v>0</v>
      </c>
      <c r="CB23" s="40">
        <f t="shared" si="29"/>
        <v>4000</v>
      </c>
      <c r="CC23" s="33">
        <f t="shared" si="18"/>
        <v>49666.666666666664</v>
      </c>
      <c r="CD23" s="33">
        <f t="shared" si="19"/>
        <v>54666.666666666664</v>
      </c>
      <c r="CE23" s="40">
        <f t="shared" ref="CE23:CP26" si="30">$J23*BB23</f>
        <v>0</v>
      </c>
      <c r="CF23" s="40">
        <f t="shared" si="30"/>
        <v>0</v>
      </c>
      <c r="CG23" s="40">
        <f t="shared" si="30"/>
        <v>0</v>
      </c>
      <c r="CH23" s="40">
        <f t="shared" si="30"/>
        <v>0</v>
      </c>
      <c r="CI23" s="40">
        <f t="shared" si="30"/>
        <v>0</v>
      </c>
      <c r="CJ23" s="40">
        <f t="shared" si="30"/>
        <v>4000</v>
      </c>
      <c r="CK23" s="40">
        <f t="shared" si="30"/>
        <v>0</v>
      </c>
      <c r="CL23" s="40">
        <f t="shared" si="30"/>
        <v>0</v>
      </c>
      <c r="CM23" s="40">
        <f t="shared" si="30"/>
        <v>0</v>
      </c>
      <c r="CN23" s="40">
        <f t="shared" si="30"/>
        <v>0</v>
      </c>
      <c r="CO23" s="40">
        <f t="shared" si="30"/>
        <v>0</v>
      </c>
      <c r="CP23" s="40">
        <f t="shared" si="30"/>
        <v>4000</v>
      </c>
    </row>
    <row r="24" spans="1:94" ht="13">
      <c r="A24" s="3"/>
      <c r="B24" s="7"/>
      <c r="C24" s="35" t="s">
        <v>107</v>
      </c>
      <c r="D24" s="11" t="s">
        <v>9</v>
      </c>
      <c r="E24" s="11" t="s">
        <v>35</v>
      </c>
      <c r="F24" s="11" t="s">
        <v>23</v>
      </c>
      <c r="G24" s="36">
        <v>110000</v>
      </c>
      <c r="H24" s="37">
        <v>44866</v>
      </c>
      <c r="I24" s="86">
        <v>45291</v>
      </c>
      <c r="J24" s="36">
        <v>1000</v>
      </c>
      <c r="K24" s="11" t="s">
        <v>27</v>
      </c>
      <c r="L24" s="38">
        <f>+$G24/12</f>
        <v>9166.6666666666661</v>
      </c>
      <c r="M24" s="38">
        <f t="shared" ref="M24:T24" si="31">+$G24/12</f>
        <v>9166.6666666666661</v>
      </c>
      <c r="N24" s="38">
        <f>($G24/12)+$J24</f>
        <v>10166.666666666666</v>
      </c>
      <c r="O24" s="38">
        <f t="shared" si="31"/>
        <v>9166.6666666666661</v>
      </c>
      <c r="P24" s="38">
        <f t="shared" si="31"/>
        <v>9166.6666666666661</v>
      </c>
      <c r="Q24" s="38">
        <f>($G24/12)+$J24</f>
        <v>10166.666666666666</v>
      </c>
      <c r="R24" s="38">
        <f t="shared" si="31"/>
        <v>9166.6666666666661</v>
      </c>
      <c r="S24" s="38">
        <f t="shared" si="31"/>
        <v>9166.6666666666661</v>
      </c>
      <c r="T24" s="38">
        <f>$G24/12</f>
        <v>9166.6666666666661</v>
      </c>
      <c r="U24" s="39">
        <f>IF($H24=0,0,MAX(0,(MIN($I24,EOMONTH(U$14,0))-MAX($H24,U$14))/(EOMONTH(U$14,0)-U$14)))</f>
        <v>0</v>
      </c>
      <c r="V24" s="39">
        <f t="shared" si="22"/>
        <v>1</v>
      </c>
      <c r="W24" s="39">
        <f t="shared" si="22"/>
        <v>1</v>
      </c>
      <c r="X24" s="39">
        <f t="shared" si="22"/>
        <v>1</v>
      </c>
      <c r="Y24" s="39">
        <f t="shared" si="22"/>
        <v>1</v>
      </c>
      <c r="Z24" s="39">
        <f t="shared" si="22"/>
        <v>1</v>
      </c>
      <c r="AA24" s="39">
        <f t="shared" si="22"/>
        <v>1</v>
      </c>
      <c r="AB24" s="39">
        <f t="shared" si="22"/>
        <v>1</v>
      </c>
      <c r="AC24" s="39">
        <f t="shared" si="22"/>
        <v>1</v>
      </c>
      <c r="AD24" s="39">
        <f t="shared" si="22"/>
        <v>1</v>
      </c>
      <c r="AE24" s="39">
        <f t="shared" si="22"/>
        <v>1</v>
      </c>
      <c r="AF24" s="39">
        <f t="shared" si="22"/>
        <v>1</v>
      </c>
      <c r="AG24" s="39">
        <f t="shared" si="22"/>
        <v>1</v>
      </c>
      <c r="AH24" s="39">
        <f t="shared" si="22"/>
        <v>1</v>
      </c>
      <c r="AI24" s="39">
        <f t="shared" si="22"/>
        <v>1</v>
      </c>
      <c r="AJ24" s="40">
        <f t="shared" si="23"/>
        <v>0</v>
      </c>
      <c r="AK24" s="40">
        <f t="shared" si="23"/>
        <v>9166.6666666666661</v>
      </c>
      <c r="AL24" s="40">
        <f t="shared" si="23"/>
        <v>9166.6666666666661</v>
      </c>
      <c r="AM24" s="40">
        <f t="shared" si="23"/>
        <v>9166.6666666666661</v>
      </c>
      <c r="AN24" s="40">
        <f t="shared" si="23"/>
        <v>9166.6666666666661</v>
      </c>
      <c r="AO24" s="40">
        <f t="shared" si="23"/>
        <v>9166.6666666666661</v>
      </c>
      <c r="AP24" s="40">
        <f t="shared" si="23"/>
        <v>9166.6666666666661</v>
      </c>
      <c r="AQ24" s="40">
        <f t="shared" si="23"/>
        <v>9166.6666666666661</v>
      </c>
      <c r="AR24" s="40">
        <f t="shared" si="23"/>
        <v>9166.6666666666661</v>
      </c>
      <c r="AS24" s="40">
        <f t="shared" si="23"/>
        <v>9166.6666666666661</v>
      </c>
      <c r="AT24" s="40">
        <f t="shared" si="23"/>
        <v>9166.6666666666661</v>
      </c>
      <c r="AU24" s="40">
        <f t="shared" si="23"/>
        <v>9166.6666666666661</v>
      </c>
      <c r="AV24" s="40">
        <f t="shared" si="23"/>
        <v>9166.6666666666661</v>
      </c>
      <c r="AW24" s="40">
        <f t="shared" si="23"/>
        <v>9166.6666666666661</v>
      </c>
      <c r="AX24" s="40">
        <f t="shared" si="23"/>
        <v>9166.6666666666661</v>
      </c>
      <c r="AY24" s="41">
        <f t="shared" si="24"/>
        <v>0</v>
      </c>
      <c r="AZ24" s="41">
        <f t="shared" si="24"/>
        <v>0</v>
      </c>
      <c r="BA24" s="41">
        <f>IF((AND(OR($I24="",$I24&gt;BA$14),$K24="Monthly")),1,IF((AND(OR($I24="",$I24&gt;BA$14),$K24="Quarterly")),1,IF((AND(OR($I24="",$I24&gt;BA$14),$K24="Annual")),1,IF((AND(OR($I24="",$I24&gt;BA$14),$K24="Bi-Annual")),1,0))))</f>
        <v>1</v>
      </c>
      <c r="BB24" s="41">
        <f t="shared" si="25"/>
        <v>0</v>
      </c>
      <c r="BC24" s="41">
        <f t="shared" si="25"/>
        <v>0</v>
      </c>
      <c r="BD24" s="41">
        <f>IF((AND(OR($I24="",$I24&gt;BD$14),$K24="Monthly")),1,IF((AND(OR($I24="",$I24&gt;BD$14),$K24="Quarterly")),1,0))</f>
        <v>1</v>
      </c>
      <c r="BE24" s="41">
        <f t="shared" si="26"/>
        <v>0</v>
      </c>
      <c r="BF24" s="41">
        <f t="shared" si="26"/>
        <v>0</v>
      </c>
      <c r="BG24" s="41">
        <f>IF((AND(OR($I24="",$I24&gt;BG$14),$K24="Monthly")),1,IF((AND(OR($I24="",$I24&gt;BG$14),$K24="Quarterly")),1,IF((AND(OR($I24="",$I24&gt;BG$14),$K24="Bi-Annual")),1,0)))</f>
        <v>1</v>
      </c>
      <c r="BH24" s="41">
        <f t="shared" si="27"/>
        <v>0</v>
      </c>
      <c r="BI24" s="41">
        <f t="shared" si="27"/>
        <v>0</v>
      </c>
      <c r="BJ24" s="41">
        <f>IF((AND(OR($I24="",$I24&gt;BJ$14),$K24="Monthly")),1,IF((AND(OR($I24="",$I24&gt;BJ$14),$K24="Quarterly")),1,0))</f>
        <v>1</v>
      </c>
      <c r="BK24" s="41">
        <f t="shared" si="28"/>
        <v>0</v>
      </c>
      <c r="BL24" s="41">
        <f t="shared" si="28"/>
        <v>0</v>
      </c>
      <c r="BM24" s="41">
        <f>IF((AND(OR($I24="",$I24&gt;BM$14),$K24="Monthly")),1,IF((AND(OR($I24="",$I24&gt;BM$14),$K24="Quarterly")),1,IF((AND(OR($I24="",$I24&gt;BM$14),$K24="Annual")),1,IF((AND(OR($I24="",$I24&gt;BM$14),$K24="Bi-Annual")),1,0))))</f>
        <v>1</v>
      </c>
      <c r="BN24" s="40">
        <f t="shared" si="29"/>
        <v>0</v>
      </c>
      <c r="BO24" s="40">
        <f t="shared" si="29"/>
        <v>0</v>
      </c>
      <c r="BP24" s="40">
        <f t="shared" si="29"/>
        <v>1000</v>
      </c>
      <c r="BQ24" s="40">
        <f t="shared" si="29"/>
        <v>0</v>
      </c>
      <c r="BR24" s="40">
        <f t="shared" si="29"/>
        <v>0</v>
      </c>
      <c r="BS24" s="40">
        <f t="shared" si="29"/>
        <v>1000</v>
      </c>
      <c r="BT24" s="40">
        <f t="shared" si="29"/>
        <v>0</v>
      </c>
      <c r="BU24" s="40">
        <f t="shared" si="29"/>
        <v>0</v>
      </c>
      <c r="BV24" s="40">
        <f t="shared" si="29"/>
        <v>1000</v>
      </c>
      <c r="BW24" s="40">
        <f t="shared" si="29"/>
        <v>0</v>
      </c>
      <c r="BX24" s="40">
        <f t="shared" si="29"/>
        <v>0</v>
      </c>
      <c r="BY24" s="40">
        <f t="shared" si="29"/>
        <v>1000</v>
      </c>
      <c r="BZ24" s="40">
        <f t="shared" si="29"/>
        <v>0</v>
      </c>
      <c r="CA24" s="40">
        <f t="shared" si="29"/>
        <v>0</v>
      </c>
      <c r="CB24" s="40">
        <f t="shared" si="29"/>
        <v>1000</v>
      </c>
      <c r="CC24" s="33">
        <f t="shared" si="18"/>
        <v>103833.33333333334</v>
      </c>
      <c r="CD24" s="33">
        <f t="shared" si="19"/>
        <v>114000.00000000001</v>
      </c>
      <c r="CE24" s="40">
        <f t="shared" si="30"/>
        <v>0</v>
      </c>
      <c r="CF24" s="40">
        <f t="shared" si="30"/>
        <v>0</v>
      </c>
      <c r="CG24" s="40">
        <f t="shared" si="30"/>
        <v>1000</v>
      </c>
      <c r="CH24" s="40">
        <f t="shared" si="30"/>
        <v>0</v>
      </c>
      <c r="CI24" s="40">
        <f t="shared" si="30"/>
        <v>0</v>
      </c>
      <c r="CJ24" s="40">
        <f t="shared" si="30"/>
        <v>1000</v>
      </c>
      <c r="CK24" s="40">
        <f t="shared" si="30"/>
        <v>0</v>
      </c>
      <c r="CL24" s="40">
        <f t="shared" si="30"/>
        <v>0</v>
      </c>
      <c r="CM24" s="40">
        <f t="shared" si="30"/>
        <v>1000</v>
      </c>
      <c r="CN24" s="40">
        <f t="shared" si="30"/>
        <v>0</v>
      </c>
      <c r="CO24" s="40">
        <f t="shared" si="30"/>
        <v>0</v>
      </c>
      <c r="CP24" s="40">
        <f t="shared" si="30"/>
        <v>1000</v>
      </c>
    </row>
    <row r="25" spans="1:94" ht="13">
      <c r="A25" s="3"/>
      <c r="B25" s="7"/>
      <c r="C25" s="35" t="s">
        <v>108</v>
      </c>
      <c r="D25" s="11" t="s">
        <v>9</v>
      </c>
      <c r="E25" s="11" t="s">
        <v>36</v>
      </c>
      <c r="F25" s="11" t="s">
        <v>31</v>
      </c>
      <c r="G25" s="36">
        <v>32000</v>
      </c>
      <c r="H25" s="37">
        <v>44866</v>
      </c>
      <c r="I25" s="86">
        <v>45231</v>
      </c>
      <c r="J25" s="36">
        <v>4000</v>
      </c>
      <c r="K25" s="11" t="s">
        <v>29</v>
      </c>
      <c r="L25" s="38">
        <f>+$G25/12</f>
        <v>2666.6666666666665</v>
      </c>
      <c r="M25" s="38">
        <f t="shared" ref="M25:T26" si="32">+$G25/12</f>
        <v>2666.6666666666665</v>
      </c>
      <c r="N25" s="38">
        <f>($G25/12)+$J25</f>
        <v>6666.6666666666661</v>
      </c>
      <c r="O25" s="38">
        <f t="shared" si="32"/>
        <v>2666.6666666666665</v>
      </c>
      <c r="P25" s="38">
        <f t="shared" si="32"/>
        <v>2666.6666666666665</v>
      </c>
      <c r="Q25" s="38">
        <f t="shared" si="32"/>
        <v>2666.6666666666665</v>
      </c>
      <c r="R25" s="38">
        <f t="shared" si="32"/>
        <v>2666.6666666666665</v>
      </c>
      <c r="S25" s="38">
        <f t="shared" si="32"/>
        <v>2666.6666666666665</v>
      </c>
      <c r="T25" s="38">
        <f t="shared" si="32"/>
        <v>2666.6666666666665</v>
      </c>
      <c r="U25" s="39">
        <f t="shared" si="22"/>
        <v>0</v>
      </c>
      <c r="V25" s="39">
        <f t="shared" si="22"/>
        <v>1</v>
      </c>
      <c r="W25" s="39">
        <f t="shared" si="22"/>
        <v>1</v>
      </c>
      <c r="X25" s="39">
        <f t="shared" si="22"/>
        <v>1</v>
      </c>
      <c r="Y25" s="39">
        <f t="shared" si="22"/>
        <v>1</v>
      </c>
      <c r="Z25" s="39">
        <f t="shared" si="22"/>
        <v>1</v>
      </c>
      <c r="AA25" s="39">
        <f t="shared" si="22"/>
        <v>1</v>
      </c>
      <c r="AB25" s="39">
        <f t="shared" si="22"/>
        <v>1</v>
      </c>
      <c r="AC25" s="39">
        <f t="shared" si="22"/>
        <v>1</v>
      </c>
      <c r="AD25" s="39">
        <f t="shared" si="22"/>
        <v>1</v>
      </c>
      <c r="AE25" s="39">
        <f t="shared" si="22"/>
        <v>1</v>
      </c>
      <c r="AF25" s="39">
        <f t="shared" si="22"/>
        <v>1</v>
      </c>
      <c r="AG25" s="39">
        <f t="shared" si="22"/>
        <v>1</v>
      </c>
      <c r="AH25" s="39">
        <f t="shared" si="22"/>
        <v>0</v>
      </c>
      <c r="AI25" s="39">
        <f t="shared" si="22"/>
        <v>0</v>
      </c>
      <c r="AJ25" s="40">
        <f t="shared" si="23"/>
        <v>0</v>
      </c>
      <c r="AK25" s="40">
        <f t="shared" si="23"/>
        <v>2666.6666666666665</v>
      </c>
      <c r="AL25" s="40">
        <f t="shared" si="23"/>
        <v>2666.6666666666665</v>
      </c>
      <c r="AM25" s="40">
        <f t="shared" si="23"/>
        <v>2666.6666666666665</v>
      </c>
      <c r="AN25" s="40">
        <f t="shared" si="23"/>
        <v>2666.6666666666665</v>
      </c>
      <c r="AO25" s="40">
        <f t="shared" si="23"/>
        <v>2666.6666666666665</v>
      </c>
      <c r="AP25" s="40">
        <f t="shared" si="23"/>
        <v>2666.6666666666665</v>
      </c>
      <c r="AQ25" s="40">
        <f t="shared" si="23"/>
        <v>2666.6666666666665</v>
      </c>
      <c r="AR25" s="40">
        <f t="shared" si="23"/>
        <v>2666.6666666666665</v>
      </c>
      <c r="AS25" s="40">
        <f t="shared" si="23"/>
        <v>2666.6666666666665</v>
      </c>
      <c r="AT25" s="40">
        <f t="shared" si="23"/>
        <v>2666.6666666666665</v>
      </c>
      <c r="AU25" s="40">
        <f t="shared" si="23"/>
        <v>2666.6666666666665</v>
      </c>
      <c r="AV25" s="40">
        <f t="shared" si="23"/>
        <v>2666.6666666666665</v>
      </c>
      <c r="AW25" s="40">
        <f t="shared" si="23"/>
        <v>0</v>
      </c>
      <c r="AX25" s="40">
        <f t="shared" si="23"/>
        <v>0</v>
      </c>
      <c r="AY25" s="41">
        <f t="shared" si="24"/>
        <v>0</v>
      </c>
      <c r="AZ25" s="41">
        <f t="shared" si="24"/>
        <v>0</v>
      </c>
      <c r="BA25" s="41">
        <f>IF((AND(OR($I25="",$I25&gt;BA$14),$K25="Monthly")),1,IF((AND(OR($I25="",$I25&gt;BA$14),$K25="Quarterly")),1,IF((AND(OR($I25="",$I25&gt;BA$14),$K25="Annual")),1,IF((AND(OR($I25="",$I25&gt;BA$14),$K25="Bi-Annual")),1,0))))</f>
        <v>1</v>
      </c>
      <c r="BB25" s="41">
        <f t="shared" si="25"/>
        <v>0</v>
      </c>
      <c r="BC25" s="41">
        <f t="shared" si="25"/>
        <v>0</v>
      </c>
      <c r="BD25" s="41">
        <f>IF((AND(OR($I25="",$I25&gt;BD$14),$K25="Monthly")),1,IF((AND(OR($I25="",$I25&gt;BD$14),$K25="Quarterly")),1,0))</f>
        <v>0</v>
      </c>
      <c r="BE25" s="41">
        <f t="shared" si="26"/>
        <v>0</v>
      </c>
      <c r="BF25" s="41">
        <f t="shared" si="26"/>
        <v>0</v>
      </c>
      <c r="BG25" s="41">
        <f>IF((AND(OR($I25="",$I25&gt;BG$14),$K25="Monthly")),1,IF((AND(OR($I25="",$I25&gt;BG$14),$K25="Quarterly")),1,IF((AND(OR($I25="",$I25&gt;BG$14),$K25="Bi-Annual")),1,0)))</f>
        <v>1</v>
      </c>
      <c r="BH25" s="41">
        <f t="shared" si="27"/>
        <v>0</v>
      </c>
      <c r="BI25" s="41">
        <f t="shared" si="27"/>
        <v>0</v>
      </c>
      <c r="BJ25" s="41">
        <f>IF((AND(OR($I25="",$I25&gt;BJ$14),$K25="Monthly")),1,IF((AND(OR($I25="",$I25&gt;BJ$14),$K25="Quarterly")),1,0))</f>
        <v>0</v>
      </c>
      <c r="BK25" s="41">
        <f t="shared" si="28"/>
        <v>0</v>
      </c>
      <c r="BL25" s="41">
        <f t="shared" si="28"/>
        <v>0</v>
      </c>
      <c r="BM25" s="41">
        <f>IF((AND(OR($I25="",$I25&gt;BM$14),$K25="Monthly")),1,IF((AND(OR($I25="",$I25&gt;BM$14),$K25="Quarterly")),1,IF((AND(OR($I25="",$I25&gt;BM$14),$K25="Annual")),1,IF((AND(OR($I25="",$I25&gt;BM$14),$K25="Bi-Annual")),1,0))))</f>
        <v>0</v>
      </c>
      <c r="BN25" s="40">
        <f t="shared" si="29"/>
        <v>0</v>
      </c>
      <c r="BO25" s="40">
        <f t="shared" si="29"/>
        <v>0</v>
      </c>
      <c r="BP25" s="40">
        <f t="shared" si="29"/>
        <v>4000</v>
      </c>
      <c r="BQ25" s="40">
        <f t="shared" si="29"/>
        <v>0</v>
      </c>
      <c r="BR25" s="40">
        <f t="shared" si="29"/>
        <v>0</v>
      </c>
      <c r="BS25" s="40">
        <f t="shared" si="29"/>
        <v>0</v>
      </c>
      <c r="BT25" s="40">
        <f t="shared" si="29"/>
        <v>0</v>
      </c>
      <c r="BU25" s="40">
        <f t="shared" si="29"/>
        <v>0</v>
      </c>
      <c r="BV25" s="40">
        <f t="shared" si="29"/>
        <v>4000</v>
      </c>
      <c r="BW25" s="40">
        <f t="shared" si="29"/>
        <v>0</v>
      </c>
      <c r="BX25" s="40">
        <f t="shared" si="29"/>
        <v>0</v>
      </c>
      <c r="BY25" s="40">
        <f t="shared" si="29"/>
        <v>0</v>
      </c>
      <c r="BZ25" s="40">
        <f t="shared" si="29"/>
        <v>0</v>
      </c>
      <c r="CA25" s="40">
        <f t="shared" si="29"/>
        <v>0</v>
      </c>
      <c r="CB25" s="40">
        <f t="shared" si="29"/>
        <v>0</v>
      </c>
      <c r="CC25" s="33">
        <f t="shared" si="18"/>
        <v>37333.333333333336</v>
      </c>
      <c r="CD25" s="33">
        <f t="shared" si="19"/>
        <v>30666.666666666668</v>
      </c>
      <c r="CE25" s="40">
        <f t="shared" si="30"/>
        <v>0</v>
      </c>
      <c r="CF25" s="40">
        <f t="shared" si="30"/>
        <v>0</v>
      </c>
      <c r="CG25" s="40">
        <f t="shared" si="30"/>
        <v>0</v>
      </c>
      <c r="CH25" s="40">
        <f t="shared" si="30"/>
        <v>0</v>
      </c>
      <c r="CI25" s="40">
        <f t="shared" si="30"/>
        <v>0</v>
      </c>
      <c r="CJ25" s="40">
        <f t="shared" si="30"/>
        <v>4000</v>
      </c>
      <c r="CK25" s="40">
        <f t="shared" si="30"/>
        <v>0</v>
      </c>
      <c r="CL25" s="40">
        <f t="shared" si="30"/>
        <v>0</v>
      </c>
      <c r="CM25" s="40">
        <f t="shared" si="30"/>
        <v>0</v>
      </c>
      <c r="CN25" s="40">
        <f t="shared" si="30"/>
        <v>0</v>
      </c>
      <c r="CO25" s="40">
        <f t="shared" si="30"/>
        <v>0</v>
      </c>
      <c r="CP25" s="40">
        <f t="shared" si="30"/>
        <v>0</v>
      </c>
    </row>
    <row r="26" spans="1:94" ht="13">
      <c r="A26" s="3"/>
      <c r="B26" s="7"/>
      <c r="C26" s="35" t="s">
        <v>109</v>
      </c>
      <c r="D26" s="11" t="s">
        <v>9</v>
      </c>
      <c r="E26" s="11" t="s">
        <v>37</v>
      </c>
      <c r="F26" s="11" t="s">
        <v>26</v>
      </c>
      <c r="G26" s="36">
        <v>90000</v>
      </c>
      <c r="H26" s="37">
        <v>44866</v>
      </c>
      <c r="I26" s="86">
        <v>45275</v>
      </c>
      <c r="J26" s="36">
        <v>4000</v>
      </c>
      <c r="K26" s="11" t="s">
        <v>29</v>
      </c>
      <c r="L26" s="38">
        <f>+$G26/12</f>
        <v>7500</v>
      </c>
      <c r="M26" s="38">
        <f t="shared" si="32"/>
        <v>7500</v>
      </c>
      <c r="N26" s="38">
        <f>($G26/12)+$J26</f>
        <v>11500</v>
      </c>
      <c r="O26" s="38">
        <f t="shared" si="32"/>
        <v>7500</v>
      </c>
      <c r="P26" s="38">
        <f t="shared" si="32"/>
        <v>7500</v>
      </c>
      <c r="Q26" s="38">
        <f t="shared" si="32"/>
        <v>7500</v>
      </c>
      <c r="R26" s="38">
        <f t="shared" si="32"/>
        <v>7500</v>
      </c>
      <c r="S26" s="38">
        <f t="shared" si="32"/>
        <v>7500</v>
      </c>
      <c r="T26" s="38">
        <f t="shared" si="32"/>
        <v>7500</v>
      </c>
      <c r="U26" s="39">
        <f t="shared" si="22"/>
        <v>0</v>
      </c>
      <c r="V26" s="39">
        <f t="shared" si="22"/>
        <v>1</v>
      </c>
      <c r="W26" s="39">
        <f t="shared" si="22"/>
        <v>1</v>
      </c>
      <c r="X26" s="39">
        <f t="shared" si="22"/>
        <v>1</v>
      </c>
      <c r="Y26" s="39">
        <f t="shared" si="22"/>
        <v>1</v>
      </c>
      <c r="Z26" s="39">
        <f t="shared" si="22"/>
        <v>1</v>
      </c>
      <c r="AA26" s="39">
        <f t="shared" si="22"/>
        <v>1</v>
      </c>
      <c r="AB26" s="39">
        <f t="shared" si="22"/>
        <v>1</v>
      </c>
      <c r="AC26" s="39">
        <f t="shared" si="22"/>
        <v>1</v>
      </c>
      <c r="AD26" s="39">
        <f t="shared" si="22"/>
        <v>1</v>
      </c>
      <c r="AE26" s="39">
        <f t="shared" si="22"/>
        <v>1</v>
      </c>
      <c r="AF26" s="39">
        <f t="shared" si="22"/>
        <v>1</v>
      </c>
      <c r="AG26" s="39">
        <f t="shared" si="22"/>
        <v>1</v>
      </c>
      <c r="AH26" s="39">
        <f t="shared" si="22"/>
        <v>1</v>
      </c>
      <c r="AI26" s="39">
        <f t="shared" si="22"/>
        <v>0.46666666666666667</v>
      </c>
      <c r="AJ26" s="40">
        <f t="shared" si="23"/>
        <v>0</v>
      </c>
      <c r="AK26" s="40">
        <f t="shared" si="23"/>
        <v>7500</v>
      </c>
      <c r="AL26" s="40">
        <f>$G26*W26/12</f>
        <v>7500</v>
      </c>
      <c r="AM26" s="40">
        <f t="shared" si="23"/>
        <v>7500</v>
      </c>
      <c r="AN26" s="40">
        <f t="shared" si="23"/>
        <v>7500</v>
      </c>
      <c r="AO26" s="40">
        <f t="shared" si="23"/>
        <v>7500</v>
      </c>
      <c r="AP26" s="40">
        <f t="shared" si="23"/>
        <v>7500</v>
      </c>
      <c r="AQ26" s="40">
        <f t="shared" si="23"/>
        <v>7500</v>
      </c>
      <c r="AR26" s="40">
        <f t="shared" si="23"/>
        <v>7500</v>
      </c>
      <c r="AS26" s="40">
        <f t="shared" si="23"/>
        <v>7500</v>
      </c>
      <c r="AT26" s="40">
        <f t="shared" si="23"/>
        <v>7500</v>
      </c>
      <c r="AU26" s="40">
        <f t="shared" si="23"/>
        <v>7500</v>
      </c>
      <c r="AV26" s="40">
        <f t="shared" si="23"/>
        <v>7500</v>
      </c>
      <c r="AW26" s="40">
        <f t="shared" si="23"/>
        <v>7500</v>
      </c>
      <c r="AX26" s="40">
        <f t="shared" si="23"/>
        <v>3500</v>
      </c>
      <c r="AY26" s="41">
        <f t="shared" si="24"/>
        <v>0</v>
      </c>
      <c r="AZ26" s="41">
        <f t="shared" si="24"/>
        <v>0</v>
      </c>
      <c r="BA26" s="41">
        <f>IF((AND(OR($I26="",$I26&gt;BA$14),$K26="Monthly")),1,IF((AND(OR($I26="",$I26&gt;BA$14),$K26="Quarterly")),1,IF((AND(OR($I26="",$I26&gt;BA$14),$K26="Annual")),1,IF((AND(OR($I26="",$I26&gt;BA$14),$K26="Bi-Annual")),1,0))))</f>
        <v>1</v>
      </c>
      <c r="BB26" s="41">
        <f t="shared" si="25"/>
        <v>0</v>
      </c>
      <c r="BC26" s="41">
        <f t="shared" si="25"/>
        <v>0</v>
      </c>
      <c r="BD26" s="41">
        <f>IF((AND(OR($I26="",$I26&gt;BD$14),$K26="Monthly")),1,IF((AND(OR($I26="",$I26&gt;BD$14),$K26="Quarterly")),1,0))</f>
        <v>0</v>
      </c>
      <c r="BE26" s="41">
        <f t="shared" si="26"/>
        <v>0</v>
      </c>
      <c r="BF26" s="41">
        <f t="shared" si="26"/>
        <v>0</v>
      </c>
      <c r="BG26" s="41">
        <f>IF((AND(OR($I26="",$I26&gt;BG$14),$K26="Monthly")),1,IF((AND(OR($I26="",$I26&gt;BG$14),$K26="Quarterly")),1,IF((AND(OR($I26="",$I26&gt;BG$14),$K26="Bi-Annual")),1,0)))</f>
        <v>1</v>
      </c>
      <c r="BH26" s="41">
        <f t="shared" si="27"/>
        <v>0</v>
      </c>
      <c r="BI26" s="41">
        <f t="shared" si="27"/>
        <v>0</v>
      </c>
      <c r="BJ26" s="41">
        <f>IF((AND(OR($I26="",$I26&gt;BJ$14),$K26="Monthly")),1,IF((AND(OR($I26="",$I26&gt;BJ$14),$K26="Quarterly")),1,0))</f>
        <v>0</v>
      </c>
      <c r="BK26" s="41">
        <f t="shared" si="28"/>
        <v>0</v>
      </c>
      <c r="BL26" s="41">
        <f t="shared" si="28"/>
        <v>0</v>
      </c>
      <c r="BM26" s="41">
        <f>IF((AND(OR($I26="",$I26&gt;BM$14),$K26="Monthly")),1,IF((AND(OR($I26="",$I26&gt;BM$14),$K26="Quarterly")),1,IF((AND(OR($I26="",$I26&gt;BM$14),$K26="Annual")),1,IF((AND(OR($I26="",$I26&gt;BM$14),$K26="Bi-Annual")),1,0))))</f>
        <v>1</v>
      </c>
      <c r="BN26" s="40">
        <f t="shared" si="29"/>
        <v>0</v>
      </c>
      <c r="BO26" s="40">
        <f t="shared" si="29"/>
        <v>0</v>
      </c>
      <c r="BP26" s="40">
        <f t="shared" si="29"/>
        <v>4000</v>
      </c>
      <c r="BQ26" s="40">
        <f t="shared" si="29"/>
        <v>0</v>
      </c>
      <c r="BR26" s="40">
        <f t="shared" si="29"/>
        <v>0</v>
      </c>
      <c r="BS26" s="40">
        <f t="shared" si="29"/>
        <v>0</v>
      </c>
      <c r="BT26" s="40">
        <f t="shared" si="29"/>
        <v>0</v>
      </c>
      <c r="BU26" s="40">
        <f t="shared" si="29"/>
        <v>0</v>
      </c>
      <c r="BV26" s="40">
        <f t="shared" si="29"/>
        <v>4000</v>
      </c>
      <c r="BW26" s="40">
        <f t="shared" si="29"/>
        <v>0</v>
      </c>
      <c r="BX26" s="40">
        <f t="shared" si="29"/>
        <v>0</v>
      </c>
      <c r="BY26" s="40">
        <f t="shared" si="29"/>
        <v>0</v>
      </c>
      <c r="BZ26" s="40">
        <f t="shared" si="29"/>
        <v>0</v>
      </c>
      <c r="CA26" s="40">
        <f t="shared" si="29"/>
        <v>0</v>
      </c>
      <c r="CB26" s="40">
        <f t="shared" si="29"/>
        <v>4000</v>
      </c>
      <c r="CC26" s="33">
        <f t="shared" si="18"/>
        <v>90500</v>
      </c>
      <c r="CD26" s="33">
        <f t="shared" si="19"/>
        <v>94000</v>
      </c>
      <c r="CE26" s="40">
        <f t="shared" si="30"/>
        <v>0</v>
      </c>
      <c r="CF26" s="40">
        <f t="shared" si="30"/>
        <v>0</v>
      </c>
      <c r="CG26" s="40">
        <f t="shared" si="30"/>
        <v>0</v>
      </c>
      <c r="CH26" s="40">
        <f t="shared" si="30"/>
        <v>0</v>
      </c>
      <c r="CI26" s="40">
        <f t="shared" si="30"/>
        <v>0</v>
      </c>
      <c r="CJ26" s="40">
        <f t="shared" si="30"/>
        <v>4000</v>
      </c>
      <c r="CK26" s="40">
        <f t="shared" si="30"/>
        <v>0</v>
      </c>
      <c r="CL26" s="40">
        <f t="shared" si="30"/>
        <v>0</v>
      </c>
      <c r="CM26" s="40">
        <f t="shared" si="30"/>
        <v>0</v>
      </c>
      <c r="CN26" s="40">
        <f t="shared" si="30"/>
        <v>0</v>
      </c>
      <c r="CO26" s="40">
        <f t="shared" si="30"/>
        <v>0</v>
      </c>
      <c r="CP26" s="40">
        <f t="shared" si="30"/>
        <v>4000</v>
      </c>
    </row>
    <row r="27" spans="1:94" ht="13">
      <c r="A27" s="3"/>
      <c r="B27" s="3"/>
      <c r="C27" s="7"/>
      <c r="D27" s="7"/>
      <c r="E27" s="7"/>
      <c r="F27" s="7"/>
      <c r="G27" s="7"/>
      <c r="H27" s="7"/>
      <c r="I27" s="7"/>
      <c r="J27" s="7"/>
      <c r="K27" s="30" t="s">
        <v>38</v>
      </c>
      <c r="L27" s="43">
        <f>L22+L16</f>
        <v>36866</v>
      </c>
      <c r="M27" s="43">
        <f t="shared" ref="M27:CB27" si="33">M22+M16</f>
        <v>40367</v>
      </c>
      <c r="N27" s="43">
        <f t="shared" si="33"/>
        <v>48866</v>
      </c>
      <c r="O27" s="43">
        <f t="shared" si="33"/>
        <v>36866</v>
      </c>
      <c r="P27" s="43">
        <f t="shared" si="33"/>
        <v>45866</v>
      </c>
      <c r="Q27" s="43">
        <f t="shared" si="33"/>
        <v>41367</v>
      </c>
      <c r="R27" s="43">
        <f t="shared" si="33"/>
        <v>36700</v>
      </c>
      <c r="S27" s="43">
        <f t="shared" si="33"/>
        <v>36700</v>
      </c>
      <c r="T27" s="43">
        <f t="shared" si="33"/>
        <v>36700</v>
      </c>
      <c r="U27" s="44">
        <f t="shared" si="33"/>
        <v>4</v>
      </c>
      <c r="V27" s="44">
        <f t="shared" si="33"/>
        <v>7</v>
      </c>
      <c r="W27" s="44">
        <f t="shared" si="33"/>
        <v>8</v>
      </c>
      <c r="X27" s="44">
        <f t="shared" si="33"/>
        <v>7</v>
      </c>
      <c r="Y27" s="44">
        <f t="shared" si="33"/>
        <v>7</v>
      </c>
      <c r="Z27" s="44">
        <f t="shared" si="33"/>
        <v>6.4666666666666668</v>
      </c>
      <c r="AA27" s="44">
        <f t="shared" si="33"/>
        <v>5.7241379310344822</v>
      </c>
      <c r="AB27" s="44">
        <f t="shared" si="33"/>
        <v>5</v>
      </c>
      <c r="AC27" s="44">
        <f t="shared" si="33"/>
        <v>5</v>
      </c>
      <c r="AD27" s="44">
        <f t="shared" si="33"/>
        <v>5</v>
      </c>
      <c r="AE27" s="44">
        <f t="shared" si="33"/>
        <v>4.4333333333333336</v>
      </c>
      <c r="AF27" s="44">
        <f t="shared" si="33"/>
        <v>4</v>
      </c>
      <c r="AG27" s="44">
        <f t="shared" si="33"/>
        <v>4</v>
      </c>
      <c r="AH27" s="44">
        <f t="shared" si="33"/>
        <v>3</v>
      </c>
      <c r="AI27" s="44">
        <f t="shared" si="33"/>
        <v>1.6666666666666665</v>
      </c>
      <c r="AJ27" s="43">
        <f t="shared" si="33"/>
        <v>13250</v>
      </c>
      <c r="AK27" s="43">
        <f t="shared" si="33"/>
        <v>32583.333333333332</v>
      </c>
      <c r="AL27" s="43">
        <f t="shared" si="33"/>
        <v>36750</v>
      </c>
      <c r="AM27" s="43">
        <f t="shared" si="33"/>
        <v>34666.666666666664</v>
      </c>
      <c r="AN27" s="43">
        <f t="shared" si="33"/>
        <v>34666.666666666664</v>
      </c>
      <c r="AO27" s="43">
        <f t="shared" si="33"/>
        <v>32355.555555555555</v>
      </c>
      <c r="AP27" s="43">
        <f t="shared" si="33"/>
        <v>29252.873563218389</v>
      </c>
      <c r="AQ27" s="43">
        <f t="shared" si="33"/>
        <v>26416.666666666668</v>
      </c>
      <c r="AR27" s="43">
        <f t="shared" si="33"/>
        <v>26416.666666666668</v>
      </c>
      <c r="AS27" s="43">
        <f t="shared" si="33"/>
        <v>26416.666666666668</v>
      </c>
      <c r="AT27" s="43">
        <f t="shared" si="33"/>
        <v>24763.888888888891</v>
      </c>
      <c r="AU27" s="43">
        <f t="shared" si="33"/>
        <v>23500</v>
      </c>
      <c r="AV27" s="43">
        <f t="shared" si="33"/>
        <v>23500</v>
      </c>
      <c r="AW27" s="43">
        <f t="shared" si="33"/>
        <v>20833.333333333332</v>
      </c>
      <c r="AX27" s="43">
        <f t="shared" si="33"/>
        <v>13500</v>
      </c>
      <c r="AY27" s="45">
        <f t="shared" si="33"/>
        <v>1</v>
      </c>
      <c r="AZ27" s="45">
        <f t="shared" si="33"/>
        <v>1</v>
      </c>
      <c r="BA27" s="45">
        <f t="shared" si="33"/>
        <v>8</v>
      </c>
      <c r="BB27" s="45">
        <f t="shared" si="33"/>
        <v>0</v>
      </c>
      <c r="BC27" s="45">
        <f t="shared" si="33"/>
        <v>0</v>
      </c>
      <c r="BD27" s="45">
        <f t="shared" si="33"/>
        <v>2</v>
      </c>
      <c r="BE27" s="45">
        <f t="shared" si="33"/>
        <v>0</v>
      </c>
      <c r="BF27" s="45">
        <f t="shared" si="33"/>
        <v>0</v>
      </c>
      <c r="BG27" s="45">
        <f t="shared" si="33"/>
        <v>4</v>
      </c>
      <c r="BH27" s="45">
        <f t="shared" si="33"/>
        <v>0</v>
      </c>
      <c r="BI27" s="45">
        <f t="shared" si="33"/>
        <v>0</v>
      </c>
      <c r="BJ27" s="45">
        <f t="shared" si="33"/>
        <v>1</v>
      </c>
      <c r="BK27" s="45">
        <f t="shared" si="33"/>
        <v>0</v>
      </c>
      <c r="BL27" s="45">
        <f t="shared" si="33"/>
        <v>0</v>
      </c>
      <c r="BM27" s="45">
        <f t="shared" si="33"/>
        <v>3</v>
      </c>
      <c r="BN27" s="43">
        <f t="shared" si="33"/>
        <v>500</v>
      </c>
      <c r="BO27" s="43">
        <f t="shared" si="33"/>
        <v>500</v>
      </c>
      <c r="BP27" s="43">
        <f t="shared" si="33"/>
        <v>25000</v>
      </c>
      <c r="BQ27" s="43">
        <f t="shared" si="33"/>
        <v>0</v>
      </c>
      <c r="BR27" s="43">
        <f t="shared" si="33"/>
        <v>0</v>
      </c>
      <c r="BS27" s="43">
        <f t="shared" si="33"/>
        <v>4500</v>
      </c>
      <c r="BT27" s="43">
        <f t="shared" si="33"/>
        <v>0</v>
      </c>
      <c r="BU27" s="43">
        <f t="shared" si="33"/>
        <v>0</v>
      </c>
      <c r="BV27" s="43">
        <f t="shared" si="33"/>
        <v>13000</v>
      </c>
      <c r="BW27" s="43">
        <f t="shared" si="33"/>
        <v>0</v>
      </c>
      <c r="BX27" s="43">
        <f t="shared" si="33"/>
        <v>0</v>
      </c>
      <c r="BY27" s="43">
        <f t="shared" si="33"/>
        <v>1000</v>
      </c>
      <c r="BZ27" s="43">
        <f t="shared" si="33"/>
        <v>0</v>
      </c>
      <c r="CA27" s="43">
        <f t="shared" si="33"/>
        <v>0</v>
      </c>
      <c r="CB27" s="43">
        <f t="shared" si="33"/>
        <v>9000</v>
      </c>
      <c r="CC27" s="43">
        <f t="shared" si="18"/>
        <v>468881.33333333331</v>
      </c>
      <c r="CD27" s="43">
        <f t="shared" si="19"/>
        <v>343788.98467432946</v>
      </c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</row>
    <row r="28" spans="1:94" ht="13">
      <c r="A28" s="3"/>
      <c r="B28" s="3"/>
      <c r="C28" s="7"/>
      <c r="D28" s="7"/>
      <c r="E28" s="7"/>
      <c r="F28" s="7"/>
      <c r="G28" s="7"/>
      <c r="H28" s="7"/>
      <c r="I28" s="7"/>
      <c r="J28" s="7"/>
      <c r="K28" s="7"/>
      <c r="L28" s="42">
        <f t="shared" ref="L28:AI28" si="34">IF(L24&lt;&gt;0,1,0)+IF(L25&lt;&gt;0,1,0)+IF(L26&lt;&gt;0,1,0)+IF(L23&lt;&gt;0,1,0)</f>
        <v>4</v>
      </c>
      <c r="M28" s="42">
        <f t="shared" si="34"/>
        <v>4</v>
      </c>
      <c r="N28" s="42">
        <f t="shared" si="34"/>
        <v>4</v>
      </c>
      <c r="O28" s="42">
        <f t="shared" si="34"/>
        <v>4</v>
      </c>
      <c r="P28" s="42">
        <f t="shared" si="34"/>
        <v>4</v>
      </c>
      <c r="Q28" s="42">
        <f t="shared" si="34"/>
        <v>4</v>
      </c>
      <c r="R28" s="42">
        <f t="shared" si="34"/>
        <v>4</v>
      </c>
      <c r="S28" s="42">
        <f t="shared" si="34"/>
        <v>4</v>
      </c>
      <c r="T28" s="42">
        <f t="shared" si="34"/>
        <v>4</v>
      </c>
      <c r="U28" s="8">
        <f t="shared" si="34"/>
        <v>0</v>
      </c>
      <c r="V28" s="8">
        <f t="shared" si="34"/>
        <v>3</v>
      </c>
      <c r="W28" s="8">
        <f t="shared" si="34"/>
        <v>4</v>
      </c>
      <c r="X28" s="8">
        <f t="shared" si="34"/>
        <v>4</v>
      </c>
      <c r="Y28" s="8">
        <f t="shared" si="34"/>
        <v>4</v>
      </c>
      <c r="Z28" s="8">
        <f t="shared" si="34"/>
        <v>4</v>
      </c>
      <c r="AA28" s="8">
        <f t="shared" si="34"/>
        <v>4</v>
      </c>
      <c r="AB28" s="8">
        <f t="shared" si="34"/>
        <v>4</v>
      </c>
      <c r="AC28" s="8">
        <f t="shared" si="34"/>
        <v>4</v>
      </c>
      <c r="AD28" s="8">
        <f t="shared" si="34"/>
        <v>4</v>
      </c>
      <c r="AE28" s="8">
        <f t="shared" si="34"/>
        <v>4</v>
      </c>
      <c r="AF28" s="8">
        <f t="shared" si="34"/>
        <v>4</v>
      </c>
      <c r="AG28" s="8">
        <f t="shared" si="34"/>
        <v>4</v>
      </c>
      <c r="AH28" s="8">
        <f t="shared" si="34"/>
        <v>3</v>
      </c>
      <c r="AI28" s="8">
        <f t="shared" si="34"/>
        <v>3</v>
      </c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7"/>
      <c r="BO28" s="47"/>
      <c r="BP28" s="47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33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</row>
    <row r="29" spans="1:94" ht="16">
      <c r="A29" s="3"/>
      <c r="B29" s="3"/>
      <c r="C29" s="7"/>
      <c r="D29" s="7"/>
      <c r="E29" s="7"/>
      <c r="F29" s="7"/>
      <c r="G29" s="7"/>
      <c r="H29" s="7"/>
      <c r="I29" s="7"/>
      <c r="J29" s="7"/>
      <c r="K29" s="7"/>
      <c r="L29" s="2"/>
      <c r="M29" s="6"/>
      <c r="N29" s="3"/>
      <c r="O29" s="3"/>
      <c r="P29" s="3"/>
      <c r="Q29" s="3"/>
      <c r="R29" s="3"/>
      <c r="S29" s="3"/>
      <c r="T29" s="3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0"/>
      <c r="AJ29" s="89" t="s">
        <v>6</v>
      </c>
      <c r="AK29" s="90"/>
      <c r="AL29" s="91"/>
      <c r="AM29" s="24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6" t="s">
        <v>7</v>
      </c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49"/>
      <c r="BN29" s="89" t="s">
        <v>8</v>
      </c>
      <c r="BO29" s="90"/>
      <c r="BP29" s="91"/>
      <c r="BQ29" s="6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ht="16">
      <c r="A30" s="3"/>
      <c r="B30" s="3"/>
      <c r="C30" s="1" t="s">
        <v>39</v>
      </c>
      <c r="D30" s="1"/>
      <c r="E30" s="1"/>
      <c r="F30" s="1"/>
      <c r="G30" s="1"/>
      <c r="H30" s="1"/>
      <c r="I30" s="1"/>
      <c r="J30" s="1"/>
      <c r="K30" s="1"/>
      <c r="L30" s="28">
        <v>44562</v>
      </c>
      <c r="M30" s="28">
        <v>44593</v>
      </c>
      <c r="N30" s="28">
        <v>44621</v>
      </c>
      <c r="O30" s="28">
        <v>44652</v>
      </c>
      <c r="P30" s="28">
        <v>44682</v>
      </c>
      <c r="Q30" s="28">
        <v>44713</v>
      </c>
      <c r="R30" s="28">
        <v>44743</v>
      </c>
      <c r="S30" s="28">
        <v>44774</v>
      </c>
      <c r="T30" s="28">
        <v>44805</v>
      </c>
      <c r="U30" s="28">
        <v>44835</v>
      </c>
      <c r="V30" s="28">
        <v>44866</v>
      </c>
      <c r="W30" s="28">
        <v>44896</v>
      </c>
      <c r="X30" s="28">
        <v>44927</v>
      </c>
      <c r="Y30" s="28">
        <v>44958</v>
      </c>
      <c r="Z30" s="28">
        <v>44986</v>
      </c>
      <c r="AA30" s="28">
        <v>45017</v>
      </c>
      <c r="AB30" s="28">
        <v>45047</v>
      </c>
      <c r="AC30" s="28">
        <v>45078</v>
      </c>
      <c r="AD30" s="28">
        <v>45108</v>
      </c>
      <c r="AE30" s="28">
        <v>45139</v>
      </c>
      <c r="AF30" s="28">
        <v>45170</v>
      </c>
      <c r="AG30" s="28">
        <v>45200</v>
      </c>
      <c r="AH30" s="28">
        <v>45231</v>
      </c>
      <c r="AI30" s="28">
        <v>45261</v>
      </c>
      <c r="AJ30" s="28">
        <v>44835</v>
      </c>
      <c r="AK30" s="28">
        <v>44866</v>
      </c>
      <c r="AL30" s="28">
        <v>44896</v>
      </c>
      <c r="AM30" s="28">
        <v>44927</v>
      </c>
      <c r="AN30" s="28">
        <v>44958</v>
      </c>
      <c r="AO30" s="28">
        <v>44986</v>
      </c>
      <c r="AP30" s="28">
        <v>45017</v>
      </c>
      <c r="AQ30" s="28">
        <v>45047</v>
      </c>
      <c r="AR30" s="28">
        <v>45078</v>
      </c>
      <c r="AS30" s="28">
        <v>45108</v>
      </c>
      <c r="AT30" s="28">
        <v>45139</v>
      </c>
      <c r="AU30" s="28">
        <v>45170</v>
      </c>
      <c r="AV30" s="28">
        <v>45200</v>
      </c>
      <c r="AW30" s="28">
        <v>45231</v>
      </c>
      <c r="AX30" s="28">
        <v>45261</v>
      </c>
      <c r="AY30" s="28">
        <v>44835</v>
      </c>
      <c r="AZ30" s="28">
        <v>44866</v>
      </c>
      <c r="BA30" s="28">
        <v>44896</v>
      </c>
      <c r="BB30" s="28">
        <v>44927</v>
      </c>
      <c r="BC30" s="28">
        <v>44958</v>
      </c>
      <c r="BD30" s="28">
        <v>44986</v>
      </c>
      <c r="BE30" s="28">
        <v>45017</v>
      </c>
      <c r="BF30" s="28">
        <v>45047</v>
      </c>
      <c r="BG30" s="28">
        <v>45078</v>
      </c>
      <c r="BH30" s="28">
        <v>45108</v>
      </c>
      <c r="BI30" s="28">
        <v>45139</v>
      </c>
      <c r="BJ30" s="28">
        <v>45170</v>
      </c>
      <c r="BK30" s="28">
        <v>45200</v>
      </c>
      <c r="BL30" s="28">
        <v>45231</v>
      </c>
      <c r="BM30" s="28">
        <v>45261</v>
      </c>
      <c r="BN30" s="28">
        <v>44835</v>
      </c>
      <c r="BO30" s="28">
        <v>44866</v>
      </c>
      <c r="BP30" s="28">
        <v>44896</v>
      </c>
      <c r="BQ30" s="28">
        <v>44927</v>
      </c>
      <c r="BR30" s="28">
        <v>44958</v>
      </c>
      <c r="BS30" s="28">
        <v>44986</v>
      </c>
      <c r="BT30" s="28">
        <v>45017</v>
      </c>
      <c r="BU30" s="28">
        <v>45047</v>
      </c>
      <c r="BV30" s="28">
        <v>45078</v>
      </c>
      <c r="BW30" s="28">
        <v>45108</v>
      </c>
      <c r="BX30" s="28">
        <v>45139</v>
      </c>
      <c r="BY30" s="28">
        <v>45170</v>
      </c>
      <c r="BZ30" s="28">
        <v>45200</v>
      </c>
      <c r="CA30" s="28">
        <v>45231</v>
      </c>
      <c r="CB30" s="28">
        <v>45261</v>
      </c>
      <c r="CC30" s="29" t="s">
        <v>10</v>
      </c>
      <c r="CD30" s="29" t="s">
        <v>11</v>
      </c>
      <c r="CE30" s="28">
        <v>44927</v>
      </c>
      <c r="CF30" s="28">
        <v>44958</v>
      </c>
      <c r="CG30" s="28">
        <v>44986</v>
      </c>
      <c r="CH30" s="28">
        <v>45017</v>
      </c>
      <c r="CI30" s="28">
        <v>45047</v>
      </c>
      <c r="CJ30" s="28">
        <v>45078</v>
      </c>
      <c r="CK30" s="28">
        <v>45108</v>
      </c>
      <c r="CL30" s="28">
        <v>45139</v>
      </c>
      <c r="CM30" s="28">
        <v>45170</v>
      </c>
      <c r="CN30" s="28">
        <v>45200</v>
      </c>
      <c r="CO30" s="28">
        <v>45231</v>
      </c>
      <c r="CP30" s="28">
        <v>45261</v>
      </c>
    </row>
    <row r="31" spans="1:94" ht="13">
      <c r="A31" s="3"/>
      <c r="B31" s="3"/>
      <c r="C31" s="30" t="s">
        <v>12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</row>
    <row r="32" spans="1:94" ht="13">
      <c r="A32" s="3"/>
      <c r="B32" s="7"/>
      <c r="C32" s="30" t="s">
        <v>13</v>
      </c>
      <c r="D32" s="30" t="s">
        <v>14</v>
      </c>
      <c r="E32" s="30" t="s">
        <v>15</v>
      </c>
      <c r="F32" s="30" t="s">
        <v>16</v>
      </c>
      <c r="G32" s="30" t="s">
        <v>17</v>
      </c>
      <c r="H32" s="30" t="s">
        <v>18</v>
      </c>
      <c r="I32" s="30" t="s">
        <v>19</v>
      </c>
      <c r="J32" s="30" t="s">
        <v>20</v>
      </c>
      <c r="K32" s="30" t="s">
        <v>21</v>
      </c>
      <c r="L32" s="31">
        <f t="shared" ref="L32:CB32" si="35">SUM(L33:L36)</f>
        <v>15665</v>
      </c>
      <c r="M32" s="31">
        <f t="shared" si="35"/>
        <v>13165</v>
      </c>
      <c r="N32" s="31">
        <f t="shared" si="35"/>
        <v>16665</v>
      </c>
      <c r="O32" s="31">
        <f t="shared" si="35"/>
        <v>19165.666666666668</v>
      </c>
      <c r="P32" s="31">
        <f t="shared" si="35"/>
        <v>14665</v>
      </c>
      <c r="Q32" s="31">
        <f t="shared" si="35"/>
        <v>15165</v>
      </c>
      <c r="R32" s="31">
        <f t="shared" si="35"/>
        <v>21665</v>
      </c>
      <c r="S32" s="31">
        <f t="shared" si="35"/>
        <v>16165</v>
      </c>
      <c r="T32" s="31">
        <f t="shared" si="35"/>
        <v>16165</v>
      </c>
      <c r="U32" s="32">
        <f t="shared" si="35"/>
        <v>4</v>
      </c>
      <c r="V32" s="32">
        <f t="shared" si="35"/>
        <v>4</v>
      </c>
      <c r="W32" s="32">
        <f t="shared" si="35"/>
        <v>4</v>
      </c>
      <c r="X32" s="32">
        <f t="shared" si="35"/>
        <v>3</v>
      </c>
      <c r="Y32" s="32">
        <f t="shared" si="35"/>
        <v>3</v>
      </c>
      <c r="Z32" s="32">
        <f t="shared" si="35"/>
        <v>2.4666666666666668</v>
      </c>
      <c r="AA32" s="32">
        <f t="shared" si="35"/>
        <v>1.3793103448275863</v>
      </c>
      <c r="AB32" s="32">
        <f t="shared" si="35"/>
        <v>1</v>
      </c>
      <c r="AC32" s="32">
        <f t="shared" si="35"/>
        <v>1</v>
      </c>
      <c r="AD32" s="32">
        <f t="shared" si="35"/>
        <v>0.6</v>
      </c>
      <c r="AE32" s="32">
        <f t="shared" si="35"/>
        <v>0</v>
      </c>
      <c r="AF32" s="32">
        <f t="shared" si="35"/>
        <v>0</v>
      </c>
      <c r="AG32" s="32">
        <f t="shared" si="35"/>
        <v>0</v>
      </c>
      <c r="AH32" s="32">
        <f t="shared" si="35"/>
        <v>0</v>
      </c>
      <c r="AI32" s="32">
        <f t="shared" si="35"/>
        <v>0</v>
      </c>
      <c r="AJ32" s="33">
        <f t="shared" si="35"/>
        <v>12666.666666666668</v>
      </c>
      <c r="AK32" s="33">
        <f t="shared" si="35"/>
        <v>12666.666666666668</v>
      </c>
      <c r="AL32" s="33">
        <f t="shared" si="35"/>
        <v>12666.666666666668</v>
      </c>
      <c r="AM32" s="33">
        <f t="shared" si="35"/>
        <v>10583.333333333334</v>
      </c>
      <c r="AN32" s="33">
        <f t="shared" si="35"/>
        <v>10583.333333333334</v>
      </c>
      <c r="AO32" s="33">
        <f t="shared" si="35"/>
        <v>8494.4444444444453</v>
      </c>
      <c r="AP32" s="33">
        <f t="shared" si="35"/>
        <v>4080.4597701149423</v>
      </c>
      <c r="AQ32" s="33">
        <f t="shared" si="35"/>
        <v>2500</v>
      </c>
      <c r="AR32" s="33">
        <f t="shared" si="35"/>
        <v>2500</v>
      </c>
      <c r="AS32" s="33">
        <f t="shared" si="35"/>
        <v>1500</v>
      </c>
      <c r="AT32" s="33">
        <f>SUM(AT33:AT36)</f>
        <v>0</v>
      </c>
      <c r="AU32" s="33">
        <f t="shared" si="35"/>
        <v>0</v>
      </c>
      <c r="AV32" s="33">
        <f t="shared" si="35"/>
        <v>0</v>
      </c>
      <c r="AW32" s="33">
        <f t="shared" si="35"/>
        <v>0</v>
      </c>
      <c r="AX32" s="33">
        <f t="shared" si="35"/>
        <v>0</v>
      </c>
      <c r="AY32" s="34">
        <f t="shared" si="35"/>
        <v>1</v>
      </c>
      <c r="AZ32" s="34">
        <f t="shared" si="35"/>
        <v>1</v>
      </c>
      <c r="BA32" s="34">
        <f t="shared" si="35"/>
        <v>4</v>
      </c>
      <c r="BB32" s="34">
        <f t="shared" si="35"/>
        <v>0</v>
      </c>
      <c r="BC32" s="34">
        <f t="shared" si="35"/>
        <v>0</v>
      </c>
      <c r="BD32" s="34">
        <f t="shared" si="35"/>
        <v>1</v>
      </c>
      <c r="BE32" s="34">
        <f t="shared" si="35"/>
        <v>0</v>
      </c>
      <c r="BF32" s="34">
        <f t="shared" si="35"/>
        <v>0</v>
      </c>
      <c r="BG32" s="34">
        <f t="shared" si="35"/>
        <v>1</v>
      </c>
      <c r="BH32" s="34">
        <f t="shared" si="35"/>
        <v>0</v>
      </c>
      <c r="BI32" s="34">
        <f t="shared" si="35"/>
        <v>0</v>
      </c>
      <c r="BJ32" s="34">
        <f t="shared" si="35"/>
        <v>0</v>
      </c>
      <c r="BK32" s="34">
        <f t="shared" si="35"/>
        <v>0</v>
      </c>
      <c r="BL32" s="34">
        <f t="shared" si="35"/>
        <v>0</v>
      </c>
      <c r="BM32" s="34">
        <f t="shared" si="35"/>
        <v>0</v>
      </c>
      <c r="BN32" s="33">
        <f t="shared" si="35"/>
        <v>500</v>
      </c>
      <c r="BO32" s="33">
        <f t="shared" si="35"/>
        <v>500</v>
      </c>
      <c r="BP32" s="33">
        <f t="shared" si="35"/>
        <v>11500</v>
      </c>
      <c r="BQ32" s="33">
        <f t="shared" si="35"/>
        <v>0</v>
      </c>
      <c r="BR32" s="33">
        <f t="shared" si="35"/>
        <v>0</v>
      </c>
      <c r="BS32" s="33">
        <f t="shared" si="35"/>
        <v>3000</v>
      </c>
      <c r="BT32" s="33">
        <f t="shared" si="35"/>
        <v>0</v>
      </c>
      <c r="BU32" s="33">
        <f t="shared" si="35"/>
        <v>0</v>
      </c>
      <c r="BV32" s="33">
        <f t="shared" si="35"/>
        <v>3000</v>
      </c>
      <c r="BW32" s="33">
        <f t="shared" si="35"/>
        <v>0</v>
      </c>
      <c r="BX32" s="33">
        <f t="shared" si="35"/>
        <v>0</v>
      </c>
      <c r="BY32" s="33">
        <f t="shared" si="35"/>
        <v>0</v>
      </c>
      <c r="BZ32" s="33">
        <f t="shared" si="35"/>
        <v>0</v>
      </c>
      <c r="CA32" s="33">
        <f t="shared" si="35"/>
        <v>0</v>
      </c>
      <c r="CB32" s="33">
        <f t="shared" si="35"/>
        <v>0</v>
      </c>
      <c r="CC32" s="33">
        <f t="shared" ref="CC32:CC36" si="36">SUM(L32:T32,AJ32:AL32,BN32:BP32)</f>
        <v>198985.66666666666</v>
      </c>
      <c r="CD32" s="33">
        <f t="shared" ref="CD32:CD36" si="37">SUM(AM32:AX32,BQ32:CB32)</f>
        <v>46241.570881226056</v>
      </c>
      <c r="CE32" s="33">
        <f t="shared" ref="CE32:CP32" si="38">SUM(CE33:CE36)</f>
        <v>0</v>
      </c>
      <c r="CF32" s="33">
        <f t="shared" si="38"/>
        <v>0</v>
      </c>
      <c r="CG32" s="33">
        <f t="shared" si="38"/>
        <v>3000</v>
      </c>
      <c r="CH32" s="33">
        <f t="shared" si="38"/>
        <v>0</v>
      </c>
      <c r="CI32" s="33">
        <f t="shared" si="38"/>
        <v>0</v>
      </c>
      <c r="CJ32" s="33">
        <f t="shared" si="38"/>
        <v>3000</v>
      </c>
      <c r="CK32" s="33">
        <f t="shared" si="38"/>
        <v>0</v>
      </c>
      <c r="CL32" s="33">
        <f t="shared" si="38"/>
        <v>0</v>
      </c>
      <c r="CM32" s="33">
        <f t="shared" si="38"/>
        <v>0</v>
      </c>
      <c r="CN32" s="33">
        <f t="shared" si="38"/>
        <v>0</v>
      </c>
      <c r="CO32" s="33">
        <f t="shared" si="38"/>
        <v>0</v>
      </c>
      <c r="CP32" s="33">
        <f t="shared" si="38"/>
        <v>0</v>
      </c>
    </row>
    <row r="33" spans="1:94" ht="13">
      <c r="A33" s="3"/>
      <c r="B33" s="7"/>
      <c r="C33" s="35" t="s">
        <v>95</v>
      </c>
      <c r="D33" s="11" t="s">
        <v>39</v>
      </c>
      <c r="E33" s="11" t="s">
        <v>40</v>
      </c>
      <c r="F33" s="11" t="s">
        <v>23</v>
      </c>
      <c r="G33" s="36">
        <v>50000</v>
      </c>
      <c r="H33" s="37">
        <v>43160</v>
      </c>
      <c r="I33" s="86">
        <v>45028</v>
      </c>
      <c r="J33" s="36">
        <v>5000</v>
      </c>
      <c r="K33" s="11" t="s">
        <v>24</v>
      </c>
      <c r="L33" s="38">
        <v>4166</v>
      </c>
      <c r="M33" s="38">
        <v>4166</v>
      </c>
      <c r="N33" s="38">
        <v>4166</v>
      </c>
      <c r="O33" s="38">
        <f>($G33/12)+$J33</f>
        <v>9166.6666666666679</v>
      </c>
      <c r="P33" s="38">
        <v>4166</v>
      </c>
      <c r="Q33" s="38">
        <v>4166</v>
      </c>
      <c r="R33" s="38">
        <v>4166</v>
      </c>
      <c r="S33" s="38">
        <v>4166</v>
      </c>
      <c r="T33" s="38">
        <v>4166</v>
      </c>
      <c r="U33" s="39">
        <f t="shared" ref="U33:AI36" si="39">IF($H33=0,0,MAX(0,(MIN($I33,EOMONTH(U$14,0))-MAX($H33,U$14))/(EOMONTH(U$14,0)-U$14)))</f>
        <v>1</v>
      </c>
      <c r="V33" s="39">
        <f t="shared" si="39"/>
        <v>1</v>
      </c>
      <c r="W33" s="39">
        <f t="shared" si="39"/>
        <v>1</v>
      </c>
      <c r="X33" s="39">
        <f t="shared" si="39"/>
        <v>1</v>
      </c>
      <c r="Y33" s="39">
        <f t="shared" si="39"/>
        <v>1</v>
      </c>
      <c r="Z33" s="39">
        <f t="shared" si="39"/>
        <v>1</v>
      </c>
      <c r="AA33" s="39">
        <f t="shared" si="39"/>
        <v>0.37931034482758619</v>
      </c>
      <c r="AB33" s="39">
        <f t="shared" si="39"/>
        <v>0</v>
      </c>
      <c r="AC33" s="39">
        <f t="shared" si="39"/>
        <v>0</v>
      </c>
      <c r="AD33" s="39">
        <f t="shared" si="39"/>
        <v>0</v>
      </c>
      <c r="AE33" s="39">
        <f t="shared" si="39"/>
        <v>0</v>
      </c>
      <c r="AF33" s="39">
        <f t="shared" si="39"/>
        <v>0</v>
      </c>
      <c r="AG33" s="39">
        <f t="shared" si="39"/>
        <v>0</v>
      </c>
      <c r="AH33" s="39">
        <f t="shared" si="39"/>
        <v>0</v>
      </c>
      <c r="AI33" s="39">
        <f t="shared" si="39"/>
        <v>0</v>
      </c>
      <c r="AJ33" s="40">
        <f>$G33*U33/12</f>
        <v>4166.666666666667</v>
      </c>
      <c r="AK33" s="40">
        <f t="shared" ref="AJ33:AX36" si="40">$G33*V33/12</f>
        <v>4166.666666666667</v>
      </c>
      <c r="AL33" s="40">
        <f t="shared" si="40"/>
        <v>4166.666666666667</v>
      </c>
      <c r="AM33" s="40">
        <f t="shared" si="40"/>
        <v>4166.666666666667</v>
      </c>
      <c r="AN33" s="40">
        <f t="shared" si="40"/>
        <v>4166.666666666667</v>
      </c>
      <c r="AO33" s="40">
        <f t="shared" si="40"/>
        <v>4166.666666666667</v>
      </c>
      <c r="AP33" s="40">
        <f t="shared" si="40"/>
        <v>1580.4597701149423</v>
      </c>
      <c r="AQ33" s="40">
        <f t="shared" si="40"/>
        <v>0</v>
      </c>
      <c r="AR33" s="40">
        <f t="shared" si="40"/>
        <v>0</v>
      </c>
      <c r="AS33" s="40">
        <f t="shared" si="40"/>
        <v>0</v>
      </c>
      <c r="AT33" s="40">
        <f t="shared" si="40"/>
        <v>0</v>
      </c>
      <c r="AU33" s="40">
        <f t="shared" si="40"/>
        <v>0</v>
      </c>
      <c r="AV33" s="40">
        <f t="shared" si="40"/>
        <v>0</v>
      </c>
      <c r="AW33" s="40">
        <f t="shared" si="40"/>
        <v>0</v>
      </c>
      <c r="AX33" s="40">
        <f t="shared" si="40"/>
        <v>0</v>
      </c>
      <c r="AY33" s="41">
        <f t="shared" ref="AY33:AZ36" si="41">IF((AND(OR($I33="",$I33&gt;AY$14),$K33="Monthly")),1,0)</f>
        <v>0</v>
      </c>
      <c r="AZ33" s="41">
        <f t="shared" si="41"/>
        <v>0</v>
      </c>
      <c r="BA33" s="41">
        <f>IF((AND(OR($I33="",$I33&gt;BA$14),$K33="Monthly")),1,IF((AND(OR($I33="",$I33&gt;BA$14),$K33="Quarterly")),1,IF((AND(OR($I33="",$I33&gt;BA$14),$K33="Annual")),1,IF((AND(OR($I33="",$I33&gt;BA$14),$K33="Bi-Annual")),1,0))))</f>
        <v>1</v>
      </c>
      <c r="BB33" s="41">
        <f t="shared" ref="BB33:BC36" si="42">IF((AND(OR($I33="",$I33&gt;BB$14),$K33="Monthly")),1,0)</f>
        <v>0</v>
      </c>
      <c r="BC33" s="41">
        <f t="shared" si="42"/>
        <v>0</v>
      </c>
      <c r="BD33" s="41">
        <f>IF((AND(OR($I33="",$I33&gt;BD$14),$K33="Monthly")),1,IF((AND(OR($I33="",$I33&gt;BD$14),$K33="Quarterly")),1,0))</f>
        <v>0</v>
      </c>
      <c r="BE33" s="41">
        <f t="shared" ref="BE33:BF36" si="43">IF((AND(OR($I33="",$I33&gt;BE$14),$K33="Monthly")),1,0)</f>
        <v>0</v>
      </c>
      <c r="BF33" s="41">
        <f t="shared" si="43"/>
        <v>0</v>
      </c>
      <c r="BG33" s="41">
        <f>IF((AND(OR($I33="",$I33&gt;BG$14),$K33="Monthly")),1,IF((AND(OR($I33="",$I33&gt;BG$14),$K33="Quarterly")),1,IF((AND(OR($I33="",$I33&gt;BG$14),$K33="Bi-Annual")),1,0)))</f>
        <v>0</v>
      </c>
      <c r="BH33" s="41">
        <f t="shared" ref="BH33:BI36" si="44">IF((AND(OR($I33="",$I33&gt;BH$14),$K33="Monthly")),1,0)</f>
        <v>0</v>
      </c>
      <c r="BI33" s="41">
        <f t="shared" si="44"/>
        <v>0</v>
      </c>
      <c r="BJ33" s="41">
        <f>IF((AND(OR($I33="",$I33&gt;BJ$14),$K33="Monthly")),1,IF((AND(OR($I33="",$I33&gt;BJ$14),$K33="Quarterly")),1,0))</f>
        <v>0</v>
      </c>
      <c r="BK33" s="41">
        <f t="shared" ref="BK33:BL36" si="45">IF((AND(OR($I33="",$I33&gt;BK$14),$K33="Monthly")),1,0)</f>
        <v>0</v>
      </c>
      <c r="BL33" s="41">
        <f t="shared" si="45"/>
        <v>0</v>
      </c>
      <c r="BM33" s="41">
        <f>IF((AND(OR($I33="",$I33&gt;BM$14),$K33="Monthly")),1,IF((AND(OR($I33="",$I33&gt;BM$14),$K33="Quarterly")),1,IF((AND(OR($I33="",$I33&gt;BM$14),$K33="Annual")),1,IF((AND(OR($I33="",$I33&gt;BM$14),$K33="Bi-Annual")),1,0))))</f>
        <v>0</v>
      </c>
      <c r="BN33" s="40">
        <f t="shared" ref="BN33:CB36" si="46">$J33*AY33</f>
        <v>0</v>
      </c>
      <c r="BO33" s="40">
        <f t="shared" si="46"/>
        <v>0</v>
      </c>
      <c r="BP33" s="40">
        <f t="shared" si="46"/>
        <v>5000</v>
      </c>
      <c r="BQ33" s="40">
        <f t="shared" si="46"/>
        <v>0</v>
      </c>
      <c r="BR33" s="40">
        <f t="shared" si="46"/>
        <v>0</v>
      </c>
      <c r="BS33" s="40">
        <f t="shared" si="46"/>
        <v>0</v>
      </c>
      <c r="BT33" s="40">
        <f t="shared" si="46"/>
        <v>0</v>
      </c>
      <c r="BU33" s="40">
        <f t="shared" si="46"/>
        <v>0</v>
      </c>
      <c r="BV33" s="40">
        <f t="shared" si="46"/>
        <v>0</v>
      </c>
      <c r="BW33" s="40">
        <f t="shared" si="46"/>
        <v>0</v>
      </c>
      <c r="BX33" s="40">
        <f t="shared" si="46"/>
        <v>0</v>
      </c>
      <c r="BY33" s="40">
        <f t="shared" si="46"/>
        <v>0</v>
      </c>
      <c r="BZ33" s="40">
        <f t="shared" si="46"/>
        <v>0</v>
      </c>
      <c r="CA33" s="40">
        <f t="shared" si="46"/>
        <v>0</v>
      </c>
      <c r="CB33" s="40">
        <f t="shared" si="46"/>
        <v>0</v>
      </c>
      <c r="CC33" s="33">
        <f t="shared" si="36"/>
        <v>59994.666666666664</v>
      </c>
      <c r="CD33" s="33">
        <f t="shared" si="37"/>
        <v>14080.459770114943</v>
      </c>
      <c r="CE33" s="40">
        <f t="shared" ref="CE33:CP36" si="47">$J33*BB33</f>
        <v>0</v>
      </c>
      <c r="CF33" s="40">
        <f t="shared" si="47"/>
        <v>0</v>
      </c>
      <c r="CG33" s="40">
        <f t="shared" si="47"/>
        <v>0</v>
      </c>
      <c r="CH33" s="40">
        <f t="shared" si="47"/>
        <v>0</v>
      </c>
      <c r="CI33" s="40">
        <f t="shared" si="47"/>
        <v>0</v>
      </c>
      <c r="CJ33" s="40">
        <f t="shared" si="47"/>
        <v>0</v>
      </c>
      <c r="CK33" s="40">
        <f t="shared" si="47"/>
        <v>0</v>
      </c>
      <c r="CL33" s="40">
        <f t="shared" si="47"/>
        <v>0</v>
      </c>
      <c r="CM33" s="40">
        <f t="shared" si="47"/>
        <v>0</v>
      </c>
      <c r="CN33" s="40">
        <f t="shared" si="47"/>
        <v>0</v>
      </c>
      <c r="CO33" s="40">
        <f t="shared" si="47"/>
        <v>0</v>
      </c>
      <c r="CP33" s="40">
        <f t="shared" si="47"/>
        <v>0</v>
      </c>
    </row>
    <row r="34" spans="1:94" ht="13">
      <c r="A34" s="3"/>
      <c r="B34" s="7"/>
      <c r="C34" s="35" t="s">
        <v>96</v>
      </c>
      <c r="D34" s="11" t="s">
        <v>39</v>
      </c>
      <c r="E34" s="11" t="s">
        <v>41</v>
      </c>
      <c r="F34" s="11" t="s">
        <v>26</v>
      </c>
      <c r="G34" s="36">
        <v>30000</v>
      </c>
      <c r="H34" s="37">
        <v>43983</v>
      </c>
      <c r="I34" s="86">
        <v>45126</v>
      </c>
      <c r="J34" s="36">
        <v>3000</v>
      </c>
      <c r="K34" s="11" t="s">
        <v>27</v>
      </c>
      <c r="L34" s="38">
        <v>2500</v>
      </c>
      <c r="M34" s="38">
        <v>2500</v>
      </c>
      <c r="N34" s="38">
        <v>5500</v>
      </c>
      <c r="O34" s="38">
        <v>2500</v>
      </c>
      <c r="P34" s="38">
        <v>2500</v>
      </c>
      <c r="Q34" s="38">
        <v>2500</v>
      </c>
      <c r="R34" s="38">
        <v>5500</v>
      </c>
      <c r="S34" s="38">
        <v>2500</v>
      </c>
      <c r="T34" s="38">
        <v>2500</v>
      </c>
      <c r="U34" s="39">
        <f t="shared" si="39"/>
        <v>1</v>
      </c>
      <c r="V34" s="39">
        <f t="shared" si="39"/>
        <v>1</v>
      </c>
      <c r="W34" s="39">
        <f t="shared" si="39"/>
        <v>1</v>
      </c>
      <c r="X34" s="39">
        <f t="shared" si="39"/>
        <v>1</v>
      </c>
      <c r="Y34" s="39">
        <f t="shared" si="39"/>
        <v>1</v>
      </c>
      <c r="Z34" s="39">
        <f t="shared" si="39"/>
        <v>1</v>
      </c>
      <c r="AA34" s="39">
        <f t="shared" si="39"/>
        <v>1</v>
      </c>
      <c r="AB34" s="39">
        <f t="shared" si="39"/>
        <v>1</v>
      </c>
      <c r="AC34" s="39">
        <f t="shared" si="39"/>
        <v>1</v>
      </c>
      <c r="AD34" s="39">
        <f t="shared" si="39"/>
        <v>0.6</v>
      </c>
      <c r="AE34" s="39">
        <f t="shared" si="39"/>
        <v>0</v>
      </c>
      <c r="AF34" s="39">
        <f t="shared" si="39"/>
        <v>0</v>
      </c>
      <c r="AG34" s="39">
        <f t="shared" si="39"/>
        <v>0</v>
      </c>
      <c r="AH34" s="39">
        <f t="shared" si="39"/>
        <v>0</v>
      </c>
      <c r="AI34" s="39">
        <f t="shared" si="39"/>
        <v>0</v>
      </c>
      <c r="AJ34" s="40">
        <f t="shared" si="40"/>
        <v>2500</v>
      </c>
      <c r="AK34" s="40">
        <f t="shared" si="40"/>
        <v>2500</v>
      </c>
      <c r="AL34" s="40">
        <f t="shared" si="40"/>
        <v>2500</v>
      </c>
      <c r="AM34" s="40">
        <f t="shared" si="40"/>
        <v>2500</v>
      </c>
      <c r="AN34" s="40">
        <f t="shared" si="40"/>
        <v>2500</v>
      </c>
      <c r="AO34" s="40">
        <f t="shared" si="40"/>
        <v>2500</v>
      </c>
      <c r="AP34" s="40">
        <f t="shared" si="40"/>
        <v>2500</v>
      </c>
      <c r="AQ34" s="40">
        <f t="shared" si="40"/>
        <v>2500</v>
      </c>
      <c r="AR34" s="40">
        <f t="shared" si="40"/>
        <v>2500</v>
      </c>
      <c r="AS34" s="40">
        <f t="shared" si="40"/>
        <v>1500</v>
      </c>
      <c r="AT34" s="40">
        <f t="shared" si="40"/>
        <v>0</v>
      </c>
      <c r="AU34" s="40">
        <f t="shared" si="40"/>
        <v>0</v>
      </c>
      <c r="AV34" s="40">
        <f t="shared" si="40"/>
        <v>0</v>
      </c>
      <c r="AW34" s="40">
        <f t="shared" si="40"/>
        <v>0</v>
      </c>
      <c r="AX34" s="40">
        <f t="shared" si="40"/>
        <v>0</v>
      </c>
      <c r="AY34" s="41">
        <f t="shared" si="41"/>
        <v>0</v>
      </c>
      <c r="AZ34" s="41">
        <f t="shared" si="41"/>
        <v>0</v>
      </c>
      <c r="BA34" s="41">
        <f>IF((AND(OR($I34="",$I34&gt;BA$14),$K34="Monthly")),1,IF((AND(OR($I34="",$I34&gt;BA$14),$K34="Quarterly")),1,IF((AND(OR($I34="",$I34&gt;BA$14),$K34="Annual")),1,IF((AND(OR($I34="",$I34&gt;BA$14),$K34="Bi-Annual")),1,0))))</f>
        <v>1</v>
      </c>
      <c r="BB34" s="41">
        <f t="shared" si="42"/>
        <v>0</v>
      </c>
      <c r="BC34" s="41">
        <f t="shared" si="42"/>
        <v>0</v>
      </c>
      <c r="BD34" s="41">
        <f>IF((AND(OR($I34="",$I34&gt;BD$14),$K34="Monthly")),1,IF((AND(OR($I34="",$I34&gt;BD$14),$K34="Quarterly")),1,0))</f>
        <v>1</v>
      </c>
      <c r="BE34" s="41">
        <f t="shared" si="43"/>
        <v>0</v>
      </c>
      <c r="BF34" s="41">
        <f t="shared" si="43"/>
        <v>0</v>
      </c>
      <c r="BG34" s="41">
        <f>IF((AND(OR($I34="",$I34&gt;BG$14),$K34="Monthly")),1,IF((AND(OR($I34="",$I34&gt;BG$14),$K34="Quarterly")),1,IF((AND(OR($I34="",$I34&gt;BG$14),$K34="Bi-Annual")),1,0)))</f>
        <v>1</v>
      </c>
      <c r="BH34" s="41">
        <f t="shared" si="44"/>
        <v>0</v>
      </c>
      <c r="BI34" s="41">
        <f t="shared" si="44"/>
        <v>0</v>
      </c>
      <c r="BJ34" s="41">
        <f>IF((AND(OR($I34="",$I34&gt;BJ$14),$K34="Monthly")),1,IF((AND(OR($I34="",$I34&gt;BJ$14),$K34="Quarterly")),1,0))</f>
        <v>0</v>
      </c>
      <c r="BK34" s="41">
        <f t="shared" si="45"/>
        <v>0</v>
      </c>
      <c r="BL34" s="41">
        <f t="shared" si="45"/>
        <v>0</v>
      </c>
      <c r="BM34" s="41">
        <f>IF((AND(OR($I34="",$I34&gt;BM$14),$K34="Monthly")),1,IF((AND(OR($I34="",$I34&gt;BM$14),$K34="Quarterly")),1,IF((AND(OR($I34="",$I34&gt;BM$14),$K34="Annual")),1,IF((AND(OR($I34="",$I34&gt;BM$14),$K34="Bi-Annual")),1,0))))</f>
        <v>0</v>
      </c>
      <c r="BN34" s="40">
        <f t="shared" si="46"/>
        <v>0</v>
      </c>
      <c r="BO34" s="40">
        <f t="shared" si="46"/>
        <v>0</v>
      </c>
      <c r="BP34" s="40">
        <f t="shared" si="46"/>
        <v>3000</v>
      </c>
      <c r="BQ34" s="40">
        <f t="shared" si="46"/>
        <v>0</v>
      </c>
      <c r="BR34" s="40">
        <f t="shared" si="46"/>
        <v>0</v>
      </c>
      <c r="BS34" s="40">
        <f t="shared" si="46"/>
        <v>3000</v>
      </c>
      <c r="BT34" s="40">
        <f t="shared" si="46"/>
        <v>0</v>
      </c>
      <c r="BU34" s="40">
        <f t="shared" si="46"/>
        <v>0</v>
      </c>
      <c r="BV34" s="40">
        <f t="shared" si="46"/>
        <v>3000</v>
      </c>
      <c r="BW34" s="40">
        <f t="shared" si="46"/>
        <v>0</v>
      </c>
      <c r="BX34" s="40">
        <f t="shared" si="46"/>
        <v>0</v>
      </c>
      <c r="BY34" s="40">
        <f t="shared" si="46"/>
        <v>0</v>
      </c>
      <c r="BZ34" s="40">
        <f t="shared" si="46"/>
        <v>0</v>
      </c>
      <c r="CA34" s="40">
        <f t="shared" si="46"/>
        <v>0</v>
      </c>
      <c r="CB34" s="40">
        <f t="shared" si="46"/>
        <v>0</v>
      </c>
      <c r="CC34" s="33">
        <f t="shared" si="36"/>
        <v>39000</v>
      </c>
      <c r="CD34" s="33">
        <f t="shared" si="37"/>
        <v>22500</v>
      </c>
      <c r="CE34" s="40">
        <f t="shared" si="47"/>
        <v>0</v>
      </c>
      <c r="CF34" s="40">
        <f t="shared" si="47"/>
        <v>0</v>
      </c>
      <c r="CG34" s="40">
        <f t="shared" si="47"/>
        <v>3000</v>
      </c>
      <c r="CH34" s="40">
        <f t="shared" si="47"/>
        <v>0</v>
      </c>
      <c r="CI34" s="40">
        <f t="shared" si="47"/>
        <v>0</v>
      </c>
      <c r="CJ34" s="40">
        <f t="shared" si="47"/>
        <v>3000</v>
      </c>
      <c r="CK34" s="40">
        <f t="shared" si="47"/>
        <v>0</v>
      </c>
      <c r="CL34" s="40">
        <f t="shared" si="47"/>
        <v>0</v>
      </c>
      <c r="CM34" s="40">
        <f t="shared" si="47"/>
        <v>0</v>
      </c>
      <c r="CN34" s="40">
        <f t="shared" si="47"/>
        <v>0</v>
      </c>
      <c r="CO34" s="40">
        <f t="shared" si="47"/>
        <v>0</v>
      </c>
      <c r="CP34" s="40">
        <f t="shared" si="47"/>
        <v>0</v>
      </c>
    </row>
    <row r="35" spans="1:94" ht="13">
      <c r="A35" s="3"/>
      <c r="B35" s="7"/>
      <c r="C35" s="35" t="s">
        <v>97</v>
      </c>
      <c r="D35" s="11" t="s">
        <v>39</v>
      </c>
      <c r="E35" s="11" t="s">
        <v>42</v>
      </c>
      <c r="F35" s="11" t="s">
        <v>26</v>
      </c>
      <c r="G35" s="36">
        <v>47000</v>
      </c>
      <c r="H35" s="37">
        <v>44562</v>
      </c>
      <c r="I35" s="86">
        <v>45000</v>
      </c>
      <c r="J35" s="36">
        <v>3000</v>
      </c>
      <c r="K35" s="11" t="s">
        <v>29</v>
      </c>
      <c r="L35" s="38">
        <v>6916</v>
      </c>
      <c r="M35" s="38">
        <v>3916</v>
      </c>
      <c r="N35" s="38">
        <v>3916</v>
      </c>
      <c r="O35" s="38">
        <v>3916</v>
      </c>
      <c r="P35" s="38">
        <v>3916</v>
      </c>
      <c r="Q35" s="38">
        <v>3916</v>
      </c>
      <c r="R35" s="38">
        <v>6916</v>
      </c>
      <c r="S35" s="38">
        <v>3916</v>
      </c>
      <c r="T35" s="38">
        <v>3916</v>
      </c>
      <c r="U35" s="39">
        <f t="shared" si="39"/>
        <v>1</v>
      </c>
      <c r="V35" s="39">
        <f t="shared" si="39"/>
        <v>1</v>
      </c>
      <c r="W35" s="39">
        <f t="shared" si="39"/>
        <v>1</v>
      </c>
      <c r="X35" s="39">
        <f t="shared" si="39"/>
        <v>1</v>
      </c>
      <c r="Y35" s="39">
        <f t="shared" si="39"/>
        <v>1</v>
      </c>
      <c r="Z35" s="39">
        <f t="shared" si="39"/>
        <v>0.46666666666666667</v>
      </c>
      <c r="AA35" s="39">
        <f t="shared" si="39"/>
        <v>0</v>
      </c>
      <c r="AB35" s="39">
        <f t="shared" si="39"/>
        <v>0</v>
      </c>
      <c r="AC35" s="39">
        <f t="shared" si="39"/>
        <v>0</v>
      </c>
      <c r="AD35" s="39">
        <f t="shared" si="39"/>
        <v>0</v>
      </c>
      <c r="AE35" s="39">
        <f t="shared" si="39"/>
        <v>0</v>
      </c>
      <c r="AF35" s="39">
        <f t="shared" si="39"/>
        <v>0</v>
      </c>
      <c r="AG35" s="39">
        <f t="shared" si="39"/>
        <v>0</v>
      </c>
      <c r="AH35" s="39">
        <f t="shared" si="39"/>
        <v>0</v>
      </c>
      <c r="AI35" s="39">
        <f t="shared" si="39"/>
        <v>0</v>
      </c>
      <c r="AJ35" s="40">
        <f t="shared" si="40"/>
        <v>3916.6666666666665</v>
      </c>
      <c r="AK35" s="40">
        <f t="shared" si="40"/>
        <v>3916.6666666666665</v>
      </c>
      <c r="AL35" s="40">
        <f t="shared" si="40"/>
        <v>3916.6666666666665</v>
      </c>
      <c r="AM35" s="40">
        <f t="shared" si="40"/>
        <v>3916.6666666666665</v>
      </c>
      <c r="AN35" s="40">
        <f t="shared" si="40"/>
        <v>3916.6666666666665</v>
      </c>
      <c r="AO35" s="40">
        <f t="shared" si="40"/>
        <v>1827.7777777777776</v>
      </c>
      <c r="AP35" s="40">
        <f t="shared" si="40"/>
        <v>0</v>
      </c>
      <c r="AQ35" s="40">
        <f t="shared" si="40"/>
        <v>0</v>
      </c>
      <c r="AR35" s="40">
        <f t="shared" si="40"/>
        <v>0</v>
      </c>
      <c r="AS35" s="40">
        <f t="shared" si="40"/>
        <v>0</v>
      </c>
      <c r="AT35" s="40">
        <f t="shared" si="40"/>
        <v>0</v>
      </c>
      <c r="AU35" s="40">
        <f t="shared" si="40"/>
        <v>0</v>
      </c>
      <c r="AV35" s="40">
        <f t="shared" si="40"/>
        <v>0</v>
      </c>
      <c r="AW35" s="40">
        <f t="shared" si="40"/>
        <v>0</v>
      </c>
      <c r="AX35" s="40">
        <f t="shared" si="40"/>
        <v>0</v>
      </c>
      <c r="AY35" s="41">
        <f t="shared" si="41"/>
        <v>0</v>
      </c>
      <c r="AZ35" s="41">
        <f t="shared" si="41"/>
        <v>0</v>
      </c>
      <c r="BA35" s="41">
        <f>IF((AND(OR($I35="",$I35&gt;BA$14),$K35="Monthly")),1,IF((AND(OR($I35="",$I35&gt;BA$14),$K35="Quarterly")),1,IF((AND(OR($I35="",$I35&gt;BA$14),$K35="Annual")),1,IF((AND(OR($I35="",$I35&gt;BA$14),$K35="Bi-Annual")),1,0))))</f>
        <v>1</v>
      </c>
      <c r="BB35" s="41">
        <f t="shared" si="42"/>
        <v>0</v>
      </c>
      <c r="BC35" s="41">
        <f t="shared" si="42"/>
        <v>0</v>
      </c>
      <c r="BD35" s="41">
        <f>IF((AND(OR($I35="",$I35&gt;BD$14),$K35="Monthly")),1,IF((AND(OR($I35="",$I35&gt;BD$14),$K35="Quarterly")),1,0))</f>
        <v>0</v>
      </c>
      <c r="BE35" s="41">
        <f t="shared" si="43"/>
        <v>0</v>
      </c>
      <c r="BF35" s="41">
        <f t="shared" si="43"/>
        <v>0</v>
      </c>
      <c r="BG35" s="41">
        <f>IF((AND(OR($I35="",$I35&gt;BG$14),$K35="Monthly")),1,IF((AND(OR($I35="",$I35&gt;BG$14),$K35="Quarterly")),1,IF((AND(OR($I35="",$I35&gt;BG$14),$K35="Bi-Annual")),1,0)))</f>
        <v>0</v>
      </c>
      <c r="BH35" s="41">
        <f t="shared" si="44"/>
        <v>0</v>
      </c>
      <c r="BI35" s="41">
        <f t="shared" si="44"/>
        <v>0</v>
      </c>
      <c r="BJ35" s="41">
        <f>IF((AND(OR($I35="",$I35&gt;BJ$14),$K35="Monthly")),1,IF((AND(OR($I35="",$I35&gt;BJ$14),$K35="Quarterly")),1,0))</f>
        <v>0</v>
      </c>
      <c r="BK35" s="41">
        <f t="shared" si="45"/>
        <v>0</v>
      </c>
      <c r="BL35" s="41">
        <f t="shared" si="45"/>
        <v>0</v>
      </c>
      <c r="BM35" s="41">
        <f>IF((AND(OR($I35="",$I35&gt;BM$14),$K35="Monthly")),1,IF((AND(OR($I35="",$I35&gt;BM$14),$K35="Quarterly")),1,IF((AND(OR($I35="",$I35&gt;BM$14),$K35="Annual")),1,IF((AND(OR($I35="",$I35&gt;BM$14),$K35="Bi-Annual")),1,0))))</f>
        <v>0</v>
      </c>
      <c r="BN35" s="40">
        <f t="shared" si="46"/>
        <v>0</v>
      </c>
      <c r="BO35" s="40">
        <f t="shared" si="46"/>
        <v>0</v>
      </c>
      <c r="BP35" s="40">
        <f t="shared" si="46"/>
        <v>3000</v>
      </c>
      <c r="BQ35" s="40">
        <f t="shared" si="46"/>
        <v>0</v>
      </c>
      <c r="BR35" s="40">
        <f t="shared" si="46"/>
        <v>0</v>
      </c>
      <c r="BS35" s="40">
        <f t="shared" si="46"/>
        <v>0</v>
      </c>
      <c r="BT35" s="40">
        <f t="shared" si="46"/>
        <v>0</v>
      </c>
      <c r="BU35" s="40">
        <f t="shared" si="46"/>
        <v>0</v>
      </c>
      <c r="BV35" s="40">
        <f t="shared" si="46"/>
        <v>0</v>
      </c>
      <c r="BW35" s="40">
        <f t="shared" si="46"/>
        <v>0</v>
      </c>
      <c r="BX35" s="40">
        <f t="shared" si="46"/>
        <v>0</v>
      </c>
      <c r="BY35" s="40">
        <f t="shared" si="46"/>
        <v>0</v>
      </c>
      <c r="BZ35" s="40">
        <f t="shared" si="46"/>
        <v>0</v>
      </c>
      <c r="CA35" s="40">
        <f t="shared" si="46"/>
        <v>0</v>
      </c>
      <c r="CB35" s="40">
        <f t="shared" si="46"/>
        <v>0</v>
      </c>
      <c r="CC35" s="33">
        <f t="shared" si="36"/>
        <v>55993.999999999993</v>
      </c>
      <c r="CD35" s="33">
        <f t="shared" si="37"/>
        <v>9661.1111111111113</v>
      </c>
      <c r="CE35" s="40">
        <f t="shared" si="47"/>
        <v>0</v>
      </c>
      <c r="CF35" s="40">
        <f t="shared" si="47"/>
        <v>0</v>
      </c>
      <c r="CG35" s="40">
        <f t="shared" si="47"/>
        <v>0</v>
      </c>
      <c r="CH35" s="40">
        <f t="shared" si="47"/>
        <v>0</v>
      </c>
      <c r="CI35" s="40">
        <f t="shared" si="47"/>
        <v>0</v>
      </c>
      <c r="CJ35" s="40">
        <f t="shared" si="47"/>
        <v>0</v>
      </c>
      <c r="CK35" s="40">
        <f t="shared" si="47"/>
        <v>0</v>
      </c>
      <c r="CL35" s="40">
        <f t="shared" si="47"/>
        <v>0</v>
      </c>
      <c r="CM35" s="40">
        <f t="shared" si="47"/>
        <v>0</v>
      </c>
      <c r="CN35" s="40">
        <f t="shared" si="47"/>
        <v>0</v>
      </c>
      <c r="CO35" s="40">
        <f t="shared" si="47"/>
        <v>0</v>
      </c>
      <c r="CP35" s="40">
        <f t="shared" si="47"/>
        <v>0</v>
      </c>
    </row>
    <row r="36" spans="1:94" ht="13">
      <c r="A36" s="3"/>
      <c r="B36" s="7"/>
      <c r="C36" s="35" t="s">
        <v>91</v>
      </c>
      <c r="D36" s="11" t="s">
        <v>39</v>
      </c>
      <c r="E36" s="11" t="s">
        <v>43</v>
      </c>
      <c r="F36" s="11" t="s">
        <v>31</v>
      </c>
      <c r="G36" s="36">
        <v>25000</v>
      </c>
      <c r="H36" s="37">
        <v>43466</v>
      </c>
      <c r="I36" s="86">
        <v>44926</v>
      </c>
      <c r="J36" s="36">
        <v>500</v>
      </c>
      <c r="K36" s="11" t="s">
        <v>32</v>
      </c>
      <c r="L36" s="38">
        <v>2083</v>
      </c>
      <c r="M36" s="38">
        <v>2583</v>
      </c>
      <c r="N36" s="38">
        <v>3083</v>
      </c>
      <c r="O36" s="38">
        <v>3583</v>
      </c>
      <c r="P36" s="38">
        <v>4083</v>
      </c>
      <c r="Q36" s="38">
        <v>4583</v>
      </c>
      <c r="R36" s="38">
        <v>5083</v>
      </c>
      <c r="S36" s="38">
        <v>5583</v>
      </c>
      <c r="T36" s="38">
        <v>5583</v>
      </c>
      <c r="U36" s="39">
        <f t="shared" si="39"/>
        <v>1</v>
      </c>
      <c r="V36" s="39">
        <f t="shared" si="39"/>
        <v>1</v>
      </c>
      <c r="W36" s="39">
        <f t="shared" si="39"/>
        <v>1</v>
      </c>
      <c r="X36" s="39">
        <f t="shared" si="39"/>
        <v>0</v>
      </c>
      <c r="Y36" s="39">
        <f t="shared" si="39"/>
        <v>0</v>
      </c>
      <c r="Z36" s="39">
        <f t="shared" si="39"/>
        <v>0</v>
      </c>
      <c r="AA36" s="39">
        <f t="shared" si="39"/>
        <v>0</v>
      </c>
      <c r="AB36" s="39">
        <f t="shared" si="39"/>
        <v>0</v>
      </c>
      <c r="AC36" s="39">
        <f t="shared" si="39"/>
        <v>0</v>
      </c>
      <c r="AD36" s="39">
        <f t="shared" si="39"/>
        <v>0</v>
      </c>
      <c r="AE36" s="39">
        <f t="shared" si="39"/>
        <v>0</v>
      </c>
      <c r="AF36" s="39">
        <f t="shared" si="39"/>
        <v>0</v>
      </c>
      <c r="AG36" s="39">
        <f t="shared" si="39"/>
        <v>0</v>
      </c>
      <c r="AH36" s="39">
        <f t="shared" si="39"/>
        <v>0</v>
      </c>
      <c r="AI36" s="39">
        <f t="shared" si="39"/>
        <v>0</v>
      </c>
      <c r="AJ36" s="40">
        <f t="shared" si="40"/>
        <v>2083.3333333333335</v>
      </c>
      <c r="AK36" s="40">
        <f t="shared" si="40"/>
        <v>2083.3333333333335</v>
      </c>
      <c r="AL36" s="40">
        <f t="shared" si="40"/>
        <v>2083.3333333333335</v>
      </c>
      <c r="AM36" s="40">
        <f t="shared" si="40"/>
        <v>0</v>
      </c>
      <c r="AN36" s="40">
        <f t="shared" si="40"/>
        <v>0</v>
      </c>
      <c r="AO36" s="40">
        <f t="shared" si="40"/>
        <v>0</v>
      </c>
      <c r="AP36" s="40">
        <f t="shared" si="40"/>
        <v>0</v>
      </c>
      <c r="AQ36" s="40">
        <f t="shared" si="40"/>
        <v>0</v>
      </c>
      <c r="AR36" s="40">
        <f t="shared" si="40"/>
        <v>0</v>
      </c>
      <c r="AS36" s="40">
        <f t="shared" si="40"/>
        <v>0</v>
      </c>
      <c r="AT36" s="40">
        <f t="shared" si="40"/>
        <v>0</v>
      </c>
      <c r="AU36" s="40">
        <f t="shared" si="40"/>
        <v>0</v>
      </c>
      <c r="AV36" s="40">
        <f t="shared" si="40"/>
        <v>0</v>
      </c>
      <c r="AW36" s="40">
        <f t="shared" si="40"/>
        <v>0</v>
      </c>
      <c r="AX36" s="40">
        <f t="shared" si="40"/>
        <v>0</v>
      </c>
      <c r="AY36" s="41">
        <f t="shared" si="41"/>
        <v>1</v>
      </c>
      <c r="AZ36" s="41">
        <f t="shared" si="41"/>
        <v>1</v>
      </c>
      <c r="BA36" s="41">
        <f>IF((AND(OR($I36="",$I36&gt;BA$14),$K36="Monthly")),1,IF((AND(OR($I36="",$I36&gt;BA$14),$K36="Quarterly")),1,IF((AND(OR($I36="",$I36&gt;BA$14),$K36="Annual")),1,IF((AND(OR($I36="",$I36&gt;BA$14),$K36="Bi-Annual")),1,0))))</f>
        <v>1</v>
      </c>
      <c r="BB36" s="41">
        <f t="shared" si="42"/>
        <v>0</v>
      </c>
      <c r="BC36" s="41">
        <f t="shared" si="42"/>
        <v>0</v>
      </c>
      <c r="BD36" s="41">
        <f>IF((AND(OR($I36="",$I36&gt;BD$14),$K36="Monthly")),1,IF((AND(OR($I36="",$I36&gt;BD$14),$K36="Quarterly")),1,0))</f>
        <v>0</v>
      </c>
      <c r="BE36" s="41">
        <f t="shared" si="43"/>
        <v>0</v>
      </c>
      <c r="BF36" s="41">
        <f t="shared" si="43"/>
        <v>0</v>
      </c>
      <c r="BG36" s="41">
        <f>IF((AND(OR($I36="",$I36&gt;BG$14),$K36="Monthly")),1,IF((AND(OR($I36="",$I36&gt;BG$14),$K36="Quarterly")),1,IF((AND(OR($I36="",$I36&gt;BG$14),$K36="Bi-Annual")),1,0)))</f>
        <v>0</v>
      </c>
      <c r="BH36" s="41">
        <f t="shared" si="44"/>
        <v>0</v>
      </c>
      <c r="BI36" s="41">
        <f t="shared" si="44"/>
        <v>0</v>
      </c>
      <c r="BJ36" s="41">
        <f>IF((AND(OR($I36="",$I36&gt;BJ$14),$K36="Monthly")),1,IF((AND(OR($I36="",$I36&gt;BJ$14),$K36="Quarterly")),1,0))</f>
        <v>0</v>
      </c>
      <c r="BK36" s="41">
        <f t="shared" si="45"/>
        <v>0</v>
      </c>
      <c r="BL36" s="41">
        <f t="shared" si="45"/>
        <v>0</v>
      </c>
      <c r="BM36" s="41">
        <f>IF((AND(OR($I36="",$I36&gt;BM$14),$K36="Monthly")),1,IF((AND(OR($I36="",$I36&gt;BM$14),$K36="Quarterly")),1,IF((AND(OR($I36="",$I36&gt;BM$14),$K36="Annual")),1,IF((AND(OR($I36="",$I36&gt;BM$14),$K36="Bi-Annual")),1,0))))</f>
        <v>0</v>
      </c>
      <c r="BN36" s="40">
        <f t="shared" si="46"/>
        <v>500</v>
      </c>
      <c r="BO36" s="40">
        <f t="shared" si="46"/>
        <v>500</v>
      </c>
      <c r="BP36" s="40">
        <f t="shared" si="46"/>
        <v>500</v>
      </c>
      <c r="BQ36" s="40">
        <f t="shared" si="46"/>
        <v>0</v>
      </c>
      <c r="BR36" s="40">
        <f t="shared" si="46"/>
        <v>0</v>
      </c>
      <c r="BS36" s="40">
        <f t="shared" si="46"/>
        <v>0</v>
      </c>
      <c r="BT36" s="40">
        <f t="shared" si="46"/>
        <v>0</v>
      </c>
      <c r="BU36" s="40">
        <f t="shared" si="46"/>
        <v>0</v>
      </c>
      <c r="BV36" s="40">
        <f t="shared" si="46"/>
        <v>0</v>
      </c>
      <c r="BW36" s="40">
        <f t="shared" si="46"/>
        <v>0</v>
      </c>
      <c r="BX36" s="40">
        <f t="shared" si="46"/>
        <v>0</v>
      </c>
      <c r="BY36" s="40">
        <f t="shared" si="46"/>
        <v>0</v>
      </c>
      <c r="BZ36" s="40">
        <f t="shared" si="46"/>
        <v>0</v>
      </c>
      <c r="CA36" s="40">
        <f t="shared" si="46"/>
        <v>0</v>
      </c>
      <c r="CB36" s="40">
        <f t="shared" si="46"/>
        <v>0</v>
      </c>
      <c r="CC36" s="33">
        <f t="shared" si="36"/>
        <v>43997.000000000007</v>
      </c>
      <c r="CD36" s="33">
        <f t="shared" si="37"/>
        <v>0</v>
      </c>
      <c r="CE36" s="40">
        <f t="shared" si="47"/>
        <v>0</v>
      </c>
      <c r="CF36" s="40">
        <f t="shared" si="47"/>
        <v>0</v>
      </c>
      <c r="CG36" s="40">
        <f t="shared" si="47"/>
        <v>0</v>
      </c>
      <c r="CH36" s="40">
        <f t="shared" si="47"/>
        <v>0</v>
      </c>
      <c r="CI36" s="40">
        <f t="shared" si="47"/>
        <v>0</v>
      </c>
      <c r="CJ36" s="40">
        <f t="shared" si="47"/>
        <v>0</v>
      </c>
      <c r="CK36" s="40">
        <f t="shared" si="47"/>
        <v>0</v>
      </c>
      <c r="CL36" s="40">
        <f t="shared" si="47"/>
        <v>0</v>
      </c>
      <c r="CM36" s="40">
        <f t="shared" si="47"/>
        <v>0</v>
      </c>
      <c r="CN36" s="40">
        <f t="shared" si="47"/>
        <v>0</v>
      </c>
      <c r="CO36" s="40">
        <f t="shared" si="47"/>
        <v>0</v>
      </c>
      <c r="CP36" s="40">
        <f t="shared" si="47"/>
        <v>0</v>
      </c>
    </row>
    <row r="37" spans="1:94" ht="1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42">
        <f t="shared" ref="L37:AI37" si="48">IF(L33&lt;&gt;0,1,0)+IF(L34&lt;&gt;0,1,0)+IF(L35&lt;&gt;0,1,0)+IF(L36&lt;&gt;0,1,0)</f>
        <v>4</v>
      </c>
      <c r="M37" s="42">
        <f t="shared" si="48"/>
        <v>4</v>
      </c>
      <c r="N37" s="42">
        <f t="shared" si="48"/>
        <v>4</v>
      </c>
      <c r="O37" s="42">
        <f t="shared" si="48"/>
        <v>4</v>
      </c>
      <c r="P37" s="42">
        <f t="shared" si="48"/>
        <v>4</v>
      </c>
      <c r="Q37" s="42">
        <f t="shared" si="48"/>
        <v>4</v>
      </c>
      <c r="R37" s="42">
        <f t="shared" si="48"/>
        <v>4</v>
      </c>
      <c r="S37" s="42">
        <f t="shared" si="48"/>
        <v>4</v>
      </c>
      <c r="T37" s="42">
        <f t="shared" si="48"/>
        <v>4</v>
      </c>
      <c r="U37" s="8">
        <f t="shared" si="48"/>
        <v>4</v>
      </c>
      <c r="V37" s="8">
        <f t="shared" si="48"/>
        <v>4</v>
      </c>
      <c r="W37" s="8">
        <f t="shared" si="48"/>
        <v>4</v>
      </c>
      <c r="X37" s="8">
        <f t="shared" si="48"/>
        <v>3</v>
      </c>
      <c r="Y37" s="8">
        <f t="shared" si="48"/>
        <v>3</v>
      </c>
      <c r="Z37" s="8">
        <f t="shared" si="48"/>
        <v>3</v>
      </c>
      <c r="AA37" s="8">
        <f t="shared" si="48"/>
        <v>2</v>
      </c>
      <c r="AB37" s="8">
        <f t="shared" si="48"/>
        <v>1</v>
      </c>
      <c r="AC37" s="8">
        <f t="shared" si="48"/>
        <v>1</v>
      </c>
      <c r="AD37" s="8">
        <f t="shared" si="48"/>
        <v>1</v>
      </c>
      <c r="AE37" s="8">
        <f t="shared" si="48"/>
        <v>0</v>
      </c>
      <c r="AF37" s="8">
        <f t="shared" si="48"/>
        <v>0</v>
      </c>
      <c r="AG37" s="8">
        <f t="shared" si="48"/>
        <v>0</v>
      </c>
      <c r="AH37" s="8">
        <f t="shared" si="48"/>
        <v>0</v>
      </c>
      <c r="AI37" s="8">
        <f t="shared" si="48"/>
        <v>0</v>
      </c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</row>
    <row r="38" spans="1:94" ht="13">
      <c r="A38" s="3"/>
      <c r="B38" s="7"/>
      <c r="C38" s="30" t="s">
        <v>33</v>
      </c>
      <c r="D38" s="30" t="s">
        <v>14</v>
      </c>
      <c r="E38" s="30" t="s">
        <v>15</v>
      </c>
      <c r="F38" s="30" t="s">
        <v>16</v>
      </c>
      <c r="G38" s="30" t="s">
        <v>17</v>
      </c>
      <c r="H38" s="30" t="s">
        <v>18</v>
      </c>
      <c r="I38" s="30" t="s">
        <v>19</v>
      </c>
      <c r="J38" s="30" t="s">
        <v>20</v>
      </c>
      <c r="K38" s="30" t="s">
        <v>21</v>
      </c>
      <c r="L38" s="31">
        <f t="shared" ref="L38:CB38" si="49">SUM(L39:L42)</f>
        <v>25000</v>
      </c>
      <c r="M38" s="31">
        <f t="shared" si="49"/>
        <v>17000</v>
      </c>
      <c r="N38" s="31">
        <f t="shared" si="49"/>
        <v>19000</v>
      </c>
      <c r="O38" s="31">
        <f t="shared" si="49"/>
        <v>27000</v>
      </c>
      <c r="P38" s="31">
        <f t="shared" si="49"/>
        <v>17000</v>
      </c>
      <c r="Q38" s="31">
        <f t="shared" si="49"/>
        <v>17000</v>
      </c>
      <c r="R38" s="31">
        <f t="shared" si="49"/>
        <v>27000</v>
      </c>
      <c r="S38" s="31">
        <f t="shared" si="49"/>
        <v>17000</v>
      </c>
      <c r="T38" s="31">
        <f t="shared" si="49"/>
        <v>17000</v>
      </c>
      <c r="U38" s="32">
        <f t="shared" si="49"/>
        <v>1</v>
      </c>
      <c r="V38" s="32">
        <f t="shared" si="49"/>
        <v>3</v>
      </c>
      <c r="W38" s="32">
        <f t="shared" si="49"/>
        <v>4</v>
      </c>
      <c r="X38" s="32">
        <f t="shared" si="49"/>
        <v>4</v>
      </c>
      <c r="Y38" s="32">
        <f t="shared" si="49"/>
        <v>3.6666666666666665</v>
      </c>
      <c r="Z38" s="32">
        <f t="shared" si="49"/>
        <v>3</v>
      </c>
      <c r="AA38" s="32">
        <f t="shared" si="49"/>
        <v>3</v>
      </c>
      <c r="AB38" s="32">
        <f t="shared" si="49"/>
        <v>3</v>
      </c>
      <c r="AC38" s="32">
        <f t="shared" si="49"/>
        <v>2.7931034482758621</v>
      </c>
      <c r="AD38" s="32">
        <f t="shared" si="49"/>
        <v>2</v>
      </c>
      <c r="AE38" s="32">
        <f t="shared" si="49"/>
        <v>1.9</v>
      </c>
      <c r="AF38" s="32">
        <f t="shared" si="49"/>
        <v>1</v>
      </c>
      <c r="AG38" s="32">
        <f t="shared" si="49"/>
        <v>1</v>
      </c>
      <c r="AH38" s="32">
        <f t="shared" si="49"/>
        <v>0</v>
      </c>
      <c r="AI38" s="32">
        <f t="shared" si="49"/>
        <v>0</v>
      </c>
      <c r="AJ38" s="33">
        <f t="shared" si="49"/>
        <v>2750</v>
      </c>
      <c r="AK38" s="33">
        <f t="shared" si="49"/>
        <v>10333.333333333332</v>
      </c>
      <c r="AL38" s="33">
        <f t="shared" si="49"/>
        <v>17000</v>
      </c>
      <c r="AM38" s="33">
        <f t="shared" si="49"/>
        <v>17000</v>
      </c>
      <c r="AN38" s="33">
        <f t="shared" si="49"/>
        <v>15305.555555555555</v>
      </c>
      <c r="AO38" s="33">
        <f t="shared" si="49"/>
        <v>11916.666666666668</v>
      </c>
      <c r="AP38" s="33">
        <f t="shared" si="49"/>
        <v>11916.666666666668</v>
      </c>
      <c r="AQ38" s="33">
        <f t="shared" si="49"/>
        <v>11916.666666666668</v>
      </c>
      <c r="AR38" s="33">
        <f t="shared" si="49"/>
        <v>10537.356321839081</v>
      </c>
      <c r="AS38" s="33">
        <f t="shared" si="49"/>
        <v>5250</v>
      </c>
      <c r="AT38" s="33">
        <f t="shared" si="49"/>
        <v>4975</v>
      </c>
      <c r="AU38" s="33">
        <f t="shared" si="49"/>
        <v>2500</v>
      </c>
      <c r="AV38" s="33">
        <f t="shared" si="49"/>
        <v>2500</v>
      </c>
      <c r="AW38" s="33">
        <f t="shared" si="49"/>
        <v>0</v>
      </c>
      <c r="AX38" s="33">
        <f t="shared" si="49"/>
        <v>0</v>
      </c>
      <c r="AY38" s="34">
        <f t="shared" si="49"/>
        <v>0</v>
      </c>
      <c r="AZ38" s="34">
        <f t="shared" si="49"/>
        <v>0</v>
      </c>
      <c r="BA38" s="34">
        <f t="shared" si="49"/>
        <v>4</v>
      </c>
      <c r="BB38" s="34">
        <f t="shared" si="49"/>
        <v>0</v>
      </c>
      <c r="BC38" s="34">
        <f t="shared" si="49"/>
        <v>0</v>
      </c>
      <c r="BD38" s="34">
        <f t="shared" si="49"/>
        <v>0</v>
      </c>
      <c r="BE38" s="34">
        <f t="shared" si="49"/>
        <v>0</v>
      </c>
      <c r="BF38" s="34">
        <f t="shared" si="49"/>
        <v>0</v>
      </c>
      <c r="BG38" s="34">
        <f t="shared" si="49"/>
        <v>2</v>
      </c>
      <c r="BH38" s="34">
        <f t="shared" si="49"/>
        <v>0</v>
      </c>
      <c r="BI38" s="34">
        <f t="shared" si="49"/>
        <v>0</v>
      </c>
      <c r="BJ38" s="34">
        <f t="shared" si="49"/>
        <v>0</v>
      </c>
      <c r="BK38" s="34">
        <f t="shared" si="49"/>
        <v>0</v>
      </c>
      <c r="BL38" s="34">
        <f t="shared" si="49"/>
        <v>0</v>
      </c>
      <c r="BM38" s="34">
        <f t="shared" si="49"/>
        <v>0</v>
      </c>
      <c r="BN38" s="33">
        <f t="shared" si="49"/>
        <v>0</v>
      </c>
      <c r="BO38" s="33">
        <f t="shared" si="49"/>
        <v>0</v>
      </c>
      <c r="BP38" s="33">
        <f t="shared" si="49"/>
        <v>20000</v>
      </c>
      <c r="BQ38" s="33">
        <f t="shared" si="49"/>
        <v>0</v>
      </c>
      <c r="BR38" s="33">
        <f t="shared" si="49"/>
        <v>0</v>
      </c>
      <c r="BS38" s="33">
        <f t="shared" si="49"/>
        <v>0</v>
      </c>
      <c r="BT38" s="33">
        <f t="shared" si="49"/>
        <v>0</v>
      </c>
      <c r="BU38" s="33">
        <f t="shared" si="49"/>
        <v>0</v>
      </c>
      <c r="BV38" s="33">
        <f t="shared" si="49"/>
        <v>8000</v>
      </c>
      <c r="BW38" s="33">
        <f t="shared" si="49"/>
        <v>0</v>
      </c>
      <c r="BX38" s="33">
        <f t="shared" si="49"/>
        <v>0</v>
      </c>
      <c r="BY38" s="33">
        <f t="shared" si="49"/>
        <v>0</v>
      </c>
      <c r="BZ38" s="33">
        <f t="shared" si="49"/>
        <v>0</v>
      </c>
      <c r="CA38" s="33">
        <f t="shared" si="49"/>
        <v>0</v>
      </c>
      <c r="CB38" s="33">
        <f t="shared" si="49"/>
        <v>0</v>
      </c>
      <c r="CC38" s="33">
        <f t="shared" ref="CC38:CC43" si="50">SUM(L38:T38,AJ38:AL38,BN38:BP38)</f>
        <v>233083.33333333334</v>
      </c>
      <c r="CD38" s="33">
        <f t="shared" ref="CD38:CD43" si="51">SUM(AM38:AX38,BQ38:CB38)</f>
        <v>101817.91187739464</v>
      </c>
      <c r="CE38" s="33">
        <f t="shared" ref="CE38:CP38" si="52">SUM(CE39:CE42)</f>
        <v>0</v>
      </c>
      <c r="CF38" s="33">
        <f t="shared" si="52"/>
        <v>0</v>
      </c>
      <c r="CG38" s="33">
        <f t="shared" si="52"/>
        <v>0</v>
      </c>
      <c r="CH38" s="33">
        <f t="shared" si="52"/>
        <v>0</v>
      </c>
      <c r="CI38" s="33">
        <f t="shared" si="52"/>
        <v>0</v>
      </c>
      <c r="CJ38" s="33">
        <f t="shared" si="52"/>
        <v>8000</v>
      </c>
      <c r="CK38" s="33">
        <f t="shared" si="52"/>
        <v>0</v>
      </c>
      <c r="CL38" s="33">
        <f t="shared" si="52"/>
        <v>0</v>
      </c>
      <c r="CM38" s="33">
        <f t="shared" si="52"/>
        <v>0</v>
      </c>
      <c r="CN38" s="33">
        <f t="shared" si="52"/>
        <v>0</v>
      </c>
      <c r="CO38" s="33">
        <f t="shared" si="52"/>
        <v>0</v>
      </c>
      <c r="CP38" s="33">
        <f t="shared" si="52"/>
        <v>0</v>
      </c>
    </row>
    <row r="39" spans="1:94" ht="13">
      <c r="A39" s="3"/>
      <c r="B39" s="7"/>
      <c r="C39" s="35" t="s">
        <v>110</v>
      </c>
      <c r="D39" s="11" t="s">
        <v>39</v>
      </c>
      <c r="E39" s="11" t="s">
        <v>44</v>
      </c>
      <c r="F39" s="11" t="s">
        <v>26</v>
      </c>
      <c r="G39" s="36">
        <v>80000</v>
      </c>
      <c r="H39" s="37">
        <v>44896</v>
      </c>
      <c r="I39" s="86">
        <v>45101</v>
      </c>
      <c r="J39" s="36">
        <v>10000</v>
      </c>
      <c r="K39" s="11" t="s">
        <v>24</v>
      </c>
      <c r="L39" s="38">
        <f>+$G39/12</f>
        <v>6666.666666666667</v>
      </c>
      <c r="M39" s="38">
        <f t="shared" ref="M39:T42" si="53">+$G39/12</f>
        <v>6666.666666666667</v>
      </c>
      <c r="N39" s="38">
        <f t="shared" si="53"/>
        <v>6666.666666666667</v>
      </c>
      <c r="O39" s="38">
        <f>($G39/12)+$J39</f>
        <v>16666.666666666668</v>
      </c>
      <c r="P39" s="38">
        <f t="shared" si="53"/>
        <v>6666.666666666667</v>
      </c>
      <c r="Q39" s="38">
        <f t="shared" si="53"/>
        <v>6666.666666666667</v>
      </c>
      <c r="R39" s="38">
        <f t="shared" si="53"/>
        <v>6666.666666666667</v>
      </c>
      <c r="S39" s="38">
        <f t="shared" si="53"/>
        <v>6666.666666666667</v>
      </c>
      <c r="T39" s="38">
        <f t="shared" si="53"/>
        <v>6666.666666666667</v>
      </c>
      <c r="U39" s="39">
        <f t="shared" ref="U39:AI42" si="54">IF($H39=0,0,MAX(0,(MIN($I39,EOMONTH(U$14,0))-MAX($H39,U$14))/(EOMONTH(U$14,0)-U$14)))</f>
        <v>0</v>
      </c>
      <c r="V39" s="39">
        <f t="shared" si="54"/>
        <v>0</v>
      </c>
      <c r="W39" s="39">
        <f t="shared" si="54"/>
        <v>1</v>
      </c>
      <c r="X39" s="39">
        <f t="shared" si="54"/>
        <v>1</v>
      </c>
      <c r="Y39" s="39">
        <f t="shared" si="54"/>
        <v>1</v>
      </c>
      <c r="Z39" s="39">
        <f t="shared" si="54"/>
        <v>1</v>
      </c>
      <c r="AA39" s="39">
        <f t="shared" si="54"/>
        <v>1</v>
      </c>
      <c r="AB39" s="39">
        <f t="shared" si="54"/>
        <v>1</v>
      </c>
      <c r="AC39" s="39">
        <f t="shared" si="54"/>
        <v>0.7931034482758621</v>
      </c>
      <c r="AD39" s="39">
        <f t="shared" si="54"/>
        <v>0</v>
      </c>
      <c r="AE39" s="39">
        <f t="shared" si="54"/>
        <v>0</v>
      </c>
      <c r="AF39" s="39">
        <f t="shared" si="54"/>
        <v>0</v>
      </c>
      <c r="AG39" s="39">
        <f t="shared" si="54"/>
        <v>0</v>
      </c>
      <c r="AH39" s="39">
        <f t="shared" si="54"/>
        <v>0</v>
      </c>
      <c r="AI39" s="39">
        <f t="shared" si="54"/>
        <v>0</v>
      </c>
      <c r="AJ39" s="40">
        <f t="shared" ref="AJ39:AX42" si="55">$G39*U39/12</f>
        <v>0</v>
      </c>
      <c r="AK39" s="40">
        <f t="shared" si="55"/>
        <v>0</v>
      </c>
      <c r="AL39" s="40">
        <f t="shared" si="55"/>
        <v>6666.666666666667</v>
      </c>
      <c r="AM39" s="40">
        <f t="shared" si="55"/>
        <v>6666.666666666667</v>
      </c>
      <c r="AN39" s="40">
        <f t="shared" si="55"/>
        <v>6666.666666666667</v>
      </c>
      <c r="AO39" s="40">
        <f t="shared" si="55"/>
        <v>6666.666666666667</v>
      </c>
      <c r="AP39" s="40">
        <f t="shared" si="55"/>
        <v>6666.666666666667</v>
      </c>
      <c r="AQ39" s="40">
        <f t="shared" si="55"/>
        <v>6666.666666666667</v>
      </c>
      <c r="AR39" s="40">
        <f t="shared" si="55"/>
        <v>5287.3563218390809</v>
      </c>
      <c r="AS39" s="40">
        <f t="shared" si="55"/>
        <v>0</v>
      </c>
      <c r="AT39" s="40">
        <f t="shared" si="55"/>
        <v>0</v>
      </c>
      <c r="AU39" s="40">
        <f t="shared" si="55"/>
        <v>0</v>
      </c>
      <c r="AV39" s="40">
        <f t="shared" si="55"/>
        <v>0</v>
      </c>
      <c r="AW39" s="40">
        <f t="shared" si="55"/>
        <v>0</v>
      </c>
      <c r="AX39" s="40">
        <f t="shared" si="55"/>
        <v>0</v>
      </c>
      <c r="AY39" s="41">
        <f t="shared" ref="AY39:AZ42" si="56">IF((AND(OR($I39="",$I39&gt;AY$14),$K39="Monthly")),1,0)</f>
        <v>0</v>
      </c>
      <c r="AZ39" s="41">
        <f t="shared" si="56"/>
        <v>0</v>
      </c>
      <c r="BA39" s="41">
        <f>IF((AND(OR($I39="",$I39&gt;BA$14),$K39="Monthly")),1,IF((AND(OR($I39="",$I39&gt;BA$14),$K39="Quarterly")),1,IF((AND(OR($I39="",$I39&gt;BA$14),$K39="Annual")),1,IF((AND(OR($I39="",$I39&gt;BA$14),$K39="Bi-Annual")),1,0))))</f>
        <v>1</v>
      </c>
      <c r="BB39" s="41">
        <f t="shared" ref="BB39:BC42" si="57">IF((AND(OR($I39="",$I39&gt;BB$14),$K39="Monthly")),1,0)</f>
        <v>0</v>
      </c>
      <c r="BC39" s="41">
        <f t="shared" si="57"/>
        <v>0</v>
      </c>
      <c r="BD39" s="41">
        <f>IF((AND(OR($I39="",$I39&gt;BD$14),$K39="Monthly")),1,IF((AND(OR($I39="",$I39&gt;BD$14),$K39="Quarterly")),1,0))</f>
        <v>0</v>
      </c>
      <c r="BE39" s="41">
        <f t="shared" ref="BE39:BF42" si="58">IF((AND(OR($I39="",$I39&gt;BE$14),$K39="Monthly")),1,0)</f>
        <v>0</v>
      </c>
      <c r="BF39" s="41">
        <f t="shared" si="58"/>
        <v>0</v>
      </c>
      <c r="BG39" s="41">
        <f>IF((AND(OR($I39="",$I39&gt;BG$14),$K39="Monthly")),1,IF((AND(OR($I39="",$I39&gt;BG$14),$K39="Quarterly")),1,IF((AND(OR($I39="",$I39&gt;BG$14),$K39="Bi-Annual")),1,0)))</f>
        <v>0</v>
      </c>
      <c r="BH39" s="41">
        <f t="shared" ref="BH39:BI42" si="59">IF((AND(OR($I39="",$I39&gt;BH$14),$K39="Monthly")),1,0)</f>
        <v>0</v>
      </c>
      <c r="BI39" s="41">
        <f t="shared" si="59"/>
        <v>0</v>
      </c>
      <c r="BJ39" s="41">
        <f>IF((AND(OR($I39="",$I39&gt;BJ$14),$K39="Monthly")),1,IF((AND(OR($I39="",$I39&gt;BJ$14),$K39="Quarterly")),1,0))</f>
        <v>0</v>
      </c>
      <c r="BK39" s="41">
        <f t="shared" ref="BK39:BL42" si="60">IF((AND(OR($I39="",$I39&gt;BK$14),$K39="Monthly")),1,0)</f>
        <v>0</v>
      </c>
      <c r="BL39" s="41">
        <f t="shared" si="60"/>
        <v>0</v>
      </c>
      <c r="BM39" s="41">
        <f>IF((AND(OR($I39="",$I39&gt;BM$14),$K39="Monthly")),1,IF((AND(OR($I39="",$I39&gt;BM$14),$K39="Quarterly")),1,IF((AND(OR($I39="",$I39&gt;BM$14),$K39="Annual")),1,IF((AND(OR($I39="",$I39&gt;BM$14),$K39="Bi-Annual")),1,0))))</f>
        <v>0</v>
      </c>
      <c r="BN39" s="40">
        <f t="shared" ref="BN39:CB42" si="61">$J39*AY39</f>
        <v>0</v>
      </c>
      <c r="BO39" s="40">
        <f t="shared" si="61"/>
        <v>0</v>
      </c>
      <c r="BP39" s="40">
        <f t="shared" si="61"/>
        <v>10000</v>
      </c>
      <c r="BQ39" s="40">
        <f t="shared" si="61"/>
        <v>0</v>
      </c>
      <c r="BR39" s="40">
        <f t="shared" si="61"/>
        <v>0</v>
      </c>
      <c r="BS39" s="40">
        <f t="shared" si="61"/>
        <v>0</v>
      </c>
      <c r="BT39" s="40">
        <f t="shared" si="61"/>
        <v>0</v>
      </c>
      <c r="BU39" s="40">
        <f t="shared" si="61"/>
        <v>0</v>
      </c>
      <c r="BV39" s="40">
        <f t="shared" si="61"/>
        <v>0</v>
      </c>
      <c r="BW39" s="40">
        <f t="shared" si="61"/>
        <v>0</v>
      </c>
      <c r="BX39" s="40">
        <f t="shared" si="61"/>
        <v>0</v>
      </c>
      <c r="BY39" s="40">
        <f t="shared" si="61"/>
        <v>0</v>
      </c>
      <c r="BZ39" s="40">
        <f t="shared" si="61"/>
        <v>0</v>
      </c>
      <c r="CA39" s="40">
        <f t="shared" si="61"/>
        <v>0</v>
      </c>
      <c r="CB39" s="40">
        <f t="shared" si="61"/>
        <v>0</v>
      </c>
      <c r="CC39" s="33">
        <f t="shared" si="50"/>
        <v>86666.666666666672</v>
      </c>
      <c r="CD39" s="33">
        <f t="shared" si="51"/>
        <v>38620.68965517242</v>
      </c>
      <c r="CE39" s="40">
        <f t="shared" ref="CE39:CP42" si="62">$J39*BB39</f>
        <v>0</v>
      </c>
      <c r="CF39" s="40">
        <f t="shared" si="62"/>
        <v>0</v>
      </c>
      <c r="CG39" s="40">
        <f t="shared" si="62"/>
        <v>0</v>
      </c>
      <c r="CH39" s="40">
        <f t="shared" si="62"/>
        <v>0</v>
      </c>
      <c r="CI39" s="40">
        <f t="shared" si="62"/>
        <v>0</v>
      </c>
      <c r="CJ39" s="40">
        <f t="shared" si="62"/>
        <v>0</v>
      </c>
      <c r="CK39" s="40">
        <f t="shared" si="62"/>
        <v>0</v>
      </c>
      <c r="CL39" s="40">
        <f t="shared" si="62"/>
        <v>0</v>
      </c>
      <c r="CM39" s="40">
        <f t="shared" si="62"/>
        <v>0</v>
      </c>
      <c r="CN39" s="40">
        <f t="shared" si="62"/>
        <v>0</v>
      </c>
      <c r="CO39" s="40">
        <f t="shared" si="62"/>
        <v>0</v>
      </c>
      <c r="CP39" s="40">
        <f t="shared" si="62"/>
        <v>0</v>
      </c>
    </row>
    <row r="40" spans="1:94" ht="13">
      <c r="A40" s="3"/>
      <c r="B40" s="7"/>
      <c r="C40" s="35" t="s">
        <v>111</v>
      </c>
      <c r="D40" s="11" t="s">
        <v>39</v>
      </c>
      <c r="E40" s="11" t="s">
        <v>45</v>
      </c>
      <c r="F40" s="11" t="s">
        <v>23</v>
      </c>
      <c r="G40" s="36">
        <v>61000</v>
      </c>
      <c r="H40" s="37">
        <v>44866</v>
      </c>
      <c r="I40" s="86">
        <v>44976</v>
      </c>
      <c r="J40" s="36">
        <v>2000</v>
      </c>
      <c r="K40" s="11" t="s">
        <v>27</v>
      </c>
      <c r="L40" s="38">
        <f>+$G40/12</f>
        <v>5083.333333333333</v>
      </c>
      <c r="M40" s="38">
        <f t="shared" si="53"/>
        <v>5083.333333333333</v>
      </c>
      <c r="N40" s="38">
        <f>($G40/12)+$J40</f>
        <v>7083.333333333333</v>
      </c>
      <c r="O40" s="38">
        <f t="shared" si="53"/>
        <v>5083.333333333333</v>
      </c>
      <c r="P40" s="38">
        <f t="shared" si="53"/>
        <v>5083.333333333333</v>
      </c>
      <c r="Q40" s="38">
        <f t="shared" si="53"/>
        <v>5083.333333333333</v>
      </c>
      <c r="R40" s="38">
        <f>($G40/12)+$J40</f>
        <v>7083.333333333333</v>
      </c>
      <c r="S40" s="38">
        <f t="shared" si="53"/>
        <v>5083.333333333333</v>
      </c>
      <c r="T40" s="38">
        <f t="shared" si="53"/>
        <v>5083.333333333333</v>
      </c>
      <c r="U40" s="39">
        <f t="shared" si="54"/>
        <v>0</v>
      </c>
      <c r="V40" s="39">
        <f t="shared" si="54"/>
        <v>1</v>
      </c>
      <c r="W40" s="39">
        <f t="shared" si="54"/>
        <v>1</v>
      </c>
      <c r="X40" s="39">
        <f t="shared" si="54"/>
        <v>1</v>
      </c>
      <c r="Y40" s="39">
        <f t="shared" si="54"/>
        <v>0.66666666666666663</v>
      </c>
      <c r="Z40" s="39">
        <f t="shared" si="54"/>
        <v>0</v>
      </c>
      <c r="AA40" s="39">
        <f t="shared" si="54"/>
        <v>0</v>
      </c>
      <c r="AB40" s="39">
        <f t="shared" si="54"/>
        <v>0</v>
      </c>
      <c r="AC40" s="39">
        <f t="shared" si="54"/>
        <v>0</v>
      </c>
      <c r="AD40" s="39">
        <f t="shared" si="54"/>
        <v>0</v>
      </c>
      <c r="AE40" s="39">
        <f t="shared" si="54"/>
        <v>0</v>
      </c>
      <c r="AF40" s="39">
        <f t="shared" si="54"/>
        <v>0</v>
      </c>
      <c r="AG40" s="39">
        <f t="shared" si="54"/>
        <v>0</v>
      </c>
      <c r="AH40" s="39">
        <f t="shared" si="54"/>
        <v>0</v>
      </c>
      <c r="AI40" s="39">
        <f t="shared" si="54"/>
        <v>0</v>
      </c>
      <c r="AJ40" s="40">
        <f t="shared" si="55"/>
        <v>0</v>
      </c>
      <c r="AK40" s="40">
        <f t="shared" si="55"/>
        <v>5083.333333333333</v>
      </c>
      <c r="AL40" s="40">
        <f t="shared" si="55"/>
        <v>5083.333333333333</v>
      </c>
      <c r="AM40" s="40">
        <f t="shared" si="55"/>
        <v>5083.333333333333</v>
      </c>
      <c r="AN40" s="40">
        <f t="shared" si="55"/>
        <v>3388.8888888888887</v>
      </c>
      <c r="AO40" s="40">
        <f t="shared" si="55"/>
        <v>0</v>
      </c>
      <c r="AP40" s="40">
        <f t="shared" si="55"/>
        <v>0</v>
      </c>
      <c r="AQ40" s="40">
        <f t="shared" si="55"/>
        <v>0</v>
      </c>
      <c r="AR40" s="40">
        <f t="shared" si="55"/>
        <v>0</v>
      </c>
      <c r="AS40" s="40">
        <f t="shared" si="55"/>
        <v>0</v>
      </c>
      <c r="AT40" s="40">
        <f t="shared" si="55"/>
        <v>0</v>
      </c>
      <c r="AU40" s="40">
        <f t="shared" si="55"/>
        <v>0</v>
      </c>
      <c r="AV40" s="40">
        <f t="shared" si="55"/>
        <v>0</v>
      </c>
      <c r="AW40" s="40">
        <f t="shared" si="55"/>
        <v>0</v>
      </c>
      <c r="AX40" s="40">
        <f t="shared" si="55"/>
        <v>0</v>
      </c>
      <c r="AY40" s="41">
        <f t="shared" si="56"/>
        <v>0</v>
      </c>
      <c r="AZ40" s="41">
        <f t="shared" si="56"/>
        <v>0</v>
      </c>
      <c r="BA40" s="41">
        <f>IF((AND(OR($I40="",$I40&gt;BA$14),$K40="Monthly")),1,IF((AND(OR($I40="",$I40&gt;BA$14),$K40="Quarterly")),1,IF((AND(OR($I40="",$I40&gt;BA$14),$K40="Annual")),1,IF((AND(OR($I40="",$I40&gt;BA$14),$K40="Bi-Annual")),1,0))))</f>
        <v>1</v>
      </c>
      <c r="BB40" s="41">
        <f t="shared" si="57"/>
        <v>0</v>
      </c>
      <c r="BC40" s="41">
        <f t="shared" si="57"/>
        <v>0</v>
      </c>
      <c r="BD40" s="41">
        <f>IF((AND(OR($I40="",$I40&gt;BD$14),$K40="Monthly")),1,IF((AND(OR($I40="",$I40&gt;BD$14),$K40="Quarterly")),1,0))</f>
        <v>0</v>
      </c>
      <c r="BE40" s="41">
        <f t="shared" si="58"/>
        <v>0</v>
      </c>
      <c r="BF40" s="41">
        <f t="shared" si="58"/>
        <v>0</v>
      </c>
      <c r="BG40" s="41">
        <f>IF((AND(OR($I40="",$I40&gt;BG$14),$K40="Monthly")),1,IF((AND(OR($I40="",$I40&gt;BG$14),$K40="Quarterly")),1,IF((AND(OR($I40="",$I40&gt;BG$14),$K40="Bi-Annual")),1,0)))</f>
        <v>0</v>
      </c>
      <c r="BH40" s="41">
        <f t="shared" si="59"/>
        <v>0</v>
      </c>
      <c r="BI40" s="41">
        <f t="shared" si="59"/>
        <v>0</v>
      </c>
      <c r="BJ40" s="41">
        <f>IF((AND(OR($I40="",$I40&gt;BJ$14),$K40="Monthly")),1,IF((AND(OR($I40="",$I40&gt;BJ$14),$K40="Quarterly")),1,0))</f>
        <v>0</v>
      </c>
      <c r="BK40" s="41">
        <f t="shared" si="60"/>
        <v>0</v>
      </c>
      <c r="BL40" s="41">
        <f t="shared" si="60"/>
        <v>0</v>
      </c>
      <c r="BM40" s="41">
        <f>IF((AND(OR($I40="",$I40&gt;BM$14),$K40="Monthly")),1,IF((AND(OR($I40="",$I40&gt;BM$14),$K40="Quarterly")),1,IF((AND(OR($I40="",$I40&gt;BM$14),$K40="Annual")),1,IF((AND(OR($I40="",$I40&gt;BM$14),$K40="Bi-Annual")),1,0))))</f>
        <v>0</v>
      </c>
      <c r="BN40" s="40">
        <f t="shared" si="61"/>
        <v>0</v>
      </c>
      <c r="BO40" s="40">
        <f t="shared" si="61"/>
        <v>0</v>
      </c>
      <c r="BP40" s="40">
        <f t="shared" si="61"/>
        <v>2000</v>
      </c>
      <c r="BQ40" s="40">
        <f t="shared" si="61"/>
        <v>0</v>
      </c>
      <c r="BR40" s="40">
        <f t="shared" si="61"/>
        <v>0</v>
      </c>
      <c r="BS40" s="40">
        <f t="shared" si="61"/>
        <v>0</v>
      </c>
      <c r="BT40" s="40">
        <f t="shared" si="61"/>
        <v>0</v>
      </c>
      <c r="BU40" s="40">
        <f t="shared" si="61"/>
        <v>0</v>
      </c>
      <c r="BV40" s="40">
        <f t="shared" si="61"/>
        <v>0</v>
      </c>
      <c r="BW40" s="40">
        <f t="shared" si="61"/>
        <v>0</v>
      </c>
      <c r="BX40" s="40">
        <f t="shared" si="61"/>
        <v>0</v>
      </c>
      <c r="BY40" s="40">
        <f t="shared" si="61"/>
        <v>0</v>
      </c>
      <c r="BZ40" s="40">
        <f t="shared" si="61"/>
        <v>0</v>
      </c>
      <c r="CA40" s="40">
        <f t="shared" si="61"/>
        <v>0</v>
      </c>
      <c r="CB40" s="40">
        <f t="shared" si="61"/>
        <v>0</v>
      </c>
      <c r="CC40" s="33">
        <f t="shared" si="50"/>
        <v>61916.666666666672</v>
      </c>
      <c r="CD40" s="33">
        <f t="shared" si="51"/>
        <v>8472.2222222222226</v>
      </c>
      <c r="CE40" s="40">
        <f t="shared" si="62"/>
        <v>0</v>
      </c>
      <c r="CF40" s="40">
        <f t="shared" si="62"/>
        <v>0</v>
      </c>
      <c r="CG40" s="40">
        <f t="shared" si="62"/>
        <v>0</v>
      </c>
      <c r="CH40" s="40">
        <f t="shared" si="62"/>
        <v>0</v>
      </c>
      <c r="CI40" s="40">
        <f t="shared" si="62"/>
        <v>0</v>
      </c>
      <c r="CJ40" s="40">
        <f t="shared" si="62"/>
        <v>0</v>
      </c>
      <c r="CK40" s="40">
        <f t="shared" si="62"/>
        <v>0</v>
      </c>
      <c r="CL40" s="40">
        <f t="shared" si="62"/>
        <v>0</v>
      </c>
      <c r="CM40" s="40">
        <f t="shared" si="62"/>
        <v>0</v>
      </c>
      <c r="CN40" s="40">
        <f t="shared" si="62"/>
        <v>0</v>
      </c>
      <c r="CO40" s="40">
        <f t="shared" si="62"/>
        <v>0</v>
      </c>
      <c r="CP40" s="40">
        <f t="shared" si="62"/>
        <v>0</v>
      </c>
    </row>
    <row r="41" spans="1:94" ht="13">
      <c r="A41" s="3"/>
      <c r="B41" s="7"/>
      <c r="C41" s="35" t="s">
        <v>112</v>
      </c>
      <c r="D41" s="11" t="s">
        <v>39</v>
      </c>
      <c r="E41" s="11" t="s">
        <v>42</v>
      </c>
      <c r="F41" s="11" t="s">
        <v>31</v>
      </c>
      <c r="G41" s="36">
        <v>30000</v>
      </c>
      <c r="H41" s="37">
        <v>44866</v>
      </c>
      <c r="I41" s="86">
        <v>45231</v>
      </c>
      <c r="J41" s="36">
        <v>4000</v>
      </c>
      <c r="K41" s="11" t="s">
        <v>29</v>
      </c>
      <c r="L41" s="38">
        <f>($G41/12)+$J41</f>
        <v>6500</v>
      </c>
      <c r="M41" s="38">
        <f t="shared" si="53"/>
        <v>2500</v>
      </c>
      <c r="N41" s="38">
        <f t="shared" si="53"/>
        <v>2500</v>
      </c>
      <c r="O41" s="38">
        <f t="shared" si="53"/>
        <v>2500</v>
      </c>
      <c r="P41" s="38">
        <f t="shared" si="53"/>
        <v>2500</v>
      </c>
      <c r="Q41" s="38">
        <f t="shared" si="53"/>
        <v>2500</v>
      </c>
      <c r="R41" s="38">
        <f>($G41/12)+$J41</f>
        <v>6500</v>
      </c>
      <c r="S41" s="38">
        <f t="shared" si="53"/>
        <v>2500</v>
      </c>
      <c r="T41" s="38">
        <f t="shared" si="53"/>
        <v>2500</v>
      </c>
      <c r="U41" s="39">
        <f t="shared" si="54"/>
        <v>0</v>
      </c>
      <c r="V41" s="39">
        <f t="shared" si="54"/>
        <v>1</v>
      </c>
      <c r="W41" s="39">
        <f t="shared" si="54"/>
        <v>1</v>
      </c>
      <c r="X41" s="39">
        <f t="shared" si="54"/>
        <v>1</v>
      </c>
      <c r="Y41" s="39">
        <f t="shared" si="54"/>
        <v>1</v>
      </c>
      <c r="Z41" s="39">
        <f t="shared" si="54"/>
        <v>1</v>
      </c>
      <c r="AA41" s="39">
        <f t="shared" si="54"/>
        <v>1</v>
      </c>
      <c r="AB41" s="39">
        <f t="shared" si="54"/>
        <v>1</v>
      </c>
      <c r="AC41" s="39">
        <f t="shared" si="54"/>
        <v>1</v>
      </c>
      <c r="AD41" s="39">
        <f t="shared" si="54"/>
        <v>1</v>
      </c>
      <c r="AE41" s="39">
        <f t="shared" si="54"/>
        <v>1</v>
      </c>
      <c r="AF41" s="39">
        <f t="shared" si="54"/>
        <v>1</v>
      </c>
      <c r="AG41" s="39">
        <f t="shared" si="54"/>
        <v>1</v>
      </c>
      <c r="AH41" s="39">
        <f t="shared" si="54"/>
        <v>0</v>
      </c>
      <c r="AI41" s="39">
        <f t="shared" si="54"/>
        <v>0</v>
      </c>
      <c r="AJ41" s="40">
        <f t="shared" si="55"/>
        <v>0</v>
      </c>
      <c r="AK41" s="40">
        <f t="shared" si="55"/>
        <v>2500</v>
      </c>
      <c r="AL41" s="40">
        <f t="shared" si="55"/>
        <v>2500</v>
      </c>
      <c r="AM41" s="40">
        <f t="shared" si="55"/>
        <v>2500</v>
      </c>
      <c r="AN41" s="40">
        <f t="shared" si="55"/>
        <v>2500</v>
      </c>
      <c r="AO41" s="40">
        <f t="shared" si="55"/>
        <v>2500</v>
      </c>
      <c r="AP41" s="40">
        <f t="shared" si="55"/>
        <v>2500</v>
      </c>
      <c r="AQ41" s="40">
        <f t="shared" si="55"/>
        <v>2500</v>
      </c>
      <c r="AR41" s="40">
        <f t="shared" si="55"/>
        <v>2500</v>
      </c>
      <c r="AS41" s="40">
        <f t="shared" si="55"/>
        <v>2500</v>
      </c>
      <c r="AT41" s="40">
        <f t="shared" si="55"/>
        <v>2500</v>
      </c>
      <c r="AU41" s="40">
        <f t="shared" si="55"/>
        <v>2500</v>
      </c>
      <c r="AV41" s="40">
        <f t="shared" si="55"/>
        <v>2500</v>
      </c>
      <c r="AW41" s="40">
        <f t="shared" si="55"/>
        <v>0</v>
      </c>
      <c r="AX41" s="40">
        <f t="shared" si="55"/>
        <v>0</v>
      </c>
      <c r="AY41" s="41">
        <f t="shared" si="56"/>
        <v>0</v>
      </c>
      <c r="AZ41" s="41">
        <f t="shared" si="56"/>
        <v>0</v>
      </c>
      <c r="BA41" s="41">
        <f>IF((AND(OR($I41="",$I41&gt;BA$14),$K41="Monthly")),1,IF((AND(OR($I41="",$I41&gt;BA$14),$K41="Quarterly")),1,IF((AND(OR($I41="",$I41&gt;BA$14),$K41="Annual")),1,IF((AND(OR($I41="",$I41&gt;BA$14),$K41="Bi-Annual")),1,0))))</f>
        <v>1</v>
      </c>
      <c r="BB41" s="41">
        <f t="shared" si="57"/>
        <v>0</v>
      </c>
      <c r="BC41" s="41">
        <f t="shared" si="57"/>
        <v>0</v>
      </c>
      <c r="BD41" s="41">
        <f>IF((AND(OR($I41="",$I41&gt;BD$14),$K41="Monthly")),1,IF((AND(OR($I41="",$I41&gt;BD$14),$K41="Quarterly")),1,0))</f>
        <v>0</v>
      </c>
      <c r="BE41" s="41">
        <f t="shared" si="58"/>
        <v>0</v>
      </c>
      <c r="BF41" s="41">
        <f t="shared" si="58"/>
        <v>0</v>
      </c>
      <c r="BG41" s="41">
        <f>IF((AND(OR($I41="",$I41&gt;BG$14),$K41="Monthly")),1,IF((AND(OR($I41="",$I41&gt;BG$14),$K41="Quarterly")),1,IF((AND(OR($I41="",$I41&gt;BG$14),$K41="Bi-Annual")),1,0)))</f>
        <v>1</v>
      </c>
      <c r="BH41" s="41">
        <f t="shared" si="59"/>
        <v>0</v>
      </c>
      <c r="BI41" s="41">
        <f t="shared" si="59"/>
        <v>0</v>
      </c>
      <c r="BJ41" s="41">
        <f>IF((AND(OR($I41="",$I41&gt;BJ$14),$K41="Monthly")),1,IF((AND(OR($I41="",$I41&gt;BJ$14),$K41="Quarterly")),1,0))</f>
        <v>0</v>
      </c>
      <c r="BK41" s="41">
        <f t="shared" si="60"/>
        <v>0</v>
      </c>
      <c r="BL41" s="41">
        <f t="shared" si="60"/>
        <v>0</v>
      </c>
      <c r="BM41" s="41">
        <f>IF((AND(OR($I41="",$I41&gt;BM$14),$K41="Monthly")),1,IF((AND(OR($I41="",$I41&gt;BM$14),$K41="Quarterly")),1,IF((AND(OR($I41="",$I41&gt;BM$14),$K41="Annual")),1,IF((AND(OR($I41="",$I41&gt;BM$14),$K41="Bi-Annual")),1,0))))</f>
        <v>0</v>
      </c>
      <c r="BN41" s="40">
        <f t="shared" si="61"/>
        <v>0</v>
      </c>
      <c r="BO41" s="40">
        <f t="shared" si="61"/>
        <v>0</v>
      </c>
      <c r="BP41" s="40">
        <f t="shared" si="61"/>
        <v>4000</v>
      </c>
      <c r="BQ41" s="40">
        <f t="shared" si="61"/>
        <v>0</v>
      </c>
      <c r="BR41" s="40">
        <f t="shared" si="61"/>
        <v>0</v>
      </c>
      <c r="BS41" s="40">
        <f t="shared" si="61"/>
        <v>0</v>
      </c>
      <c r="BT41" s="40">
        <f t="shared" si="61"/>
        <v>0</v>
      </c>
      <c r="BU41" s="40">
        <f t="shared" si="61"/>
        <v>0</v>
      </c>
      <c r="BV41" s="40">
        <f t="shared" si="61"/>
        <v>4000</v>
      </c>
      <c r="BW41" s="40">
        <f t="shared" si="61"/>
        <v>0</v>
      </c>
      <c r="BX41" s="40">
        <f t="shared" si="61"/>
        <v>0</v>
      </c>
      <c r="BY41" s="40">
        <f t="shared" si="61"/>
        <v>0</v>
      </c>
      <c r="BZ41" s="40">
        <f t="shared" si="61"/>
        <v>0</v>
      </c>
      <c r="CA41" s="40">
        <f t="shared" si="61"/>
        <v>0</v>
      </c>
      <c r="CB41" s="40">
        <f t="shared" si="61"/>
        <v>0</v>
      </c>
      <c r="CC41" s="33">
        <f t="shared" si="50"/>
        <v>39500</v>
      </c>
      <c r="CD41" s="33">
        <f t="shared" si="51"/>
        <v>29000</v>
      </c>
      <c r="CE41" s="40">
        <f t="shared" si="62"/>
        <v>0</v>
      </c>
      <c r="CF41" s="40">
        <f t="shared" si="62"/>
        <v>0</v>
      </c>
      <c r="CG41" s="40">
        <f t="shared" si="62"/>
        <v>0</v>
      </c>
      <c r="CH41" s="40">
        <f t="shared" si="62"/>
        <v>0</v>
      </c>
      <c r="CI41" s="40">
        <f t="shared" si="62"/>
        <v>0</v>
      </c>
      <c r="CJ41" s="40">
        <f t="shared" si="62"/>
        <v>4000</v>
      </c>
      <c r="CK41" s="40">
        <f t="shared" si="62"/>
        <v>0</v>
      </c>
      <c r="CL41" s="40">
        <f t="shared" si="62"/>
        <v>0</v>
      </c>
      <c r="CM41" s="40">
        <f t="shared" si="62"/>
        <v>0</v>
      </c>
      <c r="CN41" s="40">
        <f t="shared" si="62"/>
        <v>0</v>
      </c>
      <c r="CO41" s="40">
        <f t="shared" si="62"/>
        <v>0</v>
      </c>
      <c r="CP41" s="40">
        <f t="shared" si="62"/>
        <v>0</v>
      </c>
    </row>
    <row r="42" spans="1:94" ht="13">
      <c r="A42" s="3"/>
      <c r="B42" s="7"/>
      <c r="C42" s="35" t="s">
        <v>113</v>
      </c>
      <c r="D42" s="11" t="s">
        <v>39</v>
      </c>
      <c r="E42" s="11" t="s">
        <v>42</v>
      </c>
      <c r="F42" s="11" t="s">
        <v>46</v>
      </c>
      <c r="G42" s="36">
        <v>33000</v>
      </c>
      <c r="H42" s="37">
        <v>44835</v>
      </c>
      <c r="I42" s="86">
        <v>45166</v>
      </c>
      <c r="J42" s="36">
        <v>4000</v>
      </c>
      <c r="K42" s="11" t="s">
        <v>29</v>
      </c>
      <c r="L42" s="38">
        <f>($G42/12)+$J42</f>
        <v>6750</v>
      </c>
      <c r="M42" s="38">
        <f t="shared" si="53"/>
        <v>2750</v>
      </c>
      <c r="N42" s="38">
        <f t="shared" si="53"/>
        <v>2750</v>
      </c>
      <c r="O42" s="38">
        <f t="shared" si="53"/>
        <v>2750</v>
      </c>
      <c r="P42" s="38">
        <f t="shared" si="53"/>
        <v>2750</v>
      </c>
      <c r="Q42" s="38">
        <f t="shared" si="53"/>
        <v>2750</v>
      </c>
      <c r="R42" s="38">
        <f>($G42/12)+$J42</f>
        <v>6750</v>
      </c>
      <c r="S42" s="38">
        <f t="shared" si="53"/>
        <v>2750</v>
      </c>
      <c r="T42" s="38">
        <f t="shared" si="53"/>
        <v>2750</v>
      </c>
      <c r="U42" s="39">
        <f t="shared" si="54"/>
        <v>1</v>
      </c>
      <c r="V42" s="39">
        <f t="shared" si="54"/>
        <v>1</v>
      </c>
      <c r="W42" s="39">
        <f t="shared" si="54"/>
        <v>1</v>
      </c>
      <c r="X42" s="39">
        <f t="shared" si="54"/>
        <v>1</v>
      </c>
      <c r="Y42" s="39">
        <f t="shared" si="54"/>
        <v>1</v>
      </c>
      <c r="Z42" s="39">
        <f t="shared" si="54"/>
        <v>1</v>
      </c>
      <c r="AA42" s="39">
        <f t="shared" si="54"/>
        <v>1</v>
      </c>
      <c r="AB42" s="39">
        <f t="shared" si="54"/>
        <v>1</v>
      </c>
      <c r="AC42" s="39">
        <f t="shared" si="54"/>
        <v>1</v>
      </c>
      <c r="AD42" s="39">
        <f t="shared" si="54"/>
        <v>1</v>
      </c>
      <c r="AE42" s="39">
        <f t="shared" si="54"/>
        <v>0.9</v>
      </c>
      <c r="AF42" s="39">
        <f t="shared" si="54"/>
        <v>0</v>
      </c>
      <c r="AG42" s="39">
        <f t="shared" si="54"/>
        <v>0</v>
      </c>
      <c r="AH42" s="39">
        <f t="shared" si="54"/>
        <v>0</v>
      </c>
      <c r="AI42" s="39">
        <f t="shared" si="54"/>
        <v>0</v>
      </c>
      <c r="AJ42" s="40">
        <f>$G42*U42/12</f>
        <v>2750</v>
      </c>
      <c r="AK42" s="40">
        <f t="shared" si="55"/>
        <v>2750</v>
      </c>
      <c r="AL42" s="40">
        <f t="shared" si="55"/>
        <v>2750</v>
      </c>
      <c r="AM42" s="40">
        <f t="shared" si="55"/>
        <v>2750</v>
      </c>
      <c r="AN42" s="40">
        <f t="shared" si="55"/>
        <v>2750</v>
      </c>
      <c r="AO42" s="40">
        <f t="shared" si="55"/>
        <v>2750</v>
      </c>
      <c r="AP42" s="40">
        <f t="shared" si="55"/>
        <v>2750</v>
      </c>
      <c r="AQ42" s="40">
        <f t="shared" si="55"/>
        <v>2750</v>
      </c>
      <c r="AR42" s="40">
        <f t="shared" si="55"/>
        <v>2750</v>
      </c>
      <c r="AS42" s="40">
        <f t="shared" si="55"/>
        <v>2750</v>
      </c>
      <c r="AT42" s="40">
        <f t="shared" si="55"/>
        <v>2475</v>
      </c>
      <c r="AU42" s="40">
        <f t="shared" si="55"/>
        <v>0</v>
      </c>
      <c r="AV42" s="40">
        <f t="shared" si="55"/>
        <v>0</v>
      </c>
      <c r="AW42" s="40">
        <f t="shared" si="55"/>
        <v>0</v>
      </c>
      <c r="AX42" s="40">
        <f t="shared" si="55"/>
        <v>0</v>
      </c>
      <c r="AY42" s="41">
        <f t="shared" si="56"/>
        <v>0</v>
      </c>
      <c r="AZ42" s="41">
        <f t="shared" si="56"/>
        <v>0</v>
      </c>
      <c r="BA42" s="41">
        <f>IF((AND(OR($I42="",$I42&gt;BA$14),$K42="Monthly")),1,IF((AND(OR($I42="",$I42&gt;BA$14),$K42="Quarterly")),1,IF((AND(OR($I42="",$I42&gt;BA$14),$K42="Annual")),1,IF((AND(OR($I42="",$I42&gt;BA$14),$K42="Bi-Annual")),1,0))))</f>
        <v>1</v>
      </c>
      <c r="BB42" s="41">
        <f t="shared" si="57"/>
        <v>0</v>
      </c>
      <c r="BC42" s="41">
        <f t="shared" si="57"/>
        <v>0</v>
      </c>
      <c r="BD42" s="41">
        <f>IF((AND(OR($I42="",$I42&gt;BD$14),$K42="Monthly")),1,IF((AND(OR($I42="",$I42&gt;BD$14),$K42="Quarterly")),1,0))</f>
        <v>0</v>
      </c>
      <c r="BE42" s="41">
        <f t="shared" si="58"/>
        <v>0</v>
      </c>
      <c r="BF42" s="41">
        <f t="shared" si="58"/>
        <v>0</v>
      </c>
      <c r="BG42" s="41">
        <f>IF((AND(OR($I42="",$I42&gt;BG$14),$K42="Monthly")),1,IF((AND(OR($I42="",$I42&gt;BG$14),$K42="Quarterly")),1,IF((AND(OR($I42="",$I42&gt;BG$14),$K42="Bi-Annual")),1,0)))</f>
        <v>1</v>
      </c>
      <c r="BH42" s="41">
        <f t="shared" si="59"/>
        <v>0</v>
      </c>
      <c r="BI42" s="41">
        <f t="shared" si="59"/>
        <v>0</v>
      </c>
      <c r="BJ42" s="41">
        <f>IF((AND(OR($I42="",$I42&gt;BJ$14),$K42="Monthly")),1,IF((AND(OR($I42="",$I42&gt;BJ$14),$K42="Quarterly")),1,0))</f>
        <v>0</v>
      </c>
      <c r="BK42" s="41">
        <f t="shared" si="60"/>
        <v>0</v>
      </c>
      <c r="BL42" s="41">
        <f t="shared" si="60"/>
        <v>0</v>
      </c>
      <c r="BM42" s="41">
        <f>IF((AND(OR($I42="",$I42&gt;BM$14),$K42="Monthly")),1,IF((AND(OR($I42="",$I42&gt;BM$14),$K42="Quarterly")),1,IF((AND(OR($I42="",$I42&gt;BM$14),$K42="Annual")),1,IF((AND(OR($I42="",$I42&gt;BM$14),$K42="Bi-Annual")),1,0))))</f>
        <v>0</v>
      </c>
      <c r="BN42" s="40">
        <f t="shared" si="61"/>
        <v>0</v>
      </c>
      <c r="BO42" s="40">
        <f t="shared" si="61"/>
        <v>0</v>
      </c>
      <c r="BP42" s="40">
        <f t="shared" si="61"/>
        <v>4000</v>
      </c>
      <c r="BQ42" s="40">
        <f t="shared" si="61"/>
        <v>0</v>
      </c>
      <c r="BR42" s="40">
        <f t="shared" si="61"/>
        <v>0</v>
      </c>
      <c r="BS42" s="40">
        <f t="shared" si="61"/>
        <v>0</v>
      </c>
      <c r="BT42" s="40">
        <f t="shared" si="61"/>
        <v>0</v>
      </c>
      <c r="BU42" s="40">
        <f t="shared" si="61"/>
        <v>0</v>
      </c>
      <c r="BV42" s="40">
        <f t="shared" si="61"/>
        <v>4000</v>
      </c>
      <c r="BW42" s="40">
        <f t="shared" si="61"/>
        <v>0</v>
      </c>
      <c r="BX42" s="40">
        <f t="shared" si="61"/>
        <v>0</v>
      </c>
      <c r="BY42" s="40">
        <f t="shared" si="61"/>
        <v>0</v>
      </c>
      <c r="BZ42" s="40">
        <f t="shared" si="61"/>
        <v>0</v>
      </c>
      <c r="CA42" s="40">
        <f t="shared" si="61"/>
        <v>0</v>
      </c>
      <c r="CB42" s="40">
        <f t="shared" si="61"/>
        <v>0</v>
      </c>
      <c r="CC42" s="33">
        <f t="shared" si="50"/>
        <v>45000</v>
      </c>
      <c r="CD42" s="33">
        <f t="shared" si="51"/>
        <v>25725</v>
      </c>
      <c r="CE42" s="40">
        <f t="shared" si="62"/>
        <v>0</v>
      </c>
      <c r="CF42" s="40">
        <f t="shared" si="62"/>
        <v>0</v>
      </c>
      <c r="CG42" s="40">
        <f t="shared" si="62"/>
        <v>0</v>
      </c>
      <c r="CH42" s="40">
        <f t="shared" si="62"/>
        <v>0</v>
      </c>
      <c r="CI42" s="40">
        <f t="shared" si="62"/>
        <v>0</v>
      </c>
      <c r="CJ42" s="40">
        <f t="shared" si="62"/>
        <v>4000</v>
      </c>
      <c r="CK42" s="40">
        <f t="shared" si="62"/>
        <v>0</v>
      </c>
      <c r="CL42" s="40">
        <f t="shared" si="62"/>
        <v>0</v>
      </c>
      <c r="CM42" s="40">
        <f t="shared" si="62"/>
        <v>0</v>
      </c>
      <c r="CN42" s="40">
        <f t="shared" si="62"/>
        <v>0</v>
      </c>
      <c r="CO42" s="40">
        <f t="shared" si="62"/>
        <v>0</v>
      </c>
      <c r="CP42" s="40">
        <f t="shared" si="62"/>
        <v>0</v>
      </c>
    </row>
    <row r="43" spans="1:94" ht="13">
      <c r="A43" s="3"/>
      <c r="B43" s="3"/>
      <c r="C43" s="7"/>
      <c r="D43" s="7"/>
      <c r="E43" s="7"/>
      <c r="F43" s="7"/>
      <c r="G43" s="7"/>
      <c r="H43" s="7"/>
      <c r="I43" s="7"/>
      <c r="J43" s="7"/>
      <c r="K43" s="30" t="s">
        <v>38</v>
      </c>
      <c r="L43" s="43">
        <f t="shared" ref="L43:CB43" si="63">L38+L32</f>
        <v>40665</v>
      </c>
      <c r="M43" s="43">
        <f t="shared" si="63"/>
        <v>30165</v>
      </c>
      <c r="N43" s="43">
        <f t="shared" si="63"/>
        <v>35665</v>
      </c>
      <c r="O43" s="43">
        <f t="shared" si="63"/>
        <v>46165.666666666672</v>
      </c>
      <c r="P43" s="43">
        <f t="shared" si="63"/>
        <v>31665</v>
      </c>
      <c r="Q43" s="43">
        <f t="shared" si="63"/>
        <v>32165</v>
      </c>
      <c r="R43" s="43">
        <f t="shared" si="63"/>
        <v>48665</v>
      </c>
      <c r="S43" s="43">
        <f t="shared" si="63"/>
        <v>33165</v>
      </c>
      <c r="T43" s="43">
        <f t="shared" si="63"/>
        <v>33165</v>
      </c>
      <c r="U43" s="44">
        <f t="shared" si="63"/>
        <v>5</v>
      </c>
      <c r="V43" s="44">
        <f t="shared" si="63"/>
        <v>7</v>
      </c>
      <c r="W43" s="44">
        <f t="shared" si="63"/>
        <v>8</v>
      </c>
      <c r="X43" s="44">
        <f t="shared" si="63"/>
        <v>7</v>
      </c>
      <c r="Y43" s="44">
        <f t="shared" si="63"/>
        <v>6.6666666666666661</v>
      </c>
      <c r="Z43" s="44">
        <f t="shared" si="63"/>
        <v>5.4666666666666668</v>
      </c>
      <c r="AA43" s="44">
        <f t="shared" si="63"/>
        <v>4.3793103448275863</v>
      </c>
      <c r="AB43" s="44">
        <f t="shared" si="63"/>
        <v>4</v>
      </c>
      <c r="AC43" s="44">
        <f t="shared" si="63"/>
        <v>3.7931034482758621</v>
      </c>
      <c r="AD43" s="44">
        <f t="shared" si="63"/>
        <v>2.6</v>
      </c>
      <c r="AE43" s="44">
        <f t="shared" si="63"/>
        <v>1.9</v>
      </c>
      <c r="AF43" s="44">
        <f t="shared" si="63"/>
        <v>1</v>
      </c>
      <c r="AG43" s="44">
        <f t="shared" si="63"/>
        <v>1</v>
      </c>
      <c r="AH43" s="44">
        <f t="shared" si="63"/>
        <v>0</v>
      </c>
      <c r="AI43" s="44">
        <f t="shared" si="63"/>
        <v>0</v>
      </c>
      <c r="AJ43" s="43">
        <f t="shared" si="63"/>
        <v>15416.666666666668</v>
      </c>
      <c r="AK43" s="43">
        <f t="shared" si="63"/>
        <v>23000</v>
      </c>
      <c r="AL43" s="43">
        <f t="shared" si="63"/>
        <v>29666.666666666668</v>
      </c>
      <c r="AM43" s="43">
        <f t="shared" si="63"/>
        <v>27583.333333333336</v>
      </c>
      <c r="AN43" s="43">
        <f t="shared" si="63"/>
        <v>25888.888888888891</v>
      </c>
      <c r="AO43" s="43">
        <f t="shared" si="63"/>
        <v>20411.111111111113</v>
      </c>
      <c r="AP43" s="43">
        <f t="shared" si="63"/>
        <v>15997.126436781611</v>
      </c>
      <c r="AQ43" s="43">
        <f t="shared" si="63"/>
        <v>14416.666666666668</v>
      </c>
      <c r="AR43" s="43">
        <f t="shared" si="63"/>
        <v>13037.356321839081</v>
      </c>
      <c r="AS43" s="43">
        <f t="shared" si="63"/>
        <v>6750</v>
      </c>
      <c r="AT43" s="43">
        <f t="shared" si="63"/>
        <v>4975</v>
      </c>
      <c r="AU43" s="43">
        <f t="shared" si="63"/>
        <v>2500</v>
      </c>
      <c r="AV43" s="43">
        <f t="shared" si="63"/>
        <v>2500</v>
      </c>
      <c r="AW43" s="43">
        <f t="shared" si="63"/>
        <v>0</v>
      </c>
      <c r="AX43" s="43">
        <f t="shared" si="63"/>
        <v>0</v>
      </c>
      <c r="AY43" s="45">
        <f t="shared" si="63"/>
        <v>1</v>
      </c>
      <c r="AZ43" s="45">
        <f t="shared" si="63"/>
        <v>1</v>
      </c>
      <c r="BA43" s="45">
        <f t="shared" si="63"/>
        <v>8</v>
      </c>
      <c r="BB43" s="45">
        <f t="shared" si="63"/>
        <v>0</v>
      </c>
      <c r="BC43" s="45">
        <f t="shared" si="63"/>
        <v>0</v>
      </c>
      <c r="BD43" s="45">
        <f t="shared" si="63"/>
        <v>1</v>
      </c>
      <c r="BE43" s="45">
        <f t="shared" si="63"/>
        <v>0</v>
      </c>
      <c r="BF43" s="45">
        <f t="shared" si="63"/>
        <v>0</v>
      </c>
      <c r="BG43" s="45">
        <f t="shared" si="63"/>
        <v>3</v>
      </c>
      <c r="BH43" s="45">
        <f t="shared" si="63"/>
        <v>0</v>
      </c>
      <c r="BI43" s="45">
        <f t="shared" si="63"/>
        <v>0</v>
      </c>
      <c r="BJ43" s="45">
        <f t="shared" si="63"/>
        <v>0</v>
      </c>
      <c r="BK43" s="45">
        <f t="shared" si="63"/>
        <v>0</v>
      </c>
      <c r="BL43" s="45">
        <f t="shared" si="63"/>
        <v>0</v>
      </c>
      <c r="BM43" s="45">
        <f t="shared" si="63"/>
        <v>0</v>
      </c>
      <c r="BN43" s="43">
        <f t="shared" si="63"/>
        <v>500</v>
      </c>
      <c r="BO43" s="43">
        <f t="shared" si="63"/>
        <v>500</v>
      </c>
      <c r="BP43" s="43">
        <f t="shared" si="63"/>
        <v>31500</v>
      </c>
      <c r="BQ43" s="43">
        <f t="shared" si="63"/>
        <v>0</v>
      </c>
      <c r="BR43" s="43">
        <f t="shared" si="63"/>
        <v>0</v>
      </c>
      <c r="BS43" s="43">
        <f t="shared" si="63"/>
        <v>3000</v>
      </c>
      <c r="BT43" s="43">
        <f t="shared" si="63"/>
        <v>0</v>
      </c>
      <c r="BU43" s="43">
        <f t="shared" si="63"/>
        <v>0</v>
      </c>
      <c r="BV43" s="43">
        <f t="shared" si="63"/>
        <v>11000</v>
      </c>
      <c r="BW43" s="43">
        <f t="shared" si="63"/>
        <v>0</v>
      </c>
      <c r="BX43" s="43">
        <f t="shared" si="63"/>
        <v>0</v>
      </c>
      <c r="BY43" s="43">
        <f t="shared" si="63"/>
        <v>0</v>
      </c>
      <c r="BZ43" s="43">
        <f t="shared" si="63"/>
        <v>0</v>
      </c>
      <c r="CA43" s="43">
        <f t="shared" si="63"/>
        <v>0</v>
      </c>
      <c r="CB43" s="43">
        <f t="shared" si="63"/>
        <v>0</v>
      </c>
      <c r="CC43" s="43">
        <f t="shared" si="50"/>
        <v>432069.00000000006</v>
      </c>
      <c r="CD43" s="43">
        <f t="shared" si="51"/>
        <v>148059.4827586207</v>
      </c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</row>
    <row r="44" spans="1:94" ht="13">
      <c r="A44" s="3"/>
      <c r="B44" s="3"/>
      <c r="C44" s="7"/>
      <c r="D44" s="7"/>
      <c r="E44" s="7"/>
      <c r="F44" s="7"/>
      <c r="G44" s="7"/>
      <c r="H44" s="7"/>
      <c r="I44" s="7"/>
      <c r="J44" s="7"/>
      <c r="K44" s="30"/>
      <c r="L44" s="42">
        <f t="shared" ref="L44:AI44" si="64">IF(L40&lt;&gt;0,1,0)+IF(L41&lt;&gt;0,1,0)+IF(L42&lt;&gt;0,1,0)+IF(L39&lt;&gt;0,1,0)</f>
        <v>4</v>
      </c>
      <c r="M44" s="42">
        <f t="shared" si="64"/>
        <v>4</v>
      </c>
      <c r="N44" s="42">
        <f t="shared" si="64"/>
        <v>4</v>
      </c>
      <c r="O44" s="42">
        <f t="shared" si="64"/>
        <v>4</v>
      </c>
      <c r="P44" s="42">
        <f t="shared" si="64"/>
        <v>4</v>
      </c>
      <c r="Q44" s="42">
        <f t="shared" si="64"/>
        <v>4</v>
      </c>
      <c r="R44" s="42">
        <f t="shared" si="64"/>
        <v>4</v>
      </c>
      <c r="S44" s="42">
        <f t="shared" si="64"/>
        <v>4</v>
      </c>
      <c r="T44" s="42">
        <f t="shared" si="64"/>
        <v>4</v>
      </c>
      <c r="U44" s="8">
        <f t="shared" si="64"/>
        <v>1</v>
      </c>
      <c r="V44" s="8">
        <f t="shared" si="64"/>
        <v>3</v>
      </c>
      <c r="W44" s="8">
        <f t="shared" si="64"/>
        <v>4</v>
      </c>
      <c r="X44" s="8">
        <f t="shared" si="64"/>
        <v>4</v>
      </c>
      <c r="Y44" s="8">
        <f t="shared" si="64"/>
        <v>4</v>
      </c>
      <c r="Z44" s="8">
        <f t="shared" si="64"/>
        <v>3</v>
      </c>
      <c r="AA44" s="8">
        <f t="shared" si="64"/>
        <v>3</v>
      </c>
      <c r="AB44" s="8">
        <f t="shared" si="64"/>
        <v>3</v>
      </c>
      <c r="AC44" s="8">
        <f t="shared" si="64"/>
        <v>3</v>
      </c>
      <c r="AD44" s="8">
        <f t="shared" si="64"/>
        <v>2</v>
      </c>
      <c r="AE44" s="8">
        <f t="shared" si="64"/>
        <v>2</v>
      </c>
      <c r="AF44" s="8">
        <f t="shared" si="64"/>
        <v>1</v>
      </c>
      <c r="AG44" s="8">
        <f t="shared" si="64"/>
        <v>1</v>
      </c>
      <c r="AH44" s="8">
        <f t="shared" si="64"/>
        <v>0</v>
      </c>
      <c r="AI44" s="8">
        <f t="shared" si="64"/>
        <v>0</v>
      </c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7"/>
      <c r="BO44" s="47"/>
      <c r="BP44" s="47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</row>
    <row r="45" spans="1:94" ht="16">
      <c r="A45" s="3"/>
      <c r="B45" s="3"/>
      <c r="C45" s="7"/>
      <c r="D45" s="7"/>
      <c r="E45" s="7"/>
      <c r="F45" s="7"/>
      <c r="G45" s="7"/>
      <c r="H45" s="7"/>
      <c r="I45" s="7"/>
      <c r="J45" s="7"/>
      <c r="K45" s="7"/>
      <c r="L45" s="2"/>
      <c r="M45" s="6"/>
      <c r="N45" s="3"/>
      <c r="O45" s="3"/>
      <c r="P45" s="3"/>
      <c r="Q45" s="3"/>
      <c r="R45" s="3"/>
      <c r="S45" s="3"/>
      <c r="T45" s="3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0"/>
      <c r="AJ45" s="93" t="s">
        <v>6</v>
      </c>
      <c r="AK45" s="90"/>
      <c r="AL45" s="91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1" t="s">
        <v>7</v>
      </c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94" t="s">
        <v>8</v>
      </c>
      <c r="BO45" s="90"/>
      <c r="BP45" s="91"/>
      <c r="BQ45" s="6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ht="16">
      <c r="A46" s="3"/>
      <c r="B46" s="3"/>
      <c r="C46" s="1" t="s">
        <v>47</v>
      </c>
      <c r="D46" s="1"/>
      <c r="E46" s="1"/>
      <c r="F46" s="1"/>
      <c r="G46" s="1"/>
      <c r="H46" s="1"/>
      <c r="I46" s="1"/>
      <c r="J46" s="1"/>
      <c r="K46" s="1"/>
      <c r="L46" s="28">
        <v>44562</v>
      </c>
      <c r="M46" s="28">
        <v>44593</v>
      </c>
      <c r="N46" s="28">
        <v>44621</v>
      </c>
      <c r="O46" s="28">
        <v>44652</v>
      </c>
      <c r="P46" s="28">
        <v>44682</v>
      </c>
      <c r="Q46" s="28">
        <v>44713</v>
      </c>
      <c r="R46" s="28">
        <v>44743</v>
      </c>
      <c r="S46" s="28">
        <v>44774</v>
      </c>
      <c r="T46" s="28">
        <v>44805</v>
      </c>
      <c r="U46" s="28">
        <v>44835</v>
      </c>
      <c r="V46" s="28">
        <v>44866</v>
      </c>
      <c r="W46" s="28">
        <v>44896</v>
      </c>
      <c r="X46" s="28">
        <v>44927</v>
      </c>
      <c r="Y46" s="28">
        <v>44958</v>
      </c>
      <c r="Z46" s="28">
        <v>44986</v>
      </c>
      <c r="AA46" s="28">
        <v>45017</v>
      </c>
      <c r="AB46" s="28">
        <v>45047</v>
      </c>
      <c r="AC46" s="28">
        <v>45078</v>
      </c>
      <c r="AD46" s="28">
        <v>45108</v>
      </c>
      <c r="AE46" s="28">
        <v>45139</v>
      </c>
      <c r="AF46" s="28">
        <v>45170</v>
      </c>
      <c r="AG46" s="28">
        <v>45200</v>
      </c>
      <c r="AH46" s="28">
        <v>45231</v>
      </c>
      <c r="AI46" s="28">
        <v>45261</v>
      </c>
      <c r="AJ46" s="28">
        <v>44835</v>
      </c>
      <c r="AK46" s="28">
        <v>44866</v>
      </c>
      <c r="AL46" s="28">
        <v>44896</v>
      </c>
      <c r="AM46" s="28">
        <v>44927</v>
      </c>
      <c r="AN46" s="28">
        <v>44958</v>
      </c>
      <c r="AO46" s="28">
        <v>44986</v>
      </c>
      <c r="AP46" s="28">
        <v>45017</v>
      </c>
      <c r="AQ46" s="28">
        <v>45047</v>
      </c>
      <c r="AR46" s="28">
        <v>45078</v>
      </c>
      <c r="AS46" s="28">
        <v>45108</v>
      </c>
      <c r="AT46" s="28">
        <v>45139</v>
      </c>
      <c r="AU46" s="28">
        <v>45170</v>
      </c>
      <c r="AV46" s="28">
        <v>45200</v>
      </c>
      <c r="AW46" s="28">
        <v>45231</v>
      </c>
      <c r="AX46" s="28">
        <v>45261</v>
      </c>
      <c r="AY46" s="28">
        <v>44835</v>
      </c>
      <c r="AZ46" s="28">
        <v>44866</v>
      </c>
      <c r="BA46" s="28">
        <v>44896</v>
      </c>
      <c r="BB46" s="28">
        <v>44927</v>
      </c>
      <c r="BC46" s="28">
        <v>44958</v>
      </c>
      <c r="BD46" s="28">
        <v>44986</v>
      </c>
      <c r="BE46" s="28">
        <v>45017</v>
      </c>
      <c r="BF46" s="28">
        <v>45047</v>
      </c>
      <c r="BG46" s="28">
        <v>45078</v>
      </c>
      <c r="BH46" s="28">
        <v>45108</v>
      </c>
      <c r="BI46" s="28">
        <v>45139</v>
      </c>
      <c r="BJ46" s="28">
        <v>45170</v>
      </c>
      <c r="BK46" s="28">
        <v>45200</v>
      </c>
      <c r="BL46" s="28">
        <v>45231</v>
      </c>
      <c r="BM46" s="28">
        <v>45261</v>
      </c>
      <c r="BN46" s="28">
        <v>44835</v>
      </c>
      <c r="BO46" s="28">
        <v>44866</v>
      </c>
      <c r="BP46" s="28">
        <v>44896</v>
      </c>
      <c r="BQ46" s="28">
        <v>44927</v>
      </c>
      <c r="BR46" s="28">
        <v>44958</v>
      </c>
      <c r="BS46" s="28">
        <v>44986</v>
      </c>
      <c r="BT46" s="28">
        <v>45017</v>
      </c>
      <c r="BU46" s="28">
        <v>45047</v>
      </c>
      <c r="BV46" s="28">
        <v>45078</v>
      </c>
      <c r="BW46" s="28">
        <v>45108</v>
      </c>
      <c r="BX46" s="28">
        <v>45139</v>
      </c>
      <c r="BY46" s="28">
        <v>45170</v>
      </c>
      <c r="BZ46" s="28">
        <v>45200</v>
      </c>
      <c r="CA46" s="28">
        <v>45231</v>
      </c>
      <c r="CB46" s="28">
        <v>45261</v>
      </c>
      <c r="CC46" s="29" t="s">
        <v>10</v>
      </c>
      <c r="CD46" s="29" t="s">
        <v>11</v>
      </c>
      <c r="CE46" s="28">
        <v>44927</v>
      </c>
      <c r="CF46" s="28">
        <v>44958</v>
      </c>
      <c r="CG46" s="28">
        <v>44986</v>
      </c>
      <c r="CH46" s="28">
        <v>45017</v>
      </c>
      <c r="CI46" s="28">
        <v>45047</v>
      </c>
      <c r="CJ46" s="28">
        <v>45078</v>
      </c>
      <c r="CK46" s="28">
        <v>45108</v>
      </c>
      <c r="CL46" s="28">
        <v>45139</v>
      </c>
      <c r="CM46" s="28">
        <v>45170</v>
      </c>
      <c r="CN46" s="28">
        <v>45200</v>
      </c>
      <c r="CO46" s="28">
        <v>45231</v>
      </c>
      <c r="CP46" s="28">
        <v>45261</v>
      </c>
    </row>
    <row r="47" spans="1:94" ht="13">
      <c r="A47" s="3"/>
      <c r="B47" s="3"/>
      <c r="C47" s="30" t="s">
        <v>12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</row>
    <row r="48" spans="1:94" ht="13">
      <c r="A48" s="3"/>
      <c r="B48" s="7"/>
      <c r="C48" s="30" t="s">
        <v>13</v>
      </c>
      <c r="D48" s="30" t="s">
        <v>14</v>
      </c>
      <c r="E48" s="30" t="s">
        <v>15</v>
      </c>
      <c r="F48" s="30" t="s">
        <v>16</v>
      </c>
      <c r="G48" s="30" t="s">
        <v>17</v>
      </c>
      <c r="H48" s="30" t="s">
        <v>18</v>
      </c>
      <c r="I48" s="30" t="s">
        <v>19</v>
      </c>
      <c r="J48" s="30" t="s">
        <v>20</v>
      </c>
      <c r="K48" s="30" t="s">
        <v>21</v>
      </c>
      <c r="L48" s="31">
        <f t="shared" ref="L48:CB48" si="65">SUM(L49:L52)</f>
        <v>36833</v>
      </c>
      <c r="M48" s="31">
        <f t="shared" si="65"/>
        <v>29833</v>
      </c>
      <c r="N48" s="31">
        <f t="shared" si="65"/>
        <v>26333</v>
      </c>
      <c r="O48" s="31">
        <f t="shared" si="65"/>
        <v>26333</v>
      </c>
      <c r="P48" s="31">
        <f t="shared" si="65"/>
        <v>26333</v>
      </c>
      <c r="Q48" s="31">
        <f t="shared" si="65"/>
        <v>33833</v>
      </c>
      <c r="R48" s="31">
        <f t="shared" si="65"/>
        <v>29333</v>
      </c>
      <c r="S48" s="31">
        <f t="shared" si="65"/>
        <v>26333</v>
      </c>
      <c r="T48" s="31">
        <f t="shared" si="65"/>
        <v>26333</v>
      </c>
      <c r="U48" s="32">
        <f t="shared" si="65"/>
        <v>3</v>
      </c>
      <c r="V48" s="32">
        <f t="shared" si="65"/>
        <v>3</v>
      </c>
      <c r="W48" s="32">
        <f t="shared" si="65"/>
        <v>3</v>
      </c>
      <c r="X48" s="32">
        <f t="shared" si="65"/>
        <v>2</v>
      </c>
      <c r="Y48" s="32">
        <f t="shared" si="65"/>
        <v>2</v>
      </c>
      <c r="Z48" s="32">
        <f t="shared" si="65"/>
        <v>1.4666666666666668</v>
      </c>
      <c r="AA48" s="32">
        <f t="shared" si="65"/>
        <v>1</v>
      </c>
      <c r="AB48" s="32">
        <f t="shared" si="65"/>
        <v>1</v>
      </c>
      <c r="AC48" s="32">
        <f t="shared" si="65"/>
        <v>1</v>
      </c>
      <c r="AD48" s="32">
        <f t="shared" si="65"/>
        <v>1</v>
      </c>
      <c r="AE48" s="32">
        <f t="shared" si="65"/>
        <v>1</v>
      </c>
      <c r="AF48" s="32">
        <f t="shared" si="65"/>
        <v>1</v>
      </c>
      <c r="AG48" s="32">
        <f t="shared" si="65"/>
        <v>1</v>
      </c>
      <c r="AH48" s="32">
        <f t="shared" si="65"/>
        <v>0.27586206896551724</v>
      </c>
      <c r="AI48" s="32">
        <f t="shared" si="65"/>
        <v>0</v>
      </c>
      <c r="AJ48" s="33">
        <f t="shared" si="65"/>
        <v>20333.333333333336</v>
      </c>
      <c r="AK48" s="33">
        <f t="shared" si="65"/>
        <v>20333.333333333336</v>
      </c>
      <c r="AL48" s="33">
        <f t="shared" si="65"/>
        <v>20333.333333333336</v>
      </c>
      <c r="AM48" s="33">
        <f t="shared" si="65"/>
        <v>12916.666666666668</v>
      </c>
      <c r="AN48" s="33">
        <f t="shared" si="65"/>
        <v>12916.666666666668</v>
      </c>
      <c r="AO48" s="33">
        <f t="shared" si="65"/>
        <v>9361.1111111111113</v>
      </c>
      <c r="AP48" s="33">
        <f t="shared" si="65"/>
        <v>6250</v>
      </c>
      <c r="AQ48" s="33">
        <f t="shared" si="65"/>
        <v>6250</v>
      </c>
      <c r="AR48" s="33">
        <f t="shared" si="65"/>
        <v>6250</v>
      </c>
      <c r="AS48" s="33">
        <f t="shared" si="65"/>
        <v>6250</v>
      </c>
      <c r="AT48" s="33">
        <f t="shared" si="65"/>
        <v>6250</v>
      </c>
      <c r="AU48" s="33">
        <f t="shared" si="65"/>
        <v>6250</v>
      </c>
      <c r="AV48" s="33">
        <f t="shared" si="65"/>
        <v>6250</v>
      </c>
      <c r="AW48" s="33">
        <f t="shared" si="65"/>
        <v>1724.1379310344828</v>
      </c>
      <c r="AX48" s="33">
        <f t="shared" si="65"/>
        <v>0</v>
      </c>
      <c r="AY48" s="34">
        <f t="shared" si="65"/>
        <v>0</v>
      </c>
      <c r="AZ48" s="34">
        <f t="shared" si="65"/>
        <v>0</v>
      </c>
      <c r="BA48" s="34">
        <f t="shared" si="65"/>
        <v>3</v>
      </c>
      <c r="BB48" s="34">
        <f t="shared" si="65"/>
        <v>0</v>
      </c>
      <c r="BC48" s="34">
        <f t="shared" si="65"/>
        <v>0</v>
      </c>
      <c r="BD48" s="34">
        <f t="shared" si="65"/>
        <v>1</v>
      </c>
      <c r="BE48" s="34">
        <f t="shared" si="65"/>
        <v>0</v>
      </c>
      <c r="BF48" s="34">
        <f t="shared" si="65"/>
        <v>0</v>
      </c>
      <c r="BG48" s="34">
        <f t="shared" si="65"/>
        <v>1</v>
      </c>
      <c r="BH48" s="34">
        <f t="shared" si="65"/>
        <v>0</v>
      </c>
      <c r="BI48" s="34">
        <f t="shared" si="65"/>
        <v>0</v>
      </c>
      <c r="BJ48" s="34">
        <f t="shared" si="65"/>
        <v>1</v>
      </c>
      <c r="BK48" s="34">
        <f t="shared" si="65"/>
        <v>0</v>
      </c>
      <c r="BL48" s="34">
        <f t="shared" si="65"/>
        <v>0</v>
      </c>
      <c r="BM48" s="34">
        <f t="shared" si="65"/>
        <v>0</v>
      </c>
      <c r="BN48" s="33">
        <f t="shared" si="65"/>
        <v>0</v>
      </c>
      <c r="BO48" s="33">
        <f t="shared" si="65"/>
        <v>0</v>
      </c>
      <c r="BP48" s="33">
        <f t="shared" si="65"/>
        <v>10500</v>
      </c>
      <c r="BQ48" s="33">
        <f t="shared" si="65"/>
        <v>0</v>
      </c>
      <c r="BR48" s="33">
        <f t="shared" si="65"/>
        <v>0</v>
      </c>
      <c r="BS48" s="33">
        <f t="shared" si="65"/>
        <v>3500</v>
      </c>
      <c r="BT48" s="33">
        <f t="shared" si="65"/>
        <v>0</v>
      </c>
      <c r="BU48" s="33">
        <f t="shared" si="65"/>
        <v>0</v>
      </c>
      <c r="BV48" s="33">
        <f t="shared" si="65"/>
        <v>3500</v>
      </c>
      <c r="BW48" s="33">
        <f t="shared" si="65"/>
        <v>0</v>
      </c>
      <c r="BX48" s="33">
        <f t="shared" si="65"/>
        <v>0</v>
      </c>
      <c r="BY48" s="33">
        <f t="shared" si="65"/>
        <v>3500</v>
      </c>
      <c r="BZ48" s="33">
        <f t="shared" si="65"/>
        <v>0</v>
      </c>
      <c r="CA48" s="33">
        <f t="shared" si="65"/>
        <v>0</v>
      </c>
      <c r="CB48" s="33">
        <f t="shared" si="65"/>
        <v>0</v>
      </c>
      <c r="CC48" s="33">
        <f t="shared" ref="CC48:CC52" si="66">SUM(L48:T48,AJ48:AL48,BN48:BP48)</f>
        <v>332996.99999999994</v>
      </c>
      <c r="CD48" s="33">
        <f t="shared" ref="CD48:CD52" si="67">SUM(AM48:AX48,BQ48:CB48)</f>
        <v>91168.582375478916</v>
      </c>
      <c r="CE48" s="33">
        <f t="shared" ref="CE48:CP48" si="68">SUM(CE49:CE52)</f>
        <v>0</v>
      </c>
      <c r="CF48" s="33">
        <f t="shared" si="68"/>
        <v>0</v>
      </c>
      <c r="CG48" s="33">
        <f t="shared" si="68"/>
        <v>3500</v>
      </c>
      <c r="CH48" s="33">
        <f t="shared" si="68"/>
        <v>0</v>
      </c>
      <c r="CI48" s="33">
        <f t="shared" si="68"/>
        <v>0</v>
      </c>
      <c r="CJ48" s="33">
        <f t="shared" si="68"/>
        <v>3500</v>
      </c>
      <c r="CK48" s="33">
        <f t="shared" si="68"/>
        <v>0</v>
      </c>
      <c r="CL48" s="33">
        <f t="shared" si="68"/>
        <v>0</v>
      </c>
      <c r="CM48" s="33">
        <f t="shared" si="68"/>
        <v>3500</v>
      </c>
      <c r="CN48" s="33">
        <f t="shared" si="68"/>
        <v>0</v>
      </c>
      <c r="CO48" s="33">
        <f t="shared" si="68"/>
        <v>0</v>
      </c>
      <c r="CP48" s="33">
        <f t="shared" si="68"/>
        <v>0</v>
      </c>
    </row>
    <row r="49" spans="1:94" ht="13">
      <c r="A49" s="3"/>
      <c r="B49" s="7"/>
      <c r="C49" s="35" t="s">
        <v>98</v>
      </c>
      <c r="D49" s="11" t="s">
        <v>47</v>
      </c>
      <c r="E49" s="11" t="s">
        <v>48</v>
      </c>
      <c r="F49" s="11" t="s">
        <v>23</v>
      </c>
      <c r="G49" s="36">
        <v>66000</v>
      </c>
      <c r="H49" s="37">
        <v>43160</v>
      </c>
      <c r="I49" s="86">
        <v>44812</v>
      </c>
      <c r="J49" s="36">
        <v>8000</v>
      </c>
      <c r="K49" s="11" t="s">
        <v>24</v>
      </c>
      <c r="L49" s="38">
        <v>13500</v>
      </c>
      <c r="M49" s="38">
        <v>5500</v>
      </c>
      <c r="N49" s="38">
        <v>5500</v>
      </c>
      <c r="O49" s="38">
        <v>5500</v>
      </c>
      <c r="P49" s="38">
        <v>5500</v>
      </c>
      <c r="Q49" s="38">
        <v>5500</v>
      </c>
      <c r="R49" s="38">
        <v>5500</v>
      </c>
      <c r="S49" s="38">
        <v>5500</v>
      </c>
      <c r="T49" s="38">
        <v>5500</v>
      </c>
      <c r="U49" s="39">
        <f t="shared" ref="U49:AI52" si="69">IF($H49=0,0,MAX(0,(MIN($I49,EOMONTH(U$14,0))-MAX($H49,U$14))/(EOMONTH(U$14,0)-U$14)))</f>
        <v>0</v>
      </c>
      <c r="V49" s="39">
        <f t="shared" si="69"/>
        <v>0</v>
      </c>
      <c r="W49" s="39">
        <f t="shared" si="69"/>
        <v>0</v>
      </c>
      <c r="X49" s="39">
        <f t="shared" si="69"/>
        <v>0</v>
      </c>
      <c r="Y49" s="39">
        <f t="shared" si="69"/>
        <v>0</v>
      </c>
      <c r="Z49" s="39">
        <f t="shared" si="69"/>
        <v>0</v>
      </c>
      <c r="AA49" s="39">
        <f t="shared" si="69"/>
        <v>0</v>
      </c>
      <c r="AB49" s="39">
        <f t="shared" si="69"/>
        <v>0</v>
      </c>
      <c r="AC49" s="39">
        <f t="shared" si="69"/>
        <v>0</v>
      </c>
      <c r="AD49" s="39">
        <f t="shared" si="69"/>
        <v>0</v>
      </c>
      <c r="AE49" s="39">
        <f t="shared" si="69"/>
        <v>0</v>
      </c>
      <c r="AF49" s="39">
        <f t="shared" si="69"/>
        <v>0</v>
      </c>
      <c r="AG49" s="39">
        <f t="shared" si="69"/>
        <v>0</v>
      </c>
      <c r="AH49" s="39">
        <f t="shared" si="69"/>
        <v>0</v>
      </c>
      <c r="AI49" s="39">
        <f t="shared" si="69"/>
        <v>0</v>
      </c>
      <c r="AJ49" s="40">
        <f t="shared" ref="AJ49:AX52" si="70">$G49*U49/12</f>
        <v>0</v>
      </c>
      <c r="AK49" s="40">
        <f t="shared" si="70"/>
        <v>0</v>
      </c>
      <c r="AL49" s="40">
        <f t="shared" si="70"/>
        <v>0</v>
      </c>
      <c r="AM49" s="40">
        <f t="shared" si="70"/>
        <v>0</v>
      </c>
      <c r="AN49" s="40">
        <f t="shared" si="70"/>
        <v>0</v>
      </c>
      <c r="AO49" s="40">
        <f t="shared" si="70"/>
        <v>0</v>
      </c>
      <c r="AP49" s="40">
        <f t="shared" si="70"/>
        <v>0</v>
      </c>
      <c r="AQ49" s="40">
        <f t="shared" si="70"/>
        <v>0</v>
      </c>
      <c r="AR49" s="40">
        <f t="shared" si="70"/>
        <v>0</v>
      </c>
      <c r="AS49" s="40">
        <f t="shared" si="70"/>
        <v>0</v>
      </c>
      <c r="AT49" s="40">
        <f t="shared" si="70"/>
        <v>0</v>
      </c>
      <c r="AU49" s="40">
        <f t="shared" si="70"/>
        <v>0</v>
      </c>
      <c r="AV49" s="40">
        <f t="shared" si="70"/>
        <v>0</v>
      </c>
      <c r="AW49" s="40">
        <f t="shared" si="70"/>
        <v>0</v>
      </c>
      <c r="AX49" s="40">
        <f t="shared" si="70"/>
        <v>0</v>
      </c>
      <c r="AY49" s="41">
        <f t="shared" ref="AY49:AZ52" si="71">IF((AND(OR($I49="",$I49&gt;AY$14),$K49="Monthly")),1,0)</f>
        <v>0</v>
      </c>
      <c r="AZ49" s="41">
        <f t="shared" si="71"/>
        <v>0</v>
      </c>
      <c r="BA49" s="41">
        <f>IF((AND(OR($I49="",$I49&gt;BA$14),$K49="Monthly")),1,IF((AND(OR($I49="",$I49&gt;BA$14),$K49="Quarterly")),1,IF((AND(OR($I49="",$I49&gt;BA$14),$K49="Annual")),1,IF((AND(OR($I49="",$I49&gt;BA$14),$K49="Bi-Annual")),1,0))))</f>
        <v>0</v>
      </c>
      <c r="BB49" s="41">
        <f t="shared" ref="BB49:BC52" si="72">IF((AND(OR($I49="",$I49&gt;BB$14),$K49="Monthly")),1,0)</f>
        <v>0</v>
      </c>
      <c r="BC49" s="41">
        <f t="shared" si="72"/>
        <v>0</v>
      </c>
      <c r="BD49" s="41">
        <f>IF((AND(OR($I49="",$I49&gt;BD$14),$K49="Monthly")),1,IF((AND(OR($I49="",$I49&gt;BD$14),$K49="Quarterly")),1,0))</f>
        <v>0</v>
      </c>
      <c r="BE49" s="41">
        <f t="shared" ref="BE49:BF52" si="73">IF((AND(OR($I49="",$I49&gt;BE$14),$K49="Monthly")),1,0)</f>
        <v>0</v>
      </c>
      <c r="BF49" s="41">
        <f t="shared" si="73"/>
        <v>0</v>
      </c>
      <c r="BG49" s="41">
        <f>IF((AND(OR($I49="",$I49&gt;BG$14),$K49="Monthly")),1,IF((AND(OR($I49="",$I49&gt;BG$14),$K49="Quarterly")),1,IF((AND(OR($I49="",$I49&gt;BG$14),$K49="Bi-Annual")),1,0)))</f>
        <v>0</v>
      </c>
      <c r="BH49" s="41">
        <f t="shared" ref="BH49:BI52" si="74">IF((AND(OR($I49="",$I49&gt;BH$14),$K49="Monthly")),1,0)</f>
        <v>0</v>
      </c>
      <c r="BI49" s="41">
        <f t="shared" si="74"/>
        <v>0</v>
      </c>
      <c r="BJ49" s="41">
        <f>IF((AND(OR($I49="",$I49&gt;BJ$14),$K49="Monthly")),1,IF((AND(OR($I49="",$I49&gt;BJ$14),$K49="Quarterly")),1,0))</f>
        <v>0</v>
      </c>
      <c r="BK49" s="41">
        <f t="shared" ref="BK49:BL52" si="75">IF((AND(OR($I49="",$I49&gt;BK$14),$K49="Monthly")),1,0)</f>
        <v>0</v>
      </c>
      <c r="BL49" s="41">
        <f t="shared" si="75"/>
        <v>0</v>
      </c>
      <c r="BM49" s="41">
        <f>IF((AND(OR($I49="",$I49&gt;BM$14),$K49="Monthly")),1,IF((AND(OR($I49="",$I49&gt;BM$14),$K49="Quarterly")),1,IF((AND(OR($I49="",$I49&gt;BM$14),$K49="Annual")),1,IF((AND(OR($I49="",$I49&gt;BM$14),$K49="Bi-Annual")),1,0))))</f>
        <v>0</v>
      </c>
      <c r="BN49" s="40">
        <f t="shared" ref="BN49:CB52" si="76">$J49*AY49</f>
        <v>0</v>
      </c>
      <c r="BO49" s="40">
        <f t="shared" si="76"/>
        <v>0</v>
      </c>
      <c r="BP49" s="40">
        <f t="shared" si="76"/>
        <v>0</v>
      </c>
      <c r="BQ49" s="40">
        <f t="shared" si="76"/>
        <v>0</v>
      </c>
      <c r="BR49" s="40">
        <f t="shared" si="76"/>
        <v>0</v>
      </c>
      <c r="BS49" s="40">
        <f t="shared" si="76"/>
        <v>0</v>
      </c>
      <c r="BT49" s="40">
        <f t="shared" si="76"/>
        <v>0</v>
      </c>
      <c r="BU49" s="40">
        <f t="shared" si="76"/>
        <v>0</v>
      </c>
      <c r="BV49" s="40">
        <f t="shared" si="76"/>
        <v>0</v>
      </c>
      <c r="BW49" s="40">
        <f t="shared" si="76"/>
        <v>0</v>
      </c>
      <c r="BX49" s="40">
        <f t="shared" si="76"/>
        <v>0</v>
      </c>
      <c r="BY49" s="40">
        <f t="shared" si="76"/>
        <v>0</v>
      </c>
      <c r="BZ49" s="40">
        <f t="shared" si="76"/>
        <v>0</v>
      </c>
      <c r="CA49" s="40">
        <f t="shared" si="76"/>
        <v>0</v>
      </c>
      <c r="CB49" s="40">
        <f t="shared" si="76"/>
        <v>0</v>
      </c>
      <c r="CC49" s="33">
        <f t="shared" si="66"/>
        <v>57500</v>
      </c>
      <c r="CD49" s="33">
        <f t="shared" si="67"/>
        <v>0</v>
      </c>
      <c r="CE49" s="40">
        <f t="shared" ref="CE49:CP52" si="77">$J49*BB49</f>
        <v>0</v>
      </c>
      <c r="CF49" s="40">
        <f t="shared" si="77"/>
        <v>0</v>
      </c>
      <c r="CG49" s="40">
        <f t="shared" si="77"/>
        <v>0</v>
      </c>
      <c r="CH49" s="40">
        <f t="shared" si="77"/>
        <v>0</v>
      </c>
      <c r="CI49" s="40">
        <f t="shared" si="77"/>
        <v>0</v>
      </c>
      <c r="CJ49" s="40">
        <f t="shared" si="77"/>
        <v>0</v>
      </c>
      <c r="CK49" s="40">
        <f t="shared" si="77"/>
        <v>0</v>
      </c>
      <c r="CL49" s="40">
        <f t="shared" si="77"/>
        <v>0</v>
      </c>
      <c r="CM49" s="40">
        <f t="shared" si="77"/>
        <v>0</v>
      </c>
      <c r="CN49" s="40">
        <f t="shared" si="77"/>
        <v>0</v>
      </c>
      <c r="CO49" s="40">
        <f t="shared" si="77"/>
        <v>0</v>
      </c>
      <c r="CP49" s="40">
        <f t="shared" si="77"/>
        <v>0</v>
      </c>
    </row>
    <row r="50" spans="1:94" ht="13">
      <c r="A50" s="3"/>
      <c r="B50" s="7"/>
      <c r="C50" s="35" t="s">
        <v>99</v>
      </c>
      <c r="D50" s="11" t="s">
        <v>47</v>
      </c>
      <c r="E50" s="11" t="s">
        <v>49</v>
      </c>
      <c r="F50" s="11" t="s">
        <v>23</v>
      </c>
      <c r="G50" s="36">
        <v>75000</v>
      </c>
      <c r="H50" s="37">
        <v>43983</v>
      </c>
      <c r="I50" s="86">
        <v>45239</v>
      </c>
      <c r="J50" s="36">
        <v>3500</v>
      </c>
      <c r="K50" s="11" t="s">
        <v>27</v>
      </c>
      <c r="L50" s="38">
        <v>6250</v>
      </c>
      <c r="M50" s="38">
        <v>9750</v>
      </c>
      <c r="N50" s="38">
        <v>6250</v>
      </c>
      <c r="O50" s="38">
        <v>6250</v>
      </c>
      <c r="P50" s="38">
        <v>6250</v>
      </c>
      <c r="Q50" s="38">
        <v>9750</v>
      </c>
      <c r="R50" s="38">
        <v>6250</v>
      </c>
      <c r="S50" s="38">
        <v>6250</v>
      </c>
      <c r="T50" s="38">
        <v>6250</v>
      </c>
      <c r="U50" s="39">
        <f t="shared" si="69"/>
        <v>1</v>
      </c>
      <c r="V50" s="39">
        <f t="shared" si="69"/>
        <v>1</v>
      </c>
      <c r="W50" s="39">
        <f t="shared" si="69"/>
        <v>1</v>
      </c>
      <c r="X50" s="39">
        <f t="shared" si="69"/>
        <v>1</v>
      </c>
      <c r="Y50" s="39">
        <f t="shared" si="69"/>
        <v>1</v>
      </c>
      <c r="Z50" s="39">
        <f t="shared" si="69"/>
        <v>1</v>
      </c>
      <c r="AA50" s="39">
        <f t="shared" si="69"/>
        <v>1</v>
      </c>
      <c r="AB50" s="39">
        <f t="shared" si="69"/>
        <v>1</v>
      </c>
      <c r="AC50" s="39">
        <f t="shared" si="69"/>
        <v>1</v>
      </c>
      <c r="AD50" s="39">
        <f t="shared" si="69"/>
        <v>1</v>
      </c>
      <c r="AE50" s="39">
        <f t="shared" si="69"/>
        <v>1</v>
      </c>
      <c r="AF50" s="39">
        <f t="shared" si="69"/>
        <v>1</v>
      </c>
      <c r="AG50" s="39">
        <f t="shared" si="69"/>
        <v>1</v>
      </c>
      <c r="AH50" s="39">
        <f t="shared" si="69"/>
        <v>0.27586206896551724</v>
      </c>
      <c r="AI50" s="39">
        <f t="shared" si="69"/>
        <v>0</v>
      </c>
      <c r="AJ50" s="40">
        <f t="shared" si="70"/>
        <v>6250</v>
      </c>
      <c r="AK50" s="40">
        <f t="shared" si="70"/>
        <v>6250</v>
      </c>
      <c r="AL50" s="40">
        <f t="shared" si="70"/>
        <v>6250</v>
      </c>
      <c r="AM50" s="40">
        <f t="shared" si="70"/>
        <v>6250</v>
      </c>
      <c r="AN50" s="40">
        <f t="shared" si="70"/>
        <v>6250</v>
      </c>
      <c r="AO50" s="40">
        <f t="shared" si="70"/>
        <v>6250</v>
      </c>
      <c r="AP50" s="40">
        <f t="shared" si="70"/>
        <v>6250</v>
      </c>
      <c r="AQ50" s="40">
        <f t="shared" si="70"/>
        <v>6250</v>
      </c>
      <c r="AR50" s="40">
        <f t="shared" si="70"/>
        <v>6250</v>
      </c>
      <c r="AS50" s="40">
        <f t="shared" si="70"/>
        <v>6250</v>
      </c>
      <c r="AT50" s="40">
        <f t="shared" si="70"/>
        <v>6250</v>
      </c>
      <c r="AU50" s="40">
        <f t="shared" si="70"/>
        <v>6250</v>
      </c>
      <c r="AV50" s="40">
        <f t="shared" si="70"/>
        <v>6250</v>
      </c>
      <c r="AW50" s="40">
        <f t="shared" si="70"/>
        <v>1724.1379310344828</v>
      </c>
      <c r="AX50" s="40">
        <f t="shared" si="70"/>
        <v>0</v>
      </c>
      <c r="AY50" s="41">
        <f t="shared" si="71"/>
        <v>0</v>
      </c>
      <c r="AZ50" s="41">
        <f t="shared" si="71"/>
        <v>0</v>
      </c>
      <c r="BA50" s="41">
        <f>IF((AND(OR($I50="",$I50&gt;BA$14),$K50="Monthly")),1,IF((AND(OR($I50="",$I50&gt;BA$14),$K50="Quarterly")),1,IF((AND(OR($I50="",$I50&gt;BA$14),$K50="Annual")),1,IF((AND(OR($I50="",$I50&gt;BA$14),$K50="Bi-Annual")),1,0))))</f>
        <v>1</v>
      </c>
      <c r="BB50" s="41">
        <f t="shared" si="72"/>
        <v>0</v>
      </c>
      <c r="BC50" s="41">
        <f t="shared" si="72"/>
        <v>0</v>
      </c>
      <c r="BD50" s="41">
        <f>IF((AND(OR($I50="",$I50&gt;BD$14),$K50="Monthly")),1,IF((AND(OR($I50="",$I50&gt;BD$14),$K50="Quarterly")),1,0))</f>
        <v>1</v>
      </c>
      <c r="BE50" s="41">
        <f t="shared" si="73"/>
        <v>0</v>
      </c>
      <c r="BF50" s="41">
        <f t="shared" si="73"/>
        <v>0</v>
      </c>
      <c r="BG50" s="41">
        <f>IF((AND(OR($I50="",$I50&gt;BG$14),$K50="Monthly")),1,IF((AND(OR($I50="",$I50&gt;BG$14),$K50="Quarterly")),1,IF((AND(OR($I50="",$I50&gt;BG$14),$K50="Bi-Annual")),1,0)))</f>
        <v>1</v>
      </c>
      <c r="BH50" s="41">
        <f t="shared" si="74"/>
        <v>0</v>
      </c>
      <c r="BI50" s="41">
        <f t="shared" si="74"/>
        <v>0</v>
      </c>
      <c r="BJ50" s="41">
        <f>IF((AND(OR($I50="",$I50&gt;BJ$14),$K50="Monthly")),1,IF((AND(OR($I50="",$I50&gt;BJ$14),$K50="Quarterly")),1,0))</f>
        <v>1</v>
      </c>
      <c r="BK50" s="41">
        <f t="shared" si="75"/>
        <v>0</v>
      </c>
      <c r="BL50" s="41">
        <f t="shared" si="75"/>
        <v>0</v>
      </c>
      <c r="BM50" s="41">
        <f>IF((AND(OR($I50="",$I50&gt;BM$14),$K50="Monthly")),1,IF((AND(OR($I50="",$I50&gt;BM$14),$K50="Quarterly")),1,IF((AND(OR($I50="",$I50&gt;BM$14),$K50="Annual")),1,IF((AND(OR($I50="",$I50&gt;BM$14),$K50="Bi-Annual")),1,0))))</f>
        <v>0</v>
      </c>
      <c r="BN50" s="40">
        <f t="shared" si="76"/>
        <v>0</v>
      </c>
      <c r="BO50" s="40">
        <f t="shared" si="76"/>
        <v>0</v>
      </c>
      <c r="BP50" s="40">
        <f t="shared" si="76"/>
        <v>3500</v>
      </c>
      <c r="BQ50" s="40">
        <f t="shared" si="76"/>
        <v>0</v>
      </c>
      <c r="BR50" s="40">
        <f t="shared" si="76"/>
        <v>0</v>
      </c>
      <c r="BS50" s="40">
        <f t="shared" si="76"/>
        <v>3500</v>
      </c>
      <c r="BT50" s="40">
        <f t="shared" si="76"/>
        <v>0</v>
      </c>
      <c r="BU50" s="40">
        <f t="shared" si="76"/>
        <v>0</v>
      </c>
      <c r="BV50" s="40">
        <f t="shared" si="76"/>
        <v>3500</v>
      </c>
      <c r="BW50" s="40">
        <f t="shared" si="76"/>
        <v>0</v>
      </c>
      <c r="BX50" s="40">
        <f t="shared" si="76"/>
        <v>0</v>
      </c>
      <c r="BY50" s="40">
        <f t="shared" si="76"/>
        <v>3500</v>
      </c>
      <c r="BZ50" s="40">
        <f t="shared" si="76"/>
        <v>0</v>
      </c>
      <c r="CA50" s="40">
        <f t="shared" si="76"/>
        <v>0</v>
      </c>
      <c r="CB50" s="40">
        <f t="shared" si="76"/>
        <v>0</v>
      </c>
      <c r="CC50" s="33">
        <f t="shared" si="66"/>
        <v>85500</v>
      </c>
      <c r="CD50" s="33">
        <f t="shared" si="67"/>
        <v>74724.137931034493</v>
      </c>
      <c r="CE50" s="40">
        <f t="shared" si="77"/>
        <v>0</v>
      </c>
      <c r="CF50" s="40">
        <f t="shared" si="77"/>
        <v>0</v>
      </c>
      <c r="CG50" s="40">
        <f t="shared" si="77"/>
        <v>3500</v>
      </c>
      <c r="CH50" s="40">
        <f t="shared" si="77"/>
        <v>0</v>
      </c>
      <c r="CI50" s="40">
        <f t="shared" si="77"/>
        <v>0</v>
      </c>
      <c r="CJ50" s="40">
        <f t="shared" si="77"/>
        <v>3500</v>
      </c>
      <c r="CK50" s="40">
        <f t="shared" si="77"/>
        <v>0</v>
      </c>
      <c r="CL50" s="40">
        <f t="shared" si="77"/>
        <v>0</v>
      </c>
      <c r="CM50" s="40">
        <f t="shared" si="77"/>
        <v>3500</v>
      </c>
      <c r="CN50" s="40">
        <f t="shared" si="77"/>
        <v>0</v>
      </c>
      <c r="CO50" s="40">
        <f t="shared" si="77"/>
        <v>0</v>
      </c>
      <c r="CP50" s="40">
        <f t="shared" si="77"/>
        <v>0</v>
      </c>
    </row>
    <row r="51" spans="1:94" ht="13">
      <c r="A51" s="3"/>
      <c r="B51" s="7"/>
      <c r="C51" s="35" t="s">
        <v>100</v>
      </c>
      <c r="D51" s="11" t="s">
        <v>47</v>
      </c>
      <c r="E51" s="11" t="s">
        <v>50</v>
      </c>
      <c r="F51" s="11" t="s">
        <v>23</v>
      </c>
      <c r="G51" s="36">
        <v>80000</v>
      </c>
      <c r="H51" s="37">
        <v>44562</v>
      </c>
      <c r="I51" s="86">
        <v>45000</v>
      </c>
      <c r="J51" s="36">
        <v>3000</v>
      </c>
      <c r="K51" s="11" t="s">
        <v>29</v>
      </c>
      <c r="L51" s="38">
        <v>9667</v>
      </c>
      <c r="M51" s="38">
        <v>6667</v>
      </c>
      <c r="N51" s="38">
        <v>6667</v>
      </c>
      <c r="O51" s="38">
        <v>6667</v>
      </c>
      <c r="P51" s="38">
        <v>6667</v>
      </c>
      <c r="Q51" s="38">
        <v>6667</v>
      </c>
      <c r="R51" s="38">
        <v>9667</v>
      </c>
      <c r="S51" s="38">
        <v>6667</v>
      </c>
      <c r="T51" s="38">
        <v>6667</v>
      </c>
      <c r="U51" s="39">
        <f t="shared" si="69"/>
        <v>1</v>
      </c>
      <c r="V51" s="39">
        <f t="shared" si="69"/>
        <v>1</v>
      </c>
      <c r="W51" s="39">
        <f t="shared" si="69"/>
        <v>1</v>
      </c>
      <c r="X51" s="39">
        <f t="shared" si="69"/>
        <v>1</v>
      </c>
      <c r="Y51" s="39">
        <f t="shared" si="69"/>
        <v>1</v>
      </c>
      <c r="Z51" s="39">
        <f t="shared" si="69"/>
        <v>0.46666666666666667</v>
      </c>
      <c r="AA51" s="39">
        <f t="shared" si="69"/>
        <v>0</v>
      </c>
      <c r="AB51" s="39">
        <f t="shared" si="69"/>
        <v>0</v>
      </c>
      <c r="AC51" s="39">
        <f t="shared" si="69"/>
        <v>0</v>
      </c>
      <c r="AD51" s="39">
        <f t="shared" si="69"/>
        <v>0</v>
      </c>
      <c r="AE51" s="39">
        <f t="shared" si="69"/>
        <v>0</v>
      </c>
      <c r="AF51" s="39">
        <f t="shared" si="69"/>
        <v>0</v>
      </c>
      <c r="AG51" s="39">
        <f t="shared" si="69"/>
        <v>0</v>
      </c>
      <c r="AH51" s="39">
        <f t="shared" si="69"/>
        <v>0</v>
      </c>
      <c r="AI51" s="39">
        <f t="shared" si="69"/>
        <v>0</v>
      </c>
      <c r="AJ51" s="40">
        <f t="shared" si="70"/>
        <v>6666.666666666667</v>
      </c>
      <c r="AK51" s="40">
        <f t="shared" si="70"/>
        <v>6666.666666666667</v>
      </c>
      <c r="AL51" s="40">
        <f t="shared" si="70"/>
        <v>6666.666666666667</v>
      </c>
      <c r="AM51" s="40">
        <f t="shared" si="70"/>
        <v>6666.666666666667</v>
      </c>
      <c r="AN51" s="40">
        <f t="shared" si="70"/>
        <v>6666.666666666667</v>
      </c>
      <c r="AO51" s="40">
        <f t="shared" si="70"/>
        <v>3111.1111111111113</v>
      </c>
      <c r="AP51" s="40">
        <f t="shared" si="70"/>
        <v>0</v>
      </c>
      <c r="AQ51" s="40">
        <f t="shared" si="70"/>
        <v>0</v>
      </c>
      <c r="AR51" s="40">
        <f t="shared" si="70"/>
        <v>0</v>
      </c>
      <c r="AS51" s="40">
        <f t="shared" si="70"/>
        <v>0</v>
      </c>
      <c r="AT51" s="40">
        <f t="shared" si="70"/>
        <v>0</v>
      </c>
      <c r="AU51" s="40">
        <f t="shared" si="70"/>
        <v>0</v>
      </c>
      <c r="AV51" s="40">
        <f t="shared" si="70"/>
        <v>0</v>
      </c>
      <c r="AW51" s="40">
        <f t="shared" si="70"/>
        <v>0</v>
      </c>
      <c r="AX51" s="40">
        <f t="shared" si="70"/>
        <v>0</v>
      </c>
      <c r="AY51" s="41">
        <f t="shared" si="71"/>
        <v>0</v>
      </c>
      <c r="AZ51" s="41">
        <f t="shared" si="71"/>
        <v>0</v>
      </c>
      <c r="BA51" s="41">
        <f>IF((AND(OR($I51="",$I51&gt;BA$14),$K51="Monthly")),1,IF((AND(OR($I51="",$I51&gt;BA$14),$K51="Quarterly")),1,IF((AND(OR($I51="",$I51&gt;BA$14),$K51="Annual")),1,IF((AND(OR($I51="",$I51&gt;BA$14),$K51="Bi-Annual")),1,0))))</f>
        <v>1</v>
      </c>
      <c r="BB51" s="41">
        <f t="shared" si="72"/>
        <v>0</v>
      </c>
      <c r="BC51" s="41">
        <f t="shared" si="72"/>
        <v>0</v>
      </c>
      <c r="BD51" s="41">
        <f>IF((AND(OR($I51="",$I51&gt;BD$14),$K51="Monthly")),1,IF((AND(OR($I51="",$I51&gt;BD$14),$K51="Quarterly")),1,0))</f>
        <v>0</v>
      </c>
      <c r="BE51" s="41">
        <f t="shared" si="73"/>
        <v>0</v>
      </c>
      <c r="BF51" s="41">
        <f t="shared" si="73"/>
        <v>0</v>
      </c>
      <c r="BG51" s="41">
        <f>IF((AND(OR($I51="",$I51&gt;BG$14),$K51="Monthly")),1,IF((AND(OR($I51="",$I51&gt;BG$14),$K51="Quarterly")),1,IF((AND(OR($I51="",$I51&gt;BG$14),$K51="Bi-Annual")),1,0)))</f>
        <v>0</v>
      </c>
      <c r="BH51" s="41">
        <f t="shared" si="74"/>
        <v>0</v>
      </c>
      <c r="BI51" s="41">
        <f t="shared" si="74"/>
        <v>0</v>
      </c>
      <c r="BJ51" s="41">
        <f>IF((AND(OR($I51="",$I51&gt;BJ$14),$K51="Monthly")),1,IF((AND(OR($I51="",$I51&gt;BJ$14),$K51="Quarterly")),1,0))</f>
        <v>0</v>
      </c>
      <c r="BK51" s="41">
        <f t="shared" si="75"/>
        <v>0</v>
      </c>
      <c r="BL51" s="41">
        <f t="shared" si="75"/>
        <v>0</v>
      </c>
      <c r="BM51" s="41">
        <f>IF((AND(OR($I51="",$I51&gt;BM$14),$K51="Monthly")),1,IF((AND(OR($I51="",$I51&gt;BM$14),$K51="Quarterly")),1,IF((AND(OR($I51="",$I51&gt;BM$14),$K51="Annual")),1,IF((AND(OR($I51="",$I51&gt;BM$14),$K51="Bi-Annual")),1,0))))</f>
        <v>0</v>
      </c>
      <c r="BN51" s="40">
        <f t="shared" si="76"/>
        <v>0</v>
      </c>
      <c r="BO51" s="40">
        <f t="shared" si="76"/>
        <v>0</v>
      </c>
      <c r="BP51" s="40">
        <f t="shared" si="76"/>
        <v>3000</v>
      </c>
      <c r="BQ51" s="40">
        <f t="shared" si="76"/>
        <v>0</v>
      </c>
      <c r="BR51" s="40">
        <f t="shared" si="76"/>
        <v>0</v>
      </c>
      <c r="BS51" s="40">
        <f t="shared" si="76"/>
        <v>0</v>
      </c>
      <c r="BT51" s="40">
        <f t="shared" si="76"/>
        <v>0</v>
      </c>
      <c r="BU51" s="40">
        <f t="shared" si="76"/>
        <v>0</v>
      </c>
      <c r="BV51" s="40">
        <f t="shared" si="76"/>
        <v>0</v>
      </c>
      <c r="BW51" s="40">
        <f t="shared" si="76"/>
        <v>0</v>
      </c>
      <c r="BX51" s="40">
        <f t="shared" si="76"/>
        <v>0</v>
      </c>
      <c r="BY51" s="40">
        <f t="shared" si="76"/>
        <v>0</v>
      </c>
      <c r="BZ51" s="40">
        <f t="shared" si="76"/>
        <v>0</v>
      </c>
      <c r="CA51" s="40">
        <f t="shared" si="76"/>
        <v>0</v>
      </c>
      <c r="CB51" s="40">
        <f t="shared" si="76"/>
        <v>0</v>
      </c>
      <c r="CC51" s="33">
        <f t="shared" si="66"/>
        <v>89003.000000000015</v>
      </c>
      <c r="CD51" s="33">
        <f t="shared" si="67"/>
        <v>16444.444444444445</v>
      </c>
      <c r="CE51" s="40">
        <f t="shared" si="77"/>
        <v>0</v>
      </c>
      <c r="CF51" s="40">
        <f t="shared" si="77"/>
        <v>0</v>
      </c>
      <c r="CG51" s="40">
        <f t="shared" si="77"/>
        <v>0</v>
      </c>
      <c r="CH51" s="40">
        <f t="shared" si="77"/>
        <v>0</v>
      </c>
      <c r="CI51" s="40">
        <f t="shared" si="77"/>
        <v>0</v>
      </c>
      <c r="CJ51" s="40">
        <f t="shared" si="77"/>
        <v>0</v>
      </c>
      <c r="CK51" s="40">
        <f t="shared" si="77"/>
        <v>0</v>
      </c>
      <c r="CL51" s="40">
        <f t="shared" si="77"/>
        <v>0</v>
      </c>
      <c r="CM51" s="40">
        <f t="shared" si="77"/>
        <v>0</v>
      </c>
      <c r="CN51" s="40">
        <f t="shared" si="77"/>
        <v>0</v>
      </c>
      <c r="CO51" s="40">
        <f t="shared" si="77"/>
        <v>0</v>
      </c>
      <c r="CP51" s="40">
        <f t="shared" si="77"/>
        <v>0</v>
      </c>
    </row>
    <row r="52" spans="1:94" ht="13">
      <c r="A52" s="3"/>
      <c r="B52" s="7"/>
      <c r="C52" s="35" t="s">
        <v>101</v>
      </c>
      <c r="D52" s="11" t="s">
        <v>47</v>
      </c>
      <c r="E52" s="11" t="s">
        <v>51</v>
      </c>
      <c r="F52" s="11" t="s">
        <v>23</v>
      </c>
      <c r="G52" s="36">
        <v>89000</v>
      </c>
      <c r="H52" s="37">
        <v>43952</v>
      </c>
      <c r="I52" s="86">
        <v>44926</v>
      </c>
      <c r="J52" s="36">
        <v>4000</v>
      </c>
      <c r="K52" s="11" t="s">
        <v>24</v>
      </c>
      <c r="L52" s="38">
        <v>7416</v>
      </c>
      <c r="M52" s="38">
        <v>7916</v>
      </c>
      <c r="N52" s="38">
        <v>7916</v>
      </c>
      <c r="O52" s="38">
        <v>7916</v>
      </c>
      <c r="P52" s="38">
        <v>7916</v>
      </c>
      <c r="Q52" s="38">
        <v>11916</v>
      </c>
      <c r="R52" s="38">
        <v>7916</v>
      </c>
      <c r="S52" s="38">
        <v>7916</v>
      </c>
      <c r="T52" s="38">
        <v>7916</v>
      </c>
      <c r="U52" s="39">
        <f t="shared" si="69"/>
        <v>1</v>
      </c>
      <c r="V52" s="39">
        <f t="shared" si="69"/>
        <v>1</v>
      </c>
      <c r="W52" s="39">
        <f t="shared" si="69"/>
        <v>1</v>
      </c>
      <c r="X52" s="39">
        <f t="shared" si="69"/>
        <v>0</v>
      </c>
      <c r="Y52" s="39">
        <f t="shared" si="69"/>
        <v>0</v>
      </c>
      <c r="Z52" s="39">
        <f t="shared" si="69"/>
        <v>0</v>
      </c>
      <c r="AA52" s="39">
        <f t="shared" si="69"/>
        <v>0</v>
      </c>
      <c r="AB52" s="39">
        <f t="shared" si="69"/>
        <v>0</v>
      </c>
      <c r="AC52" s="39">
        <f t="shared" si="69"/>
        <v>0</v>
      </c>
      <c r="AD52" s="39">
        <f t="shared" si="69"/>
        <v>0</v>
      </c>
      <c r="AE52" s="39">
        <f t="shared" si="69"/>
        <v>0</v>
      </c>
      <c r="AF52" s="39">
        <f t="shared" si="69"/>
        <v>0</v>
      </c>
      <c r="AG52" s="39">
        <f t="shared" si="69"/>
        <v>0</v>
      </c>
      <c r="AH52" s="39">
        <f t="shared" si="69"/>
        <v>0</v>
      </c>
      <c r="AI52" s="39">
        <f t="shared" si="69"/>
        <v>0</v>
      </c>
      <c r="AJ52" s="40">
        <f t="shared" si="70"/>
        <v>7416.666666666667</v>
      </c>
      <c r="AK52" s="40">
        <f t="shared" si="70"/>
        <v>7416.666666666667</v>
      </c>
      <c r="AL52" s="40">
        <f t="shared" si="70"/>
        <v>7416.666666666667</v>
      </c>
      <c r="AM52" s="40">
        <f t="shared" si="70"/>
        <v>0</v>
      </c>
      <c r="AN52" s="40">
        <f t="shared" si="70"/>
        <v>0</v>
      </c>
      <c r="AO52" s="40">
        <f t="shared" si="70"/>
        <v>0</v>
      </c>
      <c r="AP52" s="40">
        <f t="shared" si="70"/>
        <v>0</v>
      </c>
      <c r="AQ52" s="40">
        <f t="shared" si="70"/>
        <v>0</v>
      </c>
      <c r="AR52" s="40">
        <f t="shared" si="70"/>
        <v>0</v>
      </c>
      <c r="AS52" s="40">
        <f t="shared" si="70"/>
        <v>0</v>
      </c>
      <c r="AT52" s="40">
        <f t="shared" si="70"/>
        <v>0</v>
      </c>
      <c r="AU52" s="40">
        <f t="shared" si="70"/>
        <v>0</v>
      </c>
      <c r="AV52" s="40">
        <f t="shared" si="70"/>
        <v>0</v>
      </c>
      <c r="AW52" s="40">
        <f t="shared" si="70"/>
        <v>0</v>
      </c>
      <c r="AX52" s="40">
        <f t="shared" si="70"/>
        <v>0</v>
      </c>
      <c r="AY52" s="41">
        <f t="shared" si="71"/>
        <v>0</v>
      </c>
      <c r="AZ52" s="41">
        <f t="shared" si="71"/>
        <v>0</v>
      </c>
      <c r="BA52" s="41">
        <f>IF((AND(OR($I52="",$I52&gt;BA$14),$K52="Monthly")),1,IF((AND(OR($I52="",$I52&gt;BA$14),$K52="Quarterly")),1,IF((AND(OR($I52="",$I52&gt;BA$14),$K52="Annual")),1,IF((AND(OR($I52="",$I52&gt;BA$14),$K52="Bi-Annual")),1,0))))</f>
        <v>1</v>
      </c>
      <c r="BB52" s="41">
        <f t="shared" si="72"/>
        <v>0</v>
      </c>
      <c r="BC52" s="41">
        <f t="shared" si="72"/>
        <v>0</v>
      </c>
      <c r="BD52" s="41">
        <f>IF((AND(OR($I52="",$I52&gt;BD$14),$K52="Monthly")),1,IF((AND(OR($I52="",$I52&gt;BD$14),$K52="Quarterly")),1,0))</f>
        <v>0</v>
      </c>
      <c r="BE52" s="41">
        <f t="shared" si="73"/>
        <v>0</v>
      </c>
      <c r="BF52" s="41">
        <f t="shared" si="73"/>
        <v>0</v>
      </c>
      <c r="BG52" s="41">
        <f>IF((AND(OR($I52="",$I52&gt;BG$14),$K52="Monthly")),1,IF((AND(OR($I52="",$I52&gt;BG$14),$K52="Quarterly")),1,IF((AND(OR($I52="",$I52&gt;BG$14),$K52="Bi-Annual")),1,0)))</f>
        <v>0</v>
      </c>
      <c r="BH52" s="41">
        <f t="shared" si="74"/>
        <v>0</v>
      </c>
      <c r="BI52" s="41">
        <f t="shared" si="74"/>
        <v>0</v>
      </c>
      <c r="BJ52" s="41">
        <f>IF((AND(OR($I52="",$I52&gt;BJ$14),$K52="Monthly")),1,IF((AND(OR($I52="",$I52&gt;BJ$14),$K52="Quarterly")),1,0))</f>
        <v>0</v>
      </c>
      <c r="BK52" s="41">
        <f t="shared" si="75"/>
        <v>0</v>
      </c>
      <c r="BL52" s="41">
        <f t="shared" si="75"/>
        <v>0</v>
      </c>
      <c r="BM52" s="41">
        <f>IF((AND(OR($I52="",$I52&gt;BM$14),$K52="Monthly")),1,IF((AND(OR($I52="",$I52&gt;BM$14),$K52="Quarterly")),1,IF((AND(OR($I52="",$I52&gt;BM$14),$K52="Annual")),1,IF((AND(OR($I52="",$I52&gt;BM$14),$K52="Bi-Annual")),1,0))))</f>
        <v>0</v>
      </c>
      <c r="BN52" s="40">
        <f t="shared" si="76"/>
        <v>0</v>
      </c>
      <c r="BO52" s="40">
        <f t="shared" si="76"/>
        <v>0</v>
      </c>
      <c r="BP52" s="40">
        <f t="shared" si="76"/>
        <v>4000</v>
      </c>
      <c r="BQ52" s="40">
        <f t="shared" si="76"/>
        <v>0</v>
      </c>
      <c r="BR52" s="40">
        <f t="shared" si="76"/>
        <v>0</v>
      </c>
      <c r="BS52" s="40">
        <f t="shared" si="76"/>
        <v>0</v>
      </c>
      <c r="BT52" s="40">
        <f t="shared" si="76"/>
        <v>0</v>
      </c>
      <c r="BU52" s="40">
        <f t="shared" si="76"/>
        <v>0</v>
      </c>
      <c r="BV52" s="40">
        <f t="shared" si="76"/>
        <v>0</v>
      </c>
      <c r="BW52" s="40">
        <f t="shared" si="76"/>
        <v>0</v>
      </c>
      <c r="BX52" s="40">
        <f t="shared" si="76"/>
        <v>0</v>
      </c>
      <c r="BY52" s="40">
        <f t="shared" si="76"/>
        <v>0</v>
      </c>
      <c r="BZ52" s="40">
        <f t="shared" si="76"/>
        <v>0</v>
      </c>
      <c r="CA52" s="40">
        <f t="shared" si="76"/>
        <v>0</v>
      </c>
      <c r="CB52" s="40">
        <f t="shared" si="76"/>
        <v>0</v>
      </c>
      <c r="CC52" s="33">
        <f t="shared" si="66"/>
        <v>100994.00000000001</v>
      </c>
      <c r="CD52" s="33">
        <f t="shared" si="67"/>
        <v>0</v>
      </c>
      <c r="CE52" s="40">
        <f t="shared" si="77"/>
        <v>0</v>
      </c>
      <c r="CF52" s="40">
        <f t="shared" si="77"/>
        <v>0</v>
      </c>
      <c r="CG52" s="40">
        <f t="shared" si="77"/>
        <v>0</v>
      </c>
      <c r="CH52" s="40">
        <f t="shared" si="77"/>
        <v>0</v>
      </c>
      <c r="CI52" s="40">
        <f t="shared" si="77"/>
        <v>0</v>
      </c>
      <c r="CJ52" s="40">
        <f t="shared" si="77"/>
        <v>0</v>
      </c>
      <c r="CK52" s="40">
        <f t="shared" si="77"/>
        <v>0</v>
      </c>
      <c r="CL52" s="40">
        <f t="shared" si="77"/>
        <v>0</v>
      </c>
      <c r="CM52" s="40">
        <f t="shared" si="77"/>
        <v>0</v>
      </c>
      <c r="CN52" s="40">
        <f t="shared" si="77"/>
        <v>0</v>
      </c>
      <c r="CO52" s="40">
        <f t="shared" si="77"/>
        <v>0</v>
      </c>
      <c r="CP52" s="40">
        <f t="shared" si="77"/>
        <v>0</v>
      </c>
    </row>
    <row r="53" spans="1:94" ht="1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42">
        <f t="shared" ref="L53:AI53" si="78">IF(L49&lt;&gt;0,1,0)+IF(L50&lt;&gt;0,1,0)+IF(L51&lt;&gt;0,1,0)+IF(L52&lt;&gt;0,1,0)</f>
        <v>4</v>
      </c>
      <c r="M53" s="42">
        <f t="shared" si="78"/>
        <v>4</v>
      </c>
      <c r="N53" s="42">
        <f t="shared" si="78"/>
        <v>4</v>
      </c>
      <c r="O53" s="42">
        <f t="shared" si="78"/>
        <v>4</v>
      </c>
      <c r="P53" s="42">
        <f t="shared" si="78"/>
        <v>4</v>
      </c>
      <c r="Q53" s="42">
        <f t="shared" si="78"/>
        <v>4</v>
      </c>
      <c r="R53" s="42">
        <f t="shared" si="78"/>
        <v>4</v>
      </c>
      <c r="S53" s="42">
        <f t="shared" si="78"/>
        <v>4</v>
      </c>
      <c r="T53" s="42">
        <f t="shared" si="78"/>
        <v>4</v>
      </c>
      <c r="U53" s="8">
        <f t="shared" si="78"/>
        <v>3</v>
      </c>
      <c r="V53" s="8">
        <f t="shared" si="78"/>
        <v>3</v>
      </c>
      <c r="W53" s="8">
        <f t="shared" si="78"/>
        <v>3</v>
      </c>
      <c r="X53" s="8">
        <f t="shared" si="78"/>
        <v>2</v>
      </c>
      <c r="Y53" s="8">
        <f t="shared" si="78"/>
        <v>2</v>
      </c>
      <c r="Z53" s="8">
        <f t="shared" si="78"/>
        <v>2</v>
      </c>
      <c r="AA53" s="8">
        <f t="shared" si="78"/>
        <v>1</v>
      </c>
      <c r="AB53" s="8">
        <f t="shared" si="78"/>
        <v>1</v>
      </c>
      <c r="AC53" s="8">
        <f t="shared" si="78"/>
        <v>1</v>
      </c>
      <c r="AD53" s="8">
        <f t="shared" si="78"/>
        <v>1</v>
      </c>
      <c r="AE53" s="8">
        <f t="shared" si="78"/>
        <v>1</v>
      </c>
      <c r="AF53" s="8">
        <f t="shared" si="78"/>
        <v>1</v>
      </c>
      <c r="AG53" s="8">
        <f t="shared" si="78"/>
        <v>1</v>
      </c>
      <c r="AH53" s="8">
        <f t="shared" si="78"/>
        <v>1</v>
      </c>
      <c r="AI53" s="8">
        <f t="shared" si="78"/>
        <v>0</v>
      </c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</row>
    <row r="54" spans="1:94" ht="13">
      <c r="A54" s="3"/>
      <c r="B54" s="7"/>
      <c r="C54" s="30" t="s">
        <v>33</v>
      </c>
      <c r="D54" s="30" t="s">
        <v>14</v>
      </c>
      <c r="E54" s="30" t="s">
        <v>15</v>
      </c>
      <c r="F54" s="30" t="s">
        <v>16</v>
      </c>
      <c r="G54" s="30" t="s">
        <v>17</v>
      </c>
      <c r="H54" s="30" t="s">
        <v>18</v>
      </c>
      <c r="I54" s="30" t="s">
        <v>19</v>
      </c>
      <c r="J54" s="30" t="s">
        <v>20</v>
      </c>
      <c r="K54" s="30" t="s">
        <v>21</v>
      </c>
      <c r="L54" s="31">
        <f t="shared" ref="L54:CB54" si="79">SUM(L55:L58)</f>
        <v>36916.666666666664</v>
      </c>
      <c r="M54" s="31">
        <f t="shared" si="79"/>
        <v>17916.666666666664</v>
      </c>
      <c r="N54" s="31">
        <f t="shared" si="79"/>
        <v>17916.666666666664</v>
      </c>
      <c r="O54" s="31">
        <f t="shared" si="79"/>
        <v>17916.666666666664</v>
      </c>
      <c r="P54" s="31">
        <f t="shared" si="79"/>
        <v>17916.666666666664</v>
      </c>
      <c r="Q54" s="31">
        <f t="shared" si="79"/>
        <v>17916.666666666664</v>
      </c>
      <c r="R54" s="31">
        <f t="shared" si="79"/>
        <v>36916.666666666664</v>
      </c>
      <c r="S54" s="31">
        <f t="shared" si="79"/>
        <v>17916.666666666664</v>
      </c>
      <c r="T54" s="31">
        <f t="shared" si="79"/>
        <v>17916.666666666664</v>
      </c>
      <c r="U54" s="32">
        <f t="shared" si="79"/>
        <v>0</v>
      </c>
      <c r="V54" s="32">
        <f t="shared" si="79"/>
        <v>2</v>
      </c>
      <c r="W54" s="32">
        <f t="shared" si="79"/>
        <v>4</v>
      </c>
      <c r="X54" s="32">
        <f t="shared" si="79"/>
        <v>4</v>
      </c>
      <c r="Y54" s="32">
        <f t="shared" si="79"/>
        <v>4</v>
      </c>
      <c r="Z54" s="32">
        <f t="shared" si="79"/>
        <v>4</v>
      </c>
      <c r="AA54" s="32">
        <f t="shared" si="79"/>
        <v>4</v>
      </c>
      <c r="AB54" s="32">
        <f t="shared" si="79"/>
        <v>4</v>
      </c>
      <c r="AC54" s="32">
        <f t="shared" si="79"/>
        <v>4</v>
      </c>
      <c r="AD54" s="32">
        <f t="shared" si="79"/>
        <v>4</v>
      </c>
      <c r="AE54" s="32">
        <f t="shared" si="79"/>
        <v>4</v>
      </c>
      <c r="AF54" s="32">
        <f t="shared" si="79"/>
        <v>4</v>
      </c>
      <c r="AG54" s="32">
        <f t="shared" si="79"/>
        <v>4</v>
      </c>
      <c r="AH54" s="32">
        <f t="shared" si="79"/>
        <v>2.4827586206896552</v>
      </c>
      <c r="AI54" s="32">
        <f t="shared" si="79"/>
        <v>0.66666666666666663</v>
      </c>
      <c r="AJ54" s="33">
        <f t="shared" si="79"/>
        <v>0</v>
      </c>
      <c r="AK54" s="33">
        <f t="shared" si="79"/>
        <v>7250</v>
      </c>
      <c r="AL54" s="33">
        <f t="shared" si="79"/>
        <v>17916.666666666664</v>
      </c>
      <c r="AM54" s="33">
        <f t="shared" si="79"/>
        <v>17916.666666666664</v>
      </c>
      <c r="AN54" s="33">
        <f t="shared" si="79"/>
        <v>17916.666666666664</v>
      </c>
      <c r="AO54" s="33">
        <f t="shared" si="79"/>
        <v>17916.666666666664</v>
      </c>
      <c r="AP54" s="33">
        <f t="shared" si="79"/>
        <v>17916.666666666664</v>
      </c>
      <c r="AQ54" s="33">
        <f t="shared" si="79"/>
        <v>17916.666666666664</v>
      </c>
      <c r="AR54" s="33">
        <f t="shared" si="79"/>
        <v>17916.666666666664</v>
      </c>
      <c r="AS54" s="33">
        <f t="shared" si="79"/>
        <v>17916.666666666664</v>
      </c>
      <c r="AT54" s="33">
        <f t="shared" si="79"/>
        <v>17916.666666666664</v>
      </c>
      <c r="AU54" s="33">
        <f t="shared" si="79"/>
        <v>17916.666666666664</v>
      </c>
      <c r="AV54" s="33">
        <f t="shared" si="79"/>
        <v>17916.666666666664</v>
      </c>
      <c r="AW54" s="33">
        <f t="shared" si="79"/>
        <v>12879.310344827587</v>
      </c>
      <c r="AX54" s="33">
        <f t="shared" si="79"/>
        <v>2855.5555555555557</v>
      </c>
      <c r="AY54" s="34">
        <f t="shared" si="79"/>
        <v>0</v>
      </c>
      <c r="AZ54" s="34">
        <f t="shared" si="79"/>
        <v>0</v>
      </c>
      <c r="BA54" s="34">
        <f t="shared" si="79"/>
        <v>4</v>
      </c>
      <c r="BB54" s="34">
        <f t="shared" si="79"/>
        <v>0</v>
      </c>
      <c r="BC54" s="34">
        <f t="shared" si="79"/>
        <v>0</v>
      </c>
      <c r="BD54" s="34">
        <f t="shared" si="79"/>
        <v>0</v>
      </c>
      <c r="BE54" s="34">
        <f t="shared" si="79"/>
        <v>0</v>
      </c>
      <c r="BF54" s="34">
        <f t="shared" si="79"/>
        <v>0</v>
      </c>
      <c r="BG54" s="34">
        <f t="shared" si="79"/>
        <v>4</v>
      </c>
      <c r="BH54" s="34">
        <f t="shared" si="79"/>
        <v>0</v>
      </c>
      <c r="BI54" s="34">
        <f t="shared" si="79"/>
        <v>0</v>
      </c>
      <c r="BJ54" s="34">
        <f t="shared" si="79"/>
        <v>0</v>
      </c>
      <c r="BK54" s="34">
        <f t="shared" si="79"/>
        <v>0</v>
      </c>
      <c r="BL54" s="34">
        <f t="shared" si="79"/>
        <v>0</v>
      </c>
      <c r="BM54" s="34">
        <f t="shared" si="79"/>
        <v>2</v>
      </c>
      <c r="BN54" s="33">
        <f t="shared" si="79"/>
        <v>0</v>
      </c>
      <c r="BO54" s="33">
        <f t="shared" si="79"/>
        <v>0</v>
      </c>
      <c r="BP54" s="33">
        <f t="shared" si="79"/>
        <v>19000</v>
      </c>
      <c r="BQ54" s="33">
        <f t="shared" si="79"/>
        <v>0</v>
      </c>
      <c r="BR54" s="33">
        <f t="shared" si="79"/>
        <v>0</v>
      </c>
      <c r="BS54" s="33">
        <f t="shared" si="79"/>
        <v>0</v>
      </c>
      <c r="BT54" s="33">
        <f t="shared" si="79"/>
        <v>0</v>
      </c>
      <c r="BU54" s="33">
        <f t="shared" si="79"/>
        <v>0</v>
      </c>
      <c r="BV54" s="33">
        <f t="shared" si="79"/>
        <v>19000</v>
      </c>
      <c r="BW54" s="33">
        <f t="shared" si="79"/>
        <v>0</v>
      </c>
      <c r="BX54" s="33">
        <f t="shared" si="79"/>
        <v>0</v>
      </c>
      <c r="BY54" s="33">
        <f t="shared" si="79"/>
        <v>0</v>
      </c>
      <c r="BZ54" s="33">
        <f t="shared" si="79"/>
        <v>0</v>
      </c>
      <c r="CA54" s="33">
        <f t="shared" si="79"/>
        <v>0</v>
      </c>
      <c r="CB54" s="33">
        <f t="shared" si="79"/>
        <v>12000</v>
      </c>
      <c r="CC54" s="33">
        <f t="shared" ref="CC54:CC59" si="80">SUM(L54:T54,AJ54:AL54,BN54:BP54)</f>
        <v>243416.6666666666</v>
      </c>
      <c r="CD54" s="33">
        <f t="shared" ref="CD54:CD59" si="81">SUM(AM54:AX54,BQ54:CB54)</f>
        <v>225901.53256704976</v>
      </c>
      <c r="CE54" s="33">
        <f t="shared" ref="CE54:CP54" si="82">SUM(CE55:CE58)</f>
        <v>0</v>
      </c>
      <c r="CF54" s="33">
        <f t="shared" si="82"/>
        <v>0</v>
      </c>
      <c r="CG54" s="33">
        <f t="shared" si="82"/>
        <v>0</v>
      </c>
      <c r="CH54" s="33">
        <f t="shared" si="82"/>
        <v>0</v>
      </c>
      <c r="CI54" s="33">
        <f t="shared" si="82"/>
        <v>0</v>
      </c>
      <c r="CJ54" s="33">
        <f t="shared" si="82"/>
        <v>19000</v>
      </c>
      <c r="CK54" s="33">
        <f t="shared" si="82"/>
        <v>0</v>
      </c>
      <c r="CL54" s="33">
        <f t="shared" si="82"/>
        <v>0</v>
      </c>
      <c r="CM54" s="33">
        <f t="shared" si="82"/>
        <v>0</v>
      </c>
      <c r="CN54" s="33">
        <f t="shared" si="82"/>
        <v>0</v>
      </c>
      <c r="CO54" s="33">
        <f t="shared" si="82"/>
        <v>0</v>
      </c>
      <c r="CP54" s="33">
        <f t="shared" si="82"/>
        <v>12000</v>
      </c>
    </row>
    <row r="55" spans="1:94" ht="13">
      <c r="A55" s="3"/>
      <c r="B55" s="7"/>
      <c r="C55" s="35" t="s">
        <v>114</v>
      </c>
      <c r="D55" s="11" t="s">
        <v>47</v>
      </c>
      <c r="E55" s="11" t="s">
        <v>52</v>
      </c>
      <c r="F55" s="11" t="s">
        <v>26</v>
      </c>
      <c r="G55" s="36">
        <v>82000</v>
      </c>
      <c r="H55" s="37">
        <v>44896</v>
      </c>
      <c r="I55" s="86">
        <v>45264</v>
      </c>
      <c r="J55" s="36">
        <v>8000</v>
      </c>
      <c r="K55" s="11" t="s">
        <v>29</v>
      </c>
      <c r="L55" s="38">
        <f>($G55/12)+$J55</f>
        <v>14833.333333333332</v>
      </c>
      <c r="M55" s="38">
        <f t="shared" ref="M55:T55" si="83">+$G55/12</f>
        <v>6833.333333333333</v>
      </c>
      <c r="N55" s="38">
        <f t="shared" si="83"/>
        <v>6833.333333333333</v>
      </c>
      <c r="O55" s="38">
        <f t="shared" si="83"/>
        <v>6833.333333333333</v>
      </c>
      <c r="P55" s="38">
        <f t="shared" si="83"/>
        <v>6833.333333333333</v>
      </c>
      <c r="Q55" s="38">
        <f t="shared" si="83"/>
        <v>6833.333333333333</v>
      </c>
      <c r="R55" s="38">
        <f>($G55/12)+$J55</f>
        <v>14833.333333333332</v>
      </c>
      <c r="S55" s="38">
        <f t="shared" si="83"/>
        <v>6833.333333333333</v>
      </c>
      <c r="T55" s="38">
        <f t="shared" si="83"/>
        <v>6833.333333333333</v>
      </c>
      <c r="U55" s="39">
        <f t="shared" ref="U55:AI58" si="84">IF($H55=0,0,MAX(0,(MIN($I55,EOMONTH(U$14,0))-MAX($H55,U$14))/(EOMONTH(U$14,0)-U$14)))</f>
        <v>0</v>
      </c>
      <c r="V55" s="39">
        <f t="shared" si="84"/>
        <v>0</v>
      </c>
      <c r="W55" s="39">
        <f t="shared" si="84"/>
        <v>1</v>
      </c>
      <c r="X55" s="39">
        <f t="shared" si="84"/>
        <v>1</v>
      </c>
      <c r="Y55" s="39">
        <f t="shared" si="84"/>
        <v>1</v>
      </c>
      <c r="Z55" s="39">
        <f t="shared" si="84"/>
        <v>1</v>
      </c>
      <c r="AA55" s="39">
        <f t="shared" si="84"/>
        <v>1</v>
      </c>
      <c r="AB55" s="39">
        <f t="shared" si="84"/>
        <v>1</v>
      </c>
      <c r="AC55" s="39">
        <f t="shared" si="84"/>
        <v>1</v>
      </c>
      <c r="AD55" s="39">
        <f t="shared" si="84"/>
        <v>1</v>
      </c>
      <c r="AE55" s="39">
        <f t="shared" si="84"/>
        <v>1</v>
      </c>
      <c r="AF55" s="39">
        <f t="shared" si="84"/>
        <v>1</v>
      </c>
      <c r="AG55" s="39">
        <f t="shared" si="84"/>
        <v>1</v>
      </c>
      <c r="AH55" s="39">
        <f t="shared" si="84"/>
        <v>1</v>
      </c>
      <c r="AI55" s="39">
        <f t="shared" si="84"/>
        <v>0.1</v>
      </c>
      <c r="AJ55" s="40">
        <f t="shared" ref="AJ55:AX58" si="85">$G55*U55/12</f>
        <v>0</v>
      </c>
      <c r="AK55" s="40">
        <f t="shared" si="85"/>
        <v>0</v>
      </c>
      <c r="AL55" s="40">
        <f t="shared" si="85"/>
        <v>6833.333333333333</v>
      </c>
      <c r="AM55" s="40">
        <f t="shared" si="85"/>
        <v>6833.333333333333</v>
      </c>
      <c r="AN55" s="40">
        <f t="shared" si="85"/>
        <v>6833.333333333333</v>
      </c>
      <c r="AO55" s="40">
        <f t="shared" si="85"/>
        <v>6833.333333333333</v>
      </c>
      <c r="AP55" s="40">
        <f t="shared" si="85"/>
        <v>6833.333333333333</v>
      </c>
      <c r="AQ55" s="40">
        <f t="shared" si="85"/>
        <v>6833.333333333333</v>
      </c>
      <c r="AR55" s="40">
        <f t="shared" si="85"/>
        <v>6833.333333333333</v>
      </c>
      <c r="AS55" s="40">
        <f t="shared" si="85"/>
        <v>6833.333333333333</v>
      </c>
      <c r="AT55" s="40">
        <f t="shared" si="85"/>
        <v>6833.333333333333</v>
      </c>
      <c r="AU55" s="40">
        <f t="shared" si="85"/>
        <v>6833.333333333333</v>
      </c>
      <c r="AV55" s="40">
        <f t="shared" si="85"/>
        <v>6833.333333333333</v>
      </c>
      <c r="AW55" s="40">
        <f t="shared" si="85"/>
        <v>6833.333333333333</v>
      </c>
      <c r="AX55" s="40">
        <f t="shared" si="85"/>
        <v>683.33333333333337</v>
      </c>
      <c r="AY55" s="41">
        <f t="shared" ref="AY55:AZ58" si="86">IF((AND(OR($I55="",$I55&gt;AY$14),$K55="Monthly")),1,0)</f>
        <v>0</v>
      </c>
      <c r="AZ55" s="41">
        <f t="shared" si="86"/>
        <v>0</v>
      </c>
      <c r="BA55" s="41">
        <f>IF((AND(OR($I55="",$I55&gt;BA$14),$K55="Monthly")),1,IF((AND(OR($I55="",$I55&gt;BA$14),$K55="Quarterly")),1,IF((AND(OR($I55="",$I55&gt;BA$14),$K55="Annual")),1,IF((AND(OR($I55="",$I55&gt;BA$14),$K55="Bi-Annual")),1,0))))</f>
        <v>1</v>
      </c>
      <c r="BB55" s="41">
        <f t="shared" ref="BB55:BC58" si="87">IF((AND(OR($I55="",$I55&gt;BB$14),$K55="Monthly")),1,0)</f>
        <v>0</v>
      </c>
      <c r="BC55" s="41">
        <f t="shared" si="87"/>
        <v>0</v>
      </c>
      <c r="BD55" s="41">
        <f>IF((AND(OR($I55="",$I55&gt;BD$14),$K55="Monthly")),1,IF((AND(OR($I55="",$I55&gt;BD$14),$K55="Quarterly")),1,0))</f>
        <v>0</v>
      </c>
      <c r="BE55" s="41">
        <f t="shared" ref="BE55:BF58" si="88">IF((AND(OR($I55="",$I55&gt;BE$14),$K55="Monthly")),1,0)</f>
        <v>0</v>
      </c>
      <c r="BF55" s="41">
        <f t="shared" si="88"/>
        <v>0</v>
      </c>
      <c r="BG55" s="41">
        <f>IF((AND(OR($I55="",$I55&gt;BG$14),$K55="Monthly")),1,IF((AND(OR($I55="",$I55&gt;BG$14),$K55="Quarterly")),1,IF((AND(OR($I55="",$I55&gt;BG$14),$K55="Bi-Annual")),1,0)))</f>
        <v>1</v>
      </c>
      <c r="BH55" s="41">
        <f t="shared" ref="BH55:BI58" si="89">IF((AND(OR($I55="",$I55&gt;BH$14),$K55="Monthly")),1,0)</f>
        <v>0</v>
      </c>
      <c r="BI55" s="41">
        <f t="shared" si="89"/>
        <v>0</v>
      </c>
      <c r="BJ55" s="41">
        <f>IF((AND(OR($I55="",$I55&gt;BJ$14),$K55="Monthly")),1,IF((AND(OR($I55="",$I55&gt;BJ$14),$K55="Quarterly")),1,0))</f>
        <v>0</v>
      </c>
      <c r="BK55" s="41">
        <f t="shared" ref="BK55:BL58" si="90">IF((AND(OR($I55="",$I55&gt;BK$14),$K55="Monthly")),1,0)</f>
        <v>0</v>
      </c>
      <c r="BL55" s="41">
        <f t="shared" si="90"/>
        <v>0</v>
      </c>
      <c r="BM55" s="41">
        <f>IF((AND(OR($I55="",$I55&gt;BM$14),$K55="Monthly")),1,IF((AND(OR($I55="",$I55&gt;BM$14),$K55="Quarterly")),1,IF((AND(OR($I55="",$I55&gt;BM$14),$K55="Annual")),1,IF((AND(OR($I55="",$I55&gt;BM$14),$K55="Bi-Annual")),1,0))))</f>
        <v>1</v>
      </c>
      <c r="BN55" s="40">
        <f t="shared" ref="BN55:CB58" si="91">$J55*AY55</f>
        <v>0</v>
      </c>
      <c r="BO55" s="40">
        <f t="shared" si="91"/>
        <v>0</v>
      </c>
      <c r="BP55" s="40">
        <f t="shared" si="91"/>
        <v>8000</v>
      </c>
      <c r="BQ55" s="40">
        <f t="shared" si="91"/>
        <v>0</v>
      </c>
      <c r="BR55" s="40">
        <f t="shared" si="91"/>
        <v>0</v>
      </c>
      <c r="BS55" s="40">
        <f t="shared" si="91"/>
        <v>0</v>
      </c>
      <c r="BT55" s="40">
        <f t="shared" si="91"/>
        <v>0</v>
      </c>
      <c r="BU55" s="40">
        <f t="shared" si="91"/>
        <v>0</v>
      </c>
      <c r="BV55" s="40">
        <f t="shared" si="91"/>
        <v>8000</v>
      </c>
      <c r="BW55" s="40">
        <f t="shared" si="91"/>
        <v>0</v>
      </c>
      <c r="BX55" s="40">
        <f t="shared" si="91"/>
        <v>0</v>
      </c>
      <c r="BY55" s="40">
        <f t="shared" si="91"/>
        <v>0</v>
      </c>
      <c r="BZ55" s="40">
        <f t="shared" si="91"/>
        <v>0</v>
      </c>
      <c r="CA55" s="40">
        <f t="shared" si="91"/>
        <v>0</v>
      </c>
      <c r="CB55" s="40">
        <f t="shared" si="91"/>
        <v>8000</v>
      </c>
      <c r="CC55" s="33">
        <f t="shared" si="80"/>
        <v>92333.333333333314</v>
      </c>
      <c r="CD55" s="33">
        <f t="shared" si="81"/>
        <v>91850</v>
      </c>
      <c r="CE55" s="40">
        <f t="shared" ref="CE55:CP58" si="92">$J55*BB55</f>
        <v>0</v>
      </c>
      <c r="CF55" s="40">
        <f t="shared" si="92"/>
        <v>0</v>
      </c>
      <c r="CG55" s="40">
        <f t="shared" si="92"/>
        <v>0</v>
      </c>
      <c r="CH55" s="40">
        <f t="shared" si="92"/>
        <v>0</v>
      </c>
      <c r="CI55" s="40">
        <f t="shared" si="92"/>
        <v>0</v>
      </c>
      <c r="CJ55" s="40">
        <f t="shared" si="92"/>
        <v>8000</v>
      </c>
      <c r="CK55" s="40">
        <f t="shared" si="92"/>
        <v>0</v>
      </c>
      <c r="CL55" s="40">
        <f t="shared" si="92"/>
        <v>0</v>
      </c>
      <c r="CM55" s="40">
        <f t="shared" si="92"/>
        <v>0</v>
      </c>
      <c r="CN55" s="40">
        <f t="shared" si="92"/>
        <v>0</v>
      </c>
      <c r="CO55" s="40">
        <f t="shared" si="92"/>
        <v>0</v>
      </c>
      <c r="CP55" s="40">
        <f t="shared" si="92"/>
        <v>8000</v>
      </c>
    </row>
    <row r="56" spans="1:94" ht="13">
      <c r="A56" s="3"/>
      <c r="B56" s="7"/>
      <c r="C56" s="35" t="s">
        <v>115</v>
      </c>
      <c r="D56" s="11" t="s">
        <v>47</v>
      </c>
      <c r="E56" s="11" t="s">
        <v>49</v>
      </c>
      <c r="F56" s="11" t="s">
        <v>23</v>
      </c>
      <c r="G56" s="36">
        <v>55000</v>
      </c>
      <c r="H56" s="37">
        <v>44866</v>
      </c>
      <c r="I56" s="86">
        <v>45245</v>
      </c>
      <c r="J56" s="36">
        <v>4000</v>
      </c>
      <c r="K56" s="11" t="s">
        <v>29</v>
      </c>
      <c r="L56" s="38">
        <f>($G56/12)+$J56</f>
        <v>8583.3333333333321</v>
      </c>
      <c r="M56" s="38">
        <f t="shared" ref="M56:T58" si="93">$G56/12</f>
        <v>4583.333333333333</v>
      </c>
      <c r="N56" s="38">
        <f t="shared" si="93"/>
        <v>4583.333333333333</v>
      </c>
      <c r="O56" s="38">
        <f t="shared" si="93"/>
        <v>4583.333333333333</v>
      </c>
      <c r="P56" s="38">
        <f t="shared" si="93"/>
        <v>4583.333333333333</v>
      </c>
      <c r="Q56" s="38">
        <f t="shared" si="93"/>
        <v>4583.333333333333</v>
      </c>
      <c r="R56" s="38">
        <f>($G56/12)+$J56</f>
        <v>8583.3333333333321</v>
      </c>
      <c r="S56" s="38">
        <f t="shared" si="93"/>
        <v>4583.333333333333</v>
      </c>
      <c r="T56" s="38">
        <f t="shared" si="93"/>
        <v>4583.333333333333</v>
      </c>
      <c r="U56" s="39">
        <f t="shared" si="84"/>
        <v>0</v>
      </c>
      <c r="V56" s="39">
        <f t="shared" si="84"/>
        <v>1</v>
      </c>
      <c r="W56" s="39">
        <f t="shared" si="84"/>
        <v>1</v>
      </c>
      <c r="X56" s="39">
        <f t="shared" si="84"/>
        <v>1</v>
      </c>
      <c r="Y56" s="39">
        <f t="shared" si="84"/>
        <v>1</v>
      </c>
      <c r="Z56" s="39">
        <f t="shared" si="84"/>
        <v>1</v>
      </c>
      <c r="AA56" s="39">
        <f t="shared" si="84"/>
        <v>1</v>
      </c>
      <c r="AB56" s="39">
        <f t="shared" si="84"/>
        <v>1</v>
      </c>
      <c r="AC56" s="39">
        <f t="shared" si="84"/>
        <v>1</v>
      </c>
      <c r="AD56" s="39">
        <f t="shared" si="84"/>
        <v>1</v>
      </c>
      <c r="AE56" s="39">
        <f t="shared" si="84"/>
        <v>1</v>
      </c>
      <c r="AF56" s="39">
        <f t="shared" si="84"/>
        <v>1</v>
      </c>
      <c r="AG56" s="39">
        <f t="shared" si="84"/>
        <v>1</v>
      </c>
      <c r="AH56" s="39">
        <f t="shared" si="84"/>
        <v>0.48275862068965519</v>
      </c>
      <c r="AI56" s="39">
        <f t="shared" si="84"/>
        <v>0</v>
      </c>
      <c r="AJ56" s="40">
        <f t="shared" si="85"/>
        <v>0</v>
      </c>
      <c r="AK56" s="40">
        <f t="shared" si="85"/>
        <v>4583.333333333333</v>
      </c>
      <c r="AL56" s="40">
        <f t="shared" si="85"/>
        <v>4583.333333333333</v>
      </c>
      <c r="AM56" s="40">
        <f t="shared" si="85"/>
        <v>4583.333333333333</v>
      </c>
      <c r="AN56" s="40">
        <f t="shared" si="85"/>
        <v>4583.333333333333</v>
      </c>
      <c r="AO56" s="40">
        <f t="shared" si="85"/>
        <v>4583.333333333333</v>
      </c>
      <c r="AP56" s="40">
        <f t="shared" si="85"/>
        <v>4583.333333333333</v>
      </c>
      <c r="AQ56" s="40">
        <f t="shared" si="85"/>
        <v>4583.333333333333</v>
      </c>
      <c r="AR56" s="40">
        <f t="shared" si="85"/>
        <v>4583.333333333333</v>
      </c>
      <c r="AS56" s="40">
        <f t="shared" si="85"/>
        <v>4583.333333333333</v>
      </c>
      <c r="AT56" s="40">
        <f t="shared" si="85"/>
        <v>4583.333333333333</v>
      </c>
      <c r="AU56" s="40">
        <f t="shared" si="85"/>
        <v>4583.333333333333</v>
      </c>
      <c r="AV56" s="40">
        <f t="shared" si="85"/>
        <v>4583.333333333333</v>
      </c>
      <c r="AW56" s="40">
        <f t="shared" si="85"/>
        <v>2212.6436781609195</v>
      </c>
      <c r="AX56" s="40">
        <f t="shared" si="85"/>
        <v>0</v>
      </c>
      <c r="AY56" s="41">
        <f t="shared" si="86"/>
        <v>0</v>
      </c>
      <c r="AZ56" s="41">
        <f t="shared" si="86"/>
        <v>0</v>
      </c>
      <c r="BA56" s="41">
        <f>IF((AND(OR($I56="",$I56&gt;BA$14),$K56="Monthly")),1,IF((AND(OR($I56="",$I56&gt;BA$14),$K56="Quarterly")),1,IF((AND(OR($I56="",$I56&gt;BA$14),$K56="Annual")),1,IF((AND(OR($I56="",$I56&gt;BA$14),$K56="Bi-Annual")),1,0))))</f>
        <v>1</v>
      </c>
      <c r="BB56" s="41">
        <f t="shared" si="87"/>
        <v>0</v>
      </c>
      <c r="BC56" s="41">
        <f t="shared" si="87"/>
        <v>0</v>
      </c>
      <c r="BD56" s="41">
        <f>IF((AND(OR($I56="",$I56&gt;BD$14),$K56="Monthly")),1,IF((AND(OR($I56="",$I56&gt;BD$14),$K56="Quarterly")),1,0))</f>
        <v>0</v>
      </c>
      <c r="BE56" s="41">
        <f t="shared" si="88"/>
        <v>0</v>
      </c>
      <c r="BF56" s="41">
        <f t="shared" si="88"/>
        <v>0</v>
      </c>
      <c r="BG56" s="41">
        <f>IF((AND(OR($I56="",$I56&gt;BG$14),$K56="Monthly")),1,IF((AND(OR($I56="",$I56&gt;BG$14),$K56="Quarterly")),1,IF((AND(OR($I56="",$I56&gt;BG$14),$K56="Bi-Annual")),1,0)))</f>
        <v>1</v>
      </c>
      <c r="BH56" s="41">
        <f t="shared" si="89"/>
        <v>0</v>
      </c>
      <c r="BI56" s="41">
        <f t="shared" si="89"/>
        <v>0</v>
      </c>
      <c r="BJ56" s="41">
        <f>IF((AND(OR($I56="",$I56&gt;BJ$14),$K56="Monthly")),1,IF((AND(OR($I56="",$I56&gt;BJ$14),$K56="Quarterly")),1,0))</f>
        <v>0</v>
      </c>
      <c r="BK56" s="41">
        <f t="shared" si="90"/>
        <v>0</v>
      </c>
      <c r="BL56" s="41">
        <f t="shared" si="90"/>
        <v>0</v>
      </c>
      <c r="BM56" s="41">
        <f>IF((AND(OR($I56="",$I56&gt;BM$14),$K56="Monthly")),1,IF((AND(OR($I56="",$I56&gt;BM$14),$K56="Quarterly")),1,IF((AND(OR($I56="",$I56&gt;BM$14),$K56="Annual")),1,IF((AND(OR($I56="",$I56&gt;BM$14),$K56="Bi-Annual")),1,0))))</f>
        <v>0</v>
      </c>
      <c r="BN56" s="40">
        <f t="shared" si="91"/>
        <v>0</v>
      </c>
      <c r="BO56" s="40">
        <f t="shared" si="91"/>
        <v>0</v>
      </c>
      <c r="BP56" s="40">
        <f t="shared" si="91"/>
        <v>4000</v>
      </c>
      <c r="BQ56" s="40">
        <f t="shared" si="91"/>
        <v>0</v>
      </c>
      <c r="BR56" s="40">
        <f t="shared" si="91"/>
        <v>0</v>
      </c>
      <c r="BS56" s="40">
        <f t="shared" si="91"/>
        <v>0</v>
      </c>
      <c r="BT56" s="40">
        <f t="shared" si="91"/>
        <v>0</v>
      </c>
      <c r="BU56" s="40">
        <f t="shared" si="91"/>
        <v>0</v>
      </c>
      <c r="BV56" s="40">
        <f t="shared" si="91"/>
        <v>4000</v>
      </c>
      <c r="BW56" s="40">
        <f t="shared" si="91"/>
        <v>0</v>
      </c>
      <c r="BX56" s="40">
        <f t="shared" si="91"/>
        <v>0</v>
      </c>
      <c r="BY56" s="40">
        <f t="shared" si="91"/>
        <v>0</v>
      </c>
      <c r="BZ56" s="40">
        <f t="shared" si="91"/>
        <v>0</v>
      </c>
      <c r="CA56" s="40">
        <f t="shared" si="91"/>
        <v>0</v>
      </c>
      <c r="CB56" s="40">
        <f t="shared" si="91"/>
        <v>0</v>
      </c>
      <c r="CC56" s="33">
        <f t="shared" si="80"/>
        <v>62416.666666666672</v>
      </c>
      <c r="CD56" s="33">
        <f t="shared" si="81"/>
        <v>52045.977011494258</v>
      </c>
      <c r="CE56" s="40">
        <f t="shared" si="92"/>
        <v>0</v>
      </c>
      <c r="CF56" s="40">
        <f t="shared" si="92"/>
        <v>0</v>
      </c>
      <c r="CG56" s="40">
        <f t="shared" si="92"/>
        <v>0</v>
      </c>
      <c r="CH56" s="40">
        <f t="shared" si="92"/>
        <v>0</v>
      </c>
      <c r="CI56" s="40">
        <f t="shared" si="92"/>
        <v>0</v>
      </c>
      <c r="CJ56" s="40">
        <f t="shared" si="92"/>
        <v>4000</v>
      </c>
      <c r="CK56" s="40">
        <f t="shared" si="92"/>
        <v>0</v>
      </c>
      <c r="CL56" s="40">
        <f t="shared" si="92"/>
        <v>0</v>
      </c>
      <c r="CM56" s="40">
        <f t="shared" si="92"/>
        <v>0</v>
      </c>
      <c r="CN56" s="40">
        <f t="shared" si="92"/>
        <v>0</v>
      </c>
      <c r="CO56" s="40">
        <f t="shared" si="92"/>
        <v>0</v>
      </c>
      <c r="CP56" s="40">
        <f t="shared" si="92"/>
        <v>0</v>
      </c>
    </row>
    <row r="57" spans="1:94" ht="13">
      <c r="A57" s="3"/>
      <c r="B57" s="7"/>
      <c r="C57" s="35" t="s">
        <v>116</v>
      </c>
      <c r="D57" s="11" t="s">
        <v>47</v>
      </c>
      <c r="E57" s="11" t="s">
        <v>53</v>
      </c>
      <c r="F57" s="11" t="s">
        <v>31</v>
      </c>
      <c r="G57" s="36">
        <v>32000</v>
      </c>
      <c r="H57" s="37">
        <v>44866</v>
      </c>
      <c r="I57" s="86">
        <v>45231</v>
      </c>
      <c r="J57" s="36">
        <v>3000</v>
      </c>
      <c r="K57" s="11" t="s">
        <v>29</v>
      </c>
      <c r="L57" s="38">
        <f>($G57/12)+$J57</f>
        <v>5666.6666666666661</v>
      </c>
      <c r="M57" s="38">
        <f t="shared" si="93"/>
        <v>2666.6666666666665</v>
      </c>
      <c r="N57" s="38">
        <f t="shared" si="93"/>
        <v>2666.6666666666665</v>
      </c>
      <c r="O57" s="38">
        <f t="shared" si="93"/>
        <v>2666.6666666666665</v>
      </c>
      <c r="P57" s="38">
        <f t="shared" si="93"/>
        <v>2666.6666666666665</v>
      </c>
      <c r="Q57" s="38">
        <f t="shared" si="93"/>
        <v>2666.6666666666665</v>
      </c>
      <c r="R57" s="38">
        <f>($G57/12)+$J57</f>
        <v>5666.6666666666661</v>
      </c>
      <c r="S57" s="38">
        <f t="shared" si="93"/>
        <v>2666.6666666666665</v>
      </c>
      <c r="T57" s="38">
        <f t="shared" si="93"/>
        <v>2666.6666666666665</v>
      </c>
      <c r="U57" s="39">
        <f t="shared" si="84"/>
        <v>0</v>
      </c>
      <c r="V57" s="39">
        <f t="shared" si="84"/>
        <v>1</v>
      </c>
      <c r="W57" s="39">
        <f t="shared" si="84"/>
        <v>1</v>
      </c>
      <c r="X57" s="39">
        <f t="shared" si="84"/>
        <v>1</v>
      </c>
      <c r="Y57" s="39">
        <f t="shared" si="84"/>
        <v>1</v>
      </c>
      <c r="Z57" s="39">
        <f t="shared" si="84"/>
        <v>1</v>
      </c>
      <c r="AA57" s="39">
        <f t="shared" si="84"/>
        <v>1</v>
      </c>
      <c r="AB57" s="39">
        <f t="shared" si="84"/>
        <v>1</v>
      </c>
      <c r="AC57" s="39">
        <f t="shared" si="84"/>
        <v>1</v>
      </c>
      <c r="AD57" s="39">
        <f t="shared" si="84"/>
        <v>1</v>
      </c>
      <c r="AE57" s="39">
        <f t="shared" si="84"/>
        <v>1</v>
      </c>
      <c r="AF57" s="39">
        <f t="shared" si="84"/>
        <v>1</v>
      </c>
      <c r="AG57" s="39">
        <f t="shared" si="84"/>
        <v>1</v>
      </c>
      <c r="AH57" s="39">
        <f t="shared" si="84"/>
        <v>0</v>
      </c>
      <c r="AI57" s="39">
        <f t="shared" si="84"/>
        <v>0</v>
      </c>
      <c r="AJ57" s="40">
        <f t="shared" si="85"/>
        <v>0</v>
      </c>
      <c r="AK57" s="40">
        <f t="shared" si="85"/>
        <v>2666.6666666666665</v>
      </c>
      <c r="AL57" s="40">
        <f t="shared" si="85"/>
        <v>2666.6666666666665</v>
      </c>
      <c r="AM57" s="40">
        <f t="shared" si="85"/>
        <v>2666.6666666666665</v>
      </c>
      <c r="AN57" s="40">
        <f t="shared" si="85"/>
        <v>2666.6666666666665</v>
      </c>
      <c r="AO57" s="40">
        <f t="shared" si="85"/>
        <v>2666.6666666666665</v>
      </c>
      <c r="AP57" s="40">
        <f t="shared" si="85"/>
        <v>2666.6666666666665</v>
      </c>
      <c r="AQ57" s="40">
        <f t="shared" si="85"/>
        <v>2666.6666666666665</v>
      </c>
      <c r="AR57" s="40">
        <f t="shared" si="85"/>
        <v>2666.6666666666665</v>
      </c>
      <c r="AS57" s="40">
        <f t="shared" si="85"/>
        <v>2666.6666666666665</v>
      </c>
      <c r="AT57" s="40">
        <f t="shared" si="85"/>
        <v>2666.6666666666665</v>
      </c>
      <c r="AU57" s="40">
        <f t="shared" si="85"/>
        <v>2666.6666666666665</v>
      </c>
      <c r="AV57" s="40">
        <f t="shared" si="85"/>
        <v>2666.6666666666665</v>
      </c>
      <c r="AW57" s="40">
        <f t="shared" si="85"/>
        <v>0</v>
      </c>
      <c r="AX57" s="40">
        <f t="shared" si="85"/>
        <v>0</v>
      </c>
      <c r="AY57" s="41">
        <f t="shared" si="86"/>
        <v>0</v>
      </c>
      <c r="AZ57" s="41">
        <f t="shared" si="86"/>
        <v>0</v>
      </c>
      <c r="BA57" s="41">
        <f>IF((AND(OR($I57="",$I57&gt;BA$14),$K57="Monthly")),1,IF((AND(OR($I57="",$I57&gt;BA$14),$K57="Quarterly")),1,IF((AND(OR($I57="",$I57&gt;BA$14),$K57="Annual")),1,IF((AND(OR($I57="",$I57&gt;BA$14),$K57="Bi-Annual")),1,0))))</f>
        <v>1</v>
      </c>
      <c r="BB57" s="41">
        <f t="shared" si="87"/>
        <v>0</v>
      </c>
      <c r="BC57" s="41">
        <f t="shared" si="87"/>
        <v>0</v>
      </c>
      <c r="BD57" s="41">
        <f>IF((AND(OR($I57="",$I57&gt;BD$14),$K57="Monthly")),1,IF((AND(OR($I57="",$I57&gt;BD$14),$K57="Quarterly")),1,0))</f>
        <v>0</v>
      </c>
      <c r="BE57" s="41">
        <f t="shared" si="88"/>
        <v>0</v>
      </c>
      <c r="BF57" s="41">
        <f t="shared" si="88"/>
        <v>0</v>
      </c>
      <c r="BG57" s="41">
        <f>IF((AND(OR($I57="",$I57&gt;BG$14),$K57="Monthly")),1,IF((AND(OR($I57="",$I57&gt;BG$14),$K57="Quarterly")),1,IF((AND(OR($I57="",$I57&gt;BG$14),$K57="Bi-Annual")),1,0)))</f>
        <v>1</v>
      </c>
      <c r="BH57" s="41">
        <f t="shared" si="89"/>
        <v>0</v>
      </c>
      <c r="BI57" s="41">
        <f t="shared" si="89"/>
        <v>0</v>
      </c>
      <c r="BJ57" s="41">
        <f>IF((AND(OR($I57="",$I57&gt;BJ$14),$K57="Monthly")),1,IF((AND(OR($I57="",$I57&gt;BJ$14),$K57="Quarterly")),1,0))</f>
        <v>0</v>
      </c>
      <c r="BK57" s="41">
        <f t="shared" si="90"/>
        <v>0</v>
      </c>
      <c r="BL57" s="41">
        <f t="shared" si="90"/>
        <v>0</v>
      </c>
      <c r="BM57" s="41">
        <f>IF((AND(OR($I57="",$I57&gt;BM$14),$K57="Monthly")),1,IF((AND(OR($I57="",$I57&gt;BM$14),$K57="Quarterly")),1,IF((AND(OR($I57="",$I57&gt;BM$14),$K57="Annual")),1,IF((AND(OR($I57="",$I57&gt;BM$14),$K57="Bi-Annual")),1,0))))</f>
        <v>0</v>
      </c>
      <c r="BN57" s="40">
        <f t="shared" si="91"/>
        <v>0</v>
      </c>
      <c r="BO57" s="40">
        <f t="shared" si="91"/>
        <v>0</v>
      </c>
      <c r="BP57" s="40">
        <f t="shared" si="91"/>
        <v>3000</v>
      </c>
      <c r="BQ57" s="40">
        <f t="shared" si="91"/>
        <v>0</v>
      </c>
      <c r="BR57" s="40">
        <f t="shared" si="91"/>
        <v>0</v>
      </c>
      <c r="BS57" s="40">
        <f t="shared" si="91"/>
        <v>0</v>
      </c>
      <c r="BT57" s="40">
        <f t="shared" si="91"/>
        <v>0</v>
      </c>
      <c r="BU57" s="40">
        <f t="shared" si="91"/>
        <v>0</v>
      </c>
      <c r="BV57" s="40">
        <f t="shared" si="91"/>
        <v>3000</v>
      </c>
      <c r="BW57" s="40">
        <f t="shared" si="91"/>
        <v>0</v>
      </c>
      <c r="BX57" s="40">
        <f t="shared" si="91"/>
        <v>0</v>
      </c>
      <c r="BY57" s="40">
        <f t="shared" si="91"/>
        <v>0</v>
      </c>
      <c r="BZ57" s="40">
        <f t="shared" si="91"/>
        <v>0</v>
      </c>
      <c r="CA57" s="40">
        <f t="shared" si="91"/>
        <v>0</v>
      </c>
      <c r="CB57" s="40">
        <f t="shared" si="91"/>
        <v>0</v>
      </c>
      <c r="CC57" s="33">
        <f t="shared" si="80"/>
        <v>38333.333333333336</v>
      </c>
      <c r="CD57" s="33">
        <f t="shared" si="81"/>
        <v>29666.666666666668</v>
      </c>
      <c r="CE57" s="40">
        <f t="shared" si="92"/>
        <v>0</v>
      </c>
      <c r="CF57" s="40">
        <f t="shared" si="92"/>
        <v>0</v>
      </c>
      <c r="CG57" s="40">
        <f t="shared" si="92"/>
        <v>0</v>
      </c>
      <c r="CH57" s="40">
        <f t="shared" si="92"/>
        <v>0</v>
      </c>
      <c r="CI57" s="40">
        <f t="shared" si="92"/>
        <v>0</v>
      </c>
      <c r="CJ57" s="40">
        <f t="shared" si="92"/>
        <v>3000</v>
      </c>
      <c r="CK57" s="40">
        <f t="shared" si="92"/>
        <v>0</v>
      </c>
      <c r="CL57" s="40">
        <f t="shared" si="92"/>
        <v>0</v>
      </c>
      <c r="CM57" s="40">
        <f t="shared" si="92"/>
        <v>0</v>
      </c>
      <c r="CN57" s="40">
        <f t="shared" si="92"/>
        <v>0</v>
      </c>
      <c r="CO57" s="40">
        <f t="shared" si="92"/>
        <v>0</v>
      </c>
      <c r="CP57" s="40">
        <f t="shared" si="92"/>
        <v>0</v>
      </c>
    </row>
    <row r="58" spans="1:94" ht="13">
      <c r="A58" s="3"/>
      <c r="B58" s="7"/>
      <c r="C58" s="35" t="s">
        <v>117</v>
      </c>
      <c r="D58" s="11" t="s">
        <v>47</v>
      </c>
      <c r="E58" s="11" t="s">
        <v>54</v>
      </c>
      <c r="F58" s="11" t="s">
        <v>46</v>
      </c>
      <c r="G58" s="36">
        <v>46000</v>
      </c>
      <c r="H58" s="37">
        <v>44896</v>
      </c>
      <c r="I58" s="86">
        <v>45278</v>
      </c>
      <c r="J58" s="36">
        <v>4000</v>
      </c>
      <c r="K58" s="11" t="s">
        <v>29</v>
      </c>
      <c r="L58" s="52">
        <f>($G58/12)+$J58</f>
        <v>7833.3333333333339</v>
      </c>
      <c r="M58" s="52">
        <f>$G58/12</f>
        <v>3833.3333333333335</v>
      </c>
      <c r="N58" s="52">
        <f t="shared" si="93"/>
        <v>3833.3333333333335</v>
      </c>
      <c r="O58" s="52">
        <f t="shared" si="93"/>
        <v>3833.3333333333335</v>
      </c>
      <c r="P58" s="52">
        <f t="shared" si="93"/>
        <v>3833.3333333333335</v>
      </c>
      <c r="Q58" s="52">
        <f t="shared" si="93"/>
        <v>3833.3333333333335</v>
      </c>
      <c r="R58" s="52">
        <f>($G58/12)+$J58</f>
        <v>7833.3333333333339</v>
      </c>
      <c r="S58" s="52">
        <f t="shared" si="93"/>
        <v>3833.3333333333335</v>
      </c>
      <c r="T58" s="52">
        <f t="shared" si="93"/>
        <v>3833.3333333333335</v>
      </c>
      <c r="U58" s="39">
        <f t="shared" si="84"/>
        <v>0</v>
      </c>
      <c r="V58" s="39">
        <f t="shared" si="84"/>
        <v>0</v>
      </c>
      <c r="W58" s="39">
        <f t="shared" si="84"/>
        <v>1</v>
      </c>
      <c r="X58" s="39">
        <f t="shared" si="84"/>
        <v>1</v>
      </c>
      <c r="Y58" s="39">
        <f t="shared" si="84"/>
        <v>1</v>
      </c>
      <c r="Z58" s="39">
        <f t="shared" si="84"/>
        <v>1</v>
      </c>
      <c r="AA58" s="39">
        <f t="shared" si="84"/>
        <v>1</v>
      </c>
      <c r="AB58" s="39">
        <f t="shared" si="84"/>
        <v>1</v>
      </c>
      <c r="AC58" s="39">
        <f t="shared" si="84"/>
        <v>1</v>
      </c>
      <c r="AD58" s="39">
        <f t="shared" si="84"/>
        <v>1</v>
      </c>
      <c r="AE58" s="39">
        <f t="shared" si="84"/>
        <v>1</v>
      </c>
      <c r="AF58" s="39">
        <f t="shared" si="84"/>
        <v>1</v>
      </c>
      <c r="AG58" s="39">
        <f t="shared" si="84"/>
        <v>1</v>
      </c>
      <c r="AH58" s="39">
        <f t="shared" si="84"/>
        <v>1</v>
      </c>
      <c r="AI58" s="39">
        <f t="shared" si="84"/>
        <v>0.56666666666666665</v>
      </c>
      <c r="AJ58" s="40">
        <f t="shared" si="85"/>
        <v>0</v>
      </c>
      <c r="AK58" s="40">
        <f t="shared" si="85"/>
        <v>0</v>
      </c>
      <c r="AL58" s="40">
        <f t="shared" si="85"/>
        <v>3833.3333333333335</v>
      </c>
      <c r="AM58" s="40">
        <f t="shared" si="85"/>
        <v>3833.3333333333335</v>
      </c>
      <c r="AN58" s="40">
        <f t="shared" si="85"/>
        <v>3833.3333333333335</v>
      </c>
      <c r="AO58" s="40">
        <f t="shared" si="85"/>
        <v>3833.3333333333335</v>
      </c>
      <c r="AP58" s="40">
        <f t="shared" si="85"/>
        <v>3833.3333333333335</v>
      </c>
      <c r="AQ58" s="40">
        <f t="shared" si="85"/>
        <v>3833.3333333333335</v>
      </c>
      <c r="AR58" s="40">
        <f t="shared" si="85"/>
        <v>3833.3333333333335</v>
      </c>
      <c r="AS58" s="40">
        <f t="shared" si="85"/>
        <v>3833.3333333333335</v>
      </c>
      <c r="AT58" s="40">
        <f t="shared" si="85"/>
        <v>3833.3333333333335</v>
      </c>
      <c r="AU58" s="40">
        <f t="shared" si="85"/>
        <v>3833.3333333333335</v>
      </c>
      <c r="AV58" s="40">
        <f t="shared" si="85"/>
        <v>3833.3333333333335</v>
      </c>
      <c r="AW58" s="40">
        <f t="shared" si="85"/>
        <v>3833.3333333333335</v>
      </c>
      <c r="AX58" s="40">
        <f t="shared" si="85"/>
        <v>2172.2222222222222</v>
      </c>
      <c r="AY58" s="41">
        <f t="shared" si="86"/>
        <v>0</v>
      </c>
      <c r="AZ58" s="41">
        <f t="shared" si="86"/>
        <v>0</v>
      </c>
      <c r="BA58" s="41">
        <f>IF((AND(OR($I58="",$I58&gt;BA$14),$K58="Monthly")),1,IF((AND(OR($I58="",$I58&gt;BA$14),$K58="Quarterly")),1,IF((AND(OR($I58="",$I58&gt;BA$14),$K58="Annual")),1,IF((AND(OR($I58="",$I58&gt;BA$14),$K58="Bi-Annual")),1,0))))</f>
        <v>1</v>
      </c>
      <c r="BB58" s="41">
        <f t="shared" si="87"/>
        <v>0</v>
      </c>
      <c r="BC58" s="41">
        <f t="shared" si="87"/>
        <v>0</v>
      </c>
      <c r="BD58" s="41">
        <f>IF((AND(OR($I58="",$I58&gt;BD$14),$K58="Monthly")),1,IF((AND(OR($I58="",$I58&gt;BD$14),$K58="Quarterly")),1,0))</f>
        <v>0</v>
      </c>
      <c r="BE58" s="41">
        <f t="shared" si="88"/>
        <v>0</v>
      </c>
      <c r="BF58" s="41">
        <f t="shared" si="88"/>
        <v>0</v>
      </c>
      <c r="BG58" s="41">
        <f>IF((AND(OR($I58="",$I58&gt;BG$14),$K58="Monthly")),1,IF((AND(OR($I58="",$I58&gt;BG$14),$K58="Quarterly")),1,IF((AND(OR($I58="",$I58&gt;BG$14),$K58="Bi-Annual")),1,0)))</f>
        <v>1</v>
      </c>
      <c r="BH58" s="41">
        <f t="shared" si="89"/>
        <v>0</v>
      </c>
      <c r="BI58" s="41">
        <f t="shared" si="89"/>
        <v>0</v>
      </c>
      <c r="BJ58" s="41">
        <f>IF((AND(OR($I58="",$I58&gt;BJ$14),$K58="Monthly")),1,IF((AND(OR($I58="",$I58&gt;BJ$14),$K58="Quarterly")),1,0))</f>
        <v>0</v>
      </c>
      <c r="BK58" s="41">
        <f t="shared" si="90"/>
        <v>0</v>
      </c>
      <c r="BL58" s="41">
        <f t="shared" si="90"/>
        <v>0</v>
      </c>
      <c r="BM58" s="41">
        <f>IF((AND(OR($I58="",$I58&gt;BM$14),$K58="Monthly")),1,IF((AND(OR($I58="",$I58&gt;BM$14),$K58="Quarterly")),1,IF((AND(OR($I58="",$I58&gt;BM$14),$K58="Annual")),1,IF((AND(OR($I58="",$I58&gt;BM$14),$K58="Bi-Annual")),1,0))))</f>
        <v>1</v>
      </c>
      <c r="BN58" s="40">
        <f t="shared" si="91"/>
        <v>0</v>
      </c>
      <c r="BO58" s="40">
        <f t="shared" si="91"/>
        <v>0</v>
      </c>
      <c r="BP58" s="40">
        <f t="shared" si="91"/>
        <v>4000</v>
      </c>
      <c r="BQ58" s="40">
        <f t="shared" si="91"/>
        <v>0</v>
      </c>
      <c r="BR58" s="40">
        <f t="shared" si="91"/>
        <v>0</v>
      </c>
      <c r="BS58" s="40">
        <f t="shared" si="91"/>
        <v>0</v>
      </c>
      <c r="BT58" s="40">
        <f t="shared" si="91"/>
        <v>0</v>
      </c>
      <c r="BU58" s="40">
        <f t="shared" si="91"/>
        <v>0</v>
      </c>
      <c r="BV58" s="40">
        <f t="shared" si="91"/>
        <v>4000</v>
      </c>
      <c r="BW58" s="40">
        <f t="shared" si="91"/>
        <v>0</v>
      </c>
      <c r="BX58" s="40">
        <f t="shared" si="91"/>
        <v>0</v>
      </c>
      <c r="BY58" s="40">
        <f t="shared" si="91"/>
        <v>0</v>
      </c>
      <c r="BZ58" s="40">
        <f t="shared" si="91"/>
        <v>0</v>
      </c>
      <c r="CA58" s="40">
        <f t="shared" si="91"/>
        <v>0</v>
      </c>
      <c r="CB58" s="40">
        <f t="shared" si="91"/>
        <v>4000</v>
      </c>
      <c r="CC58" s="33">
        <f t="shared" si="80"/>
        <v>50333.333333333343</v>
      </c>
      <c r="CD58" s="33">
        <f t="shared" si="81"/>
        <v>52338.888888888891</v>
      </c>
      <c r="CE58" s="40">
        <f t="shared" si="92"/>
        <v>0</v>
      </c>
      <c r="CF58" s="40">
        <f t="shared" si="92"/>
        <v>0</v>
      </c>
      <c r="CG58" s="40">
        <f t="shared" si="92"/>
        <v>0</v>
      </c>
      <c r="CH58" s="40">
        <f t="shared" si="92"/>
        <v>0</v>
      </c>
      <c r="CI58" s="40">
        <f t="shared" si="92"/>
        <v>0</v>
      </c>
      <c r="CJ58" s="40">
        <f t="shared" si="92"/>
        <v>4000</v>
      </c>
      <c r="CK58" s="40">
        <f t="shared" si="92"/>
        <v>0</v>
      </c>
      <c r="CL58" s="40">
        <f t="shared" si="92"/>
        <v>0</v>
      </c>
      <c r="CM58" s="40">
        <f t="shared" si="92"/>
        <v>0</v>
      </c>
      <c r="CN58" s="40">
        <f t="shared" si="92"/>
        <v>0</v>
      </c>
      <c r="CO58" s="40">
        <f t="shared" si="92"/>
        <v>0</v>
      </c>
      <c r="CP58" s="40">
        <f t="shared" si="92"/>
        <v>4000</v>
      </c>
    </row>
    <row r="59" spans="1:94" ht="13">
      <c r="A59" s="3"/>
      <c r="B59" s="3"/>
      <c r="C59" s="7"/>
      <c r="D59" s="7"/>
      <c r="E59" s="7"/>
      <c r="F59" s="7"/>
      <c r="G59" s="7"/>
      <c r="H59" s="7"/>
      <c r="I59" s="7"/>
      <c r="J59" s="7"/>
      <c r="K59" s="30" t="s">
        <v>38</v>
      </c>
      <c r="L59" s="43">
        <f t="shared" ref="L59:CB59" si="94">L54+L48</f>
        <v>73749.666666666657</v>
      </c>
      <c r="M59" s="43">
        <f t="shared" si="94"/>
        <v>47749.666666666664</v>
      </c>
      <c r="N59" s="43">
        <f t="shared" si="94"/>
        <v>44249.666666666664</v>
      </c>
      <c r="O59" s="43">
        <f t="shared" si="94"/>
        <v>44249.666666666664</v>
      </c>
      <c r="P59" s="43">
        <f t="shared" si="94"/>
        <v>44249.666666666664</v>
      </c>
      <c r="Q59" s="43">
        <f t="shared" si="94"/>
        <v>51749.666666666664</v>
      </c>
      <c r="R59" s="43">
        <f t="shared" si="94"/>
        <v>66249.666666666657</v>
      </c>
      <c r="S59" s="43">
        <f t="shared" si="94"/>
        <v>44249.666666666664</v>
      </c>
      <c r="T59" s="43">
        <f t="shared" si="94"/>
        <v>44249.666666666664</v>
      </c>
      <c r="U59" s="44">
        <f t="shared" si="94"/>
        <v>3</v>
      </c>
      <c r="V59" s="44">
        <f t="shared" si="94"/>
        <v>5</v>
      </c>
      <c r="W59" s="44">
        <f t="shared" si="94"/>
        <v>7</v>
      </c>
      <c r="X59" s="44">
        <f t="shared" si="94"/>
        <v>6</v>
      </c>
      <c r="Y59" s="44">
        <f t="shared" si="94"/>
        <v>6</v>
      </c>
      <c r="Z59" s="44">
        <f t="shared" si="94"/>
        <v>5.4666666666666668</v>
      </c>
      <c r="AA59" s="44">
        <f t="shared" si="94"/>
        <v>5</v>
      </c>
      <c r="AB59" s="44">
        <f t="shared" si="94"/>
        <v>5</v>
      </c>
      <c r="AC59" s="44">
        <f t="shared" si="94"/>
        <v>5</v>
      </c>
      <c r="AD59" s="44">
        <f t="shared" si="94"/>
        <v>5</v>
      </c>
      <c r="AE59" s="44">
        <f t="shared" si="94"/>
        <v>5</v>
      </c>
      <c r="AF59" s="44">
        <f t="shared" si="94"/>
        <v>5</v>
      </c>
      <c r="AG59" s="44">
        <f t="shared" si="94"/>
        <v>5</v>
      </c>
      <c r="AH59" s="44">
        <f t="shared" si="94"/>
        <v>2.7586206896551726</v>
      </c>
      <c r="AI59" s="44">
        <f t="shared" si="94"/>
        <v>0.66666666666666663</v>
      </c>
      <c r="AJ59" s="43">
        <f t="shared" si="94"/>
        <v>20333.333333333336</v>
      </c>
      <c r="AK59" s="43">
        <f t="shared" si="94"/>
        <v>27583.333333333336</v>
      </c>
      <c r="AL59" s="43">
        <f t="shared" si="94"/>
        <v>38250</v>
      </c>
      <c r="AM59" s="43">
        <f t="shared" si="94"/>
        <v>30833.333333333332</v>
      </c>
      <c r="AN59" s="43">
        <f t="shared" si="94"/>
        <v>30833.333333333332</v>
      </c>
      <c r="AO59" s="43">
        <f t="shared" si="94"/>
        <v>27277.777777777774</v>
      </c>
      <c r="AP59" s="43">
        <f t="shared" si="94"/>
        <v>24166.666666666664</v>
      </c>
      <c r="AQ59" s="43">
        <f t="shared" si="94"/>
        <v>24166.666666666664</v>
      </c>
      <c r="AR59" s="43">
        <f t="shared" si="94"/>
        <v>24166.666666666664</v>
      </c>
      <c r="AS59" s="43">
        <f t="shared" si="94"/>
        <v>24166.666666666664</v>
      </c>
      <c r="AT59" s="43">
        <f t="shared" si="94"/>
        <v>24166.666666666664</v>
      </c>
      <c r="AU59" s="43">
        <f t="shared" si="94"/>
        <v>24166.666666666664</v>
      </c>
      <c r="AV59" s="43">
        <f t="shared" si="94"/>
        <v>24166.666666666664</v>
      </c>
      <c r="AW59" s="43">
        <f t="shared" si="94"/>
        <v>14603.448275862069</v>
      </c>
      <c r="AX59" s="43">
        <f t="shared" si="94"/>
        <v>2855.5555555555557</v>
      </c>
      <c r="AY59" s="45">
        <f t="shared" si="94"/>
        <v>0</v>
      </c>
      <c r="AZ59" s="45">
        <f t="shared" si="94"/>
        <v>0</v>
      </c>
      <c r="BA59" s="45">
        <f t="shared" si="94"/>
        <v>7</v>
      </c>
      <c r="BB59" s="45">
        <f t="shared" si="94"/>
        <v>0</v>
      </c>
      <c r="BC59" s="45">
        <f t="shared" si="94"/>
        <v>0</v>
      </c>
      <c r="BD59" s="45">
        <f t="shared" si="94"/>
        <v>1</v>
      </c>
      <c r="BE59" s="45">
        <f t="shared" si="94"/>
        <v>0</v>
      </c>
      <c r="BF59" s="45">
        <f t="shared" si="94"/>
        <v>0</v>
      </c>
      <c r="BG59" s="45">
        <f t="shared" si="94"/>
        <v>5</v>
      </c>
      <c r="BH59" s="45">
        <f t="shared" si="94"/>
        <v>0</v>
      </c>
      <c r="BI59" s="45">
        <f t="shared" si="94"/>
        <v>0</v>
      </c>
      <c r="BJ59" s="45">
        <f t="shared" si="94"/>
        <v>1</v>
      </c>
      <c r="BK59" s="45">
        <f t="shared" si="94"/>
        <v>0</v>
      </c>
      <c r="BL59" s="45">
        <f t="shared" si="94"/>
        <v>0</v>
      </c>
      <c r="BM59" s="45">
        <f t="shared" si="94"/>
        <v>2</v>
      </c>
      <c r="BN59" s="43">
        <f t="shared" si="94"/>
        <v>0</v>
      </c>
      <c r="BO59" s="43">
        <f t="shared" si="94"/>
        <v>0</v>
      </c>
      <c r="BP59" s="43">
        <f t="shared" si="94"/>
        <v>29500</v>
      </c>
      <c r="BQ59" s="43">
        <f t="shared" si="94"/>
        <v>0</v>
      </c>
      <c r="BR59" s="43">
        <f t="shared" si="94"/>
        <v>0</v>
      </c>
      <c r="BS59" s="43">
        <f t="shared" si="94"/>
        <v>3500</v>
      </c>
      <c r="BT59" s="43">
        <f t="shared" si="94"/>
        <v>0</v>
      </c>
      <c r="BU59" s="43">
        <f t="shared" si="94"/>
        <v>0</v>
      </c>
      <c r="BV59" s="43">
        <f t="shared" si="94"/>
        <v>22500</v>
      </c>
      <c r="BW59" s="43">
        <f t="shared" si="94"/>
        <v>0</v>
      </c>
      <c r="BX59" s="43">
        <f t="shared" si="94"/>
        <v>0</v>
      </c>
      <c r="BY59" s="43">
        <f t="shared" si="94"/>
        <v>3500</v>
      </c>
      <c r="BZ59" s="43">
        <f t="shared" si="94"/>
        <v>0</v>
      </c>
      <c r="CA59" s="43">
        <f t="shared" si="94"/>
        <v>0</v>
      </c>
      <c r="CB59" s="43">
        <f t="shared" si="94"/>
        <v>12000</v>
      </c>
      <c r="CC59" s="43">
        <f t="shared" si="80"/>
        <v>576413.66666666663</v>
      </c>
      <c r="CD59" s="43">
        <f t="shared" si="81"/>
        <v>317070.11494252866</v>
      </c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</row>
    <row r="60" spans="1:94" ht="13">
      <c r="A60" s="3"/>
      <c r="B60" s="3"/>
      <c r="C60" s="7"/>
      <c r="D60" s="7"/>
      <c r="E60" s="7"/>
      <c r="F60" s="7"/>
      <c r="G60" s="7"/>
      <c r="H60" s="7"/>
      <c r="I60" s="7"/>
      <c r="J60" s="7"/>
      <c r="K60" s="7"/>
      <c r="L60" s="42">
        <f t="shared" ref="L60:AI60" si="95">IF(L56&lt;&gt;0,1,0)+IF(L57&lt;&gt;0,1,0)+IF(L58&lt;&gt;0,1,0)+IF(L55&lt;&gt;0,1,0)</f>
        <v>4</v>
      </c>
      <c r="M60" s="42">
        <f t="shared" si="95"/>
        <v>4</v>
      </c>
      <c r="N60" s="42">
        <f t="shared" si="95"/>
        <v>4</v>
      </c>
      <c r="O60" s="42">
        <f t="shared" si="95"/>
        <v>4</v>
      </c>
      <c r="P60" s="42">
        <f t="shared" si="95"/>
        <v>4</v>
      </c>
      <c r="Q60" s="42">
        <f t="shared" si="95"/>
        <v>4</v>
      </c>
      <c r="R60" s="42">
        <f t="shared" si="95"/>
        <v>4</v>
      </c>
      <c r="S60" s="42">
        <f t="shared" si="95"/>
        <v>4</v>
      </c>
      <c r="T60" s="42">
        <f t="shared" si="95"/>
        <v>4</v>
      </c>
      <c r="U60" s="8">
        <f t="shared" si="95"/>
        <v>0</v>
      </c>
      <c r="V60" s="8">
        <f t="shared" si="95"/>
        <v>2</v>
      </c>
      <c r="W60" s="8">
        <f t="shared" si="95"/>
        <v>4</v>
      </c>
      <c r="X60" s="8">
        <f t="shared" si="95"/>
        <v>4</v>
      </c>
      <c r="Y60" s="8">
        <f t="shared" si="95"/>
        <v>4</v>
      </c>
      <c r="Z60" s="8">
        <f t="shared" si="95"/>
        <v>4</v>
      </c>
      <c r="AA60" s="8">
        <f t="shared" si="95"/>
        <v>4</v>
      </c>
      <c r="AB60" s="8">
        <f t="shared" si="95"/>
        <v>4</v>
      </c>
      <c r="AC60" s="8">
        <f t="shared" si="95"/>
        <v>4</v>
      </c>
      <c r="AD60" s="8">
        <f t="shared" si="95"/>
        <v>4</v>
      </c>
      <c r="AE60" s="8">
        <f t="shared" si="95"/>
        <v>4</v>
      </c>
      <c r="AF60" s="8">
        <f t="shared" si="95"/>
        <v>4</v>
      </c>
      <c r="AG60" s="8">
        <f t="shared" si="95"/>
        <v>4</v>
      </c>
      <c r="AH60" s="8">
        <f t="shared" si="95"/>
        <v>3</v>
      </c>
      <c r="AI60" s="8">
        <f t="shared" si="95"/>
        <v>2</v>
      </c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7"/>
      <c r="BO60" s="47"/>
      <c r="BP60" s="47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</row>
    <row r="61" spans="1:94" ht="16">
      <c r="A61" s="3"/>
      <c r="B61" s="3"/>
      <c r="C61" s="7"/>
      <c r="D61" s="7"/>
      <c r="E61" s="7"/>
      <c r="F61" s="7"/>
      <c r="G61" s="7"/>
      <c r="H61" s="7"/>
      <c r="I61" s="7"/>
      <c r="J61" s="7"/>
      <c r="K61" s="7"/>
      <c r="L61" s="2"/>
      <c r="M61" s="6"/>
      <c r="N61" s="3"/>
      <c r="O61" s="3"/>
      <c r="P61" s="3"/>
      <c r="Q61" s="3"/>
      <c r="R61" s="3"/>
      <c r="S61" s="3"/>
      <c r="T61" s="3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0"/>
      <c r="AJ61" s="53" t="s">
        <v>6</v>
      </c>
      <c r="AK61" s="54"/>
      <c r="AL61" s="55"/>
      <c r="AM61" s="56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7" t="s">
        <v>7</v>
      </c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7" t="s">
        <v>8</v>
      </c>
      <c r="BO61" s="54"/>
      <c r="BP61" s="55"/>
      <c r="BQ61" s="6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ht="16">
      <c r="A62" s="3"/>
      <c r="B62" s="3"/>
      <c r="C62" s="1" t="s">
        <v>55</v>
      </c>
      <c r="D62" s="7"/>
      <c r="E62" s="7"/>
      <c r="F62" s="7"/>
      <c r="G62" s="7"/>
      <c r="H62" s="7"/>
      <c r="I62" s="7"/>
      <c r="J62" s="7"/>
      <c r="K62" s="7"/>
      <c r="L62" s="28">
        <v>44562</v>
      </c>
      <c r="M62" s="28">
        <v>44593</v>
      </c>
      <c r="N62" s="28">
        <v>44621</v>
      </c>
      <c r="O62" s="28">
        <v>44652</v>
      </c>
      <c r="P62" s="28">
        <v>44682</v>
      </c>
      <c r="Q62" s="28">
        <v>44713</v>
      </c>
      <c r="R62" s="28">
        <v>44743</v>
      </c>
      <c r="S62" s="28">
        <v>44774</v>
      </c>
      <c r="T62" s="28">
        <v>44805</v>
      </c>
      <c r="U62" s="28">
        <v>44835</v>
      </c>
      <c r="V62" s="28">
        <v>44866</v>
      </c>
      <c r="W62" s="28">
        <v>44896</v>
      </c>
      <c r="X62" s="28">
        <v>44927</v>
      </c>
      <c r="Y62" s="28">
        <v>44958</v>
      </c>
      <c r="Z62" s="28">
        <v>44986</v>
      </c>
      <c r="AA62" s="28">
        <v>45017</v>
      </c>
      <c r="AB62" s="28">
        <v>45047</v>
      </c>
      <c r="AC62" s="28">
        <v>45078</v>
      </c>
      <c r="AD62" s="28">
        <v>45108</v>
      </c>
      <c r="AE62" s="28">
        <v>45139</v>
      </c>
      <c r="AF62" s="28">
        <v>45170</v>
      </c>
      <c r="AG62" s="28">
        <v>45200</v>
      </c>
      <c r="AH62" s="28">
        <v>45231</v>
      </c>
      <c r="AI62" s="28">
        <v>45261</v>
      </c>
      <c r="AJ62" s="28">
        <v>44835</v>
      </c>
      <c r="AK62" s="28">
        <v>44866</v>
      </c>
      <c r="AL62" s="28">
        <v>44896</v>
      </c>
      <c r="AM62" s="28">
        <v>44927</v>
      </c>
      <c r="AN62" s="28">
        <v>44958</v>
      </c>
      <c r="AO62" s="28">
        <v>44986</v>
      </c>
      <c r="AP62" s="28">
        <v>45017</v>
      </c>
      <c r="AQ62" s="28">
        <v>45047</v>
      </c>
      <c r="AR62" s="28">
        <v>45078</v>
      </c>
      <c r="AS62" s="28">
        <v>45108</v>
      </c>
      <c r="AT62" s="28">
        <v>45139</v>
      </c>
      <c r="AU62" s="28">
        <v>45170</v>
      </c>
      <c r="AV62" s="28">
        <v>45200</v>
      </c>
      <c r="AW62" s="28">
        <v>45231</v>
      </c>
      <c r="AX62" s="28">
        <v>45261</v>
      </c>
      <c r="AY62" s="28">
        <v>44835</v>
      </c>
      <c r="AZ62" s="28">
        <v>44866</v>
      </c>
      <c r="BA62" s="28">
        <v>44896</v>
      </c>
      <c r="BB62" s="28">
        <v>44927</v>
      </c>
      <c r="BC62" s="28">
        <v>44958</v>
      </c>
      <c r="BD62" s="28">
        <v>44986</v>
      </c>
      <c r="BE62" s="28">
        <v>45017</v>
      </c>
      <c r="BF62" s="28">
        <v>45047</v>
      </c>
      <c r="BG62" s="28">
        <v>45078</v>
      </c>
      <c r="BH62" s="28">
        <v>45108</v>
      </c>
      <c r="BI62" s="28">
        <v>45139</v>
      </c>
      <c r="BJ62" s="28">
        <v>45170</v>
      </c>
      <c r="BK62" s="28">
        <v>45200</v>
      </c>
      <c r="BL62" s="28">
        <v>45231</v>
      </c>
      <c r="BM62" s="28">
        <v>45261</v>
      </c>
      <c r="BN62" s="28">
        <v>44835</v>
      </c>
      <c r="BO62" s="28">
        <v>44866</v>
      </c>
      <c r="BP62" s="28">
        <v>44896</v>
      </c>
      <c r="BQ62" s="28">
        <v>44927</v>
      </c>
      <c r="BR62" s="28">
        <v>44958</v>
      </c>
      <c r="BS62" s="28">
        <v>44986</v>
      </c>
      <c r="BT62" s="28">
        <v>45017</v>
      </c>
      <c r="BU62" s="28">
        <v>45047</v>
      </c>
      <c r="BV62" s="28">
        <v>45078</v>
      </c>
      <c r="BW62" s="28">
        <v>45108</v>
      </c>
      <c r="BX62" s="28">
        <v>45139</v>
      </c>
      <c r="BY62" s="28">
        <v>45170</v>
      </c>
      <c r="BZ62" s="28">
        <v>45200</v>
      </c>
      <c r="CA62" s="28">
        <v>45231</v>
      </c>
      <c r="CB62" s="28">
        <v>45261</v>
      </c>
      <c r="CC62" s="29" t="s">
        <v>10</v>
      </c>
      <c r="CD62" s="29" t="s">
        <v>11</v>
      </c>
      <c r="CE62" s="28">
        <v>44927</v>
      </c>
      <c r="CF62" s="28">
        <v>44958</v>
      </c>
      <c r="CG62" s="28">
        <v>44986</v>
      </c>
      <c r="CH62" s="28">
        <v>45017</v>
      </c>
      <c r="CI62" s="28">
        <v>45047</v>
      </c>
      <c r="CJ62" s="28">
        <v>45078</v>
      </c>
      <c r="CK62" s="28">
        <v>45108</v>
      </c>
      <c r="CL62" s="28">
        <v>45139</v>
      </c>
      <c r="CM62" s="28">
        <v>45170</v>
      </c>
      <c r="CN62" s="28">
        <v>45200</v>
      </c>
      <c r="CO62" s="28">
        <v>45231</v>
      </c>
      <c r="CP62" s="28">
        <v>45261</v>
      </c>
    </row>
    <row r="63" spans="1:94" ht="13">
      <c r="A63" s="3"/>
      <c r="B63" s="3"/>
      <c r="C63" s="30" t="s">
        <v>12</v>
      </c>
      <c r="D63" s="7"/>
      <c r="E63" s="7"/>
      <c r="F63" s="7"/>
      <c r="G63" s="7"/>
      <c r="H63" s="7"/>
      <c r="I63" s="7"/>
      <c r="J63" s="7"/>
      <c r="K63" s="7"/>
      <c r="L63" s="3"/>
      <c r="M63" s="3"/>
      <c r="N63" s="3"/>
      <c r="O63" s="3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</row>
    <row r="64" spans="1:94" ht="13">
      <c r="A64" s="3"/>
      <c r="B64" s="7"/>
      <c r="C64" s="30" t="s">
        <v>13</v>
      </c>
      <c r="D64" s="30" t="s">
        <v>14</v>
      </c>
      <c r="E64" s="30" t="s">
        <v>15</v>
      </c>
      <c r="F64" s="30" t="s">
        <v>16</v>
      </c>
      <c r="G64" s="30" t="s">
        <v>17</v>
      </c>
      <c r="H64" s="30" t="s">
        <v>18</v>
      </c>
      <c r="I64" s="30" t="s">
        <v>19</v>
      </c>
      <c r="J64" s="30" t="s">
        <v>20</v>
      </c>
      <c r="K64" s="30" t="s">
        <v>21</v>
      </c>
      <c r="L64" s="31">
        <f t="shared" ref="L64:CB64" si="96">SUM(L65:L68)</f>
        <v>21165</v>
      </c>
      <c r="M64" s="31">
        <f t="shared" si="96"/>
        <v>24665</v>
      </c>
      <c r="N64" s="31">
        <f t="shared" si="96"/>
        <v>29165</v>
      </c>
      <c r="O64" s="31">
        <f t="shared" si="96"/>
        <v>22665</v>
      </c>
      <c r="P64" s="31">
        <f t="shared" si="96"/>
        <v>23165</v>
      </c>
      <c r="Q64" s="31">
        <f t="shared" si="96"/>
        <v>26665</v>
      </c>
      <c r="R64" s="31">
        <f t="shared" si="96"/>
        <v>16999</v>
      </c>
      <c r="S64" s="31">
        <f t="shared" si="96"/>
        <v>24665</v>
      </c>
      <c r="T64" s="31">
        <f t="shared" si="96"/>
        <v>27165</v>
      </c>
      <c r="U64" s="32">
        <f t="shared" si="96"/>
        <v>4</v>
      </c>
      <c r="V64" s="32">
        <f t="shared" si="96"/>
        <v>4</v>
      </c>
      <c r="W64" s="32">
        <f t="shared" si="96"/>
        <v>4</v>
      </c>
      <c r="X64" s="32">
        <f t="shared" si="96"/>
        <v>2</v>
      </c>
      <c r="Y64" s="32">
        <f t="shared" si="96"/>
        <v>2</v>
      </c>
      <c r="Z64" s="32">
        <f t="shared" si="96"/>
        <v>1.4666666666666668</v>
      </c>
      <c r="AA64" s="32">
        <f t="shared" si="96"/>
        <v>1</v>
      </c>
      <c r="AB64" s="32">
        <f t="shared" si="96"/>
        <v>1</v>
      </c>
      <c r="AC64" s="32">
        <f t="shared" si="96"/>
        <v>1</v>
      </c>
      <c r="AD64" s="32">
        <f t="shared" si="96"/>
        <v>1</v>
      </c>
      <c r="AE64" s="32">
        <f t="shared" si="96"/>
        <v>1</v>
      </c>
      <c r="AF64" s="32">
        <f t="shared" si="96"/>
        <v>1</v>
      </c>
      <c r="AG64" s="32">
        <f t="shared" si="96"/>
        <v>0.43333333333333335</v>
      </c>
      <c r="AH64" s="32">
        <f t="shared" si="96"/>
        <v>0</v>
      </c>
      <c r="AI64" s="32">
        <f t="shared" si="96"/>
        <v>0</v>
      </c>
      <c r="AJ64" s="33">
        <f t="shared" si="96"/>
        <v>21166.666666666668</v>
      </c>
      <c r="AK64" s="33">
        <f t="shared" si="96"/>
        <v>21166.666666666668</v>
      </c>
      <c r="AL64" s="33">
        <f t="shared" si="96"/>
        <v>21166.666666666668</v>
      </c>
      <c r="AM64" s="33">
        <f t="shared" si="96"/>
        <v>10166.666666666668</v>
      </c>
      <c r="AN64" s="33">
        <f t="shared" si="96"/>
        <v>10166.666666666668</v>
      </c>
      <c r="AO64" s="33">
        <f t="shared" si="96"/>
        <v>7366.666666666667</v>
      </c>
      <c r="AP64" s="33">
        <f t="shared" si="96"/>
        <v>4916.666666666667</v>
      </c>
      <c r="AQ64" s="33">
        <f t="shared" si="96"/>
        <v>4916.666666666667</v>
      </c>
      <c r="AR64" s="33">
        <f t="shared" si="96"/>
        <v>4916.666666666667</v>
      </c>
      <c r="AS64" s="33">
        <f t="shared" si="96"/>
        <v>4916.666666666667</v>
      </c>
      <c r="AT64" s="33">
        <f t="shared" si="96"/>
        <v>4916.666666666667</v>
      </c>
      <c r="AU64" s="33">
        <f t="shared" si="96"/>
        <v>4916.666666666667</v>
      </c>
      <c r="AV64" s="33">
        <f t="shared" si="96"/>
        <v>2130.5555555555557</v>
      </c>
      <c r="AW64" s="33">
        <f t="shared" si="96"/>
        <v>0</v>
      </c>
      <c r="AX64" s="33">
        <f t="shared" si="96"/>
        <v>0</v>
      </c>
      <c r="AY64" s="34">
        <f t="shared" si="96"/>
        <v>1</v>
      </c>
      <c r="AZ64" s="34">
        <f t="shared" si="96"/>
        <v>1</v>
      </c>
      <c r="BA64" s="34">
        <f t="shared" si="96"/>
        <v>4</v>
      </c>
      <c r="BB64" s="34">
        <f t="shared" si="96"/>
        <v>0</v>
      </c>
      <c r="BC64" s="34">
        <f t="shared" si="96"/>
        <v>0</v>
      </c>
      <c r="BD64" s="34">
        <f t="shared" si="96"/>
        <v>1</v>
      </c>
      <c r="BE64" s="34">
        <f t="shared" si="96"/>
        <v>0</v>
      </c>
      <c r="BF64" s="34">
        <f t="shared" si="96"/>
        <v>0</v>
      </c>
      <c r="BG64" s="34">
        <f t="shared" si="96"/>
        <v>1</v>
      </c>
      <c r="BH64" s="34">
        <f t="shared" si="96"/>
        <v>0</v>
      </c>
      <c r="BI64" s="34">
        <f t="shared" si="96"/>
        <v>0</v>
      </c>
      <c r="BJ64" s="34">
        <f t="shared" si="96"/>
        <v>1</v>
      </c>
      <c r="BK64" s="34">
        <f t="shared" si="96"/>
        <v>0</v>
      </c>
      <c r="BL64" s="34">
        <f t="shared" si="96"/>
        <v>0</v>
      </c>
      <c r="BM64" s="34">
        <f t="shared" si="96"/>
        <v>0</v>
      </c>
      <c r="BN64" s="33">
        <f t="shared" si="96"/>
        <v>500</v>
      </c>
      <c r="BO64" s="33">
        <f t="shared" si="96"/>
        <v>500</v>
      </c>
      <c r="BP64" s="33">
        <f t="shared" si="96"/>
        <v>10500</v>
      </c>
      <c r="BQ64" s="33">
        <f t="shared" si="96"/>
        <v>0</v>
      </c>
      <c r="BR64" s="33">
        <f t="shared" si="96"/>
        <v>0</v>
      </c>
      <c r="BS64" s="33">
        <f t="shared" si="96"/>
        <v>3000</v>
      </c>
      <c r="BT64" s="33">
        <f t="shared" si="96"/>
        <v>0</v>
      </c>
      <c r="BU64" s="33">
        <f t="shared" si="96"/>
        <v>0</v>
      </c>
      <c r="BV64" s="33">
        <f t="shared" si="96"/>
        <v>3000</v>
      </c>
      <c r="BW64" s="33">
        <f t="shared" si="96"/>
        <v>0</v>
      </c>
      <c r="BX64" s="33">
        <f t="shared" si="96"/>
        <v>0</v>
      </c>
      <c r="BY64" s="33">
        <f t="shared" si="96"/>
        <v>3000</v>
      </c>
      <c r="BZ64" s="33">
        <f t="shared" si="96"/>
        <v>0</v>
      </c>
      <c r="CA64" s="33">
        <f t="shared" si="96"/>
        <v>0</v>
      </c>
      <c r="CB64" s="33">
        <f t="shared" si="96"/>
        <v>0</v>
      </c>
      <c r="CC64" s="33">
        <f t="shared" ref="CC64:CC68" si="97">SUM(L64:T64,AJ64:AL64,BN64:BP64)</f>
        <v>291319</v>
      </c>
      <c r="CD64" s="33">
        <f t="shared" ref="CD64:CD68" si="98">SUM(AM64:AX64,BQ64:CB64)</f>
        <v>68330.555555555547</v>
      </c>
      <c r="CE64" s="33">
        <f t="shared" ref="CE64:CP64" si="99">SUM(CE65:CE68)</f>
        <v>0</v>
      </c>
      <c r="CF64" s="33">
        <f t="shared" si="99"/>
        <v>0</v>
      </c>
      <c r="CG64" s="33">
        <f t="shared" si="99"/>
        <v>3000</v>
      </c>
      <c r="CH64" s="33">
        <f t="shared" si="99"/>
        <v>0</v>
      </c>
      <c r="CI64" s="33">
        <f t="shared" si="99"/>
        <v>0</v>
      </c>
      <c r="CJ64" s="33">
        <f t="shared" si="99"/>
        <v>3000</v>
      </c>
      <c r="CK64" s="33">
        <f t="shared" si="99"/>
        <v>0</v>
      </c>
      <c r="CL64" s="33">
        <f t="shared" si="99"/>
        <v>0</v>
      </c>
      <c r="CM64" s="33">
        <f t="shared" si="99"/>
        <v>3000</v>
      </c>
      <c r="CN64" s="33">
        <f t="shared" si="99"/>
        <v>0</v>
      </c>
      <c r="CO64" s="33">
        <f t="shared" si="99"/>
        <v>0</v>
      </c>
      <c r="CP64" s="33">
        <f t="shared" si="99"/>
        <v>0</v>
      </c>
    </row>
    <row r="65" spans="1:94" ht="13">
      <c r="A65" s="3"/>
      <c r="B65" s="7"/>
      <c r="C65" s="35" t="s">
        <v>102</v>
      </c>
      <c r="D65" s="11" t="s">
        <v>55</v>
      </c>
      <c r="E65" s="11" t="s">
        <v>56</v>
      </c>
      <c r="F65" s="11" t="s">
        <v>23</v>
      </c>
      <c r="G65" s="36">
        <v>82000</v>
      </c>
      <c r="H65" s="37">
        <v>43160</v>
      </c>
      <c r="I65" s="86">
        <v>44927</v>
      </c>
      <c r="J65" s="36">
        <v>5000</v>
      </c>
      <c r="K65" s="11" t="s">
        <v>24</v>
      </c>
      <c r="L65" s="38">
        <v>6833</v>
      </c>
      <c r="M65" s="38">
        <v>6833</v>
      </c>
      <c r="N65" s="38">
        <v>11833</v>
      </c>
      <c r="O65" s="38">
        <v>6833</v>
      </c>
      <c r="P65" s="38">
        <v>6833</v>
      </c>
      <c r="Q65" s="38">
        <v>6833</v>
      </c>
      <c r="R65" s="38">
        <v>6833</v>
      </c>
      <c r="S65" s="38">
        <v>6833</v>
      </c>
      <c r="T65" s="38">
        <v>6833</v>
      </c>
      <c r="U65" s="39">
        <f t="shared" ref="U65:AI68" si="100">IF($H65=0,0,MAX(0,(MIN($I65,EOMONTH(U$14,0))-MAX($H65,U$14))/(EOMONTH(U$14,0)-U$14)))</f>
        <v>1</v>
      </c>
      <c r="V65" s="39">
        <f t="shared" si="100"/>
        <v>1</v>
      </c>
      <c r="W65" s="39">
        <f t="shared" si="100"/>
        <v>1</v>
      </c>
      <c r="X65" s="39">
        <f t="shared" si="100"/>
        <v>0</v>
      </c>
      <c r="Y65" s="39">
        <f t="shared" si="100"/>
        <v>0</v>
      </c>
      <c r="Z65" s="39">
        <f t="shared" si="100"/>
        <v>0</v>
      </c>
      <c r="AA65" s="39">
        <f t="shared" si="100"/>
        <v>0</v>
      </c>
      <c r="AB65" s="39">
        <f t="shared" si="100"/>
        <v>0</v>
      </c>
      <c r="AC65" s="39">
        <f t="shared" si="100"/>
        <v>0</v>
      </c>
      <c r="AD65" s="39">
        <f t="shared" si="100"/>
        <v>0</v>
      </c>
      <c r="AE65" s="39">
        <f t="shared" si="100"/>
        <v>0</v>
      </c>
      <c r="AF65" s="39">
        <f t="shared" si="100"/>
        <v>0</v>
      </c>
      <c r="AG65" s="39">
        <f t="shared" si="100"/>
        <v>0</v>
      </c>
      <c r="AH65" s="39">
        <f t="shared" si="100"/>
        <v>0</v>
      </c>
      <c r="AI65" s="39">
        <f t="shared" si="100"/>
        <v>0</v>
      </c>
      <c r="AJ65" s="40">
        <f t="shared" ref="AJ65:AX68" si="101">$G65*U65/12</f>
        <v>6833.333333333333</v>
      </c>
      <c r="AK65" s="40">
        <f t="shared" si="101"/>
        <v>6833.333333333333</v>
      </c>
      <c r="AL65" s="40">
        <f t="shared" si="101"/>
        <v>6833.333333333333</v>
      </c>
      <c r="AM65" s="40">
        <f t="shared" si="101"/>
        <v>0</v>
      </c>
      <c r="AN65" s="40">
        <f t="shared" si="101"/>
        <v>0</v>
      </c>
      <c r="AO65" s="40">
        <f t="shared" si="101"/>
        <v>0</v>
      </c>
      <c r="AP65" s="40">
        <f t="shared" si="101"/>
        <v>0</v>
      </c>
      <c r="AQ65" s="40">
        <f t="shared" si="101"/>
        <v>0</v>
      </c>
      <c r="AR65" s="40">
        <f t="shared" si="101"/>
        <v>0</v>
      </c>
      <c r="AS65" s="40">
        <f t="shared" si="101"/>
        <v>0</v>
      </c>
      <c r="AT65" s="40">
        <f t="shared" si="101"/>
        <v>0</v>
      </c>
      <c r="AU65" s="40">
        <f t="shared" si="101"/>
        <v>0</v>
      </c>
      <c r="AV65" s="40">
        <f t="shared" si="101"/>
        <v>0</v>
      </c>
      <c r="AW65" s="40">
        <f t="shared" si="101"/>
        <v>0</v>
      </c>
      <c r="AX65" s="40">
        <f t="shared" si="101"/>
        <v>0</v>
      </c>
      <c r="AY65" s="41">
        <f t="shared" ref="AY65:AZ68" si="102">IF((AND(OR($I65="",$I65&gt;AY$14),$K65="Monthly")),1,0)</f>
        <v>0</v>
      </c>
      <c r="AZ65" s="41">
        <f t="shared" si="102"/>
        <v>0</v>
      </c>
      <c r="BA65" s="41">
        <f>IF((AND(OR($I65="",$I65&gt;BA$14),$K65="Monthly")),1,IF((AND(OR($I65="",$I65&gt;BA$14),$K65="Quarterly")),1,IF((AND(OR($I65="",$I65&gt;BA$14),$K65="Annual")),1,IF((AND(OR($I65="",$I65&gt;BA$14),$K65="Bi-Annual")),1,0))))</f>
        <v>1</v>
      </c>
      <c r="BB65" s="41">
        <f t="shared" ref="BB65:BC68" si="103">IF((AND(OR($I65="",$I65&gt;BB$14),$K65="Monthly")),1,0)</f>
        <v>0</v>
      </c>
      <c r="BC65" s="41">
        <f t="shared" si="103"/>
        <v>0</v>
      </c>
      <c r="BD65" s="41">
        <f>IF((AND(OR($I65="",$I65&gt;BD$14),$K65="Monthly")),1,IF((AND(OR($I65="",$I65&gt;BD$14),$K65="Quarterly")),1,0))</f>
        <v>0</v>
      </c>
      <c r="BE65" s="41">
        <f t="shared" ref="BE65:BF68" si="104">IF((AND(OR($I65="",$I65&gt;BE$14),$K65="Monthly")),1,0)</f>
        <v>0</v>
      </c>
      <c r="BF65" s="41">
        <f t="shared" si="104"/>
        <v>0</v>
      </c>
      <c r="BG65" s="41">
        <f>IF((AND(OR($I65="",$I65&gt;BG$14),$K65="Monthly")),1,IF((AND(OR($I65="",$I65&gt;BG$14),$K65="Quarterly")),1,IF((AND(OR($I65="",$I65&gt;BG$14),$K65="Bi-Annual")),1,0)))</f>
        <v>0</v>
      </c>
      <c r="BH65" s="41">
        <f t="shared" ref="BH65:BI68" si="105">IF((AND(OR($I65="",$I65&gt;BH$14),$K65="Monthly")),1,0)</f>
        <v>0</v>
      </c>
      <c r="BI65" s="41">
        <f t="shared" si="105"/>
        <v>0</v>
      </c>
      <c r="BJ65" s="41">
        <f>IF((AND(OR($I65="",$I65&gt;BJ$14),$K65="Monthly")),1,IF((AND(OR($I65="",$I65&gt;BJ$14),$K65="Quarterly")),1,0))</f>
        <v>0</v>
      </c>
      <c r="BK65" s="41">
        <f t="shared" ref="BK65:BL68" si="106">IF((AND(OR($I65="",$I65&gt;BK$14),$K65="Monthly")),1,0)</f>
        <v>0</v>
      </c>
      <c r="BL65" s="41">
        <f t="shared" si="106"/>
        <v>0</v>
      </c>
      <c r="BM65" s="41">
        <f>IF((AND(OR($I65="",$I65&gt;BM$14),$K65="Monthly")),1,IF((AND(OR($I65="",$I65&gt;BM$14),$K65="Quarterly")),1,IF((AND(OR($I65="",$I65&gt;BM$14),$K65="Annual")),1,IF((AND(OR($I65="",$I65&gt;BM$14),$K65="Bi-Annual")),1,0))))</f>
        <v>0</v>
      </c>
      <c r="BN65" s="40">
        <f t="shared" ref="BN65:CB68" si="107">$J65*AY65</f>
        <v>0</v>
      </c>
      <c r="BO65" s="40">
        <f t="shared" si="107"/>
        <v>0</v>
      </c>
      <c r="BP65" s="40">
        <f t="shared" si="107"/>
        <v>5000</v>
      </c>
      <c r="BQ65" s="40">
        <f t="shared" si="107"/>
        <v>0</v>
      </c>
      <c r="BR65" s="40">
        <f t="shared" si="107"/>
        <v>0</v>
      </c>
      <c r="BS65" s="40">
        <f t="shared" si="107"/>
        <v>0</v>
      </c>
      <c r="BT65" s="40">
        <f t="shared" si="107"/>
        <v>0</v>
      </c>
      <c r="BU65" s="40">
        <f t="shared" si="107"/>
        <v>0</v>
      </c>
      <c r="BV65" s="40">
        <f t="shared" si="107"/>
        <v>0</v>
      </c>
      <c r="BW65" s="40">
        <f t="shared" si="107"/>
        <v>0</v>
      </c>
      <c r="BX65" s="40">
        <f t="shared" si="107"/>
        <v>0</v>
      </c>
      <c r="BY65" s="40">
        <f t="shared" si="107"/>
        <v>0</v>
      </c>
      <c r="BZ65" s="40">
        <f t="shared" si="107"/>
        <v>0</v>
      </c>
      <c r="CA65" s="40">
        <f t="shared" si="107"/>
        <v>0</v>
      </c>
      <c r="CB65" s="40">
        <f t="shared" si="107"/>
        <v>0</v>
      </c>
      <c r="CC65" s="33">
        <f t="shared" si="97"/>
        <v>91996.999999999985</v>
      </c>
      <c r="CD65" s="33">
        <f t="shared" si="98"/>
        <v>0</v>
      </c>
      <c r="CE65" s="40">
        <f t="shared" ref="CE65:CP68" si="108">$J65*BB65</f>
        <v>0</v>
      </c>
      <c r="CF65" s="40">
        <f t="shared" si="108"/>
        <v>0</v>
      </c>
      <c r="CG65" s="40">
        <f t="shared" si="108"/>
        <v>0</v>
      </c>
      <c r="CH65" s="40">
        <f t="shared" si="108"/>
        <v>0</v>
      </c>
      <c r="CI65" s="40">
        <f t="shared" si="108"/>
        <v>0</v>
      </c>
      <c r="CJ65" s="40">
        <f t="shared" si="108"/>
        <v>0</v>
      </c>
      <c r="CK65" s="40">
        <f t="shared" si="108"/>
        <v>0</v>
      </c>
      <c r="CL65" s="40">
        <f t="shared" si="108"/>
        <v>0</v>
      </c>
      <c r="CM65" s="40">
        <f t="shared" si="108"/>
        <v>0</v>
      </c>
      <c r="CN65" s="40">
        <f t="shared" si="108"/>
        <v>0</v>
      </c>
      <c r="CO65" s="40">
        <f t="shared" si="108"/>
        <v>0</v>
      </c>
      <c r="CP65" s="40">
        <f t="shared" si="108"/>
        <v>0</v>
      </c>
    </row>
    <row r="66" spans="1:94" ht="13">
      <c r="A66" s="3"/>
      <c r="B66" s="7"/>
      <c r="C66" s="35" t="s">
        <v>103</v>
      </c>
      <c r="D66" s="11" t="s">
        <v>55</v>
      </c>
      <c r="E66" s="11" t="s">
        <v>57</v>
      </c>
      <c r="F66" s="11" t="s">
        <v>26</v>
      </c>
      <c r="G66" s="36">
        <v>59000</v>
      </c>
      <c r="H66" s="37">
        <v>43983</v>
      </c>
      <c r="I66" s="86">
        <v>45213</v>
      </c>
      <c r="J66" s="36">
        <v>3000</v>
      </c>
      <c r="K66" s="11" t="s">
        <v>27</v>
      </c>
      <c r="L66" s="38">
        <v>4916</v>
      </c>
      <c r="M66" s="38">
        <v>7916</v>
      </c>
      <c r="N66" s="38">
        <v>4916</v>
      </c>
      <c r="O66" s="38">
        <v>4916</v>
      </c>
      <c r="P66" s="38">
        <v>4916</v>
      </c>
      <c r="Q66" s="38">
        <v>7916</v>
      </c>
      <c r="R66" s="38">
        <v>4916</v>
      </c>
      <c r="S66" s="38">
        <v>4916</v>
      </c>
      <c r="T66" s="38">
        <v>4916</v>
      </c>
      <c r="U66" s="39">
        <f t="shared" si="100"/>
        <v>1</v>
      </c>
      <c r="V66" s="39">
        <f t="shared" si="100"/>
        <v>1</v>
      </c>
      <c r="W66" s="39">
        <f t="shared" si="100"/>
        <v>1</v>
      </c>
      <c r="X66" s="39">
        <f t="shared" si="100"/>
        <v>1</v>
      </c>
      <c r="Y66" s="39">
        <f t="shared" si="100"/>
        <v>1</v>
      </c>
      <c r="Z66" s="39">
        <f t="shared" si="100"/>
        <v>1</v>
      </c>
      <c r="AA66" s="39">
        <f t="shared" si="100"/>
        <v>1</v>
      </c>
      <c r="AB66" s="39">
        <f t="shared" si="100"/>
        <v>1</v>
      </c>
      <c r="AC66" s="39">
        <f t="shared" si="100"/>
        <v>1</v>
      </c>
      <c r="AD66" s="39">
        <f t="shared" si="100"/>
        <v>1</v>
      </c>
      <c r="AE66" s="39">
        <f t="shared" si="100"/>
        <v>1</v>
      </c>
      <c r="AF66" s="39">
        <f t="shared" si="100"/>
        <v>1</v>
      </c>
      <c r="AG66" s="39">
        <f t="shared" si="100"/>
        <v>0.43333333333333335</v>
      </c>
      <c r="AH66" s="39">
        <f t="shared" si="100"/>
        <v>0</v>
      </c>
      <c r="AI66" s="39">
        <f t="shared" si="100"/>
        <v>0</v>
      </c>
      <c r="AJ66" s="40">
        <f t="shared" si="101"/>
        <v>4916.666666666667</v>
      </c>
      <c r="AK66" s="40">
        <f t="shared" si="101"/>
        <v>4916.666666666667</v>
      </c>
      <c r="AL66" s="40">
        <f t="shared" si="101"/>
        <v>4916.666666666667</v>
      </c>
      <c r="AM66" s="40">
        <f t="shared" si="101"/>
        <v>4916.666666666667</v>
      </c>
      <c r="AN66" s="40">
        <f t="shared" si="101"/>
        <v>4916.666666666667</v>
      </c>
      <c r="AO66" s="40">
        <f t="shared" si="101"/>
        <v>4916.666666666667</v>
      </c>
      <c r="AP66" s="40">
        <f t="shared" si="101"/>
        <v>4916.666666666667</v>
      </c>
      <c r="AQ66" s="40">
        <f t="shared" si="101"/>
        <v>4916.666666666667</v>
      </c>
      <c r="AR66" s="40">
        <f t="shared" si="101"/>
        <v>4916.666666666667</v>
      </c>
      <c r="AS66" s="40">
        <f t="shared" si="101"/>
        <v>4916.666666666667</v>
      </c>
      <c r="AT66" s="40">
        <f t="shared" si="101"/>
        <v>4916.666666666667</v>
      </c>
      <c r="AU66" s="40">
        <f t="shared" si="101"/>
        <v>4916.666666666667</v>
      </c>
      <c r="AV66" s="40">
        <f t="shared" si="101"/>
        <v>2130.5555555555557</v>
      </c>
      <c r="AW66" s="40">
        <f t="shared" si="101"/>
        <v>0</v>
      </c>
      <c r="AX66" s="40">
        <f t="shared" si="101"/>
        <v>0</v>
      </c>
      <c r="AY66" s="41">
        <f t="shared" si="102"/>
        <v>0</v>
      </c>
      <c r="AZ66" s="41">
        <f t="shared" si="102"/>
        <v>0</v>
      </c>
      <c r="BA66" s="41">
        <f>IF((AND(OR($I66="",$I66&gt;BA$14),$K66="Monthly")),1,IF((AND(OR($I66="",$I66&gt;BA$14),$K66="Quarterly")),1,IF((AND(OR($I66="",$I66&gt;BA$14),$K66="Annual")),1,IF((AND(OR($I66="",$I66&gt;BA$14),$K66="Bi-Annual")),1,0))))</f>
        <v>1</v>
      </c>
      <c r="BB66" s="41">
        <f t="shared" si="103"/>
        <v>0</v>
      </c>
      <c r="BC66" s="41">
        <f t="shared" si="103"/>
        <v>0</v>
      </c>
      <c r="BD66" s="41">
        <f>IF((AND(OR($I66="",$I66&gt;BD$14),$K66="Monthly")),1,IF((AND(OR($I66="",$I66&gt;BD$14),$K66="Quarterly")),1,0))</f>
        <v>1</v>
      </c>
      <c r="BE66" s="41">
        <f t="shared" si="104"/>
        <v>0</v>
      </c>
      <c r="BF66" s="41">
        <f t="shared" si="104"/>
        <v>0</v>
      </c>
      <c r="BG66" s="41">
        <f>IF((AND(OR($I66="",$I66&gt;BG$14),$K66="Monthly")),1,IF((AND(OR($I66="",$I66&gt;BG$14),$K66="Quarterly")),1,IF((AND(OR($I66="",$I66&gt;BG$14),$K66="Bi-Annual")),1,0)))</f>
        <v>1</v>
      </c>
      <c r="BH66" s="41">
        <f t="shared" si="105"/>
        <v>0</v>
      </c>
      <c r="BI66" s="41">
        <f t="shared" si="105"/>
        <v>0</v>
      </c>
      <c r="BJ66" s="41">
        <f>IF((AND(OR($I66="",$I66&gt;BJ$14),$K66="Monthly")),1,IF((AND(OR($I66="",$I66&gt;BJ$14),$K66="Quarterly")),1,0))</f>
        <v>1</v>
      </c>
      <c r="BK66" s="41">
        <f t="shared" si="106"/>
        <v>0</v>
      </c>
      <c r="BL66" s="41">
        <f t="shared" si="106"/>
        <v>0</v>
      </c>
      <c r="BM66" s="41">
        <f>IF((AND(OR($I66="",$I66&gt;BM$14),$K66="Monthly")),1,IF((AND(OR($I66="",$I66&gt;BM$14),$K66="Quarterly")),1,IF((AND(OR($I66="",$I66&gt;BM$14),$K66="Annual")),1,IF((AND(OR($I66="",$I66&gt;BM$14),$K66="Bi-Annual")),1,0))))</f>
        <v>0</v>
      </c>
      <c r="BN66" s="40">
        <f t="shared" si="107"/>
        <v>0</v>
      </c>
      <c r="BO66" s="40">
        <f t="shared" si="107"/>
        <v>0</v>
      </c>
      <c r="BP66" s="40">
        <f t="shared" si="107"/>
        <v>3000</v>
      </c>
      <c r="BQ66" s="40">
        <f t="shared" si="107"/>
        <v>0</v>
      </c>
      <c r="BR66" s="40">
        <f t="shared" si="107"/>
        <v>0</v>
      </c>
      <c r="BS66" s="40">
        <f t="shared" si="107"/>
        <v>3000</v>
      </c>
      <c r="BT66" s="40">
        <f t="shared" si="107"/>
        <v>0</v>
      </c>
      <c r="BU66" s="40">
        <f t="shared" si="107"/>
        <v>0</v>
      </c>
      <c r="BV66" s="40">
        <f t="shared" si="107"/>
        <v>3000</v>
      </c>
      <c r="BW66" s="40">
        <f t="shared" si="107"/>
        <v>0</v>
      </c>
      <c r="BX66" s="40">
        <f t="shared" si="107"/>
        <v>0</v>
      </c>
      <c r="BY66" s="40">
        <f t="shared" si="107"/>
        <v>3000</v>
      </c>
      <c r="BZ66" s="40">
        <f t="shared" si="107"/>
        <v>0</v>
      </c>
      <c r="CA66" s="40">
        <f t="shared" si="107"/>
        <v>0</v>
      </c>
      <c r="CB66" s="40">
        <f t="shared" si="107"/>
        <v>0</v>
      </c>
      <c r="CC66" s="33">
        <f t="shared" si="97"/>
        <v>67994</v>
      </c>
      <c r="CD66" s="33">
        <f t="shared" si="98"/>
        <v>55380.555555555555</v>
      </c>
      <c r="CE66" s="40">
        <f t="shared" si="108"/>
        <v>0</v>
      </c>
      <c r="CF66" s="40">
        <f t="shared" si="108"/>
        <v>0</v>
      </c>
      <c r="CG66" s="40">
        <f t="shared" si="108"/>
        <v>3000</v>
      </c>
      <c r="CH66" s="40">
        <f t="shared" si="108"/>
        <v>0</v>
      </c>
      <c r="CI66" s="40">
        <f t="shared" si="108"/>
        <v>0</v>
      </c>
      <c r="CJ66" s="40">
        <f t="shared" si="108"/>
        <v>3000</v>
      </c>
      <c r="CK66" s="40">
        <f t="shared" si="108"/>
        <v>0</v>
      </c>
      <c r="CL66" s="40">
        <f t="shared" si="108"/>
        <v>0</v>
      </c>
      <c r="CM66" s="40">
        <f t="shared" si="108"/>
        <v>3000</v>
      </c>
      <c r="CN66" s="40">
        <f t="shared" si="108"/>
        <v>0</v>
      </c>
      <c r="CO66" s="40">
        <f t="shared" si="108"/>
        <v>0</v>
      </c>
      <c r="CP66" s="40">
        <f t="shared" si="108"/>
        <v>0</v>
      </c>
    </row>
    <row r="67" spans="1:94" ht="13">
      <c r="A67" s="3"/>
      <c r="B67" s="7"/>
      <c r="C67" s="35" t="s">
        <v>104</v>
      </c>
      <c r="D67" s="11" t="s">
        <v>55</v>
      </c>
      <c r="E67" s="11" t="s">
        <v>58</v>
      </c>
      <c r="F67" s="11" t="s">
        <v>26</v>
      </c>
      <c r="G67" s="36">
        <v>63000</v>
      </c>
      <c r="H67" s="37">
        <v>44105</v>
      </c>
      <c r="I67" s="86">
        <v>45000</v>
      </c>
      <c r="J67" s="36">
        <v>2000</v>
      </c>
      <c r="K67" s="11" t="s">
        <v>29</v>
      </c>
      <c r="L67" s="38">
        <v>5250</v>
      </c>
      <c r="M67" s="38">
        <v>5250</v>
      </c>
      <c r="N67" s="38">
        <v>7250</v>
      </c>
      <c r="O67" s="38">
        <v>5250</v>
      </c>
      <c r="P67" s="38">
        <v>5250</v>
      </c>
      <c r="Q67" s="38">
        <v>5250</v>
      </c>
      <c r="R67" s="38">
        <v>5250</v>
      </c>
      <c r="S67" s="38">
        <v>5250</v>
      </c>
      <c r="T67" s="38">
        <v>7250</v>
      </c>
      <c r="U67" s="39">
        <f t="shared" si="100"/>
        <v>1</v>
      </c>
      <c r="V67" s="39">
        <f t="shared" si="100"/>
        <v>1</v>
      </c>
      <c r="W67" s="39">
        <f t="shared" si="100"/>
        <v>1</v>
      </c>
      <c r="X67" s="39">
        <f t="shared" si="100"/>
        <v>1</v>
      </c>
      <c r="Y67" s="39">
        <f t="shared" si="100"/>
        <v>1</v>
      </c>
      <c r="Z67" s="39">
        <f t="shared" si="100"/>
        <v>0.46666666666666667</v>
      </c>
      <c r="AA67" s="39">
        <f t="shared" si="100"/>
        <v>0</v>
      </c>
      <c r="AB67" s="39">
        <f t="shared" si="100"/>
        <v>0</v>
      </c>
      <c r="AC67" s="39">
        <f t="shared" si="100"/>
        <v>0</v>
      </c>
      <c r="AD67" s="39">
        <f t="shared" si="100"/>
        <v>0</v>
      </c>
      <c r="AE67" s="39">
        <f t="shared" si="100"/>
        <v>0</v>
      </c>
      <c r="AF67" s="39">
        <f t="shared" si="100"/>
        <v>0</v>
      </c>
      <c r="AG67" s="39">
        <f t="shared" si="100"/>
        <v>0</v>
      </c>
      <c r="AH67" s="39">
        <f t="shared" si="100"/>
        <v>0</v>
      </c>
      <c r="AI67" s="39">
        <f t="shared" si="100"/>
        <v>0</v>
      </c>
      <c r="AJ67" s="40">
        <f t="shared" si="101"/>
        <v>5250</v>
      </c>
      <c r="AK67" s="40">
        <f t="shared" si="101"/>
        <v>5250</v>
      </c>
      <c r="AL67" s="40">
        <f t="shared" si="101"/>
        <v>5250</v>
      </c>
      <c r="AM67" s="40">
        <f t="shared" si="101"/>
        <v>5250</v>
      </c>
      <c r="AN67" s="40">
        <f t="shared" si="101"/>
        <v>5250</v>
      </c>
      <c r="AO67" s="40">
        <f t="shared" si="101"/>
        <v>2450</v>
      </c>
      <c r="AP67" s="40">
        <f t="shared" si="101"/>
        <v>0</v>
      </c>
      <c r="AQ67" s="40">
        <f t="shared" si="101"/>
        <v>0</v>
      </c>
      <c r="AR67" s="40">
        <f t="shared" si="101"/>
        <v>0</v>
      </c>
      <c r="AS67" s="40">
        <f t="shared" si="101"/>
        <v>0</v>
      </c>
      <c r="AT67" s="40">
        <f t="shared" si="101"/>
        <v>0</v>
      </c>
      <c r="AU67" s="40">
        <f t="shared" si="101"/>
        <v>0</v>
      </c>
      <c r="AV67" s="40">
        <f t="shared" si="101"/>
        <v>0</v>
      </c>
      <c r="AW67" s="40">
        <f t="shared" si="101"/>
        <v>0</v>
      </c>
      <c r="AX67" s="40">
        <f t="shared" si="101"/>
        <v>0</v>
      </c>
      <c r="AY67" s="41">
        <f t="shared" si="102"/>
        <v>0</v>
      </c>
      <c r="AZ67" s="41">
        <f t="shared" si="102"/>
        <v>0</v>
      </c>
      <c r="BA67" s="41">
        <f>IF((AND(OR($I67="",$I67&gt;BA$14),$K67="Monthly")),1,IF((AND(OR($I67="",$I67&gt;BA$14),$K67="Quarterly")),1,IF((AND(OR($I67="",$I67&gt;BA$14),$K67="Annual")),1,IF((AND(OR($I67="",$I67&gt;BA$14),$K67="Bi-Annual")),1,0))))</f>
        <v>1</v>
      </c>
      <c r="BB67" s="41">
        <f t="shared" si="103"/>
        <v>0</v>
      </c>
      <c r="BC67" s="41">
        <f t="shared" si="103"/>
        <v>0</v>
      </c>
      <c r="BD67" s="41">
        <f>IF((AND(OR($I67="",$I67&gt;BD$14),$K67="Monthly")),1,IF((AND(OR($I67="",$I67&gt;BD$14),$K67="Quarterly")),1,0))</f>
        <v>0</v>
      </c>
      <c r="BE67" s="41">
        <f t="shared" si="104"/>
        <v>0</v>
      </c>
      <c r="BF67" s="41">
        <f t="shared" si="104"/>
        <v>0</v>
      </c>
      <c r="BG67" s="41">
        <f>IF((AND(OR($I67="",$I67&gt;BG$14),$K67="Monthly")),1,IF((AND(OR($I67="",$I67&gt;BG$14),$K67="Quarterly")),1,IF((AND(OR($I67="",$I67&gt;BG$14),$K67="Bi-Annual")),1,0)))</f>
        <v>0</v>
      </c>
      <c r="BH67" s="41">
        <f t="shared" si="105"/>
        <v>0</v>
      </c>
      <c r="BI67" s="41">
        <f t="shared" si="105"/>
        <v>0</v>
      </c>
      <c r="BJ67" s="41">
        <f>IF((AND(OR($I67="",$I67&gt;BJ$14),$K67="Monthly")),1,IF((AND(OR($I67="",$I67&gt;BJ$14),$K67="Quarterly")),1,0))</f>
        <v>0</v>
      </c>
      <c r="BK67" s="41">
        <f t="shared" si="106"/>
        <v>0</v>
      </c>
      <c r="BL67" s="41">
        <f t="shared" si="106"/>
        <v>0</v>
      </c>
      <c r="BM67" s="41">
        <f>IF((AND(OR($I67="",$I67&gt;BM$14),$K67="Monthly")),1,IF((AND(OR($I67="",$I67&gt;BM$14),$K67="Quarterly")),1,IF((AND(OR($I67="",$I67&gt;BM$14),$K67="Annual")),1,IF((AND(OR($I67="",$I67&gt;BM$14),$K67="Bi-Annual")),1,0))))</f>
        <v>0</v>
      </c>
      <c r="BN67" s="40">
        <f t="shared" si="107"/>
        <v>0</v>
      </c>
      <c r="BO67" s="40">
        <f t="shared" si="107"/>
        <v>0</v>
      </c>
      <c r="BP67" s="40">
        <f t="shared" si="107"/>
        <v>2000</v>
      </c>
      <c r="BQ67" s="40">
        <f t="shared" si="107"/>
        <v>0</v>
      </c>
      <c r="BR67" s="40">
        <f t="shared" si="107"/>
        <v>0</v>
      </c>
      <c r="BS67" s="40">
        <f t="shared" si="107"/>
        <v>0</v>
      </c>
      <c r="BT67" s="40">
        <f t="shared" si="107"/>
        <v>0</v>
      </c>
      <c r="BU67" s="40">
        <f t="shared" si="107"/>
        <v>0</v>
      </c>
      <c r="BV67" s="40">
        <f t="shared" si="107"/>
        <v>0</v>
      </c>
      <c r="BW67" s="40">
        <f t="shared" si="107"/>
        <v>0</v>
      </c>
      <c r="BX67" s="40">
        <f t="shared" si="107"/>
        <v>0</v>
      </c>
      <c r="BY67" s="40">
        <f t="shared" si="107"/>
        <v>0</v>
      </c>
      <c r="BZ67" s="40">
        <f t="shared" si="107"/>
        <v>0</v>
      </c>
      <c r="CA67" s="40">
        <f t="shared" si="107"/>
        <v>0</v>
      </c>
      <c r="CB67" s="40">
        <f t="shared" si="107"/>
        <v>0</v>
      </c>
      <c r="CC67" s="33">
        <f t="shared" si="97"/>
        <v>69000</v>
      </c>
      <c r="CD67" s="33">
        <f t="shared" si="98"/>
        <v>12950</v>
      </c>
      <c r="CE67" s="40">
        <f t="shared" si="108"/>
        <v>0</v>
      </c>
      <c r="CF67" s="40">
        <f t="shared" si="108"/>
        <v>0</v>
      </c>
      <c r="CG67" s="40">
        <f t="shared" si="108"/>
        <v>0</v>
      </c>
      <c r="CH67" s="40">
        <f t="shared" si="108"/>
        <v>0</v>
      </c>
      <c r="CI67" s="40">
        <f t="shared" si="108"/>
        <v>0</v>
      </c>
      <c r="CJ67" s="40">
        <f t="shared" si="108"/>
        <v>0</v>
      </c>
      <c r="CK67" s="40">
        <f t="shared" si="108"/>
        <v>0</v>
      </c>
      <c r="CL67" s="40">
        <f t="shared" si="108"/>
        <v>0</v>
      </c>
      <c r="CM67" s="40">
        <f t="shared" si="108"/>
        <v>0</v>
      </c>
      <c r="CN67" s="40">
        <f t="shared" si="108"/>
        <v>0</v>
      </c>
      <c r="CO67" s="40">
        <f t="shared" si="108"/>
        <v>0</v>
      </c>
      <c r="CP67" s="40">
        <f t="shared" si="108"/>
        <v>0</v>
      </c>
    </row>
    <row r="68" spans="1:94" ht="13">
      <c r="A68" s="3"/>
      <c r="B68" s="7"/>
      <c r="C68" s="35" t="s">
        <v>105</v>
      </c>
      <c r="D68" s="11" t="s">
        <v>55</v>
      </c>
      <c r="E68" s="11" t="s">
        <v>56</v>
      </c>
      <c r="F68" s="11" t="s">
        <v>31</v>
      </c>
      <c r="G68" s="36">
        <v>50000</v>
      </c>
      <c r="H68" s="37">
        <v>44197</v>
      </c>
      <c r="I68" s="86">
        <v>44926</v>
      </c>
      <c r="J68" s="36">
        <v>500</v>
      </c>
      <c r="K68" s="11" t="s">
        <v>32</v>
      </c>
      <c r="L68" s="38">
        <v>4166</v>
      </c>
      <c r="M68" s="38">
        <v>4666</v>
      </c>
      <c r="N68" s="38">
        <v>5166</v>
      </c>
      <c r="O68" s="38">
        <v>5666</v>
      </c>
      <c r="P68" s="38">
        <v>6166</v>
      </c>
      <c r="Q68" s="38">
        <v>6666</v>
      </c>
      <c r="R68" s="38" t="s">
        <v>59</v>
      </c>
      <c r="S68" s="38">
        <v>7666</v>
      </c>
      <c r="T68" s="38">
        <v>8166</v>
      </c>
      <c r="U68" s="39">
        <f t="shared" si="100"/>
        <v>1</v>
      </c>
      <c r="V68" s="39">
        <f t="shared" si="100"/>
        <v>1</v>
      </c>
      <c r="W68" s="39">
        <f t="shared" si="100"/>
        <v>1</v>
      </c>
      <c r="X68" s="39">
        <f t="shared" si="100"/>
        <v>0</v>
      </c>
      <c r="Y68" s="39">
        <f t="shared" si="100"/>
        <v>0</v>
      </c>
      <c r="Z68" s="39">
        <f t="shared" si="100"/>
        <v>0</v>
      </c>
      <c r="AA68" s="39">
        <f t="shared" si="100"/>
        <v>0</v>
      </c>
      <c r="AB68" s="39">
        <f t="shared" si="100"/>
        <v>0</v>
      </c>
      <c r="AC68" s="39">
        <f t="shared" si="100"/>
        <v>0</v>
      </c>
      <c r="AD68" s="39">
        <f t="shared" si="100"/>
        <v>0</v>
      </c>
      <c r="AE68" s="39">
        <f t="shared" si="100"/>
        <v>0</v>
      </c>
      <c r="AF68" s="39">
        <f t="shared" si="100"/>
        <v>0</v>
      </c>
      <c r="AG68" s="39">
        <f t="shared" si="100"/>
        <v>0</v>
      </c>
      <c r="AH68" s="39">
        <f t="shared" si="100"/>
        <v>0</v>
      </c>
      <c r="AI68" s="39">
        <f t="shared" si="100"/>
        <v>0</v>
      </c>
      <c r="AJ68" s="40">
        <f t="shared" si="101"/>
        <v>4166.666666666667</v>
      </c>
      <c r="AK68" s="40">
        <f t="shared" si="101"/>
        <v>4166.666666666667</v>
      </c>
      <c r="AL68" s="40">
        <f t="shared" si="101"/>
        <v>4166.666666666667</v>
      </c>
      <c r="AM68" s="40">
        <f t="shared" si="101"/>
        <v>0</v>
      </c>
      <c r="AN68" s="40">
        <f t="shared" si="101"/>
        <v>0</v>
      </c>
      <c r="AO68" s="40">
        <f t="shared" si="101"/>
        <v>0</v>
      </c>
      <c r="AP68" s="40">
        <f t="shared" si="101"/>
        <v>0</v>
      </c>
      <c r="AQ68" s="40">
        <f t="shared" si="101"/>
        <v>0</v>
      </c>
      <c r="AR68" s="40">
        <f t="shared" si="101"/>
        <v>0</v>
      </c>
      <c r="AS68" s="40">
        <f t="shared" si="101"/>
        <v>0</v>
      </c>
      <c r="AT68" s="40">
        <f t="shared" si="101"/>
        <v>0</v>
      </c>
      <c r="AU68" s="40">
        <f t="shared" si="101"/>
        <v>0</v>
      </c>
      <c r="AV68" s="40">
        <f t="shared" si="101"/>
        <v>0</v>
      </c>
      <c r="AW68" s="40">
        <f t="shared" si="101"/>
        <v>0</v>
      </c>
      <c r="AX68" s="40">
        <f t="shared" si="101"/>
        <v>0</v>
      </c>
      <c r="AY68" s="41">
        <f t="shared" si="102"/>
        <v>1</v>
      </c>
      <c r="AZ68" s="41">
        <f t="shared" si="102"/>
        <v>1</v>
      </c>
      <c r="BA68" s="41">
        <f>IF((AND(OR($I68="",$I68&gt;BA$14),$K68="Monthly")),1,IF((AND(OR($I68="",$I68&gt;BA$14),$K68="Quarterly")),1,IF((AND(OR($I68="",$I68&gt;BA$14),$K68="Annual")),1,IF((AND(OR($I68="",$I68&gt;BA$14),$K68="Bi-Annual")),1,0))))</f>
        <v>1</v>
      </c>
      <c r="BB68" s="41">
        <f t="shared" si="103"/>
        <v>0</v>
      </c>
      <c r="BC68" s="41">
        <f t="shared" si="103"/>
        <v>0</v>
      </c>
      <c r="BD68" s="41">
        <f>IF((AND(OR($I68="",$I68&gt;BD$14),$K68="Monthly")),1,IF((AND(OR($I68="",$I68&gt;BD$14),$K68="Quarterly")),1,0))</f>
        <v>0</v>
      </c>
      <c r="BE68" s="41">
        <f t="shared" si="104"/>
        <v>0</v>
      </c>
      <c r="BF68" s="41">
        <f t="shared" si="104"/>
        <v>0</v>
      </c>
      <c r="BG68" s="41">
        <f>IF((AND(OR($I68="",$I68&gt;BG$14),$K68="Monthly")),1,IF((AND(OR($I68="",$I68&gt;BG$14),$K68="Quarterly")),1,IF((AND(OR($I68="",$I68&gt;BG$14),$K68="Bi-Annual")),1,0)))</f>
        <v>0</v>
      </c>
      <c r="BH68" s="41">
        <f t="shared" si="105"/>
        <v>0</v>
      </c>
      <c r="BI68" s="41">
        <f t="shared" si="105"/>
        <v>0</v>
      </c>
      <c r="BJ68" s="41">
        <f>IF((AND(OR($I68="",$I68&gt;BJ$14),$K68="Monthly")),1,IF((AND(OR($I68="",$I68&gt;BJ$14),$K68="Quarterly")),1,0))</f>
        <v>0</v>
      </c>
      <c r="BK68" s="41">
        <f t="shared" si="106"/>
        <v>0</v>
      </c>
      <c r="BL68" s="41">
        <f t="shared" si="106"/>
        <v>0</v>
      </c>
      <c r="BM68" s="41">
        <f>IF((AND(OR($I68="",$I68&gt;BM$14),$K68="Monthly")),1,IF((AND(OR($I68="",$I68&gt;BM$14),$K68="Quarterly")),1,IF((AND(OR($I68="",$I68&gt;BM$14),$K68="Annual")),1,IF((AND(OR($I68="",$I68&gt;BM$14),$K68="Bi-Annual")),1,0))))</f>
        <v>0</v>
      </c>
      <c r="BN68" s="40">
        <f t="shared" si="107"/>
        <v>500</v>
      </c>
      <c r="BO68" s="40">
        <f t="shared" si="107"/>
        <v>500</v>
      </c>
      <c r="BP68" s="40">
        <f t="shared" si="107"/>
        <v>500</v>
      </c>
      <c r="BQ68" s="40">
        <f t="shared" si="107"/>
        <v>0</v>
      </c>
      <c r="BR68" s="40">
        <f t="shared" si="107"/>
        <v>0</v>
      </c>
      <c r="BS68" s="40">
        <f t="shared" si="107"/>
        <v>0</v>
      </c>
      <c r="BT68" s="40">
        <f t="shared" si="107"/>
        <v>0</v>
      </c>
      <c r="BU68" s="40">
        <f t="shared" si="107"/>
        <v>0</v>
      </c>
      <c r="BV68" s="40">
        <f t="shared" si="107"/>
        <v>0</v>
      </c>
      <c r="BW68" s="40">
        <f t="shared" si="107"/>
        <v>0</v>
      </c>
      <c r="BX68" s="40">
        <f t="shared" si="107"/>
        <v>0</v>
      </c>
      <c r="BY68" s="40">
        <f t="shared" si="107"/>
        <v>0</v>
      </c>
      <c r="BZ68" s="40">
        <f t="shared" si="107"/>
        <v>0</v>
      </c>
      <c r="CA68" s="40">
        <f t="shared" si="107"/>
        <v>0</v>
      </c>
      <c r="CB68" s="40">
        <f t="shared" si="107"/>
        <v>0</v>
      </c>
      <c r="CC68" s="33">
        <f t="shared" si="97"/>
        <v>62327.999999999993</v>
      </c>
      <c r="CD68" s="33">
        <f t="shared" si="98"/>
        <v>0</v>
      </c>
      <c r="CE68" s="40">
        <f t="shared" si="108"/>
        <v>0</v>
      </c>
      <c r="CF68" s="40">
        <f t="shared" si="108"/>
        <v>0</v>
      </c>
      <c r="CG68" s="40">
        <f t="shared" si="108"/>
        <v>0</v>
      </c>
      <c r="CH68" s="40">
        <f t="shared" si="108"/>
        <v>0</v>
      </c>
      <c r="CI68" s="40">
        <f t="shared" si="108"/>
        <v>0</v>
      </c>
      <c r="CJ68" s="40">
        <f t="shared" si="108"/>
        <v>0</v>
      </c>
      <c r="CK68" s="40">
        <f t="shared" si="108"/>
        <v>0</v>
      </c>
      <c r="CL68" s="40">
        <f t="shared" si="108"/>
        <v>0</v>
      </c>
      <c r="CM68" s="40">
        <f t="shared" si="108"/>
        <v>0</v>
      </c>
      <c r="CN68" s="40">
        <f t="shared" si="108"/>
        <v>0</v>
      </c>
      <c r="CO68" s="40">
        <f t="shared" si="108"/>
        <v>0</v>
      </c>
      <c r="CP68" s="40">
        <f t="shared" si="108"/>
        <v>0</v>
      </c>
    </row>
    <row r="69" spans="1:94" ht="13">
      <c r="A69" s="30"/>
      <c r="B69" s="30"/>
      <c r="C69" s="30"/>
      <c r="D69" s="7"/>
      <c r="E69" s="7"/>
      <c r="F69" s="7"/>
      <c r="G69" s="7"/>
      <c r="H69" s="7"/>
      <c r="I69" s="7"/>
      <c r="J69" s="7"/>
      <c r="K69" s="7"/>
      <c r="L69" s="42">
        <f t="shared" ref="L69:AI69" si="109">IF(L65&lt;&gt;0,1,0)+IF(L66&lt;&gt;0,1,0)+IF(L67&lt;&gt;0,1,0)+IF(L68&lt;&gt;0,1,0)</f>
        <v>4</v>
      </c>
      <c r="M69" s="42">
        <f t="shared" si="109"/>
        <v>4</v>
      </c>
      <c r="N69" s="42">
        <f t="shared" si="109"/>
        <v>4</v>
      </c>
      <c r="O69" s="42">
        <f t="shared" si="109"/>
        <v>4</v>
      </c>
      <c r="P69" s="42">
        <f t="shared" si="109"/>
        <v>4</v>
      </c>
      <c r="Q69" s="42">
        <f t="shared" si="109"/>
        <v>4</v>
      </c>
      <c r="R69" s="42">
        <f t="shared" si="109"/>
        <v>4</v>
      </c>
      <c r="S69" s="42">
        <f t="shared" si="109"/>
        <v>4</v>
      </c>
      <c r="T69" s="42">
        <f t="shared" si="109"/>
        <v>4</v>
      </c>
      <c r="U69" s="8">
        <f t="shared" si="109"/>
        <v>4</v>
      </c>
      <c r="V69" s="8">
        <f t="shared" si="109"/>
        <v>4</v>
      </c>
      <c r="W69" s="8">
        <f t="shared" si="109"/>
        <v>4</v>
      </c>
      <c r="X69" s="8">
        <f t="shared" si="109"/>
        <v>2</v>
      </c>
      <c r="Y69" s="8">
        <f t="shared" si="109"/>
        <v>2</v>
      </c>
      <c r="Z69" s="8">
        <f t="shared" si="109"/>
        <v>2</v>
      </c>
      <c r="AA69" s="8">
        <f t="shared" si="109"/>
        <v>1</v>
      </c>
      <c r="AB69" s="8">
        <f t="shared" si="109"/>
        <v>1</v>
      </c>
      <c r="AC69" s="8">
        <f t="shared" si="109"/>
        <v>1</v>
      </c>
      <c r="AD69" s="8">
        <f t="shared" si="109"/>
        <v>1</v>
      </c>
      <c r="AE69" s="8">
        <f t="shared" si="109"/>
        <v>1</v>
      </c>
      <c r="AF69" s="8">
        <f t="shared" si="109"/>
        <v>1</v>
      </c>
      <c r="AG69" s="8">
        <f t="shared" si="109"/>
        <v>1</v>
      </c>
      <c r="AH69" s="8">
        <f t="shared" si="109"/>
        <v>0</v>
      </c>
      <c r="AI69" s="8">
        <f t="shared" si="109"/>
        <v>0</v>
      </c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</row>
    <row r="70" spans="1:94" ht="13">
      <c r="A70" s="3"/>
      <c r="B70" s="7"/>
      <c r="C70" s="30" t="s">
        <v>33</v>
      </c>
      <c r="D70" s="30" t="s">
        <v>14</v>
      </c>
      <c r="E70" s="30" t="s">
        <v>15</v>
      </c>
      <c r="F70" s="30" t="s">
        <v>16</v>
      </c>
      <c r="G70" s="30" t="s">
        <v>17</v>
      </c>
      <c r="H70" s="30" t="s">
        <v>18</v>
      </c>
      <c r="I70" s="30" t="s">
        <v>19</v>
      </c>
      <c r="J70" s="30" t="s">
        <v>20</v>
      </c>
      <c r="K70" s="30" t="s">
        <v>21</v>
      </c>
      <c r="L70" s="31">
        <v>0</v>
      </c>
      <c r="M70" s="31">
        <f t="shared" ref="M70:CB70" si="110">SUM(M71:M74)</f>
        <v>32249.999999999996</v>
      </c>
      <c r="N70" s="31">
        <f t="shared" si="110"/>
        <v>48250</v>
      </c>
      <c r="O70" s="31">
        <f t="shared" si="110"/>
        <v>30249.999999999996</v>
      </c>
      <c r="P70" s="31">
        <f t="shared" si="110"/>
        <v>30249.999999999996</v>
      </c>
      <c r="Q70" s="31">
        <f t="shared" si="110"/>
        <v>32249.999999999996</v>
      </c>
      <c r="R70" s="31">
        <f t="shared" si="110"/>
        <v>30249.999999999996</v>
      </c>
      <c r="S70" s="31">
        <f t="shared" si="110"/>
        <v>30249.999999999996</v>
      </c>
      <c r="T70" s="31">
        <f t="shared" si="110"/>
        <v>40250</v>
      </c>
      <c r="U70" s="32">
        <f t="shared" si="110"/>
        <v>0</v>
      </c>
      <c r="V70" s="32">
        <f t="shared" si="110"/>
        <v>2</v>
      </c>
      <c r="W70" s="32">
        <f t="shared" si="110"/>
        <v>4</v>
      </c>
      <c r="X70" s="32">
        <f t="shared" si="110"/>
        <v>4</v>
      </c>
      <c r="Y70" s="32">
        <f t="shared" si="110"/>
        <v>4</v>
      </c>
      <c r="Z70" s="32">
        <f t="shared" si="110"/>
        <v>4</v>
      </c>
      <c r="AA70" s="32">
        <f t="shared" si="110"/>
        <v>4</v>
      </c>
      <c r="AB70" s="32">
        <f t="shared" si="110"/>
        <v>4</v>
      </c>
      <c r="AC70" s="32">
        <f t="shared" si="110"/>
        <v>4</v>
      </c>
      <c r="AD70" s="32">
        <f t="shared" si="110"/>
        <v>4</v>
      </c>
      <c r="AE70" s="32">
        <f t="shared" si="110"/>
        <v>4</v>
      </c>
      <c r="AF70" s="32">
        <f t="shared" si="110"/>
        <v>3.1379310344827585</v>
      </c>
      <c r="AG70" s="32">
        <f t="shared" si="110"/>
        <v>3</v>
      </c>
      <c r="AH70" s="32">
        <f t="shared" si="110"/>
        <v>2</v>
      </c>
      <c r="AI70" s="32">
        <f t="shared" si="110"/>
        <v>0.6333333333333333</v>
      </c>
      <c r="AJ70" s="33">
        <f t="shared" si="110"/>
        <v>0</v>
      </c>
      <c r="AK70" s="33">
        <f t="shared" si="110"/>
        <v>15000</v>
      </c>
      <c r="AL70" s="33">
        <f t="shared" si="110"/>
        <v>30249.999999999996</v>
      </c>
      <c r="AM70" s="33">
        <f t="shared" si="110"/>
        <v>30249.999999999996</v>
      </c>
      <c r="AN70" s="33">
        <f t="shared" si="110"/>
        <v>30249.999999999996</v>
      </c>
      <c r="AO70" s="33">
        <f t="shared" si="110"/>
        <v>30249.999999999996</v>
      </c>
      <c r="AP70" s="33">
        <f t="shared" si="110"/>
        <v>30249.999999999996</v>
      </c>
      <c r="AQ70" s="33">
        <f t="shared" si="110"/>
        <v>30249.999999999996</v>
      </c>
      <c r="AR70" s="33">
        <f t="shared" si="110"/>
        <v>30249.999999999996</v>
      </c>
      <c r="AS70" s="33">
        <f t="shared" si="110"/>
        <v>30249.999999999996</v>
      </c>
      <c r="AT70" s="33">
        <f t="shared" si="110"/>
        <v>30249.999999999996</v>
      </c>
      <c r="AU70" s="33">
        <f t="shared" si="110"/>
        <v>23999.999999999996</v>
      </c>
      <c r="AV70" s="33">
        <f t="shared" si="110"/>
        <v>22999.999999999996</v>
      </c>
      <c r="AW70" s="33">
        <f t="shared" si="110"/>
        <v>17166.666666666664</v>
      </c>
      <c r="AX70" s="33">
        <f t="shared" si="110"/>
        <v>5066.666666666667</v>
      </c>
      <c r="AY70" s="34">
        <f t="shared" si="110"/>
        <v>0</v>
      </c>
      <c r="AZ70" s="34">
        <f t="shared" si="110"/>
        <v>0</v>
      </c>
      <c r="BA70" s="34">
        <f t="shared" si="110"/>
        <v>4</v>
      </c>
      <c r="BB70" s="34">
        <f t="shared" si="110"/>
        <v>0</v>
      </c>
      <c r="BC70" s="34">
        <f t="shared" si="110"/>
        <v>0</v>
      </c>
      <c r="BD70" s="34">
        <f t="shared" si="110"/>
        <v>1</v>
      </c>
      <c r="BE70" s="34">
        <f t="shared" si="110"/>
        <v>0</v>
      </c>
      <c r="BF70" s="34">
        <f t="shared" si="110"/>
        <v>0</v>
      </c>
      <c r="BG70" s="34">
        <f t="shared" si="110"/>
        <v>3</v>
      </c>
      <c r="BH70" s="34">
        <f t="shared" si="110"/>
        <v>0</v>
      </c>
      <c r="BI70" s="34">
        <f t="shared" si="110"/>
        <v>0</v>
      </c>
      <c r="BJ70" s="34">
        <f t="shared" si="110"/>
        <v>1</v>
      </c>
      <c r="BK70" s="34">
        <f t="shared" si="110"/>
        <v>0</v>
      </c>
      <c r="BL70" s="34">
        <f t="shared" si="110"/>
        <v>0</v>
      </c>
      <c r="BM70" s="34">
        <f t="shared" si="110"/>
        <v>1</v>
      </c>
      <c r="BN70" s="33">
        <f t="shared" si="110"/>
        <v>0</v>
      </c>
      <c r="BO70" s="33">
        <f t="shared" si="110"/>
        <v>0</v>
      </c>
      <c r="BP70" s="33">
        <f t="shared" si="110"/>
        <v>20000</v>
      </c>
      <c r="BQ70" s="33">
        <f t="shared" si="110"/>
        <v>0</v>
      </c>
      <c r="BR70" s="33">
        <f t="shared" si="110"/>
        <v>0</v>
      </c>
      <c r="BS70" s="33">
        <f t="shared" si="110"/>
        <v>2000</v>
      </c>
      <c r="BT70" s="33">
        <f t="shared" si="110"/>
        <v>0</v>
      </c>
      <c r="BU70" s="33">
        <f t="shared" si="110"/>
        <v>0</v>
      </c>
      <c r="BV70" s="33">
        <f t="shared" si="110"/>
        <v>12000</v>
      </c>
      <c r="BW70" s="33">
        <f t="shared" si="110"/>
        <v>0</v>
      </c>
      <c r="BX70" s="33">
        <f t="shared" si="110"/>
        <v>0</v>
      </c>
      <c r="BY70" s="33">
        <f t="shared" si="110"/>
        <v>2000</v>
      </c>
      <c r="BZ70" s="33">
        <f t="shared" si="110"/>
        <v>0</v>
      </c>
      <c r="CA70" s="33">
        <f t="shared" si="110"/>
        <v>0</v>
      </c>
      <c r="CB70" s="33">
        <f t="shared" si="110"/>
        <v>8000</v>
      </c>
      <c r="CC70" s="33">
        <f t="shared" ref="CC70:CC75" si="111">SUM(L70:T70,AJ70:AL70,BN70:BP70)</f>
        <v>339250</v>
      </c>
      <c r="CD70" s="33">
        <f t="shared" ref="CD70:CD75" si="112">SUM(AM70:AX70,BQ70:CB70)</f>
        <v>335233.33333333331</v>
      </c>
      <c r="CE70" s="33">
        <f t="shared" ref="CE70:CP70" si="113">SUM(CE71:CE74)</f>
        <v>0</v>
      </c>
      <c r="CF70" s="33">
        <f t="shared" si="113"/>
        <v>0</v>
      </c>
      <c r="CG70" s="33">
        <f t="shared" si="113"/>
        <v>2000</v>
      </c>
      <c r="CH70" s="33">
        <f t="shared" si="113"/>
        <v>0</v>
      </c>
      <c r="CI70" s="33">
        <f t="shared" si="113"/>
        <v>0</v>
      </c>
      <c r="CJ70" s="33">
        <f t="shared" si="113"/>
        <v>12000</v>
      </c>
      <c r="CK70" s="33">
        <f t="shared" si="113"/>
        <v>0</v>
      </c>
      <c r="CL70" s="33">
        <f t="shared" si="113"/>
        <v>0</v>
      </c>
      <c r="CM70" s="33">
        <f t="shared" si="113"/>
        <v>2000</v>
      </c>
      <c r="CN70" s="33">
        <f t="shared" si="113"/>
        <v>0</v>
      </c>
      <c r="CO70" s="33">
        <f t="shared" si="113"/>
        <v>0</v>
      </c>
      <c r="CP70" s="33">
        <f t="shared" si="113"/>
        <v>8000</v>
      </c>
    </row>
    <row r="71" spans="1:94" ht="13">
      <c r="A71" s="3"/>
      <c r="B71" s="7"/>
      <c r="C71" s="35" t="s">
        <v>118</v>
      </c>
      <c r="D71" s="11" t="s">
        <v>55</v>
      </c>
      <c r="E71" s="11" t="s">
        <v>60</v>
      </c>
      <c r="F71" s="11" t="s">
        <v>26</v>
      </c>
      <c r="G71" s="36">
        <v>96000</v>
      </c>
      <c r="H71" s="37">
        <v>44896</v>
      </c>
      <c r="I71" s="86">
        <v>45280</v>
      </c>
      <c r="J71" s="36">
        <v>8000</v>
      </c>
      <c r="K71" s="11" t="s">
        <v>24</v>
      </c>
      <c r="L71" s="38">
        <f>$G71/12</f>
        <v>8000</v>
      </c>
      <c r="M71" s="38">
        <f>$G71/12</f>
        <v>8000</v>
      </c>
      <c r="N71" s="38">
        <f>($G71/12)+$J71</f>
        <v>16000</v>
      </c>
      <c r="O71" s="38">
        <f>$G71/12</f>
        <v>8000</v>
      </c>
      <c r="P71" s="38">
        <f>$G71/12</f>
        <v>8000</v>
      </c>
      <c r="Q71" s="38">
        <f>$G71/12</f>
        <v>8000</v>
      </c>
      <c r="R71" s="38">
        <f>$G71/12</f>
        <v>8000</v>
      </c>
      <c r="S71" s="38">
        <f>$G71/12</f>
        <v>8000</v>
      </c>
      <c r="T71" s="38">
        <f>$G71/12</f>
        <v>8000</v>
      </c>
      <c r="U71" s="39">
        <f t="shared" ref="U71:AI74" si="114">IF($H71=0,0,MAX(0,(MIN($I71,EOMONTH(U$14,0))-MAX($H71,U$14))/(EOMONTH(U$14,0)-U$14)))</f>
        <v>0</v>
      </c>
      <c r="V71" s="39">
        <f t="shared" si="114"/>
        <v>0</v>
      </c>
      <c r="W71" s="39">
        <f t="shared" si="114"/>
        <v>1</v>
      </c>
      <c r="X71" s="39">
        <f t="shared" si="114"/>
        <v>1</v>
      </c>
      <c r="Y71" s="39">
        <f t="shared" si="114"/>
        <v>1</v>
      </c>
      <c r="Z71" s="39">
        <f t="shared" si="114"/>
        <v>1</v>
      </c>
      <c r="AA71" s="39">
        <f t="shared" si="114"/>
        <v>1</v>
      </c>
      <c r="AB71" s="39">
        <f t="shared" si="114"/>
        <v>1</v>
      </c>
      <c r="AC71" s="39">
        <f t="shared" si="114"/>
        <v>1</v>
      </c>
      <c r="AD71" s="39">
        <f t="shared" si="114"/>
        <v>1</v>
      </c>
      <c r="AE71" s="39">
        <f t="shared" si="114"/>
        <v>1</v>
      </c>
      <c r="AF71" s="39">
        <f t="shared" si="114"/>
        <v>1</v>
      </c>
      <c r="AG71" s="39">
        <f t="shared" si="114"/>
        <v>1</v>
      </c>
      <c r="AH71" s="39">
        <f t="shared" si="114"/>
        <v>1</v>
      </c>
      <c r="AI71" s="39">
        <f t="shared" si="114"/>
        <v>0.6333333333333333</v>
      </c>
      <c r="AJ71" s="40">
        <f t="shared" ref="AJ71:AX74" si="115">$G71*U71/12</f>
        <v>0</v>
      </c>
      <c r="AK71" s="40">
        <f t="shared" si="115"/>
        <v>0</v>
      </c>
      <c r="AL71" s="40">
        <f t="shared" si="115"/>
        <v>8000</v>
      </c>
      <c r="AM71" s="40">
        <f t="shared" si="115"/>
        <v>8000</v>
      </c>
      <c r="AN71" s="40">
        <f t="shared" si="115"/>
        <v>8000</v>
      </c>
      <c r="AO71" s="40">
        <f t="shared" si="115"/>
        <v>8000</v>
      </c>
      <c r="AP71" s="40">
        <f t="shared" si="115"/>
        <v>8000</v>
      </c>
      <c r="AQ71" s="40">
        <f t="shared" si="115"/>
        <v>8000</v>
      </c>
      <c r="AR71" s="40">
        <f t="shared" si="115"/>
        <v>8000</v>
      </c>
      <c r="AS71" s="40">
        <f t="shared" si="115"/>
        <v>8000</v>
      </c>
      <c r="AT71" s="40">
        <f t="shared" si="115"/>
        <v>8000</v>
      </c>
      <c r="AU71" s="40">
        <f t="shared" si="115"/>
        <v>8000</v>
      </c>
      <c r="AV71" s="40">
        <f t="shared" si="115"/>
        <v>8000</v>
      </c>
      <c r="AW71" s="40">
        <f t="shared" si="115"/>
        <v>8000</v>
      </c>
      <c r="AX71" s="40">
        <f t="shared" si="115"/>
        <v>5066.666666666667</v>
      </c>
      <c r="AY71" s="41">
        <f t="shared" ref="AY71:AZ74" si="116">IF((AND(OR($I71="",$I71&gt;AY$14),$K71="Monthly")),1,0)</f>
        <v>0</v>
      </c>
      <c r="AZ71" s="41">
        <f t="shared" si="116"/>
        <v>0</v>
      </c>
      <c r="BA71" s="41">
        <f>IF((AND(OR($I71="",$I71&gt;BA$14),$K71="Monthly")),1,IF((AND(OR($I71="",$I71&gt;BA$14),$K71="Quarterly")),1,IF((AND(OR($I71="",$I71&gt;BA$14),$K71="Annual")),1,IF((AND(OR($I71="",$I71&gt;BA$14),$K71="Bi-Annual")),1,0))))</f>
        <v>1</v>
      </c>
      <c r="BB71" s="41">
        <f t="shared" ref="BB71:BC74" si="117">IF((AND(OR($I71="",$I71&gt;BB$14),$K71="Monthly")),1,0)</f>
        <v>0</v>
      </c>
      <c r="BC71" s="41">
        <f t="shared" si="117"/>
        <v>0</v>
      </c>
      <c r="BD71" s="41">
        <f>IF((AND(OR($I71="",$I71&gt;BD$14),$K71="Monthly")),1,IF((AND(OR($I71="",$I71&gt;BD$14),$K71="Quarterly")),1,0))</f>
        <v>0</v>
      </c>
      <c r="BE71" s="41">
        <f t="shared" ref="BE71:BF74" si="118">IF((AND(OR($I71="",$I71&gt;BE$14),$K71="Monthly")),1,0)</f>
        <v>0</v>
      </c>
      <c r="BF71" s="41">
        <f t="shared" si="118"/>
        <v>0</v>
      </c>
      <c r="BG71" s="41">
        <f>IF((AND(OR($I71="",$I71&gt;BG$14),$K71="Monthly")),1,IF((AND(OR($I71="",$I71&gt;BG$14),$K71="Quarterly")),1,IF((AND(OR($I71="",$I71&gt;BG$14),$K71="Bi-Annual")),1,0)))</f>
        <v>0</v>
      </c>
      <c r="BH71" s="41">
        <f t="shared" ref="BH71:BI74" si="119">IF((AND(OR($I71="",$I71&gt;BH$14),$K71="Monthly")),1,0)</f>
        <v>0</v>
      </c>
      <c r="BI71" s="41">
        <f t="shared" si="119"/>
        <v>0</v>
      </c>
      <c r="BJ71" s="41">
        <f>IF((AND(OR($I71="",$I71&gt;BJ$14),$K71="Monthly")),1,IF((AND(OR($I71="",$I71&gt;BJ$14),$K71="Quarterly")),1,0))</f>
        <v>0</v>
      </c>
      <c r="BK71" s="41">
        <f t="shared" ref="BK71:BL74" si="120">IF((AND(OR($I71="",$I71&gt;BK$14),$K71="Monthly")),1,0)</f>
        <v>0</v>
      </c>
      <c r="BL71" s="41">
        <f t="shared" si="120"/>
        <v>0</v>
      </c>
      <c r="BM71" s="41">
        <f>IF((AND(OR($I71="",$I71&gt;BM$14),$K71="Monthly")),1,IF((AND(OR($I71="",$I71&gt;BM$14),$K71="Quarterly")),1,IF((AND(OR($I71="",$I71&gt;BM$14),$K71="Annual")),1,IF((AND(OR($I71="",$I71&gt;BM$14),$K71="Bi-Annual")),1,0))))</f>
        <v>1</v>
      </c>
      <c r="BN71" s="40">
        <f t="shared" ref="BN71:CB74" si="121">$J71*AY71</f>
        <v>0</v>
      </c>
      <c r="BO71" s="40">
        <f t="shared" si="121"/>
        <v>0</v>
      </c>
      <c r="BP71" s="40">
        <f t="shared" si="121"/>
        <v>8000</v>
      </c>
      <c r="BQ71" s="40">
        <f t="shared" si="121"/>
        <v>0</v>
      </c>
      <c r="BR71" s="40">
        <f t="shared" si="121"/>
        <v>0</v>
      </c>
      <c r="BS71" s="40">
        <f t="shared" si="121"/>
        <v>0</v>
      </c>
      <c r="BT71" s="40">
        <f t="shared" si="121"/>
        <v>0</v>
      </c>
      <c r="BU71" s="40">
        <f t="shared" si="121"/>
        <v>0</v>
      </c>
      <c r="BV71" s="40">
        <f t="shared" si="121"/>
        <v>0</v>
      </c>
      <c r="BW71" s="40">
        <f t="shared" si="121"/>
        <v>0</v>
      </c>
      <c r="BX71" s="40">
        <f t="shared" si="121"/>
        <v>0</v>
      </c>
      <c r="BY71" s="40">
        <f t="shared" si="121"/>
        <v>0</v>
      </c>
      <c r="BZ71" s="40">
        <f t="shared" si="121"/>
        <v>0</v>
      </c>
      <c r="CA71" s="40">
        <f t="shared" si="121"/>
        <v>0</v>
      </c>
      <c r="CB71" s="40">
        <f t="shared" si="121"/>
        <v>8000</v>
      </c>
      <c r="CC71" s="33">
        <f t="shared" si="111"/>
        <v>96000</v>
      </c>
      <c r="CD71" s="33">
        <f t="shared" si="112"/>
        <v>101066.66666666667</v>
      </c>
      <c r="CE71" s="40">
        <f t="shared" ref="CE71:CP74" si="122">$J71*BB71</f>
        <v>0</v>
      </c>
      <c r="CF71" s="40">
        <f t="shared" si="122"/>
        <v>0</v>
      </c>
      <c r="CG71" s="40">
        <f t="shared" si="122"/>
        <v>0</v>
      </c>
      <c r="CH71" s="40">
        <f t="shared" si="122"/>
        <v>0</v>
      </c>
      <c r="CI71" s="40">
        <f t="shared" si="122"/>
        <v>0</v>
      </c>
      <c r="CJ71" s="40">
        <f t="shared" si="122"/>
        <v>0</v>
      </c>
      <c r="CK71" s="40">
        <f t="shared" si="122"/>
        <v>0</v>
      </c>
      <c r="CL71" s="40">
        <f t="shared" si="122"/>
        <v>0</v>
      </c>
      <c r="CM71" s="40">
        <f t="shared" si="122"/>
        <v>0</v>
      </c>
      <c r="CN71" s="40">
        <f t="shared" si="122"/>
        <v>0</v>
      </c>
      <c r="CO71" s="40">
        <f t="shared" si="122"/>
        <v>0</v>
      </c>
      <c r="CP71" s="40">
        <f t="shared" si="122"/>
        <v>8000</v>
      </c>
    </row>
    <row r="72" spans="1:94" ht="13">
      <c r="A72" s="3"/>
      <c r="B72" s="7"/>
      <c r="C72" s="35" t="s">
        <v>119</v>
      </c>
      <c r="D72" s="11" t="s">
        <v>55</v>
      </c>
      <c r="E72" s="11" t="s">
        <v>61</v>
      </c>
      <c r="F72" s="11" t="s">
        <v>23</v>
      </c>
      <c r="G72" s="36">
        <v>110000</v>
      </c>
      <c r="H72" s="37">
        <v>44866</v>
      </c>
      <c r="I72" s="86">
        <v>45261</v>
      </c>
      <c r="J72" s="36">
        <v>6000</v>
      </c>
      <c r="K72" s="11" t="s">
        <v>29</v>
      </c>
      <c r="L72" s="38">
        <f>$G72/12</f>
        <v>9166.6666666666661</v>
      </c>
      <c r="M72" s="38">
        <f t="shared" ref="M72:AB74" si="123">$G72/12</f>
        <v>9166.6666666666661</v>
      </c>
      <c r="N72" s="38">
        <f>($G72/12)+$J72</f>
        <v>15166.666666666666</v>
      </c>
      <c r="O72" s="38">
        <f t="shared" si="123"/>
        <v>9166.6666666666661</v>
      </c>
      <c r="P72" s="38">
        <f t="shared" si="123"/>
        <v>9166.6666666666661</v>
      </c>
      <c r="Q72" s="38">
        <f t="shared" si="123"/>
        <v>9166.6666666666661</v>
      </c>
      <c r="R72" s="38">
        <f t="shared" si="123"/>
        <v>9166.6666666666661</v>
      </c>
      <c r="S72" s="38">
        <f t="shared" si="123"/>
        <v>9166.6666666666661</v>
      </c>
      <c r="T72" s="38">
        <f>($G72/12)+$J72</f>
        <v>15166.666666666666</v>
      </c>
      <c r="U72" s="39">
        <f t="shared" si="114"/>
        <v>0</v>
      </c>
      <c r="V72" s="39">
        <f t="shared" si="114"/>
        <v>1</v>
      </c>
      <c r="W72" s="39">
        <f t="shared" si="114"/>
        <v>1</v>
      </c>
      <c r="X72" s="39">
        <f t="shared" si="114"/>
        <v>1</v>
      </c>
      <c r="Y72" s="39">
        <f t="shared" si="114"/>
        <v>1</v>
      </c>
      <c r="Z72" s="39">
        <f t="shared" si="114"/>
        <v>1</v>
      </c>
      <c r="AA72" s="39">
        <f t="shared" si="114"/>
        <v>1</v>
      </c>
      <c r="AB72" s="39">
        <f t="shared" si="114"/>
        <v>1</v>
      </c>
      <c r="AC72" s="39">
        <f t="shared" si="114"/>
        <v>1</v>
      </c>
      <c r="AD72" s="39">
        <f t="shared" si="114"/>
        <v>1</v>
      </c>
      <c r="AE72" s="39">
        <f t="shared" si="114"/>
        <v>1</v>
      </c>
      <c r="AF72" s="39">
        <f t="shared" si="114"/>
        <v>1</v>
      </c>
      <c r="AG72" s="39">
        <f t="shared" si="114"/>
        <v>1</v>
      </c>
      <c r="AH72" s="39">
        <f t="shared" si="114"/>
        <v>1</v>
      </c>
      <c r="AI72" s="39">
        <f t="shared" si="114"/>
        <v>0</v>
      </c>
      <c r="AJ72" s="40">
        <f t="shared" si="115"/>
        <v>0</v>
      </c>
      <c r="AK72" s="40">
        <f>$G72*V72/12</f>
        <v>9166.6666666666661</v>
      </c>
      <c r="AL72" s="40">
        <f t="shared" si="115"/>
        <v>9166.6666666666661</v>
      </c>
      <c r="AM72" s="40">
        <f t="shared" si="115"/>
        <v>9166.6666666666661</v>
      </c>
      <c r="AN72" s="40">
        <f t="shared" si="115"/>
        <v>9166.6666666666661</v>
      </c>
      <c r="AO72" s="40">
        <f t="shared" si="115"/>
        <v>9166.6666666666661</v>
      </c>
      <c r="AP72" s="40">
        <f t="shared" si="115"/>
        <v>9166.6666666666661</v>
      </c>
      <c r="AQ72" s="40">
        <f t="shared" si="115"/>
        <v>9166.6666666666661</v>
      </c>
      <c r="AR72" s="40">
        <f t="shared" si="115"/>
        <v>9166.6666666666661</v>
      </c>
      <c r="AS72" s="40">
        <f t="shared" si="115"/>
        <v>9166.6666666666661</v>
      </c>
      <c r="AT72" s="40">
        <f t="shared" si="115"/>
        <v>9166.6666666666661</v>
      </c>
      <c r="AU72" s="40">
        <f t="shared" si="115"/>
        <v>9166.6666666666661</v>
      </c>
      <c r="AV72" s="40">
        <f t="shared" si="115"/>
        <v>9166.6666666666661</v>
      </c>
      <c r="AW72" s="40">
        <f t="shared" si="115"/>
        <v>9166.6666666666661</v>
      </c>
      <c r="AX72" s="40">
        <f t="shared" si="115"/>
        <v>0</v>
      </c>
      <c r="AY72" s="41">
        <f t="shared" si="116"/>
        <v>0</v>
      </c>
      <c r="AZ72" s="41">
        <f t="shared" si="116"/>
        <v>0</v>
      </c>
      <c r="BA72" s="41">
        <f>IF((AND(OR($I72="",$I72&gt;BA$14),$K72="Monthly")),1,IF((AND(OR($I72="",$I72&gt;BA$14),$K72="Quarterly")),1,IF((AND(OR($I72="",$I72&gt;BA$14),$K72="Annual")),1,IF((AND(OR($I72="",$I72&gt;BA$14),$K72="Bi-Annual")),1,0))))</f>
        <v>1</v>
      </c>
      <c r="BB72" s="41">
        <f t="shared" si="117"/>
        <v>0</v>
      </c>
      <c r="BC72" s="41">
        <f t="shared" si="117"/>
        <v>0</v>
      </c>
      <c r="BD72" s="41">
        <f>IF((AND(OR($I72="",$I72&gt;BD$14),$K72="Monthly")),1,IF((AND(OR($I72="",$I72&gt;BD$14),$K72="Quarterly")),1,0))</f>
        <v>0</v>
      </c>
      <c r="BE72" s="41">
        <f t="shared" si="118"/>
        <v>0</v>
      </c>
      <c r="BF72" s="41">
        <f t="shared" si="118"/>
        <v>0</v>
      </c>
      <c r="BG72" s="41">
        <f>IF((AND(OR($I72="",$I72&gt;BG$14),$K72="Monthly")),1,IF((AND(OR($I72="",$I72&gt;BG$14),$K72="Quarterly")),1,IF((AND(OR($I72="",$I72&gt;BG$14),$K72="Bi-Annual")),1,0)))</f>
        <v>1</v>
      </c>
      <c r="BH72" s="41">
        <f t="shared" si="119"/>
        <v>0</v>
      </c>
      <c r="BI72" s="41">
        <f t="shared" si="119"/>
        <v>0</v>
      </c>
      <c r="BJ72" s="41">
        <f>IF((AND(OR($I72="",$I72&gt;BJ$14),$K72="Monthly")),1,IF((AND(OR($I72="",$I72&gt;BJ$14),$K72="Quarterly")),1,0))</f>
        <v>0</v>
      </c>
      <c r="BK72" s="41">
        <f t="shared" si="120"/>
        <v>0</v>
      </c>
      <c r="BL72" s="41">
        <f t="shared" si="120"/>
        <v>0</v>
      </c>
      <c r="BM72" s="41">
        <f>IF((AND(OR($I72="",$I72&gt;BM$14),$K72="Monthly")),1,IF((AND(OR($I72="",$I72&gt;BM$14),$K72="Quarterly")),1,IF((AND(OR($I72="",$I72&gt;BM$14),$K72="Annual")),1,IF((AND(OR($I72="",$I72&gt;BM$14),$K72="Bi-Annual")),1,0))))</f>
        <v>0</v>
      </c>
      <c r="BN72" s="40">
        <f t="shared" si="121"/>
        <v>0</v>
      </c>
      <c r="BO72" s="40">
        <f t="shared" si="121"/>
        <v>0</v>
      </c>
      <c r="BP72" s="40">
        <f t="shared" si="121"/>
        <v>6000</v>
      </c>
      <c r="BQ72" s="40">
        <f t="shared" si="121"/>
        <v>0</v>
      </c>
      <c r="BR72" s="40">
        <f t="shared" si="121"/>
        <v>0</v>
      </c>
      <c r="BS72" s="40">
        <f t="shared" si="121"/>
        <v>0</v>
      </c>
      <c r="BT72" s="40">
        <f t="shared" si="121"/>
        <v>0</v>
      </c>
      <c r="BU72" s="40">
        <f t="shared" si="121"/>
        <v>0</v>
      </c>
      <c r="BV72" s="40">
        <f t="shared" si="121"/>
        <v>6000</v>
      </c>
      <c r="BW72" s="40">
        <f t="shared" si="121"/>
        <v>0</v>
      </c>
      <c r="BX72" s="40">
        <f t="shared" si="121"/>
        <v>0</v>
      </c>
      <c r="BY72" s="40">
        <f t="shared" si="121"/>
        <v>0</v>
      </c>
      <c r="BZ72" s="40">
        <f t="shared" si="121"/>
        <v>0</v>
      </c>
      <c r="CA72" s="40">
        <f t="shared" si="121"/>
        <v>0</v>
      </c>
      <c r="CB72" s="40">
        <f t="shared" si="121"/>
        <v>0</v>
      </c>
      <c r="CC72" s="33">
        <f t="shared" si="111"/>
        <v>118833.33333333334</v>
      </c>
      <c r="CD72" s="33">
        <f t="shared" si="112"/>
        <v>106833.33333333334</v>
      </c>
      <c r="CE72" s="40">
        <f t="shared" si="122"/>
        <v>0</v>
      </c>
      <c r="CF72" s="40">
        <f t="shared" si="122"/>
        <v>0</v>
      </c>
      <c r="CG72" s="40">
        <f t="shared" si="122"/>
        <v>0</v>
      </c>
      <c r="CH72" s="40">
        <f t="shared" si="122"/>
        <v>0</v>
      </c>
      <c r="CI72" s="40">
        <f t="shared" si="122"/>
        <v>0</v>
      </c>
      <c r="CJ72" s="40">
        <f t="shared" si="122"/>
        <v>6000</v>
      </c>
      <c r="CK72" s="40">
        <f t="shared" si="122"/>
        <v>0</v>
      </c>
      <c r="CL72" s="40">
        <f t="shared" si="122"/>
        <v>0</v>
      </c>
      <c r="CM72" s="40">
        <f t="shared" si="122"/>
        <v>0</v>
      </c>
      <c r="CN72" s="40">
        <f t="shared" si="122"/>
        <v>0</v>
      </c>
      <c r="CO72" s="40">
        <f t="shared" si="122"/>
        <v>0</v>
      </c>
      <c r="CP72" s="40">
        <f t="shared" si="122"/>
        <v>0</v>
      </c>
    </row>
    <row r="73" spans="1:94" ht="13">
      <c r="A73" s="3"/>
      <c r="B73" s="7"/>
      <c r="C73" s="35" t="s">
        <v>120</v>
      </c>
      <c r="D73" s="11" t="s">
        <v>55</v>
      </c>
      <c r="E73" s="11" t="s">
        <v>62</v>
      </c>
      <c r="F73" s="11" t="s">
        <v>31</v>
      </c>
      <c r="G73" s="36">
        <v>70000</v>
      </c>
      <c r="H73" s="37">
        <v>44866</v>
      </c>
      <c r="I73" s="86">
        <v>45231</v>
      </c>
      <c r="J73" s="36">
        <v>2000</v>
      </c>
      <c r="K73" s="11" t="s">
        <v>27</v>
      </c>
      <c r="L73" s="38">
        <f>$G73/12</f>
        <v>5833.333333333333</v>
      </c>
      <c r="M73" s="38">
        <f>($G73/12)+$J73</f>
        <v>7833.333333333333</v>
      </c>
      <c r="N73" s="38">
        <f t="shared" si="123"/>
        <v>5833.333333333333</v>
      </c>
      <c r="O73" s="38">
        <f t="shared" si="123"/>
        <v>5833.333333333333</v>
      </c>
      <c r="P73" s="38">
        <f t="shared" si="123"/>
        <v>5833.333333333333</v>
      </c>
      <c r="Q73" s="38">
        <f>($G73/12)+$J73</f>
        <v>7833.333333333333</v>
      </c>
      <c r="R73" s="38">
        <f t="shared" si="123"/>
        <v>5833.333333333333</v>
      </c>
      <c r="S73" s="38">
        <f t="shared" si="123"/>
        <v>5833.333333333333</v>
      </c>
      <c r="T73" s="38">
        <f t="shared" si="123"/>
        <v>5833.333333333333</v>
      </c>
      <c r="U73" s="39">
        <f t="shared" si="114"/>
        <v>0</v>
      </c>
      <c r="V73" s="39">
        <f t="shared" si="114"/>
        <v>1</v>
      </c>
      <c r="W73" s="39">
        <f t="shared" si="114"/>
        <v>1</v>
      </c>
      <c r="X73" s="39">
        <f t="shared" si="114"/>
        <v>1</v>
      </c>
      <c r="Y73" s="39">
        <f t="shared" si="114"/>
        <v>1</v>
      </c>
      <c r="Z73" s="39">
        <f t="shared" si="114"/>
        <v>1</v>
      </c>
      <c r="AA73" s="39">
        <f t="shared" si="114"/>
        <v>1</v>
      </c>
      <c r="AB73" s="39">
        <f t="shared" si="114"/>
        <v>1</v>
      </c>
      <c r="AC73" s="39">
        <f t="shared" si="114"/>
        <v>1</v>
      </c>
      <c r="AD73" s="39">
        <f t="shared" si="114"/>
        <v>1</v>
      </c>
      <c r="AE73" s="39">
        <f t="shared" si="114"/>
        <v>1</v>
      </c>
      <c r="AF73" s="39">
        <f t="shared" si="114"/>
        <v>1</v>
      </c>
      <c r="AG73" s="39">
        <f t="shared" si="114"/>
        <v>1</v>
      </c>
      <c r="AH73" s="39">
        <f t="shared" si="114"/>
        <v>0</v>
      </c>
      <c r="AI73" s="39">
        <f t="shared" si="114"/>
        <v>0</v>
      </c>
      <c r="AJ73" s="40">
        <f t="shared" si="115"/>
        <v>0</v>
      </c>
      <c r="AK73" s="40">
        <f t="shared" si="115"/>
        <v>5833.333333333333</v>
      </c>
      <c r="AL73" s="40">
        <f t="shared" si="115"/>
        <v>5833.333333333333</v>
      </c>
      <c r="AM73" s="40">
        <f t="shared" si="115"/>
        <v>5833.333333333333</v>
      </c>
      <c r="AN73" s="40">
        <f t="shared" si="115"/>
        <v>5833.333333333333</v>
      </c>
      <c r="AO73" s="40">
        <f t="shared" si="115"/>
        <v>5833.333333333333</v>
      </c>
      <c r="AP73" s="40">
        <f t="shared" si="115"/>
        <v>5833.333333333333</v>
      </c>
      <c r="AQ73" s="40">
        <f t="shared" si="115"/>
        <v>5833.333333333333</v>
      </c>
      <c r="AR73" s="40">
        <f t="shared" si="115"/>
        <v>5833.333333333333</v>
      </c>
      <c r="AS73" s="40">
        <f t="shared" si="115"/>
        <v>5833.333333333333</v>
      </c>
      <c r="AT73" s="40">
        <f t="shared" si="115"/>
        <v>5833.333333333333</v>
      </c>
      <c r="AU73" s="40">
        <f t="shared" si="115"/>
        <v>5833.333333333333</v>
      </c>
      <c r="AV73" s="40">
        <f t="shared" si="115"/>
        <v>5833.333333333333</v>
      </c>
      <c r="AW73" s="40">
        <f t="shared" si="115"/>
        <v>0</v>
      </c>
      <c r="AX73" s="40">
        <f t="shared" si="115"/>
        <v>0</v>
      </c>
      <c r="AY73" s="41">
        <f t="shared" si="116"/>
        <v>0</v>
      </c>
      <c r="AZ73" s="41">
        <f t="shared" si="116"/>
        <v>0</v>
      </c>
      <c r="BA73" s="41">
        <f>IF((AND(OR($I73="",$I73&gt;BA$14),$K73="Monthly")),1,IF((AND(OR($I73="",$I73&gt;BA$14),$K73="Quarterly")),1,IF((AND(OR($I73="",$I73&gt;BA$14),$K73="Annual")),1,IF((AND(OR($I73="",$I73&gt;BA$14),$K73="Bi-Annual")),1,0))))</f>
        <v>1</v>
      </c>
      <c r="BB73" s="41">
        <f t="shared" si="117"/>
        <v>0</v>
      </c>
      <c r="BC73" s="41">
        <f t="shared" si="117"/>
        <v>0</v>
      </c>
      <c r="BD73" s="41">
        <f>IF((AND(OR($I73="",$I73&gt;BD$14),$K73="Monthly")),1,IF((AND(OR($I73="",$I73&gt;BD$14),$K73="Quarterly")),1,0))</f>
        <v>1</v>
      </c>
      <c r="BE73" s="41">
        <f t="shared" si="118"/>
        <v>0</v>
      </c>
      <c r="BF73" s="41">
        <f t="shared" si="118"/>
        <v>0</v>
      </c>
      <c r="BG73" s="41">
        <f>IF((AND(OR($I73="",$I73&gt;BG$14),$K73="Monthly")),1,IF((AND(OR($I73="",$I73&gt;BG$14),$K73="Quarterly")),1,IF((AND(OR($I73="",$I73&gt;BG$14),$K73="Bi-Annual")),1,0)))</f>
        <v>1</v>
      </c>
      <c r="BH73" s="41">
        <f t="shared" si="119"/>
        <v>0</v>
      </c>
      <c r="BI73" s="41">
        <f t="shared" si="119"/>
        <v>0</v>
      </c>
      <c r="BJ73" s="41">
        <f>IF((AND(OR($I73="",$I73&gt;BJ$14),$K73="Monthly")),1,IF((AND(OR($I73="",$I73&gt;BJ$14),$K73="Quarterly")),1,0))</f>
        <v>1</v>
      </c>
      <c r="BK73" s="41">
        <f t="shared" si="120"/>
        <v>0</v>
      </c>
      <c r="BL73" s="41">
        <f t="shared" si="120"/>
        <v>0</v>
      </c>
      <c r="BM73" s="41">
        <f>IF((AND(OR($I73="",$I73&gt;BM$14),$K73="Monthly")),1,IF((AND(OR($I73="",$I73&gt;BM$14),$K73="Quarterly")),1,IF((AND(OR($I73="",$I73&gt;BM$14),$K73="Annual")),1,IF((AND(OR($I73="",$I73&gt;BM$14),$K73="Bi-Annual")),1,0))))</f>
        <v>0</v>
      </c>
      <c r="BN73" s="40">
        <f t="shared" si="121"/>
        <v>0</v>
      </c>
      <c r="BO73" s="40">
        <f t="shared" si="121"/>
        <v>0</v>
      </c>
      <c r="BP73" s="40">
        <f t="shared" si="121"/>
        <v>2000</v>
      </c>
      <c r="BQ73" s="40">
        <f t="shared" si="121"/>
        <v>0</v>
      </c>
      <c r="BR73" s="40">
        <f t="shared" si="121"/>
        <v>0</v>
      </c>
      <c r="BS73" s="40">
        <f t="shared" si="121"/>
        <v>2000</v>
      </c>
      <c r="BT73" s="40">
        <f t="shared" si="121"/>
        <v>0</v>
      </c>
      <c r="BU73" s="40">
        <f t="shared" si="121"/>
        <v>0</v>
      </c>
      <c r="BV73" s="40">
        <f t="shared" si="121"/>
        <v>2000</v>
      </c>
      <c r="BW73" s="40">
        <f t="shared" si="121"/>
        <v>0</v>
      </c>
      <c r="BX73" s="40">
        <f t="shared" si="121"/>
        <v>0</v>
      </c>
      <c r="BY73" s="40">
        <f t="shared" si="121"/>
        <v>2000</v>
      </c>
      <c r="BZ73" s="40">
        <f t="shared" si="121"/>
        <v>0</v>
      </c>
      <c r="CA73" s="40">
        <f t="shared" si="121"/>
        <v>0</v>
      </c>
      <c r="CB73" s="40">
        <f t="shared" si="121"/>
        <v>0</v>
      </c>
      <c r="CC73" s="33">
        <f t="shared" si="111"/>
        <v>70166.666666666672</v>
      </c>
      <c r="CD73" s="33">
        <f t="shared" si="112"/>
        <v>64333.333333333343</v>
      </c>
      <c r="CE73" s="40">
        <f t="shared" si="122"/>
        <v>0</v>
      </c>
      <c r="CF73" s="40">
        <f t="shared" si="122"/>
        <v>0</v>
      </c>
      <c r="CG73" s="40">
        <f t="shared" si="122"/>
        <v>2000</v>
      </c>
      <c r="CH73" s="40">
        <f t="shared" si="122"/>
        <v>0</v>
      </c>
      <c r="CI73" s="40">
        <f t="shared" si="122"/>
        <v>0</v>
      </c>
      <c r="CJ73" s="40">
        <f t="shared" si="122"/>
        <v>2000</v>
      </c>
      <c r="CK73" s="40">
        <f t="shared" si="122"/>
        <v>0</v>
      </c>
      <c r="CL73" s="40">
        <f t="shared" si="122"/>
        <v>0</v>
      </c>
      <c r="CM73" s="40">
        <f t="shared" si="122"/>
        <v>2000</v>
      </c>
      <c r="CN73" s="40">
        <f t="shared" si="122"/>
        <v>0</v>
      </c>
      <c r="CO73" s="40">
        <f t="shared" si="122"/>
        <v>0</v>
      </c>
      <c r="CP73" s="40">
        <f t="shared" si="122"/>
        <v>0</v>
      </c>
    </row>
    <row r="74" spans="1:94" ht="13">
      <c r="A74" s="3"/>
      <c r="B74" s="7"/>
      <c r="C74" s="35" t="s">
        <v>121</v>
      </c>
      <c r="D74" s="11" t="s">
        <v>55</v>
      </c>
      <c r="E74" s="11" t="s">
        <v>63</v>
      </c>
      <c r="F74" s="11" t="s">
        <v>46</v>
      </c>
      <c r="G74" s="36">
        <v>87000</v>
      </c>
      <c r="H74" s="37">
        <v>44896</v>
      </c>
      <c r="I74" s="86">
        <v>45174</v>
      </c>
      <c r="J74" s="36">
        <v>4000</v>
      </c>
      <c r="K74" s="11" t="s">
        <v>29</v>
      </c>
      <c r="L74" s="38">
        <f>$G74/12</f>
        <v>7250</v>
      </c>
      <c r="M74" s="38">
        <f t="shared" si="123"/>
        <v>7250</v>
      </c>
      <c r="N74" s="38">
        <f>($G74/12)+$J74</f>
        <v>11250</v>
      </c>
      <c r="O74" s="38">
        <f t="shared" si="123"/>
        <v>7250</v>
      </c>
      <c r="P74" s="38">
        <f t="shared" si="123"/>
        <v>7250</v>
      </c>
      <c r="Q74" s="38">
        <f t="shared" si="123"/>
        <v>7250</v>
      </c>
      <c r="R74" s="38">
        <f t="shared" si="123"/>
        <v>7250</v>
      </c>
      <c r="S74" s="38">
        <f t="shared" si="123"/>
        <v>7250</v>
      </c>
      <c r="T74" s="38">
        <f>($G74/12)+$J74</f>
        <v>11250</v>
      </c>
      <c r="U74" s="39">
        <f t="shared" si="114"/>
        <v>0</v>
      </c>
      <c r="V74" s="39">
        <f t="shared" si="114"/>
        <v>0</v>
      </c>
      <c r="W74" s="39">
        <f t="shared" si="114"/>
        <v>1</v>
      </c>
      <c r="X74" s="39">
        <f t="shared" si="114"/>
        <v>1</v>
      </c>
      <c r="Y74" s="39">
        <f t="shared" si="114"/>
        <v>1</v>
      </c>
      <c r="Z74" s="39">
        <f t="shared" si="114"/>
        <v>1</v>
      </c>
      <c r="AA74" s="39">
        <f t="shared" si="114"/>
        <v>1</v>
      </c>
      <c r="AB74" s="39">
        <f t="shared" si="114"/>
        <v>1</v>
      </c>
      <c r="AC74" s="39">
        <f t="shared" si="114"/>
        <v>1</v>
      </c>
      <c r="AD74" s="39">
        <f t="shared" si="114"/>
        <v>1</v>
      </c>
      <c r="AE74" s="39">
        <f t="shared" si="114"/>
        <v>1</v>
      </c>
      <c r="AF74" s="39">
        <f t="shared" si="114"/>
        <v>0.13793103448275862</v>
      </c>
      <c r="AG74" s="39">
        <f t="shared" si="114"/>
        <v>0</v>
      </c>
      <c r="AH74" s="39">
        <f t="shared" si="114"/>
        <v>0</v>
      </c>
      <c r="AI74" s="39">
        <f t="shared" si="114"/>
        <v>0</v>
      </c>
      <c r="AJ74" s="40">
        <f t="shared" si="115"/>
        <v>0</v>
      </c>
      <c r="AK74" s="40">
        <f t="shared" si="115"/>
        <v>0</v>
      </c>
      <c r="AL74" s="40">
        <f t="shared" si="115"/>
        <v>7250</v>
      </c>
      <c r="AM74" s="40">
        <f t="shared" si="115"/>
        <v>7250</v>
      </c>
      <c r="AN74" s="40">
        <f t="shared" si="115"/>
        <v>7250</v>
      </c>
      <c r="AO74" s="40">
        <f t="shared" si="115"/>
        <v>7250</v>
      </c>
      <c r="AP74" s="40">
        <f t="shared" si="115"/>
        <v>7250</v>
      </c>
      <c r="AQ74" s="40">
        <f t="shared" si="115"/>
        <v>7250</v>
      </c>
      <c r="AR74" s="40">
        <f t="shared" si="115"/>
        <v>7250</v>
      </c>
      <c r="AS74" s="40">
        <f t="shared" si="115"/>
        <v>7250</v>
      </c>
      <c r="AT74" s="40">
        <f t="shared" si="115"/>
        <v>7250</v>
      </c>
      <c r="AU74" s="40">
        <f t="shared" si="115"/>
        <v>1000</v>
      </c>
      <c r="AV74" s="40">
        <f t="shared" si="115"/>
        <v>0</v>
      </c>
      <c r="AW74" s="40">
        <f t="shared" si="115"/>
        <v>0</v>
      </c>
      <c r="AX74" s="40">
        <f t="shared" si="115"/>
        <v>0</v>
      </c>
      <c r="AY74" s="41">
        <f t="shared" si="116"/>
        <v>0</v>
      </c>
      <c r="AZ74" s="41">
        <f t="shared" si="116"/>
        <v>0</v>
      </c>
      <c r="BA74" s="41">
        <f>IF((AND(OR($I74="",$I74&gt;BA$14),$K74="Monthly")),1,IF((AND(OR($I74="",$I74&gt;BA$14),$K74="Quarterly")),1,IF((AND(OR($I74="",$I74&gt;BA$14),$K74="Annual")),1,IF((AND(OR($I74="",$I74&gt;BA$14),$K74="Bi-Annual")),1,0))))</f>
        <v>1</v>
      </c>
      <c r="BB74" s="41">
        <f t="shared" si="117"/>
        <v>0</v>
      </c>
      <c r="BC74" s="41">
        <f t="shared" si="117"/>
        <v>0</v>
      </c>
      <c r="BD74" s="41">
        <f>IF((AND(OR($I74="",$I74&gt;BD$14),$K74="Monthly")),1,IF((AND(OR($I74="",$I74&gt;BD$14),$K74="Quarterly")),1,0))</f>
        <v>0</v>
      </c>
      <c r="BE74" s="41">
        <f t="shared" si="118"/>
        <v>0</v>
      </c>
      <c r="BF74" s="41">
        <f t="shared" si="118"/>
        <v>0</v>
      </c>
      <c r="BG74" s="41">
        <f>IF((AND(OR($I74="",$I74&gt;BG$14),$K74="Monthly")),1,IF((AND(OR($I74="",$I74&gt;BG$14),$K74="Quarterly")),1,IF((AND(OR($I74="",$I74&gt;BG$14),$K74="Bi-Annual")),1,0)))</f>
        <v>1</v>
      </c>
      <c r="BH74" s="41">
        <f t="shared" si="119"/>
        <v>0</v>
      </c>
      <c r="BI74" s="41">
        <f t="shared" si="119"/>
        <v>0</v>
      </c>
      <c r="BJ74" s="41">
        <f>IF((AND(OR($I74="",$I74&gt;BJ$14),$K74="Monthly")),1,IF((AND(OR($I74="",$I74&gt;BJ$14),$K74="Quarterly")),1,0))</f>
        <v>0</v>
      </c>
      <c r="BK74" s="41">
        <f t="shared" si="120"/>
        <v>0</v>
      </c>
      <c r="BL74" s="41">
        <f t="shared" si="120"/>
        <v>0</v>
      </c>
      <c r="BM74" s="41">
        <f>IF((AND(OR($I74="",$I74&gt;BM$14),$K74="Monthly")),1,IF((AND(OR($I74="",$I74&gt;BM$14),$K74="Quarterly")),1,IF((AND(OR($I74="",$I74&gt;BM$14),$K74="Annual")),1,IF((AND(OR($I74="",$I74&gt;BM$14),$K74="Bi-Annual")),1,0))))</f>
        <v>0</v>
      </c>
      <c r="BN74" s="40">
        <f t="shared" si="121"/>
        <v>0</v>
      </c>
      <c r="BO74" s="40">
        <f t="shared" si="121"/>
        <v>0</v>
      </c>
      <c r="BP74" s="40">
        <f t="shared" si="121"/>
        <v>4000</v>
      </c>
      <c r="BQ74" s="40">
        <f t="shared" si="121"/>
        <v>0</v>
      </c>
      <c r="BR74" s="40">
        <f t="shared" si="121"/>
        <v>0</v>
      </c>
      <c r="BS74" s="40">
        <f t="shared" si="121"/>
        <v>0</v>
      </c>
      <c r="BT74" s="40">
        <f t="shared" si="121"/>
        <v>0</v>
      </c>
      <c r="BU74" s="40">
        <f t="shared" si="121"/>
        <v>0</v>
      </c>
      <c r="BV74" s="40">
        <f t="shared" si="121"/>
        <v>4000</v>
      </c>
      <c r="BW74" s="40">
        <f t="shared" si="121"/>
        <v>0</v>
      </c>
      <c r="BX74" s="40">
        <f t="shared" si="121"/>
        <v>0</v>
      </c>
      <c r="BY74" s="40">
        <f t="shared" si="121"/>
        <v>0</v>
      </c>
      <c r="BZ74" s="40">
        <f t="shared" si="121"/>
        <v>0</v>
      </c>
      <c r="CA74" s="40">
        <f t="shared" si="121"/>
        <v>0</v>
      </c>
      <c r="CB74" s="40">
        <f t="shared" si="121"/>
        <v>0</v>
      </c>
      <c r="CC74" s="33">
        <f t="shared" si="111"/>
        <v>84500</v>
      </c>
      <c r="CD74" s="33">
        <f>SUM(AM74:AX74,BQ74:CB74)</f>
        <v>63000</v>
      </c>
      <c r="CE74" s="40">
        <f t="shared" si="122"/>
        <v>0</v>
      </c>
      <c r="CF74" s="40">
        <f t="shared" si="122"/>
        <v>0</v>
      </c>
      <c r="CG74" s="40">
        <f t="shared" si="122"/>
        <v>0</v>
      </c>
      <c r="CH74" s="40">
        <f t="shared" si="122"/>
        <v>0</v>
      </c>
      <c r="CI74" s="40">
        <f t="shared" si="122"/>
        <v>0</v>
      </c>
      <c r="CJ74" s="40">
        <f t="shared" si="122"/>
        <v>4000</v>
      </c>
      <c r="CK74" s="40">
        <f t="shared" si="122"/>
        <v>0</v>
      </c>
      <c r="CL74" s="40">
        <f t="shared" si="122"/>
        <v>0</v>
      </c>
      <c r="CM74" s="40">
        <f t="shared" si="122"/>
        <v>0</v>
      </c>
      <c r="CN74" s="40">
        <f t="shared" si="122"/>
        <v>0</v>
      </c>
      <c r="CO74" s="40">
        <f t="shared" si="122"/>
        <v>0</v>
      </c>
      <c r="CP74" s="40">
        <f t="shared" si="122"/>
        <v>0</v>
      </c>
    </row>
    <row r="75" spans="1:94" ht="13">
      <c r="A75" s="3"/>
      <c r="B75" s="3"/>
      <c r="C75" s="7"/>
      <c r="D75" s="7"/>
      <c r="E75" s="7"/>
      <c r="F75" s="7"/>
      <c r="G75" s="7"/>
      <c r="H75" s="7"/>
      <c r="I75" s="7"/>
      <c r="J75" s="7"/>
      <c r="K75" s="30" t="s">
        <v>38</v>
      </c>
      <c r="L75" s="43">
        <f t="shared" ref="L75:CB75" si="124">L70+L64</f>
        <v>21165</v>
      </c>
      <c r="M75" s="43">
        <f t="shared" si="124"/>
        <v>56915</v>
      </c>
      <c r="N75" s="43">
        <f t="shared" si="124"/>
        <v>77415</v>
      </c>
      <c r="O75" s="43">
        <f t="shared" si="124"/>
        <v>52915</v>
      </c>
      <c r="P75" s="43">
        <f t="shared" si="124"/>
        <v>53415</v>
      </c>
      <c r="Q75" s="43">
        <f t="shared" si="124"/>
        <v>58915</v>
      </c>
      <c r="R75" s="43">
        <f t="shared" si="124"/>
        <v>47249</v>
      </c>
      <c r="S75" s="43">
        <f t="shared" si="124"/>
        <v>54915</v>
      </c>
      <c r="T75" s="43">
        <f t="shared" si="124"/>
        <v>67415</v>
      </c>
      <c r="U75" s="44">
        <f t="shared" si="124"/>
        <v>4</v>
      </c>
      <c r="V75" s="44">
        <f t="shared" si="124"/>
        <v>6</v>
      </c>
      <c r="W75" s="44">
        <f t="shared" si="124"/>
        <v>8</v>
      </c>
      <c r="X75" s="44">
        <f t="shared" si="124"/>
        <v>6</v>
      </c>
      <c r="Y75" s="44">
        <f t="shared" si="124"/>
        <v>6</v>
      </c>
      <c r="Z75" s="44">
        <f t="shared" si="124"/>
        <v>5.4666666666666668</v>
      </c>
      <c r="AA75" s="44">
        <f t="shared" si="124"/>
        <v>5</v>
      </c>
      <c r="AB75" s="44">
        <f t="shared" si="124"/>
        <v>5</v>
      </c>
      <c r="AC75" s="44">
        <f t="shared" si="124"/>
        <v>5</v>
      </c>
      <c r="AD75" s="44">
        <f t="shared" si="124"/>
        <v>5</v>
      </c>
      <c r="AE75" s="44">
        <f t="shared" si="124"/>
        <v>5</v>
      </c>
      <c r="AF75" s="44">
        <f t="shared" si="124"/>
        <v>4.137931034482758</v>
      </c>
      <c r="AG75" s="44">
        <f t="shared" si="124"/>
        <v>3.4333333333333336</v>
      </c>
      <c r="AH75" s="44">
        <f t="shared" si="124"/>
        <v>2</v>
      </c>
      <c r="AI75" s="44">
        <f t="shared" si="124"/>
        <v>0.6333333333333333</v>
      </c>
      <c r="AJ75" s="43">
        <f t="shared" si="124"/>
        <v>21166.666666666668</v>
      </c>
      <c r="AK75" s="43">
        <f t="shared" si="124"/>
        <v>36166.666666666672</v>
      </c>
      <c r="AL75" s="43">
        <f t="shared" si="124"/>
        <v>51416.666666666664</v>
      </c>
      <c r="AM75" s="43">
        <f t="shared" si="124"/>
        <v>40416.666666666664</v>
      </c>
      <c r="AN75" s="43">
        <f t="shared" si="124"/>
        <v>40416.666666666664</v>
      </c>
      <c r="AO75" s="43">
        <f t="shared" si="124"/>
        <v>37616.666666666664</v>
      </c>
      <c r="AP75" s="43">
        <f t="shared" si="124"/>
        <v>35166.666666666664</v>
      </c>
      <c r="AQ75" s="43">
        <f t="shared" si="124"/>
        <v>35166.666666666664</v>
      </c>
      <c r="AR75" s="43">
        <f t="shared" si="124"/>
        <v>35166.666666666664</v>
      </c>
      <c r="AS75" s="43">
        <f t="shared" si="124"/>
        <v>35166.666666666664</v>
      </c>
      <c r="AT75" s="43">
        <f t="shared" si="124"/>
        <v>35166.666666666664</v>
      </c>
      <c r="AU75" s="43">
        <f t="shared" si="124"/>
        <v>28916.666666666664</v>
      </c>
      <c r="AV75" s="43">
        <f t="shared" si="124"/>
        <v>25130.555555555551</v>
      </c>
      <c r="AW75" s="43">
        <f t="shared" si="124"/>
        <v>17166.666666666664</v>
      </c>
      <c r="AX75" s="43">
        <f t="shared" si="124"/>
        <v>5066.666666666667</v>
      </c>
      <c r="AY75" s="45">
        <f t="shared" si="124"/>
        <v>1</v>
      </c>
      <c r="AZ75" s="45">
        <f t="shared" si="124"/>
        <v>1</v>
      </c>
      <c r="BA75" s="45">
        <f t="shared" si="124"/>
        <v>8</v>
      </c>
      <c r="BB75" s="45">
        <f t="shared" si="124"/>
        <v>0</v>
      </c>
      <c r="BC75" s="45">
        <f t="shared" si="124"/>
        <v>0</v>
      </c>
      <c r="BD75" s="45">
        <f t="shared" si="124"/>
        <v>2</v>
      </c>
      <c r="BE75" s="45">
        <f t="shared" si="124"/>
        <v>0</v>
      </c>
      <c r="BF75" s="45">
        <f t="shared" si="124"/>
        <v>0</v>
      </c>
      <c r="BG75" s="45">
        <f t="shared" si="124"/>
        <v>4</v>
      </c>
      <c r="BH75" s="45">
        <f t="shared" si="124"/>
        <v>0</v>
      </c>
      <c r="BI75" s="45">
        <f t="shared" si="124"/>
        <v>0</v>
      </c>
      <c r="BJ75" s="45">
        <f t="shared" si="124"/>
        <v>2</v>
      </c>
      <c r="BK75" s="45">
        <f t="shared" si="124"/>
        <v>0</v>
      </c>
      <c r="BL75" s="45">
        <f t="shared" si="124"/>
        <v>0</v>
      </c>
      <c r="BM75" s="45">
        <f t="shared" si="124"/>
        <v>1</v>
      </c>
      <c r="BN75" s="43">
        <f t="shared" si="124"/>
        <v>500</v>
      </c>
      <c r="BO75" s="43">
        <f t="shared" si="124"/>
        <v>500</v>
      </c>
      <c r="BP75" s="43">
        <f t="shared" si="124"/>
        <v>30500</v>
      </c>
      <c r="BQ75" s="43">
        <f t="shared" si="124"/>
        <v>0</v>
      </c>
      <c r="BR75" s="43">
        <f t="shared" si="124"/>
        <v>0</v>
      </c>
      <c r="BS75" s="43">
        <f t="shared" si="124"/>
        <v>5000</v>
      </c>
      <c r="BT75" s="43">
        <f t="shared" si="124"/>
        <v>0</v>
      </c>
      <c r="BU75" s="43">
        <f t="shared" si="124"/>
        <v>0</v>
      </c>
      <c r="BV75" s="43">
        <f t="shared" si="124"/>
        <v>15000</v>
      </c>
      <c r="BW75" s="43">
        <f t="shared" si="124"/>
        <v>0</v>
      </c>
      <c r="BX75" s="43">
        <f t="shared" si="124"/>
        <v>0</v>
      </c>
      <c r="BY75" s="43">
        <f t="shared" si="124"/>
        <v>5000</v>
      </c>
      <c r="BZ75" s="43">
        <f t="shared" si="124"/>
        <v>0</v>
      </c>
      <c r="CA75" s="43">
        <f t="shared" si="124"/>
        <v>0</v>
      </c>
      <c r="CB75" s="43">
        <f t="shared" si="124"/>
        <v>8000</v>
      </c>
      <c r="CC75" s="43">
        <f t="shared" si="111"/>
        <v>630569</v>
      </c>
      <c r="CD75" s="43">
        <f t="shared" si="112"/>
        <v>403563.88888888893</v>
      </c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</row>
    <row r="76" spans="1:94" ht="13">
      <c r="A76" s="3"/>
      <c r="B76" s="3"/>
      <c r="C76" s="20"/>
      <c r="D76" s="20"/>
      <c r="E76" s="20"/>
      <c r="F76" s="20"/>
      <c r="G76" s="20"/>
      <c r="H76" s="20"/>
      <c r="I76" s="20"/>
      <c r="J76" s="20"/>
      <c r="K76" s="58"/>
      <c r="L76" s="42">
        <f t="shared" ref="L76:AI76" si="125">IF(L72&lt;&gt;0,1,0)+IF(L73&lt;&gt;0,1,0)+IF(L74&lt;&gt;0,1,0)+IF(L71&lt;&gt;0,1,0)</f>
        <v>4</v>
      </c>
      <c r="M76" s="42">
        <f t="shared" si="125"/>
        <v>4</v>
      </c>
      <c r="N76" s="42">
        <f t="shared" si="125"/>
        <v>4</v>
      </c>
      <c r="O76" s="42">
        <f t="shared" si="125"/>
        <v>4</v>
      </c>
      <c r="P76" s="42">
        <f t="shared" si="125"/>
        <v>4</v>
      </c>
      <c r="Q76" s="42">
        <f t="shared" si="125"/>
        <v>4</v>
      </c>
      <c r="R76" s="42">
        <f t="shared" si="125"/>
        <v>4</v>
      </c>
      <c r="S76" s="42">
        <f t="shared" si="125"/>
        <v>4</v>
      </c>
      <c r="T76" s="42">
        <f t="shared" si="125"/>
        <v>4</v>
      </c>
      <c r="U76" s="8">
        <f t="shared" si="125"/>
        <v>0</v>
      </c>
      <c r="V76" s="8">
        <f t="shared" si="125"/>
        <v>2</v>
      </c>
      <c r="W76" s="8">
        <f t="shared" si="125"/>
        <v>4</v>
      </c>
      <c r="X76" s="8">
        <f t="shared" si="125"/>
        <v>4</v>
      </c>
      <c r="Y76" s="8">
        <f t="shared" si="125"/>
        <v>4</v>
      </c>
      <c r="Z76" s="8">
        <f t="shared" si="125"/>
        <v>4</v>
      </c>
      <c r="AA76" s="8">
        <f t="shared" si="125"/>
        <v>4</v>
      </c>
      <c r="AB76" s="8">
        <f t="shared" si="125"/>
        <v>4</v>
      </c>
      <c r="AC76" s="8">
        <f t="shared" si="125"/>
        <v>4</v>
      </c>
      <c r="AD76" s="8">
        <f t="shared" si="125"/>
        <v>4</v>
      </c>
      <c r="AE76" s="8">
        <f t="shared" si="125"/>
        <v>4</v>
      </c>
      <c r="AF76" s="8">
        <f t="shared" si="125"/>
        <v>4</v>
      </c>
      <c r="AG76" s="8">
        <f t="shared" si="125"/>
        <v>3</v>
      </c>
      <c r="AH76" s="8">
        <f t="shared" si="125"/>
        <v>2</v>
      </c>
      <c r="AI76" s="8">
        <f t="shared" si="125"/>
        <v>1</v>
      </c>
      <c r="AJ76" s="59"/>
      <c r="AK76" s="59"/>
      <c r="AL76" s="59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59"/>
      <c r="BO76" s="59"/>
      <c r="BP76" s="59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1"/>
      <c r="CD76" s="61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</row>
    <row r="77" spans="1:94" ht="16">
      <c r="A77" s="3"/>
      <c r="B77" s="3"/>
      <c r="C77" s="62"/>
      <c r="D77" s="63"/>
      <c r="E77" s="63"/>
      <c r="F77" s="63"/>
      <c r="G77" s="63"/>
      <c r="H77" s="63"/>
      <c r="I77" s="63"/>
      <c r="J77" s="58"/>
      <c r="K77" s="5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0"/>
      <c r="AJ77" s="89" t="s">
        <v>6</v>
      </c>
      <c r="AK77" s="90"/>
      <c r="AL77" s="91"/>
      <c r="AM77" s="6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19" t="s">
        <v>7</v>
      </c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0"/>
      <c r="BN77" s="89" t="s">
        <v>8</v>
      </c>
      <c r="BO77" s="90"/>
      <c r="BP77" s="91"/>
      <c r="BQ77" s="64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</row>
    <row r="78" spans="1:94" ht="15">
      <c r="A78" s="3"/>
      <c r="B78" s="3"/>
      <c r="C78" s="65"/>
      <c r="D78" s="58"/>
      <c r="E78" s="58"/>
      <c r="F78" s="58"/>
      <c r="G78" s="58"/>
      <c r="H78" s="58"/>
      <c r="I78" s="58"/>
      <c r="J78" s="58"/>
      <c r="K78" s="58"/>
      <c r="L78" s="28">
        <v>44562</v>
      </c>
      <c r="M78" s="28">
        <v>44593</v>
      </c>
      <c r="N78" s="28">
        <v>44621</v>
      </c>
      <c r="O78" s="28">
        <v>44652</v>
      </c>
      <c r="P78" s="28">
        <v>44682</v>
      </c>
      <c r="Q78" s="28">
        <v>44713</v>
      </c>
      <c r="R78" s="28">
        <v>44743</v>
      </c>
      <c r="S78" s="28">
        <v>44774</v>
      </c>
      <c r="T78" s="28">
        <v>44805</v>
      </c>
      <c r="U78" s="28">
        <v>44835</v>
      </c>
      <c r="V78" s="28">
        <v>44866</v>
      </c>
      <c r="W78" s="28">
        <v>44896</v>
      </c>
      <c r="X78" s="28">
        <v>44927</v>
      </c>
      <c r="Y78" s="28">
        <v>44958</v>
      </c>
      <c r="Z78" s="28">
        <v>44986</v>
      </c>
      <c r="AA78" s="28">
        <v>45017</v>
      </c>
      <c r="AB78" s="28">
        <v>45047</v>
      </c>
      <c r="AC78" s="28">
        <v>45078</v>
      </c>
      <c r="AD78" s="28">
        <v>45108</v>
      </c>
      <c r="AE78" s="28">
        <v>45139</v>
      </c>
      <c r="AF78" s="28">
        <v>45170</v>
      </c>
      <c r="AG78" s="28">
        <v>45200</v>
      </c>
      <c r="AH78" s="28">
        <v>45231</v>
      </c>
      <c r="AI78" s="28">
        <v>45261</v>
      </c>
      <c r="AJ78" s="66">
        <v>44835</v>
      </c>
      <c r="AK78" s="66">
        <v>44866</v>
      </c>
      <c r="AL78" s="66">
        <v>44896</v>
      </c>
      <c r="AM78" s="28">
        <v>44927</v>
      </c>
      <c r="AN78" s="28">
        <v>44958</v>
      </c>
      <c r="AO78" s="28">
        <v>44986</v>
      </c>
      <c r="AP78" s="28">
        <v>45017</v>
      </c>
      <c r="AQ78" s="28">
        <v>45047</v>
      </c>
      <c r="AR78" s="28">
        <v>45078</v>
      </c>
      <c r="AS78" s="28">
        <v>45108</v>
      </c>
      <c r="AT78" s="28">
        <v>45139</v>
      </c>
      <c r="AU78" s="28">
        <v>45170</v>
      </c>
      <c r="AV78" s="28">
        <v>45200</v>
      </c>
      <c r="AW78" s="28">
        <v>45231</v>
      </c>
      <c r="AX78" s="28">
        <v>45261</v>
      </c>
      <c r="AY78" s="28">
        <v>44835</v>
      </c>
      <c r="AZ78" s="28">
        <v>44866</v>
      </c>
      <c r="BA78" s="28">
        <v>44896</v>
      </c>
      <c r="BB78" s="28">
        <v>44927</v>
      </c>
      <c r="BC78" s="28">
        <v>44958</v>
      </c>
      <c r="BD78" s="28">
        <v>44986</v>
      </c>
      <c r="BE78" s="28">
        <v>45017</v>
      </c>
      <c r="BF78" s="28">
        <v>45047</v>
      </c>
      <c r="BG78" s="28">
        <v>45078</v>
      </c>
      <c r="BH78" s="28">
        <v>45108</v>
      </c>
      <c r="BI78" s="28">
        <v>45139</v>
      </c>
      <c r="BJ78" s="28">
        <v>45170</v>
      </c>
      <c r="BK78" s="28">
        <v>45200</v>
      </c>
      <c r="BL78" s="28">
        <v>45231</v>
      </c>
      <c r="BM78" s="28">
        <v>45261</v>
      </c>
      <c r="BN78" s="66">
        <v>44835</v>
      </c>
      <c r="BO78" s="66">
        <v>44866</v>
      </c>
      <c r="BP78" s="66">
        <v>44896</v>
      </c>
      <c r="BQ78" s="28">
        <v>44927</v>
      </c>
      <c r="BR78" s="28">
        <v>44958</v>
      </c>
      <c r="BS78" s="28">
        <v>44986</v>
      </c>
      <c r="BT78" s="28">
        <v>45017</v>
      </c>
      <c r="BU78" s="28">
        <v>45047</v>
      </c>
      <c r="BV78" s="28">
        <v>45078</v>
      </c>
      <c r="BW78" s="28">
        <v>45108</v>
      </c>
      <c r="BX78" s="28">
        <v>45139</v>
      </c>
      <c r="BY78" s="28">
        <v>45170</v>
      </c>
      <c r="BZ78" s="28">
        <v>45200</v>
      </c>
      <c r="CA78" s="28">
        <v>45231</v>
      </c>
      <c r="CB78" s="28">
        <v>45261</v>
      </c>
      <c r="CC78" s="29" t="s">
        <v>10</v>
      </c>
      <c r="CD78" s="29" t="s">
        <v>11</v>
      </c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</row>
    <row r="79" spans="1:94" ht="42">
      <c r="A79" s="3"/>
      <c r="B79" s="3"/>
      <c r="C79" s="67"/>
      <c r="D79" s="67"/>
      <c r="E79" s="67"/>
      <c r="F79" s="67"/>
      <c r="G79" s="67"/>
      <c r="H79" s="67"/>
      <c r="I79" s="67"/>
      <c r="J79" s="67"/>
      <c r="K79" s="68" t="s">
        <v>64</v>
      </c>
      <c r="L79" s="69">
        <f t="shared" ref="L79:T79" si="126">L27+L43+L59+L75</f>
        <v>172445.66666666666</v>
      </c>
      <c r="M79" s="69">
        <f t="shared" si="126"/>
        <v>175196.66666666666</v>
      </c>
      <c r="N79" s="69">
        <f t="shared" si="126"/>
        <v>206195.66666666666</v>
      </c>
      <c r="O79" s="69">
        <f t="shared" si="126"/>
        <v>180196.33333333334</v>
      </c>
      <c r="P79" s="69">
        <f t="shared" si="126"/>
        <v>175195.66666666666</v>
      </c>
      <c r="Q79" s="69">
        <f>Q27+Q43+Q59+Q75</f>
        <v>184196.66666666666</v>
      </c>
      <c r="R79" s="69">
        <f t="shared" si="126"/>
        <v>198863.66666666666</v>
      </c>
      <c r="S79" s="69">
        <f t="shared" si="126"/>
        <v>169029.66666666666</v>
      </c>
      <c r="T79" s="69">
        <f t="shared" si="126"/>
        <v>181529.66666666666</v>
      </c>
      <c r="U79" s="68">
        <f t="shared" ref="U79:AI79" si="127">U21+U28+U37+U44+U53+U60+U69+U76</f>
        <v>16</v>
      </c>
      <c r="V79" s="68">
        <f t="shared" si="127"/>
        <v>25</v>
      </c>
      <c r="W79" s="68">
        <f t="shared" si="127"/>
        <v>31</v>
      </c>
      <c r="X79" s="68">
        <f t="shared" si="127"/>
        <v>26</v>
      </c>
      <c r="Y79" s="68">
        <f t="shared" si="127"/>
        <v>26</v>
      </c>
      <c r="Z79" s="68">
        <f t="shared" si="127"/>
        <v>25</v>
      </c>
      <c r="AA79" s="68">
        <f t="shared" si="127"/>
        <v>21</v>
      </c>
      <c r="AB79" s="68">
        <f t="shared" si="127"/>
        <v>19</v>
      </c>
      <c r="AC79" s="68">
        <f t="shared" si="127"/>
        <v>19</v>
      </c>
      <c r="AD79" s="68">
        <f t="shared" si="127"/>
        <v>18</v>
      </c>
      <c r="AE79" s="68">
        <f t="shared" si="127"/>
        <v>17</v>
      </c>
      <c r="AF79" s="68">
        <f t="shared" si="127"/>
        <v>15</v>
      </c>
      <c r="AG79" s="68">
        <f t="shared" si="127"/>
        <v>14</v>
      </c>
      <c r="AH79" s="68">
        <f t="shared" si="127"/>
        <v>9</v>
      </c>
      <c r="AI79" s="68">
        <f t="shared" si="127"/>
        <v>6</v>
      </c>
      <c r="AJ79" s="69">
        <f t="shared" ref="AJ79:CD79" si="128">AJ27+AJ43+AJ59+AJ75</f>
        <v>70166.666666666672</v>
      </c>
      <c r="AK79" s="69">
        <f t="shared" si="128"/>
        <v>119333.33333333333</v>
      </c>
      <c r="AL79" s="69">
        <f t="shared" si="128"/>
        <v>156083.33333333334</v>
      </c>
      <c r="AM79" s="69">
        <f t="shared" si="128"/>
        <v>133500</v>
      </c>
      <c r="AN79" s="69">
        <f t="shared" si="128"/>
        <v>131805.55555555556</v>
      </c>
      <c r="AO79" s="69">
        <f t="shared" si="128"/>
        <v>117661.11111111109</v>
      </c>
      <c r="AP79" s="69">
        <f t="shared" si="128"/>
        <v>104583.33333333331</v>
      </c>
      <c r="AQ79" s="69">
        <f t="shared" si="128"/>
        <v>100166.66666666666</v>
      </c>
      <c r="AR79" s="69">
        <f t="shared" si="128"/>
        <v>98787.356321839077</v>
      </c>
      <c r="AS79" s="69">
        <f t="shared" si="128"/>
        <v>92500</v>
      </c>
      <c r="AT79" s="69">
        <f t="shared" si="128"/>
        <v>89072.222222222219</v>
      </c>
      <c r="AU79" s="69">
        <f t="shared" si="128"/>
        <v>79083.333333333328</v>
      </c>
      <c r="AV79" s="69">
        <f t="shared" si="128"/>
        <v>75297.222222222219</v>
      </c>
      <c r="AW79" s="69">
        <f t="shared" si="128"/>
        <v>52603.448275862065</v>
      </c>
      <c r="AX79" s="69">
        <f t="shared" si="128"/>
        <v>21422.222222222223</v>
      </c>
      <c r="AY79" s="70">
        <f t="shared" si="128"/>
        <v>3</v>
      </c>
      <c r="AZ79" s="70">
        <f t="shared" si="128"/>
        <v>3</v>
      </c>
      <c r="BA79" s="70">
        <f t="shared" si="128"/>
        <v>31</v>
      </c>
      <c r="BB79" s="70">
        <f t="shared" si="128"/>
        <v>0</v>
      </c>
      <c r="BC79" s="70">
        <f t="shared" si="128"/>
        <v>0</v>
      </c>
      <c r="BD79" s="70">
        <f t="shared" si="128"/>
        <v>6</v>
      </c>
      <c r="BE79" s="70">
        <f t="shared" si="128"/>
        <v>0</v>
      </c>
      <c r="BF79" s="70">
        <f t="shared" si="128"/>
        <v>0</v>
      </c>
      <c r="BG79" s="70">
        <f t="shared" si="128"/>
        <v>16</v>
      </c>
      <c r="BH79" s="70">
        <f t="shared" si="128"/>
        <v>0</v>
      </c>
      <c r="BI79" s="70">
        <f t="shared" si="128"/>
        <v>0</v>
      </c>
      <c r="BJ79" s="70">
        <f t="shared" si="128"/>
        <v>4</v>
      </c>
      <c r="BK79" s="70">
        <f t="shared" si="128"/>
        <v>0</v>
      </c>
      <c r="BL79" s="70">
        <f t="shared" si="128"/>
        <v>0</v>
      </c>
      <c r="BM79" s="70">
        <f t="shared" si="128"/>
        <v>6</v>
      </c>
      <c r="BN79" s="69">
        <f t="shared" si="128"/>
        <v>1500</v>
      </c>
      <c r="BO79" s="69">
        <f t="shared" si="128"/>
        <v>1500</v>
      </c>
      <c r="BP79" s="69">
        <f t="shared" si="128"/>
        <v>116500</v>
      </c>
      <c r="BQ79" s="69">
        <f t="shared" si="128"/>
        <v>0</v>
      </c>
      <c r="BR79" s="69">
        <f t="shared" si="128"/>
        <v>0</v>
      </c>
      <c r="BS79" s="69">
        <f t="shared" si="128"/>
        <v>16000</v>
      </c>
      <c r="BT79" s="69">
        <f t="shared" si="128"/>
        <v>0</v>
      </c>
      <c r="BU79" s="69">
        <f t="shared" si="128"/>
        <v>0</v>
      </c>
      <c r="BV79" s="69">
        <f t="shared" si="128"/>
        <v>61500</v>
      </c>
      <c r="BW79" s="69">
        <f t="shared" si="128"/>
        <v>0</v>
      </c>
      <c r="BX79" s="69">
        <f t="shared" si="128"/>
        <v>0</v>
      </c>
      <c r="BY79" s="69">
        <f t="shared" si="128"/>
        <v>9500</v>
      </c>
      <c r="BZ79" s="69">
        <f t="shared" si="128"/>
        <v>0</v>
      </c>
      <c r="CA79" s="69">
        <f t="shared" si="128"/>
        <v>0</v>
      </c>
      <c r="CB79" s="69">
        <f t="shared" si="128"/>
        <v>29000</v>
      </c>
      <c r="CC79" s="69">
        <f t="shared" si="128"/>
        <v>2107933</v>
      </c>
      <c r="CD79" s="69">
        <f t="shared" si="128"/>
        <v>1212482.4712643677</v>
      </c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ht="13">
      <c r="A80" s="3"/>
      <c r="B80" s="3"/>
      <c r="C80" s="67"/>
      <c r="D80" s="67"/>
      <c r="E80" s="67"/>
      <c r="F80" s="67"/>
      <c r="G80" s="67"/>
      <c r="H80" s="67"/>
      <c r="I80" s="67"/>
      <c r="J80" s="67"/>
      <c r="K80" s="6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ht="13">
      <c r="A81" s="3"/>
      <c r="B81" s="3"/>
      <c r="C81" s="67"/>
      <c r="D81" s="67"/>
      <c r="E81" s="67"/>
      <c r="F81" s="67"/>
      <c r="G81" s="67"/>
      <c r="H81" s="67"/>
      <c r="I81" s="67"/>
      <c r="J81" s="67"/>
      <c r="K81" s="6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ht="13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</row>
    <row r="83" spans="1:94" ht="1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</row>
    <row r="84" spans="1:94" ht="13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</row>
    <row r="85" spans="1:94" ht="13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</row>
    <row r="86" spans="1:94" ht="13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</row>
    <row r="87" spans="1:94" ht="13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</row>
    <row r="88" spans="1:94" ht="13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</row>
    <row r="89" spans="1:94" ht="13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</row>
    <row r="90" spans="1:94" ht="13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</row>
    <row r="91" spans="1:94" ht="13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</row>
    <row r="92" spans="1:94" ht="13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</row>
    <row r="93" spans="1:94" ht="9.75" customHeight="1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</row>
    <row r="94" spans="1:94" ht="13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</row>
    <row r="95" spans="1:94" ht="13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</row>
    <row r="96" spans="1:94" ht="13">
      <c r="A96" s="3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</row>
    <row r="97" spans="1:94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7"/>
      <c r="M97" s="3"/>
      <c r="N97" s="6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</row>
    <row r="98" spans="1:94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7"/>
      <c r="M98" s="2"/>
      <c r="N98" s="6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</row>
    <row r="99" spans="1:94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7"/>
      <c r="M99" s="2"/>
      <c r="N99" s="6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</row>
    <row r="100" spans="1:94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7"/>
      <c r="M100" s="2"/>
      <c r="N100" s="6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</row>
    <row r="101" spans="1:94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</row>
    <row r="102" spans="1:94" ht="13">
      <c r="A102" s="3"/>
      <c r="B102" s="3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</row>
    <row r="103" spans="1:94" ht="13">
      <c r="A103" s="3"/>
      <c r="B103" s="3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</row>
    <row r="104" spans="1:94" ht="13">
      <c r="A104" s="3"/>
      <c r="B104" s="3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</row>
    <row r="105" spans="1:94" ht="13">
      <c r="A105" s="3"/>
      <c r="B105" s="3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72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</row>
    <row r="106" spans="1:94" ht="13">
      <c r="A106" s="3"/>
      <c r="B106" s="3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</row>
    <row r="107" spans="1:94" ht="13">
      <c r="A107" s="3"/>
      <c r="B107" s="3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</row>
    <row r="108" spans="1:94" ht="13">
      <c r="A108" s="3"/>
      <c r="B108" s="3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</row>
    <row r="109" spans="1:94" ht="13">
      <c r="A109" s="3"/>
      <c r="B109" s="3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</row>
    <row r="110" spans="1:94" ht="13">
      <c r="A110" s="3"/>
      <c r="B110" s="3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</row>
    <row r="111" spans="1:94" ht="13">
      <c r="A111" s="3"/>
      <c r="B111" s="3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</row>
    <row r="112" spans="1:94" ht="13">
      <c r="A112" s="3"/>
      <c r="B112" s="3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</row>
    <row r="113" spans="1:94" ht="13">
      <c r="A113" s="3"/>
      <c r="B113" s="3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</row>
    <row r="114" spans="1:94" ht="13">
      <c r="A114" s="3"/>
      <c r="B114" s="3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</row>
    <row r="115" spans="1:94" ht="13">
      <c r="A115" s="3"/>
      <c r="B115" s="3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</row>
    <row r="116" spans="1:94" ht="13">
      <c r="A116" s="3"/>
      <c r="B116" s="3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</row>
    <row r="117" spans="1:94" ht="13">
      <c r="A117" s="3"/>
      <c r="B117" s="3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72"/>
      <c r="CI117" s="72"/>
      <c r="CJ117" s="72"/>
      <c r="CK117" s="72"/>
      <c r="CL117" s="72"/>
      <c r="CM117" s="72"/>
      <c r="CN117" s="72"/>
      <c r="CO117" s="72"/>
      <c r="CP117" s="72"/>
    </row>
    <row r="118" spans="1:94" ht="13">
      <c r="A118" s="3"/>
      <c r="B118" s="3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</row>
    <row r="119" spans="1:94" ht="13">
      <c r="A119" s="3"/>
      <c r="B119" s="3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</row>
    <row r="120" spans="1:94" ht="13">
      <c r="A120" s="3"/>
      <c r="B120" s="3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72"/>
      <c r="CI120" s="72"/>
      <c r="CJ120" s="72"/>
      <c r="CK120" s="72"/>
      <c r="CL120" s="72"/>
      <c r="CM120" s="72"/>
      <c r="CN120" s="72"/>
      <c r="CO120" s="72"/>
      <c r="CP120" s="72"/>
    </row>
    <row r="121" spans="1:94" ht="13">
      <c r="A121" s="3"/>
      <c r="B121" s="3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</row>
    <row r="122" spans="1:94" ht="13">
      <c r="A122" s="3"/>
      <c r="B122" s="3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</row>
    <row r="123" spans="1:94" ht="13">
      <c r="A123" s="3"/>
      <c r="B123" s="3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</row>
    <row r="124" spans="1:94" ht="13">
      <c r="A124" s="3"/>
      <c r="B124" s="3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</row>
    <row r="125" spans="1:94" ht="13">
      <c r="A125" s="3"/>
      <c r="B125" s="3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72"/>
      <c r="CI125" s="72"/>
      <c r="CJ125" s="72"/>
      <c r="CK125" s="72"/>
      <c r="CL125" s="72"/>
      <c r="CM125" s="72"/>
      <c r="CN125" s="72"/>
      <c r="CO125" s="72"/>
      <c r="CP125" s="72"/>
    </row>
    <row r="126" spans="1:94" ht="13">
      <c r="A126" s="3"/>
      <c r="B126" s="3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</row>
    <row r="127" spans="1:94" ht="13">
      <c r="A127" s="3"/>
      <c r="B127" s="3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</row>
    <row r="128" spans="1:94" ht="13">
      <c r="A128" s="3"/>
      <c r="B128" s="3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</row>
    <row r="129" spans="1:94" ht="13">
      <c r="A129" s="3"/>
      <c r="B129" s="3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</row>
    <row r="130" spans="1:94" ht="13">
      <c r="A130" s="3"/>
      <c r="B130" s="3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</row>
    <row r="131" spans="1:94" ht="13">
      <c r="A131" s="3"/>
      <c r="B131" s="3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</row>
    <row r="132" spans="1:94" ht="13">
      <c r="A132" s="3"/>
      <c r="B132" s="3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</row>
    <row r="133" spans="1:94" ht="13">
      <c r="A133" s="3"/>
      <c r="B133" s="3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</row>
    <row r="134" spans="1:94" ht="13">
      <c r="A134" s="3"/>
      <c r="B134" s="3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</row>
    <row r="135" spans="1:94" ht="13">
      <c r="A135" s="3"/>
      <c r="B135" s="3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  <c r="CH135" s="72"/>
      <c r="CI135" s="72"/>
      <c r="CJ135" s="72"/>
      <c r="CK135" s="72"/>
      <c r="CL135" s="72"/>
      <c r="CM135" s="72"/>
      <c r="CN135" s="72"/>
      <c r="CO135" s="72"/>
      <c r="CP135" s="72"/>
    </row>
    <row r="136" spans="1:94" ht="13">
      <c r="A136" s="3"/>
      <c r="B136" s="3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72"/>
      <c r="BP136" s="72"/>
      <c r="BQ136" s="72"/>
      <c r="BR136" s="72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</row>
    <row r="137" spans="1:94" ht="13">
      <c r="A137" s="3"/>
      <c r="B137" s="3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72"/>
      <c r="BP137" s="72"/>
      <c r="BQ137" s="72"/>
      <c r="BR137" s="72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</row>
    <row r="138" spans="1:94" ht="13">
      <c r="A138" s="3"/>
      <c r="B138" s="3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</row>
    <row r="139" spans="1:94" ht="13">
      <c r="A139" s="3"/>
      <c r="B139" s="3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</row>
    <row r="140" spans="1:94" ht="13">
      <c r="A140" s="3"/>
      <c r="B140" s="3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</row>
    <row r="141" spans="1:94" ht="13">
      <c r="A141" s="3"/>
      <c r="B141" s="3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  <c r="BL141" s="72"/>
      <c r="BM141" s="72"/>
      <c r="BN141" s="72"/>
      <c r="BO141" s="72"/>
      <c r="BP141" s="72"/>
      <c r="BQ141" s="72"/>
      <c r="BR141" s="72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</row>
    <row r="142" spans="1:94" ht="13">
      <c r="A142" s="3"/>
      <c r="B142" s="3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  <c r="BL142" s="72"/>
      <c r="BM142" s="72"/>
      <c r="BN142" s="72"/>
      <c r="BO142" s="72"/>
      <c r="BP142" s="72"/>
      <c r="BQ142" s="72"/>
      <c r="BR142" s="72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</row>
    <row r="143" spans="1:94" ht="13">
      <c r="A143" s="3"/>
      <c r="B143" s="3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  <c r="BL143" s="72"/>
      <c r="BM143" s="72"/>
      <c r="BN143" s="72"/>
      <c r="BO143" s="72"/>
      <c r="BP143" s="72"/>
      <c r="BQ143" s="72"/>
      <c r="BR143" s="72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</row>
    <row r="144" spans="1:94" ht="13">
      <c r="A144" s="3"/>
      <c r="B144" s="3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</row>
    <row r="145" spans="1:94" ht="13">
      <c r="A145" s="3"/>
      <c r="B145" s="3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</row>
    <row r="146" spans="1:94" ht="13">
      <c r="A146" s="3"/>
      <c r="B146" s="3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  <c r="CH146" s="72"/>
      <c r="CI146" s="72"/>
      <c r="CJ146" s="72"/>
      <c r="CK146" s="72"/>
      <c r="CL146" s="72"/>
      <c r="CM146" s="72"/>
      <c r="CN146" s="72"/>
      <c r="CO146" s="72"/>
      <c r="CP146" s="72"/>
    </row>
    <row r="147" spans="1:94" ht="13">
      <c r="A147" s="3"/>
      <c r="B147" s="3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  <c r="CH147" s="72"/>
      <c r="CI147" s="72"/>
      <c r="CJ147" s="72"/>
      <c r="CK147" s="72"/>
      <c r="CL147" s="72"/>
      <c r="CM147" s="72"/>
      <c r="CN147" s="72"/>
      <c r="CO147" s="72"/>
      <c r="CP147" s="72"/>
    </row>
    <row r="148" spans="1:94" ht="13">
      <c r="A148" s="3"/>
      <c r="B148" s="3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  <c r="CH148" s="72"/>
      <c r="CI148" s="72"/>
      <c r="CJ148" s="72"/>
      <c r="CK148" s="72"/>
      <c r="CL148" s="72"/>
      <c r="CM148" s="72"/>
      <c r="CN148" s="72"/>
      <c r="CO148" s="72"/>
      <c r="CP148" s="72"/>
    </row>
    <row r="149" spans="1:94" ht="13">
      <c r="A149" s="3"/>
      <c r="B149" s="3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  <c r="CH149" s="72"/>
      <c r="CI149" s="72"/>
      <c r="CJ149" s="72"/>
      <c r="CK149" s="72"/>
      <c r="CL149" s="72"/>
      <c r="CM149" s="72"/>
      <c r="CN149" s="72"/>
      <c r="CO149" s="72"/>
      <c r="CP149" s="72"/>
    </row>
    <row r="150" spans="1:94" ht="13">
      <c r="A150" s="3"/>
      <c r="B150" s="3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</row>
    <row r="151" spans="1:94" ht="13">
      <c r="A151" s="3"/>
      <c r="B151" s="3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</row>
    <row r="152" spans="1:94" ht="13">
      <c r="A152" s="3"/>
      <c r="B152" s="3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  <c r="BO152" s="72"/>
      <c r="BP152" s="72"/>
      <c r="BQ152" s="72"/>
      <c r="BR152" s="72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</row>
    <row r="153" spans="1:94" ht="13">
      <c r="A153" s="3"/>
      <c r="B153" s="3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  <c r="BL153" s="72"/>
      <c r="BM153" s="72"/>
      <c r="BN153" s="72"/>
      <c r="BO153" s="72"/>
      <c r="BP153" s="72"/>
      <c r="BQ153" s="72"/>
      <c r="BR153" s="72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  <c r="CH153" s="72"/>
      <c r="CI153" s="72"/>
      <c r="CJ153" s="72"/>
      <c r="CK153" s="72"/>
      <c r="CL153" s="72"/>
      <c r="CM153" s="72"/>
      <c r="CN153" s="72"/>
      <c r="CO153" s="72"/>
      <c r="CP153" s="72"/>
    </row>
    <row r="154" spans="1:94" ht="13">
      <c r="A154" s="3"/>
      <c r="B154" s="3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  <c r="BL154" s="72"/>
      <c r="BM154" s="72"/>
      <c r="BN154" s="72"/>
      <c r="BO154" s="72"/>
      <c r="BP154" s="72"/>
      <c r="BQ154" s="72"/>
      <c r="BR154" s="72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  <c r="CH154" s="72"/>
      <c r="CI154" s="72"/>
      <c r="CJ154" s="72"/>
      <c r="CK154" s="72"/>
      <c r="CL154" s="72"/>
      <c r="CM154" s="72"/>
      <c r="CN154" s="72"/>
      <c r="CO154" s="72"/>
      <c r="CP154" s="72"/>
    </row>
    <row r="155" spans="1:94" ht="13">
      <c r="A155" s="3"/>
      <c r="B155" s="3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  <c r="BO155" s="72"/>
      <c r="BP155" s="72"/>
      <c r="BQ155" s="72"/>
      <c r="BR155" s="72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</row>
    <row r="156" spans="1:94" ht="13">
      <c r="A156" s="3"/>
      <c r="B156" s="3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</row>
    <row r="157" spans="1:94" ht="13">
      <c r="A157" s="3"/>
      <c r="B157" s="3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  <c r="BO157" s="72"/>
      <c r="BP157" s="72"/>
      <c r="BQ157" s="72"/>
      <c r="BR157" s="72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</row>
    <row r="158" spans="1:94" ht="13">
      <c r="A158" s="3"/>
      <c r="B158" s="3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  <c r="BO158" s="72"/>
      <c r="BP158" s="72"/>
      <c r="BQ158" s="72"/>
      <c r="BR158" s="72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</row>
    <row r="159" spans="1:94" ht="13">
      <c r="A159" s="3"/>
      <c r="B159" s="3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</row>
    <row r="160" spans="1:94" ht="13">
      <c r="A160" s="3"/>
      <c r="B160" s="3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  <c r="BO160" s="72"/>
      <c r="BP160" s="72"/>
      <c r="BQ160" s="72"/>
      <c r="BR160" s="72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  <c r="CH160" s="72"/>
      <c r="CI160" s="72"/>
      <c r="CJ160" s="72"/>
      <c r="CK160" s="72"/>
      <c r="CL160" s="72"/>
      <c r="CM160" s="72"/>
      <c r="CN160" s="72"/>
      <c r="CO160" s="72"/>
      <c r="CP160" s="72"/>
    </row>
    <row r="161" spans="1:94" ht="13">
      <c r="A161" s="3"/>
      <c r="B161" s="3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  <c r="BO161" s="72"/>
      <c r="BP161" s="72"/>
      <c r="BQ161" s="72"/>
      <c r="BR161" s="72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</row>
    <row r="162" spans="1:94" ht="13">
      <c r="A162" s="3"/>
      <c r="B162" s="3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  <c r="BO162" s="72"/>
      <c r="BP162" s="72"/>
      <c r="BQ162" s="72"/>
      <c r="BR162" s="72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  <c r="CH162" s="72"/>
      <c r="CI162" s="72"/>
      <c r="CJ162" s="72"/>
      <c r="CK162" s="72"/>
      <c r="CL162" s="72"/>
      <c r="CM162" s="72"/>
      <c r="CN162" s="72"/>
      <c r="CO162" s="72"/>
      <c r="CP162" s="72"/>
    </row>
    <row r="163" spans="1:94" ht="13">
      <c r="A163" s="3"/>
      <c r="B163" s="3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BP163" s="72"/>
      <c r="BQ163" s="72"/>
      <c r="BR163" s="72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</row>
    <row r="164" spans="1:94" ht="13">
      <c r="A164" s="3"/>
      <c r="B164" s="3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BP164" s="72"/>
      <c r="BQ164" s="72"/>
      <c r="BR164" s="72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</row>
    <row r="165" spans="1:94" ht="13">
      <c r="A165" s="3"/>
      <c r="B165" s="3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</row>
    <row r="166" spans="1:94" ht="13">
      <c r="A166" s="3"/>
      <c r="B166" s="3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</row>
    <row r="167" spans="1:94" ht="13">
      <c r="A167" s="3"/>
      <c r="B167" s="3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</row>
    <row r="168" spans="1:94" ht="13">
      <c r="A168" s="3"/>
      <c r="B168" s="3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</row>
    <row r="169" spans="1:94" ht="13">
      <c r="A169" s="3"/>
      <c r="B169" s="3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</row>
    <row r="170" spans="1:94" ht="13">
      <c r="A170" s="3"/>
      <c r="B170" s="3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</row>
    <row r="171" spans="1:94" ht="13">
      <c r="A171" s="3"/>
      <c r="B171" s="3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</row>
    <row r="172" spans="1:94" ht="13">
      <c r="A172" s="3"/>
      <c r="B172" s="3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</row>
    <row r="173" spans="1:94" ht="13">
      <c r="A173" s="3"/>
      <c r="B173" s="3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</row>
    <row r="174" spans="1:94" ht="13">
      <c r="A174" s="3"/>
      <c r="B174" s="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  <c r="BD174" s="73"/>
      <c r="BE174" s="73"/>
      <c r="BF174" s="73"/>
      <c r="BG174" s="73"/>
      <c r="BH174" s="73"/>
      <c r="BI174" s="73"/>
      <c r="BJ174" s="73"/>
      <c r="BK174" s="73"/>
      <c r="BL174" s="73"/>
      <c r="BM174" s="73"/>
      <c r="BN174" s="73"/>
      <c r="BO174" s="73"/>
      <c r="BP174" s="73"/>
      <c r="BQ174" s="73"/>
      <c r="BR174" s="73"/>
      <c r="BS174" s="73"/>
      <c r="BT174" s="73"/>
      <c r="BU174" s="73"/>
      <c r="BV174" s="73"/>
      <c r="BW174" s="73"/>
      <c r="BX174" s="73"/>
      <c r="BY174" s="73"/>
      <c r="BZ174" s="73"/>
      <c r="CA174" s="73"/>
      <c r="CB174" s="73"/>
      <c r="CC174" s="73"/>
      <c r="CD174" s="73"/>
      <c r="CE174" s="73"/>
      <c r="CF174" s="73"/>
      <c r="CG174" s="73"/>
      <c r="CH174" s="73"/>
      <c r="CI174" s="73"/>
      <c r="CJ174" s="73"/>
      <c r="CK174" s="73"/>
      <c r="CL174" s="73"/>
      <c r="CM174" s="73"/>
      <c r="CN174" s="73"/>
      <c r="CO174" s="73"/>
      <c r="CP174" s="73"/>
    </row>
    <row r="175" spans="1:94" ht="13">
      <c r="A175" s="3"/>
      <c r="B175" s="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  <c r="BC175" s="73"/>
      <c r="BD175" s="73"/>
      <c r="BE175" s="73"/>
      <c r="BF175" s="73"/>
      <c r="BG175" s="73"/>
      <c r="BH175" s="73"/>
      <c r="BI175" s="73"/>
      <c r="BJ175" s="73"/>
      <c r="BK175" s="73"/>
      <c r="BL175" s="73"/>
      <c r="BM175" s="73"/>
      <c r="BN175" s="73"/>
      <c r="BO175" s="73"/>
      <c r="BP175" s="73"/>
      <c r="BQ175" s="73"/>
      <c r="BR175" s="73"/>
      <c r="BS175" s="73"/>
      <c r="BT175" s="73"/>
      <c r="BU175" s="73"/>
      <c r="BV175" s="73"/>
      <c r="BW175" s="73"/>
      <c r="BX175" s="73"/>
      <c r="BY175" s="73"/>
      <c r="BZ175" s="73"/>
      <c r="CA175" s="73"/>
      <c r="CB175" s="73"/>
      <c r="CC175" s="73"/>
      <c r="CD175" s="73"/>
      <c r="CE175" s="73"/>
      <c r="CF175" s="73"/>
      <c r="CG175" s="73"/>
      <c r="CH175" s="73"/>
      <c r="CI175" s="73"/>
      <c r="CJ175" s="73"/>
      <c r="CK175" s="73"/>
      <c r="CL175" s="73"/>
      <c r="CM175" s="73"/>
      <c r="CN175" s="73"/>
      <c r="CO175" s="73"/>
      <c r="CP175" s="73"/>
    </row>
    <row r="176" spans="1:94" ht="13">
      <c r="A176" s="3"/>
      <c r="B176" s="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  <c r="BD176" s="73"/>
      <c r="BE176" s="73"/>
      <c r="BF176" s="73"/>
      <c r="BG176" s="73"/>
      <c r="BH176" s="73"/>
      <c r="BI176" s="73"/>
      <c r="BJ176" s="73"/>
      <c r="BK176" s="73"/>
      <c r="BL176" s="73"/>
      <c r="BM176" s="73"/>
      <c r="BN176" s="73"/>
      <c r="BO176" s="73"/>
      <c r="BP176" s="73"/>
      <c r="BQ176" s="73"/>
      <c r="BR176" s="73"/>
      <c r="BS176" s="73"/>
      <c r="BT176" s="73"/>
      <c r="BU176" s="73"/>
      <c r="BV176" s="73"/>
      <c r="BW176" s="73"/>
      <c r="BX176" s="73"/>
      <c r="BY176" s="73"/>
      <c r="BZ176" s="73"/>
      <c r="CA176" s="73"/>
      <c r="CB176" s="73"/>
      <c r="CC176" s="73"/>
      <c r="CD176" s="73"/>
      <c r="CE176" s="73"/>
      <c r="CF176" s="73"/>
      <c r="CG176" s="73"/>
      <c r="CH176" s="73"/>
      <c r="CI176" s="73"/>
      <c r="CJ176" s="73"/>
      <c r="CK176" s="73"/>
      <c r="CL176" s="73"/>
      <c r="CM176" s="73"/>
      <c r="CN176" s="73"/>
      <c r="CO176" s="73"/>
      <c r="CP176" s="73"/>
    </row>
    <row r="177" spans="1:94" ht="13">
      <c r="A177" s="3"/>
      <c r="B177" s="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  <c r="BB177" s="73"/>
      <c r="BC177" s="73"/>
      <c r="BD177" s="73"/>
      <c r="BE177" s="73"/>
      <c r="BF177" s="73"/>
      <c r="BG177" s="73"/>
      <c r="BH177" s="73"/>
      <c r="BI177" s="73"/>
      <c r="BJ177" s="73"/>
      <c r="BK177" s="73"/>
      <c r="BL177" s="73"/>
      <c r="BM177" s="73"/>
      <c r="BN177" s="73"/>
      <c r="BO177" s="73"/>
      <c r="BP177" s="73"/>
      <c r="BQ177" s="73"/>
      <c r="BR177" s="73"/>
      <c r="BS177" s="73"/>
      <c r="BT177" s="73"/>
      <c r="BU177" s="73"/>
      <c r="BV177" s="73"/>
      <c r="BW177" s="73"/>
      <c r="BX177" s="73"/>
      <c r="BY177" s="73"/>
      <c r="BZ177" s="73"/>
      <c r="CA177" s="73"/>
      <c r="CB177" s="73"/>
      <c r="CC177" s="73"/>
      <c r="CD177" s="73"/>
      <c r="CE177" s="73"/>
      <c r="CF177" s="73"/>
      <c r="CG177" s="73"/>
      <c r="CH177" s="73"/>
      <c r="CI177" s="73"/>
      <c r="CJ177" s="73"/>
      <c r="CK177" s="73"/>
      <c r="CL177" s="73"/>
      <c r="CM177" s="73"/>
      <c r="CN177" s="73"/>
      <c r="CO177" s="73"/>
      <c r="CP177" s="73"/>
    </row>
    <row r="178" spans="1:94" ht="13">
      <c r="A178" s="3"/>
      <c r="B178" s="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  <c r="AT178" s="73"/>
      <c r="AU178" s="73"/>
      <c r="AV178" s="73"/>
      <c r="AW178" s="73"/>
      <c r="AX178" s="73"/>
      <c r="AY178" s="73"/>
      <c r="AZ178" s="73"/>
      <c r="BA178" s="73"/>
      <c r="BB178" s="73"/>
      <c r="BC178" s="73"/>
      <c r="BD178" s="73"/>
      <c r="BE178" s="73"/>
      <c r="BF178" s="73"/>
      <c r="BG178" s="73"/>
      <c r="BH178" s="73"/>
      <c r="BI178" s="73"/>
      <c r="BJ178" s="73"/>
      <c r="BK178" s="73"/>
      <c r="BL178" s="73"/>
      <c r="BM178" s="73"/>
      <c r="BN178" s="73"/>
      <c r="BO178" s="73"/>
      <c r="BP178" s="73"/>
      <c r="BQ178" s="73"/>
      <c r="BR178" s="73"/>
      <c r="BS178" s="73"/>
      <c r="BT178" s="73"/>
      <c r="BU178" s="73"/>
      <c r="BV178" s="73"/>
      <c r="BW178" s="73"/>
      <c r="BX178" s="73"/>
      <c r="BY178" s="73"/>
      <c r="BZ178" s="73"/>
      <c r="CA178" s="73"/>
      <c r="CB178" s="73"/>
      <c r="CC178" s="73"/>
      <c r="CD178" s="73"/>
      <c r="CE178" s="73"/>
      <c r="CF178" s="73"/>
      <c r="CG178" s="73"/>
      <c r="CH178" s="73"/>
      <c r="CI178" s="73"/>
      <c r="CJ178" s="73"/>
      <c r="CK178" s="73"/>
      <c r="CL178" s="73"/>
      <c r="CM178" s="73"/>
      <c r="CN178" s="73"/>
      <c r="CO178" s="73"/>
      <c r="CP178" s="73"/>
    </row>
    <row r="179" spans="1:94" ht="13">
      <c r="A179" s="3"/>
      <c r="B179" s="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3"/>
      <c r="BB179" s="73"/>
      <c r="BC179" s="73"/>
      <c r="BD179" s="73"/>
      <c r="BE179" s="73"/>
      <c r="BF179" s="73"/>
      <c r="BG179" s="73"/>
      <c r="BH179" s="73"/>
      <c r="BI179" s="73"/>
      <c r="BJ179" s="73"/>
      <c r="BK179" s="73"/>
      <c r="BL179" s="73"/>
      <c r="BM179" s="73"/>
      <c r="BN179" s="73"/>
      <c r="BO179" s="73"/>
      <c r="BP179" s="73"/>
      <c r="BQ179" s="73"/>
      <c r="BR179" s="73"/>
      <c r="BS179" s="73"/>
      <c r="BT179" s="73"/>
      <c r="BU179" s="73"/>
      <c r="BV179" s="73"/>
      <c r="BW179" s="73"/>
      <c r="BX179" s="73"/>
      <c r="BY179" s="73"/>
      <c r="BZ179" s="73"/>
      <c r="CA179" s="73"/>
      <c r="CB179" s="73"/>
      <c r="CC179" s="73"/>
      <c r="CD179" s="73"/>
      <c r="CE179" s="73"/>
      <c r="CF179" s="73"/>
      <c r="CG179" s="73"/>
      <c r="CH179" s="73"/>
      <c r="CI179" s="73"/>
      <c r="CJ179" s="73"/>
      <c r="CK179" s="73"/>
      <c r="CL179" s="73"/>
      <c r="CM179" s="73"/>
      <c r="CN179" s="73"/>
      <c r="CO179" s="73"/>
      <c r="CP179" s="73"/>
    </row>
    <row r="180" spans="1:94" ht="13">
      <c r="A180" s="3"/>
      <c r="B180" s="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  <c r="BC180" s="73"/>
      <c r="BD180" s="73"/>
      <c r="BE180" s="73"/>
      <c r="BF180" s="73"/>
      <c r="BG180" s="73"/>
      <c r="BH180" s="73"/>
      <c r="BI180" s="73"/>
      <c r="BJ180" s="73"/>
      <c r="BK180" s="73"/>
      <c r="BL180" s="73"/>
      <c r="BM180" s="73"/>
      <c r="BN180" s="73"/>
      <c r="BO180" s="73"/>
      <c r="BP180" s="73"/>
      <c r="BQ180" s="73"/>
      <c r="BR180" s="73"/>
      <c r="BS180" s="73"/>
      <c r="BT180" s="73"/>
      <c r="BU180" s="73"/>
      <c r="BV180" s="73"/>
      <c r="BW180" s="73"/>
      <c r="BX180" s="73"/>
      <c r="BY180" s="73"/>
      <c r="BZ180" s="73"/>
      <c r="CA180" s="73"/>
      <c r="CB180" s="73"/>
      <c r="CC180" s="73"/>
      <c r="CD180" s="73"/>
      <c r="CE180" s="73"/>
      <c r="CF180" s="73"/>
      <c r="CG180" s="73"/>
      <c r="CH180" s="73"/>
      <c r="CI180" s="73"/>
      <c r="CJ180" s="73"/>
      <c r="CK180" s="73"/>
      <c r="CL180" s="73"/>
      <c r="CM180" s="73"/>
      <c r="CN180" s="73"/>
      <c r="CO180" s="73"/>
      <c r="CP180" s="73"/>
    </row>
    <row r="181" spans="1:94" ht="13">
      <c r="A181" s="3"/>
      <c r="B181" s="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  <c r="BD181" s="73"/>
      <c r="BE181" s="73"/>
      <c r="BF181" s="73"/>
      <c r="BG181" s="73"/>
      <c r="BH181" s="73"/>
      <c r="BI181" s="73"/>
      <c r="BJ181" s="73"/>
      <c r="BK181" s="73"/>
      <c r="BL181" s="73"/>
      <c r="BM181" s="73"/>
      <c r="BN181" s="73"/>
      <c r="BO181" s="73"/>
      <c r="BP181" s="73"/>
      <c r="BQ181" s="73"/>
      <c r="BR181" s="73"/>
      <c r="BS181" s="73"/>
      <c r="BT181" s="73"/>
      <c r="BU181" s="73"/>
      <c r="BV181" s="73"/>
      <c r="BW181" s="73"/>
      <c r="BX181" s="73"/>
      <c r="BY181" s="73"/>
      <c r="BZ181" s="73"/>
      <c r="CA181" s="73"/>
      <c r="CB181" s="73"/>
      <c r="CC181" s="73"/>
      <c r="CD181" s="73"/>
      <c r="CE181" s="73"/>
      <c r="CF181" s="73"/>
      <c r="CG181" s="73"/>
      <c r="CH181" s="73"/>
      <c r="CI181" s="73"/>
      <c r="CJ181" s="73"/>
      <c r="CK181" s="73"/>
      <c r="CL181" s="73"/>
      <c r="CM181" s="73"/>
      <c r="CN181" s="73"/>
      <c r="CO181" s="73"/>
      <c r="CP181" s="73"/>
    </row>
    <row r="182" spans="1:94" ht="13">
      <c r="A182" s="3"/>
      <c r="B182" s="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  <c r="BC182" s="73"/>
      <c r="BD182" s="73"/>
      <c r="BE182" s="73"/>
      <c r="BF182" s="73"/>
      <c r="BG182" s="73"/>
      <c r="BH182" s="73"/>
      <c r="BI182" s="73"/>
      <c r="BJ182" s="73"/>
      <c r="BK182" s="73"/>
      <c r="BL182" s="73"/>
      <c r="BM182" s="73"/>
      <c r="BN182" s="73"/>
      <c r="BO182" s="73"/>
      <c r="BP182" s="73"/>
      <c r="BQ182" s="73"/>
      <c r="BR182" s="73"/>
      <c r="BS182" s="73"/>
      <c r="BT182" s="73"/>
      <c r="BU182" s="73"/>
      <c r="BV182" s="73"/>
      <c r="BW182" s="73"/>
      <c r="BX182" s="73"/>
      <c r="BY182" s="73"/>
      <c r="BZ182" s="73"/>
      <c r="CA182" s="73"/>
      <c r="CB182" s="73"/>
      <c r="CC182" s="73"/>
      <c r="CD182" s="73"/>
      <c r="CE182" s="73"/>
      <c r="CF182" s="73"/>
      <c r="CG182" s="73"/>
      <c r="CH182" s="73"/>
      <c r="CI182" s="73"/>
      <c r="CJ182" s="73"/>
      <c r="CK182" s="73"/>
      <c r="CL182" s="73"/>
      <c r="CM182" s="73"/>
      <c r="CN182" s="73"/>
      <c r="CO182" s="73"/>
      <c r="CP182" s="73"/>
    </row>
    <row r="183" spans="1:94" ht="13">
      <c r="A183" s="3"/>
      <c r="B183" s="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  <c r="BB183" s="73"/>
      <c r="BC183" s="73"/>
      <c r="BD183" s="73"/>
      <c r="BE183" s="73"/>
      <c r="BF183" s="73"/>
      <c r="BG183" s="73"/>
      <c r="BH183" s="73"/>
      <c r="BI183" s="73"/>
      <c r="BJ183" s="73"/>
      <c r="BK183" s="73"/>
      <c r="BL183" s="73"/>
      <c r="BM183" s="73"/>
      <c r="BN183" s="73"/>
      <c r="BO183" s="73"/>
      <c r="BP183" s="73"/>
      <c r="BQ183" s="73"/>
      <c r="BR183" s="73"/>
      <c r="BS183" s="73"/>
      <c r="BT183" s="73"/>
      <c r="BU183" s="73"/>
      <c r="BV183" s="73"/>
      <c r="BW183" s="73"/>
      <c r="BX183" s="73"/>
      <c r="BY183" s="73"/>
      <c r="BZ183" s="73"/>
      <c r="CA183" s="73"/>
      <c r="CB183" s="73"/>
      <c r="CC183" s="73"/>
      <c r="CD183" s="73"/>
      <c r="CE183" s="73"/>
      <c r="CF183" s="73"/>
      <c r="CG183" s="73"/>
      <c r="CH183" s="73"/>
      <c r="CI183" s="73"/>
      <c r="CJ183" s="73"/>
      <c r="CK183" s="73"/>
      <c r="CL183" s="73"/>
      <c r="CM183" s="73"/>
      <c r="CN183" s="73"/>
      <c r="CO183" s="73"/>
      <c r="CP183" s="73"/>
    </row>
    <row r="184" spans="1:94" ht="13">
      <c r="A184" s="3"/>
      <c r="B184" s="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  <c r="BC184" s="73"/>
      <c r="BD184" s="73"/>
      <c r="BE184" s="73"/>
      <c r="BF184" s="73"/>
      <c r="BG184" s="73"/>
      <c r="BH184" s="73"/>
      <c r="BI184" s="73"/>
      <c r="BJ184" s="73"/>
      <c r="BK184" s="73"/>
      <c r="BL184" s="73"/>
      <c r="BM184" s="73"/>
      <c r="BN184" s="73"/>
      <c r="BO184" s="73"/>
      <c r="BP184" s="73"/>
      <c r="BQ184" s="73"/>
      <c r="BR184" s="73"/>
      <c r="BS184" s="73"/>
      <c r="BT184" s="73"/>
      <c r="BU184" s="73"/>
      <c r="BV184" s="73"/>
      <c r="BW184" s="73"/>
      <c r="BX184" s="73"/>
      <c r="BY184" s="73"/>
      <c r="BZ184" s="73"/>
      <c r="CA184" s="73"/>
      <c r="CB184" s="73"/>
      <c r="CC184" s="73"/>
      <c r="CD184" s="73"/>
      <c r="CE184" s="73"/>
      <c r="CF184" s="73"/>
      <c r="CG184" s="73"/>
      <c r="CH184" s="73"/>
      <c r="CI184" s="73"/>
      <c r="CJ184" s="73"/>
      <c r="CK184" s="73"/>
      <c r="CL184" s="73"/>
      <c r="CM184" s="73"/>
      <c r="CN184" s="73"/>
      <c r="CO184" s="73"/>
      <c r="CP184" s="73"/>
    </row>
    <row r="185" spans="1:94" ht="13">
      <c r="A185" s="3"/>
      <c r="B185" s="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  <c r="BD185" s="73"/>
      <c r="BE185" s="73"/>
      <c r="BF185" s="73"/>
      <c r="BG185" s="73"/>
      <c r="BH185" s="73"/>
      <c r="BI185" s="73"/>
      <c r="BJ185" s="73"/>
      <c r="BK185" s="73"/>
      <c r="BL185" s="73"/>
      <c r="BM185" s="73"/>
      <c r="BN185" s="73"/>
      <c r="BO185" s="73"/>
      <c r="BP185" s="73"/>
      <c r="BQ185" s="73"/>
      <c r="BR185" s="73"/>
      <c r="BS185" s="73"/>
      <c r="BT185" s="73"/>
      <c r="BU185" s="73"/>
      <c r="BV185" s="73"/>
      <c r="BW185" s="73"/>
      <c r="BX185" s="73"/>
      <c r="BY185" s="73"/>
      <c r="BZ185" s="73"/>
      <c r="CA185" s="73"/>
      <c r="CB185" s="73"/>
      <c r="CC185" s="73"/>
      <c r="CD185" s="73"/>
      <c r="CE185" s="73"/>
      <c r="CF185" s="73"/>
      <c r="CG185" s="73"/>
      <c r="CH185" s="73"/>
      <c r="CI185" s="73"/>
      <c r="CJ185" s="73"/>
      <c r="CK185" s="73"/>
      <c r="CL185" s="73"/>
      <c r="CM185" s="73"/>
      <c r="CN185" s="73"/>
      <c r="CO185" s="73"/>
      <c r="CP185" s="73"/>
    </row>
    <row r="186" spans="1:94" ht="13">
      <c r="A186" s="3"/>
      <c r="B186" s="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73"/>
      <c r="BG186" s="73"/>
      <c r="BH186" s="73"/>
      <c r="BI186" s="73"/>
      <c r="BJ186" s="73"/>
      <c r="BK186" s="73"/>
      <c r="BL186" s="73"/>
      <c r="BM186" s="73"/>
      <c r="BN186" s="73"/>
      <c r="BO186" s="73"/>
      <c r="BP186" s="73"/>
      <c r="BQ186" s="73"/>
      <c r="BR186" s="73"/>
      <c r="BS186" s="73"/>
      <c r="BT186" s="73"/>
      <c r="BU186" s="73"/>
      <c r="BV186" s="73"/>
      <c r="BW186" s="73"/>
      <c r="BX186" s="73"/>
      <c r="BY186" s="73"/>
      <c r="BZ186" s="73"/>
      <c r="CA186" s="73"/>
      <c r="CB186" s="73"/>
      <c r="CC186" s="73"/>
      <c r="CD186" s="73"/>
      <c r="CE186" s="73"/>
      <c r="CF186" s="73"/>
      <c r="CG186" s="73"/>
      <c r="CH186" s="73"/>
      <c r="CI186" s="73"/>
      <c r="CJ186" s="73"/>
      <c r="CK186" s="73"/>
      <c r="CL186" s="73"/>
      <c r="CM186" s="73"/>
      <c r="CN186" s="73"/>
      <c r="CO186" s="73"/>
      <c r="CP186" s="73"/>
    </row>
    <row r="187" spans="1:94" ht="13">
      <c r="A187" s="3"/>
      <c r="B187" s="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73"/>
      <c r="BG187" s="73"/>
      <c r="BH187" s="73"/>
      <c r="BI187" s="73"/>
      <c r="BJ187" s="73"/>
      <c r="BK187" s="73"/>
      <c r="BL187" s="73"/>
      <c r="BM187" s="73"/>
      <c r="BN187" s="73"/>
      <c r="BO187" s="73"/>
      <c r="BP187" s="73"/>
      <c r="BQ187" s="73"/>
      <c r="BR187" s="73"/>
      <c r="BS187" s="73"/>
      <c r="BT187" s="73"/>
      <c r="BU187" s="73"/>
      <c r="BV187" s="73"/>
      <c r="BW187" s="73"/>
      <c r="BX187" s="73"/>
      <c r="BY187" s="73"/>
      <c r="BZ187" s="73"/>
      <c r="CA187" s="73"/>
      <c r="CB187" s="73"/>
      <c r="CC187" s="73"/>
      <c r="CD187" s="73"/>
      <c r="CE187" s="73"/>
      <c r="CF187" s="73"/>
      <c r="CG187" s="73"/>
      <c r="CH187" s="73"/>
      <c r="CI187" s="73"/>
      <c r="CJ187" s="73"/>
      <c r="CK187" s="73"/>
      <c r="CL187" s="73"/>
      <c r="CM187" s="73"/>
      <c r="CN187" s="73"/>
      <c r="CO187" s="73"/>
      <c r="CP187" s="73"/>
    </row>
    <row r="188" spans="1:94" ht="13">
      <c r="A188" s="3"/>
      <c r="B188" s="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73"/>
      <c r="BG188" s="73"/>
      <c r="BH188" s="73"/>
      <c r="BI188" s="73"/>
      <c r="BJ188" s="73"/>
      <c r="BK188" s="73"/>
      <c r="BL188" s="73"/>
      <c r="BM188" s="73"/>
      <c r="BN188" s="73"/>
      <c r="BO188" s="73"/>
      <c r="BP188" s="73"/>
      <c r="BQ188" s="73"/>
      <c r="BR188" s="73"/>
      <c r="BS188" s="73"/>
      <c r="BT188" s="73"/>
      <c r="BU188" s="73"/>
      <c r="BV188" s="73"/>
      <c r="BW188" s="73"/>
      <c r="BX188" s="73"/>
      <c r="BY188" s="73"/>
      <c r="BZ188" s="73"/>
      <c r="CA188" s="73"/>
      <c r="CB188" s="73"/>
      <c r="CC188" s="73"/>
      <c r="CD188" s="73"/>
      <c r="CE188" s="73"/>
      <c r="CF188" s="73"/>
      <c r="CG188" s="73"/>
      <c r="CH188" s="73"/>
      <c r="CI188" s="73"/>
      <c r="CJ188" s="73"/>
      <c r="CK188" s="73"/>
      <c r="CL188" s="73"/>
      <c r="CM188" s="73"/>
      <c r="CN188" s="73"/>
      <c r="CO188" s="73"/>
      <c r="CP188" s="73"/>
    </row>
    <row r="189" spans="1:94" ht="13">
      <c r="A189" s="3"/>
      <c r="B189" s="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73"/>
      <c r="BG189" s="73"/>
      <c r="BH189" s="73"/>
      <c r="BI189" s="73"/>
      <c r="BJ189" s="73"/>
      <c r="BK189" s="73"/>
      <c r="BL189" s="73"/>
      <c r="BM189" s="73"/>
      <c r="BN189" s="73"/>
      <c r="BO189" s="73"/>
      <c r="BP189" s="73"/>
      <c r="BQ189" s="73"/>
      <c r="BR189" s="73"/>
      <c r="BS189" s="73"/>
      <c r="BT189" s="73"/>
      <c r="BU189" s="73"/>
      <c r="BV189" s="73"/>
      <c r="BW189" s="73"/>
      <c r="BX189" s="73"/>
      <c r="BY189" s="73"/>
      <c r="BZ189" s="73"/>
      <c r="CA189" s="73"/>
      <c r="CB189" s="73"/>
      <c r="CC189" s="73"/>
      <c r="CD189" s="73"/>
      <c r="CE189" s="73"/>
      <c r="CF189" s="73"/>
      <c r="CG189" s="73"/>
      <c r="CH189" s="73"/>
      <c r="CI189" s="73"/>
      <c r="CJ189" s="73"/>
      <c r="CK189" s="73"/>
      <c r="CL189" s="73"/>
      <c r="CM189" s="73"/>
      <c r="CN189" s="73"/>
      <c r="CO189" s="73"/>
      <c r="CP189" s="73"/>
    </row>
    <row r="190" spans="1:94" ht="13">
      <c r="A190" s="3"/>
      <c r="B190" s="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73"/>
      <c r="BG190" s="73"/>
      <c r="BH190" s="73"/>
      <c r="BI190" s="73"/>
      <c r="BJ190" s="73"/>
      <c r="BK190" s="73"/>
      <c r="BL190" s="73"/>
      <c r="BM190" s="73"/>
      <c r="BN190" s="73"/>
      <c r="BO190" s="73"/>
      <c r="BP190" s="73"/>
      <c r="BQ190" s="73"/>
      <c r="BR190" s="73"/>
      <c r="BS190" s="73"/>
      <c r="BT190" s="73"/>
      <c r="BU190" s="73"/>
      <c r="BV190" s="73"/>
      <c r="BW190" s="73"/>
      <c r="BX190" s="73"/>
      <c r="BY190" s="73"/>
      <c r="BZ190" s="73"/>
      <c r="CA190" s="73"/>
      <c r="CB190" s="73"/>
      <c r="CC190" s="73"/>
      <c r="CD190" s="73"/>
      <c r="CE190" s="73"/>
      <c r="CF190" s="73"/>
      <c r="CG190" s="73"/>
      <c r="CH190" s="73"/>
      <c r="CI190" s="73"/>
      <c r="CJ190" s="73"/>
      <c r="CK190" s="73"/>
      <c r="CL190" s="73"/>
      <c r="CM190" s="73"/>
      <c r="CN190" s="73"/>
      <c r="CO190" s="73"/>
      <c r="CP190" s="73"/>
    </row>
    <row r="191" spans="1:94" ht="13">
      <c r="A191" s="3"/>
      <c r="B191" s="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  <c r="BD191" s="73"/>
      <c r="BE191" s="73"/>
      <c r="BF191" s="73"/>
      <c r="BG191" s="73"/>
      <c r="BH191" s="73"/>
      <c r="BI191" s="73"/>
      <c r="BJ191" s="73"/>
      <c r="BK191" s="73"/>
      <c r="BL191" s="73"/>
      <c r="BM191" s="73"/>
      <c r="BN191" s="73"/>
      <c r="BO191" s="73"/>
      <c r="BP191" s="73"/>
      <c r="BQ191" s="73"/>
      <c r="BR191" s="73"/>
      <c r="BS191" s="73"/>
      <c r="BT191" s="73"/>
      <c r="BU191" s="73"/>
      <c r="BV191" s="73"/>
      <c r="BW191" s="73"/>
      <c r="BX191" s="73"/>
      <c r="BY191" s="73"/>
      <c r="BZ191" s="73"/>
      <c r="CA191" s="73"/>
      <c r="CB191" s="73"/>
      <c r="CC191" s="73"/>
      <c r="CD191" s="73"/>
      <c r="CE191" s="73"/>
      <c r="CF191" s="73"/>
      <c r="CG191" s="73"/>
      <c r="CH191" s="73"/>
      <c r="CI191" s="73"/>
      <c r="CJ191" s="73"/>
      <c r="CK191" s="73"/>
      <c r="CL191" s="73"/>
      <c r="CM191" s="73"/>
      <c r="CN191" s="73"/>
      <c r="CO191" s="73"/>
      <c r="CP191" s="73"/>
    </row>
    <row r="192" spans="1:94" ht="13">
      <c r="A192" s="3"/>
      <c r="B192" s="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73"/>
      <c r="BG192" s="73"/>
      <c r="BH192" s="73"/>
      <c r="BI192" s="73"/>
      <c r="BJ192" s="73"/>
      <c r="BK192" s="73"/>
      <c r="BL192" s="73"/>
      <c r="BM192" s="73"/>
      <c r="BN192" s="73"/>
      <c r="BO192" s="73"/>
      <c r="BP192" s="73"/>
      <c r="BQ192" s="73"/>
      <c r="BR192" s="73"/>
      <c r="BS192" s="73"/>
      <c r="BT192" s="73"/>
      <c r="BU192" s="73"/>
      <c r="BV192" s="73"/>
      <c r="BW192" s="73"/>
      <c r="BX192" s="73"/>
      <c r="BY192" s="73"/>
      <c r="BZ192" s="73"/>
      <c r="CA192" s="73"/>
      <c r="CB192" s="73"/>
      <c r="CC192" s="73"/>
      <c r="CD192" s="73"/>
      <c r="CE192" s="73"/>
      <c r="CF192" s="73"/>
      <c r="CG192" s="73"/>
      <c r="CH192" s="73"/>
      <c r="CI192" s="73"/>
      <c r="CJ192" s="73"/>
      <c r="CK192" s="73"/>
      <c r="CL192" s="73"/>
      <c r="CM192" s="73"/>
      <c r="CN192" s="73"/>
      <c r="CO192" s="73"/>
      <c r="CP192" s="73"/>
    </row>
    <row r="193" spans="1:94" ht="13">
      <c r="A193" s="3"/>
      <c r="B193" s="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  <c r="BD193" s="73"/>
      <c r="BE193" s="73"/>
      <c r="BF193" s="73"/>
      <c r="BG193" s="73"/>
      <c r="BH193" s="73"/>
      <c r="BI193" s="73"/>
      <c r="BJ193" s="73"/>
      <c r="BK193" s="73"/>
      <c r="BL193" s="73"/>
      <c r="BM193" s="73"/>
      <c r="BN193" s="73"/>
      <c r="BO193" s="73"/>
      <c r="BP193" s="73"/>
      <c r="BQ193" s="73"/>
      <c r="BR193" s="73"/>
      <c r="BS193" s="73"/>
      <c r="BT193" s="73"/>
      <c r="BU193" s="73"/>
      <c r="BV193" s="73"/>
      <c r="BW193" s="73"/>
      <c r="BX193" s="73"/>
      <c r="BY193" s="73"/>
      <c r="BZ193" s="73"/>
      <c r="CA193" s="73"/>
      <c r="CB193" s="73"/>
      <c r="CC193" s="73"/>
      <c r="CD193" s="73"/>
      <c r="CE193" s="73"/>
      <c r="CF193" s="73"/>
      <c r="CG193" s="73"/>
      <c r="CH193" s="73"/>
      <c r="CI193" s="73"/>
      <c r="CJ193" s="73"/>
      <c r="CK193" s="73"/>
      <c r="CL193" s="73"/>
      <c r="CM193" s="73"/>
      <c r="CN193" s="73"/>
      <c r="CO193" s="73"/>
      <c r="CP193" s="73"/>
    </row>
    <row r="194" spans="1:94" ht="13">
      <c r="A194" s="3"/>
      <c r="B194" s="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  <c r="BC194" s="73"/>
      <c r="BD194" s="73"/>
      <c r="BE194" s="73"/>
      <c r="BF194" s="73"/>
      <c r="BG194" s="73"/>
      <c r="BH194" s="73"/>
      <c r="BI194" s="73"/>
      <c r="BJ194" s="73"/>
      <c r="BK194" s="73"/>
      <c r="BL194" s="73"/>
      <c r="BM194" s="73"/>
      <c r="BN194" s="73"/>
      <c r="BO194" s="73"/>
      <c r="BP194" s="73"/>
      <c r="BQ194" s="73"/>
      <c r="BR194" s="73"/>
      <c r="BS194" s="73"/>
      <c r="BT194" s="73"/>
      <c r="BU194" s="73"/>
      <c r="BV194" s="73"/>
      <c r="BW194" s="73"/>
      <c r="BX194" s="73"/>
      <c r="BY194" s="73"/>
      <c r="BZ194" s="73"/>
      <c r="CA194" s="73"/>
      <c r="CB194" s="73"/>
      <c r="CC194" s="73"/>
      <c r="CD194" s="73"/>
      <c r="CE194" s="73"/>
      <c r="CF194" s="73"/>
      <c r="CG194" s="73"/>
      <c r="CH194" s="73"/>
      <c r="CI194" s="73"/>
      <c r="CJ194" s="73"/>
      <c r="CK194" s="73"/>
      <c r="CL194" s="73"/>
      <c r="CM194" s="73"/>
      <c r="CN194" s="73"/>
      <c r="CO194" s="73"/>
      <c r="CP194" s="73"/>
    </row>
    <row r="195" spans="1:94" ht="13">
      <c r="A195" s="3"/>
      <c r="B195" s="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73"/>
      <c r="BD195" s="73"/>
      <c r="BE195" s="73"/>
      <c r="BF195" s="73"/>
      <c r="BG195" s="73"/>
      <c r="BH195" s="73"/>
      <c r="BI195" s="73"/>
      <c r="BJ195" s="73"/>
      <c r="BK195" s="73"/>
      <c r="BL195" s="73"/>
      <c r="BM195" s="73"/>
      <c r="BN195" s="73"/>
      <c r="BO195" s="73"/>
      <c r="BP195" s="73"/>
      <c r="BQ195" s="73"/>
      <c r="BR195" s="73"/>
      <c r="BS195" s="73"/>
      <c r="BT195" s="73"/>
      <c r="BU195" s="73"/>
      <c r="BV195" s="73"/>
      <c r="BW195" s="73"/>
      <c r="BX195" s="73"/>
      <c r="BY195" s="73"/>
      <c r="BZ195" s="73"/>
      <c r="CA195" s="73"/>
      <c r="CB195" s="73"/>
      <c r="CC195" s="73"/>
      <c r="CD195" s="73"/>
      <c r="CE195" s="73"/>
      <c r="CF195" s="73"/>
      <c r="CG195" s="73"/>
      <c r="CH195" s="73"/>
      <c r="CI195" s="73"/>
      <c r="CJ195" s="73"/>
      <c r="CK195" s="73"/>
      <c r="CL195" s="73"/>
      <c r="CM195" s="73"/>
      <c r="CN195" s="73"/>
      <c r="CO195" s="73"/>
      <c r="CP195" s="73"/>
    </row>
    <row r="196" spans="1:94" ht="13">
      <c r="A196" s="3"/>
      <c r="B196" s="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  <c r="BC196" s="73"/>
      <c r="BD196" s="73"/>
      <c r="BE196" s="73"/>
      <c r="BF196" s="73"/>
      <c r="BG196" s="73"/>
      <c r="BH196" s="73"/>
      <c r="BI196" s="73"/>
      <c r="BJ196" s="73"/>
      <c r="BK196" s="73"/>
      <c r="BL196" s="73"/>
      <c r="BM196" s="73"/>
      <c r="BN196" s="73"/>
      <c r="BO196" s="73"/>
      <c r="BP196" s="73"/>
      <c r="BQ196" s="73"/>
      <c r="BR196" s="73"/>
      <c r="BS196" s="73"/>
      <c r="BT196" s="73"/>
      <c r="BU196" s="73"/>
      <c r="BV196" s="73"/>
      <c r="BW196" s="73"/>
      <c r="BX196" s="73"/>
      <c r="BY196" s="73"/>
      <c r="BZ196" s="73"/>
      <c r="CA196" s="73"/>
      <c r="CB196" s="73"/>
      <c r="CC196" s="73"/>
      <c r="CD196" s="73"/>
      <c r="CE196" s="73"/>
      <c r="CF196" s="73"/>
      <c r="CG196" s="73"/>
      <c r="CH196" s="73"/>
      <c r="CI196" s="73"/>
      <c r="CJ196" s="73"/>
      <c r="CK196" s="73"/>
      <c r="CL196" s="73"/>
      <c r="CM196" s="73"/>
      <c r="CN196" s="73"/>
      <c r="CO196" s="73"/>
      <c r="CP196" s="73"/>
    </row>
    <row r="197" spans="1:94" ht="13">
      <c r="A197" s="3"/>
      <c r="B197" s="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  <c r="BD197" s="73"/>
      <c r="BE197" s="73"/>
      <c r="BF197" s="73"/>
      <c r="BG197" s="73"/>
      <c r="BH197" s="73"/>
      <c r="BI197" s="73"/>
      <c r="BJ197" s="73"/>
      <c r="BK197" s="73"/>
      <c r="BL197" s="73"/>
      <c r="BM197" s="73"/>
      <c r="BN197" s="73"/>
      <c r="BO197" s="73"/>
      <c r="BP197" s="73"/>
      <c r="BQ197" s="73"/>
      <c r="BR197" s="73"/>
      <c r="BS197" s="73"/>
      <c r="BT197" s="73"/>
      <c r="BU197" s="73"/>
      <c r="BV197" s="73"/>
      <c r="BW197" s="73"/>
      <c r="BX197" s="73"/>
      <c r="BY197" s="73"/>
      <c r="BZ197" s="73"/>
      <c r="CA197" s="73"/>
      <c r="CB197" s="73"/>
      <c r="CC197" s="73"/>
      <c r="CD197" s="73"/>
      <c r="CE197" s="73"/>
      <c r="CF197" s="73"/>
      <c r="CG197" s="73"/>
      <c r="CH197" s="73"/>
      <c r="CI197" s="73"/>
      <c r="CJ197" s="73"/>
      <c r="CK197" s="73"/>
      <c r="CL197" s="73"/>
      <c r="CM197" s="73"/>
      <c r="CN197" s="73"/>
      <c r="CO197" s="73"/>
      <c r="CP197" s="73"/>
    </row>
    <row r="198" spans="1:94" ht="13">
      <c r="A198" s="3"/>
      <c r="B198" s="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  <c r="BD198" s="73"/>
      <c r="BE198" s="73"/>
      <c r="BF198" s="73"/>
      <c r="BG198" s="73"/>
      <c r="BH198" s="73"/>
      <c r="BI198" s="73"/>
      <c r="BJ198" s="73"/>
      <c r="BK198" s="73"/>
      <c r="BL198" s="73"/>
      <c r="BM198" s="73"/>
      <c r="BN198" s="73"/>
      <c r="BO198" s="73"/>
      <c r="BP198" s="73"/>
      <c r="BQ198" s="73"/>
      <c r="BR198" s="73"/>
      <c r="BS198" s="73"/>
      <c r="BT198" s="73"/>
      <c r="BU198" s="73"/>
      <c r="BV198" s="73"/>
      <c r="BW198" s="73"/>
      <c r="BX198" s="73"/>
      <c r="BY198" s="73"/>
      <c r="BZ198" s="73"/>
      <c r="CA198" s="73"/>
      <c r="CB198" s="73"/>
      <c r="CC198" s="73"/>
      <c r="CD198" s="73"/>
      <c r="CE198" s="73"/>
      <c r="CF198" s="73"/>
      <c r="CG198" s="73"/>
      <c r="CH198" s="73"/>
      <c r="CI198" s="73"/>
      <c r="CJ198" s="73"/>
      <c r="CK198" s="73"/>
      <c r="CL198" s="73"/>
      <c r="CM198" s="73"/>
      <c r="CN198" s="73"/>
      <c r="CO198" s="73"/>
      <c r="CP198" s="73"/>
    </row>
    <row r="199" spans="1:94" ht="13">
      <c r="A199" s="3"/>
      <c r="B199" s="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  <c r="BD199" s="73"/>
      <c r="BE199" s="73"/>
      <c r="BF199" s="73"/>
      <c r="BG199" s="73"/>
      <c r="BH199" s="73"/>
      <c r="BI199" s="73"/>
      <c r="BJ199" s="73"/>
      <c r="BK199" s="73"/>
      <c r="BL199" s="73"/>
      <c r="BM199" s="73"/>
      <c r="BN199" s="73"/>
      <c r="BO199" s="73"/>
      <c r="BP199" s="73"/>
      <c r="BQ199" s="73"/>
      <c r="BR199" s="73"/>
      <c r="BS199" s="73"/>
      <c r="BT199" s="73"/>
      <c r="BU199" s="73"/>
      <c r="BV199" s="73"/>
      <c r="BW199" s="73"/>
      <c r="BX199" s="73"/>
      <c r="BY199" s="73"/>
      <c r="BZ199" s="73"/>
      <c r="CA199" s="73"/>
      <c r="CB199" s="73"/>
      <c r="CC199" s="73"/>
      <c r="CD199" s="73"/>
      <c r="CE199" s="73"/>
      <c r="CF199" s="73"/>
      <c r="CG199" s="73"/>
      <c r="CH199" s="73"/>
      <c r="CI199" s="73"/>
      <c r="CJ199" s="73"/>
      <c r="CK199" s="73"/>
      <c r="CL199" s="73"/>
      <c r="CM199" s="73"/>
      <c r="CN199" s="73"/>
      <c r="CO199" s="73"/>
      <c r="CP199" s="73"/>
    </row>
    <row r="200" spans="1:94" ht="13">
      <c r="A200" s="3"/>
      <c r="B200" s="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  <c r="BD200" s="73"/>
      <c r="BE200" s="73"/>
      <c r="BF200" s="73"/>
      <c r="BG200" s="73"/>
      <c r="BH200" s="73"/>
      <c r="BI200" s="73"/>
      <c r="BJ200" s="73"/>
      <c r="BK200" s="73"/>
      <c r="BL200" s="73"/>
      <c r="BM200" s="73"/>
      <c r="BN200" s="73"/>
      <c r="BO200" s="73"/>
      <c r="BP200" s="73"/>
      <c r="BQ200" s="73"/>
      <c r="BR200" s="73"/>
      <c r="BS200" s="73"/>
      <c r="BT200" s="73"/>
      <c r="BU200" s="73"/>
      <c r="BV200" s="73"/>
      <c r="BW200" s="73"/>
      <c r="BX200" s="73"/>
      <c r="BY200" s="73"/>
      <c r="BZ200" s="73"/>
      <c r="CA200" s="73"/>
      <c r="CB200" s="73"/>
      <c r="CC200" s="73"/>
      <c r="CD200" s="73"/>
      <c r="CE200" s="73"/>
      <c r="CF200" s="73"/>
      <c r="CG200" s="73"/>
      <c r="CH200" s="73"/>
      <c r="CI200" s="73"/>
      <c r="CJ200" s="73"/>
      <c r="CK200" s="73"/>
      <c r="CL200" s="73"/>
      <c r="CM200" s="73"/>
      <c r="CN200" s="73"/>
      <c r="CO200" s="73"/>
      <c r="CP200" s="73"/>
    </row>
    <row r="201" spans="1:94" ht="13">
      <c r="A201" s="3"/>
      <c r="B201" s="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  <c r="BD201" s="73"/>
      <c r="BE201" s="73"/>
      <c r="BF201" s="73"/>
      <c r="BG201" s="73"/>
      <c r="BH201" s="73"/>
      <c r="BI201" s="73"/>
      <c r="BJ201" s="73"/>
      <c r="BK201" s="73"/>
      <c r="BL201" s="73"/>
      <c r="BM201" s="73"/>
      <c r="BN201" s="73"/>
      <c r="BO201" s="73"/>
      <c r="BP201" s="73"/>
      <c r="BQ201" s="73"/>
      <c r="BR201" s="73"/>
      <c r="BS201" s="73"/>
      <c r="BT201" s="73"/>
      <c r="BU201" s="73"/>
      <c r="BV201" s="73"/>
      <c r="BW201" s="73"/>
      <c r="BX201" s="73"/>
      <c r="BY201" s="73"/>
      <c r="BZ201" s="73"/>
      <c r="CA201" s="73"/>
      <c r="CB201" s="73"/>
      <c r="CC201" s="73"/>
      <c r="CD201" s="73"/>
      <c r="CE201" s="73"/>
      <c r="CF201" s="73"/>
      <c r="CG201" s="73"/>
      <c r="CH201" s="73"/>
      <c r="CI201" s="73"/>
      <c r="CJ201" s="73"/>
      <c r="CK201" s="73"/>
      <c r="CL201" s="73"/>
      <c r="CM201" s="73"/>
      <c r="CN201" s="73"/>
      <c r="CO201" s="73"/>
      <c r="CP201" s="73"/>
    </row>
    <row r="202" spans="1:94" ht="13">
      <c r="A202" s="3"/>
      <c r="B202" s="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73"/>
      <c r="BE202" s="73"/>
      <c r="BF202" s="73"/>
      <c r="BG202" s="73"/>
      <c r="BH202" s="73"/>
      <c r="BI202" s="73"/>
      <c r="BJ202" s="73"/>
      <c r="BK202" s="73"/>
      <c r="BL202" s="73"/>
      <c r="BM202" s="73"/>
      <c r="BN202" s="73"/>
      <c r="BO202" s="73"/>
      <c r="BP202" s="73"/>
      <c r="BQ202" s="73"/>
      <c r="BR202" s="73"/>
      <c r="BS202" s="73"/>
      <c r="BT202" s="73"/>
      <c r="BU202" s="73"/>
      <c r="BV202" s="73"/>
      <c r="BW202" s="73"/>
      <c r="BX202" s="73"/>
      <c r="BY202" s="73"/>
      <c r="BZ202" s="73"/>
      <c r="CA202" s="73"/>
      <c r="CB202" s="73"/>
      <c r="CC202" s="73"/>
      <c r="CD202" s="73"/>
      <c r="CE202" s="73"/>
      <c r="CF202" s="73"/>
      <c r="CG202" s="73"/>
      <c r="CH202" s="73"/>
      <c r="CI202" s="73"/>
      <c r="CJ202" s="73"/>
      <c r="CK202" s="73"/>
      <c r="CL202" s="73"/>
      <c r="CM202" s="73"/>
      <c r="CN202" s="73"/>
      <c r="CO202" s="73"/>
      <c r="CP202" s="73"/>
    </row>
    <row r="203" spans="1:94" ht="13">
      <c r="A203" s="3"/>
      <c r="B203" s="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73"/>
      <c r="BG203" s="73"/>
      <c r="BH203" s="73"/>
      <c r="BI203" s="73"/>
      <c r="BJ203" s="73"/>
      <c r="BK203" s="73"/>
      <c r="BL203" s="73"/>
      <c r="BM203" s="73"/>
      <c r="BN203" s="73"/>
      <c r="BO203" s="73"/>
      <c r="BP203" s="73"/>
      <c r="BQ203" s="73"/>
      <c r="BR203" s="73"/>
      <c r="BS203" s="73"/>
      <c r="BT203" s="73"/>
      <c r="BU203" s="73"/>
      <c r="BV203" s="73"/>
      <c r="BW203" s="73"/>
      <c r="BX203" s="73"/>
      <c r="BY203" s="73"/>
      <c r="BZ203" s="73"/>
      <c r="CA203" s="73"/>
      <c r="CB203" s="73"/>
      <c r="CC203" s="73"/>
      <c r="CD203" s="73"/>
      <c r="CE203" s="73"/>
      <c r="CF203" s="73"/>
      <c r="CG203" s="73"/>
      <c r="CH203" s="73"/>
      <c r="CI203" s="73"/>
      <c r="CJ203" s="73"/>
      <c r="CK203" s="73"/>
      <c r="CL203" s="73"/>
      <c r="CM203" s="73"/>
      <c r="CN203" s="73"/>
      <c r="CO203" s="73"/>
      <c r="CP203" s="73"/>
    </row>
    <row r="204" spans="1:94" ht="13">
      <c r="A204" s="3"/>
      <c r="B204" s="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73"/>
      <c r="BG204" s="73"/>
      <c r="BH204" s="73"/>
      <c r="BI204" s="73"/>
      <c r="BJ204" s="73"/>
      <c r="BK204" s="73"/>
      <c r="BL204" s="73"/>
      <c r="BM204" s="73"/>
      <c r="BN204" s="73"/>
      <c r="BO204" s="73"/>
      <c r="BP204" s="73"/>
      <c r="BQ204" s="73"/>
      <c r="BR204" s="73"/>
      <c r="BS204" s="73"/>
      <c r="BT204" s="73"/>
      <c r="BU204" s="73"/>
      <c r="BV204" s="73"/>
      <c r="BW204" s="73"/>
      <c r="BX204" s="73"/>
      <c r="BY204" s="73"/>
      <c r="BZ204" s="73"/>
      <c r="CA204" s="73"/>
      <c r="CB204" s="73"/>
      <c r="CC204" s="73"/>
      <c r="CD204" s="73"/>
      <c r="CE204" s="73"/>
      <c r="CF204" s="73"/>
      <c r="CG204" s="73"/>
      <c r="CH204" s="73"/>
      <c r="CI204" s="73"/>
      <c r="CJ204" s="73"/>
      <c r="CK204" s="73"/>
      <c r="CL204" s="73"/>
      <c r="CM204" s="73"/>
      <c r="CN204" s="73"/>
      <c r="CO204" s="73"/>
      <c r="CP204" s="73"/>
    </row>
    <row r="205" spans="1:94" ht="13">
      <c r="A205" s="3"/>
      <c r="B205" s="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73"/>
      <c r="BG205" s="73"/>
      <c r="BH205" s="73"/>
      <c r="BI205" s="73"/>
      <c r="BJ205" s="73"/>
      <c r="BK205" s="73"/>
      <c r="BL205" s="73"/>
      <c r="BM205" s="73"/>
      <c r="BN205" s="73"/>
      <c r="BO205" s="73"/>
      <c r="BP205" s="73"/>
      <c r="BQ205" s="73"/>
      <c r="BR205" s="73"/>
      <c r="BS205" s="73"/>
      <c r="BT205" s="73"/>
      <c r="BU205" s="73"/>
      <c r="BV205" s="73"/>
      <c r="BW205" s="73"/>
      <c r="BX205" s="73"/>
      <c r="BY205" s="73"/>
      <c r="BZ205" s="73"/>
      <c r="CA205" s="73"/>
      <c r="CB205" s="73"/>
      <c r="CC205" s="73"/>
      <c r="CD205" s="73"/>
      <c r="CE205" s="73"/>
      <c r="CF205" s="73"/>
      <c r="CG205" s="73"/>
      <c r="CH205" s="73"/>
      <c r="CI205" s="73"/>
      <c r="CJ205" s="73"/>
      <c r="CK205" s="73"/>
      <c r="CL205" s="73"/>
      <c r="CM205" s="73"/>
      <c r="CN205" s="73"/>
      <c r="CO205" s="73"/>
      <c r="CP205" s="73"/>
    </row>
    <row r="206" spans="1:94" ht="13">
      <c r="A206" s="3"/>
      <c r="B206" s="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73"/>
      <c r="BG206" s="73"/>
      <c r="BH206" s="73"/>
      <c r="BI206" s="73"/>
      <c r="BJ206" s="73"/>
      <c r="BK206" s="73"/>
      <c r="BL206" s="73"/>
      <c r="BM206" s="73"/>
      <c r="BN206" s="73"/>
      <c r="BO206" s="73"/>
      <c r="BP206" s="73"/>
      <c r="BQ206" s="73"/>
      <c r="BR206" s="73"/>
      <c r="BS206" s="73"/>
      <c r="BT206" s="73"/>
      <c r="BU206" s="73"/>
      <c r="BV206" s="73"/>
      <c r="BW206" s="73"/>
      <c r="BX206" s="73"/>
      <c r="BY206" s="73"/>
      <c r="BZ206" s="73"/>
      <c r="CA206" s="73"/>
      <c r="CB206" s="73"/>
      <c r="CC206" s="73"/>
      <c r="CD206" s="73"/>
      <c r="CE206" s="73"/>
      <c r="CF206" s="73"/>
      <c r="CG206" s="73"/>
      <c r="CH206" s="73"/>
      <c r="CI206" s="73"/>
      <c r="CJ206" s="73"/>
      <c r="CK206" s="73"/>
      <c r="CL206" s="73"/>
      <c r="CM206" s="73"/>
      <c r="CN206" s="73"/>
      <c r="CO206" s="73"/>
      <c r="CP206" s="73"/>
    </row>
    <row r="207" spans="1:94" ht="13">
      <c r="A207" s="3"/>
      <c r="B207" s="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73"/>
      <c r="BG207" s="73"/>
      <c r="BH207" s="73"/>
      <c r="BI207" s="73"/>
      <c r="BJ207" s="73"/>
      <c r="BK207" s="73"/>
      <c r="BL207" s="73"/>
      <c r="BM207" s="73"/>
      <c r="BN207" s="73"/>
      <c r="BO207" s="73"/>
      <c r="BP207" s="73"/>
      <c r="BQ207" s="73"/>
      <c r="BR207" s="73"/>
      <c r="BS207" s="73"/>
      <c r="BT207" s="73"/>
      <c r="BU207" s="73"/>
      <c r="BV207" s="73"/>
      <c r="BW207" s="73"/>
      <c r="BX207" s="73"/>
      <c r="BY207" s="73"/>
      <c r="BZ207" s="73"/>
      <c r="CA207" s="73"/>
      <c r="CB207" s="73"/>
      <c r="CC207" s="73"/>
      <c r="CD207" s="73"/>
      <c r="CE207" s="73"/>
      <c r="CF207" s="73"/>
      <c r="CG207" s="73"/>
      <c r="CH207" s="73"/>
      <c r="CI207" s="73"/>
      <c r="CJ207" s="73"/>
      <c r="CK207" s="73"/>
      <c r="CL207" s="73"/>
      <c r="CM207" s="73"/>
      <c r="CN207" s="73"/>
      <c r="CO207" s="73"/>
      <c r="CP207" s="73"/>
    </row>
    <row r="208" spans="1:94" ht="13">
      <c r="A208" s="3"/>
      <c r="B208" s="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73"/>
      <c r="BG208" s="73"/>
      <c r="BH208" s="73"/>
      <c r="BI208" s="73"/>
      <c r="BJ208" s="73"/>
      <c r="BK208" s="73"/>
      <c r="BL208" s="73"/>
      <c r="BM208" s="73"/>
      <c r="BN208" s="73"/>
      <c r="BO208" s="73"/>
      <c r="BP208" s="73"/>
      <c r="BQ208" s="73"/>
      <c r="BR208" s="73"/>
      <c r="BS208" s="73"/>
      <c r="BT208" s="73"/>
      <c r="BU208" s="73"/>
      <c r="BV208" s="73"/>
      <c r="BW208" s="73"/>
      <c r="BX208" s="73"/>
      <c r="BY208" s="73"/>
      <c r="BZ208" s="73"/>
      <c r="CA208" s="73"/>
      <c r="CB208" s="73"/>
      <c r="CC208" s="73"/>
      <c r="CD208" s="73"/>
      <c r="CE208" s="73"/>
      <c r="CF208" s="73"/>
      <c r="CG208" s="73"/>
      <c r="CH208" s="73"/>
      <c r="CI208" s="73"/>
      <c r="CJ208" s="73"/>
      <c r="CK208" s="73"/>
      <c r="CL208" s="73"/>
      <c r="CM208" s="73"/>
      <c r="CN208" s="73"/>
      <c r="CO208" s="73"/>
      <c r="CP208" s="73"/>
    </row>
    <row r="209" spans="1:94" ht="13">
      <c r="A209" s="3"/>
      <c r="B209" s="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  <c r="BC209" s="73"/>
      <c r="BD209" s="73"/>
      <c r="BE209" s="73"/>
      <c r="BF209" s="73"/>
      <c r="BG209" s="73"/>
      <c r="BH209" s="73"/>
      <c r="BI209" s="73"/>
      <c r="BJ209" s="73"/>
      <c r="BK209" s="73"/>
      <c r="BL209" s="73"/>
      <c r="BM209" s="73"/>
      <c r="BN209" s="73"/>
      <c r="BO209" s="73"/>
      <c r="BP209" s="73"/>
      <c r="BQ209" s="73"/>
      <c r="BR209" s="73"/>
      <c r="BS209" s="73"/>
      <c r="BT209" s="73"/>
      <c r="BU209" s="73"/>
      <c r="BV209" s="73"/>
      <c r="BW209" s="73"/>
      <c r="BX209" s="73"/>
      <c r="BY209" s="73"/>
      <c r="BZ209" s="73"/>
      <c r="CA209" s="73"/>
      <c r="CB209" s="73"/>
      <c r="CC209" s="73"/>
      <c r="CD209" s="73"/>
      <c r="CE209" s="73"/>
      <c r="CF209" s="73"/>
      <c r="CG209" s="73"/>
      <c r="CH209" s="73"/>
      <c r="CI209" s="73"/>
      <c r="CJ209" s="73"/>
      <c r="CK209" s="73"/>
      <c r="CL209" s="73"/>
      <c r="CM209" s="73"/>
      <c r="CN209" s="73"/>
      <c r="CO209" s="73"/>
      <c r="CP209" s="73"/>
    </row>
    <row r="210" spans="1:94" ht="13">
      <c r="A210" s="3"/>
      <c r="B210" s="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  <c r="BC210" s="73"/>
      <c r="BD210" s="73"/>
      <c r="BE210" s="73"/>
      <c r="BF210" s="73"/>
      <c r="BG210" s="73"/>
      <c r="BH210" s="73"/>
      <c r="BI210" s="73"/>
      <c r="BJ210" s="73"/>
      <c r="BK210" s="73"/>
      <c r="BL210" s="73"/>
      <c r="BM210" s="73"/>
      <c r="BN210" s="73"/>
      <c r="BO210" s="73"/>
      <c r="BP210" s="73"/>
      <c r="BQ210" s="73"/>
      <c r="BR210" s="73"/>
      <c r="BS210" s="73"/>
      <c r="BT210" s="73"/>
      <c r="BU210" s="73"/>
      <c r="BV210" s="73"/>
      <c r="BW210" s="73"/>
      <c r="BX210" s="73"/>
      <c r="BY210" s="73"/>
      <c r="BZ210" s="73"/>
      <c r="CA210" s="73"/>
      <c r="CB210" s="73"/>
      <c r="CC210" s="73"/>
      <c r="CD210" s="73"/>
      <c r="CE210" s="73"/>
      <c r="CF210" s="73"/>
      <c r="CG210" s="73"/>
      <c r="CH210" s="73"/>
      <c r="CI210" s="73"/>
      <c r="CJ210" s="73"/>
      <c r="CK210" s="73"/>
      <c r="CL210" s="73"/>
      <c r="CM210" s="73"/>
      <c r="CN210" s="73"/>
      <c r="CO210" s="73"/>
      <c r="CP210" s="73"/>
    </row>
    <row r="211" spans="1:94" ht="13">
      <c r="A211" s="3"/>
      <c r="B211" s="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73"/>
      <c r="BG211" s="73"/>
      <c r="BH211" s="73"/>
      <c r="BI211" s="73"/>
      <c r="BJ211" s="73"/>
      <c r="BK211" s="73"/>
      <c r="BL211" s="73"/>
      <c r="BM211" s="73"/>
      <c r="BN211" s="73"/>
      <c r="BO211" s="73"/>
      <c r="BP211" s="73"/>
      <c r="BQ211" s="73"/>
      <c r="BR211" s="73"/>
      <c r="BS211" s="73"/>
      <c r="BT211" s="73"/>
      <c r="BU211" s="73"/>
      <c r="BV211" s="73"/>
      <c r="BW211" s="73"/>
      <c r="BX211" s="73"/>
      <c r="BY211" s="73"/>
      <c r="BZ211" s="73"/>
      <c r="CA211" s="73"/>
      <c r="CB211" s="73"/>
      <c r="CC211" s="73"/>
      <c r="CD211" s="73"/>
      <c r="CE211" s="73"/>
      <c r="CF211" s="73"/>
      <c r="CG211" s="73"/>
      <c r="CH211" s="73"/>
      <c r="CI211" s="73"/>
      <c r="CJ211" s="73"/>
      <c r="CK211" s="73"/>
      <c r="CL211" s="73"/>
      <c r="CM211" s="73"/>
      <c r="CN211" s="73"/>
      <c r="CO211" s="73"/>
      <c r="CP211" s="73"/>
    </row>
    <row r="212" spans="1:94" ht="13">
      <c r="A212" s="3"/>
      <c r="B212" s="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73"/>
      <c r="BG212" s="73"/>
      <c r="BH212" s="73"/>
      <c r="BI212" s="73"/>
      <c r="BJ212" s="73"/>
      <c r="BK212" s="73"/>
      <c r="BL212" s="73"/>
      <c r="BM212" s="73"/>
      <c r="BN212" s="73"/>
      <c r="BO212" s="73"/>
      <c r="BP212" s="73"/>
      <c r="BQ212" s="73"/>
      <c r="BR212" s="73"/>
      <c r="BS212" s="73"/>
      <c r="BT212" s="73"/>
      <c r="BU212" s="73"/>
      <c r="BV212" s="73"/>
      <c r="BW212" s="73"/>
      <c r="BX212" s="73"/>
      <c r="BY212" s="73"/>
      <c r="BZ212" s="73"/>
      <c r="CA212" s="73"/>
      <c r="CB212" s="73"/>
      <c r="CC212" s="73"/>
      <c r="CD212" s="73"/>
      <c r="CE212" s="73"/>
      <c r="CF212" s="73"/>
      <c r="CG212" s="73"/>
      <c r="CH212" s="73"/>
      <c r="CI212" s="73"/>
      <c r="CJ212" s="73"/>
      <c r="CK212" s="73"/>
      <c r="CL212" s="73"/>
      <c r="CM212" s="73"/>
      <c r="CN212" s="73"/>
      <c r="CO212" s="73"/>
      <c r="CP212" s="73"/>
    </row>
    <row r="213" spans="1:94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</row>
    <row r="214" spans="1:94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</row>
    <row r="215" spans="1:94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</row>
    <row r="216" spans="1:94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</row>
    <row r="217" spans="1:94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</row>
    <row r="218" spans="1:94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</row>
    <row r="219" spans="1:94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</row>
    <row r="220" spans="1:94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</row>
    <row r="221" spans="1:94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</row>
    <row r="222" spans="1:94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</row>
    <row r="223" spans="1:94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</row>
    <row r="224" spans="1:94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</row>
    <row r="225" spans="1:94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</row>
    <row r="226" spans="1:94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</row>
    <row r="227" spans="1:94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</row>
    <row r="228" spans="1:94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</row>
    <row r="229" spans="1:94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</row>
    <row r="230" spans="1:94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</row>
    <row r="231" spans="1:94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</row>
    <row r="232" spans="1:94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</row>
    <row r="233" spans="1:94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</row>
    <row r="234" spans="1:94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</row>
    <row r="235" spans="1:94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</row>
    <row r="236" spans="1:94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</row>
    <row r="237" spans="1:94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</row>
    <row r="238" spans="1:94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</row>
    <row r="239" spans="1:94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</row>
    <row r="240" spans="1:94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</row>
    <row r="241" spans="1:94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</row>
    <row r="242" spans="1:94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</row>
    <row r="243" spans="1:94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</row>
    <row r="244" spans="1:94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</row>
    <row r="245" spans="1:94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</row>
    <row r="246" spans="1:94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</row>
    <row r="247" spans="1:94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</row>
    <row r="248" spans="1:94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</row>
    <row r="249" spans="1:94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</row>
    <row r="250" spans="1:94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</row>
    <row r="251" spans="1:94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</row>
    <row r="252" spans="1:94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</row>
    <row r="253" spans="1:94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</row>
    <row r="254" spans="1:94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</row>
    <row r="255" spans="1:94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</row>
    <row r="256" spans="1:94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</row>
    <row r="257" spans="1:94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</row>
    <row r="258" spans="1:94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</row>
    <row r="259" spans="1:94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</row>
    <row r="260" spans="1:94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</row>
    <row r="261" spans="1:94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</row>
    <row r="262" spans="1:94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</row>
    <row r="263" spans="1:94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</row>
    <row r="264" spans="1:94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</row>
    <row r="265" spans="1:94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</row>
    <row r="266" spans="1:94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</row>
    <row r="267" spans="1:94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</row>
    <row r="268" spans="1:94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</row>
    <row r="269" spans="1:94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</row>
    <row r="270" spans="1:94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</row>
    <row r="271" spans="1:94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</row>
    <row r="272" spans="1:94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</row>
    <row r="273" spans="1:94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</row>
    <row r="274" spans="1:94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</row>
    <row r="275" spans="1:94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</row>
    <row r="276" spans="1:94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</row>
    <row r="277" spans="1:94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</row>
    <row r="278" spans="1:94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</row>
    <row r="279" spans="1:94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</row>
    <row r="280" spans="1:94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</row>
    <row r="281" spans="1:94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</row>
    <row r="282" spans="1:94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</row>
    <row r="283" spans="1:94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</row>
    <row r="284" spans="1:94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</row>
    <row r="285" spans="1:94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</row>
    <row r="286" spans="1:94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</row>
    <row r="287" spans="1:94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</row>
    <row r="288" spans="1:94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</row>
    <row r="289" spans="1:94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</row>
    <row r="290" spans="1:94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</row>
    <row r="291" spans="1:94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</row>
    <row r="292" spans="1:94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</row>
    <row r="293" spans="1:94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</row>
    <row r="294" spans="1:94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</row>
    <row r="295" spans="1:94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</row>
    <row r="296" spans="1:94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</row>
    <row r="297" spans="1:94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</row>
    <row r="298" spans="1:94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</row>
    <row r="299" spans="1:94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</row>
    <row r="300" spans="1:94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</row>
    <row r="301" spans="1:94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</row>
    <row r="302" spans="1:94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</row>
    <row r="303" spans="1:94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</row>
    <row r="304" spans="1:94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</row>
    <row r="305" spans="1:94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</row>
    <row r="306" spans="1:94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</row>
    <row r="307" spans="1:94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</row>
    <row r="308" spans="1:94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</row>
    <row r="309" spans="1:94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</row>
    <row r="310" spans="1:94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</row>
    <row r="311" spans="1:94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</row>
    <row r="312" spans="1:94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</row>
    <row r="313" spans="1:94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</row>
    <row r="314" spans="1:94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</row>
    <row r="315" spans="1:94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</row>
    <row r="316" spans="1:94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</row>
    <row r="317" spans="1:94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</row>
    <row r="318" spans="1:94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</row>
    <row r="319" spans="1:94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</row>
    <row r="320" spans="1:94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</row>
    <row r="321" spans="1:94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</row>
    <row r="322" spans="1:94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</row>
    <row r="323" spans="1:94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</row>
    <row r="324" spans="1:94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</row>
    <row r="325" spans="1:94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</row>
    <row r="326" spans="1:94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</row>
    <row r="327" spans="1:94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</row>
    <row r="328" spans="1:94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</row>
    <row r="329" spans="1:94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</row>
    <row r="330" spans="1:94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</row>
    <row r="331" spans="1:94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</row>
    <row r="332" spans="1:94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</row>
    <row r="333" spans="1:94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</row>
    <row r="334" spans="1:94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</row>
    <row r="335" spans="1:94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</row>
    <row r="336" spans="1:94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</row>
    <row r="337" spans="1:94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</row>
    <row r="338" spans="1:94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</row>
    <row r="339" spans="1:94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</row>
    <row r="340" spans="1:94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</row>
    <row r="341" spans="1:94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</row>
    <row r="342" spans="1:94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</row>
    <row r="343" spans="1:94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</row>
    <row r="344" spans="1:94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</row>
    <row r="345" spans="1:94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</row>
    <row r="346" spans="1:94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</row>
    <row r="347" spans="1:94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</row>
    <row r="348" spans="1:94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</row>
    <row r="349" spans="1:94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</row>
    <row r="350" spans="1:94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</row>
    <row r="351" spans="1:94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</row>
    <row r="352" spans="1:94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</row>
    <row r="353" spans="1:94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</row>
    <row r="354" spans="1:94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</row>
    <row r="355" spans="1:94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</row>
    <row r="356" spans="1:94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</row>
    <row r="357" spans="1:94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</row>
    <row r="358" spans="1:94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</row>
    <row r="359" spans="1:94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</row>
    <row r="360" spans="1:94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</row>
    <row r="361" spans="1:94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</row>
    <row r="362" spans="1:94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</row>
    <row r="363" spans="1:94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</row>
    <row r="364" spans="1:94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</row>
    <row r="365" spans="1:94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</row>
    <row r="366" spans="1:94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</row>
    <row r="367" spans="1:94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</row>
    <row r="368" spans="1:94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</row>
    <row r="369" spans="1:94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</row>
    <row r="370" spans="1:94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</row>
    <row r="371" spans="1:94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</row>
    <row r="372" spans="1:94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</row>
    <row r="373" spans="1:94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</row>
    <row r="374" spans="1:94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</row>
    <row r="375" spans="1:94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</row>
    <row r="376" spans="1:94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</row>
    <row r="377" spans="1:94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</row>
    <row r="378" spans="1:94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</row>
    <row r="379" spans="1:94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</row>
    <row r="380" spans="1:94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</row>
    <row r="381" spans="1:94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</row>
    <row r="382" spans="1:94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</row>
    <row r="383" spans="1:94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</row>
    <row r="384" spans="1:94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</row>
    <row r="385" spans="1:94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</row>
    <row r="386" spans="1:94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</row>
    <row r="387" spans="1:94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</row>
    <row r="388" spans="1:94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</row>
    <row r="389" spans="1:94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</row>
    <row r="390" spans="1:94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</row>
    <row r="391" spans="1:94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</row>
    <row r="392" spans="1:94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</row>
    <row r="393" spans="1:94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</row>
    <row r="394" spans="1:94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</row>
    <row r="395" spans="1:94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</row>
    <row r="396" spans="1:94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</row>
    <row r="397" spans="1:94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</row>
    <row r="398" spans="1:94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</row>
    <row r="399" spans="1:94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</row>
    <row r="400" spans="1:94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</row>
    <row r="401" spans="1:94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</row>
    <row r="402" spans="1:94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</row>
    <row r="403" spans="1:94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</row>
    <row r="404" spans="1:94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</row>
    <row r="405" spans="1:94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</row>
    <row r="406" spans="1:94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</row>
    <row r="407" spans="1:94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</row>
    <row r="408" spans="1:94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</row>
    <row r="409" spans="1:94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</row>
    <row r="410" spans="1:94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</row>
    <row r="411" spans="1:94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</row>
    <row r="412" spans="1:94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</row>
    <row r="413" spans="1:94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</row>
    <row r="414" spans="1:94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</row>
    <row r="415" spans="1:94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</row>
    <row r="416" spans="1:94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</row>
    <row r="417" spans="1:94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</row>
    <row r="418" spans="1:94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</row>
    <row r="419" spans="1:94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</row>
    <row r="420" spans="1:94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</row>
    <row r="421" spans="1:94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</row>
    <row r="422" spans="1:94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</row>
    <row r="423" spans="1:94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</row>
    <row r="424" spans="1:94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</row>
    <row r="425" spans="1:94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</row>
    <row r="426" spans="1:94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</row>
    <row r="427" spans="1:94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</row>
    <row r="428" spans="1:94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</row>
    <row r="429" spans="1:94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</row>
    <row r="430" spans="1:94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</row>
    <row r="431" spans="1:94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</row>
    <row r="432" spans="1:94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</row>
    <row r="433" spans="1:94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</row>
    <row r="434" spans="1:94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</row>
    <row r="435" spans="1:94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</row>
    <row r="436" spans="1:94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</row>
    <row r="437" spans="1:94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</row>
    <row r="438" spans="1:94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</row>
    <row r="439" spans="1:94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</row>
    <row r="440" spans="1:94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</row>
    <row r="441" spans="1:94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</row>
    <row r="442" spans="1:94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</row>
    <row r="443" spans="1:94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</row>
    <row r="444" spans="1:94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</row>
    <row r="445" spans="1:94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</row>
    <row r="446" spans="1:94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</row>
    <row r="447" spans="1:94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</row>
    <row r="448" spans="1:94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</row>
    <row r="449" spans="1:94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</row>
    <row r="450" spans="1:94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</row>
    <row r="451" spans="1:94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</row>
    <row r="452" spans="1:94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</row>
    <row r="453" spans="1:94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</row>
    <row r="454" spans="1:94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</row>
    <row r="455" spans="1:94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</row>
    <row r="456" spans="1:94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</row>
    <row r="457" spans="1:94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</row>
    <row r="458" spans="1:94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</row>
    <row r="459" spans="1:94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</row>
    <row r="460" spans="1:94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</row>
    <row r="461" spans="1:94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</row>
    <row r="462" spans="1:94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</row>
    <row r="463" spans="1:94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</row>
    <row r="464" spans="1:94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</row>
    <row r="465" spans="1:94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</row>
    <row r="466" spans="1:94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</row>
    <row r="467" spans="1:94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</row>
    <row r="468" spans="1:94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</row>
    <row r="469" spans="1:94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</row>
    <row r="470" spans="1:94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</row>
    <row r="471" spans="1:94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</row>
    <row r="472" spans="1:94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</row>
    <row r="473" spans="1:94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</row>
    <row r="474" spans="1:94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</row>
    <row r="475" spans="1:94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</row>
    <row r="476" spans="1:94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</row>
    <row r="477" spans="1:94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</row>
    <row r="478" spans="1:94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</row>
    <row r="479" spans="1:94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</row>
    <row r="480" spans="1:94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</row>
    <row r="481" spans="1:94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</row>
    <row r="482" spans="1:94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</row>
    <row r="483" spans="1:94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</row>
    <row r="484" spans="1:94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</row>
    <row r="485" spans="1:94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</row>
    <row r="486" spans="1:94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</row>
    <row r="487" spans="1:94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</row>
    <row r="488" spans="1:94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</row>
    <row r="489" spans="1:94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</row>
    <row r="490" spans="1:94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</row>
    <row r="491" spans="1:94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</row>
    <row r="492" spans="1:94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</row>
    <row r="493" spans="1:94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</row>
    <row r="494" spans="1:94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</row>
    <row r="495" spans="1:94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</row>
    <row r="496" spans="1:94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</row>
    <row r="497" spans="1:94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</row>
    <row r="498" spans="1:94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</row>
    <row r="499" spans="1:94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</row>
    <row r="500" spans="1:94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</row>
    <row r="501" spans="1:94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</row>
    <row r="502" spans="1:94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</row>
    <row r="503" spans="1:94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</row>
    <row r="504" spans="1:94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</row>
    <row r="505" spans="1:94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</row>
    <row r="506" spans="1:94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</row>
    <row r="507" spans="1:94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</row>
    <row r="508" spans="1:94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</row>
    <row r="509" spans="1:94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</row>
    <row r="510" spans="1:94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</row>
    <row r="511" spans="1:94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</row>
    <row r="512" spans="1:94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</row>
    <row r="513" spans="1:94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</row>
    <row r="514" spans="1:94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</row>
    <row r="515" spans="1:94" ht="13">
      <c r="A515" s="3"/>
      <c r="B515" s="3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  <c r="BG515" s="74"/>
      <c r="BH515" s="74"/>
      <c r="BI515" s="74"/>
      <c r="BJ515" s="74"/>
      <c r="BK515" s="74"/>
      <c r="BL515" s="74"/>
      <c r="BM515" s="74"/>
      <c r="BN515" s="74"/>
      <c r="BO515" s="74"/>
      <c r="BP515" s="74"/>
      <c r="BQ515" s="74"/>
      <c r="BR515" s="74"/>
      <c r="BS515" s="74"/>
      <c r="BT515" s="74"/>
      <c r="BU515" s="74"/>
      <c r="BV515" s="74"/>
      <c r="BW515" s="74"/>
      <c r="BX515" s="74"/>
      <c r="BY515" s="74"/>
      <c r="BZ515" s="74"/>
      <c r="CA515" s="74"/>
      <c r="CB515" s="74"/>
      <c r="CC515" s="74"/>
      <c r="CD515" s="74"/>
      <c r="CE515" s="74"/>
      <c r="CF515" s="74"/>
      <c r="CG515" s="74"/>
      <c r="CH515" s="74"/>
      <c r="CI515" s="74"/>
      <c r="CJ515" s="74"/>
      <c r="CK515" s="74"/>
      <c r="CL515" s="74"/>
      <c r="CM515" s="74"/>
      <c r="CN515" s="74"/>
      <c r="CO515" s="74"/>
      <c r="CP515" s="74"/>
    </row>
    <row r="516" spans="1:94" ht="13">
      <c r="A516" s="3"/>
      <c r="B516" s="3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  <c r="BG516" s="74"/>
      <c r="BH516" s="74"/>
      <c r="BI516" s="74"/>
      <c r="BJ516" s="74"/>
      <c r="BK516" s="74"/>
      <c r="BL516" s="74"/>
      <c r="BM516" s="74"/>
      <c r="BN516" s="74"/>
      <c r="BO516" s="74"/>
      <c r="BP516" s="74"/>
      <c r="BQ516" s="74"/>
      <c r="BR516" s="74"/>
      <c r="BS516" s="74"/>
      <c r="BT516" s="74"/>
      <c r="BU516" s="74"/>
      <c r="BV516" s="74"/>
      <c r="BW516" s="74"/>
      <c r="BX516" s="74"/>
      <c r="BY516" s="74"/>
      <c r="BZ516" s="74"/>
      <c r="CA516" s="74"/>
      <c r="CB516" s="74"/>
      <c r="CC516" s="74"/>
      <c r="CD516" s="74"/>
      <c r="CE516" s="74"/>
      <c r="CF516" s="74"/>
      <c r="CG516" s="74"/>
      <c r="CH516" s="74"/>
      <c r="CI516" s="74"/>
      <c r="CJ516" s="74"/>
      <c r="CK516" s="74"/>
      <c r="CL516" s="74"/>
      <c r="CM516" s="74"/>
      <c r="CN516" s="74"/>
      <c r="CO516" s="74"/>
      <c r="CP516" s="74"/>
    </row>
    <row r="517" spans="1:94" ht="13">
      <c r="A517" s="3"/>
      <c r="B517" s="3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  <c r="BG517" s="74"/>
      <c r="BH517" s="74"/>
      <c r="BI517" s="74"/>
      <c r="BJ517" s="74"/>
      <c r="BK517" s="74"/>
      <c r="BL517" s="74"/>
      <c r="BM517" s="74"/>
      <c r="BN517" s="74"/>
      <c r="BO517" s="74"/>
      <c r="BP517" s="74"/>
      <c r="BQ517" s="74"/>
      <c r="BR517" s="74"/>
      <c r="BS517" s="74"/>
      <c r="BT517" s="74"/>
      <c r="BU517" s="74"/>
      <c r="BV517" s="74"/>
      <c r="BW517" s="74"/>
      <c r="BX517" s="74"/>
      <c r="BY517" s="74"/>
      <c r="BZ517" s="74"/>
      <c r="CA517" s="74"/>
      <c r="CB517" s="74"/>
      <c r="CC517" s="74"/>
      <c r="CD517" s="74"/>
      <c r="CE517" s="74"/>
      <c r="CF517" s="74"/>
      <c r="CG517" s="74"/>
      <c r="CH517" s="74"/>
      <c r="CI517" s="74"/>
      <c r="CJ517" s="74"/>
      <c r="CK517" s="74"/>
      <c r="CL517" s="74"/>
      <c r="CM517" s="74"/>
      <c r="CN517" s="74"/>
      <c r="CO517" s="74"/>
      <c r="CP517" s="74"/>
    </row>
    <row r="518" spans="1:94" ht="13">
      <c r="A518" s="3"/>
      <c r="B518" s="3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  <c r="BG518" s="74"/>
      <c r="BH518" s="74"/>
      <c r="BI518" s="74"/>
      <c r="BJ518" s="74"/>
      <c r="BK518" s="74"/>
      <c r="BL518" s="74"/>
      <c r="BM518" s="74"/>
      <c r="BN518" s="74"/>
      <c r="BO518" s="74"/>
      <c r="BP518" s="74"/>
      <c r="BQ518" s="74"/>
      <c r="BR518" s="74"/>
      <c r="BS518" s="74"/>
      <c r="BT518" s="74"/>
      <c r="BU518" s="74"/>
      <c r="BV518" s="74"/>
      <c r="BW518" s="74"/>
      <c r="BX518" s="74"/>
      <c r="BY518" s="74"/>
      <c r="BZ518" s="74"/>
      <c r="CA518" s="74"/>
      <c r="CB518" s="74"/>
      <c r="CC518" s="74"/>
      <c r="CD518" s="74"/>
      <c r="CE518" s="74"/>
      <c r="CF518" s="74"/>
      <c r="CG518" s="74"/>
      <c r="CH518" s="74"/>
      <c r="CI518" s="74"/>
      <c r="CJ518" s="74"/>
      <c r="CK518" s="74"/>
      <c r="CL518" s="74"/>
      <c r="CM518" s="74"/>
      <c r="CN518" s="74"/>
      <c r="CO518" s="74"/>
      <c r="CP518" s="74"/>
    </row>
    <row r="519" spans="1:94" ht="13">
      <c r="A519" s="3"/>
      <c r="B519" s="3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  <c r="BG519" s="74"/>
      <c r="BH519" s="74"/>
      <c r="BI519" s="74"/>
      <c r="BJ519" s="74"/>
      <c r="BK519" s="74"/>
      <c r="BL519" s="74"/>
      <c r="BM519" s="74"/>
      <c r="BN519" s="74"/>
      <c r="BO519" s="74"/>
      <c r="BP519" s="74"/>
      <c r="BQ519" s="74"/>
      <c r="BR519" s="74"/>
      <c r="BS519" s="74"/>
      <c r="BT519" s="74"/>
      <c r="BU519" s="74"/>
      <c r="BV519" s="74"/>
      <c r="BW519" s="74"/>
      <c r="BX519" s="74"/>
      <c r="BY519" s="74"/>
      <c r="BZ519" s="74"/>
      <c r="CA519" s="74"/>
      <c r="CB519" s="74"/>
      <c r="CC519" s="74"/>
      <c r="CD519" s="74"/>
      <c r="CE519" s="74"/>
      <c r="CF519" s="74"/>
      <c r="CG519" s="74"/>
      <c r="CH519" s="74"/>
      <c r="CI519" s="74"/>
      <c r="CJ519" s="74"/>
      <c r="CK519" s="74"/>
      <c r="CL519" s="74"/>
      <c r="CM519" s="74"/>
      <c r="CN519" s="74"/>
      <c r="CO519" s="74"/>
      <c r="CP519" s="74"/>
    </row>
    <row r="520" spans="1:94" ht="13">
      <c r="A520" s="3"/>
      <c r="B520" s="3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  <c r="BG520" s="74"/>
      <c r="BH520" s="74"/>
      <c r="BI520" s="74"/>
      <c r="BJ520" s="74"/>
      <c r="BK520" s="74"/>
      <c r="BL520" s="74"/>
      <c r="BM520" s="74"/>
      <c r="BN520" s="74"/>
      <c r="BO520" s="74"/>
      <c r="BP520" s="74"/>
      <c r="BQ520" s="74"/>
      <c r="BR520" s="74"/>
      <c r="BS520" s="74"/>
      <c r="BT520" s="74"/>
      <c r="BU520" s="74"/>
      <c r="BV520" s="74"/>
      <c r="BW520" s="74"/>
      <c r="BX520" s="74"/>
      <c r="BY520" s="74"/>
      <c r="BZ520" s="74"/>
      <c r="CA520" s="74"/>
      <c r="CB520" s="74"/>
      <c r="CC520" s="74"/>
      <c r="CD520" s="74"/>
      <c r="CE520" s="74"/>
      <c r="CF520" s="74"/>
      <c r="CG520" s="74"/>
      <c r="CH520" s="74"/>
      <c r="CI520" s="74"/>
      <c r="CJ520" s="74"/>
      <c r="CK520" s="74"/>
      <c r="CL520" s="74"/>
      <c r="CM520" s="74"/>
      <c r="CN520" s="74"/>
      <c r="CO520" s="74"/>
      <c r="CP520" s="74"/>
    </row>
    <row r="521" spans="1:94" ht="13">
      <c r="A521" s="3"/>
      <c r="B521" s="3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  <c r="BG521" s="74"/>
      <c r="BH521" s="74"/>
      <c r="BI521" s="74"/>
      <c r="BJ521" s="74"/>
      <c r="BK521" s="74"/>
      <c r="BL521" s="74"/>
      <c r="BM521" s="74"/>
      <c r="BN521" s="74"/>
      <c r="BO521" s="74"/>
      <c r="BP521" s="74"/>
      <c r="BQ521" s="74"/>
      <c r="BR521" s="74"/>
      <c r="BS521" s="74"/>
      <c r="BT521" s="74"/>
      <c r="BU521" s="74"/>
      <c r="BV521" s="74"/>
      <c r="BW521" s="74"/>
      <c r="BX521" s="74"/>
      <c r="BY521" s="74"/>
      <c r="BZ521" s="74"/>
      <c r="CA521" s="74"/>
      <c r="CB521" s="74"/>
      <c r="CC521" s="74"/>
      <c r="CD521" s="74"/>
      <c r="CE521" s="74"/>
      <c r="CF521" s="74"/>
      <c r="CG521" s="74"/>
      <c r="CH521" s="74"/>
      <c r="CI521" s="74"/>
      <c r="CJ521" s="74"/>
      <c r="CK521" s="74"/>
      <c r="CL521" s="74"/>
      <c r="CM521" s="74"/>
      <c r="CN521" s="74"/>
      <c r="CO521" s="74"/>
      <c r="CP521" s="74"/>
    </row>
    <row r="522" spans="1:94" ht="13">
      <c r="A522" s="3"/>
      <c r="B522" s="3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  <c r="BG522" s="74"/>
      <c r="BH522" s="74"/>
      <c r="BI522" s="74"/>
      <c r="BJ522" s="74"/>
      <c r="BK522" s="74"/>
      <c r="BL522" s="74"/>
      <c r="BM522" s="74"/>
      <c r="BN522" s="74"/>
      <c r="BO522" s="74"/>
      <c r="BP522" s="74"/>
      <c r="BQ522" s="74"/>
      <c r="BR522" s="74"/>
      <c r="BS522" s="74"/>
      <c r="BT522" s="74"/>
      <c r="BU522" s="74"/>
      <c r="BV522" s="74"/>
      <c r="BW522" s="74"/>
      <c r="BX522" s="74"/>
      <c r="BY522" s="74"/>
      <c r="BZ522" s="74"/>
      <c r="CA522" s="74"/>
      <c r="CB522" s="74"/>
      <c r="CC522" s="74"/>
      <c r="CD522" s="74"/>
      <c r="CE522" s="74"/>
      <c r="CF522" s="74"/>
      <c r="CG522" s="74"/>
      <c r="CH522" s="74"/>
      <c r="CI522" s="74"/>
      <c r="CJ522" s="74"/>
      <c r="CK522" s="74"/>
      <c r="CL522" s="74"/>
      <c r="CM522" s="74"/>
      <c r="CN522" s="74"/>
      <c r="CO522" s="74"/>
      <c r="CP522" s="74"/>
    </row>
    <row r="523" spans="1:94" ht="13">
      <c r="A523" s="3"/>
      <c r="B523" s="3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  <c r="BG523" s="74"/>
      <c r="BH523" s="74"/>
      <c r="BI523" s="74"/>
      <c r="BJ523" s="74"/>
      <c r="BK523" s="74"/>
      <c r="BL523" s="74"/>
      <c r="BM523" s="74"/>
      <c r="BN523" s="74"/>
      <c r="BO523" s="74"/>
      <c r="BP523" s="74"/>
      <c r="BQ523" s="74"/>
      <c r="BR523" s="74"/>
      <c r="BS523" s="74"/>
      <c r="BT523" s="74"/>
      <c r="BU523" s="74"/>
      <c r="BV523" s="74"/>
      <c r="BW523" s="74"/>
      <c r="BX523" s="74"/>
      <c r="BY523" s="74"/>
      <c r="BZ523" s="74"/>
      <c r="CA523" s="74"/>
      <c r="CB523" s="74"/>
      <c r="CC523" s="74"/>
      <c r="CD523" s="74"/>
      <c r="CE523" s="74"/>
      <c r="CF523" s="74"/>
      <c r="CG523" s="74"/>
      <c r="CH523" s="74"/>
      <c r="CI523" s="74"/>
      <c r="CJ523" s="74"/>
      <c r="CK523" s="74"/>
      <c r="CL523" s="74"/>
      <c r="CM523" s="74"/>
      <c r="CN523" s="74"/>
      <c r="CO523" s="74"/>
      <c r="CP523" s="74"/>
    </row>
    <row r="524" spans="1:94" ht="13">
      <c r="A524" s="3"/>
      <c r="B524" s="3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  <c r="BG524" s="74"/>
      <c r="BH524" s="74"/>
      <c r="BI524" s="74"/>
      <c r="BJ524" s="74"/>
      <c r="BK524" s="74"/>
      <c r="BL524" s="74"/>
      <c r="BM524" s="74"/>
      <c r="BN524" s="74"/>
      <c r="BO524" s="74"/>
      <c r="BP524" s="74"/>
      <c r="BQ524" s="74"/>
      <c r="BR524" s="74"/>
      <c r="BS524" s="74"/>
      <c r="BT524" s="74"/>
      <c r="BU524" s="74"/>
      <c r="BV524" s="74"/>
      <c r="BW524" s="74"/>
      <c r="BX524" s="74"/>
      <c r="BY524" s="74"/>
      <c r="BZ524" s="74"/>
      <c r="CA524" s="74"/>
      <c r="CB524" s="74"/>
      <c r="CC524" s="74"/>
      <c r="CD524" s="74"/>
      <c r="CE524" s="74"/>
      <c r="CF524" s="74"/>
      <c r="CG524" s="74"/>
      <c r="CH524" s="74"/>
      <c r="CI524" s="74"/>
      <c r="CJ524" s="74"/>
      <c r="CK524" s="74"/>
      <c r="CL524" s="74"/>
      <c r="CM524" s="74"/>
      <c r="CN524" s="74"/>
      <c r="CO524" s="74"/>
      <c r="CP524" s="74"/>
    </row>
    <row r="525" spans="1:94" ht="13">
      <c r="A525" s="3"/>
      <c r="B525" s="3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  <c r="BG525" s="74"/>
      <c r="BH525" s="74"/>
      <c r="BI525" s="74"/>
      <c r="BJ525" s="74"/>
      <c r="BK525" s="74"/>
      <c r="BL525" s="74"/>
      <c r="BM525" s="74"/>
      <c r="BN525" s="74"/>
      <c r="BO525" s="74"/>
      <c r="BP525" s="74"/>
      <c r="BQ525" s="74"/>
      <c r="BR525" s="74"/>
      <c r="BS525" s="74"/>
      <c r="BT525" s="74"/>
      <c r="BU525" s="74"/>
      <c r="BV525" s="74"/>
      <c r="BW525" s="74"/>
      <c r="BX525" s="74"/>
      <c r="BY525" s="74"/>
      <c r="BZ525" s="74"/>
      <c r="CA525" s="74"/>
      <c r="CB525" s="74"/>
      <c r="CC525" s="74"/>
      <c r="CD525" s="74"/>
      <c r="CE525" s="74"/>
      <c r="CF525" s="74"/>
      <c r="CG525" s="74"/>
      <c r="CH525" s="74"/>
      <c r="CI525" s="74"/>
      <c r="CJ525" s="74"/>
      <c r="CK525" s="74"/>
      <c r="CL525" s="74"/>
      <c r="CM525" s="74"/>
      <c r="CN525" s="74"/>
      <c r="CO525" s="74"/>
      <c r="CP525" s="74"/>
    </row>
    <row r="526" spans="1:94" ht="13">
      <c r="A526" s="3"/>
      <c r="B526" s="3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  <c r="BG526" s="74"/>
      <c r="BH526" s="74"/>
      <c r="BI526" s="74"/>
      <c r="BJ526" s="74"/>
      <c r="BK526" s="74"/>
      <c r="BL526" s="74"/>
      <c r="BM526" s="74"/>
      <c r="BN526" s="74"/>
      <c r="BO526" s="74"/>
      <c r="BP526" s="74"/>
      <c r="BQ526" s="74"/>
      <c r="BR526" s="74"/>
      <c r="BS526" s="74"/>
      <c r="BT526" s="74"/>
      <c r="BU526" s="74"/>
      <c r="BV526" s="74"/>
      <c r="BW526" s="74"/>
      <c r="BX526" s="74"/>
      <c r="BY526" s="74"/>
      <c r="BZ526" s="74"/>
      <c r="CA526" s="74"/>
      <c r="CB526" s="74"/>
      <c r="CC526" s="74"/>
      <c r="CD526" s="74"/>
      <c r="CE526" s="74"/>
      <c r="CF526" s="74"/>
      <c r="CG526" s="74"/>
      <c r="CH526" s="74"/>
      <c r="CI526" s="74"/>
      <c r="CJ526" s="74"/>
      <c r="CK526" s="74"/>
      <c r="CL526" s="74"/>
      <c r="CM526" s="74"/>
      <c r="CN526" s="74"/>
      <c r="CO526" s="74"/>
      <c r="CP526" s="74"/>
    </row>
    <row r="527" spans="1:94" ht="13">
      <c r="A527" s="3"/>
      <c r="B527" s="3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  <c r="BG527" s="74"/>
      <c r="BH527" s="74"/>
      <c r="BI527" s="74"/>
      <c r="BJ527" s="74"/>
      <c r="BK527" s="74"/>
      <c r="BL527" s="74"/>
      <c r="BM527" s="74"/>
      <c r="BN527" s="74"/>
      <c r="BO527" s="74"/>
      <c r="BP527" s="74"/>
      <c r="BQ527" s="74"/>
      <c r="BR527" s="74"/>
      <c r="BS527" s="74"/>
      <c r="BT527" s="74"/>
      <c r="BU527" s="74"/>
      <c r="BV527" s="74"/>
      <c r="BW527" s="74"/>
      <c r="BX527" s="74"/>
      <c r="BY527" s="74"/>
      <c r="BZ527" s="74"/>
      <c r="CA527" s="74"/>
      <c r="CB527" s="74"/>
      <c r="CC527" s="74"/>
      <c r="CD527" s="74"/>
      <c r="CE527" s="74"/>
      <c r="CF527" s="74"/>
      <c r="CG527" s="74"/>
      <c r="CH527" s="74"/>
      <c r="CI527" s="74"/>
      <c r="CJ527" s="74"/>
      <c r="CK527" s="74"/>
      <c r="CL527" s="74"/>
      <c r="CM527" s="74"/>
      <c r="CN527" s="74"/>
      <c r="CO527" s="74"/>
      <c r="CP527" s="74"/>
    </row>
    <row r="528" spans="1:94" ht="13">
      <c r="A528" s="3"/>
      <c r="B528" s="3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  <c r="BG528" s="74"/>
      <c r="BH528" s="74"/>
      <c r="BI528" s="74"/>
      <c r="BJ528" s="74"/>
      <c r="BK528" s="74"/>
      <c r="BL528" s="74"/>
      <c r="BM528" s="74"/>
      <c r="BN528" s="74"/>
      <c r="BO528" s="74"/>
      <c r="BP528" s="74"/>
      <c r="BQ528" s="74"/>
      <c r="BR528" s="74"/>
      <c r="BS528" s="74"/>
      <c r="BT528" s="74"/>
      <c r="BU528" s="74"/>
      <c r="BV528" s="74"/>
      <c r="BW528" s="74"/>
      <c r="BX528" s="74"/>
      <c r="BY528" s="74"/>
      <c r="BZ528" s="74"/>
      <c r="CA528" s="74"/>
      <c r="CB528" s="74"/>
      <c r="CC528" s="74"/>
      <c r="CD528" s="74"/>
      <c r="CE528" s="74"/>
      <c r="CF528" s="74"/>
      <c r="CG528" s="74"/>
      <c r="CH528" s="74"/>
      <c r="CI528" s="74"/>
      <c r="CJ528" s="74"/>
      <c r="CK528" s="74"/>
      <c r="CL528" s="74"/>
      <c r="CM528" s="74"/>
      <c r="CN528" s="74"/>
      <c r="CO528" s="74"/>
      <c r="CP528" s="74"/>
    </row>
    <row r="529" spans="1:94" ht="13">
      <c r="A529" s="3"/>
      <c r="B529" s="3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  <c r="BG529" s="74"/>
      <c r="BH529" s="74"/>
      <c r="BI529" s="74"/>
      <c r="BJ529" s="74"/>
      <c r="BK529" s="74"/>
      <c r="BL529" s="74"/>
      <c r="BM529" s="74"/>
      <c r="BN529" s="74"/>
      <c r="BO529" s="74"/>
      <c r="BP529" s="74"/>
      <c r="BQ529" s="74"/>
      <c r="BR529" s="74"/>
      <c r="BS529" s="74"/>
      <c r="BT529" s="74"/>
      <c r="BU529" s="74"/>
      <c r="BV529" s="74"/>
      <c r="BW529" s="74"/>
      <c r="BX529" s="74"/>
      <c r="BY529" s="74"/>
      <c r="BZ529" s="74"/>
      <c r="CA529" s="74"/>
      <c r="CB529" s="74"/>
      <c r="CC529" s="74"/>
      <c r="CD529" s="74"/>
      <c r="CE529" s="74"/>
      <c r="CF529" s="74"/>
      <c r="CG529" s="74"/>
      <c r="CH529" s="74"/>
      <c r="CI529" s="74"/>
      <c r="CJ529" s="74"/>
      <c r="CK529" s="74"/>
      <c r="CL529" s="74"/>
      <c r="CM529" s="74"/>
      <c r="CN529" s="74"/>
      <c r="CO529" s="74"/>
      <c r="CP529" s="74"/>
    </row>
    <row r="530" spans="1:94" ht="13">
      <c r="A530" s="3"/>
      <c r="B530" s="3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  <c r="BG530" s="74"/>
      <c r="BH530" s="74"/>
      <c r="BI530" s="74"/>
      <c r="BJ530" s="74"/>
      <c r="BK530" s="74"/>
      <c r="BL530" s="74"/>
      <c r="BM530" s="74"/>
      <c r="BN530" s="74"/>
      <c r="BO530" s="74"/>
      <c r="BP530" s="74"/>
      <c r="BQ530" s="74"/>
      <c r="BR530" s="74"/>
      <c r="BS530" s="74"/>
      <c r="BT530" s="74"/>
      <c r="BU530" s="74"/>
      <c r="BV530" s="74"/>
      <c r="BW530" s="74"/>
      <c r="BX530" s="74"/>
      <c r="BY530" s="74"/>
      <c r="BZ530" s="74"/>
      <c r="CA530" s="74"/>
      <c r="CB530" s="74"/>
      <c r="CC530" s="74"/>
      <c r="CD530" s="74"/>
      <c r="CE530" s="74"/>
      <c r="CF530" s="74"/>
      <c r="CG530" s="74"/>
      <c r="CH530" s="74"/>
      <c r="CI530" s="74"/>
      <c r="CJ530" s="74"/>
      <c r="CK530" s="74"/>
      <c r="CL530" s="74"/>
      <c r="CM530" s="74"/>
      <c r="CN530" s="74"/>
      <c r="CO530" s="74"/>
      <c r="CP530" s="74"/>
    </row>
    <row r="531" spans="1:94" ht="13">
      <c r="A531" s="3"/>
      <c r="B531" s="3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  <c r="BG531" s="74"/>
      <c r="BH531" s="74"/>
      <c r="BI531" s="74"/>
      <c r="BJ531" s="74"/>
      <c r="BK531" s="74"/>
      <c r="BL531" s="74"/>
      <c r="BM531" s="74"/>
      <c r="BN531" s="74"/>
      <c r="BO531" s="74"/>
      <c r="BP531" s="74"/>
      <c r="BQ531" s="74"/>
      <c r="BR531" s="74"/>
      <c r="BS531" s="74"/>
      <c r="BT531" s="74"/>
      <c r="BU531" s="74"/>
      <c r="BV531" s="74"/>
      <c r="BW531" s="74"/>
      <c r="BX531" s="74"/>
      <c r="BY531" s="74"/>
      <c r="BZ531" s="74"/>
      <c r="CA531" s="74"/>
      <c r="CB531" s="74"/>
      <c r="CC531" s="74"/>
      <c r="CD531" s="74"/>
      <c r="CE531" s="74"/>
      <c r="CF531" s="74"/>
      <c r="CG531" s="74"/>
      <c r="CH531" s="74"/>
      <c r="CI531" s="74"/>
      <c r="CJ531" s="74"/>
      <c r="CK531" s="74"/>
      <c r="CL531" s="74"/>
      <c r="CM531" s="74"/>
      <c r="CN531" s="74"/>
      <c r="CO531" s="74"/>
      <c r="CP531" s="74"/>
    </row>
    <row r="532" spans="1:94" ht="13">
      <c r="A532" s="3"/>
      <c r="B532" s="3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  <c r="BG532" s="74"/>
      <c r="BH532" s="74"/>
      <c r="BI532" s="74"/>
      <c r="BJ532" s="74"/>
      <c r="BK532" s="74"/>
      <c r="BL532" s="74"/>
      <c r="BM532" s="74"/>
      <c r="BN532" s="74"/>
      <c r="BO532" s="74"/>
      <c r="BP532" s="74"/>
      <c r="BQ532" s="74"/>
      <c r="BR532" s="74"/>
      <c r="BS532" s="74"/>
      <c r="BT532" s="74"/>
      <c r="BU532" s="74"/>
      <c r="BV532" s="74"/>
      <c r="BW532" s="74"/>
      <c r="BX532" s="74"/>
      <c r="BY532" s="74"/>
      <c r="BZ532" s="74"/>
      <c r="CA532" s="74"/>
      <c r="CB532" s="74"/>
      <c r="CC532" s="74"/>
      <c r="CD532" s="74"/>
      <c r="CE532" s="74"/>
      <c r="CF532" s="74"/>
      <c r="CG532" s="74"/>
      <c r="CH532" s="74"/>
      <c r="CI532" s="74"/>
      <c r="CJ532" s="74"/>
      <c r="CK532" s="74"/>
      <c r="CL532" s="74"/>
      <c r="CM532" s="74"/>
      <c r="CN532" s="74"/>
      <c r="CO532" s="74"/>
      <c r="CP532" s="74"/>
    </row>
    <row r="533" spans="1:94" ht="13">
      <c r="A533" s="3"/>
      <c r="B533" s="3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  <c r="BG533" s="74"/>
      <c r="BH533" s="74"/>
      <c r="BI533" s="74"/>
      <c r="BJ533" s="74"/>
      <c r="BK533" s="74"/>
      <c r="BL533" s="74"/>
      <c r="BM533" s="74"/>
      <c r="BN533" s="74"/>
      <c r="BO533" s="74"/>
      <c r="BP533" s="74"/>
      <c r="BQ533" s="74"/>
      <c r="BR533" s="74"/>
      <c r="BS533" s="74"/>
      <c r="BT533" s="74"/>
      <c r="BU533" s="74"/>
      <c r="BV533" s="74"/>
      <c r="BW533" s="74"/>
      <c r="BX533" s="74"/>
      <c r="BY533" s="74"/>
      <c r="BZ533" s="74"/>
      <c r="CA533" s="74"/>
      <c r="CB533" s="74"/>
      <c r="CC533" s="74"/>
      <c r="CD533" s="74"/>
      <c r="CE533" s="74"/>
      <c r="CF533" s="74"/>
      <c r="CG533" s="74"/>
      <c r="CH533" s="74"/>
      <c r="CI533" s="74"/>
      <c r="CJ533" s="74"/>
      <c r="CK533" s="74"/>
      <c r="CL533" s="74"/>
      <c r="CM533" s="74"/>
      <c r="CN533" s="74"/>
      <c r="CO533" s="74"/>
      <c r="CP533" s="74"/>
    </row>
    <row r="534" spans="1:94" ht="13">
      <c r="A534" s="3"/>
      <c r="B534" s="3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  <c r="BG534" s="74"/>
      <c r="BH534" s="74"/>
      <c r="BI534" s="74"/>
      <c r="BJ534" s="74"/>
      <c r="BK534" s="74"/>
      <c r="BL534" s="74"/>
      <c r="BM534" s="74"/>
      <c r="BN534" s="74"/>
      <c r="BO534" s="74"/>
      <c r="BP534" s="74"/>
      <c r="BQ534" s="74"/>
      <c r="BR534" s="74"/>
      <c r="BS534" s="74"/>
      <c r="BT534" s="74"/>
      <c r="BU534" s="74"/>
      <c r="BV534" s="74"/>
      <c r="BW534" s="74"/>
      <c r="BX534" s="74"/>
      <c r="BY534" s="74"/>
      <c r="BZ534" s="74"/>
      <c r="CA534" s="74"/>
      <c r="CB534" s="74"/>
      <c r="CC534" s="74"/>
      <c r="CD534" s="74"/>
      <c r="CE534" s="74"/>
      <c r="CF534" s="74"/>
      <c r="CG534" s="74"/>
      <c r="CH534" s="74"/>
      <c r="CI534" s="74"/>
      <c r="CJ534" s="74"/>
      <c r="CK534" s="74"/>
      <c r="CL534" s="74"/>
      <c r="CM534" s="74"/>
      <c r="CN534" s="74"/>
      <c r="CO534" s="74"/>
      <c r="CP534" s="74"/>
    </row>
    <row r="535" spans="1:94" ht="13">
      <c r="A535" s="3"/>
      <c r="B535" s="3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  <c r="BG535" s="74"/>
      <c r="BH535" s="74"/>
      <c r="BI535" s="74"/>
      <c r="BJ535" s="74"/>
      <c r="BK535" s="74"/>
      <c r="BL535" s="74"/>
      <c r="BM535" s="74"/>
      <c r="BN535" s="74"/>
      <c r="BO535" s="74"/>
      <c r="BP535" s="74"/>
      <c r="BQ535" s="74"/>
      <c r="BR535" s="74"/>
      <c r="BS535" s="74"/>
      <c r="BT535" s="74"/>
      <c r="BU535" s="74"/>
      <c r="BV535" s="74"/>
      <c r="BW535" s="74"/>
      <c r="BX535" s="74"/>
      <c r="BY535" s="74"/>
      <c r="BZ535" s="74"/>
      <c r="CA535" s="74"/>
      <c r="CB535" s="74"/>
      <c r="CC535" s="74"/>
      <c r="CD535" s="74"/>
      <c r="CE535" s="74"/>
      <c r="CF535" s="74"/>
      <c r="CG535" s="74"/>
      <c r="CH535" s="74"/>
      <c r="CI535" s="74"/>
      <c r="CJ535" s="74"/>
      <c r="CK535" s="74"/>
      <c r="CL535" s="74"/>
      <c r="CM535" s="74"/>
      <c r="CN535" s="74"/>
      <c r="CO535" s="74"/>
      <c r="CP535" s="74"/>
    </row>
    <row r="536" spans="1:94" ht="13">
      <c r="A536" s="3"/>
      <c r="B536" s="3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  <c r="BG536" s="74"/>
      <c r="BH536" s="74"/>
      <c r="BI536" s="74"/>
      <c r="BJ536" s="74"/>
      <c r="BK536" s="74"/>
      <c r="BL536" s="74"/>
      <c r="BM536" s="74"/>
      <c r="BN536" s="74"/>
      <c r="BO536" s="74"/>
      <c r="BP536" s="74"/>
      <c r="BQ536" s="74"/>
      <c r="BR536" s="74"/>
      <c r="BS536" s="74"/>
      <c r="BT536" s="74"/>
      <c r="BU536" s="74"/>
      <c r="BV536" s="74"/>
      <c r="BW536" s="74"/>
      <c r="BX536" s="74"/>
      <c r="BY536" s="74"/>
      <c r="BZ536" s="74"/>
      <c r="CA536" s="74"/>
      <c r="CB536" s="74"/>
      <c r="CC536" s="74"/>
      <c r="CD536" s="74"/>
      <c r="CE536" s="74"/>
      <c r="CF536" s="74"/>
      <c r="CG536" s="74"/>
      <c r="CH536" s="74"/>
      <c r="CI536" s="74"/>
      <c r="CJ536" s="74"/>
      <c r="CK536" s="74"/>
      <c r="CL536" s="74"/>
      <c r="CM536" s="74"/>
      <c r="CN536" s="74"/>
      <c r="CO536" s="74"/>
      <c r="CP536" s="74"/>
    </row>
    <row r="537" spans="1:94" ht="13">
      <c r="A537" s="3"/>
      <c r="B537" s="3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  <c r="BG537" s="74"/>
      <c r="BH537" s="74"/>
      <c r="BI537" s="74"/>
      <c r="BJ537" s="74"/>
      <c r="BK537" s="74"/>
      <c r="BL537" s="74"/>
      <c r="BM537" s="74"/>
      <c r="BN537" s="74"/>
      <c r="BO537" s="74"/>
      <c r="BP537" s="74"/>
      <c r="BQ537" s="74"/>
      <c r="BR537" s="74"/>
      <c r="BS537" s="74"/>
      <c r="BT537" s="74"/>
      <c r="BU537" s="74"/>
      <c r="BV537" s="74"/>
      <c r="BW537" s="74"/>
      <c r="BX537" s="74"/>
      <c r="BY537" s="74"/>
      <c r="BZ537" s="74"/>
      <c r="CA537" s="74"/>
      <c r="CB537" s="74"/>
      <c r="CC537" s="74"/>
      <c r="CD537" s="74"/>
      <c r="CE537" s="74"/>
      <c r="CF537" s="74"/>
      <c r="CG537" s="74"/>
      <c r="CH537" s="74"/>
      <c r="CI537" s="74"/>
      <c r="CJ537" s="74"/>
      <c r="CK537" s="74"/>
      <c r="CL537" s="74"/>
      <c r="CM537" s="74"/>
      <c r="CN537" s="74"/>
      <c r="CO537" s="74"/>
      <c r="CP537" s="74"/>
    </row>
    <row r="538" spans="1:94" ht="13">
      <c r="A538" s="3"/>
      <c r="B538" s="3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  <c r="BG538" s="74"/>
      <c r="BH538" s="74"/>
      <c r="BI538" s="74"/>
      <c r="BJ538" s="74"/>
      <c r="BK538" s="74"/>
      <c r="BL538" s="74"/>
      <c r="BM538" s="74"/>
      <c r="BN538" s="74"/>
      <c r="BO538" s="74"/>
      <c r="BP538" s="74"/>
      <c r="BQ538" s="74"/>
      <c r="BR538" s="74"/>
      <c r="BS538" s="74"/>
      <c r="BT538" s="74"/>
      <c r="BU538" s="74"/>
      <c r="BV538" s="74"/>
      <c r="BW538" s="74"/>
      <c r="BX538" s="74"/>
      <c r="BY538" s="74"/>
      <c r="BZ538" s="74"/>
      <c r="CA538" s="74"/>
      <c r="CB538" s="74"/>
      <c r="CC538" s="74"/>
      <c r="CD538" s="74"/>
      <c r="CE538" s="74"/>
      <c r="CF538" s="74"/>
      <c r="CG538" s="74"/>
      <c r="CH538" s="74"/>
      <c r="CI538" s="74"/>
      <c r="CJ538" s="74"/>
      <c r="CK538" s="74"/>
      <c r="CL538" s="74"/>
      <c r="CM538" s="74"/>
      <c r="CN538" s="74"/>
      <c r="CO538" s="74"/>
      <c r="CP538" s="74"/>
    </row>
    <row r="539" spans="1:94" ht="13">
      <c r="A539" s="3"/>
      <c r="B539" s="3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  <c r="BG539" s="74"/>
      <c r="BH539" s="74"/>
      <c r="BI539" s="74"/>
      <c r="BJ539" s="74"/>
      <c r="BK539" s="74"/>
      <c r="BL539" s="74"/>
      <c r="BM539" s="74"/>
      <c r="BN539" s="74"/>
      <c r="BO539" s="74"/>
      <c r="BP539" s="74"/>
      <c r="BQ539" s="74"/>
      <c r="BR539" s="74"/>
      <c r="BS539" s="74"/>
      <c r="BT539" s="74"/>
      <c r="BU539" s="74"/>
      <c r="BV539" s="74"/>
      <c r="BW539" s="74"/>
      <c r="BX539" s="74"/>
      <c r="BY539" s="74"/>
      <c r="BZ539" s="74"/>
      <c r="CA539" s="74"/>
      <c r="CB539" s="74"/>
      <c r="CC539" s="74"/>
      <c r="CD539" s="74"/>
      <c r="CE539" s="74"/>
      <c r="CF539" s="74"/>
      <c r="CG539" s="74"/>
      <c r="CH539" s="74"/>
      <c r="CI539" s="74"/>
      <c r="CJ539" s="74"/>
      <c r="CK539" s="74"/>
      <c r="CL539" s="74"/>
      <c r="CM539" s="74"/>
      <c r="CN539" s="74"/>
      <c r="CO539" s="74"/>
      <c r="CP539" s="74"/>
    </row>
    <row r="540" spans="1:94" ht="13">
      <c r="A540" s="3"/>
      <c r="B540" s="3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  <c r="BG540" s="74"/>
      <c r="BH540" s="74"/>
      <c r="BI540" s="74"/>
      <c r="BJ540" s="74"/>
      <c r="BK540" s="74"/>
      <c r="BL540" s="74"/>
      <c r="BM540" s="74"/>
      <c r="BN540" s="74"/>
      <c r="BO540" s="74"/>
      <c r="BP540" s="74"/>
      <c r="BQ540" s="74"/>
      <c r="BR540" s="74"/>
      <c r="BS540" s="74"/>
      <c r="BT540" s="74"/>
      <c r="BU540" s="74"/>
      <c r="BV540" s="74"/>
      <c r="BW540" s="74"/>
      <c r="BX540" s="74"/>
      <c r="BY540" s="74"/>
      <c r="BZ540" s="74"/>
      <c r="CA540" s="74"/>
      <c r="CB540" s="74"/>
      <c r="CC540" s="74"/>
      <c r="CD540" s="74"/>
      <c r="CE540" s="74"/>
      <c r="CF540" s="74"/>
      <c r="CG540" s="74"/>
      <c r="CH540" s="74"/>
      <c r="CI540" s="74"/>
      <c r="CJ540" s="74"/>
      <c r="CK540" s="74"/>
      <c r="CL540" s="74"/>
      <c r="CM540" s="74"/>
      <c r="CN540" s="74"/>
      <c r="CO540" s="74"/>
      <c r="CP540" s="74"/>
    </row>
    <row r="541" spans="1:94" ht="13">
      <c r="A541" s="3"/>
      <c r="B541" s="3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  <c r="BG541" s="74"/>
      <c r="BH541" s="74"/>
      <c r="BI541" s="74"/>
      <c r="BJ541" s="74"/>
      <c r="BK541" s="74"/>
      <c r="BL541" s="74"/>
      <c r="BM541" s="74"/>
      <c r="BN541" s="74"/>
      <c r="BO541" s="74"/>
      <c r="BP541" s="74"/>
      <c r="BQ541" s="74"/>
      <c r="BR541" s="74"/>
      <c r="BS541" s="74"/>
      <c r="BT541" s="74"/>
      <c r="BU541" s="74"/>
      <c r="BV541" s="74"/>
      <c r="BW541" s="74"/>
      <c r="BX541" s="74"/>
      <c r="BY541" s="74"/>
      <c r="BZ541" s="74"/>
      <c r="CA541" s="74"/>
      <c r="CB541" s="74"/>
      <c r="CC541" s="74"/>
      <c r="CD541" s="74"/>
      <c r="CE541" s="74"/>
      <c r="CF541" s="74"/>
      <c r="CG541" s="74"/>
      <c r="CH541" s="74"/>
      <c r="CI541" s="74"/>
      <c r="CJ541" s="74"/>
      <c r="CK541" s="74"/>
      <c r="CL541" s="74"/>
      <c r="CM541" s="74"/>
      <c r="CN541" s="74"/>
      <c r="CO541" s="74"/>
      <c r="CP541" s="74"/>
    </row>
    <row r="542" spans="1:94" ht="13">
      <c r="A542" s="3"/>
      <c r="B542" s="3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  <c r="BG542" s="74"/>
      <c r="BH542" s="74"/>
      <c r="BI542" s="74"/>
      <c r="BJ542" s="74"/>
      <c r="BK542" s="74"/>
      <c r="BL542" s="74"/>
      <c r="BM542" s="74"/>
      <c r="BN542" s="74"/>
      <c r="BO542" s="74"/>
      <c r="BP542" s="74"/>
      <c r="BQ542" s="74"/>
      <c r="BR542" s="74"/>
      <c r="BS542" s="74"/>
      <c r="BT542" s="74"/>
      <c r="BU542" s="74"/>
      <c r="BV542" s="74"/>
      <c r="BW542" s="74"/>
      <c r="BX542" s="74"/>
      <c r="BY542" s="74"/>
      <c r="BZ542" s="74"/>
      <c r="CA542" s="74"/>
      <c r="CB542" s="74"/>
      <c r="CC542" s="74"/>
      <c r="CD542" s="74"/>
      <c r="CE542" s="74"/>
      <c r="CF542" s="74"/>
      <c r="CG542" s="74"/>
      <c r="CH542" s="74"/>
      <c r="CI542" s="74"/>
      <c r="CJ542" s="74"/>
      <c r="CK542" s="74"/>
      <c r="CL542" s="74"/>
      <c r="CM542" s="74"/>
      <c r="CN542" s="74"/>
      <c r="CO542" s="74"/>
      <c r="CP542" s="74"/>
    </row>
    <row r="543" spans="1:94" ht="13">
      <c r="A543" s="3"/>
      <c r="B543" s="3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  <c r="BG543" s="74"/>
      <c r="BH543" s="74"/>
      <c r="BI543" s="74"/>
      <c r="BJ543" s="74"/>
      <c r="BK543" s="74"/>
      <c r="BL543" s="74"/>
      <c r="BM543" s="74"/>
      <c r="BN543" s="74"/>
      <c r="BO543" s="74"/>
      <c r="BP543" s="74"/>
      <c r="BQ543" s="74"/>
      <c r="BR543" s="74"/>
      <c r="BS543" s="74"/>
      <c r="BT543" s="74"/>
      <c r="BU543" s="74"/>
      <c r="BV543" s="74"/>
      <c r="BW543" s="74"/>
      <c r="BX543" s="74"/>
      <c r="BY543" s="74"/>
      <c r="BZ543" s="74"/>
      <c r="CA543" s="74"/>
      <c r="CB543" s="74"/>
      <c r="CC543" s="74"/>
      <c r="CD543" s="74"/>
      <c r="CE543" s="74"/>
      <c r="CF543" s="74"/>
      <c r="CG543" s="74"/>
      <c r="CH543" s="74"/>
      <c r="CI543" s="74"/>
      <c r="CJ543" s="74"/>
      <c r="CK543" s="74"/>
      <c r="CL543" s="74"/>
      <c r="CM543" s="74"/>
      <c r="CN543" s="74"/>
      <c r="CO543" s="74"/>
      <c r="CP543" s="74"/>
    </row>
    <row r="544" spans="1:94" ht="13">
      <c r="A544" s="3"/>
      <c r="B544" s="3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  <c r="BG544" s="74"/>
      <c r="BH544" s="74"/>
      <c r="BI544" s="74"/>
      <c r="BJ544" s="74"/>
      <c r="BK544" s="74"/>
      <c r="BL544" s="74"/>
      <c r="BM544" s="74"/>
      <c r="BN544" s="74"/>
      <c r="BO544" s="74"/>
      <c r="BP544" s="74"/>
      <c r="BQ544" s="74"/>
      <c r="BR544" s="74"/>
      <c r="BS544" s="74"/>
      <c r="BT544" s="74"/>
      <c r="BU544" s="74"/>
      <c r="BV544" s="74"/>
      <c r="BW544" s="74"/>
      <c r="BX544" s="74"/>
      <c r="BY544" s="74"/>
      <c r="BZ544" s="74"/>
      <c r="CA544" s="74"/>
      <c r="CB544" s="74"/>
      <c r="CC544" s="74"/>
      <c r="CD544" s="74"/>
      <c r="CE544" s="74"/>
      <c r="CF544" s="74"/>
      <c r="CG544" s="74"/>
      <c r="CH544" s="74"/>
      <c r="CI544" s="74"/>
      <c r="CJ544" s="74"/>
      <c r="CK544" s="74"/>
      <c r="CL544" s="74"/>
      <c r="CM544" s="74"/>
      <c r="CN544" s="74"/>
      <c r="CO544" s="74"/>
      <c r="CP544" s="74"/>
    </row>
    <row r="545" spans="1:94" ht="13">
      <c r="A545" s="3"/>
      <c r="B545" s="3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  <c r="BG545" s="74"/>
      <c r="BH545" s="74"/>
      <c r="BI545" s="74"/>
      <c r="BJ545" s="74"/>
      <c r="BK545" s="74"/>
      <c r="BL545" s="74"/>
      <c r="BM545" s="74"/>
      <c r="BN545" s="74"/>
      <c r="BO545" s="74"/>
      <c r="BP545" s="74"/>
      <c r="BQ545" s="74"/>
      <c r="BR545" s="74"/>
      <c r="BS545" s="74"/>
      <c r="BT545" s="74"/>
      <c r="BU545" s="74"/>
      <c r="BV545" s="74"/>
      <c r="BW545" s="74"/>
      <c r="BX545" s="74"/>
      <c r="BY545" s="74"/>
      <c r="BZ545" s="74"/>
      <c r="CA545" s="74"/>
      <c r="CB545" s="74"/>
      <c r="CC545" s="74"/>
      <c r="CD545" s="74"/>
      <c r="CE545" s="74"/>
      <c r="CF545" s="74"/>
      <c r="CG545" s="74"/>
      <c r="CH545" s="74"/>
      <c r="CI545" s="74"/>
      <c r="CJ545" s="74"/>
      <c r="CK545" s="74"/>
      <c r="CL545" s="74"/>
      <c r="CM545" s="74"/>
      <c r="CN545" s="74"/>
      <c r="CO545" s="74"/>
      <c r="CP545" s="74"/>
    </row>
    <row r="546" spans="1:94" ht="13">
      <c r="A546" s="3"/>
      <c r="B546" s="3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  <c r="BG546" s="74"/>
      <c r="BH546" s="74"/>
      <c r="BI546" s="74"/>
      <c r="BJ546" s="74"/>
      <c r="BK546" s="74"/>
      <c r="BL546" s="74"/>
      <c r="BM546" s="74"/>
      <c r="BN546" s="74"/>
      <c r="BO546" s="74"/>
      <c r="BP546" s="74"/>
      <c r="BQ546" s="74"/>
      <c r="BR546" s="74"/>
      <c r="BS546" s="74"/>
      <c r="BT546" s="74"/>
      <c r="BU546" s="74"/>
      <c r="BV546" s="74"/>
      <c r="BW546" s="74"/>
      <c r="BX546" s="74"/>
      <c r="BY546" s="74"/>
      <c r="BZ546" s="74"/>
      <c r="CA546" s="74"/>
      <c r="CB546" s="74"/>
      <c r="CC546" s="74"/>
      <c r="CD546" s="74"/>
      <c r="CE546" s="74"/>
      <c r="CF546" s="74"/>
      <c r="CG546" s="74"/>
      <c r="CH546" s="74"/>
      <c r="CI546" s="74"/>
      <c r="CJ546" s="74"/>
      <c r="CK546" s="74"/>
      <c r="CL546" s="74"/>
      <c r="CM546" s="74"/>
      <c r="CN546" s="74"/>
      <c r="CO546" s="74"/>
      <c r="CP546" s="74"/>
    </row>
    <row r="547" spans="1:94" ht="13">
      <c r="A547" s="3"/>
      <c r="B547" s="3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  <c r="BG547" s="74"/>
      <c r="BH547" s="74"/>
      <c r="BI547" s="74"/>
      <c r="BJ547" s="74"/>
      <c r="BK547" s="74"/>
      <c r="BL547" s="74"/>
      <c r="BM547" s="74"/>
      <c r="BN547" s="74"/>
      <c r="BO547" s="74"/>
      <c r="BP547" s="74"/>
      <c r="BQ547" s="74"/>
      <c r="BR547" s="74"/>
      <c r="BS547" s="74"/>
      <c r="BT547" s="74"/>
      <c r="BU547" s="74"/>
      <c r="BV547" s="74"/>
      <c r="BW547" s="74"/>
      <c r="BX547" s="74"/>
      <c r="BY547" s="74"/>
      <c r="BZ547" s="74"/>
      <c r="CA547" s="74"/>
      <c r="CB547" s="74"/>
      <c r="CC547" s="74"/>
      <c r="CD547" s="74"/>
      <c r="CE547" s="74"/>
      <c r="CF547" s="74"/>
      <c r="CG547" s="74"/>
      <c r="CH547" s="74"/>
      <c r="CI547" s="74"/>
      <c r="CJ547" s="74"/>
      <c r="CK547" s="74"/>
      <c r="CL547" s="74"/>
      <c r="CM547" s="74"/>
      <c r="CN547" s="74"/>
      <c r="CO547" s="74"/>
      <c r="CP547" s="74"/>
    </row>
    <row r="548" spans="1:94" ht="13">
      <c r="A548" s="3"/>
      <c r="B548" s="3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  <c r="BG548" s="74"/>
      <c r="BH548" s="74"/>
      <c r="BI548" s="74"/>
      <c r="BJ548" s="74"/>
      <c r="BK548" s="74"/>
      <c r="BL548" s="74"/>
      <c r="BM548" s="74"/>
      <c r="BN548" s="74"/>
      <c r="BO548" s="74"/>
      <c r="BP548" s="74"/>
      <c r="BQ548" s="74"/>
      <c r="BR548" s="74"/>
      <c r="BS548" s="74"/>
      <c r="BT548" s="74"/>
      <c r="BU548" s="74"/>
      <c r="BV548" s="74"/>
      <c r="BW548" s="74"/>
      <c r="BX548" s="74"/>
      <c r="BY548" s="74"/>
      <c r="BZ548" s="74"/>
      <c r="CA548" s="74"/>
      <c r="CB548" s="74"/>
      <c r="CC548" s="74"/>
      <c r="CD548" s="74"/>
      <c r="CE548" s="74"/>
      <c r="CF548" s="74"/>
      <c r="CG548" s="74"/>
      <c r="CH548" s="74"/>
      <c r="CI548" s="74"/>
      <c r="CJ548" s="74"/>
      <c r="CK548" s="74"/>
      <c r="CL548" s="74"/>
      <c r="CM548" s="74"/>
      <c r="CN548" s="74"/>
      <c r="CO548" s="74"/>
      <c r="CP548" s="74"/>
    </row>
    <row r="549" spans="1:94" ht="13">
      <c r="A549" s="3"/>
      <c r="B549" s="3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  <c r="BG549" s="74"/>
      <c r="BH549" s="74"/>
      <c r="BI549" s="74"/>
      <c r="BJ549" s="74"/>
      <c r="BK549" s="74"/>
      <c r="BL549" s="74"/>
      <c r="BM549" s="74"/>
      <c r="BN549" s="74"/>
      <c r="BO549" s="74"/>
      <c r="BP549" s="74"/>
      <c r="BQ549" s="74"/>
      <c r="BR549" s="74"/>
      <c r="BS549" s="74"/>
      <c r="BT549" s="74"/>
      <c r="BU549" s="74"/>
      <c r="BV549" s="74"/>
      <c r="BW549" s="74"/>
      <c r="BX549" s="74"/>
      <c r="BY549" s="74"/>
      <c r="BZ549" s="74"/>
      <c r="CA549" s="74"/>
      <c r="CB549" s="74"/>
      <c r="CC549" s="74"/>
      <c r="CD549" s="74"/>
      <c r="CE549" s="74"/>
      <c r="CF549" s="74"/>
      <c r="CG549" s="74"/>
      <c r="CH549" s="74"/>
      <c r="CI549" s="74"/>
      <c r="CJ549" s="74"/>
      <c r="CK549" s="74"/>
      <c r="CL549" s="74"/>
      <c r="CM549" s="74"/>
      <c r="CN549" s="74"/>
      <c r="CO549" s="74"/>
      <c r="CP549" s="74"/>
    </row>
    <row r="550" spans="1:94" ht="13">
      <c r="A550" s="3"/>
      <c r="B550" s="3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  <c r="BG550" s="74"/>
      <c r="BH550" s="74"/>
      <c r="BI550" s="74"/>
      <c r="BJ550" s="74"/>
      <c r="BK550" s="74"/>
      <c r="BL550" s="74"/>
      <c r="BM550" s="74"/>
      <c r="BN550" s="74"/>
      <c r="BO550" s="74"/>
      <c r="BP550" s="74"/>
      <c r="BQ550" s="74"/>
      <c r="BR550" s="74"/>
      <c r="BS550" s="74"/>
      <c r="BT550" s="74"/>
      <c r="BU550" s="74"/>
      <c r="BV550" s="74"/>
      <c r="BW550" s="74"/>
      <c r="BX550" s="74"/>
      <c r="BY550" s="74"/>
      <c r="BZ550" s="74"/>
      <c r="CA550" s="74"/>
      <c r="CB550" s="74"/>
      <c r="CC550" s="74"/>
      <c r="CD550" s="74"/>
      <c r="CE550" s="74"/>
      <c r="CF550" s="74"/>
      <c r="CG550" s="74"/>
      <c r="CH550" s="74"/>
      <c r="CI550" s="74"/>
      <c r="CJ550" s="74"/>
      <c r="CK550" s="74"/>
      <c r="CL550" s="74"/>
      <c r="CM550" s="74"/>
      <c r="CN550" s="74"/>
      <c r="CO550" s="74"/>
      <c r="CP550" s="74"/>
    </row>
    <row r="551" spans="1:94" ht="13">
      <c r="A551" s="3"/>
      <c r="B551" s="3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  <c r="BG551" s="74"/>
      <c r="BH551" s="74"/>
      <c r="BI551" s="74"/>
      <c r="BJ551" s="74"/>
      <c r="BK551" s="74"/>
      <c r="BL551" s="74"/>
      <c r="BM551" s="74"/>
      <c r="BN551" s="74"/>
      <c r="BO551" s="74"/>
      <c r="BP551" s="74"/>
      <c r="BQ551" s="74"/>
      <c r="BR551" s="74"/>
      <c r="BS551" s="74"/>
      <c r="BT551" s="74"/>
      <c r="BU551" s="74"/>
      <c r="BV551" s="74"/>
      <c r="BW551" s="74"/>
      <c r="BX551" s="74"/>
      <c r="BY551" s="74"/>
      <c r="BZ551" s="74"/>
      <c r="CA551" s="74"/>
      <c r="CB551" s="74"/>
      <c r="CC551" s="74"/>
      <c r="CD551" s="74"/>
      <c r="CE551" s="74"/>
      <c r="CF551" s="74"/>
      <c r="CG551" s="74"/>
      <c r="CH551" s="74"/>
      <c r="CI551" s="74"/>
      <c r="CJ551" s="74"/>
      <c r="CK551" s="74"/>
      <c r="CL551" s="74"/>
      <c r="CM551" s="74"/>
      <c r="CN551" s="74"/>
      <c r="CO551" s="74"/>
      <c r="CP551" s="74"/>
    </row>
    <row r="552" spans="1:94" ht="13">
      <c r="A552" s="3"/>
      <c r="B552" s="3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  <c r="BG552" s="74"/>
      <c r="BH552" s="74"/>
      <c r="BI552" s="74"/>
      <c r="BJ552" s="74"/>
      <c r="BK552" s="74"/>
      <c r="BL552" s="74"/>
      <c r="BM552" s="74"/>
      <c r="BN552" s="74"/>
      <c r="BO552" s="74"/>
      <c r="BP552" s="74"/>
      <c r="BQ552" s="74"/>
      <c r="BR552" s="74"/>
      <c r="BS552" s="74"/>
      <c r="BT552" s="74"/>
      <c r="BU552" s="74"/>
      <c r="BV552" s="74"/>
      <c r="BW552" s="74"/>
      <c r="BX552" s="74"/>
      <c r="BY552" s="74"/>
      <c r="BZ552" s="74"/>
      <c r="CA552" s="74"/>
      <c r="CB552" s="74"/>
      <c r="CC552" s="74"/>
      <c r="CD552" s="74"/>
      <c r="CE552" s="74"/>
      <c r="CF552" s="74"/>
      <c r="CG552" s="74"/>
      <c r="CH552" s="74"/>
      <c r="CI552" s="74"/>
      <c r="CJ552" s="74"/>
      <c r="CK552" s="74"/>
      <c r="CL552" s="74"/>
      <c r="CM552" s="74"/>
      <c r="CN552" s="74"/>
      <c r="CO552" s="74"/>
      <c r="CP552" s="74"/>
    </row>
    <row r="553" spans="1:94" ht="13">
      <c r="A553" s="3"/>
      <c r="B553" s="3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  <c r="BG553" s="74"/>
      <c r="BH553" s="74"/>
      <c r="BI553" s="74"/>
      <c r="BJ553" s="74"/>
      <c r="BK553" s="74"/>
      <c r="BL553" s="74"/>
      <c r="BM553" s="74"/>
      <c r="BN553" s="74"/>
      <c r="BO553" s="74"/>
      <c r="BP553" s="74"/>
      <c r="BQ553" s="74"/>
      <c r="BR553" s="74"/>
      <c r="BS553" s="74"/>
      <c r="BT553" s="74"/>
      <c r="BU553" s="74"/>
      <c r="BV553" s="74"/>
      <c r="BW553" s="74"/>
      <c r="BX553" s="74"/>
      <c r="BY553" s="74"/>
      <c r="BZ553" s="74"/>
      <c r="CA553" s="74"/>
      <c r="CB553" s="74"/>
      <c r="CC553" s="74"/>
      <c r="CD553" s="74"/>
      <c r="CE553" s="74"/>
      <c r="CF553" s="74"/>
      <c r="CG553" s="74"/>
      <c r="CH553" s="74"/>
      <c r="CI553" s="74"/>
      <c r="CJ553" s="74"/>
      <c r="CK553" s="74"/>
      <c r="CL553" s="74"/>
      <c r="CM553" s="74"/>
      <c r="CN553" s="74"/>
      <c r="CO553" s="74"/>
      <c r="CP553" s="74"/>
    </row>
    <row r="554" spans="1:94" ht="13">
      <c r="A554" s="3"/>
      <c r="B554" s="3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  <c r="BG554" s="74"/>
      <c r="BH554" s="74"/>
      <c r="BI554" s="74"/>
      <c r="BJ554" s="74"/>
      <c r="BK554" s="74"/>
      <c r="BL554" s="74"/>
      <c r="BM554" s="74"/>
      <c r="BN554" s="74"/>
      <c r="BO554" s="74"/>
      <c r="BP554" s="74"/>
      <c r="BQ554" s="74"/>
      <c r="BR554" s="74"/>
      <c r="BS554" s="74"/>
      <c r="BT554" s="74"/>
      <c r="BU554" s="74"/>
      <c r="BV554" s="74"/>
      <c r="BW554" s="74"/>
      <c r="BX554" s="74"/>
      <c r="BY554" s="74"/>
      <c r="BZ554" s="74"/>
      <c r="CA554" s="74"/>
      <c r="CB554" s="74"/>
      <c r="CC554" s="74"/>
      <c r="CD554" s="74"/>
      <c r="CE554" s="74"/>
      <c r="CF554" s="74"/>
      <c r="CG554" s="74"/>
      <c r="CH554" s="74"/>
      <c r="CI554" s="74"/>
      <c r="CJ554" s="74"/>
      <c r="CK554" s="74"/>
      <c r="CL554" s="74"/>
      <c r="CM554" s="74"/>
      <c r="CN554" s="74"/>
      <c r="CO554" s="74"/>
      <c r="CP554" s="74"/>
    </row>
    <row r="555" spans="1:94" ht="13">
      <c r="A555" s="3"/>
      <c r="B555" s="3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  <c r="BG555" s="74"/>
      <c r="BH555" s="74"/>
      <c r="BI555" s="74"/>
      <c r="BJ555" s="74"/>
      <c r="BK555" s="74"/>
      <c r="BL555" s="74"/>
      <c r="BM555" s="74"/>
      <c r="BN555" s="74"/>
      <c r="BO555" s="74"/>
      <c r="BP555" s="74"/>
      <c r="BQ555" s="74"/>
      <c r="BR555" s="74"/>
      <c r="BS555" s="74"/>
      <c r="BT555" s="74"/>
      <c r="BU555" s="74"/>
      <c r="BV555" s="74"/>
      <c r="BW555" s="74"/>
      <c r="BX555" s="74"/>
      <c r="BY555" s="74"/>
      <c r="BZ555" s="74"/>
      <c r="CA555" s="74"/>
      <c r="CB555" s="74"/>
      <c r="CC555" s="74"/>
      <c r="CD555" s="74"/>
      <c r="CE555" s="74"/>
      <c r="CF555" s="74"/>
      <c r="CG555" s="74"/>
      <c r="CH555" s="74"/>
      <c r="CI555" s="74"/>
      <c r="CJ555" s="74"/>
      <c r="CK555" s="74"/>
      <c r="CL555" s="74"/>
      <c r="CM555" s="74"/>
      <c r="CN555" s="74"/>
      <c r="CO555" s="74"/>
      <c r="CP555" s="74"/>
    </row>
    <row r="556" spans="1:94" ht="13">
      <c r="A556" s="3"/>
      <c r="B556" s="3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  <c r="BG556" s="74"/>
      <c r="BH556" s="74"/>
      <c r="BI556" s="74"/>
      <c r="BJ556" s="74"/>
      <c r="BK556" s="74"/>
      <c r="BL556" s="74"/>
      <c r="BM556" s="74"/>
      <c r="BN556" s="74"/>
      <c r="BO556" s="74"/>
      <c r="BP556" s="74"/>
      <c r="BQ556" s="74"/>
      <c r="BR556" s="74"/>
      <c r="BS556" s="74"/>
      <c r="BT556" s="74"/>
      <c r="BU556" s="74"/>
      <c r="BV556" s="74"/>
      <c r="BW556" s="74"/>
      <c r="BX556" s="74"/>
      <c r="BY556" s="74"/>
      <c r="BZ556" s="74"/>
      <c r="CA556" s="74"/>
      <c r="CB556" s="74"/>
      <c r="CC556" s="74"/>
      <c r="CD556" s="74"/>
      <c r="CE556" s="74"/>
      <c r="CF556" s="74"/>
      <c r="CG556" s="74"/>
      <c r="CH556" s="74"/>
      <c r="CI556" s="74"/>
      <c r="CJ556" s="74"/>
      <c r="CK556" s="74"/>
      <c r="CL556" s="74"/>
      <c r="CM556" s="74"/>
      <c r="CN556" s="74"/>
      <c r="CO556" s="74"/>
      <c r="CP556" s="74"/>
    </row>
    <row r="557" spans="1:94" ht="13">
      <c r="A557" s="3"/>
      <c r="B557" s="3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  <c r="BG557" s="74"/>
      <c r="BH557" s="74"/>
      <c r="BI557" s="74"/>
      <c r="BJ557" s="74"/>
      <c r="BK557" s="74"/>
      <c r="BL557" s="74"/>
      <c r="BM557" s="74"/>
      <c r="BN557" s="74"/>
      <c r="BO557" s="74"/>
      <c r="BP557" s="74"/>
      <c r="BQ557" s="74"/>
      <c r="BR557" s="74"/>
      <c r="BS557" s="74"/>
      <c r="BT557" s="74"/>
      <c r="BU557" s="74"/>
      <c r="BV557" s="74"/>
      <c r="BW557" s="74"/>
      <c r="BX557" s="74"/>
      <c r="BY557" s="74"/>
      <c r="BZ557" s="74"/>
      <c r="CA557" s="74"/>
      <c r="CB557" s="74"/>
      <c r="CC557" s="74"/>
      <c r="CD557" s="74"/>
      <c r="CE557" s="74"/>
      <c r="CF557" s="74"/>
      <c r="CG557" s="74"/>
      <c r="CH557" s="74"/>
      <c r="CI557" s="74"/>
      <c r="CJ557" s="74"/>
      <c r="CK557" s="74"/>
      <c r="CL557" s="74"/>
      <c r="CM557" s="74"/>
      <c r="CN557" s="74"/>
      <c r="CO557" s="74"/>
      <c r="CP557" s="74"/>
    </row>
    <row r="558" spans="1:94" ht="13">
      <c r="A558" s="3"/>
      <c r="B558" s="3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  <c r="BG558" s="74"/>
      <c r="BH558" s="74"/>
      <c r="BI558" s="74"/>
      <c r="BJ558" s="74"/>
      <c r="BK558" s="74"/>
      <c r="BL558" s="74"/>
      <c r="BM558" s="74"/>
      <c r="BN558" s="74"/>
      <c r="BO558" s="74"/>
      <c r="BP558" s="74"/>
      <c r="BQ558" s="74"/>
      <c r="BR558" s="74"/>
      <c r="BS558" s="74"/>
      <c r="BT558" s="74"/>
      <c r="BU558" s="74"/>
      <c r="BV558" s="74"/>
      <c r="BW558" s="74"/>
      <c r="BX558" s="74"/>
      <c r="BY558" s="74"/>
      <c r="BZ558" s="74"/>
      <c r="CA558" s="74"/>
      <c r="CB558" s="74"/>
      <c r="CC558" s="74"/>
      <c r="CD558" s="74"/>
      <c r="CE558" s="74"/>
      <c r="CF558" s="74"/>
      <c r="CG558" s="74"/>
      <c r="CH558" s="74"/>
      <c r="CI558" s="74"/>
      <c r="CJ558" s="74"/>
      <c r="CK558" s="74"/>
      <c r="CL558" s="74"/>
      <c r="CM558" s="74"/>
      <c r="CN558" s="74"/>
      <c r="CO558" s="74"/>
      <c r="CP558" s="74"/>
    </row>
    <row r="559" spans="1:94" ht="13">
      <c r="A559" s="3"/>
      <c r="B559" s="3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  <c r="BG559" s="74"/>
      <c r="BH559" s="74"/>
      <c r="BI559" s="74"/>
      <c r="BJ559" s="74"/>
      <c r="BK559" s="74"/>
      <c r="BL559" s="74"/>
      <c r="BM559" s="74"/>
      <c r="BN559" s="74"/>
      <c r="BO559" s="74"/>
      <c r="BP559" s="74"/>
      <c r="BQ559" s="74"/>
      <c r="BR559" s="74"/>
      <c r="BS559" s="74"/>
      <c r="BT559" s="74"/>
      <c r="BU559" s="74"/>
      <c r="BV559" s="74"/>
      <c r="BW559" s="74"/>
      <c r="BX559" s="74"/>
      <c r="BY559" s="74"/>
      <c r="BZ559" s="74"/>
      <c r="CA559" s="74"/>
      <c r="CB559" s="74"/>
      <c r="CC559" s="74"/>
      <c r="CD559" s="74"/>
      <c r="CE559" s="74"/>
      <c r="CF559" s="74"/>
      <c r="CG559" s="74"/>
      <c r="CH559" s="74"/>
      <c r="CI559" s="74"/>
      <c r="CJ559" s="74"/>
      <c r="CK559" s="74"/>
      <c r="CL559" s="74"/>
      <c r="CM559" s="74"/>
      <c r="CN559" s="74"/>
      <c r="CO559" s="74"/>
      <c r="CP559" s="74"/>
    </row>
    <row r="560" spans="1:94" ht="13">
      <c r="A560" s="3"/>
      <c r="B560" s="3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  <c r="BG560" s="74"/>
      <c r="BH560" s="74"/>
      <c r="BI560" s="74"/>
      <c r="BJ560" s="74"/>
      <c r="BK560" s="74"/>
      <c r="BL560" s="74"/>
      <c r="BM560" s="74"/>
      <c r="BN560" s="74"/>
      <c r="BO560" s="74"/>
      <c r="BP560" s="74"/>
      <c r="BQ560" s="74"/>
      <c r="BR560" s="74"/>
      <c r="BS560" s="74"/>
      <c r="BT560" s="74"/>
      <c r="BU560" s="74"/>
      <c r="BV560" s="74"/>
      <c r="BW560" s="74"/>
      <c r="BX560" s="74"/>
      <c r="BY560" s="74"/>
      <c r="BZ560" s="74"/>
      <c r="CA560" s="74"/>
      <c r="CB560" s="74"/>
      <c r="CC560" s="74"/>
      <c r="CD560" s="74"/>
      <c r="CE560" s="74"/>
      <c r="CF560" s="74"/>
      <c r="CG560" s="74"/>
      <c r="CH560" s="74"/>
      <c r="CI560" s="74"/>
      <c r="CJ560" s="74"/>
      <c r="CK560" s="74"/>
      <c r="CL560" s="74"/>
      <c r="CM560" s="74"/>
      <c r="CN560" s="74"/>
      <c r="CO560" s="74"/>
      <c r="CP560" s="74"/>
    </row>
    <row r="561" spans="1:94" ht="13">
      <c r="A561" s="3"/>
      <c r="B561" s="3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  <c r="BG561" s="74"/>
      <c r="BH561" s="74"/>
      <c r="BI561" s="74"/>
      <c r="BJ561" s="74"/>
      <c r="BK561" s="74"/>
      <c r="BL561" s="74"/>
      <c r="BM561" s="74"/>
      <c r="BN561" s="74"/>
      <c r="BO561" s="74"/>
      <c r="BP561" s="74"/>
      <c r="BQ561" s="74"/>
      <c r="BR561" s="74"/>
      <c r="BS561" s="74"/>
      <c r="BT561" s="74"/>
      <c r="BU561" s="74"/>
      <c r="BV561" s="74"/>
      <c r="BW561" s="74"/>
      <c r="BX561" s="74"/>
      <c r="BY561" s="74"/>
      <c r="BZ561" s="74"/>
      <c r="CA561" s="74"/>
      <c r="CB561" s="74"/>
      <c r="CC561" s="74"/>
      <c r="CD561" s="74"/>
      <c r="CE561" s="74"/>
      <c r="CF561" s="74"/>
      <c r="CG561" s="74"/>
      <c r="CH561" s="74"/>
      <c r="CI561" s="74"/>
      <c r="CJ561" s="74"/>
      <c r="CK561" s="74"/>
      <c r="CL561" s="74"/>
      <c r="CM561" s="74"/>
      <c r="CN561" s="74"/>
      <c r="CO561" s="74"/>
      <c r="CP561" s="74"/>
    </row>
    <row r="562" spans="1:94" ht="13">
      <c r="A562" s="3"/>
      <c r="B562" s="3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  <c r="BG562" s="74"/>
      <c r="BH562" s="74"/>
      <c r="BI562" s="74"/>
      <c r="BJ562" s="74"/>
      <c r="BK562" s="74"/>
      <c r="BL562" s="74"/>
      <c r="BM562" s="74"/>
      <c r="BN562" s="74"/>
      <c r="BO562" s="74"/>
      <c r="BP562" s="74"/>
      <c r="BQ562" s="74"/>
      <c r="BR562" s="74"/>
      <c r="BS562" s="74"/>
      <c r="BT562" s="74"/>
      <c r="BU562" s="74"/>
      <c r="BV562" s="74"/>
      <c r="BW562" s="74"/>
      <c r="BX562" s="74"/>
      <c r="BY562" s="74"/>
      <c r="BZ562" s="74"/>
      <c r="CA562" s="74"/>
      <c r="CB562" s="74"/>
      <c r="CC562" s="74"/>
      <c r="CD562" s="74"/>
      <c r="CE562" s="74"/>
      <c r="CF562" s="74"/>
      <c r="CG562" s="74"/>
      <c r="CH562" s="74"/>
      <c r="CI562" s="74"/>
      <c r="CJ562" s="74"/>
      <c r="CK562" s="74"/>
      <c r="CL562" s="74"/>
      <c r="CM562" s="74"/>
      <c r="CN562" s="74"/>
      <c r="CO562" s="74"/>
      <c r="CP562" s="74"/>
    </row>
    <row r="563" spans="1:94" ht="13">
      <c r="A563" s="3"/>
      <c r="B563" s="3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  <c r="BG563" s="74"/>
      <c r="BH563" s="74"/>
      <c r="BI563" s="74"/>
      <c r="BJ563" s="74"/>
      <c r="BK563" s="74"/>
      <c r="BL563" s="74"/>
      <c r="BM563" s="74"/>
      <c r="BN563" s="74"/>
      <c r="BO563" s="74"/>
      <c r="BP563" s="74"/>
      <c r="BQ563" s="74"/>
      <c r="BR563" s="74"/>
      <c r="BS563" s="74"/>
      <c r="BT563" s="74"/>
      <c r="BU563" s="74"/>
      <c r="BV563" s="74"/>
      <c r="BW563" s="74"/>
      <c r="BX563" s="74"/>
      <c r="BY563" s="74"/>
      <c r="BZ563" s="74"/>
      <c r="CA563" s="74"/>
      <c r="CB563" s="74"/>
      <c r="CC563" s="74"/>
      <c r="CD563" s="74"/>
      <c r="CE563" s="74"/>
      <c r="CF563" s="74"/>
      <c r="CG563" s="74"/>
      <c r="CH563" s="74"/>
      <c r="CI563" s="74"/>
      <c r="CJ563" s="74"/>
      <c r="CK563" s="74"/>
      <c r="CL563" s="74"/>
      <c r="CM563" s="74"/>
      <c r="CN563" s="74"/>
      <c r="CO563" s="74"/>
      <c r="CP563" s="74"/>
    </row>
    <row r="564" spans="1:94" ht="13">
      <c r="A564" s="3"/>
      <c r="B564" s="3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  <c r="BG564" s="74"/>
      <c r="BH564" s="74"/>
      <c r="BI564" s="74"/>
      <c r="BJ564" s="74"/>
      <c r="BK564" s="74"/>
      <c r="BL564" s="74"/>
      <c r="BM564" s="74"/>
      <c r="BN564" s="74"/>
      <c r="BO564" s="74"/>
      <c r="BP564" s="74"/>
      <c r="BQ564" s="74"/>
      <c r="BR564" s="74"/>
      <c r="BS564" s="74"/>
      <c r="BT564" s="74"/>
      <c r="BU564" s="74"/>
      <c r="BV564" s="74"/>
      <c r="BW564" s="74"/>
      <c r="BX564" s="74"/>
      <c r="BY564" s="74"/>
      <c r="BZ564" s="74"/>
      <c r="CA564" s="74"/>
      <c r="CB564" s="74"/>
      <c r="CC564" s="74"/>
      <c r="CD564" s="74"/>
      <c r="CE564" s="74"/>
      <c r="CF564" s="74"/>
      <c r="CG564" s="74"/>
      <c r="CH564" s="74"/>
      <c r="CI564" s="74"/>
      <c r="CJ564" s="74"/>
      <c r="CK564" s="74"/>
      <c r="CL564" s="74"/>
      <c r="CM564" s="74"/>
      <c r="CN564" s="74"/>
      <c r="CO564" s="74"/>
      <c r="CP564" s="74"/>
    </row>
    <row r="565" spans="1:94" ht="13">
      <c r="A565" s="3"/>
      <c r="B565" s="3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  <c r="BG565" s="74"/>
      <c r="BH565" s="74"/>
      <c r="BI565" s="74"/>
      <c r="BJ565" s="74"/>
      <c r="BK565" s="74"/>
      <c r="BL565" s="74"/>
      <c r="BM565" s="74"/>
      <c r="BN565" s="74"/>
      <c r="BO565" s="74"/>
      <c r="BP565" s="74"/>
      <c r="BQ565" s="74"/>
      <c r="BR565" s="74"/>
      <c r="BS565" s="74"/>
      <c r="BT565" s="74"/>
      <c r="BU565" s="74"/>
      <c r="BV565" s="74"/>
      <c r="BW565" s="74"/>
      <c r="BX565" s="74"/>
      <c r="BY565" s="74"/>
      <c r="BZ565" s="74"/>
      <c r="CA565" s="74"/>
      <c r="CB565" s="74"/>
      <c r="CC565" s="74"/>
      <c r="CD565" s="74"/>
      <c r="CE565" s="74"/>
      <c r="CF565" s="74"/>
      <c r="CG565" s="74"/>
      <c r="CH565" s="74"/>
      <c r="CI565" s="74"/>
      <c r="CJ565" s="74"/>
      <c r="CK565" s="74"/>
      <c r="CL565" s="74"/>
      <c r="CM565" s="74"/>
      <c r="CN565" s="74"/>
      <c r="CO565" s="74"/>
      <c r="CP565" s="74"/>
    </row>
    <row r="566" spans="1:94" ht="13">
      <c r="A566" s="3"/>
      <c r="B566" s="3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  <c r="BG566" s="74"/>
      <c r="BH566" s="74"/>
      <c r="BI566" s="74"/>
      <c r="BJ566" s="74"/>
      <c r="BK566" s="74"/>
      <c r="BL566" s="74"/>
      <c r="BM566" s="74"/>
      <c r="BN566" s="74"/>
      <c r="BO566" s="74"/>
      <c r="BP566" s="74"/>
      <c r="BQ566" s="74"/>
      <c r="BR566" s="74"/>
      <c r="BS566" s="74"/>
      <c r="BT566" s="74"/>
      <c r="BU566" s="74"/>
      <c r="BV566" s="74"/>
      <c r="BW566" s="74"/>
      <c r="BX566" s="74"/>
      <c r="BY566" s="74"/>
      <c r="BZ566" s="74"/>
      <c r="CA566" s="74"/>
      <c r="CB566" s="74"/>
      <c r="CC566" s="74"/>
      <c r="CD566" s="74"/>
      <c r="CE566" s="74"/>
      <c r="CF566" s="74"/>
      <c r="CG566" s="74"/>
      <c r="CH566" s="74"/>
      <c r="CI566" s="74"/>
      <c r="CJ566" s="74"/>
      <c r="CK566" s="74"/>
      <c r="CL566" s="74"/>
      <c r="CM566" s="74"/>
      <c r="CN566" s="74"/>
      <c r="CO566" s="74"/>
      <c r="CP566" s="74"/>
    </row>
    <row r="567" spans="1:94" ht="13">
      <c r="A567" s="3"/>
      <c r="B567" s="3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  <c r="BG567" s="74"/>
      <c r="BH567" s="74"/>
      <c r="BI567" s="74"/>
      <c r="BJ567" s="74"/>
      <c r="BK567" s="74"/>
      <c r="BL567" s="74"/>
      <c r="BM567" s="74"/>
      <c r="BN567" s="74"/>
      <c r="BO567" s="74"/>
      <c r="BP567" s="74"/>
      <c r="BQ567" s="74"/>
      <c r="BR567" s="74"/>
      <c r="BS567" s="74"/>
      <c r="BT567" s="74"/>
      <c r="BU567" s="74"/>
      <c r="BV567" s="74"/>
      <c r="BW567" s="74"/>
      <c r="BX567" s="74"/>
      <c r="BY567" s="74"/>
      <c r="BZ567" s="74"/>
      <c r="CA567" s="74"/>
      <c r="CB567" s="74"/>
      <c r="CC567" s="74"/>
      <c r="CD567" s="74"/>
      <c r="CE567" s="74"/>
      <c r="CF567" s="74"/>
      <c r="CG567" s="74"/>
      <c r="CH567" s="74"/>
      <c r="CI567" s="74"/>
      <c r="CJ567" s="74"/>
      <c r="CK567" s="74"/>
      <c r="CL567" s="74"/>
      <c r="CM567" s="74"/>
      <c r="CN567" s="74"/>
      <c r="CO567" s="74"/>
      <c r="CP567" s="74"/>
    </row>
    <row r="568" spans="1:94" ht="13">
      <c r="A568" s="3"/>
      <c r="B568" s="3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  <c r="BG568" s="74"/>
      <c r="BH568" s="74"/>
      <c r="BI568" s="74"/>
      <c r="BJ568" s="74"/>
      <c r="BK568" s="74"/>
      <c r="BL568" s="74"/>
      <c r="BM568" s="74"/>
      <c r="BN568" s="74"/>
      <c r="BO568" s="74"/>
      <c r="BP568" s="74"/>
      <c r="BQ568" s="74"/>
      <c r="BR568" s="74"/>
      <c r="BS568" s="74"/>
      <c r="BT568" s="74"/>
      <c r="BU568" s="74"/>
      <c r="BV568" s="74"/>
      <c r="BW568" s="74"/>
      <c r="BX568" s="74"/>
      <c r="BY568" s="74"/>
      <c r="BZ568" s="74"/>
      <c r="CA568" s="74"/>
      <c r="CB568" s="74"/>
      <c r="CC568" s="74"/>
      <c r="CD568" s="74"/>
      <c r="CE568" s="74"/>
      <c r="CF568" s="74"/>
      <c r="CG568" s="74"/>
      <c r="CH568" s="74"/>
      <c r="CI568" s="74"/>
      <c r="CJ568" s="74"/>
      <c r="CK568" s="74"/>
      <c r="CL568" s="74"/>
      <c r="CM568" s="74"/>
      <c r="CN568" s="74"/>
      <c r="CO568" s="74"/>
      <c r="CP568" s="74"/>
    </row>
    <row r="569" spans="1:94" ht="13">
      <c r="A569" s="3"/>
      <c r="B569" s="3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  <c r="BG569" s="74"/>
      <c r="BH569" s="74"/>
      <c r="BI569" s="74"/>
      <c r="BJ569" s="74"/>
      <c r="BK569" s="74"/>
      <c r="BL569" s="74"/>
      <c r="BM569" s="74"/>
      <c r="BN569" s="74"/>
      <c r="BO569" s="74"/>
      <c r="BP569" s="74"/>
      <c r="BQ569" s="74"/>
      <c r="BR569" s="74"/>
      <c r="BS569" s="74"/>
      <c r="BT569" s="74"/>
      <c r="BU569" s="74"/>
      <c r="BV569" s="74"/>
      <c r="BW569" s="74"/>
      <c r="BX569" s="74"/>
      <c r="BY569" s="74"/>
      <c r="BZ569" s="74"/>
      <c r="CA569" s="74"/>
      <c r="CB569" s="74"/>
      <c r="CC569" s="74"/>
      <c r="CD569" s="74"/>
      <c r="CE569" s="74"/>
      <c r="CF569" s="74"/>
      <c r="CG569" s="74"/>
      <c r="CH569" s="74"/>
      <c r="CI569" s="74"/>
      <c r="CJ569" s="74"/>
      <c r="CK569" s="74"/>
      <c r="CL569" s="74"/>
      <c r="CM569" s="74"/>
      <c r="CN569" s="74"/>
      <c r="CO569" s="74"/>
      <c r="CP569" s="74"/>
    </row>
    <row r="570" spans="1:94" ht="13">
      <c r="A570" s="3"/>
      <c r="B570" s="3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  <c r="BG570" s="74"/>
      <c r="BH570" s="74"/>
      <c r="BI570" s="74"/>
      <c r="BJ570" s="74"/>
      <c r="BK570" s="74"/>
      <c r="BL570" s="74"/>
      <c r="BM570" s="74"/>
      <c r="BN570" s="74"/>
      <c r="BO570" s="74"/>
      <c r="BP570" s="74"/>
      <c r="BQ570" s="74"/>
      <c r="BR570" s="74"/>
      <c r="BS570" s="74"/>
      <c r="BT570" s="74"/>
      <c r="BU570" s="74"/>
      <c r="BV570" s="74"/>
      <c r="BW570" s="74"/>
      <c r="BX570" s="74"/>
      <c r="BY570" s="74"/>
      <c r="BZ570" s="74"/>
      <c r="CA570" s="74"/>
      <c r="CB570" s="74"/>
      <c r="CC570" s="74"/>
      <c r="CD570" s="74"/>
      <c r="CE570" s="74"/>
      <c r="CF570" s="74"/>
      <c r="CG570" s="74"/>
      <c r="CH570" s="74"/>
      <c r="CI570" s="74"/>
      <c r="CJ570" s="74"/>
      <c r="CK570" s="74"/>
      <c r="CL570" s="74"/>
      <c r="CM570" s="74"/>
      <c r="CN570" s="74"/>
      <c r="CO570" s="74"/>
      <c r="CP570" s="74"/>
    </row>
    <row r="571" spans="1:94" ht="13">
      <c r="A571" s="3"/>
      <c r="B571" s="3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  <c r="BG571" s="74"/>
      <c r="BH571" s="74"/>
      <c r="BI571" s="74"/>
      <c r="BJ571" s="74"/>
      <c r="BK571" s="74"/>
      <c r="BL571" s="74"/>
      <c r="BM571" s="74"/>
      <c r="BN571" s="74"/>
      <c r="BO571" s="74"/>
      <c r="BP571" s="74"/>
      <c r="BQ571" s="74"/>
      <c r="BR571" s="74"/>
      <c r="BS571" s="74"/>
      <c r="BT571" s="74"/>
      <c r="BU571" s="74"/>
      <c r="BV571" s="74"/>
      <c r="BW571" s="74"/>
      <c r="BX571" s="74"/>
      <c r="BY571" s="74"/>
      <c r="BZ571" s="74"/>
      <c r="CA571" s="74"/>
      <c r="CB571" s="74"/>
      <c r="CC571" s="74"/>
      <c r="CD571" s="74"/>
      <c r="CE571" s="74"/>
      <c r="CF571" s="74"/>
      <c r="CG571" s="74"/>
      <c r="CH571" s="74"/>
      <c r="CI571" s="74"/>
      <c r="CJ571" s="74"/>
      <c r="CK571" s="74"/>
      <c r="CL571" s="74"/>
      <c r="CM571" s="74"/>
      <c r="CN571" s="74"/>
      <c r="CO571" s="74"/>
      <c r="CP571" s="74"/>
    </row>
    <row r="572" spans="1:94" ht="13">
      <c r="A572" s="3"/>
      <c r="B572" s="3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74"/>
      <c r="BI572" s="74"/>
      <c r="BJ572" s="74"/>
      <c r="BK572" s="74"/>
      <c r="BL572" s="74"/>
      <c r="BM572" s="74"/>
      <c r="BN572" s="74"/>
      <c r="BO572" s="74"/>
      <c r="BP572" s="74"/>
      <c r="BQ572" s="74"/>
      <c r="BR572" s="74"/>
      <c r="BS572" s="74"/>
      <c r="BT572" s="74"/>
      <c r="BU572" s="74"/>
      <c r="BV572" s="74"/>
      <c r="BW572" s="74"/>
      <c r="BX572" s="74"/>
      <c r="BY572" s="74"/>
      <c r="BZ572" s="74"/>
      <c r="CA572" s="74"/>
      <c r="CB572" s="74"/>
      <c r="CC572" s="74"/>
      <c r="CD572" s="74"/>
      <c r="CE572" s="74"/>
      <c r="CF572" s="74"/>
      <c r="CG572" s="74"/>
      <c r="CH572" s="74"/>
      <c r="CI572" s="74"/>
      <c r="CJ572" s="74"/>
      <c r="CK572" s="74"/>
      <c r="CL572" s="74"/>
      <c r="CM572" s="74"/>
      <c r="CN572" s="74"/>
      <c r="CO572" s="74"/>
      <c r="CP572" s="74"/>
    </row>
    <row r="573" spans="1:94" ht="13">
      <c r="A573" s="3"/>
      <c r="B573" s="3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  <c r="BG573" s="74"/>
      <c r="BH573" s="74"/>
      <c r="BI573" s="74"/>
      <c r="BJ573" s="74"/>
      <c r="BK573" s="74"/>
      <c r="BL573" s="74"/>
      <c r="BM573" s="74"/>
      <c r="BN573" s="74"/>
      <c r="BO573" s="74"/>
      <c r="BP573" s="74"/>
      <c r="BQ573" s="74"/>
      <c r="BR573" s="74"/>
      <c r="BS573" s="74"/>
      <c r="BT573" s="74"/>
      <c r="BU573" s="74"/>
      <c r="BV573" s="74"/>
      <c r="BW573" s="74"/>
      <c r="BX573" s="74"/>
      <c r="BY573" s="74"/>
      <c r="BZ573" s="74"/>
      <c r="CA573" s="74"/>
      <c r="CB573" s="74"/>
      <c r="CC573" s="74"/>
      <c r="CD573" s="74"/>
      <c r="CE573" s="74"/>
      <c r="CF573" s="74"/>
      <c r="CG573" s="74"/>
      <c r="CH573" s="74"/>
      <c r="CI573" s="74"/>
      <c r="CJ573" s="74"/>
      <c r="CK573" s="74"/>
      <c r="CL573" s="74"/>
      <c r="CM573" s="74"/>
      <c r="CN573" s="74"/>
      <c r="CO573" s="74"/>
      <c r="CP573" s="74"/>
    </row>
    <row r="574" spans="1:94" ht="13">
      <c r="A574" s="3"/>
      <c r="B574" s="3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  <c r="BG574" s="74"/>
      <c r="BH574" s="74"/>
      <c r="BI574" s="74"/>
      <c r="BJ574" s="74"/>
      <c r="BK574" s="74"/>
      <c r="BL574" s="74"/>
      <c r="BM574" s="74"/>
      <c r="BN574" s="74"/>
      <c r="BO574" s="74"/>
      <c r="BP574" s="74"/>
      <c r="BQ574" s="74"/>
      <c r="BR574" s="74"/>
      <c r="BS574" s="74"/>
      <c r="BT574" s="74"/>
      <c r="BU574" s="74"/>
      <c r="BV574" s="74"/>
      <c r="BW574" s="74"/>
      <c r="BX574" s="74"/>
      <c r="BY574" s="74"/>
      <c r="BZ574" s="74"/>
      <c r="CA574" s="74"/>
      <c r="CB574" s="74"/>
      <c r="CC574" s="74"/>
      <c r="CD574" s="74"/>
      <c r="CE574" s="74"/>
      <c r="CF574" s="74"/>
      <c r="CG574" s="74"/>
      <c r="CH574" s="74"/>
      <c r="CI574" s="74"/>
      <c r="CJ574" s="74"/>
      <c r="CK574" s="74"/>
      <c r="CL574" s="74"/>
      <c r="CM574" s="74"/>
      <c r="CN574" s="74"/>
      <c r="CO574" s="74"/>
      <c r="CP574" s="74"/>
    </row>
    <row r="575" spans="1:94" ht="13">
      <c r="A575" s="3"/>
      <c r="B575" s="3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  <c r="BG575" s="74"/>
      <c r="BH575" s="74"/>
      <c r="BI575" s="74"/>
      <c r="BJ575" s="74"/>
      <c r="BK575" s="74"/>
      <c r="BL575" s="74"/>
      <c r="BM575" s="74"/>
      <c r="BN575" s="74"/>
      <c r="BO575" s="74"/>
      <c r="BP575" s="74"/>
      <c r="BQ575" s="74"/>
      <c r="BR575" s="74"/>
      <c r="BS575" s="74"/>
      <c r="BT575" s="74"/>
      <c r="BU575" s="74"/>
      <c r="BV575" s="74"/>
      <c r="BW575" s="74"/>
      <c r="BX575" s="74"/>
      <c r="BY575" s="74"/>
      <c r="BZ575" s="74"/>
      <c r="CA575" s="74"/>
      <c r="CB575" s="74"/>
      <c r="CC575" s="74"/>
      <c r="CD575" s="74"/>
      <c r="CE575" s="74"/>
      <c r="CF575" s="74"/>
      <c r="CG575" s="74"/>
      <c r="CH575" s="74"/>
      <c r="CI575" s="74"/>
      <c r="CJ575" s="74"/>
      <c r="CK575" s="74"/>
      <c r="CL575" s="74"/>
      <c r="CM575" s="74"/>
      <c r="CN575" s="74"/>
      <c r="CO575" s="74"/>
      <c r="CP575" s="74"/>
    </row>
    <row r="576" spans="1:94" ht="13">
      <c r="A576" s="3"/>
      <c r="B576" s="3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74"/>
      <c r="BI576" s="74"/>
      <c r="BJ576" s="74"/>
      <c r="BK576" s="74"/>
      <c r="BL576" s="74"/>
      <c r="BM576" s="74"/>
      <c r="BN576" s="74"/>
      <c r="BO576" s="74"/>
      <c r="BP576" s="74"/>
      <c r="BQ576" s="74"/>
      <c r="BR576" s="74"/>
      <c r="BS576" s="74"/>
      <c r="BT576" s="74"/>
      <c r="BU576" s="74"/>
      <c r="BV576" s="74"/>
      <c r="BW576" s="74"/>
      <c r="BX576" s="74"/>
      <c r="BY576" s="74"/>
      <c r="BZ576" s="74"/>
      <c r="CA576" s="74"/>
      <c r="CB576" s="74"/>
      <c r="CC576" s="74"/>
      <c r="CD576" s="74"/>
      <c r="CE576" s="74"/>
      <c r="CF576" s="74"/>
      <c r="CG576" s="74"/>
      <c r="CH576" s="74"/>
      <c r="CI576" s="74"/>
      <c r="CJ576" s="74"/>
      <c r="CK576" s="74"/>
      <c r="CL576" s="74"/>
      <c r="CM576" s="74"/>
      <c r="CN576" s="74"/>
      <c r="CO576" s="74"/>
      <c r="CP576" s="74"/>
    </row>
    <row r="577" spans="1:94" ht="13">
      <c r="A577" s="3"/>
      <c r="B577" s="3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  <c r="BG577" s="74"/>
      <c r="BH577" s="74"/>
      <c r="BI577" s="74"/>
      <c r="BJ577" s="74"/>
      <c r="BK577" s="74"/>
      <c r="BL577" s="74"/>
      <c r="BM577" s="74"/>
      <c r="BN577" s="74"/>
      <c r="BO577" s="74"/>
      <c r="BP577" s="74"/>
      <c r="BQ577" s="74"/>
      <c r="BR577" s="74"/>
      <c r="BS577" s="74"/>
      <c r="BT577" s="74"/>
      <c r="BU577" s="74"/>
      <c r="BV577" s="74"/>
      <c r="BW577" s="74"/>
      <c r="BX577" s="74"/>
      <c r="BY577" s="74"/>
      <c r="BZ577" s="74"/>
      <c r="CA577" s="74"/>
      <c r="CB577" s="74"/>
      <c r="CC577" s="74"/>
      <c r="CD577" s="74"/>
      <c r="CE577" s="74"/>
      <c r="CF577" s="74"/>
      <c r="CG577" s="74"/>
      <c r="CH577" s="74"/>
      <c r="CI577" s="74"/>
      <c r="CJ577" s="74"/>
      <c r="CK577" s="74"/>
      <c r="CL577" s="74"/>
      <c r="CM577" s="74"/>
      <c r="CN577" s="74"/>
      <c r="CO577" s="74"/>
      <c r="CP577" s="74"/>
    </row>
    <row r="578" spans="1:94" ht="13">
      <c r="A578" s="3"/>
      <c r="B578" s="3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  <c r="BM578" s="74"/>
      <c r="BN578" s="74"/>
      <c r="BO578" s="74"/>
      <c r="BP578" s="74"/>
      <c r="BQ578" s="74"/>
      <c r="BR578" s="74"/>
      <c r="BS578" s="74"/>
      <c r="BT578" s="74"/>
      <c r="BU578" s="74"/>
      <c r="BV578" s="74"/>
      <c r="BW578" s="74"/>
      <c r="BX578" s="74"/>
      <c r="BY578" s="74"/>
      <c r="BZ578" s="74"/>
      <c r="CA578" s="74"/>
      <c r="CB578" s="74"/>
      <c r="CC578" s="74"/>
      <c r="CD578" s="74"/>
      <c r="CE578" s="74"/>
      <c r="CF578" s="74"/>
      <c r="CG578" s="74"/>
      <c r="CH578" s="74"/>
      <c r="CI578" s="74"/>
      <c r="CJ578" s="74"/>
      <c r="CK578" s="74"/>
      <c r="CL578" s="74"/>
      <c r="CM578" s="74"/>
      <c r="CN578" s="74"/>
      <c r="CO578" s="74"/>
      <c r="CP578" s="74"/>
    </row>
    <row r="579" spans="1:94" ht="13">
      <c r="A579" s="3"/>
      <c r="B579" s="3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  <c r="BG579" s="74"/>
      <c r="BH579" s="74"/>
      <c r="BI579" s="74"/>
      <c r="BJ579" s="74"/>
      <c r="BK579" s="74"/>
      <c r="BL579" s="74"/>
      <c r="BM579" s="74"/>
      <c r="BN579" s="74"/>
      <c r="BO579" s="74"/>
      <c r="BP579" s="74"/>
      <c r="BQ579" s="74"/>
      <c r="BR579" s="74"/>
      <c r="BS579" s="74"/>
      <c r="BT579" s="74"/>
      <c r="BU579" s="74"/>
      <c r="BV579" s="74"/>
      <c r="BW579" s="74"/>
      <c r="BX579" s="74"/>
      <c r="BY579" s="74"/>
      <c r="BZ579" s="74"/>
      <c r="CA579" s="74"/>
      <c r="CB579" s="74"/>
      <c r="CC579" s="74"/>
      <c r="CD579" s="74"/>
      <c r="CE579" s="74"/>
      <c r="CF579" s="74"/>
      <c r="CG579" s="74"/>
      <c r="CH579" s="74"/>
      <c r="CI579" s="74"/>
      <c r="CJ579" s="74"/>
      <c r="CK579" s="74"/>
      <c r="CL579" s="74"/>
      <c r="CM579" s="74"/>
      <c r="CN579" s="74"/>
      <c r="CO579" s="74"/>
      <c r="CP579" s="74"/>
    </row>
    <row r="580" spans="1:94" ht="13">
      <c r="A580" s="3"/>
      <c r="B580" s="3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  <c r="BG580" s="74"/>
      <c r="BH580" s="74"/>
      <c r="BI580" s="74"/>
      <c r="BJ580" s="74"/>
      <c r="BK580" s="74"/>
      <c r="BL580" s="74"/>
      <c r="BM580" s="74"/>
      <c r="BN580" s="74"/>
      <c r="BO580" s="74"/>
      <c r="BP580" s="74"/>
      <c r="BQ580" s="74"/>
      <c r="BR580" s="74"/>
      <c r="BS580" s="74"/>
      <c r="BT580" s="74"/>
      <c r="BU580" s="74"/>
      <c r="BV580" s="74"/>
      <c r="BW580" s="74"/>
      <c r="BX580" s="74"/>
      <c r="BY580" s="74"/>
      <c r="BZ580" s="74"/>
      <c r="CA580" s="74"/>
      <c r="CB580" s="74"/>
      <c r="CC580" s="74"/>
      <c r="CD580" s="74"/>
      <c r="CE580" s="74"/>
      <c r="CF580" s="74"/>
      <c r="CG580" s="74"/>
      <c r="CH580" s="74"/>
      <c r="CI580" s="74"/>
      <c r="CJ580" s="74"/>
      <c r="CK580" s="74"/>
      <c r="CL580" s="74"/>
      <c r="CM580" s="74"/>
      <c r="CN580" s="74"/>
      <c r="CO580" s="74"/>
      <c r="CP580" s="74"/>
    </row>
    <row r="581" spans="1:94" ht="13">
      <c r="A581" s="3"/>
      <c r="B581" s="3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  <c r="BG581" s="74"/>
      <c r="BH581" s="74"/>
      <c r="BI581" s="74"/>
      <c r="BJ581" s="74"/>
      <c r="BK581" s="74"/>
      <c r="BL581" s="74"/>
      <c r="BM581" s="74"/>
      <c r="BN581" s="74"/>
      <c r="BO581" s="74"/>
      <c r="BP581" s="74"/>
      <c r="BQ581" s="74"/>
      <c r="BR581" s="74"/>
      <c r="BS581" s="74"/>
      <c r="BT581" s="74"/>
      <c r="BU581" s="74"/>
      <c r="BV581" s="74"/>
      <c r="BW581" s="74"/>
      <c r="BX581" s="74"/>
      <c r="BY581" s="74"/>
      <c r="BZ581" s="74"/>
      <c r="CA581" s="74"/>
      <c r="CB581" s="74"/>
      <c r="CC581" s="74"/>
      <c r="CD581" s="74"/>
      <c r="CE581" s="74"/>
      <c r="CF581" s="74"/>
      <c r="CG581" s="74"/>
      <c r="CH581" s="74"/>
      <c r="CI581" s="74"/>
      <c r="CJ581" s="74"/>
      <c r="CK581" s="74"/>
      <c r="CL581" s="74"/>
      <c r="CM581" s="74"/>
      <c r="CN581" s="74"/>
      <c r="CO581" s="74"/>
      <c r="CP581" s="74"/>
    </row>
    <row r="582" spans="1:94" ht="13">
      <c r="A582" s="3"/>
      <c r="B582" s="3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  <c r="BG582" s="74"/>
      <c r="BH582" s="74"/>
      <c r="BI582" s="74"/>
      <c r="BJ582" s="74"/>
      <c r="BK582" s="74"/>
      <c r="BL582" s="74"/>
      <c r="BM582" s="74"/>
      <c r="BN582" s="74"/>
      <c r="BO582" s="74"/>
      <c r="BP582" s="74"/>
      <c r="BQ582" s="74"/>
      <c r="BR582" s="74"/>
      <c r="BS582" s="74"/>
      <c r="BT582" s="74"/>
      <c r="BU582" s="74"/>
      <c r="BV582" s="74"/>
      <c r="BW582" s="74"/>
      <c r="BX582" s="74"/>
      <c r="BY582" s="74"/>
      <c r="BZ582" s="74"/>
      <c r="CA582" s="74"/>
      <c r="CB582" s="74"/>
      <c r="CC582" s="74"/>
      <c r="CD582" s="74"/>
      <c r="CE582" s="74"/>
      <c r="CF582" s="74"/>
      <c r="CG582" s="74"/>
      <c r="CH582" s="74"/>
      <c r="CI582" s="74"/>
      <c r="CJ582" s="74"/>
      <c r="CK582" s="74"/>
      <c r="CL582" s="74"/>
      <c r="CM582" s="74"/>
      <c r="CN582" s="74"/>
      <c r="CO582" s="74"/>
      <c r="CP582" s="74"/>
    </row>
    <row r="583" spans="1:94" ht="13">
      <c r="A583" s="3"/>
      <c r="B583" s="3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  <c r="BG583" s="74"/>
      <c r="BH583" s="74"/>
      <c r="BI583" s="74"/>
      <c r="BJ583" s="74"/>
      <c r="BK583" s="74"/>
      <c r="BL583" s="74"/>
      <c r="BM583" s="74"/>
      <c r="BN583" s="74"/>
      <c r="BO583" s="74"/>
      <c r="BP583" s="74"/>
      <c r="BQ583" s="74"/>
      <c r="BR583" s="74"/>
      <c r="BS583" s="74"/>
      <c r="BT583" s="74"/>
      <c r="BU583" s="74"/>
      <c r="BV583" s="74"/>
      <c r="BW583" s="74"/>
      <c r="BX583" s="74"/>
      <c r="BY583" s="74"/>
      <c r="BZ583" s="74"/>
      <c r="CA583" s="74"/>
      <c r="CB583" s="74"/>
      <c r="CC583" s="74"/>
      <c r="CD583" s="74"/>
      <c r="CE583" s="74"/>
      <c r="CF583" s="74"/>
      <c r="CG583" s="74"/>
      <c r="CH583" s="74"/>
      <c r="CI583" s="74"/>
      <c r="CJ583" s="74"/>
      <c r="CK583" s="74"/>
      <c r="CL583" s="74"/>
      <c r="CM583" s="74"/>
      <c r="CN583" s="74"/>
      <c r="CO583" s="74"/>
      <c r="CP583" s="74"/>
    </row>
    <row r="584" spans="1:94" ht="13">
      <c r="A584" s="3"/>
      <c r="B584" s="3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  <c r="BG584" s="74"/>
      <c r="BH584" s="74"/>
      <c r="BI584" s="74"/>
      <c r="BJ584" s="74"/>
      <c r="BK584" s="74"/>
      <c r="BL584" s="74"/>
      <c r="BM584" s="74"/>
      <c r="BN584" s="74"/>
      <c r="BO584" s="74"/>
      <c r="BP584" s="74"/>
      <c r="BQ584" s="74"/>
      <c r="BR584" s="74"/>
      <c r="BS584" s="74"/>
      <c r="BT584" s="74"/>
      <c r="BU584" s="74"/>
      <c r="BV584" s="74"/>
      <c r="BW584" s="74"/>
      <c r="BX584" s="74"/>
      <c r="BY584" s="74"/>
      <c r="BZ584" s="74"/>
      <c r="CA584" s="74"/>
      <c r="CB584" s="74"/>
      <c r="CC584" s="74"/>
      <c r="CD584" s="74"/>
      <c r="CE584" s="74"/>
      <c r="CF584" s="74"/>
      <c r="CG584" s="74"/>
      <c r="CH584" s="74"/>
      <c r="CI584" s="74"/>
      <c r="CJ584" s="74"/>
      <c r="CK584" s="74"/>
      <c r="CL584" s="74"/>
      <c r="CM584" s="74"/>
      <c r="CN584" s="74"/>
      <c r="CO584" s="74"/>
      <c r="CP584" s="74"/>
    </row>
    <row r="585" spans="1:94" ht="13">
      <c r="A585" s="3"/>
      <c r="B585" s="3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  <c r="BG585" s="74"/>
      <c r="BH585" s="74"/>
      <c r="BI585" s="74"/>
      <c r="BJ585" s="74"/>
      <c r="BK585" s="74"/>
      <c r="BL585" s="74"/>
      <c r="BM585" s="74"/>
      <c r="BN585" s="74"/>
      <c r="BO585" s="74"/>
      <c r="BP585" s="74"/>
      <c r="BQ585" s="74"/>
      <c r="BR585" s="74"/>
      <c r="BS585" s="74"/>
      <c r="BT585" s="74"/>
      <c r="BU585" s="74"/>
      <c r="BV585" s="74"/>
      <c r="BW585" s="74"/>
      <c r="BX585" s="74"/>
      <c r="BY585" s="74"/>
      <c r="BZ585" s="74"/>
      <c r="CA585" s="74"/>
      <c r="CB585" s="74"/>
      <c r="CC585" s="74"/>
      <c r="CD585" s="74"/>
      <c r="CE585" s="74"/>
      <c r="CF585" s="74"/>
      <c r="CG585" s="74"/>
      <c r="CH585" s="74"/>
      <c r="CI585" s="74"/>
      <c r="CJ585" s="74"/>
      <c r="CK585" s="74"/>
      <c r="CL585" s="74"/>
      <c r="CM585" s="74"/>
      <c r="CN585" s="74"/>
      <c r="CO585" s="74"/>
      <c r="CP585" s="74"/>
    </row>
    <row r="586" spans="1:94" ht="13">
      <c r="A586" s="3"/>
      <c r="B586" s="3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  <c r="BG586" s="74"/>
      <c r="BH586" s="74"/>
      <c r="BI586" s="74"/>
      <c r="BJ586" s="74"/>
      <c r="BK586" s="74"/>
      <c r="BL586" s="74"/>
      <c r="BM586" s="74"/>
      <c r="BN586" s="74"/>
      <c r="BO586" s="74"/>
      <c r="BP586" s="74"/>
      <c r="BQ586" s="74"/>
      <c r="BR586" s="74"/>
      <c r="BS586" s="74"/>
      <c r="BT586" s="74"/>
      <c r="BU586" s="74"/>
      <c r="BV586" s="74"/>
      <c r="BW586" s="74"/>
      <c r="BX586" s="74"/>
      <c r="BY586" s="74"/>
      <c r="BZ586" s="74"/>
      <c r="CA586" s="74"/>
      <c r="CB586" s="74"/>
      <c r="CC586" s="74"/>
      <c r="CD586" s="74"/>
      <c r="CE586" s="74"/>
      <c r="CF586" s="74"/>
      <c r="CG586" s="74"/>
      <c r="CH586" s="74"/>
      <c r="CI586" s="74"/>
      <c r="CJ586" s="74"/>
      <c r="CK586" s="74"/>
      <c r="CL586" s="74"/>
      <c r="CM586" s="74"/>
      <c r="CN586" s="74"/>
      <c r="CO586" s="74"/>
      <c r="CP586" s="74"/>
    </row>
    <row r="587" spans="1:94" ht="13">
      <c r="A587" s="3"/>
      <c r="B587" s="3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  <c r="BG587" s="74"/>
      <c r="BH587" s="74"/>
      <c r="BI587" s="74"/>
      <c r="BJ587" s="74"/>
      <c r="BK587" s="74"/>
      <c r="BL587" s="74"/>
      <c r="BM587" s="74"/>
      <c r="BN587" s="74"/>
      <c r="BO587" s="74"/>
      <c r="BP587" s="74"/>
      <c r="BQ587" s="74"/>
      <c r="BR587" s="74"/>
      <c r="BS587" s="74"/>
      <c r="BT587" s="74"/>
      <c r="BU587" s="74"/>
      <c r="BV587" s="74"/>
      <c r="BW587" s="74"/>
      <c r="BX587" s="74"/>
      <c r="BY587" s="74"/>
      <c r="BZ587" s="74"/>
      <c r="CA587" s="74"/>
      <c r="CB587" s="74"/>
      <c r="CC587" s="74"/>
      <c r="CD587" s="74"/>
      <c r="CE587" s="74"/>
      <c r="CF587" s="74"/>
      <c r="CG587" s="74"/>
      <c r="CH587" s="74"/>
      <c r="CI587" s="74"/>
      <c r="CJ587" s="74"/>
      <c r="CK587" s="74"/>
      <c r="CL587" s="74"/>
      <c r="CM587" s="74"/>
      <c r="CN587" s="74"/>
      <c r="CO587" s="74"/>
      <c r="CP587" s="74"/>
    </row>
    <row r="588" spans="1:94" ht="13">
      <c r="A588" s="3"/>
      <c r="B588" s="3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  <c r="BG588" s="74"/>
      <c r="BH588" s="74"/>
      <c r="BI588" s="74"/>
      <c r="BJ588" s="74"/>
      <c r="BK588" s="74"/>
      <c r="BL588" s="74"/>
      <c r="BM588" s="74"/>
      <c r="BN588" s="74"/>
      <c r="BO588" s="74"/>
      <c r="BP588" s="74"/>
      <c r="BQ588" s="74"/>
      <c r="BR588" s="74"/>
      <c r="BS588" s="74"/>
      <c r="BT588" s="74"/>
      <c r="BU588" s="74"/>
      <c r="BV588" s="74"/>
      <c r="BW588" s="74"/>
      <c r="BX588" s="74"/>
      <c r="BY588" s="74"/>
      <c r="BZ588" s="74"/>
      <c r="CA588" s="74"/>
      <c r="CB588" s="74"/>
      <c r="CC588" s="74"/>
      <c r="CD588" s="74"/>
      <c r="CE588" s="74"/>
      <c r="CF588" s="74"/>
      <c r="CG588" s="74"/>
      <c r="CH588" s="74"/>
      <c r="CI588" s="74"/>
      <c r="CJ588" s="74"/>
      <c r="CK588" s="74"/>
      <c r="CL588" s="74"/>
      <c r="CM588" s="74"/>
      <c r="CN588" s="74"/>
      <c r="CO588" s="74"/>
      <c r="CP588" s="74"/>
    </row>
    <row r="589" spans="1:94" ht="13">
      <c r="A589" s="3"/>
      <c r="B589" s="3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  <c r="BG589" s="74"/>
      <c r="BH589" s="74"/>
      <c r="BI589" s="74"/>
      <c r="BJ589" s="74"/>
      <c r="BK589" s="74"/>
      <c r="BL589" s="74"/>
      <c r="BM589" s="74"/>
      <c r="BN589" s="74"/>
      <c r="BO589" s="74"/>
      <c r="BP589" s="74"/>
      <c r="BQ589" s="74"/>
      <c r="BR589" s="74"/>
      <c r="BS589" s="74"/>
      <c r="BT589" s="74"/>
      <c r="BU589" s="74"/>
      <c r="BV589" s="74"/>
      <c r="BW589" s="74"/>
      <c r="BX589" s="74"/>
      <c r="BY589" s="74"/>
      <c r="BZ589" s="74"/>
      <c r="CA589" s="74"/>
      <c r="CB589" s="74"/>
      <c r="CC589" s="74"/>
      <c r="CD589" s="74"/>
      <c r="CE589" s="74"/>
      <c r="CF589" s="74"/>
      <c r="CG589" s="74"/>
      <c r="CH589" s="74"/>
      <c r="CI589" s="74"/>
      <c r="CJ589" s="74"/>
      <c r="CK589" s="74"/>
      <c r="CL589" s="74"/>
      <c r="CM589" s="74"/>
      <c r="CN589" s="74"/>
      <c r="CO589" s="74"/>
      <c r="CP589" s="74"/>
    </row>
    <row r="590" spans="1:94" ht="13">
      <c r="A590" s="3"/>
      <c r="B590" s="3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  <c r="BG590" s="74"/>
      <c r="BH590" s="74"/>
      <c r="BI590" s="74"/>
      <c r="BJ590" s="74"/>
      <c r="BK590" s="74"/>
      <c r="BL590" s="74"/>
      <c r="BM590" s="74"/>
      <c r="BN590" s="74"/>
      <c r="BO590" s="74"/>
      <c r="BP590" s="74"/>
      <c r="BQ590" s="74"/>
      <c r="BR590" s="74"/>
      <c r="BS590" s="74"/>
      <c r="BT590" s="74"/>
      <c r="BU590" s="74"/>
      <c r="BV590" s="74"/>
      <c r="BW590" s="74"/>
      <c r="BX590" s="74"/>
      <c r="BY590" s="74"/>
      <c r="BZ590" s="74"/>
      <c r="CA590" s="74"/>
      <c r="CB590" s="74"/>
      <c r="CC590" s="74"/>
      <c r="CD590" s="74"/>
      <c r="CE590" s="74"/>
      <c r="CF590" s="74"/>
      <c r="CG590" s="74"/>
      <c r="CH590" s="74"/>
      <c r="CI590" s="74"/>
      <c r="CJ590" s="74"/>
      <c r="CK590" s="74"/>
      <c r="CL590" s="74"/>
      <c r="CM590" s="74"/>
      <c r="CN590" s="74"/>
      <c r="CO590" s="74"/>
      <c r="CP590" s="74"/>
    </row>
    <row r="591" spans="1:94" ht="13">
      <c r="A591" s="3"/>
      <c r="B591" s="3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  <c r="BG591" s="74"/>
      <c r="BH591" s="74"/>
      <c r="BI591" s="74"/>
      <c r="BJ591" s="74"/>
      <c r="BK591" s="74"/>
      <c r="BL591" s="74"/>
      <c r="BM591" s="74"/>
      <c r="BN591" s="74"/>
      <c r="BO591" s="74"/>
      <c r="BP591" s="74"/>
      <c r="BQ591" s="74"/>
      <c r="BR591" s="74"/>
      <c r="BS591" s="74"/>
      <c r="BT591" s="74"/>
      <c r="BU591" s="74"/>
      <c r="BV591" s="74"/>
      <c r="BW591" s="74"/>
      <c r="BX591" s="74"/>
      <c r="BY591" s="74"/>
      <c r="BZ591" s="74"/>
      <c r="CA591" s="74"/>
      <c r="CB591" s="74"/>
      <c r="CC591" s="74"/>
      <c r="CD591" s="74"/>
      <c r="CE591" s="74"/>
      <c r="CF591" s="74"/>
      <c r="CG591" s="74"/>
      <c r="CH591" s="74"/>
      <c r="CI591" s="74"/>
      <c r="CJ591" s="74"/>
      <c r="CK591" s="74"/>
      <c r="CL591" s="74"/>
      <c r="CM591" s="74"/>
      <c r="CN591" s="74"/>
      <c r="CO591" s="74"/>
      <c r="CP591" s="74"/>
    </row>
    <row r="592" spans="1:94" ht="13">
      <c r="A592" s="3"/>
      <c r="B592" s="3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  <c r="BG592" s="74"/>
      <c r="BH592" s="74"/>
      <c r="BI592" s="74"/>
      <c r="BJ592" s="74"/>
      <c r="BK592" s="74"/>
      <c r="BL592" s="74"/>
      <c r="BM592" s="74"/>
      <c r="BN592" s="74"/>
      <c r="BO592" s="74"/>
      <c r="BP592" s="74"/>
      <c r="BQ592" s="74"/>
      <c r="BR592" s="74"/>
      <c r="BS592" s="74"/>
      <c r="BT592" s="74"/>
      <c r="BU592" s="74"/>
      <c r="BV592" s="74"/>
      <c r="BW592" s="74"/>
      <c r="BX592" s="74"/>
      <c r="BY592" s="74"/>
      <c r="BZ592" s="74"/>
      <c r="CA592" s="74"/>
      <c r="CB592" s="74"/>
      <c r="CC592" s="74"/>
      <c r="CD592" s="74"/>
      <c r="CE592" s="74"/>
      <c r="CF592" s="74"/>
      <c r="CG592" s="74"/>
      <c r="CH592" s="74"/>
      <c r="CI592" s="74"/>
      <c r="CJ592" s="74"/>
      <c r="CK592" s="74"/>
      <c r="CL592" s="74"/>
      <c r="CM592" s="74"/>
      <c r="CN592" s="74"/>
      <c r="CO592" s="74"/>
      <c r="CP592" s="74"/>
    </row>
    <row r="593" spans="1:94" ht="13">
      <c r="A593" s="3"/>
      <c r="B593" s="3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  <c r="BG593" s="74"/>
      <c r="BH593" s="74"/>
      <c r="BI593" s="74"/>
      <c r="BJ593" s="74"/>
      <c r="BK593" s="74"/>
      <c r="BL593" s="74"/>
      <c r="BM593" s="74"/>
      <c r="BN593" s="74"/>
      <c r="BO593" s="74"/>
      <c r="BP593" s="74"/>
      <c r="BQ593" s="74"/>
      <c r="BR593" s="74"/>
      <c r="BS593" s="74"/>
      <c r="BT593" s="74"/>
      <c r="BU593" s="74"/>
      <c r="BV593" s="74"/>
      <c r="BW593" s="74"/>
      <c r="BX593" s="74"/>
      <c r="BY593" s="74"/>
      <c r="BZ593" s="74"/>
      <c r="CA593" s="74"/>
      <c r="CB593" s="74"/>
      <c r="CC593" s="74"/>
      <c r="CD593" s="74"/>
      <c r="CE593" s="74"/>
      <c r="CF593" s="74"/>
      <c r="CG593" s="74"/>
      <c r="CH593" s="74"/>
      <c r="CI593" s="74"/>
      <c r="CJ593" s="74"/>
      <c r="CK593" s="74"/>
      <c r="CL593" s="74"/>
      <c r="CM593" s="74"/>
      <c r="CN593" s="74"/>
      <c r="CO593" s="74"/>
      <c r="CP593" s="74"/>
    </row>
    <row r="594" spans="1:94" ht="13">
      <c r="A594" s="3"/>
      <c r="B594" s="3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  <c r="BG594" s="74"/>
      <c r="BH594" s="74"/>
      <c r="BI594" s="74"/>
      <c r="BJ594" s="74"/>
      <c r="BK594" s="74"/>
      <c r="BL594" s="74"/>
      <c r="BM594" s="74"/>
      <c r="BN594" s="74"/>
      <c r="BO594" s="74"/>
      <c r="BP594" s="74"/>
      <c r="BQ594" s="74"/>
      <c r="BR594" s="74"/>
      <c r="BS594" s="74"/>
      <c r="BT594" s="74"/>
      <c r="BU594" s="74"/>
      <c r="BV594" s="74"/>
      <c r="BW594" s="74"/>
      <c r="BX594" s="74"/>
      <c r="BY594" s="74"/>
      <c r="BZ594" s="74"/>
      <c r="CA594" s="74"/>
      <c r="CB594" s="74"/>
      <c r="CC594" s="74"/>
      <c r="CD594" s="74"/>
      <c r="CE594" s="74"/>
      <c r="CF594" s="74"/>
      <c r="CG594" s="74"/>
      <c r="CH594" s="74"/>
      <c r="CI594" s="74"/>
      <c r="CJ594" s="74"/>
      <c r="CK594" s="74"/>
      <c r="CL594" s="74"/>
      <c r="CM594" s="74"/>
      <c r="CN594" s="74"/>
      <c r="CO594" s="74"/>
      <c r="CP594" s="74"/>
    </row>
    <row r="595" spans="1:94" ht="13">
      <c r="A595" s="3"/>
      <c r="B595" s="3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  <c r="BG595" s="74"/>
      <c r="BH595" s="74"/>
      <c r="BI595" s="74"/>
      <c r="BJ595" s="74"/>
      <c r="BK595" s="74"/>
      <c r="BL595" s="74"/>
      <c r="BM595" s="74"/>
      <c r="BN595" s="74"/>
      <c r="BO595" s="74"/>
      <c r="BP595" s="74"/>
      <c r="BQ595" s="74"/>
      <c r="BR595" s="74"/>
      <c r="BS595" s="74"/>
      <c r="BT595" s="74"/>
      <c r="BU595" s="74"/>
      <c r="BV595" s="74"/>
      <c r="BW595" s="74"/>
      <c r="BX595" s="74"/>
      <c r="BY595" s="74"/>
      <c r="BZ595" s="74"/>
      <c r="CA595" s="74"/>
      <c r="CB595" s="74"/>
      <c r="CC595" s="74"/>
      <c r="CD595" s="74"/>
      <c r="CE595" s="74"/>
      <c r="CF595" s="74"/>
      <c r="CG595" s="74"/>
      <c r="CH595" s="74"/>
      <c r="CI595" s="74"/>
      <c r="CJ595" s="74"/>
      <c r="CK595" s="74"/>
      <c r="CL595" s="74"/>
      <c r="CM595" s="74"/>
      <c r="CN595" s="74"/>
      <c r="CO595" s="74"/>
      <c r="CP595" s="74"/>
    </row>
    <row r="596" spans="1:94" ht="13">
      <c r="A596" s="3"/>
      <c r="B596" s="3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  <c r="BG596" s="74"/>
      <c r="BH596" s="74"/>
      <c r="BI596" s="74"/>
      <c r="BJ596" s="74"/>
      <c r="BK596" s="74"/>
      <c r="BL596" s="74"/>
      <c r="BM596" s="74"/>
      <c r="BN596" s="74"/>
      <c r="BO596" s="74"/>
      <c r="BP596" s="74"/>
      <c r="BQ596" s="74"/>
      <c r="BR596" s="74"/>
      <c r="BS596" s="74"/>
      <c r="BT596" s="74"/>
      <c r="BU596" s="74"/>
      <c r="BV596" s="74"/>
      <c r="BW596" s="74"/>
      <c r="BX596" s="74"/>
      <c r="BY596" s="74"/>
      <c r="BZ596" s="74"/>
      <c r="CA596" s="74"/>
      <c r="CB596" s="74"/>
      <c r="CC596" s="74"/>
      <c r="CD596" s="74"/>
      <c r="CE596" s="74"/>
      <c r="CF596" s="74"/>
      <c r="CG596" s="74"/>
      <c r="CH596" s="74"/>
      <c r="CI596" s="74"/>
      <c r="CJ596" s="74"/>
      <c r="CK596" s="74"/>
      <c r="CL596" s="74"/>
      <c r="CM596" s="74"/>
      <c r="CN596" s="74"/>
      <c r="CO596" s="74"/>
      <c r="CP596" s="74"/>
    </row>
    <row r="597" spans="1:94" ht="13">
      <c r="A597" s="3"/>
      <c r="B597" s="3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  <c r="BG597" s="74"/>
      <c r="BH597" s="74"/>
      <c r="BI597" s="74"/>
      <c r="BJ597" s="74"/>
      <c r="BK597" s="74"/>
      <c r="BL597" s="74"/>
      <c r="BM597" s="74"/>
      <c r="BN597" s="74"/>
      <c r="BO597" s="74"/>
      <c r="BP597" s="74"/>
      <c r="BQ597" s="74"/>
      <c r="BR597" s="74"/>
      <c r="BS597" s="74"/>
      <c r="BT597" s="74"/>
      <c r="BU597" s="74"/>
      <c r="BV597" s="74"/>
      <c r="BW597" s="74"/>
      <c r="BX597" s="74"/>
      <c r="BY597" s="74"/>
      <c r="BZ597" s="74"/>
      <c r="CA597" s="74"/>
      <c r="CB597" s="74"/>
      <c r="CC597" s="74"/>
      <c r="CD597" s="74"/>
      <c r="CE597" s="74"/>
      <c r="CF597" s="74"/>
      <c r="CG597" s="74"/>
      <c r="CH597" s="74"/>
      <c r="CI597" s="74"/>
      <c r="CJ597" s="74"/>
      <c r="CK597" s="74"/>
      <c r="CL597" s="74"/>
      <c r="CM597" s="74"/>
      <c r="CN597" s="74"/>
      <c r="CO597" s="74"/>
      <c r="CP597" s="74"/>
    </row>
    <row r="598" spans="1:94" ht="13">
      <c r="A598" s="3"/>
      <c r="B598" s="3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  <c r="BG598" s="74"/>
      <c r="BH598" s="74"/>
      <c r="BI598" s="74"/>
      <c r="BJ598" s="74"/>
      <c r="BK598" s="74"/>
      <c r="BL598" s="74"/>
      <c r="BM598" s="74"/>
      <c r="BN598" s="74"/>
      <c r="BO598" s="74"/>
      <c r="BP598" s="74"/>
      <c r="BQ598" s="74"/>
      <c r="BR598" s="74"/>
      <c r="BS598" s="74"/>
      <c r="BT598" s="74"/>
      <c r="BU598" s="74"/>
      <c r="BV598" s="74"/>
      <c r="BW598" s="74"/>
      <c r="BX598" s="74"/>
      <c r="BY598" s="74"/>
      <c r="BZ598" s="74"/>
      <c r="CA598" s="74"/>
      <c r="CB598" s="74"/>
      <c r="CC598" s="74"/>
      <c r="CD598" s="74"/>
      <c r="CE598" s="74"/>
      <c r="CF598" s="74"/>
      <c r="CG598" s="74"/>
      <c r="CH598" s="74"/>
      <c r="CI598" s="74"/>
      <c r="CJ598" s="74"/>
      <c r="CK598" s="74"/>
      <c r="CL598" s="74"/>
      <c r="CM598" s="74"/>
      <c r="CN598" s="74"/>
      <c r="CO598" s="74"/>
      <c r="CP598" s="74"/>
    </row>
    <row r="599" spans="1:94" ht="13">
      <c r="A599" s="3"/>
      <c r="B599" s="3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  <c r="BG599" s="74"/>
      <c r="BH599" s="74"/>
      <c r="BI599" s="74"/>
      <c r="BJ599" s="74"/>
      <c r="BK599" s="74"/>
      <c r="BL599" s="74"/>
      <c r="BM599" s="74"/>
      <c r="BN599" s="74"/>
      <c r="BO599" s="74"/>
      <c r="BP599" s="74"/>
      <c r="BQ599" s="74"/>
      <c r="BR599" s="74"/>
      <c r="BS599" s="74"/>
      <c r="BT599" s="74"/>
      <c r="BU599" s="74"/>
      <c r="BV599" s="74"/>
      <c r="BW599" s="74"/>
      <c r="BX599" s="74"/>
      <c r="BY599" s="74"/>
      <c r="BZ599" s="74"/>
      <c r="CA599" s="74"/>
      <c r="CB599" s="74"/>
      <c r="CC599" s="74"/>
      <c r="CD599" s="74"/>
      <c r="CE599" s="74"/>
      <c r="CF599" s="74"/>
      <c r="CG599" s="74"/>
      <c r="CH599" s="74"/>
      <c r="CI599" s="74"/>
      <c r="CJ599" s="74"/>
      <c r="CK599" s="74"/>
      <c r="CL599" s="74"/>
      <c r="CM599" s="74"/>
      <c r="CN599" s="74"/>
      <c r="CO599" s="74"/>
      <c r="CP599" s="74"/>
    </row>
    <row r="600" spans="1:94" ht="13">
      <c r="A600" s="3"/>
      <c r="B600" s="3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  <c r="BG600" s="74"/>
      <c r="BH600" s="74"/>
      <c r="BI600" s="74"/>
      <c r="BJ600" s="74"/>
      <c r="BK600" s="74"/>
      <c r="BL600" s="74"/>
      <c r="BM600" s="74"/>
      <c r="BN600" s="74"/>
      <c r="BO600" s="74"/>
      <c r="BP600" s="74"/>
      <c r="BQ600" s="74"/>
      <c r="BR600" s="74"/>
      <c r="BS600" s="74"/>
      <c r="BT600" s="74"/>
      <c r="BU600" s="74"/>
      <c r="BV600" s="74"/>
      <c r="BW600" s="74"/>
      <c r="BX600" s="74"/>
      <c r="BY600" s="74"/>
      <c r="BZ600" s="74"/>
      <c r="CA600" s="74"/>
      <c r="CB600" s="74"/>
      <c r="CC600" s="74"/>
      <c r="CD600" s="74"/>
      <c r="CE600" s="74"/>
      <c r="CF600" s="74"/>
      <c r="CG600" s="74"/>
      <c r="CH600" s="74"/>
      <c r="CI600" s="74"/>
      <c r="CJ600" s="74"/>
      <c r="CK600" s="74"/>
      <c r="CL600" s="74"/>
      <c r="CM600" s="74"/>
      <c r="CN600" s="74"/>
      <c r="CO600" s="74"/>
      <c r="CP600" s="74"/>
    </row>
    <row r="601" spans="1:94" ht="13">
      <c r="A601" s="3"/>
      <c r="B601" s="3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  <c r="BG601" s="74"/>
      <c r="BH601" s="74"/>
      <c r="BI601" s="74"/>
      <c r="BJ601" s="74"/>
      <c r="BK601" s="74"/>
      <c r="BL601" s="74"/>
      <c r="BM601" s="74"/>
      <c r="BN601" s="74"/>
      <c r="BO601" s="74"/>
      <c r="BP601" s="74"/>
      <c r="BQ601" s="74"/>
      <c r="BR601" s="74"/>
      <c r="BS601" s="74"/>
      <c r="BT601" s="74"/>
      <c r="BU601" s="74"/>
      <c r="BV601" s="74"/>
      <c r="BW601" s="74"/>
      <c r="BX601" s="74"/>
      <c r="BY601" s="74"/>
      <c r="BZ601" s="74"/>
      <c r="CA601" s="74"/>
      <c r="CB601" s="74"/>
      <c r="CC601" s="74"/>
      <c r="CD601" s="74"/>
      <c r="CE601" s="74"/>
      <c r="CF601" s="74"/>
      <c r="CG601" s="74"/>
      <c r="CH601" s="74"/>
      <c r="CI601" s="74"/>
      <c r="CJ601" s="74"/>
      <c r="CK601" s="74"/>
      <c r="CL601" s="74"/>
      <c r="CM601" s="74"/>
      <c r="CN601" s="74"/>
      <c r="CO601" s="74"/>
      <c r="CP601" s="74"/>
    </row>
    <row r="602" spans="1:94" ht="13">
      <c r="A602" s="3"/>
      <c r="B602" s="3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  <c r="BG602" s="74"/>
      <c r="BH602" s="74"/>
      <c r="BI602" s="74"/>
      <c r="BJ602" s="74"/>
      <c r="BK602" s="74"/>
      <c r="BL602" s="74"/>
      <c r="BM602" s="74"/>
      <c r="BN602" s="74"/>
      <c r="BO602" s="74"/>
      <c r="BP602" s="74"/>
      <c r="BQ602" s="74"/>
      <c r="BR602" s="74"/>
      <c r="BS602" s="74"/>
      <c r="BT602" s="74"/>
      <c r="BU602" s="74"/>
      <c r="BV602" s="74"/>
      <c r="BW602" s="74"/>
      <c r="BX602" s="74"/>
      <c r="BY602" s="74"/>
      <c r="BZ602" s="74"/>
      <c r="CA602" s="74"/>
      <c r="CB602" s="74"/>
      <c r="CC602" s="74"/>
      <c r="CD602" s="74"/>
      <c r="CE602" s="74"/>
      <c r="CF602" s="74"/>
      <c r="CG602" s="74"/>
      <c r="CH602" s="74"/>
      <c r="CI602" s="74"/>
      <c r="CJ602" s="74"/>
      <c r="CK602" s="74"/>
      <c r="CL602" s="74"/>
      <c r="CM602" s="74"/>
      <c r="CN602" s="74"/>
      <c r="CO602" s="74"/>
      <c r="CP602" s="74"/>
    </row>
    <row r="603" spans="1:94" ht="13">
      <c r="A603" s="3"/>
      <c r="B603" s="3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  <c r="BG603" s="74"/>
      <c r="BH603" s="74"/>
      <c r="BI603" s="74"/>
      <c r="BJ603" s="74"/>
      <c r="BK603" s="74"/>
      <c r="BL603" s="74"/>
      <c r="BM603" s="74"/>
      <c r="BN603" s="74"/>
      <c r="BO603" s="74"/>
      <c r="BP603" s="74"/>
      <c r="BQ603" s="74"/>
      <c r="BR603" s="74"/>
      <c r="BS603" s="74"/>
      <c r="BT603" s="74"/>
      <c r="BU603" s="74"/>
      <c r="BV603" s="74"/>
      <c r="BW603" s="74"/>
      <c r="BX603" s="74"/>
      <c r="BY603" s="74"/>
      <c r="BZ603" s="74"/>
      <c r="CA603" s="74"/>
      <c r="CB603" s="74"/>
      <c r="CC603" s="74"/>
      <c r="CD603" s="74"/>
      <c r="CE603" s="74"/>
      <c r="CF603" s="74"/>
      <c r="CG603" s="74"/>
      <c r="CH603" s="74"/>
      <c r="CI603" s="74"/>
      <c r="CJ603" s="74"/>
      <c r="CK603" s="74"/>
      <c r="CL603" s="74"/>
      <c r="CM603" s="74"/>
      <c r="CN603" s="74"/>
      <c r="CO603" s="74"/>
      <c r="CP603" s="74"/>
    </row>
    <row r="604" spans="1:94" ht="13">
      <c r="A604" s="3"/>
      <c r="B604" s="3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  <c r="BG604" s="74"/>
      <c r="BH604" s="74"/>
      <c r="BI604" s="74"/>
      <c r="BJ604" s="74"/>
      <c r="BK604" s="74"/>
      <c r="BL604" s="74"/>
      <c r="BM604" s="74"/>
      <c r="BN604" s="74"/>
      <c r="BO604" s="74"/>
      <c r="BP604" s="74"/>
      <c r="BQ604" s="74"/>
      <c r="BR604" s="74"/>
      <c r="BS604" s="74"/>
      <c r="BT604" s="74"/>
      <c r="BU604" s="74"/>
      <c r="BV604" s="74"/>
      <c r="BW604" s="74"/>
      <c r="BX604" s="74"/>
      <c r="BY604" s="74"/>
      <c r="BZ604" s="74"/>
      <c r="CA604" s="74"/>
      <c r="CB604" s="74"/>
      <c r="CC604" s="74"/>
      <c r="CD604" s="74"/>
      <c r="CE604" s="74"/>
      <c r="CF604" s="74"/>
      <c r="CG604" s="74"/>
      <c r="CH604" s="74"/>
      <c r="CI604" s="74"/>
      <c r="CJ604" s="74"/>
      <c r="CK604" s="74"/>
      <c r="CL604" s="74"/>
      <c r="CM604" s="74"/>
      <c r="CN604" s="74"/>
      <c r="CO604" s="74"/>
      <c r="CP604" s="74"/>
    </row>
    <row r="605" spans="1:94" ht="13">
      <c r="A605" s="3"/>
      <c r="B605" s="3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  <c r="BG605" s="74"/>
      <c r="BH605" s="74"/>
      <c r="BI605" s="74"/>
      <c r="BJ605" s="74"/>
      <c r="BK605" s="74"/>
      <c r="BL605" s="74"/>
      <c r="BM605" s="74"/>
      <c r="BN605" s="74"/>
      <c r="BO605" s="74"/>
      <c r="BP605" s="74"/>
      <c r="BQ605" s="74"/>
      <c r="BR605" s="74"/>
      <c r="BS605" s="74"/>
      <c r="BT605" s="74"/>
      <c r="BU605" s="74"/>
      <c r="BV605" s="74"/>
      <c r="BW605" s="74"/>
      <c r="BX605" s="74"/>
      <c r="BY605" s="74"/>
      <c r="BZ605" s="74"/>
      <c r="CA605" s="74"/>
      <c r="CB605" s="74"/>
      <c r="CC605" s="74"/>
      <c r="CD605" s="74"/>
      <c r="CE605" s="74"/>
      <c r="CF605" s="74"/>
      <c r="CG605" s="74"/>
      <c r="CH605" s="74"/>
      <c r="CI605" s="74"/>
      <c r="CJ605" s="74"/>
      <c r="CK605" s="74"/>
      <c r="CL605" s="74"/>
      <c r="CM605" s="74"/>
      <c r="CN605" s="74"/>
      <c r="CO605" s="74"/>
      <c r="CP605" s="74"/>
    </row>
    <row r="606" spans="1:94" ht="13">
      <c r="A606" s="3"/>
      <c r="B606" s="3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  <c r="BG606" s="74"/>
      <c r="BH606" s="74"/>
      <c r="BI606" s="74"/>
      <c r="BJ606" s="74"/>
      <c r="BK606" s="74"/>
      <c r="BL606" s="74"/>
      <c r="BM606" s="74"/>
      <c r="BN606" s="74"/>
      <c r="BO606" s="74"/>
      <c r="BP606" s="74"/>
      <c r="BQ606" s="74"/>
      <c r="BR606" s="74"/>
      <c r="BS606" s="74"/>
      <c r="BT606" s="74"/>
      <c r="BU606" s="74"/>
      <c r="BV606" s="74"/>
      <c r="BW606" s="74"/>
      <c r="BX606" s="74"/>
      <c r="BY606" s="74"/>
      <c r="BZ606" s="74"/>
      <c r="CA606" s="74"/>
      <c r="CB606" s="74"/>
      <c r="CC606" s="74"/>
      <c r="CD606" s="74"/>
      <c r="CE606" s="74"/>
      <c r="CF606" s="74"/>
      <c r="CG606" s="74"/>
      <c r="CH606" s="74"/>
      <c r="CI606" s="74"/>
      <c r="CJ606" s="74"/>
      <c r="CK606" s="74"/>
      <c r="CL606" s="74"/>
      <c r="CM606" s="74"/>
      <c r="CN606" s="74"/>
      <c r="CO606" s="74"/>
      <c r="CP606" s="74"/>
    </row>
    <row r="607" spans="1:94" ht="13">
      <c r="A607" s="3"/>
      <c r="B607" s="3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  <c r="BG607" s="74"/>
      <c r="BH607" s="74"/>
      <c r="BI607" s="74"/>
      <c r="BJ607" s="74"/>
      <c r="BK607" s="74"/>
      <c r="BL607" s="74"/>
      <c r="BM607" s="74"/>
      <c r="BN607" s="74"/>
      <c r="BO607" s="74"/>
      <c r="BP607" s="74"/>
      <c r="BQ607" s="74"/>
      <c r="BR607" s="74"/>
      <c r="BS607" s="74"/>
      <c r="BT607" s="74"/>
      <c r="BU607" s="74"/>
      <c r="BV607" s="74"/>
      <c r="BW607" s="74"/>
      <c r="BX607" s="74"/>
      <c r="BY607" s="74"/>
      <c r="BZ607" s="74"/>
      <c r="CA607" s="74"/>
      <c r="CB607" s="74"/>
      <c r="CC607" s="74"/>
      <c r="CD607" s="74"/>
      <c r="CE607" s="74"/>
      <c r="CF607" s="74"/>
      <c r="CG607" s="74"/>
      <c r="CH607" s="74"/>
      <c r="CI607" s="74"/>
      <c r="CJ607" s="74"/>
      <c r="CK607" s="74"/>
      <c r="CL607" s="74"/>
      <c r="CM607" s="74"/>
      <c r="CN607" s="74"/>
      <c r="CO607" s="74"/>
      <c r="CP607" s="74"/>
    </row>
    <row r="608" spans="1:94" ht="13">
      <c r="A608" s="3"/>
      <c r="B608" s="3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  <c r="BG608" s="74"/>
      <c r="BH608" s="74"/>
      <c r="BI608" s="74"/>
      <c r="BJ608" s="74"/>
      <c r="BK608" s="74"/>
      <c r="BL608" s="74"/>
      <c r="BM608" s="74"/>
      <c r="BN608" s="74"/>
      <c r="BO608" s="74"/>
      <c r="BP608" s="74"/>
      <c r="BQ608" s="74"/>
      <c r="BR608" s="74"/>
      <c r="BS608" s="74"/>
      <c r="BT608" s="74"/>
      <c r="BU608" s="74"/>
      <c r="BV608" s="74"/>
      <c r="BW608" s="74"/>
      <c r="BX608" s="74"/>
      <c r="BY608" s="74"/>
      <c r="BZ608" s="74"/>
      <c r="CA608" s="74"/>
      <c r="CB608" s="74"/>
      <c r="CC608" s="74"/>
      <c r="CD608" s="74"/>
      <c r="CE608" s="74"/>
      <c r="CF608" s="74"/>
      <c r="CG608" s="74"/>
      <c r="CH608" s="74"/>
      <c r="CI608" s="74"/>
      <c r="CJ608" s="74"/>
      <c r="CK608" s="74"/>
      <c r="CL608" s="74"/>
      <c r="CM608" s="74"/>
      <c r="CN608" s="74"/>
      <c r="CO608" s="74"/>
      <c r="CP608" s="74"/>
    </row>
    <row r="609" spans="1:94" ht="13">
      <c r="A609" s="3"/>
      <c r="B609" s="3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  <c r="BG609" s="74"/>
      <c r="BH609" s="74"/>
      <c r="BI609" s="74"/>
      <c r="BJ609" s="74"/>
      <c r="BK609" s="74"/>
      <c r="BL609" s="74"/>
      <c r="BM609" s="74"/>
      <c r="BN609" s="74"/>
      <c r="BO609" s="74"/>
      <c r="BP609" s="74"/>
      <c r="BQ609" s="74"/>
      <c r="BR609" s="74"/>
      <c r="BS609" s="74"/>
      <c r="BT609" s="74"/>
      <c r="BU609" s="74"/>
      <c r="BV609" s="74"/>
      <c r="BW609" s="74"/>
      <c r="BX609" s="74"/>
      <c r="BY609" s="74"/>
      <c r="BZ609" s="74"/>
      <c r="CA609" s="74"/>
      <c r="CB609" s="74"/>
      <c r="CC609" s="74"/>
      <c r="CD609" s="74"/>
      <c r="CE609" s="74"/>
      <c r="CF609" s="74"/>
      <c r="CG609" s="74"/>
      <c r="CH609" s="74"/>
      <c r="CI609" s="74"/>
      <c r="CJ609" s="74"/>
      <c r="CK609" s="74"/>
      <c r="CL609" s="74"/>
      <c r="CM609" s="74"/>
      <c r="CN609" s="74"/>
      <c r="CO609" s="74"/>
      <c r="CP609" s="74"/>
    </row>
    <row r="610" spans="1:94" ht="13">
      <c r="A610" s="3"/>
      <c r="B610" s="3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  <c r="BG610" s="74"/>
      <c r="BH610" s="74"/>
      <c r="BI610" s="74"/>
      <c r="BJ610" s="74"/>
      <c r="BK610" s="74"/>
      <c r="BL610" s="74"/>
      <c r="BM610" s="74"/>
      <c r="BN610" s="74"/>
      <c r="BO610" s="74"/>
      <c r="BP610" s="74"/>
      <c r="BQ610" s="74"/>
      <c r="BR610" s="74"/>
      <c r="BS610" s="74"/>
      <c r="BT610" s="74"/>
      <c r="BU610" s="74"/>
      <c r="BV610" s="74"/>
      <c r="BW610" s="74"/>
      <c r="BX610" s="74"/>
      <c r="BY610" s="74"/>
      <c r="BZ610" s="74"/>
      <c r="CA610" s="74"/>
      <c r="CB610" s="74"/>
      <c r="CC610" s="74"/>
      <c r="CD610" s="74"/>
      <c r="CE610" s="74"/>
      <c r="CF610" s="74"/>
      <c r="CG610" s="74"/>
      <c r="CH610" s="74"/>
      <c r="CI610" s="74"/>
      <c r="CJ610" s="74"/>
      <c r="CK610" s="74"/>
      <c r="CL610" s="74"/>
      <c r="CM610" s="74"/>
      <c r="CN610" s="74"/>
      <c r="CO610" s="74"/>
      <c r="CP610" s="74"/>
    </row>
    <row r="611" spans="1:94" ht="13">
      <c r="A611" s="3"/>
      <c r="B611" s="3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74"/>
      <c r="BI611" s="74"/>
      <c r="BJ611" s="74"/>
      <c r="BK611" s="74"/>
      <c r="BL611" s="74"/>
      <c r="BM611" s="74"/>
      <c r="BN611" s="74"/>
      <c r="BO611" s="74"/>
      <c r="BP611" s="74"/>
      <c r="BQ611" s="74"/>
      <c r="BR611" s="74"/>
      <c r="BS611" s="74"/>
      <c r="BT611" s="74"/>
      <c r="BU611" s="74"/>
      <c r="BV611" s="74"/>
      <c r="BW611" s="74"/>
      <c r="BX611" s="74"/>
      <c r="BY611" s="74"/>
      <c r="BZ611" s="74"/>
      <c r="CA611" s="74"/>
      <c r="CB611" s="74"/>
      <c r="CC611" s="74"/>
      <c r="CD611" s="74"/>
      <c r="CE611" s="74"/>
      <c r="CF611" s="74"/>
      <c r="CG611" s="74"/>
      <c r="CH611" s="74"/>
      <c r="CI611" s="74"/>
      <c r="CJ611" s="74"/>
      <c r="CK611" s="74"/>
      <c r="CL611" s="74"/>
      <c r="CM611" s="74"/>
      <c r="CN611" s="74"/>
      <c r="CO611" s="74"/>
      <c r="CP611" s="74"/>
    </row>
    <row r="612" spans="1:94" ht="13">
      <c r="A612" s="3"/>
      <c r="B612" s="3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  <c r="BG612" s="74"/>
      <c r="BH612" s="74"/>
      <c r="BI612" s="74"/>
      <c r="BJ612" s="74"/>
      <c r="BK612" s="74"/>
      <c r="BL612" s="74"/>
      <c r="BM612" s="74"/>
      <c r="BN612" s="74"/>
      <c r="BO612" s="74"/>
      <c r="BP612" s="74"/>
      <c r="BQ612" s="74"/>
      <c r="BR612" s="74"/>
      <c r="BS612" s="74"/>
      <c r="BT612" s="74"/>
      <c r="BU612" s="74"/>
      <c r="BV612" s="74"/>
      <c r="BW612" s="74"/>
      <c r="BX612" s="74"/>
      <c r="BY612" s="74"/>
      <c r="BZ612" s="74"/>
      <c r="CA612" s="74"/>
      <c r="CB612" s="74"/>
      <c r="CC612" s="74"/>
      <c r="CD612" s="74"/>
      <c r="CE612" s="74"/>
      <c r="CF612" s="74"/>
      <c r="CG612" s="74"/>
      <c r="CH612" s="74"/>
      <c r="CI612" s="74"/>
      <c r="CJ612" s="74"/>
      <c r="CK612" s="74"/>
      <c r="CL612" s="74"/>
      <c r="CM612" s="74"/>
      <c r="CN612" s="74"/>
      <c r="CO612" s="74"/>
      <c r="CP612" s="74"/>
    </row>
    <row r="613" spans="1:94" ht="13">
      <c r="A613" s="3"/>
      <c r="B613" s="3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  <c r="BG613" s="74"/>
      <c r="BH613" s="74"/>
      <c r="BI613" s="74"/>
      <c r="BJ613" s="74"/>
      <c r="BK613" s="74"/>
      <c r="BL613" s="74"/>
      <c r="BM613" s="74"/>
      <c r="BN613" s="74"/>
      <c r="BO613" s="74"/>
      <c r="BP613" s="74"/>
      <c r="BQ613" s="74"/>
      <c r="BR613" s="74"/>
      <c r="BS613" s="74"/>
      <c r="BT613" s="74"/>
      <c r="BU613" s="74"/>
      <c r="BV613" s="74"/>
      <c r="BW613" s="74"/>
      <c r="BX613" s="74"/>
      <c r="BY613" s="74"/>
      <c r="BZ613" s="74"/>
      <c r="CA613" s="74"/>
      <c r="CB613" s="74"/>
      <c r="CC613" s="74"/>
      <c r="CD613" s="74"/>
      <c r="CE613" s="74"/>
      <c r="CF613" s="74"/>
      <c r="CG613" s="74"/>
      <c r="CH613" s="74"/>
      <c r="CI613" s="74"/>
      <c r="CJ613" s="74"/>
      <c r="CK613" s="74"/>
      <c r="CL613" s="74"/>
      <c r="CM613" s="74"/>
      <c r="CN613" s="74"/>
      <c r="CO613" s="74"/>
      <c r="CP613" s="74"/>
    </row>
    <row r="614" spans="1:94" ht="13">
      <c r="A614" s="3"/>
      <c r="B614" s="3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  <c r="BG614" s="74"/>
      <c r="BH614" s="74"/>
      <c r="BI614" s="74"/>
      <c r="BJ614" s="74"/>
      <c r="BK614" s="74"/>
      <c r="BL614" s="74"/>
      <c r="BM614" s="74"/>
      <c r="BN614" s="74"/>
      <c r="BO614" s="74"/>
      <c r="BP614" s="74"/>
      <c r="BQ614" s="74"/>
      <c r="BR614" s="74"/>
      <c r="BS614" s="74"/>
      <c r="BT614" s="74"/>
      <c r="BU614" s="74"/>
      <c r="BV614" s="74"/>
      <c r="BW614" s="74"/>
      <c r="BX614" s="74"/>
      <c r="BY614" s="74"/>
      <c r="BZ614" s="74"/>
      <c r="CA614" s="74"/>
      <c r="CB614" s="74"/>
      <c r="CC614" s="74"/>
      <c r="CD614" s="74"/>
      <c r="CE614" s="74"/>
      <c r="CF614" s="74"/>
      <c r="CG614" s="74"/>
      <c r="CH614" s="74"/>
      <c r="CI614" s="74"/>
      <c r="CJ614" s="74"/>
      <c r="CK614" s="74"/>
      <c r="CL614" s="74"/>
      <c r="CM614" s="74"/>
      <c r="CN614" s="74"/>
      <c r="CO614" s="74"/>
      <c r="CP614" s="74"/>
    </row>
    <row r="615" spans="1:94" ht="13">
      <c r="A615" s="3"/>
      <c r="B615" s="3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74"/>
      <c r="BK615" s="74"/>
      <c r="BL615" s="74"/>
      <c r="BM615" s="74"/>
      <c r="BN615" s="74"/>
      <c r="BO615" s="74"/>
      <c r="BP615" s="74"/>
      <c r="BQ615" s="74"/>
      <c r="BR615" s="74"/>
      <c r="BS615" s="74"/>
      <c r="BT615" s="74"/>
      <c r="BU615" s="74"/>
      <c r="BV615" s="74"/>
      <c r="BW615" s="74"/>
      <c r="BX615" s="74"/>
      <c r="BY615" s="74"/>
      <c r="BZ615" s="74"/>
      <c r="CA615" s="74"/>
      <c r="CB615" s="74"/>
      <c r="CC615" s="74"/>
      <c r="CD615" s="74"/>
      <c r="CE615" s="74"/>
      <c r="CF615" s="74"/>
      <c r="CG615" s="74"/>
      <c r="CH615" s="74"/>
      <c r="CI615" s="74"/>
      <c r="CJ615" s="74"/>
      <c r="CK615" s="74"/>
      <c r="CL615" s="74"/>
      <c r="CM615" s="74"/>
      <c r="CN615" s="74"/>
      <c r="CO615" s="74"/>
      <c r="CP615" s="74"/>
    </row>
    <row r="616" spans="1:94" ht="13">
      <c r="A616" s="3"/>
      <c r="B616" s="3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74"/>
      <c r="BK616" s="74"/>
      <c r="BL616" s="74"/>
      <c r="BM616" s="74"/>
      <c r="BN616" s="74"/>
      <c r="BO616" s="74"/>
      <c r="BP616" s="74"/>
      <c r="BQ616" s="74"/>
      <c r="BR616" s="74"/>
      <c r="BS616" s="74"/>
      <c r="BT616" s="74"/>
      <c r="BU616" s="74"/>
      <c r="BV616" s="74"/>
      <c r="BW616" s="74"/>
      <c r="BX616" s="74"/>
      <c r="BY616" s="74"/>
      <c r="BZ616" s="74"/>
      <c r="CA616" s="74"/>
      <c r="CB616" s="74"/>
      <c r="CC616" s="74"/>
      <c r="CD616" s="74"/>
      <c r="CE616" s="74"/>
      <c r="CF616" s="74"/>
      <c r="CG616" s="74"/>
      <c r="CH616" s="74"/>
      <c r="CI616" s="74"/>
      <c r="CJ616" s="74"/>
      <c r="CK616" s="74"/>
      <c r="CL616" s="74"/>
      <c r="CM616" s="74"/>
      <c r="CN616" s="74"/>
      <c r="CO616" s="74"/>
      <c r="CP616" s="74"/>
    </row>
    <row r="617" spans="1:94" ht="13">
      <c r="A617" s="3"/>
      <c r="B617" s="3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74"/>
      <c r="BK617" s="74"/>
      <c r="BL617" s="74"/>
      <c r="BM617" s="74"/>
      <c r="BN617" s="74"/>
      <c r="BO617" s="74"/>
      <c r="BP617" s="74"/>
      <c r="BQ617" s="74"/>
      <c r="BR617" s="74"/>
      <c r="BS617" s="74"/>
      <c r="BT617" s="74"/>
      <c r="BU617" s="74"/>
      <c r="BV617" s="74"/>
      <c r="BW617" s="74"/>
      <c r="BX617" s="74"/>
      <c r="BY617" s="74"/>
      <c r="BZ617" s="74"/>
      <c r="CA617" s="74"/>
      <c r="CB617" s="74"/>
      <c r="CC617" s="74"/>
      <c r="CD617" s="74"/>
      <c r="CE617" s="74"/>
      <c r="CF617" s="74"/>
      <c r="CG617" s="74"/>
      <c r="CH617" s="74"/>
      <c r="CI617" s="74"/>
      <c r="CJ617" s="74"/>
      <c r="CK617" s="74"/>
      <c r="CL617" s="74"/>
      <c r="CM617" s="74"/>
      <c r="CN617" s="74"/>
      <c r="CO617" s="74"/>
      <c r="CP617" s="74"/>
    </row>
    <row r="618" spans="1:94" ht="13">
      <c r="A618" s="3"/>
      <c r="B618" s="3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74"/>
      <c r="BK618" s="74"/>
      <c r="BL618" s="74"/>
      <c r="BM618" s="74"/>
      <c r="BN618" s="74"/>
      <c r="BO618" s="74"/>
      <c r="BP618" s="74"/>
      <c r="BQ618" s="74"/>
      <c r="BR618" s="74"/>
      <c r="BS618" s="74"/>
      <c r="BT618" s="74"/>
      <c r="BU618" s="74"/>
      <c r="BV618" s="74"/>
      <c r="BW618" s="74"/>
      <c r="BX618" s="74"/>
      <c r="BY618" s="74"/>
      <c r="BZ618" s="74"/>
      <c r="CA618" s="74"/>
      <c r="CB618" s="74"/>
      <c r="CC618" s="74"/>
      <c r="CD618" s="74"/>
      <c r="CE618" s="74"/>
      <c r="CF618" s="74"/>
      <c r="CG618" s="74"/>
      <c r="CH618" s="74"/>
      <c r="CI618" s="74"/>
      <c r="CJ618" s="74"/>
      <c r="CK618" s="74"/>
      <c r="CL618" s="74"/>
      <c r="CM618" s="74"/>
      <c r="CN618" s="74"/>
      <c r="CO618" s="74"/>
      <c r="CP618" s="74"/>
    </row>
    <row r="619" spans="1:94" ht="13">
      <c r="A619" s="3"/>
      <c r="B619" s="3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74"/>
      <c r="BK619" s="74"/>
      <c r="BL619" s="74"/>
      <c r="BM619" s="74"/>
      <c r="BN619" s="74"/>
      <c r="BO619" s="74"/>
      <c r="BP619" s="74"/>
      <c r="BQ619" s="74"/>
      <c r="BR619" s="74"/>
      <c r="BS619" s="74"/>
      <c r="BT619" s="74"/>
      <c r="BU619" s="74"/>
      <c r="BV619" s="74"/>
      <c r="BW619" s="74"/>
      <c r="BX619" s="74"/>
      <c r="BY619" s="74"/>
      <c r="BZ619" s="74"/>
      <c r="CA619" s="74"/>
      <c r="CB619" s="74"/>
      <c r="CC619" s="74"/>
      <c r="CD619" s="74"/>
      <c r="CE619" s="74"/>
      <c r="CF619" s="74"/>
      <c r="CG619" s="74"/>
      <c r="CH619" s="74"/>
      <c r="CI619" s="74"/>
      <c r="CJ619" s="74"/>
      <c r="CK619" s="74"/>
      <c r="CL619" s="74"/>
      <c r="CM619" s="74"/>
      <c r="CN619" s="74"/>
      <c r="CO619" s="74"/>
      <c r="CP619" s="74"/>
    </row>
    <row r="620" spans="1:94" ht="13">
      <c r="A620" s="3"/>
      <c r="B620" s="3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74"/>
      <c r="BK620" s="74"/>
      <c r="BL620" s="74"/>
      <c r="BM620" s="74"/>
      <c r="BN620" s="74"/>
      <c r="BO620" s="74"/>
      <c r="BP620" s="74"/>
      <c r="BQ620" s="74"/>
      <c r="BR620" s="74"/>
      <c r="BS620" s="74"/>
      <c r="BT620" s="74"/>
      <c r="BU620" s="74"/>
      <c r="BV620" s="74"/>
      <c r="BW620" s="74"/>
      <c r="BX620" s="74"/>
      <c r="BY620" s="74"/>
      <c r="BZ620" s="74"/>
      <c r="CA620" s="74"/>
      <c r="CB620" s="74"/>
      <c r="CC620" s="74"/>
      <c r="CD620" s="74"/>
      <c r="CE620" s="74"/>
      <c r="CF620" s="74"/>
      <c r="CG620" s="74"/>
      <c r="CH620" s="74"/>
      <c r="CI620" s="74"/>
      <c r="CJ620" s="74"/>
      <c r="CK620" s="74"/>
      <c r="CL620" s="74"/>
      <c r="CM620" s="74"/>
      <c r="CN620" s="74"/>
      <c r="CO620" s="74"/>
      <c r="CP620" s="74"/>
    </row>
    <row r="621" spans="1:94" ht="13">
      <c r="A621" s="3"/>
      <c r="B621" s="3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74"/>
      <c r="BK621" s="74"/>
      <c r="BL621" s="74"/>
      <c r="BM621" s="74"/>
      <c r="BN621" s="74"/>
      <c r="BO621" s="74"/>
      <c r="BP621" s="74"/>
      <c r="BQ621" s="74"/>
      <c r="BR621" s="74"/>
      <c r="BS621" s="74"/>
      <c r="BT621" s="74"/>
      <c r="BU621" s="74"/>
      <c r="BV621" s="74"/>
      <c r="BW621" s="74"/>
      <c r="BX621" s="74"/>
      <c r="BY621" s="74"/>
      <c r="BZ621" s="74"/>
      <c r="CA621" s="74"/>
      <c r="CB621" s="74"/>
      <c r="CC621" s="74"/>
      <c r="CD621" s="74"/>
      <c r="CE621" s="74"/>
      <c r="CF621" s="74"/>
      <c r="CG621" s="74"/>
      <c r="CH621" s="74"/>
      <c r="CI621" s="74"/>
      <c r="CJ621" s="74"/>
      <c r="CK621" s="74"/>
      <c r="CL621" s="74"/>
      <c r="CM621" s="74"/>
      <c r="CN621" s="74"/>
      <c r="CO621" s="74"/>
      <c r="CP621" s="74"/>
    </row>
    <row r="622" spans="1:94" ht="13">
      <c r="A622" s="3"/>
      <c r="B622" s="3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4"/>
      <c r="BM622" s="74"/>
      <c r="BN622" s="74"/>
      <c r="BO622" s="74"/>
      <c r="BP622" s="74"/>
      <c r="BQ622" s="74"/>
      <c r="BR622" s="74"/>
      <c r="BS622" s="74"/>
      <c r="BT622" s="74"/>
      <c r="BU622" s="74"/>
      <c r="BV622" s="74"/>
      <c r="BW622" s="74"/>
      <c r="BX622" s="74"/>
      <c r="BY622" s="74"/>
      <c r="BZ622" s="74"/>
      <c r="CA622" s="74"/>
      <c r="CB622" s="74"/>
      <c r="CC622" s="74"/>
      <c r="CD622" s="74"/>
      <c r="CE622" s="74"/>
      <c r="CF622" s="74"/>
      <c r="CG622" s="74"/>
      <c r="CH622" s="74"/>
      <c r="CI622" s="74"/>
      <c r="CJ622" s="74"/>
      <c r="CK622" s="74"/>
      <c r="CL622" s="74"/>
      <c r="CM622" s="74"/>
      <c r="CN622" s="74"/>
      <c r="CO622" s="74"/>
      <c r="CP622" s="74"/>
    </row>
    <row r="623" spans="1:94" ht="13">
      <c r="A623" s="3"/>
      <c r="B623" s="3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  <c r="BG623" s="74"/>
      <c r="BH623" s="74"/>
      <c r="BI623" s="74"/>
      <c r="BJ623" s="74"/>
      <c r="BK623" s="74"/>
      <c r="BL623" s="74"/>
      <c r="BM623" s="74"/>
      <c r="BN623" s="74"/>
      <c r="BO623" s="74"/>
      <c r="BP623" s="74"/>
      <c r="BQ623" s="74"/>
      <c r="BR623" s="74"/>
      <c r="BS623" s="74"/>
      <c r="BT623" s="74"/>
      <c r="BU623" s="74"/>
      <c r="BV623" s="74"/>
      <c r="BW623" s="74"/>
      <c r="BX623" s="74"/>
      <c r="BY623" s="74"/>
      <c r="BZ623" s="74"/>
      <c r="CA623" s="74"/>
      <c r="CB623" s="74"/>
      <c r="CC623" s="74"/>
      <c r="CD623" s="74"/>
      <c r="CE623" s="74"/>
      <c r="CF623" s="74"/>
      <c r="CG623" s="74"/>
      <c r="CH623" s="74"/>
      <c r="CI623" s="74"/>
      <c r="CJ623" s="74"/>
      <c r="CK623" s="74"/>
      <c r="CL623" s="74"/>
      <c r="CM623" s="74"/>
      <c r="CN623" s="74"/>
      <c r="CO623" s="74"/>
      <c r="CP623" s="74"/>
    </row>
    <row r="624" spans="1:94" ht="13">
      <c r="A624" s="3"/>
      <c r="B624" s="3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  <c r="BG624" s="74"/>
      <c r="BH624" s="74"/>
      <c r="BI624" s="74"/>
      <c r="BJ624" s="74"/>
      <c r="BK624" s="74"/>
      <c r="BL624" s="74"/>
      <c r="BM624" s="74"/>
      <c r="BN624" s="74"/>
      <c r="BO624" s="74"/>
      <c r="BP624" s="74"/>
      <c r="BQ624" s="74"/>
      <c r="BR624" s="74"/>
      <c r="BS624" s="74"/>
      <c r="BT624" s="74"/>
      <c r="BU624" s="74"/>
      <c r="BV624" s="74"/>
      <c r="BW624" s="74"/>
      <c r="BX624" s="74"/>
      <c r="BY624" s="74"/>
      <c r="BZ624" s="74"/>
      <c r="CA624" s="74"/>
      <c r="CB624" s="74"/>
      <c r="CC624" s="74"/>
      <c r="CD624" s="74"/>
      <c r="CE624" s="74"/>
      <c r="CF624" s="74"/>
      <c r="CG624" s="74"/>
      <c r="CH624" s="74"/>
      <c r="CI624" s="74"/>
      <c r="CJ624" s="74"/>
      <c r="CK624" s="74"/>
      <c r="CL624" s="74"/>
      <c r="CM624" s="74"/>
      <c r="CN624" s="74"/>
      <c r="CO624" s="74"/>
      <c r="CP624" s="74"/>
    </row>
    <row r="625" spans="1:94" ht="13">
      <c r="A625" s="3"/>
      <c r="B625" s="3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  <c r="BG625" s="74"/>
      <c r="BH625" s="74"/>
      <c r="BI625" s="74"/>
      <c r="BJ625" s="74"/>
      <c r="BK625" s="74"/>
      <c r="BL625" s="74"/>
      <c r="BM625" s="74"/>
      <c r="BN625" s="74"/>
      <c r="BO625" s="74"/>
      <c r="BP625" s="74"/>
      <c r="BQ625" s="74"/>
      <c r="BR625" s="74"/>
      <c r="BS625" s="74"/>
      <c r="BT625" s="74"/>
      <c r="BU625" s="74"/>
      <c r="BV625" s="74"/>
      <c r="BW625" s="74"/>
      <c r="BX625" s="74"/>
      <c r="BY625" s="74"/>
      <c r="BZ625" s="74"/>
      <c r="CA625" s="74"/>
      <c r="CB625" s="74"/>
      <c r="CC625" s="74"/>
      <c r="CD625" s="74"/>
      <c r="CE625" s="74"/>
      <c r="CF625" s="74"/>
      <c r="CG625" s="74"/>
      <c r="CH625" s="74"/>
      <c r="CI625" s="74"/>
      <c r="CJ625" s="74"/>
      <c r="CK625" s="74"/>
      <c r="CL625" s="74"/>
      <c r="CM625" s="74"/>
      <c r="CN625" s="74"/>
      <c r="CO625" s="74"/>
      <c r="CP625" s="74"/>
    </row>
    <row r="626" spans="1:94" ht="13">
      <c r="A626" s="3"/>
      <c r="B626" s="3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  <c r="BG626" s="74"/>
      <c r="BH626" s="74"/>
      <c r="BI626" s="74"/>
      <c r="BJ626" s="74"/>
      <c r="BK626" s="74"/>
      <c r="BL626" s="74"/>
      <c r="BM626" s="74"/>
      <c r="BN626" s="74"/>
      <c r="BO626" s="74"/>
      <c r="BP626" s="74"/>
      <c r="BQ626" s="74"/>
      <c r="BR626" s="74"/>
      <c r="BS626" s="74"/>
      <c r="BT626" s="74"/>
      <c r="BU626" s="74"/>
      <c r="BV626" s="74"/>
      <c r="BW626" s="74"/>
      <c r="BX626" s="74"/>
      <c r="BY626" s="74"/>
      <c r="BZ626" s="74"/>
      <c r="CA626" s="74"/>
      <c r="CB626" s="74"/>
      <c r="CC626" s="74"/>
      <c r="CD626" s="74"/>
      <c r="CE626" s="74"/>
      <c r="CF626" s="74"/>
      <c r="CG626" s="74"/>
      <c r="CH626" s="74"/>
      <c r="CI626" s="74"/>
      <c r="CJ626" s="74"/>
      <c r="CK626" s="74"/>
      <c r="CL626" s="74"/>
      <c r="CM626" s="74"/>
      <c r="CN626" s="74"/>
      <c r="CO626" s="74"/>
      <c r="CP626" s="74"/>
    </row>
    <row r="627" spans="1:94" ht="13">
      <c r="A627" s="3"/>
      <c r="B627" s="3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  <c r="BG627" s="74"/>
      <c r="BH627" s="74"/>
      <c r="BI627" s="74"/>
      <c r="BJ627" s="74"/>
      <c r="BK627" s="74"/>
      <c r="BL627" s="74"/>
      <c r="BM627" s="74"/>
      <c r="BN627" s="74"/>
      <c r="BO627" s="74"/>
      <c r="BP627" s="74"/>
      <c r="BQ627" s="74"/>
      <c r="BR627" s="74"/>
      <c r="BS627" s="74"/>
      <c r="BT627" s="74"/>
      <c r="BU627" s="74"/>
      <c r="BV627" s="74"/>
      <c r="BW627" s="74"/>
      <c r="BX627" s="74"/>
      <c r="BY627" s="74"/>
      <c r="BZ627" s="74"/>
      <c r="CA627" s="74"/>
      <c r="CB627" s="74"/>
      <c r="CC627" s="74"/>
      <c r="CD627" s="74"/>
      <c r="CE627" s="74"/>
      <c r="CF627" s="74"/>
      <c r="CG627" s="74"/>
      <c r="CH627" s="74"/>
      <c r="CI627" s="74"/>
      <c r="CJ627" s="74"/>
      <c r="CK627" s="74"/>
      <c r="CL627" s="74"/>
      <c r="CM627" s="74"/>
      <c r="CN627" s="74"/>
      <c r="CO627" s="74"/>
      <c r="CP627" s="74"/>
    </row>
    <row r="628" spans="1:94" ht="13">
      <c r="A628" s="3"/>
      <c r="B628" s="3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  <c r="BG628" s="74"/>
      <c r="BH628" s="74"/>
      <c r="BI628" s="74"/>
      <c r="BJ628" s="74"/>
      <c r="BK628" s="74"/>
      <c r="BL628" s="74"/>
      <c r="BM628" s="74"/>
      <c r="BN628" s="74"/>
      <c r="BO628" s="74"/>
      <c r="BP628" s="74"/>
      <c r="BQ628" s="74"/>
      <c r="BR628" s="74"/>
      <c r="BS628" s="74"/>
      <c r="BT628" s="74"/>
      <c r="BU628" s="74"/>
      <c r="BV628" s="74"/>
      <c r="BW628" s="74"/>
      <c r="BX628" s="74"/>
      <c r="BY628" s="74"/>
      <c r="BZ628" s="74"/>
      <c r="CA628" s="74"/>
      <c r="CB628" s="74"/>
      <c r="CC628" s="74"/>
      <c r="CD628" s="74"/>
      <c r="CE628" s="74"/>
      <c r="CF628" s="74"/>
      <c r="CG628" s="74"/>
      <c r="CH628" s="74"/>
      <c r="CI628" s="74"/>
      <c r="CJ628" s="74"/>
      <c r="CK628" s="74"/>
      <c r="CL628" s="74"/>
      <c r="CM628" s="74"/>
      <c r="CN628" s="74"/>
      <c r="CO628" s="74"/>
      <c r="CP628" s="74"/>
    </row>
    <row r="629" spans="1:94" ht="13">
      <c r="A629" s="3"/>
      <c r="B629" s="3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  <c r="BG629" s="74"/>
      <c r="BH629" s="74"/>
      <c r="BI629" s="74"/>
      <c r="BJ629" s="74"/>
      <c r="BK629" s="74"/>
      <c r="BL629" s="74"/>
      <c r="BM629" s="74"/>
      <c r="BN629" s="74"/>
      <c r="BO629" s="74"/>
      <c r="BP629" s="74"/>
      <c r="BQ629" s="74"/>
      <c r="BR629" s="74"/>
      <c r="BS629" s="74"/>
      <c r="BT629" s="74"/>
      <c r="BU629" s="74"/>
      <c r="BV629" s="74"/>
      <c r="BW629" s="74"/>
      <c r="BX629" s="74"/>
      <c r="BY629" s="74"/>
      <c r="BZ629" s="74"/>
      <c r="CA629" s="74"/>
      <c r="CB629" s="74"/>
      <c r="CC629" s="74"/>
      <c r="CD629" s="74"/>
      <c r="CE629" s="74"/>
      <c r="CF629" s="74"/>
      <c r="CG629" s="74"/>
      <c r="CH629" s="74"/>
      <c r="CI629" s="74"/>
      <c r="CJ629" s="74"/>
      <c r="CK629" s="74"/>
      <c r="CL629" s="74"/>
      <c r="CM629" s="74"/>
      <c r="CN629" s="74"/>
      <c r="CO629" s="74"/>
      <c r="CP629" s="74"/>
    </row>
    <row r="630" spans="1:94" ht="13">
      <c r="A630" s="3"/>
      <c r="B630" s="3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  <c r="BG630" s="74"/>
      <c r="BH630" s="74"/>
      <c r="BI630" s="74"/>
      <c r="BJ630" s="74"/>
      <c r="BK630" s="74"/>
      <c r="BL630" s="74"/>
      <c r="BM630" s="74"/>
      <c r="BN630" s="74"/>
      <c r="BO630" s="74"/>
      <c r="BP630" s="74"/>
      <c r="BQ630" s="74"/>
      <c r="BR630" s="74"/>
      <c r="BS630" s="74"/>
      <c r="BT630" s="74"/>
      <c r="BU630" s="74"/>
      <c r="BV630" s="74"/>
      <c r="BW630" s="74"/>
      <c r="BX630" s="74"/>
      <c r="BY630" s="74"/>
      <c r="BZ630" s="74"/>
      <c r="CA630" s="74"/>
      <c r="CB630" s="74"/>
      <c r="CC630" s="74"/>
      <c r="CD630" s="74"/>
      <c r="CE630" s="74"/>
      <c r="CF630" s="74"/>
      <c r="CG630" s="74"/>
      <c r="CH630" s="74"/>
      <c r="CI630" s="74"/>
      <c r="CJ630" s="74"/>
      <c r="CK630" s="74"/>
      <c r="CL630" s="74"/>
      <c r="CM630" s="74"/>
      <c r="CN630" s="74"/>
      <c r="CO630" s="74"/>
      <c r="CP630" s="74"/>
    </row>
    <row r="631" spans="1:94" ht="13">
      <c r="A631" s="3"/>
      <c r="B631" s="3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  <c r="BG631" s="74"/>
      <c r="BH631" s="74"/>
      <c r="BI631" s="74"/>
      <c r="BJ631" s="74"/>
      <c r="BK631" s="74"/>
      <c r="BL631" s="74"/>
      <c r="BM631" s="74"/>
      <c r="BN631" s="74"/>
      <c r="BO631" s="74"/>
      <c r="BP631" s="74"/>
      <c r="BQ631" s="74"/>
      <c r="BR631" s="74"/>
      <c r="BS631" s="74"/>
      <c r="BT631" s="74"/>
      <c r="BU631" s="74"/>
      <c r="BV631" s="74"/>
      <c r="BW631" s="74"/>
      <c r="BX631" s="74"/>
      <c r="BY631" s="74"/>
      <c r="BZ631" s="74"/>
      <c r="CA631" s="74"/>
      <c r="CB631" s="74"/>
      <c r="CC631" s="74"/>
      <c r="CD631" s="74"/>
      <c r="CE631" s="74"/>
      <c r="CF631" s="74"/>
      <c r="CG631" s="74"/>
      <c r="CH631" s="74"/>
      <c r="CI631" s="74"/>
      <c r="CJ631" s="74"/>
      <c r="CK631" s="74"/>
      <c r="CL631" s="74"/>
      <c r="CM631" s="74"/>
      <c r="CN631" s="74"/>
      <c r="CO631" s="74"/>
      <c r="CP631" s="74"/>
    </row>
    <row r="632" spans="1:94" ht="13">
      <c r="A632" s="3"/>
      <c r="B632" s="3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  <c r="BG632" s="74"/>
      <c r="BH632" s="74"/>
      <c r="BI632" s="74"/>
      <c r="BJ632" s="74"/>
      <c r="BK632" s="74"/>
      <c r="BL632" s="74"/>
      <c r="BM632" s="74"/>
      <c r="BN632" s="74"/>
      <c r="BO632" s="74"/>
      <c r="BP632" s="74"/>
      <c r="BQ632" s="74"/>
      <c r="BR632" s="74"/>
      <c r="BS632" s="74"/>
      <c r="BT632" s="74"/>
      <c r="BU632" s="74"/>
      <c r="BV632" s="74"/>
      <c r="BW632" s="74"/>
      <c r="BX632" s="74"/>
      <c r="BY632" s="74"/>
      <c r="BZ632" s="74"/>
      <c r="CA632" s="74"/>
      <c r="CB632" s="74"/>
      <c r="CC632" s="74"/>
      <c r="CD632" s="74"/>
      <c r="CE632" s="74"/>
      <c r="CF632" s="74"/>
      <c r="CG632" s="74"/>
      <c r="CH632" s="74"/>
      <c r="CI632" s="74"/>
      <c r="CJ632" s="74"/>
      <c r="CK632" s="74"/>
      <c r="CL632" s="74"/>
      <c r="CM632" s="74"/>
      <c r="CN632" s="74"/>
      <c r="CO632" s="74"/>
      <c r="CP632" s="74"/>
    </row>
    <row r="633" spans="1:94" ht="13">
      <c r="A633" s="3"/>
      <c r="B633" s="3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  <c r="BG633" s="74"/>
      <c r="BH633" s="74"/>
      <c r="BI633" s="74"/>
      <c r="BJ633" s="74"/>
      <c r="BK633" s="74"/>
      <c r="BL633" s="74"/>
      <c r="BM633" s="74"/>
      <c r="BN633" s="74"/>
      <c r="BO633" s="74"/>
      <c r="BP633" s="74"/>
      <c r="BQ633" s="74"/>
      <c r="BR633" s="74"/>
      <c r="BS633" s="74"/>
      <c r="BT633" s="74"/>
      <c r="BU633" s="74"/>
      <c r="BV633" s="74"/>
      <c r="BW633" s="74"/>
      <c r="BX633" s="74"/>
      <c r="BY633" s="74"/>
      <c r="BZ633" s="74"/>
      <c r="CA633" s="74"/>
      <c r="CB633" s="74"/>
      <c r="CC633" s="74"/>
      <c r="CD633" s="74"/>
      <c r="CE633" s="74"/>
      <c r="CF633" s="74"/>
      <c r="CG633" s="74"/>
      <c r="CH633" s="74"/>
      <c r="CI633" s="74"/>
      <c r="CJ633" s="74"/>
      <c r="CK633" s="74"/>
      <c r="CL633" s="74"/>
      <c r="CM633" s="74"/>
      <c r="CN633" s="74"/>
      <c r="CO633" s="74"/>
      <c r="CP633" s="74"/>
    </row>
    <row r="634" spans="1:94" ht="13">
      <c r="A634" s="3"/>
      <c r="B634" s="3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  <c r="BG634" s="74"/>
      <c r="BH634" s="74"/>
      <c r="BI634" s="74"/>
      <c r="BJ634" s="74"/>
      <c r="BK634" s="74"/>
      <c r="BL634" s="74"/>
      <c r="BM634" s="74"/>
      <c r="BN634" s="74"/>
      <c r="BO634" s="74"/>
      <c r="BP634" s="74"/>
      <c r="BQ634" s="74"/>
      <c r="BR634" s="74"/>
      <c r="BS634" s="74"/>
      <c r="BT634" s="74"/>
      <c r="BU634" s="74"/>
      <c r="BV634" s="74"/>
      <c r="BW634" s="74"/>
      <c r="BX634" s="74"/>
      <c r="BY634" s="74"/>
      <c r="BZ634" s="74"/>
      <c r="CA634" s="74"/>
      <c r="CB634" s="74"/>
      <c r="CC634" s="74"/>
      <c r="CD634" s="74"/>
      <c r="CE634" s="74"/>
      <c r="CF634" s="74"/>
      <c r="CG634" s="74"/>
      <c r="CH634" s="74"/>
      <c r="CI634" s="74"/>
      <c r="CJ634" s="74"/>
      <c r="CK634" s="74"/>
      <c r="CL634" s="74"/>
      <c r="CM634" s="74"/>
      <c r="CN634" s="74"/>
      <c r="CO634" s="74"/>
      <c r="CP634" s="74"/>
    </row>
    <row r="635" spans="1:94" ht="13">
      <c r="A635" s="3"/>
      <c r="B635" s="3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  <c r="BG635" s="74"/>
      <c r="BH635" s="74"/>
      <c r="BI635" s="74"/>
      <c r="BJ635" s="74"/>
      <c r="BK635" s="74"/>
      <c r="BL635" s="74"/>
      <c r="BM635" s="74"/>
      <c r="BN635" s="74"/>
      <c r="BO635" s="74"/>
      <c r="BP635" s="74"/>
      <c r="BQ635" s="74"/>
      <c r="BR635" s="74"/>
      <c r="BS635" s="74"/>
      <c r="BT635" s="74"/>
      <c r="BU635" s="74"/>
      <c r="BV635" s="74"/>
      <c r="BW635" s="74"/>
      <c r="BX635" s="74"/>
      <c r="BY635" s="74"/>
      <c r="BZ635" s="74"/>
      <c r="CA635" s="74"/>
      <c r="CB635" s="74"/>
      <c r="CC635" s="74"/>
      <c r="CD635" s="74"/>
      <c r="CE635" s="74"/>
      <c r="CF635" s="74"/>
      <c r="CG635" s="74"/>
      <c r="CH635" s="74"/>
      <c r="CI635" s="74"/>
      <c r="CJ635" s="74"/>
      <c r="CK635" s="74"/>
      <c r="CL635" s="74"/>
      <c r="CM635" s="74"/>
      <c r="CN635" s="74"/>
      <c r="CO635" s="74"/>
      <c r="CP635" s="74"/>
    </row>
    <row r="636" spans="1:94" ht="13">
      <c r="A636" s="3"/>
      <c r="B636" s="3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  <c r="BG636" s="74"/>
      <c r="BH636" s="74"/>
      <c r="BI636" s="74"/>
      <c r="BJ636" s="74"/>
      <c r="BK636" s="74"/>
      <c r="BL636" s="74"/>
      <c r="BM636" s="74"/>
      <c r="BN636" s="74"/>
      <c r="BO636" s="74"/>
      <c r="BP636" s="74"/>
      <c r="BQ636" s="74"/>
      <c r="BR636" s="74"/>
      <c r="BS636" s="74"/>
      <c r="BT636" s="74"/>
      <c r="BU636" s="74"/>
      <c r="BV636" s="74"/>
      <c r="BW636" s="74"/>
      <c r="BX636" s="74"/>
      <c r="BY636" s="74"/>
      <c r="BZ636" s="74"/>
      <c r="CA636" s="74"/>
      <c r="CB636" s="74"/>
      <c r="CC636" s="74"/>
      <c r="CD636" s="74"/>
      <c r="CE636" s="74"/>
      <c r="CF636" s="74"/>
      <c r="CG636" s="74"/>
      <c r="CH636" s="74"/>
      <c r="CI636" s="74"/>
      <c r="CJ636" s="74"/>
      <c r="CK636" s="74"/>
      <c r="CL636" s="74"/>
      <c r="CM636" s="74"/>
      <c r="CN636" s="74"/>
      <c r="CO636" s="74"/>
      <c r="CP636" s="74"/>
    </row>
    <row r="637" spans="1:94" ht="13">
      <c r="A637" s="3"/>
      <c r="B637" s="3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  <c r="BG637" s="74"/>
      <c r="BH637" s="74"/>
      <c r="BI637" s="74"/>
      <c r="BJ637" s="74"/>
      <c r="BK637" s="74"/>
      <c r="BL637" s="74"/>
      <c r="BM637" s="74"/>
      <c r="BN637" s="74"/>
      <c r="BO637" s="74"/>
      <c r="BP637" s="74"/>
      <c r="BQ637" s="74"/>
      <c r="BR637" s="74"/>
      <c r="BS637" s="74"/>
      <c r="BT637" s="74"/>
      <c r="BU637" s="74"/>
      <c r="BV637" s="74"/>
      <c r="BW637" s="74"/>
      <c r="BX637" s="74"/>
      <c r="BY637" s="74"/>
      <c r="BZ637" s="74"/>
      <c r="CA637" s="74"/>
      <c r="CB637" s="74"/>
      <c r="CC637" s="74"/>
      <c r="CD637" s="74"/>
      <c r="CE637" s="74"/>
      <c r="CF637" s="74"/>
      <c r="CG637" s="74"/>
      <c r="CH637" s="74"/>
      <c r="CI637" s="74"/>
      <c r="CJ637" s="74"/>
      <c r="CK637" s="74"/>
      <c r="CL637" s="74"/>
      <c r="CM637" s="74"/>
      <c r="CN637" s="74"/>
      <c r="CO637" s="74"/>
      <c r="CP637" s="74"/>
    </row>
    <row r="638" spans="1:94" ht="13">
      <c r="A638" s="3"/>
      <c r="B638" s="3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  <c r="BG638" s="74"/>
      <c r="BH638" s="74"/>
      <c r="BI638" s="74"/>
      <c r="BJ638" s="74"/>
      <c r="BK638" s="74"/>
      <c r="BL638" s="74"/>
      <c r="BM638" s="74"/>
      <c r="BN638" s="74"/>
      <c r="BO638" s="74"/>
      <c r="BP638" s="74"/>
      <c r="BQ638" s="74"/>
      <c r="BR638" s="74"/>
      <c r="BS638" s="74"/>
      <c r="BT638" s="74"/>
      <c r="BU638" s="74"/>
      <c r="BV638" s="74"/>
      <c r="BW638" s="74"/>
      <c r="BX638" s="74"/>
      <c r="BY638" s="74"/>
      <c r="BZ638" s="74"/>
      <c r="CA638" s="74"/>
      <c r="CB638" s="74"/>
      <c r="CC638" s="74"/>
      <c r="CD638" s="74"/>
      <c r="CE638" s="74"/>
      <c r="CF638" s="74"/>
      <c r="CG638" s="74"/>
      <c r="CH638" s="74"/>
      <c r="CI638" s="74"/>
      <c r="CJ638" s="74"/>
      <c r="CK638" s="74"/>
      <c r="CL638" s="74"/>
      <c r="CM638" s="74"/>
      <c r="CN638" s="74"/>
      <c r="CO638" s="74"/>
      <c r="CP638" s="74"/>
    </row>
    <row r="639" spans="1:94" ht="13">
      <c r="A639" s="3"/>
      <c r="B639" s="3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  <c r="BG639" s="74"/>
      <c r="BH639" s="74"/>
      <c r="BI639" s="74"/>
      <c r="BJ639" s="74"/>
      <c r="BK639" s="74"/>
      <c r="BL639" s="74"/>
      <c r="BM639" s="74"/>
      <c r="BN639" s="74"/>
      <c r="BO639" s="74"/>
      <c r="BP639" s="74"/>
      <c r="BQ639" s="74"/>
      <c r="BR639" s="74"/>
      <c r="BS639" s="74"/>
      <c r="BT639" s="74"/>
      <c r="BU639" s="74"/>
      <c r="BV639" s="74"/>
      <c r="BW639" s="74"/>
      <c r="BX639" s="74"/>
      <c r="BY639" s="74"/>
      <c r="BZ639" s="74"/>
      <c r="CA639" s="74"/>
      <c r="CB639" s="74"/>
      <c r="CC639" s="74"/>
      <c r="CD639" s="74"/>
      <c r="CE639" s="74"/>
      <c r="CF639" s="74"/>
      <c r="CG639" s="74"/>
      <c r="CH639" s="74"/>
      <c r="CI639" s="74"/>
      <c r="CJ639" s="74"/>
      <c r="CK639" s="74"/>
      <c r="CL639" s="74"/>
      <c r="CM639" s="74"/>
      <c r="CN639" s="74"/>
      <c r="CO639" s="74"/>
      <c r="CP639" s="74"/>
    </row>
    <row r="640" spans="1:94" ht="13">
      <c r="A640" s="3"/>
      <c r="B640" s="3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  <c r="BG640" s="74"/>
      <c r="BH640" s="74"/>
      <c r="BI640" s="74"/>
      <c r="BJ640" s="74"/>
      <c r="BK640" s="74"/>
      <c r="BL640" s="74"/>
      <c r="BM640" s="74"/>
      <c r="BN640" s="74"/>
      <c r="BO640" s="74"/>
      <c r="BP640" s="74"/>
      <c r="BQ640" s="74"/>
      <c r="BR640" s="74"/>
      <c r="BS640" s="74"/>
      <c r="BT640" s="74"/>
      <c r="BU640" s="74"/>
      <c r="BV640" s="74"/>
      <c r="BW640" s="74"/>
      <c r="BX640" s="74"/>
      <c r="BY640" s="74"/>
      <c r="BZ640" s="74"/>
      <c r="CA640" s="74"/>
      <c r="CB640" s="74"/>
      <c r="CC640" s="74"/>
      <c r="CD640" s="74"/>
      <c r="CE640" s="74"/>
      <c r="CF640" s="74"/>
      <c r="CG640" s="74"/>
      <c r="CH640" s="74"/>
      <c r="CI640" s="74"/>
      <c r="CJ640" s="74"/>
      <c r="CK640" s="74"/>
      <c r="CL640" s="74"/>
      <c r="CM640" s="74"/>
      <c r="CN640" s="74"/>
      <c r="CO640" s="74"/>
      <c r="CP640" s="74"/>
    </row>
    <row r="641" spans="1:94" ht="13">
      <c r="A641" s="3"/>
      <c r="B641" s="3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  <c r="BG641" s="74"/>
      <c r="BH641" s="74"/>
      <c r="BI641" s="74"/>
      <c r="BJ641" s="74"/>
      <c r="BK641" s="74"/>
      <c r="BL641" s="74"/>
      <c r="BM641" s="74"/>
      <c r="BN641" s="74"/>
      <c r="BO641" s="74"/>
      <c r="BP641" s="74"/>
      <c r="BQ641" s="74"/>
      <c r="BR641" s="74"/>
      <c r="BS641" s="74"/>
      <c r="BT641" s="74"/>
      <c r="BU641" s="74"/>
      <c r="BV641" s="74"/>
      <c r="BW641" s="74"/>
      <c r="BX641" s="74"/>
      <c r="BY641" s="74"/>
      <c r="BZ641" s="74"/>
      <c r="CA641" s="74"/>
      <c r="CB641" s="74"/>
      <c r="CC641" s="74"/>
      <c r="CD641" s="74"/>
      <c r="CE641" s="74"/>
      <c r="CF641" s="74"/>
      <c r="CG641" s="74"/>
      <c r="CH641" s="74"/>
      <c r="CI641" s="74"/>
      <c r="CJ641" s="74"/>
      <c r="CK641" s="74"/>
      <c r="CL641" s="74"/>
      <c r="CM641" s="74"/>
      <c r="CN641" s="74"/>
      <c r="CO641" s="74"/>
      <c r="CP641" s="74"/>
    </row>
    <row r="642" spans="1:94" ht="13">
      <c r="A642" s="3"/>
      <c r="B642" s="3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  <c r="BG642" s="74"/>
      <c r="BH642" s="74"/>
      <c r="BI642" s="74"/>
      <c r="BJ642" s="74"/>
      <c r="BK642" s="74"/>
      <c r="BL642" s="74"/>
      <c r="BM642" s="74"/>
      <c r="BN642" s="74"/>
      <c r="BO642" s="74"/>
      <c r="BP642" s="74"/>
      <c r="BQ642" s="74"/>
      <c r="BR642" s="74"/>
      <c r="BS642" s="74"/>
      <c r="BT642" s="74"/>
      <c r="BU642" s="74"/>
      <c r="BV642" s="74"/>
      <c r="BW642" s="74"/>
      <c r="BX642" s="74"/>
      <c r="BY642" s="74"/>
      <c r="BZ642" s="74"/>
      <c r="CA642" s="74"/>
      <c r="CB642" s="74"/>
      <c r="CC642" s="74"/>
      <c r="CD642" s="74"/>
      <c r="CE642" s="74"/>
      <c r="CF642" s="74"/>
      <c r="CG642" s="74"/>
      <c r="CH642" s="74"/>
      <c r="CI642" s="74"/>
      <c r="CJ642" s="74"/>
      <c r="CK642" s="74"/>
      <c r="CL642" s="74"/>
      <c r="CM642" s="74"/>
      <c r="CN642" s="74"/>
      <c r="CO642" s="74"/>
      <c r="CP642" s="74"/>
    </row>
    <row r="643" spans="1:94" ht="13">
      <c r="A643" s="3"/>
      <c r="B643" s="3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  <c r="BG643" s="74"/>
      <c r="BH643" s="74"/>
      <c r="BI643" s="74"/>
      <c r="BJ643" s="74"/>
      <c r="BK643" s="74"/>
      <c r="BL643" s="74"/>
      <c r="BM643" s="74"/>
      <c r="BN643" s="74"/>
      <c r="BO643" s="74"/>
      <c r="BP643" s="74"/>
      <c r="BQ643" s="74"/>
      <c r="BR643" s="74"/>
      <c r="BS643" s="74"/>
      <c r="BT643" s="74"/>
      <c r="BU643" s="74"/>
      <c r="BV643" s="74"/>
      <c r="BW643" s="74"/>
      <c r="BX643" s="74"/>
      <c r="BY643" s="74"/>
      <c r="BZ643" s="74"/>
      <c r="CA643" s="74"/>
      <c r="CB643" s="74"/>
      <c r="CC643" s="74"/>
      <c r="CD643" s="74"/>
      <c r="CE643" s="74"/>
      <c r="CF643" s="74"/>
      <c r="CG643" s="74"/>
      <c r="CH643" s="74"/>
      <c r="CI643" s="74"/>
      <c r="CJ643" s="74"/>
      <c r="CK643" s="74"/>
      <c r="CL643" s="74"/>
      <c r="CM643" s="74"/>
      <c r="CN643" s="74"/>
      <c r="CO643" s="74"/>
      <c r="CP643" s="74"/>
    </row>
    <row r="644" spans="1:94" ht="13">
      <c r="A644" s="3"/>
      <c r="B644" s="3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  <c r="BG644" s="74"/>
      <c r="BH644" s="74"/>
      <c r="BI644" s="74"/>
      <c r="BJ644" s="74"/>
      <c r="BK644" s="74"/>
      <c r="BL644" s="74"/>
      <c r="BM644" s="74"/>
      <c r="BN644" s="74"/>
      <c r="BO644" s="74"/>
      <c r="BP644" s="74"/>
      <c r="BQ644" s="74"/>
      <c r="BR644" s="74"/>
      <c r="BS644" s="74"/>
      <c r="BT644" s="74"/>
      <c r="BU644" s="74"/>
      <c r="BV644" s="74"/>
      <c r="BW644" s="74"/>
      <c r="BX644" s="74"/>
      <c r="BY644" s="74"/>
      <c r="BZ644" s="74"/>
      <c r="CA644" s="74"/>
      <c r="CB644" s="74"/>
      <c r="CC644" s="74"/>
      <c r="CD644" s="74"/>
      <c r="CE644" s="74"/>
      <c r="CF644" s="74"/>
      <c r="CG644" s="74"/>
      <c r="CH644" s="74"/>
      <c r="CI644" s="74"/>
      <c r="CJ644" s="74"/>
      <c r="CK644" s="74"/>
      <c r="CL644" s="74"/>
      <c r="CM644" s="74"/>
      <c r="CN644" s="74"/>
      <c r="CO644" s="74"/>
      <c r="CP644" s="74"/>
    </row>
    <row r="645" spans="1:94" ht="13">
      <c r="A645" s="3"/>
      <c r="B645" s="3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  <c r="BG645" s="74"/>
      <c r="BH645" s="74"/>
      <c r="BI645" s="74"/>
      <c r="BJ645" s="74"/>
      <c r="BK645" s="74"/>
      <c r="BL645" s="74"/>
      <c r="BM645" s="74"/>
      <c r="BN645" s="74"/>
      <c r="BO645" s="74"/>
      <c r="BP645" s="74"/>
      <c r="BQ645" s="74"/>
      <c r="BR645" s="74"/>
      <c r="BS645" s="74"/>
      <c r="BT645" s="74"/>
      <c r="BU645" s="74"/>
      <c r="BV645" s="74"/>
      <c r="BW645" s="74"/>
      <c r="BX645" s="74"/>
      <c r="BY645" s="74"/>
      <c r="BZ645" s="74"/>
      <c r="CA645" s="74"/>
      <c r="CB645" s="74"/>
      <c r="CC645" s="74"/>
      <c r="CD645" s="74"/>
      <c r="CE645" s="74"/>
      <c r="CF645" s="74"/>
      <c r="CG645" s="74"/>
      <c r="CH645" s="74"/>
      <c r="CI645" s="74"/>
      <c r="CJ645" s="74"/>
      <c r="CK645" s="74"/>
      <c r="CL645" s="74"/>
      <c r="CM645" s="74"/>
      <c r="CN645" s="74"/>
      <c r="CO645" s="74"/>
      <c r="CP645" s="74"/>
    </row>
    <row r="646" spans="1:94" ht="13">
      <c r="A646" s="3"/>
      <c r="B646" s="3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  <c r="BG646" s="74"/>
      <c r="BH646" s="74"/>
      <c r="BI646" s="74"/>
      <c r="BJ646" s="74"/>
      <c r="BK646" s="74"/>
      <c r="BL646" s="74"/>
      <c r="BM646" s="74"/>
      <c r="BN646" s="74"/>
      <c r="BO646" s="74"/>
      <c r="BP646" s="74"/>
      <c r="BQ646" s="74"/>
      <c r="BR646" s="74"/>
      <c r="BS646" s="74"/>
      <c r="BT646" s="74"/>
      <c r="BU646" s="74"/>
      <c r="BV646" s="74"/>
      <c r="BW646" s="74"/>
      <c r="BX646" s="74"/>
      <c r="BY646" s="74"/>
      <c r="BZ646" s="74"/>
      <c r="CA646" s="74"/>
      <c r="CB646" s="74"/>
      <c r="CC646" s="74"/>
      <c r="CD646" s="74"/>
      <c r="CE646" s="74"/>
      <c r="CF646" s="74"/>
      <c r="CG646" s="74"/>
      <c r="CH646" s="74"/>
      <c r="CI646" s="74"/>
      <c r="CJ646" s="74"/>
      <c r="CK646" s="74"/>
      <c r="CL646" s="74"/>
      <c r="CM646" s="74"/>
      <c r="CN646" s="74"/>
      <c r="CO646" s="74"/>
      <c r="CP646" s="74"/>
    </row>
    <row r="647" spans="1:94" ht="13">
      <c r="A647" s="3"/>
      <c r="B647" s="3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  <c r="BG647" s="74"/>
      <c r="BH647" s="74"/>
      <c r="BI647" s="74"/>
      <c r="BJ647" s="74"/>
      <c r="BK647" s="74"/>
      <c r="BL647" s="74"/>
      <c r="BM647" s="74"/>
      <c r="BN647" s="74"/>
      <c r="BO647" s="74"/>
      <c r="BP647" s="74"/>
      <c r="BQ647" s="74"/>
      <c r="BR647" s="74"/>
      <c r="BS647" s="74"/>
      <c r="BT647" s="74"/>
      <c r="BU647" s="74"/>
      <c r="BV647" s="74"/>
      <c r="BW647" s="74"/>
      <c r="BX647" s="74"/>
      <c r="BY647" s="74"/>
      <c r="BZ647" s="74"/>
      <c r="CA647" s="74"/>
      <c r="CB647" s="74"/>
      <c r="CC647" s="74"/>
      <c r="CD647" s="74"/>
      <c r="CE647" s="74"/>
      <c r="CF647" s="74"/>
      <c r="CG647" s="74"/>
      <c r="CH647" s="74"/>
      <c r="CI647" s="74"/>
      <c r="CJ647" s="74"/>
      <c r="CK647" s="74"/>
      <c r="CL647" s="74"/>
      <c r="CM647" s="74"/>
      <c r="CN647" s="74"/>
      <c r="CO647" s="74"/>
      <c r="CP647" s="74"/>
    </row>
    <row r="648" spans="1:94" ht="13">
      <c r="A648" s="3"/>
      <c r="B648" s="3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  <c r="BG648" s="74"/>
      <c r="BH648" s="74"/>
      <c r="BI648" s="74"/>
      <c r="BJ648" s="74"/>
      <c r="BK648" s="74"/>
      <c r="BL648" s="74"/>
      <c r="BM648" s="74"/>
      <c r="BN648" s="74"/>
      <c r="BO648" s="74"/>
      <c r="BP648" s="74"/>
      <c r="BQ648" s="74"/>
      <c r="BR648" s="74"/>
      <c r="BS648" s="74"/>
      <c r="BT648" s="74"/>
      <c r="BU648" s="74"/>
      <c r="BV648" s="74"/>
      <c r="BW648" s="74"/>
      <c r="BX648" s="74"/>
      <c r="BY648" s="74"/>
      <c r="BZ648" s="74"/>
      <c r="CA648" s="74"/>
      <c r="CB648" s="74"/>
      <c r="CC648" s="74"/>
      <c r="CD648" s="74"/>
      <c r="CE648" s="74"/>
      <c r="CF648" s="74"/>
      <c r="CG648" s="74"/>
      <c r="CH648" s="74"/>
      <c r="CI648" s="74"/>
      <c r="CJ648" s="74"/>
      <c r="CK648" s="74"/>
      <c r="CL648" s="74"/>
      <c r="CM648" s="74"/>
      <c r="CN648" s="74"/>
      <c r="CO648" s="74"/>
      <c r="CP648" s="74"/>
    </row>
    <row r="649" spans="1:94" ht="13">
      <c r="A649" s="3"/>
      <c r="B649" s="3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  <c r="BG649" s="74"/>
      <c r="BH649" s="74"/>
      <c r="BI649" s="74"/>
      <c r="BJ649" s="74"/>
      <c r="BK649" s="74"/>
      <c r="BL649" s="74"/>
      <c r="BM649" s="74"/>
      <c r="BN649" s="74"/>
      <c r="BO649" s="74"/>
      <c r="BP649" s="74"/>
      <c r="BQ649" s="74"/>
      <c r="BR649" s="74"/>
      <c r="BS649" s="74"/>
      <c r="BT649" s="74"/>
      <c r="BU649" s="74"/>
      <c r="BV649" s="74"/>
      <c r="BW649" s="74"/>
      <c r="BX649" s="74"/>
      <c r="BY649" s="74"/>
      <c r="BZ649" s="74"/>
      <c r="CA649" s="74"/>
      <c r="CB649" s="74"/>
      <c r="CC649" s="74"/>
      <c r="CD649" s="74"/>
      <c r="CE649" s="74"/>
      <c r="CF649" s="74"/>
      <c r="CG649" s="74"/>
      <c r="CH649" s="74"/>
      <c r="CI649" s="74"/>
      <c r="CJ649" s="74"/>
      <c r="CK649" s="74"/>
      <c r="CL649" s="74"/>
      <c r="CM649" s="74"/>
      <c r="CN649" s="74"/>
      <c r="CO649" s="74"/>
      <c r="CP649" s="74"/>
    </row>
    <row r="650" spans="1:94" ht="13">
      <c r="A650" s="3"/>
      <c r="B650" s="3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  <c r="BG650" s="74"/>
      <c r="BH650" s="74"/>
      <c r="BI650" s="74"/>
      <c r="BJ650" s="74"/>
      <c r="BK650" s="74"/>
      <c r="BL650" s="74"/>
      <c r="BM650" s="74"/>
      <c r="BN650" s="74"/>
      <c r="BO650" s="74"/>
      <c r="BP650" s="74"/>
      <c r="BQ650" s="74"/>
      <c r="BR650" s="74"/>
      <c r="BS650" s="74"/>
      <c r="BT650" s="74"/>
      <c r="BU650" s="74"/>
      <c r="BV650" s="74"/>
      <c r="BW650" s="74"/>
      <c r="BX650" s="74"/>
      <c r="BY650" s="74"/>
      <c r="BZ650" s="74"/>
      <c r="CA650" s="74"/>
      <c r="CB650" s="74"/>
      <c r="CC650" s="74"/>
      <c r="CD650" s="74"/>
      <c r="CE650" s="74"/>
      <c r="CF650" s="74"/>
      <c r="CG650" s="74"/>
      <c r="CH650" s="74"/>
      <c r="CI650" s="74"/>
      <c r="CJ650" s="74"/>
      <c r="CK650" s="74"/>
      <c r="CL650" s="74"/>
      <c r="CM650" s="74"/>
      <c r="CN650" s="74"/>
      <c r="CO650" s="74"/>
      <c r="CP650" s="74"/>
    </row>
    <row r="651" spans="1:94" ht="13">
      <c r="A651" s="3"/>
      <c r="B651" s="3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  <c r="BG651" s="74"/>
      <c r="BH651" s="74"/>
      <c r="BI651" s="74"/>
      <c r="BJ651" s="74"/>
      <c r="BK651" s="74"/>
      <c r="BL651" s="74"/>
      <c r="BM651" s="74"/>
      <c r="BN651" s="74"/>
      <c r="BO651" s="74"/>
      <c r="BP651" s="74"/>
      <c r="BQ651" s="74"/>
      <c r="BR651" s="74"/>
      <c r="BS651" s="74"/>
      <c r="BT651" s="74"/>
      <c r="BU651" s="74"/>
      <c r="BV651" s="74"/>
      <c r="BW651" s="74"/>
      <c r="BX651" s="74"/>
      <c r="BY651" s="74"/>
      <c r="BZ651" s="74"/>
      <c r="CA651" s="74"/>
      <c r="CB651" s="74"/>
      <c r="CC651" s="74"/>
      <c r="CD651" s="74"/>
      <c r="CE651" s="74"/>
      <c r="CF651" s="74"/>
      <c r="CG651" s="74"/>
      <c r="CH651" s="74"/>
      <c r="CI651" s="74"/>
      <c r="CJ651" s="74"/>
      <c r="CK651" s="74"/>
      <c r="CL651" s="74"/>
      <c r="CM651" s="74"/>
      <c r="CN651" s="74"/>
      <c r="CO651" s="74"/>
      <c r="CP651" s="74"/>
    </row>
    <row r="652" spans="1:94" ht="13">
      <c r="A652" s="3"/>
      <c r="B652" s="3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  <c r="BG652" s="74"/>
      <c r="BH652" s="74"/>
      <c r="BI652" s="74"/>
      <c r="BJ652" s="74"/>
      <c r="BK652" s="74"/>
      <c r="BL652" s="74"/>
      <c r="BM652" s="74"/>
      <c r="BN652" s="74"/>
      <c r="BO652" s="74"/>
      <c r="BP652" s="74"/>
      <c r="BQ652" s="74"/>
      <c r="BR652" s="74"/>
      <c r="BS652" s="74"/>
      <c r="BT652" s="74"/>
      <c r="BU652" s="74"/>
      <c r="BV652" s="74"/>
      <c r="BW652" s="74"/>
      <c r="BX652" s="74"/>
      <c r="BY652" s="74"/>
      <c r="BZ652" s="74"/>
      <c r="CA652" s="74"/>
      <c r="CB652" s="74"/>
      <c r="CC652" s="74"/>
      <c r="CD652" s="74"/>
      <c r="CE652" s="74"/>
      <c r="CF652" s="74"/>
      <c r="CG652" s="74"/>
      <c r="CH652" s="74"/>
      <c r="CI652" s="74"/>
      <c r="CJ652" s="74"/>
      <c r="CK652" s="74"/>
      <c r="CL652" s="74"/>
      <c r="CM652" s="74"/>
      <c r="CN652" s="74"/>
      <c r="CO652" s="74"/>
      <c r="CP652" s="74"/>
    </row>
    <row r="653" spans="1:94" ht="13">
      <c r="A653" s="3"/>
      <c r="B653" s="3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  <c r="BG653" s="74"/>
      <c r="BH653" s="74"/>
      <c r="BI653" s="74"/>
      <c r="BJ653" s="74"/>
      <c r="BK653" s="74"/>
      <c r="BL653" s="74"/>
      <c r="BM653" s="74"/>
      <c r="BN653" s="74"/>
      <c r="BO653" s="74"/>
      <c r="BP653" s="74"/>
      <c r="BQ653" s="74"/>
      <c r="BR653" s="74"/>
      <c r="BS653" s="74"/>
      <c r="BT653" s="74"/>
      <c r="BU653" s="74"/>
      <c r="BV653" s="74"/>
      <c r="BW653" s="74"/>
      <c r="BX653" s="74"/>
      <c r="BY653" s="74"/>
      <c r="BZ653" s="74"/>
      <c r="CA653" s="74"/>
      <c r="CB653" s="74"/>
      <c r="CC653" s="74"/>
      <c r="CD653" s="74"/>
      <c r="CE653" s="74"/>
      <c r="CF653" s="74"/>
      <c r="CG653" s="74"/>
      <c r="CH653" s="74"/>
      <c r="CI653" s="74"/>
      <c r="CJ653" s="74"/>
      <c r="CK653" s="74"/>
      <c r="CL653" s="74"/>
      <c r="CM653" s="74"/>
      <c r="CN653" s="74"/>
      <c r="CO653" s="74"/>
      <c r="CP653" s="74"/>
    </row>
    <row r="654" spans="1:94" ht="13">
      <c r="A654" s="3"/>
      <c r="B654" s="3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  <c r="BG654" s="74"/>
      <c r="BH654" s="74"/>
      <c r="BI654" s="74"/>
      <c r="BJ654" s="74"/>
      <c r="BK654" s="74"/>
      <c r="BL654" s="74"/>
      <c r="BM654" s="74"/>
      <c r="BN654" s="74"/>
      <c r="BO654" s="74"/>
      <c r="BP654" s="74"/>
      <c r="BQ654" s="74"/>
      <c r="BR654" s="74"/>
      <c r="BS654" s="74"/>
      <c r="BT654" s="74"/>
      <c r="BU654" s="74"/>
      <c r="BV654" s="74"/>
      <c r="BW654" s="74"/>
      <c r="BX654" s="74"/>
      <c r="BY654" s="74"/>
      <c r="BZ654" s="74"/>
      <c r="CA654" s="74"/>
      <c r="CB654" s="74"/>
      <c r="CC654" s="74"/>
      <c r="CD654" s="74"/>
      <c r="CE654" s="74"/>
      <c r="CF654" s="74"/>
      <c r="CG654" s="74"/>
      <c r="CH654" s="74"/>
      <c r="CI654" s="74"/>
      <c r="CJ654" s="74"/>
      <c r="CK654" s="74"/>
      <c r="CL654" s="74"/>
      <c r="CM654" s="74"/>
      <c r="CN654" s="74"/>
      <c r="CO654" s="74"/>
      <c r="CP654" s="74"/>
    </row>
    <row r="655" spans="1:94" ht="13">
      <c r="A655" s="3"/>
      <c r="B655" s="3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  <c r="BG655" s="74"/>
      <c r="BH655" s="74"/>
      <c r="BI655" s="74"/>
      <c r="BJ655" s="74"/>
      <c r="BK655" s="74"/>
      <c r="BL655" s="74"/>
      <c r="BM655" s="74"/>
      <c r="BN655" s="74"/>
      <c r="BO655" s="74"/>
      <c r="BP655" s="74"/>
      <c r="BQ655" s="74"/>
      <c r="BR655" s="74"/>
      <c r="BS655" s="74"/>
      <c r="BT655" s="74"/>
      <c r="BU655" s="74"/>
      <c r="BV655" s="74"/>
      <c r="BW655" s="74"/>
      <c r="BX655" s="74"/>
      <c r="BY655" s="74"/>
      <c r="BZ655" s="74"/>
      <c r="CA655" s="74"/>
      <c r="CB655" s="74"/>
      <c r="CC655" s="74"/>
      <c r="CD655" s="74"/>
      <c r="CE655" s="74"/>
      <c r="CF655" s="74"/>
      <c r="CG655" s="74"/>
      <c r="CH655" s="74"/>
      <c r="CI655" s="74"/>
      <c r="CJ655" s="74"/>
      <c r="CK655" s="74"/>
      <c r="CL655" s="74"/>
      <c r="CM655" s="74"/>
      <c r="CN655" s="74"/>
      <c r="CO655" s="74"/>
      <c r="CP655" s="74"/>
    </row>
    <row r="656" spans="1:94" ht="13">
      <c r="A656" s="3"/>
      <c r="B656" s="3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  <c r="BG656" s="74"/>
      <c r="BH656" s="74"/>
      <c r="BI656" s="74"/>
      <c r="BJ656" s="74"/>
      <c r="BK656" s="74"/>
      <c r="BL656" s="74"/>
      <c r="BM656" s="74"/>
      <c r="BN656" s="74"/>
      <c r="BO656" s="74"/>
      <c r="BP656" s="74"/>
      <c r="BQ656" s="74"/>
      <c r="BR656" s="74"/>
      <c r="BS656" s="74"/>
      <c r="BT656" s="74"/>
      <c r="BU656" s="74"/>
      <c r="BV656" s="74"/>
      <c r="BW656" s="74"/>
      <c r="BX656" s="74"/>
      <c r="BY656" s="74"/>
      <c r="BZ656" s="74"/>
      <c r="CA656" s="74"/>
      <c r="CB656" s="74"/>
      <c r="CC656" s="74"/>
      <c r="CD656" s="74"/>
      <c r="CE656" s="74"/>
      <c r="CF656" s="74"/>
      <c r="CG656" s="74"/>
      <c r="CH656" s="74"/>
      <c r="CI656" s="74"/>
      <c r="CJ656" s="74"/>
      <c r="CK656" s="74"/>
      <c r="CL656" s="74"/>
      <c r="CM656" s="74"/>
      <c r="CN656" s="74"/>
      <c r="CO656" s="74"/>
      <c r="CP656" s="74"/>
    </row>
    <row r="657" spans="1:94" ht="13">
      <c r="A657" s="3"/>
      <c r="B657" s="3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  <c r="BG657" s="74"/>
      <c r="BH657" s="74"/>
      <c r="BI657" s="74"/>
      <c r="BJ657" s="74"/>
      <c r="BK657" s="74"/>
      <c r="BL657" s="74"/>
      <c r="BM657" s="74"/>
      <c r="BN657" s="74"/>
      <c r="BO657" s="74"/>
      <c r="BP657" s="74"/>
      <c r="BQ657" s="74"/>
      <c r="BR657" s="74"/>
      <c r="BS657" s="74"/>
      <c r="BT657" s="74"/>
      <c r="BU657" s="74"/>
      <c r="BV657" s="74"/>
      <c r="BW657" s="74"/>
      <c r="BX657" s="74"/>
      <c r="BY657" s="74"/>
      <c r="BZ657" s="74"/>
      <c r="CA657" s="74"/>
      <c r="CB657" s="74"/>
      <c r="CC657" s="74"/>
      <c r="CD657" s="74"/>
      <c r="CE657" s="74"/>
      <c r="CF657" s="74"/>
      <c r="CG657" s="74"/>
      <c r="CH657" s="74"/>
      <c r="CI657" s="74"/>
      <c r="CJ657" s="74"/>
      <c r="CK657" s="74"/>
      <c r="CL657" s="74"/>
      <c r="CM657" s="74"/>
      <c r="CN657" s="74"/>
      <c r="CO657" s="74"/>
      <c r="CP657" s="74"/>
    </row>
    <row r="658" spans="1:94" ht="13">
      <c r="A658" s="3"/>
      <c r="B658" s="3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  <c r="BG658" s="74"/>
      <c r="BH658" s="74"/>
      <c r="BI658" s="74"/>
      <c r="BJ658" s="74"/>
      <c r="BK658" s="74"/>
      <c r="BL658" s="74"/>
      <c r="BM658" s="74"/>
      <c r="BN658" s="74"/>
      <c r="BO658" s="74"/>
      <c r="BP658" s="74"/>
      <c r="BQ658" s="74"/>
      <c r="BR658" s="74"/>
      <c r="BS658" s="74"/>
      <c r="BT658" s="74"/>
      <c r="BU658" s="74"/>
      <c r="BV658" s="74"/>
      <c r="BW658" s="74"/>
      <c r="BX658" s="74"/>
      <c r="BY658" s="74"/>
      <c r="BZ658" s="74"/>
      <c r="CA658" s="74"/>
      <c r="CB658" s="74"/>
      <c r="CC658" s="74"/>
      <c r="CD658" s="74"/>
      <c r="CE658" s="74"/>
      <c r="CF658" s="74"/>
      <c r="CG658" s="74"/>
      <c r="CH658" s="74"/>
      <c r="CI658" s="74"/>
      <c r="CJ658" s="74"/>
      <c r="CK658" s="74"/>
      <c r="CL658" s="74"/>
      <c r="CM658" s="74"/>
      <c r="CN658" s="74"/>
      <c r="CO658" s="74"/>
      <c r="CP658" s="74"/>
    </row>
    <row r="659" spans="1:94" ht="13">
      <c r="A659" s="3"/>
      <c r="B659" s="3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  <c r="BG659" s="74"/>
      <c r="BH659" s="74"/>
      <c r="BI659" s="74"/>
      <c r="BJ659" s="74"/>
      <c r="BK659" s="74"/>
      <c r="BL659" s="74"/>
      <c r="BM659" s="74"/>
      <c r="BN659" s="74"/>
      <c r="BO659" s="74"/>
      <c r="BP659" s="74"/>
      <c r="BQ659" s="74"/>
      <c r="BR659" s="74"/>
      <c r="BS659" s="74"/>
      <c r="BT659" s="74"/>
      <c r="BU659" s="74"/>
      <c r="BV659" s="74"/>
      <c r="BW659" s="74"/>
      <c r="BX659" s="74"/>
      <c r="BY659" s="74"/>
      <c r="BZ659" s="74"/>
      <c r="CA659" s="74"/>
      <c r="CB659" s="74"/>
      <c r="CC659" s="74"/>
      <c r="CD659" s="74"/>
      <c r="CE659" s="74"/>
      <c r="CF659" s="74"/>
      <c r="CG659" s="74"/>
      <c r="CH659" s="74"/>
      <c r="CI659" s="74"/>
      <c r="CJ659" s="74"/>
      <c r="CK659" s="74"/>
      <c r="CL659" s="74"/>
      <c r="CM659" s="74"/>
      <c r="CN659" s="74"/>
      <c r="CO659" s="74"/>
      <c r="CP659" s="74"/>
    </row>
    <row r="660" spans="1:94" ht="13">
      <c r="A660" s="3"/>
      <c r="B660" s="3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  <c r="BG660" s="74"/>
      <c r="BH660" s="74"/>
      <c r="BI660" s="74"/>
      <c r="BJ660" s="74"/>
      <c r="BK660" s="74"/>
      <c r="BL660" s="74"/>
      <c r="BM660" s="74"/>
      <c r="BN660" s="74"/>
      <c r="BO660" s="74"/>
      <c r="BP660" s="74"/>
      <c r="BQ660" s="74"/>
      <c r="BR660" s="74"/>
      <c r="BS660" s="74"/>
      <c r="BT660" s="74"/>
      <c r="BU660" s="74"/>
      <c r="BV660" s="74"/>
      <c r="BW660" s="74"/>
      <c r="BX660" s="74"/>
      <c r="BY660" s="74"/>
      <c r="BZ660" s="74"/>
      <c r="CA660" s="74"/>
      <c r="CB660" s="74"/>
      <c r="CC660" s="74"/>
      <c r="CD660" s="74"/>
      <c r="CE660" s="74"/>
      <c r="CF660" s="74"/>
      <c r="CG660" s="74"/>
      <c r="CH660" s="74"/>
      <c r="CI660" s="74"/>
      <c r="CJ660" s="74"/>
      <c r="CK660" s="74"/>
      <c r="CL660" s="74"/>
      <c r="CM660" s="74"/>
      <c r="CN660" s="74"/>
      <c r="CO660" s="74"/>
      <c r="CP660" s="74"/>
    </row>
    <row r="661" spans="1:94" ht="13">
      <c r="A661" s="3"/>
      <c r="B661" s="3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  <c r="BG661" s="74"/>
      <c r="BH661" s="74"/>
      <c r="BI661" s="74"/>
      <c r="BJ661" s="74"/>
      <c r="BK661" s="74"/>
      <c r="BL661" s="74"/>
      <c r="BM661" s="74"/>
      <c r="BN661" s="74"/>
      <c r="BO661" s="74"/>
      <c r="BP661" s="74"/>
      <c r="BQ661" s="74"/>
      <c r="BR661" s="74"/>
      <c r="BS661" s="74"/>
      <c r="BT661" s="74"/>
      <c r="BU661" s="74"/>
      <c r="BV661" s="74"/>
      <c r="BW661" s="74"/>
      <c r="BX661" s="74"/>
      <c r="BY661" s="74"/>
      <c r="BZ661" s="74"/>
      <c r="CA661" s="74"/>
      <c r="CB661" s="74"/>
      <c r="CC661" s="74"/>
      <c r="CD661" s="74"/>
      <c r="CE661" s="74"/>
      <c r="CF661" s="74"/>
      <c r="CG661" s="74"/>
      <c r="CH661" s="74"/>
      <c r="CI661" s="74"/>
      <c r="CJ661" s="74"/>
      <c r="CK661" s="74"/>
      <c r="CL661" s="74"/>
      <c r="CM661" s="74"/>
      <c r="CN661" s="74"/>
      <c r="CO661" s="74"/>
      <c r="CP661" s="74"/>
    </row>
    <row r="662" spans="1:94" ht="13">
      <c r="A662" s="3"/>
      <c r="B662" s="3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  <c r="BG662" s="74"/>
      <c r="BH662" s="74"/>
      <c r="BI662" s="74"/>
      <c r="BJ662" s="74"/>
      <c r="BK662" s="74"/>
      <c r="BL662" s="74"/>
      <c r="BM662" s="74"/>
      <c r="BN662" s="74"/>
      <c r="BO662" s="74"/>
      <c r="BP662" s="74"/>
      <c r="BQ662" s="74"/>
      <c r="BR662" s="74"/>
      <c r="BS662" s="74"/>
      <c r="BT662" s="74"/>
      <c r="BU662" s="74"/>
      <c r="BV662" s="74"/>
      <c r="BW662" s="74"/>
      <c r="BX662" s="74"/>
      <c r="BY662" s="74"/>
      <c r="BZ662" s="74"/>
      <c r="CA662" s="74"/>
      <c r="CB662" s="74"/>
      <c r="CC662" s="74"/>
      <c r="CD662" s="74"/>
      <c r="CE662" s="74"/>
      <c r="CF662" s="74"/>
      <c r="CG662" s="74"/>
      <c r="CH662" s="74"/>
      <c r="CI662" s="74"/>
      <c r="CJ662" s="74"/>
      <c r="CK662" s="74"/>
      <c r="CL662" s="74"/>
      <c r="CM662" s="74"/>
      <c r="CN662" s="74"/>
      <c r="CO662" s="74"/>
      <c r="CP662" s="74"/>
    </row>
    <row r="663" spans="1:94" ht="13">
      <c r="A663" s="3"/>
      <c r="B663" s="3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  <c r="BG663" s="74"/>
      <c r="BH663" s="74"/>
      <c r="BI663" s="74"/>
      <c r="BJ663" s="74"/>
      <c r="BK663" s="74"/>
      <c r="BL663" s="74"/>
      <c r="BM663" s="74"/>
      <c r="BN663" s="74"/>
      <c r="BO663" s="74"/>
      <c r="BP663" s="74"/>
      <c r="BQ663" s="74"/>
      <c r="BR663" s="74"/>
      <c r="BS663" s="74"/>
      <c r="BT663" s="74"/>
      <c r="BU663" s="74"/>
      <c r="BV663" s="74"/>
      <c r="BW663" s="74"/>
      <c r="BX663" s="74"/>
      <c r="BY663" s="74"/>
      <c r="BZ663" s="74"/>
      <c r="CA663" s="74"/>
      <c r="CB663" s="74"/>
      <c r="CC663" s="74"/>
      <c r="CD663" s="74"/>
      <c r="CE663" s="74"/>
      <c r="CF663" s="74"/>
      <c r="CG663" s="74"/>
      <c r="CH663" s="74"/>
      <c r="CI663" s="74"/>
      <c r="CJ663" s="74"/>
      <c r="CK663" s="74"/>
      <c r="CL663" s="74"/>
      <c r="CM663" s="74"/>
      <c r="CN663" s="74"/>
      <c r="CO663" s="74"/>
      <c r="CP663" s="74"/>
    </row>
    <row r="664" spans="1:94" ht="13">
      <c r="A664" s="3"/>
      <c r="B664" s="3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  <c r="BG664" s="74"/>
      <c r="BH664" s="74"/>
      <c r="BI664" s="74"/>
      <c r="BJ664" s="74"/>
      <c r="BK664" s="74"/>
      <c r="BL664" s="74"/>
      <c r="BM664" s="74"/>
      <c r="BN664" s="74"/>
      <c r="BO664" s="74"/>
      <c r="BP664" s="74"/>
      <c r="BQ664" s="74"/>
      <c r="BR664" s="74"/>
      <c r="BS664" s="74"/>
      <c r="BT664" s="74"/>
      <c r="BU664" s="74"/>
      <c r="BV664" s="74"/>
      <c r="BW664" s="74"/>
      <c r="BX664" s="74"/>
      <c r="BY664" s="74"/>
      <c r="BZ664" s="74"/>
      <c r="CA664" s="74"/>
      <c r="CB664" s="74"/>
      <c r="CC664" s="74"/>
      <c r="CD664" s="74"/>
      <c r="CE664" s="74"/>
      <c r="CF664" s="74"/>
      <c r="CG664" s="74"/>
      <c r="CH664" s="74"/>
      <c r="CI664" s="74"/>
      <c r="CJ664" s="74"/>
      <c r="CK664" s="74"/>
      <c r="CL664" s="74"/>
      <c r="CM664" s="74"/>
      <c r="CN664" s="74"/>
      <c r="CO664" s="74"/>
      <c r="CP664" s="74"/>
    </row>
    <row r="665" spans="1:94" ht="13">
      <c r="A665" s="3"/>
      <c r="B665" s="3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  <c r="BG665" s="74"/>
      <c r="BH665" s="74"/>
      <c r="BI665" s="74"/>
      <c r="BJ665" s="74"/>
      <c r="BK665" s="74"/>
      <c r="BL665" s="74"/>
      <c r="BM665" s="74"/>
      <c r="BN665" s="74"/>
      <c r="BO665" s="74"/>
      <c r="BP665" s="74"/>
      <c r="BQ665" s="74"/>
      <c r="BR665" s="74"/>
      <c r="BS665" s="74"/>
      <c r="BT665" s="74"/>
      <c r="BU665" s="74"/>
      <c r="BV665" s="74"/>
      <c r="BW665" s="74"/>
      <c r="BX665" s="74"/>
      <c r="BY665" s="74"/>
      <c r="BZ665" s="74"/>
      <c r="CA665" s="74"/>
      <c r="CB665" s="74"/>
      <c r="CC665" s="74"/>
      <c r="CD665" s="74"/>
      <c r="CE665" s="74"/>
      <c r="CF665" s="74"/>
      <c r="CG665" s="74"/>
      <c r="CH665" s="74"/>
      <c r="CI665" s="74"/>
      <c r="CJ665" s="74"/>
      <c r="CK665" s="74"/>
      <c r="CL665" s="74"/>
      <c r="CM665" s="74"/>
      <c r="CN665" s="74"/>
      <c r="CO665" s="74"/>
      <c r="CP665" s="74"/>
    </row>
    <row r="666" spans="1:94" ht="13">
      <c r="A666" s="3"/>
      <c r="B666" s="3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  <c r="BG666" s="74"/>
      <c r="BH666" s="74"/>
      <c r="BI666" s="74"/>
      <c r="BJ666" s="74"/>
      <c r="BK666" s="74"/>
      <c r="BL666" s="74"/>
      <c r="BM666" s="74"/>
      <c r="BN666" s="74"/>
      <c r="BO666" s="74"/>
      <c r="BP666" s="74"/>
      <c r="BQ666" s="74"/>
      <c r="BR666" s="74"/>
      <c r="BS666" s="74"/>
      <c r="BT666" s="74"/>
      <c r="BU666" s="74"/>
      <c r="BV666" s="74"/>
      <c r="BW666" s="74"/>
      <c r="BX666" s="74"/>
      <c r="BY666" s="74"/>
      <c r="BZ666" s="74"/>
      <c r="CA666" s="74"/>
      <c r="CB666" s="74"/>
      <c r="CC666" s="74"/>
      <c r="CD666" s="74"/>
      <c r="CE666" s="74"/>
      <c r="CF666" s="74"/>
      <c r="CG666" s="74"/>
      <c r="CH666" s="74"/>
      <c r="CI666" s="74"/>
      <c r="CJ666" s="74"/>
      <c r="CK666" s="74"/>
      <c r="CL666" s="74"/>
      <c r="CM666" s="74"/>
      <c r="CN666" s="74"/>
      <c r="CO666" s="74"/>
      <c r="CP666" s="74"/>
    </row>
    <row r="667" spans="1:94" ht="13">
      <c r="A667" s="3"/>
      <c r="B667" s="3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  <c r="BG667" s="74"/>
      <c r="BH667" s="74"/>
      <c r="BI667" s="74"/>
      <c r="BJ667" s="74"/>
      <c r="BK667" s="74"/>
      <c r="BL667" s="74"/>
      <c r="BM667" s="74"/>
      <c r="BN667" s="74"/>
      <c r="BO667" s="74"/>
      <c r="BP667" s="74"/>
      <c r="BQ667" s="74"/>
      <c r="BR667" s="74"/>
      <c r="BS667" s="74"/>
      <c r="BT667" s="74"/>
      <c r="BU667" s="74"/>
      <c r="BV667" s="74"/>
      <c r="BW667" s="74"/>
      <c r="BX667" s="74"/>
      <c r="BY667" s="74"/>
      <c r="BZ667" s="74"/>
      <c r="CA667" s="74"/>
      <c r="CB667" s="74"/>
      <c r="CC667" s="74"/>
      <c r="CD667" s="74"/>
      <c r="CE667" s="74"/>
      <c r="CF667" s="74"/>
      <c r="CG667" s="74"/>
      <c r="CH667" s="74"/>
      <c r="CI667" s="74"/>
      <c r="CJ667" s="74"/>
      <c r="CK667" s="74"/>
      <c r="CL667" s="74"/>
      <c r="CM667" s="74"/>
      <c r="CN667" s="74"/>
      <c r="CO667" s="74"/>
      <c r="CP667" s="74"/>
    </row>
    <row r="668" spans="1:94" ht="13">
      <c r="A668" s="3"/>
      <c r="B668" s="3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  <c r="BG668" s="74"/>
      <c r="BH668" s="74"/>
      <c r="BI668" s="74"/>
      <c r="BJ668" s="74"/>
      <c r="BK668" s="74"/>
      <c r="BL668" s="74"/>
      <c r="BM668" s="74"/>
      <c r="BN668" s="74"/>
      <c r="BO668" s="74"/>
      <c r="BP668" s="74"/>
      <c r="BQ668" s="74"/>
      <c r="BR668" s="74"/>
      <c r="BS668" s="74"/>
      <c r="BT668" s="74"/>
      <c r="BU668" s="74"/>
      <c r="BV668" s="74"/>
      <c r="BW668" s="74"/>
      <c r="BX668" s="74"/>
      <c r="BY668" s="74"/>
      <c r="BZ668" s="74"/>
      <c r="CA668" s="74"/>
      <c r="CB668" s="74"/>
      <c r="CC668" s="74"/>
      <c r="CD668" s="74"/>
      <c r="CE668" s="74"/>
      <c r="CF668" s="74"/>
      <c r="CG668" s="74"/>
      <c r="CH668" s="74"/>
      <c r="CI668" s="74"/>
      <c r="CJ668" s="74"/>
      <c r="CK668" s="74"/>
      <c r="CL668" s="74"/>
      <c r="CM668" s="74"/>
      <c r="CN668" s="74"/>
      <c r="CO668" s="74"/>
      <c r="CP668" s="74"/>
    </row>
    <row r="669" spans="1:94" ht="13">
      <c r="A669" s="3"/>
      <c r="B669" s="3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  <c r="BG669" s="74"/>
      <c r="BH669" s="74"/>
      <c r="BI669" s="74"/>
      <c r="BJ669" s="74"/>
      <c r="BK669" s="74"/>
      <c r="BL669" s="74"/>
      <c r="BM669" s="74"/>
      <c r="BN669" s="74"/>
      <c r="BO669" s="74"/>
      <c r="BP669" s="74"/>
      <c r="BQ669" s="74"/>
      <c r="BR669" s="74"/>
      <c r="BS669" s="74"/>
      <c r="BT669" s="74"/>
      <c r="BU669" s="74"/>
      <c r="BV669" s="74"/>
      <c r="BW669" s="74"/>
      <c r="BX669" s="74"/>
      <c r="BY669" s="74"/>
      <c r="BZ669" s="74"/>
      <c r="CA669" s="74"/>
      <c r="CB669" s="74"/>
      <c r="CC669" s="74"/>
      <c r="CD669" s="74"/>
      <c r="CE669" s="74"/>
      <c r="CF669" s="74"/>
      <c r="CG669" s="74"/>
      <c r="CH669" s="74"/>
      <c r="CI669" s="74"/>
      <c r="CJ669" s="74"/>
      <c r="CK669" s="74"/>
      <c r="CL669" s="74"/>
      <c r="CM669" s="74"/>
      <c r="CN669" s="74"/>
      <c r="CO669" s="74"/>
      <c r="CP669" s="74"/>
    </row>
    <row r="670" spans="1:94" ht="13">
      <c r="A670" s="3"/>
      <c r="B670" s="3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  <c r="BG670" s="74"/>
      <c r="BH670" s="74"/>
      <c r="BI670" s="74"/>
      <c r="BJ670" s="74"/>
      <c r="BK670" s="74"/>
      <c r="BL670" s="74"/>
      <c r="BM670" s="74"/>
      <c r="BN670" s="74"/>
      <c r="BO670" s="74"/>
      <c r="BP670" s="74"/>
      <c r="BQ670" s="74"/>
      <c r="BR670" s="74"/>
      <c r="BS670" s="74"/>
      <c r="BT670" s="74"/>
      <c r="BU670" s="74"/>
      <c r="BV670" s="74"/>
      <c r="BW670" s="74"/>
      <c r="BX670" s="74"/>
      <c r="BY670" s="74"/>
      <c r="BZ670" s="74"/>
      <c r="CA670" s="74"/>
      <c r="CB670" s="74"/>
      <c r="CC670" s="74"/>
      <c r="CD670" s="74"/>
      <c r="CE670" s="74"/>
      <c r="CF670" s="74"/>
      <c r="CG670" s="74"/>
      <c r="CH670" s="74"/>
      <c r="CI670" s="74"/>
      <c r="CJ670" s="74"/>
      <c r="CK670" s="74"/>
      <c r="CL670" s="74"/>
      <c r="CM670" s="74"/>
      <c r="CN670" s="74"/>
      <c r="CO670" s="74"/>
      <c r="CP670" s="74"/>
    </row>
    <row r="671" spans="1:94" ht="13">
      <c r="A671" s="3"/>
      <c r="B671" s="3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  <c r="BG671" s="74"/>
      <c r="BH671" s="74"/>
      <c r="BI671" s="74"/>
      <c r="BJ671" s="74"/>
      <c r="BK671" s="74"/>
      <c r="BL671" s="74"/>
      <c r="BM671" s="74"/>
      <c r="BN671" s="74"/>
      <c r="BO671" s="74"/>
      <c r="BP671" s="74"/>
      <c r="BQ671" s="74"/>
      <c r="BR671" s="74"/>
      <c r="BS671" s="74"/>
      <c r="BT671" s="74"/>
      <c r="BU671" s="74"/>
      <c r="BV671" s="74"/>
      <c r="BW671" s="74"/>
      <c r="BX671" s="74"/>
      <c r="BY671" s="74"/>
      <c r="BZ671" s="74"/>
      <c r="CA671" s="74"/>
      <c r="CB671" s="74"/>
      <c r="CC671" s="74"/>
      <c r="CD671" s="74"/>
      <c r="CE671" s="74"/>
      <c r="CF671" s="74"/>
      <c r="CG671" s="74"/>
      <c r="CH671" s="74"/>
      <c r="CI671" s="74"/>
      <c r="CJ671" s="74"/>
      <c r="CK671" s="74"/>
      <c r="CL671" s="74"/>
      <c r="CM671" s="74"/>
      <c r="CN671" s="74"/>
      <c r="CO671" s="74"/>
      <c r="CP671" s="74"/>
    </row>
    <row r="672" spans="1:94" ht="13">
      <c r="A672" s="3"/>
      <c r="B672" s="3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  <c r="BG672" s="74"/>
      <c r="BH672" s="74"/>
      <c r="BI672" s="74"/>
      <c r="BJ672" s="74"/>
      <c r="BK672" s="74"/>
      <c r="BL672" s="74"/>
      <c r="BM672" s="74"/>
      <c r="BN672" s="74"/>
      <c r="BO672" s="74"/>
      <c r="BP672" s="74"/>
      <c r="BQ672" s="74"/>
      <c r="BR672" s="74"/>
      <c r="BS672" s="74"/>
      <c r="BT672" s="74"/>
      <c r="BU672" s="74"/>
      <c r="BV672" s="74"/>
      <c r="BW672" s="74"/>
      <c r="BX672" s="74"/>
      <c r="BY672" s="74"/>
      <c r="BZ672" s="74"/>
      <c r="CA672" s="74"/>
      <c r="CB672" s="74"/>
      <c r="CC672" s="74"/>
      <c r="CD672" s="74"/>
      <c r="CE672" s="74"/>
      <c r="CF672" s="74"/>
      <c r="CG672" s="74"/>
      <c r="CH672" s="74"/>
      <c r="CI672" s="74"/>
      <c r="CJ672" s="74"/>
      <c r="CK672" s="74"/>
      <c r="CL672" s="74"/>
      <c r="CM672" s="74"/>
      <c r="CN672" s="74"/>
      <c r="CO672" s="74"/>
      <c r="CP672" s="74"/>
    </row>
    <row r="673" spans="1:94" ht="13">
      <c r="A673" s="3"/>
      <c r="B673" s="3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  <c r="BG673" s="74"/>
      <c r="BH673" s="74"/>
      <c r="BI673" s="74"/>
      <c r="BJ673" s="74"/>
      <c r="BK673" s="74"/>
      <c r="BL673" s="74"/>
      <c r="BM673" s="74"/>
      <c r="BN673" s="74"/>
      <c r="BO673" s="74"/>
      <c r="BP673" s="74"/>
      <c r="BQ673" s="74"/>
      <c r="BR673" s="74"/>
      <c r="BS673" s="74"/>
      <c r="BT673" s="74"/>
      <c r="BU673" s="74"/>
      <c r="BV673" s="74"/>
      <c r="BW673" s="74"/>
      <c r="BX673" s="74"/>
      <c r="BY673" s="74"/>
      <c r="BZ673" s="74"/>
      <c r="CA673" s="74"/>
      <c r="CB673" s="74"/>
      <c r="CC673" s="74"/>
      <c r="CD673" s="74"/>
      <c r="CE673" s="74"/>
      <c r="CF673" s="74"/>
      <c r="CG673" s="74"/>
      <c r="CH673" s="74"/>
      <c r="CI673" s="74"/>
      <c r="CJ673" s="74"/>
      <c r="CK673" s="74"/>
      <c r="CL673" s="74"/>
      <c r="CM673" s="74"/>
      <c r="CN673" s="74"/>
      <c r="CO673" s="74"/>
      <c r="CP673" s="74"/>
    </row>
    <row r="674" spans="1:94" ht="13">
      <c r="A674" s="3"/>
      <c r="B674" s="3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  <c r="BG674" s="74"/>
      <c r="BH674" s="74"/>
      <c r="BI674" s="74"/>
      <c r="BJ674" s="74"/>
      <c r="BK674" s="74"/>
      <c r="BL674" s="74"/>
      <c r="BM674" s="74"/>
      <c r="BN674" s="74"/>
      <c r="BO674" s="74"/>
      <c r="BP674" s="74"/>
      <c r="BQ674" s="74"/>
      <c r="BR674" s="74"/>
      <c r="BS674" s="74"/>
      <c r="BT674" s="74"/>
      <c r="BU674" s="74"/>
      <c r="BV674" s="74"/>
      <c r="BW674" s="74"/>
      <c r="BX674" s="74"/>
      <c r="BY674" s="74"/>
      <c r="BZ674" s="74"/>
      <c r="CA674" s="74"/>
      <c r="CB674" s="74"/>
      <c r="CC674" s="74"/>
      <c r="CD674" s="74"/>
      <c r="CE674" s="74"/>
      <c r="CF674" s="74"/>
      <c r="CG674" s="74"/>
      <c r="CH674" s="74"/>
      <c r="CI674" s="74"/>
      <c r="CJ674" s="74"/>
      <c r="CK674" s="74"/>
      <c r="CL674" s="74"/>
      <c r="CM674" s="74"/>
      <c r="CN674" s="74"/>
      <c r="CO674" s="74"/>
      <c r="CP674" s="74"/>
    </row>
    <row r="675" spans="1:94" ht="13">
      <c r="A675" s="3"/>
      <c r="B675" s="3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  <c r="BG675" s="74"/>
      <c r="BH675" s="74"/>
      <c r="BI675" s="74"/>
      <c r="BJ675" s="74"/>
      <c r="BK675" s="74"/>
      <c r="BL675" s="74"/>
      <c r="BM675" s="74"/>
      <c r="BN675" s="74"/>
      <c r="BO675" s="74"/>
      <c r="BP675" s="74"/>
      <c r="BQ675" s="74"/>
      <c r="BR675" s="74"/>
      <c r="BS675" s="74"/>
      <c r="BT675" s="74"/>
      <c r="BU675" s="74"/>
      <c r="BV675" s="74"/>
      <c r="BW675" s="74"/>
      <c r="BX675" s="74"/>
      <c r="BY675" s="74"/>
      <c r="BZ675" s="74"/>
      <c r="CA675" s="74"/>
      <c r="CB675" s="74"/>
      <c r="CC675" s="74"/>
      <c r="CD675" s="74"/>
      <c r="CE675" s="74"/>
      <c r="CF675" s="74"/>
      <c r="CG675" s="74"/>
      <c r="CH675" s="74"/>
      <c r="CI675" s="74"/>
      <c r="CJ675" s="74"/>
      <c r="CK675" s="74"/>
      <c r="CL675" s="74"/>
      <c r="CM675" s="74"/>
      <c r="CN675" s="74"/>
      <c r="CO675" s="74"/>
      <c r="CP675" s="74"/>
    </row>
    <row r="676" spans="1:94" ht="13">
      <c r="A676" s="3"/>
      <c r="B676" s="3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  <c r="BG676" s="74"/>
      <c r="BH676" s="74"/>
      <c r="BI676" s="74"/>
      <c r="BJ676" s="74"/>
      <c r="BK676" s="74"/>
      <c r="BL676" s="74"/>
      <c r="BM676" s="74"/>
      <c r="BN676" s="74"/>
      <c r="BO676" s="74"/>
      <c r="BP676" s="74"/>
      <c r="BQ676" s="74"/>
      <c r="BR676" s="74"/>
      <c r="BS676" s="74"/>
      <c r="BT676" s="74"/>
      <c r="BU676" s="74"/>
      <c r="BV676" s="74"/>
      <c r="BW676" s="74"/>
      <c r="BX676" s="74"/>
      <c r="BY676" s="74"/>
      <c r="BZ676" s="74"/>
      <c r="CA676" s="74"/>
      <c r="CB676" s="74"/>
      <c r="CC676" s="74"/>
      <c r="CD676" s="74"/>
      <c r="CE676" s="74"/>
      <c r="CF676" s="74"/>
      <c r="CG676" s="74"/>
      <c r="CH676" s="74"/>
      <c r="CI676" s="74"/>
      <c r="CJ676" s="74"/>
      <c r="CK676" s="74"/>
      <c r="CL676" s="74"/>
      <c r="CM676" s="74"/>
      <c r="CN676" s="74"/>
      <c r="CO676" s="74"/>
      <c r="CP676" s="74"/>
    </row>
    <row r="677" spans="1:94" ht="13">
      <c r="A677" s="3"/>
      <c r="B677" s="3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  <c r="BG677" s="74"/>
      <c r="BH677" s="74"/>
      <c r="BI677" s="74"/>
      <c r="BJ677" s="74"/>
      <c r="BK677" s="74"/>
      <c r="BL677" s="74"/>
      <c r="BM677" s="74"/>
      <c r="BN677" s="74"/>
      <c r="BO677" s="74"/>
      <c r="BP677" s="74"/>
      <c r="BQ677" s="74"/>
      <c r="BR677" s="74"/>
      <c r="BS677" s="74"/>
      <c r="BT677" s="74"/>
      <c r="BU677" s="74"/>
      <c r="BV677" s="74"/>
      <c r="BW677" s="74"/>
      <c r="BX677" s="74"/>
      <c r="BY677" s="74"/>
      <c r="BZ677" s="74"/>
      <c r="CA677" s="74"/>
      <c r="CB677" s="74"/>
      <c r="CC677" s="74"/>
      <c r="CD677" s="74"/>
      <c r="CE677" s="74"/>
      <c r="CF677" s="74"/>
      <c r="CG677" s="74"/>
      <c r="CH677" s="74"/>
      <c r="CI677" s="74"/>
      <c r="CJ677" s="74"/>
      <c r="CK677" s="74"/>
      <c r="CL677" s="74"/>
      <c r="CM677" s="74"/>
      <c r="CN677" s="74"/>
      <c r="CO677" s="74"/>
      <c r="CP677" s="74"/>
    </row>
    <row r="678" spans="1:94" ht="13">
      <c r="A678" s="3"/>
      <c r="B678" s="3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  <c r="BG678" s="74"/>
      <c r="BH678" s="74"/>
      <c r="BI678" s="74"/>
      <c r="BJ678" s="74"/>
      <c r="BK678" s="74"/>
      <c r="BL678" s="74"/>
      <c r="BM678" s="74"/>
      <c r="BN678" s="74"/>
      <c r="BO678" s="74"/>
      <c r="BP678" s="74"/>
      <c r="BQ678" s="74"/>
      <c r="BR678" s="74"/>
      <c r="BS678" s="74"/>
      <c r="BT678" s="74"/>
      <c r="BU678" s="74"/>
      <c r="BV678" s="74"/>
      <c r="BW678" s="74"/>
      <c r="BX678" s="74"/>
      <c r="BY678" s="74"/>
      <c r="BZ678" s="74"/>
      <c r="CA678" s="74"/>
      <c r="CB678" s="74"/>
      <c r="CC678" s="74"/>
      <c r="CD678" s="74"/>
      <c r="CE678" s="74"/>
      <c r="CF678" s="74"/>
      <c r="CG678" s="74"/>
      <c r="CH678" s="74"/>
      <c r="CI678" s="74"/>
      <c r="CJ678" s="74"/>
      <c r="CK678" s="74"/>
      <c r="CL678" s="74"/>
      <c r="CM678" s="74"/>
      <c r="CN678" s="74"/>
      <c r="CO678" s="74"/>
      <c r="CP678" s="74"/>
    </row>
    <row r="679" spans="1:94" ht="13">
      <c r="A679" s="3"/>
      <c r="B679" s="3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  <c r="BG679" s="74"/>
      <c r="BH679" s="74"/>
      <c r="BI679" s="74"/>
      <c r="BJ679" s="74"/>
      <c r="BK679" s="74"/>
      <c r="BL679" s="74"/>
      <c r="BM679" s="74"/>
      <c r="BN679" s="74"/>
      <c r="BO679" s="74"/>
      <c r="BP679" s="74"/>
      <c r="BQ679" s="74"/>
      <c r="BR679" s="74"/>
      <c r="BS679" s="74"/>
      <c r="BT679" s="74"/>
      <c r="BU679" s="74"/>
      <c r="BV679" s="74"/>
      <c r="BW679" s="74"/>
      <c r="BX679" s="74"/>
      <c r="BY679" s="74"/>
      <c r="BZ679" s="74"/>
      <c r="CA679" s="74"/>
      <c r="CB679" s="74"/>
      <c r="CC679" s="74"/>
      <c r="CD679" s="74"/>
      <c r="CE679" s="74"/>
      <c r="CF679" s="74"/>
      <c r="CG679" s="74"/>
      <c r="CH679" s="74"/>
      <c r="CI679" s="74"/>
      <c r="CJ679" s="74"/>
      <c r="CK679" s="74"/>
      <c r="CL679" s="74"/>
      <c r="CM679" s="74"/>
      <c r="CN679" s="74"/>
      <c r="CO679" s="74"/>
      <c r="CP679" s="74"/>
    </row>
    <row r="680" spans="1:94" ht="13">
      <c r="A680" s="3"/>
      <c r="B680" s="3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  <c r="BG680" s="74"/>
      <c r="BH680" s="74"/>
      <c r="BI680" s="74"/>
      <c r="BJ680" s="74"/>
      <c r="BK680" s="74"/>
      <c r="BL680" s="74"/>
      <c r="BM680" s="74"/>
      <c r="BN680" s="74"/>
      <c r="BO680" s="74"/>
      <c r="BP680" s="74"/>
      <c r="BQ680" s="74"/>
      <c r="BR680" s="74"/>
      <c r="BS680" s="74"/>
      <c r="BT680" s="74"/>
      <c r="BU680" s="74"/>
      <c r="BV680" s="74"/>
      <c r="BW680" s="74"/>
      <c r="BX680" s="74"/>
      <c r="BY680" s="74"/>
      <c r="BZ680" s="74"/>
      <c r="CA680" s="74"/>
      <c r="CB680" s="74"/>
      <c r="CC680" s="74"/>
      <c r="CD680" s="74"/>
      <c r="CE680" s="74"/>
      <c r="CF680" s="74"/>
      <c r="CG680" s="74"/>
      <c r="CH680" s="74"/>
      <c r="CI680" s="74"/>
      <c r="CJ680" s="74"/>
      <c r="CK680" s="74"/>
      <c r="CL680" s="74"/>
      <c r="CM680" s="74"/>
      <c r="CN680" s="74"/>
      <c r="CO680" s="74"/>
      <c r="CP680" s="74"/>
    </row>
    <row r="681" spans="1:94" ht="13">
      <c r="A681" s="3"/>
      <c r="B681" s="3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  <c r="BG681" s="74"/>
      <c r="BH681" s="74"/>
      <c r="BI681" s="74"/>
      <c r="BJ681" s="74"/>
      <c r="BK681" s="74"/>
      <c r="BL681" s="74"/>
      <c r="BM681" s="74"/>
      <c r="BN681" s="74"/>
      <c r="BO681" s="74"/>
      <c r="BP681" s="74"/>
      <c r="BQ681" s="74"/>
      <c r="BR681" s="74"/>
      <c r="BS681" s="74"/>
      <c r="BT681" s="74"/>
      <c r="BU681" s="74"/>
      <c r="BV681" s="74"/>
      <c r="BW681" s="74"/>
      <c r="BX681" s="74"/>
      <c r="BY681" s="74"/>
      <c r="BZ681" s="74"/>
      <c r="CA681" s="74"/>
      <c r="CB681" s="74"/>
      <c r="CC681" s="74"/>
      <c r="CD681" s="74"/>
      <c r="CE681" s="74"/>
      <c r="CF681" s="74"/>
      <c r="CG681" s="74"/>
      <c r="CH681" s="74"/>
      <c r="CI681" s="74"/>
      <c r="CJ681" s="74"/>
      <c r="CK681" s="74"/>
      <c r="CL681" s="74"/>
      <c r="CM681" s="74"/>
      <c r="CN681" s="74"/>
      <c r="CO681" s="74"/>
      <c r="CP681" s="74"/>
    </row>
    <row r="682" spans="1:94" ht="13">
      <c r="A682" s="3"/>
      <c r="B682" s="3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  <c r="BG682" s="74"/>
      <c r="BH682" s="74"/>
      <c r="BI682" s="74"/>
      <c r="BJ682" s="74"/>
      <c r="BK682" s="74"/>
      <c r="BL682" s="74"/>
      <c r="BM682" s="74"/>
      <c r="BN682" s="74"/>
      <c r="BO682" s="74"/>
      <c r="BP682" s="74"/>
      <c r="BQ682" s="74"/>
      <c r="BR682" s="74"/>
      <c r="BS682" s="74"/>
      <c r="BT682" s="74"/>
      <c r="BU682" s="74"/>
      <c r="BV682" s="74"/>
      <c r="BW682" s="74"/>
      <c r="BX682" s="74"/>
      <c r="BY682" s="74"/>
      <c r="BZ682" s="74"/>
      <c r="CA682" s="74"/>
      <c r="CB682" s="74"/>
      <c r="CC682" s="74"/>
      <c r="CD682" s="74"/>
      <c r="CE682" s="74"/>
      <c r="CF682" s="74"/>
      <c r="CG682" s="74"/>
      <c r="CH682" s="74"/>
      <c r="CI682" s="74"/>
      <c r="CJ682" s="74"/>
      <c r="CK682" s="74"/>
      <c r="CL682" s="74"/>
      <c r="CM682" s="74"/>
      <c r="CN682" s="74"/>
      <c r="CO682" s="74"/>
      <c r="CP682" s="74"/>
    </row>
    <row r="683" spans="1:94" ht="13">
      <c r="A683" s="3"/>
      <c r="B683" s="3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  <c r="BG683" s="74"/>
      <c r="BH683" s="74"/>
      <c r="BI683" s="74"/>
      <c r="BJ683" s="74"/>
      <c r="BK683" s="74"/>
      <c r="BL683" s="74"/>
      <c r="BM683" s="74"/>
      <c r="BN683" s="74"/>
      <c r="BO683" s="74"/>
      <c r="BP683" s="74"/>
      <c r="BQ683" s="74"/>
      <c r="BR683" s="74"/>
      <c r="BS683" s="74"/>
      <c r="BT683" s="74"/>
      <c r="BU683" s="74"/>
      <c r="BV683" s="74"/>
      <c r="BW683" s="74"/>
      <c r="BX683" s="74"/>
      <c r="BY683" s="74"/>
      <c r="BZ683" s="74"/>
      <c r="CA683" s="74"/>
      <c r="CB683" s="74"/>
      <c r="CC683" s="74"/>
      <c r="CD683" s="74"/>
      <c r="CE683" s="74"/>
      <c r="CF683" s="74"/>
      <c r="CG683" s="74"/>
      <c r="CH683" s="74"/>
      <c r="CI683" s="74"/>
      <c r="CJ683" s="74"/>
      <c r="CK683" s="74"/>
      <c r="CL683" s="74"/>
      <c r="CM683" s="74"/>
      <c r="CN683" s="74"/>
      <c r="CO683" s="74"/>
      <c r="CP683" s="74"/>
    </row>
    <row r="684" spans="1:94" ht="13">
      <c r="A684" s="3"/>
      <c r="B684" s="3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  <c r="BG684" s="74"/>
      <c r="BH684" s="74"/>
      <c r="BI684" s="74"/>
      <c r="BJ684" s="74"/>
      <c r="BK684" s="74"/>
      <c r="BL684" s="74"/>
      <c r="BM684" s="74"/>
      <c r="BN684" s="74"/>
      <c r="BO684" s="74"/>
      <c r="BP684" s="74"/>
      <c r="BQ684" s="74"/>
      <c r="BR684" s="74"/>
      <c r="BS684" s="74"/>
      <c r="BT684" s="74"/>
      <c r="BU684" s="74"/>
      <c r="BV684" s="74"/>
      <c r="BW684" s="74"/>
      <c r="BX684" s="74"/>
      <c r="BY684" s="74"/>
      <c r="BZ684" s="74"/>
      <c r="CA684" s="74"/>
      <c r="CB684" s="74"/>
      <c r="CC684" s="74"/>
      <c r="CD684" s="74"/>
      <c r="CE684" s="74"/>
      <c r="CF684" s="74"/>
      <c r="CG684" s="74"/>
      <c r="CH684" s="74"/>
      <c r="CI684" s="74"/>
      <c r="CJ684" s="74"/>
      <c r="CK684" s="74"/>
      <c r="CL684" s="74"/>
      <c r="CM684" s="74"/>
      <c r="CN684" s="74"/>
      <c r="CO684" s="74"/>
      <c r="CP684" s="74"/>
    </row>
    <row r="685" spans="1:94" ht="13">
      <c r="A685" s="3"/>
      <c r="B685" s="3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  <c r="BG685" s="74"/>
      <c r="BH685" s="74"/>
      <c r="BI685" s="74"/>
      <c r="BJ685" s="74"/>
      <c r="BK685" s="74"/>
      <c r="BL685" s="74"/>
      <c r="BM685" s="74"/>
      <c r="BN685" s="74"/>
      <c r="BO685" s="74"/>
      <c r="BP685" s="74"/>
      <c r="BQ685" s="74"/>
      <c r="BR685" s="74"/>
      <c r="BS685" s="74"/>
      <c r="BT685" s="74"/>
      <c r="BU685" s="74"/>
      <c r="BV685" s="74"/>
      <c r="BW685" s="74"/>
      <c r="BX685" s="74"/>
      <c r="BY685" s="74"/>
      <c r="BZ685" s="74"/>
      <c r="CA685" s="74"/>
      <c r="CB685" s="74"/>
      <c r="CC685" s="74"/>
      <c r="CD685" s="74"/>
      <c r="CE685" s="74"/>
      <c r="CF685" s="74"/>
      <c r="CG685" s="74"/>
      <c r="CH685" s="74"/>
      <c r="CI685" s="74"/>
      <c r="CJ685" s="74"/>
      <c r="CK685" s="74"/>
      <c r="CL685" s="74"/>
      <c r="CM685" s="74"/>
      <c r="CN685" s="74"/>
      <c r="CO685" s="74"/>
      <c r="CP685" s="74"/>
    </row>
    <row r="686" spans="1:94" ht="13">
      <c r="A686" s="3"/>
      <c r="B686" s="3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  <c r="BG686" s="74"/>
      <c r="BH686" s="74"/>
      <c r="BI686" s="74"/>
      <c r="BJ686" s="74"/>
      <c r="BK686" s="74"/>
      <c r="BL686" s="74"/>
      <c r="BM686" s="74"/>
      <c r="BN686" s="74"/>
      <c r="BO686" s="74"/>
      <c r="BP686" s="74"/>
      <c r="BQ686" s="74"/>
      <c r="BR686" s="74"/>
      <c r="BS686" s="74"/>
      <c r="BT686" s="74"/>
      <c r="BU686" s="74"/>
      <c r="BV686" s="74"/>
      <c r="BW686" s="74"/>
      <c r="BX686" s="74"/>
      <c r="BY686" s="74"/>
      <c r="BZ686" s="74"/>
      <c r="CA686" s="74"/>
      <c r="CB686" s="74"/>
      <c r="CC686" s="74"/>
      <c r="CD686" s="74"/>
      <c r="CE686" s="74"/>
      <c r="CF686" s="74"/>
      <c r="CG686" s="74"/>
      <c r="CH686" s="74"/>
      <c r="CI686" s="74"/>
      <c r="CJ686" s="74"/>
      <c r="CK686" s="74"/>
      <c r="CL686" s="74"/>
      <c r="CM686" s="74"/>
      <c r="CN686" s="74"/>
      <c r="CO686" s="74"/>
      <c r="CP686" s="74"/>
    </row>
    <row r="687" spans="1:94" ht="13">
      <c r="A687" s="3"/>
      <c r="B687" s="3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  <c r="BG687" s="74"/>
      <c r="BH687" s="74"/>
      <c r="BI687" s="74"/>
      <c r="BJ687" s="74"/>
      <c r="BK687" s="74"/>
      <c r="BL687" s="74"/>
      <c r="BM687" s="74"/>
      <c r="BN687" s="74"/>
      <c r="BO687" s="74"/>
      <c r="BP687" s="74"/>
      <c r="BQ687" s="74"/>
      <c r="BR687" s="74"/>
      <c r="BS687" s="74"/>
      <c r="BT687" s="74"/>
      <c r="BU687" s="74"/>
      <c r="BV687" s="74"/>
      <c r="BW687" s="74"/>
      <c r="BX687" s="74"/>
      <c r="BY687" s="74"/>
      <c r="BZ687" s="74"/>
      <c r="CA687" s="74"/>
      <c r="CB687" s="74"/>
      <c r="CC687" s="74"/>
      <c r="CD687" s="74"/>
      <c r="CE687" s="74"/>
      <c r="CF687" s="74"/>
      <c r="CG687" s="74"/>
      <c r="CH687" s="74"/>
      <c r="CI687" s="74"/>
      <c r="CJ687" s="74"/>
      <c r="CK687" s="74"/>
      <c r="CL687" s="74"/>
      <c r="CM687" s="74"/>
      <c r="CN687" s="74"/>
      <c r="CO687" s="74"/>
      <c r="CP687" s="74"/>
    </row>
    <row r="688" spans="1:94" ht="13">
      <c r="A688" s="3"/>
      <c r="B688" s="3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  <c r="BG688" s="74"/>
      <c r="BH688" s="74"/>
      <c r="BI688" s="74"/>
      <c r="BJ688" s="74"/>
      <c r="BK688" s="74"/>
      <c r="BL688" s="74"/>
      <c r="BM688" s="74"/>
      <c r="BN688" s="74"/>
      <c r="BO688" s="74"/>
      <c r="BP688" s="74"/>
      <c r="BQ688" s="74"/>
      <c r="BR688" s="74"/>
      <c r="BS688" s="74"/>
      <c r="BT688" s="74"/>
      <c r="BU688" s="74"/>
      <c r="BV688" s="74"/>
      <c r="BW688" s="74"/>
      <c r="BX688" s="74"/>
      <c r="BY688" s="74"/>
      <c r="BZ688" s="74"/>
      <c r="CA688" s="74"/>
      <c r="CB688" s="74"/>
      <c r="CC688" s="74"/>
      <c r="CD688" s="74"/>
      <c r="CE688" s="74"/>
      <c r="CF688" s="74"/>
      <c r="CG688" s="74"/>
      <c r="CH688" s="74"/>
      <c r="CI688" s="74"/>
      <c r="CJ688" s="74"/>
      <c r="CK688" s="74"/>
      <c r="CL688" s="74"/>
      <c r="CM688" s="74"/>
      <c r="CN688" s="74"/>
      <c r="CO688" s="74"/>
      <c r="CP688" s="74"/>
    </row>
    <row r="689" spans="1:94" ht="13">
      <c r="A689" s="3"/>
      <c r="B689" s="3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  <c r="BG689" s="74"/>
      <c r="BH689" s="74"/>
      <c r="BI689" s="74"/>
      <c r="BJ689" s="74"/>
      <c r="BK689" s="74"/>
      <c r="BL689" s="74"/>
      <c r="BM689" s="74"/>
      <c r="BN689" s="74"/>
      <c r="BO689" s="74"/>
      <c r="BP689" s="74"/>
      <c r="BQ689" s="74"/>
      <c r="BR689" s="74"/>
      <c r="BS689" s="74"/>
      <c r="BT689" s="74"/>
      <c r="BU689" s="74"/>
      <c r="BV689" s="74"/>
      <c r="BW689" s="74"/>
      <c r="BX689" s="74"/>
      <c r="BY689" s="74"/>
      <c r="BZ689" s="74"/>
      <c r="CA689" s="74"/>
      <c r="CB689" s="74"/>
      <c r="CC689" s="74"/>
      <c r="CD689" s="74"/>
      <c r="CE689" s="74"/>
      <c r="CF689" s="74"/>
      <c r="CG689" s="74"/>
      <c r="CH689" s="74"/>
      <c r="CI689" s="74"/>
      <c r="CJ689" s="74"/>
      <c r="CK689" s="74"/>
      <c r="CL689" s="74"/>
      <c r="CM689" s="74"/>
      <c r="CN689" s="74"/>
      <c r="CO689" s="74"/>
      <c r="CP689" s="74"/>
    </row>
    <row r="690" spans="1:94" ht="13">
      <c r="A690" s="3"/>
      <c r="B690" s="3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  <c r="BG690" s="74"/>
      <c r="BH690" s="74"/>
      <c r="BI690" s="74"/>
      <c r="BJ690" s="74"/>
      <c r="BK690" s="74"/>
      <c r="BL690" s="74"/>
      <c r="BM690" s="74"/>
      <c r="BN690" s="74"/>
      <c r="BO690" s="74"/>
      <c r="BP690" s="74"/>
      <c r="BQ690" s="74"/>
      <c r="BR690" s="74"/>
      <c r="BS690" s="74"/>
      <c r="BT690" s="74"/>
      <c r="BU690" s="74"/>
      <c r="BV690" s="74"/>
      <c r="BW690" s="74"/>
      <c r="BX690" s="74"/>
      <c r="BY690" s="74"/>
      <c r="BZ690" s="74"/>
      <c r="CA690" s="74"/>
      <c r="CB690" s="74"/>
      <c r="CC690" s="74"/>
      <c r="CD690" s="74"/>
      <c r="CE690" s="74"/>
      <c r="CF690" s="74"/>
      <c r="CG690" s="74"/>
      <c r="CH690" s="74"/>
      <c r="CI690" s="74"/>
      <c r="CJ690" s="74"/>
      <c r="CK690" s="74"/>
      <c r="CL690" s="74"/>
      <c r="CM690" s="74"/>
      <c r="CN690" s="74"/>
      <c r="CO690" s="74"/>
      <c r="CP690" s="74"/>
    </row>
    <row r="691" spans="1:94" ht="13">
      <c r="A691" s="3"/>
      <c r="B691" s="3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  <c r="BG691" s="74"/>
      <c r="BH691" s="74"/>
      <c r="BI691" s="74"/>
      <c r="BJ691" s="74"/>
      <c r="BK691" s="74"/>
      <c r="BL691" s="74"/>
      <c r="BM691" s="74"/>
      <c r="BN691" s="74"/>
      <c r="BO691" s="74"/>
      <c r="BP691" s="74"/>
      <c r="BQ691" s="74"/>
      <c r="BR691" s="74"/>
      <c r="BS691" s="74"/>
      <c r="BT691" s="74"/>
      <c r="BU691" s="74"/>
      <c r="BV691" s="74"/>
      <c r="BW691" s="74"/>
      <c r="BX691" s="74"/>
      <c r="BY691" s="74"/>
      <c r="BZ691" s="74"/>
      <c r="CA691" s="74"/>
      <c r="CB691" s="74"/>
      <c r="CC691" s="74"/>
      <c r="CD691" s="74"/>
      <c r="CE691" s="74"/>
      <c r="CF691" s="74"/>
      <c r="CG691" s="74"/>
      <c r="CH691" s="74"/>
      <c r="CI691" s="74"/>
      <c r="CJ691" s="74"/>
      <c r="CK691" s="74"/>
      <c r="CL691" s="74"/>
      <c r="CM691" s="74"/>
      <c r="CN691" s="74"/>
      <c r="CO691" s="74"/>
      <c r="CP691" s="74"/>
    </row>
    <row r="692" spans="1:94" ht="13">
      <c r="A692" s="3"/>
      <c r="B692" s="3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  <c r="BG692" s="74"/>
      <c r="BH692" s="74"/>
      <c r="BI692" s="74"/>
      <c r="BJ692" s="74"/>
      <c r="BK692" s="74"/>
      <c r="BL692" s="74"/>
      <c r="BM692" s="74"/>
      <c r="BN692" s="74"/>
      <c r="BO692" s="74"/>
      <c r="BP692" s="74"/>
      <c r="BQ692" s="74"/>
      <c r="BR692" s="74"/>
      <c r="BS692" s="74"/>
      <c r="BT692" s="74"/>
      <c r="BU692" s="74"/>
      <c r="BV692" s="74"/>
      <c r="BW692" s="74"/>
      <c r="BX692" s="74"/>
      <c r="BY692" s="74"/>
      <c r="BZ692" s="74"/>
      <c r="CA692" s="74"/>
      <c r="CB692" s="74"/>
      <c r="CC692" s="74"/>
      <c r="CD692" s="74"/>
      <c r="CE692" s="74"/>
      <c r="CF692" s="74"/>
      <c r="CG692" s="74"/>
      <c r="CH692" s="74"/>
      <c r="CI692" s="74"/>
      <c r="CJ692" s="74"/>
      <c r="CK692" s="74"/>
      <c r="CL692" s="74"/>
      <c r="CM692" s="74"/>
      <c r="CN692" s="74"/>
      <c r="CO692" s="74"/>
      <c r="CP692" s="74"/>
    </row>
    <row r="693" spans="1:94" ht="13">
      <c r="A693" s="3"/>
      <c r="B693" s="3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  <c r="BG693" s="74"/>
      <c r="BH693" s="74"/>
      <c r="BI693" s="74"/>
      <c r="BJ693" s="74"/>
      <c r="BK693" s="74"/>
      <c r="BL693" s="74"/>
      <c r="BM693" s="74"/>
      <c r="BN693" s="74"/>
      <c r="BO693" s="74"/>
      <c r="BP693" s="74"/>
      <c r="BQ693" s="74"/>
      <c r="BR693" s="74"/>
      <c r="BS693" s="74"/>
      <c r="BT693" s="74"/>
      <c r="BU693" s="74"/>
      <c r="BV693" s="74"/>
      <c r="BW693" s="74"/>
      <c r="BX693" s="74"/>
      <c r="BY693" s="74"/>
      <c r="BZ693" s="74"/>
      <c r="CA693" s="74"/>
      <c r="CB693" s="74"/>
      <c r="CC693" s="74"/>
      <c r="CD693" s="74"/>
      <c r="CE693" s="74"/>
      <c r="CF693" s="74"/>
      <c r="CG693" s="74"/>
      <c r="CH693" s="74"/>
      <c r="CI693" s="74"/>
      <c r="CJ693" s="74"/>
      <c r="CK693" s="74"/>
      <c r="CL693" s="74"/>
      <c r="CM693" s="74"/>
      <c r="CN693" s="74"/>
      <c r="CO693" s="74"/>
      <c r="CP693" s="74"/>
    </row>
    <row r="694" spans="1:94" ht="13">
      <c r="A694" s="3"/>
      <c r="B694" s="3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  <c r="BG694" s="74"/>
      <c r="BH694" s="74"/>
      <c r="BI694" s="74"/>
      <c r="BJ694" s="74"/>
      <c r="BK694" s="74"/>
      <c r="BL694" s="74"/>
      <c r="BM694" s="74"/>
      <c r="BN694" s="74"/>
      <c r="BO694" s="74"/>
      <c r="BP694" s="74"/>
      <c r="BQ694" s="74"/>
      <c r="BR694" s="74"/>
      <c r="BS694" s="74"/>
      <c r="BT694" s="74"/>
      <c r="BU694" s="74"/>
      <c r="BV694" s="74"/>
      <c r="BW694" s="74"/>
      <c r="BX694" s="74"/>
      <c r="BY694" s="74"/>
      <c r="BZ694" s="74"/>
      <c r="CA694" s="74"/>
      <c r="CB694" s="74"/>
      <c r="CC694" s="74"/>
      <c r="CD694" s="74"/>
      <c r="CE694" s="74"/>
      <c r="CF694" s="74"/>
      <c r="CG694" s="74"/>
      <c r="CH694" s="74"/>
      <c r="CI694" s="74"/>
      <c r="CJ694" s="74"/>
      <c r="CK694" s="74"/>
      <c r="CL694" s="74"/>
      <c r="CM694" s="74"/>
      <c r="CN694" s="74"/>
      <c r="CO694" s="74"/>
      <c r="CP694" s="74"/>
    </row>
    <row r="695" spans="1:94" ht="13">
      <c r="A695" s="3"/>
      <c r="B695" s="3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  <c r="BG695" s="74"/>
      <c r="BH695" s="74"/>
      <c r="BI695" s="74"/>
      <c r="BJ695" s="74"/>
      <c r="BK695" s="74"/>
      <c r="BL695" s="74"/>
      <c r="BM695" s="74"/>
      <c r="BN695" s="74"/>
      <c r="BO695" s="74"/>
      <c r="BP695" s="74"/>
      <c r="BQ695" s="74"/>
      <c r="BR695" s="74"/>
      <c r="BS695" s="74"/>
      <c r="BT695" s="74"/>
      <c r="BU695" s="74"/>
      <c r="BV695" s="74"/>
      <c r="BW695" s="74"/>
      <c r="BX695" s="74"/>
      <c r="BY695" s="74"/>
      <c r="BZ695" s="74"/>
      <c r="CA695" s="74"/>
      <c r="CB695" s="74"/>
      <c r="CC695" s="74"/>
      <c r="CD695" s="74"/>
      <c r="CE695" s="74"/>
      <c r="CF695" s="74"/>
      <c r="CG695" s="74"/>
      <c r="CH695" s="74"/>
      <c r="CI695" s="74"/>
      <c r="CJ695" s="74"/>
      <c r="CK695" s="74"/>
      <c r="CL695" s="74"/>
      <c r="CM695" s="74"/>
      <c r="CN695" s="74"/>
      <c r="CO695" s="74"/>
      <c r="CP695" s="74"/>
    </row>
    <row r="696" spans="1:94" ht="13">
      <c r="A696" s="3"/>
      <c r="B696" s="3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  <c r="BG696" s="74"/>
      <c r="BH696" s="74"/>
      <c r="BI696" s="74"/>
      <c r="BJ696" s="74"/>
      <c r="BK696" s="74"/>
      <c r="BL696" s="74"/>
      <c r="BM696" s="74"/>
      <c r="BN696" s="74"/>
      <c r="BO696" s="74"/>
      <c r="BP696" s="74"/>
      <c r="BQ696" s="74"/>
      <c r="BR696" s="74"/>
      <c r="BS696" s="74"/>
      <c r="BT696" s="74"/>
      <c r="BU696" s="74"/>
      <c r="BV696" s="74"/>
      <c r="BW696" s="74"/>
      <c r="BX696" s="74"/>
      <c r="BY696" s="74"/>
      <c r="BZ696" s="74"/>
      <c r="CA696" s="74"/>
      <c r="CB696" s="74"/>
      <c r="CC696" s="74"/>
      <c r="CD696" s="74"/>
      <c r="CE696" s="74"/>
      <c r="CF696" s="74"/>
      <c r="CG696" s="74"/>
      <c r="CH696" s="74"/>
      <c r="CI696" s="74"/>
      <c r="CJ696" s="74"/>
      <c r="CK696" s="74"/>
      <c r="CL696" s="74"/>
      <c r="CM696" s="74"/>
      <c r="CN696" s="74"/>
      <c r="CO696" s="74"/>
      <c r="CP696" s="74"/>
    </row>
    <row r="697" spans="1:94" ht="13">
      <c r="A697" s="3"/>
      <c r="B697" s="3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  <c r="BG697" s="74"/>
      <c r="BH697" s="74"/>
      <c r="BI697" s="74"/>
      <c r="BJ697" s="74"/>
      <c r="BK697" s="74"/>
      <c r="BL697" s="74"/>
      <c r="BM697" s="74"/>
      <c r="BN697" s="74"/>
      <c r="BO697" s="74"/>
      <c r="BP697" s="74"/>
      <c r="BQ697" s="74"/>
      <c r="BR697" s="74"/>
      <c r="BS697" s="74"/>
      <c r="BT697" s="74"/>
      <c r="BU697" s="74"/>
      <c r="BV697" s="74"/>
      <c r="BW697" s="74"/>
      <c r="BX697" s="74"/>
      <c r="BY697" s="74"/>
      <c r="BZ697" s="74"/>
      <c r="CA697" s="74"/>
      <c r="CB697" s="74"/>
      <c r="CC697" s="74"/>
      <c r="CD697" s="74"/>
      <c r="CE697" s="74"/>
      <c r="CF697" s="74"/>
      <c r="CG697" s="74"/>
      <c r="CH697" s="74"/>
      <c r="CI697" s="74"/>
      <c r="CJ697" s="74"/>
      <c r="CK697" s="74"/>
      <c r="CL697" s="74"/>
      <c r="CM697" s="74"/>
      <c r="CN697" s="74"/>
      <c r="CO697" s="74"/>
      <c r="CP697" s="74"/>
    </row>
    <row r="698" spans="1:94" ht="13">
      <c r="A698" s="3"/>
      <c r="B698" s="3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  <c r="BG698" s="74"/>
      <c r="BH698" s="74"/>
      <c r="BI698" s="74"/>
      <c r="BJ698" s="74"/>
      <c r="BK698" s="74"/>
      <c r="BL698" s="74"/>
      <c r="BM698" s="74"/>
      <c r="BN698" s="74"/>
      <c r="BO698" s="74"/>
      <c r="BP698" s="74"/>
      <c r="BQ698" s="74"/>
      <c r="BR698" s="74"/>
      <c r="BS698" s="74"/>
      <c r="BT698" s="74"/>
      <c r="BU698" s="74"/>
      <c r="BV698" s="74"/>
      <c r="BW698" s="74"/>
      <c r="BX698" s="74"/>
      <c r="BY698" s="74"/>
      <c r="BZ698" s="74"/>
      <c r="CA698" s="74"/>
      <c r="CB698" s="74"/>
      <c r="CC698" s="74"/>
      <c r="CD698" s="74"/>
      <c r="CE698" s="74"/>
      <c r="CF698" s="74"/>
      <c r="CG698" s="74"/>
      <c r="CH698" s="74"/>
      <c r="CI698" s="74"/>
      <c r="CJ698" s="74"/>
      <c r="CK698" s="74"/>
      <c r="CL698" s="74"/>
      <c r="CM698" s="74"/>
      <c r="CN698" s="74"/>
      <c r="CO698" s="74"/>
      <c r="CP698" s="74"/>
    </row>
    <row r="699" spans="1:94" ht="13">
      <c r="A699" s="3"/>
      <c r="B699" s="3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  <c r="BG699" s="74"/>
      <c r="BH699" s="74"/>
      <c r="BI699" s="74"/>
      <c r="BJ699" s="74"/>
      <c r="BK699" s="74"/>
      <c r="BL699" s="74"/>
      <c r="BM699" s="74"/>
      <c r="BN699" s="74"/>
      <c r="BO699" s="74"/>
      <c r="BP699" s="74"/>
      <c r="BQ699" s="74"/>
      <c r="BR699" s="74"/>
      <c r="BS699" s="74"/>
      <c r="BT699" s="74"/>
      <c r="BU699" s="74"/>
      <c r="BV699" s="74"/>
      <c r="BW699" s="74"/>
      <c r="BX699" s="74"/>
      <c r="BY699" s="74"/>
      <c r="BZ699" s="74"/>
      <c r="CA699" s="74"/>
      <c r="CB699" s="74"/>
      <c r="CC699" s="74"/>
      <c r="CD699" s="74"/>
      <c r="CE699" s="74"/>
      <c r="CF699" s="74"/>
      <c r="CG699" s="74"/>
      <c r="CH699" s="74"/>
      <c r="CI699" s="74"/>
      <c r="CJ699" s="74"/>
      <c r="CK699" s="74"/>
      <c r="CL699" s="74"/>
      <c r="CM699" s="74"/>
      <c r="CN699" s="74"/>
      <c r="CO699" s="74"/>
      <c r="CP699" s="74"/>
    </row>
    <row r="700" spans="1:94" ht="13">
      <c r="A700" s="3"/>
      <c r="B700" s="3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  <c r="BG700" s="74"/>
      <c r="BH700" s="74"/>
      <c r="BI700" s="74"/>
      <c r="BJ700" s="74"/>
      <c r="BK700" s="74"/>
      <c r="BL700" s="74"/>
      <c r="BM700" s="74"/>
      <c r="BN700" s="74"/>
      <c r="BO700" s="74"/>
      <c r="BP700" s="74"/>
      <c r="BQ700" s="74"/>
      <c r="BR700" s="74"/>
      <c r="BS700" s="74"/>
      <c r="BT700" s="74"/>
      <c r="BU700" s="74"/>
      <c r="BV700" s="74"/>
      <c r="BW700" s="74"/>
      <c r="BX700" s="74"/>
      <c r="BY700" s="74"/>
      <c r="BZ700" s="74"/>
      <c r="CA700" s="74"/>
      <c r="CB700" s="74"/>
      <c r="CC700" s="74"/>
      <c r="CD700" s="74"/>
      <c r="CE700" s="74"/>
      <c r="CF700" s="74"/>
      <c r="CG700" s="74"/>
      <c r="CH700" s="74"/>
      <c r="CI700" s="74"/>
      <c r="CJ700" s="74"/>
      <c r="CK700" s="74"/>
      <c r="CL700" s="74"/>
      <c r="CM700" s="74"/>
      <c r="CN700" s="74"/>
      <c r="CO700" s="74"/>
      <c r="CP700" s="74"/>
    </row>
    <row r="701" spans="1:94" ht="13">
      <c r="A701" s="3"/>
      <c r="B701" s="3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  <c r="BG701" s="74"/>
      <c r="BH701" s="74"/>
      <c r="BI701" s="74"/>
      <c r="BJ701" s="74"/>
      <c r="BK701" s="74"/>
      <c r="BL701" s="74"/>
      <c r="BM701" s="74"/>
      <c r="BN701" s="74"/>
      <c r="BO701" s="74"/>
      <c r="BP701" s="74"/>
      <c r="BQ701" s="74"/>
      <c r="BR701" s="74"/>
      <c r="BS701" s="74"/>
      <c r="BT701" s="74"/>
      <c r="BU701" s="74"/>
      <c r="BV701" s="74"/>
      <c r="BW701" s="74"/>
      <c r="BX701" s="74"/>
      <c r="BY701" s="74"/>
      <c r="BZ701" s="74"/>
      <c r="CA701" s="74"/>
      <c r="CB701" s="74"/>
      <c r="CC701" s="74"/>
      <c r="CD701" s="74"/>
      <c r="CE701" s="74"/>
      <c r="CF701" s="74"/>
      <c r="CG701" s="74"/>
      <c r="CH701" s="74"/>
      <c r="CI701" s="74"/>
      <c r="CJ701" s="74"/>
      <c r="CK701" s="74"/>
      <c r="CL701" s="74"/>
      <c r="CM701" s="74"/>
      <c r="CN701" s="74"/>
      <c r="CO701" s="74"/>
      <c r="CP701" s="74"/>
    </row>
    <row r="702" spans="1:94" ht="13">
      <c r="A702" s="3"/>
      <c r="B702" s="3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  <c r="BG702" s="74"/>
      <c r="BH702" s="74"/>
      <c r="BI702" s="74"/>
      <c r="BJ702" s="74"/>
      <c r="BK702" s="74"/>
      <c r="BL702" s="74"/>
      <c r="BM702" s="74"/>
      <c r="BN702" s="74"/>
      <c r="BO702" s="74"/>
      <c r="BP702" s="74"/>
      <c r="BQ702" s="74"/>
      <c r="BR702" s="74"/>
      <c r="BS702" s="74"/>
      <c r="BT702" s="74"/>
      <c r="BU702" s="74"/>
      <c r="BV702" s="74"/>
      <c r="BW702" s="74"/>
      <c r="BX702" s="74"/>
      <c r="BY702" s="74"/>
      <c r="BZ702" s="74"/>
      <c r="CA702" s="74"/>
      <c r="CB702" s="74"/>
      <c r="CC702" s="74"/>
      <c r="CD702" s="74"/>
      <c r="CE702" s="74"/>
      <c r="CF702" s="74"/>
      <c r="CG702" s="74"/>
      <c r="CH702" s="74"/>
      <c r="CI702" s="74"/>
      <c r="CJ702" s="74"/>
      <c r="CK702" s="74"/>
      <c r="CL702" s="74"/>
      <c r="CM702" s="74"/>
      <c r="CN702" s="74"/>
      <c r="CO702" s="74"/>
      <c r="CP702" s="74"/>
    </row>
    <row r="703" spans="1:94" ht="13">
      <c r="A703" s="3"/>
      <c r="B703" s="3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  <c r="BG703" s="74"/>
      <c r="BH703" s="74"/>
      <c r="BI703" s="74"/>
      <c r="BJ703" s="74"/>
      <c r="BK703" s="74"/>
      <c r="BL703" s="74"/>
      <c r="BM703" s="74"/>
      <c r="BN703" s="74"/>
      <c r="BO703" s="74"/>
      <c r="BP703" s="74"/>
      <c r="BQ703" s="74"/>
      <c r="BR703" s="74"/>
      <c r="BS703" s="74"/>
      <c r="BT703" s="74"/>
      <c r="BU703" s="74"/>
      <c r="BV703" s="74"/>
      <c r="BW703" s="74"/>
      <c r="BX703" s="74"/>
      <c r="BY703" s="74"/>
      <c r="BZ703" s="74"/>
      <c r="CA703" s="74"/>
      <c r="CB703" s="74"/>
      <c r="CC703" s="74"/>
      <c r="CD703" s="74"/>
      <c r="CE703" s="74"/>
      <c r="CF703" s="74"/>
      <c r="CG703" s="74"/>
      <c r="CH703" s="74"/>
      <c r="CI703" s="74"/>
      <c r="CJ703" s="74"/>
      <c r="CK703" s="74"/>
      <c r="CL703" s="74"/>
      <c r="CM703" s="74"/>
      <c r="CN703" s="74"/>
      <c r="CO703" s="74"/>
      <c r="CP703" s="74"/>
    </row>
    <row r="704" spans="1:94" ht="13">
      <c r="A704" s="3"/>
      <c r="B704" s="3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  <c r="BG704" s="74"/>
      <c r="BH704" s="74"/>
      <c r="BI704" s="74"/>
      <c r="BJ704" s="74"/>
      <c r="BK704" s="74"/>
      <c r="BL704" s="74"/>
      <c r="BM704" s="74"/>
      <c r="BN704" s="74"/>
      <c r="BO704" s="74"/>
      <c r="BP704" s="74"/>
      <c r="BQ704" s="74"/>
      <c r="BR704" s="74"/>
      <c r="BS704" s="74"/>
      <c r="BT704" s="74"/>
      <c r="BU704" s="74"/>
      <c r="BV704" s="74"/>
      <c r="BW704" s="74"/>
      <c r="BX704" s="74"/>
      <c r="BY704" s="74"/>
      <c r="BZ704" s="74"/>
      <c r="CA704" s="74"/>
      <c r="CB704" s="74"/>
      <c r="CC704" s="74"/>
      <c r="CD704" s="74"/>
      <c r="CE704" s="74"/>
      <c r="CF704" s="74"/>
      <c r="CG704" s="74"/>
      <c r="CH704" s="74"/>
      <c r="CI704" s="74"/>
      <c r="CJ704" s="74"/>
      <c r="CK704" s="74"/>
      <c r="CL704" s="74"/>
      <c r="CM704" s="74"/>
      <c r="CN704" s="74"/>
      <c r="CO704" s="74"/>
      <c r="CP704" s="74"/>
    </row>
    <row r="705" spans="1:94" ht="13">
      <c r="A705" s="3"/>
      <c r="B705" s="3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  <c r="BG705" s="74"/>
      <c r="BH705" s="74"/>
      <c r="BI705" s="74"/>
      <c r="BJ705" s="74"/>
      <c r="BK705" s="74"/>
      <c r="BL705" s="74"/>
      <c r="BM705" s="74"/>
      <c r="BN705" s="74"/>
      <c r="BO705" s="74"/>
      <c r="BP705" s="74"/>
      <c r="BQ705" s="74"/>
      <c r="BR705" s="74"/>
      <c r="BS705" s="74"/>
      <c r="BT705" s="74"/>
      <c r="BU705" s="74"/>
      <c r="BV705" s="74"/>
      <c r="BW705" s="74"/>
      <c r="BX705" s="74"/>
      <c r="BY705" s="74"/>
      <c r="BZ705" s="74"/>
      <c r="CA705" s="74"/>
      <c r="CB705" s="74"/>
      <c r="CC705" s="74"/>
      <c r="CD705" s="74"/>
      <c r="CE705" s="74"/>
      <c r="CF705" s="74"/>
      <c r="CG705" s="74"/>
      <c r="CH705" s="74"/>
      <c r="CI705" s="74"/>
      <c r="CJ705" s="74"/>
      <c r="CK705" s="74"/>
      <c r="CL705" s="74"/>
      <c r="CM705" s="74"/>
      <c r="CN705" s="74"/>
      <c r="CO705" s="74"/>
      <c r="CP705" s="74"/>
    </row>
    <row r="706" spans="1:94" ht="13">
      <c r="A706" s="3"/>
      <c r="B706" s="3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  <c r="BG706" s="74"/>
      <c r="BH706" s="74"/>
      <c r="BI706" s="74"/>
      <c r="BJ706" s="74"/>
      <c r="BK706" s="74"/>
      <c r="BL706" s="74"/>
      <c r="BM706" s="74"/>
      <c r="BN706" s="74"/>
      <c r="BO706" s="74"/>
      <c r="BP706" s="74"/>
      <c r="BQ706" s="74"/>
      <c r="BR706" s="74"/>
      <c r="BS706" s="74"/>
      <c r="BT706" s="74"/>
      <c r="BU706" s="74"/>
      <c r="BV706" s="74"/>
      <c r="BW706" s="74"/>
      <c r="BX706" s="74"/>
      <c r="BY706" s="74"/>
      <c r="BZ706" s="74"/>
      <c r="CA706" s="74"/>
      <c r="CB706" s="74"/>
      <c r="CC706" s="74"/>
      <c r="CD706" s="74"/>
      <c r="CE706" s="74"/>
      <c r="CF706" s="74"/>
      <c r="CG706" s="74"/>
      <c r="CH706" s="74"/>
      <c r="CI706" s="74"/>
      <c r="CJ706" s="74"/>
      <c r="CK706" s="74"/>
      <c r="CL706" s="74"/>
      <c r="CM706" s="74"/>
      <c r="CN706" s="74"/>
      <c r="CO706" s="74"/>
      <c r="CP706" s="74"/>
    </row>
    <row r="707" spans="1:94" ht="13">
      <c r="A707" s="3"/>
      <c r="B707" s="3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  <c r="BG707" s="74"/>
      <c r="BH707" s="74"/>
      <c r="BI707" s="74"/>
      <c r="BJ707" s="74"/>
      <c r="BK707" s="74"/>
      <c r="BL707" s="74"/>
      <c r="BM707" s="74"/>
      <c r="BN707" s="74"/>
      <c r="BO707" s="74"/>
      <c r="BP707" s="74"/>
      <c r="BQ707" s="74"/>
      <c r="BR707" s="74"/>
      <c r="BS707" s="74"/>
      <c r="BT707" s="74"/>
      <c r="BU707" s="74"/>
      <c r="BV707" s="74"/>
      <c r="BW707" s="74"/>
      <c r="BX707" s="74"/>
      <c r="BY707" s="74"/>
      <c r="BZ707" s="74"/>
      <c r="CA707" s="74"/>
      <c r="CB707" s="74"/>
      <c r="CC707" s="74"/>
      <c r="CD707" s="74"/>
      <c r="CE707" s="74"/>
      <c r="CF707" s="74"/>
      <c r="CG707" s="74"/>
      <c r="CH707" s="74"/>
      <c r="CI707" s="74"/>
      <c r="CJ707" s="74"/>
      <c r="CK707" s="74"/>
      <c r="CL707" s="74"/>
      <c r="CM707" s="74"/>
      <c r="CN707" s="74"/>
      <c r="CO707" s="74"/>
      <c r="CP707" s="74"/>
    </row>
    <row r="708" spans="1:94" ht="13">
      <c r="A708" s="3"/>
      <c r="B708" s="3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  <c r="BG708" s="74"/>
      <c r="BH708" s="74"/>
      <c r="BI708" s="74"/>
      <c r="BJ708" s="74"/>
      <c r="BK708" s="74"/>
      <c r="BL708" s="74"/>
      <c r="BM708" s="74"/>
      <c r="BN708" s="74"/>
      <c r="BO708" s="74"/>
      <c r="BP708" s="74"/>
      <c r="BQ708" s="74"/>
      <c r="BR708" s="74"/>
      <c r="BS708" s="74"/>
      <c r="BT708" s="74"/>
      <c r="BU708" s="74"/>
      <c r="BV708" s="74"/>
      <c r="BW708" s="74"/>
      <c r="BX708" s="74"/>
      <c r="BY708" s="74"/>
      <c r="BZ708" s="74"/>
      <c r="CA708" s="74"/>
      <c r="CB708" s="74"/>
      <c r="CC708" s="74"/>
      <c r="CD708" s="74"/>
      <c r="CE708" s="74"/>
      <c r="CF708" s="74"/>
      <c r="CG708" s="74"/>
      <c r="CH708" s="74"/>
      <c r="CI708" s="74"/>
      <c r="CJ708" s="74"/>
      <c r="CK708" s="74"/>
      <c r="CL708" s="74"/>
      <c r="CM708" s="74"/>
      <c r="CN708" s="74"/>
      <c r="CO708" s="74"/>
      <c r="CP708" s="74"/>
    </row>
    <row r="709" spans="1:94" ht="13">
      <c r="A709" s="3"/>
      <c r="B709" s="3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  <c r="BG709" s="74"/>
      <c r="BH709" s="74"/>
      <c r="BI709" s="74"/>
      <c r="BJ709" s="74"/>
      <c r="BK709" s="74"/>
      <c r="BL709" s="74"/>
      <c r="BM709" s="74"/>
      <c r="BN709" s="74"/>
      <c r="BO709" s="74"/>
      <c r="BP709" s="74"/>
      <c r="BQ709" s="74"/>
      <c r="BR709" s="74"/>
      <c r="BS709" s="74"/>
      <c r="BT709" s="74"/>
      <c r="BU709" s="74"/>
      <c r="BV709" s="74"/>
      <c r="BW709" s="74"/>
      <c r="BX709" s="74"/>
      <c r="BY709" s="74"/>
      <c r="BZ709" s="74"/>
      <c r="CA709" s="74"/>
      <c r="CB709" s="74"/>
      <c r="CC709" s="74"/>
      <c r="CD709" s="74"/>
      <c r="CE709" s="74"/>
      <c r="CF709" s="74"/>
      <c r="CG709" s="74"/>
      <c r="CH709" s="74"/>
      <c r="CI709" s="74"/>
      <c r="CJ709" s="74"/>
      <c r="CK709" s="74"/>
      <c r="CL709" s="74"/>
      <c r="CM709" s="74"/>
      <c r="CN709" s="74"/>
      <c r="CO709" s="74"/>
      <c r="CP709" s="74"/>
    </row>
    <row r="710" spans="1:94" ht="13">
      <c r="A710" s="3"/>
      <c r="B710" s="3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  <c r="BG710" s="74"/>
      <c r="BH710" s="74"/>
      <c r="BI710" s="74"/>
      <c r="BJ710" s="74"/>
      <c r="BK710" s="74"/>
      <c r="BL710" s="74"/>
      <c r="BM710" s="74"/>
      <c r="BN710" s="74"/>
      <c r="BO710" s="74"/>
      <c r="BP710" s="74"/>
      <c r="BQ710" s="74"/>
      <c r="BR710" s="74"/>
      <c r="BS710" s="74"/>
      <c r="BT710" s="74"/>
      <c r="BU710" s="74"/>
      <c r="BV710" s="74"/>
      <c r="BW710" s="74"/>
      <c r="BX710" s="74"/>
      <c r="BY710" s="74"/>
      <c r="BZ710" s="74"/>
      <c r="CA710" s="74"/>
      <c r="CB710" s="74"/>
      <c r="CC710" s="74"/>
      <c r="CD710" s="74"/>
      <c r="CE710" s="74"/>
      <c r="CF710" s="74"/>
      <c r="CG710" s="74"/>
      <c r="CH710" s="74"/>
      <c r="CI710" s="74"/>
      <c r="CJ710" s="74"/>
      <c r="CK710" s="74"/>
      <c r="CL710" s="74"/>
      <c r="CM710" s="74"/>
      <c r="CN710" s="74"/>
      <c r="CO710" s="74"/>
      <c r="CP710" s="74"/>
    </row>
    <row r="711" spans="1:94" ht="13">
      <c r="A711" s="3"/>
      <c r="B711" s="3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  <c r="BG711" s="74"/>
      <c r="BH711" s="74"/>
      <c r="BI711" s="74"/>
      <c r="BJ711" s="74"/>
      <c r="BK711" s="74"/>
      <c r="BL711" s="74"/>
      <c r="BM711" s="74"/>
      <c r="BN711" s="74"/>
      <c r="BO711" s="74"/>
      <c r="BP711" s="74"/>
      <c r="BQ711" s="74"/>
      <c r="BR711" s="74"/>
      <c r="BS711" s="74"/>
      <c r="BT711" s="74"/>
      <c r="BU711" s="74"/>
      <c r="BV711" s="74"/>
      <c r="BW711" s="74"/>
      <c r="BX711" s="74"/>
      <c r="BY711" s="74"/>
      <c r="BZ711" s="74"/>
      <c r="CA711" s="74"/>
      <c r="CB711" s="74"/>
      <c r="CC711" s="74"/>
      <c r="CD711" s="74"/>
      <c r="CE711" s="74"/>
      <c r="CF711" s="74"/>
      <c r="CG711" s="74"/>
      <c r="CH711" s="74"/>
      <c r="CI711" s="74"/>
      <c r="CJ711" s="74"/>
      <c r="CK711" s="74"/>
      <c r="CL711" s="74"/>
      <c r="CM711" s="74"/>
      <c r="CN711" s="74"/>
      <c r="CO711" s="74"/>
      <c r="CP711" s="74"/>
    </row>
    <row r="712" spans="1:94" ht="13">
      <c r="A712" s="3"/>
      <c r="B712" s="3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  <c r="BG712" s="74"/>
      <c r="BH712" s="74"/>
      <c r="BI712" s="74"/>
      <c r="BJ712" s="74"/>
      <c r="BK712" s="74"/>
      <c r="BL712" s="74"/>
      <c r="BM712" s="74"/>
      <c r="BN712" s="74"/>
      <c r="BO712" s="74"/>
      <c r="BP712" s="74"/>
      <c r="BQ712" s="74"/>
      <c r="BR712" s="74"/>
      <c r="BS712" s="74"/>
      <c r="BT712" s="74"/>
      <c r="BU712" s="74"/>
      <c r="BV712" s="74"/>
      <c r="BW712" s="74"/>
      <c r="BX712" s="74"/>
      <c r="BY712" s="74"/>
      <c r="BZ712" s="74"/>
      <c r="CA712" s="74"/>
      <c r="CB712" s="74"/>
      <c r="CC712" s="74"/>
      <c r="CD712" s="74"/>
      <c r="CE712" s="74"/>
      <c r="CF712" s="74"/>
      <c r="CG712" s="74"/>
      <c r="CH712" s="74"/>
      <c r="CI712" s="74"/>
      <c r="CJ712" s="74"/>
      <c r="CK712" s="74"/>
      <c r="CL712" s="74"/>
      <c r="CM712" s="74"/>
      <c r="CN712" s="74"/>
      <c r="CO712" s="74"/>
      <c r="CP712" s="74"/>
    </row>
    <row r="713" spans="1:94" ht="13">
      <c r="A713" s="3"/>
      <c r="B713" s="3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  <c r="BG713" s="74"/>
      <c r="BH713" s="74"/>
      <c r="BI713" s="74"/>
      <c r="BJ713" s="74"/>
      <c r="BK713" s="74"/>
      <c r="BL713" s="74"/>
      <c r="BM713" s="74"/>
      <c r="BN713" s="74"/>
      <c r="BO713" s="74"/>
      <c r="BP713" s="74"/>
      <c r="BQ713" s="74"/>
      <c r="BR713" s="74"/>
      <c r="BS713" s="74"/>
      <c r="BT713" s="74"/>
      <c r="BU713" s="74"/>
      <c r="BV713" s="74"/>
      <c r="BW713" s="74"/>
      <c r="BX713" s="74"/>
      <c r="BY713" s="74"/>
      <c r="BZ713" s="74"/>
      <c r="CA713" s="74"/>
      <c r="CB713" s="74"/>
      <c r="CC713" s="74"/>
      <c r="CD713" s="74"/>
      <c r="CE713" s="74"/>
      <c r="CF713" s="74"/>
      <c r="CG713" s="74"/>
      <c r="CH713" s="74"/>
      <c r="CI713" s="74"/>
      <c r="CJ713" s="74"/>
      <c r="CK713" s="74"/>
      <c r="CL713" s="74"/>
      <c r="CM713" s="74"/>
      <c r="CN713" s="74"/>
      <c r="CO713" s="74"/>
      <c r="CP713" s="74"/>
    </row>
    <row r="714" spans="1:94" ht="13">
      <c r="A714" s="3"/>
      <c r="B714" s="3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  <c r="BG714" s="74"/>
      <c r="BH714" s="74"/>
      <c r="BI714" s="74"/>
      <c r="BJ714" s="74"/>
      <c r="BK714" s="74"/>
      <c r="BL714" s="74"/>
      <c r="BM714" s="74"/>
      <c r="BN714" s="74"/>
      <c r="BO714" s="74"/>
      <c r="BP714" s="74"/>
      <c r="BQ714" s="74"/>
      <c r="BR714" s="74"/>
      <c r="BS714" s="74"/>
      <c r="BT714" s="74"/>
      <c r="BU714" s="74"/>
      <c r="BV714" s="74"/>
      <c r="BW714" s="74"/>
      <c r="BX714" s="74"/>
      <c r="BY714" s="74"/>
      <c r="BZ714" s="74"/>
      <c r="CA714" s="74"/>
      <c r="CB714" s="74"/>
      <c r="CC714" s="74"/>
      <c r="CD714" s="74"/>
      <c r="CE714" s="74"/>
      <c r="CF714" s="74"/>
      <c r="CG714" s="74"/>
      <c r="CH714" s="74"/>
      <c r="CI714" s="74"/>
      <c r="CJ714" s="74"/>
      <c r="CK714" s="74"/>
      <c r="CL714" s="74"/>
      <c r="CM714" s="74"/>
      <c r="CN714" s="74"/>
      <c r="CO714" s="74"/>
      <c r="CP714" s="74"/>
    </row>
    <row r="715" spans="1:94" ht="13">
      <c r="A715" s="3"/>
      <c r="B715" s="3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  <c r="BG715" s="74"/>
      <c r="BH715" s="74"/>
      <c r="BI715" s="74"/>
      <c r="BJ715" s="74"/>
      <c r="BK715" s="74"/>
      <c r="BL715" s="74"/>
      <c r="BM715" s="74"/>
      <c r="BN715" s="74"/>
      <c r="BO715" s="74"/>
      <c r="BP715" s="74"/>
      <c r="BQ715" s="74"/>
      <c r="BR715" s="74"/>
      <c r="BS715" s="74"/>
      <c r="BT715" s="74"/>
      <c r="BU715" s="74"/>
      <c r="BV715" s="74"/>
      <c r="BW715" s="74"/>
      <c r="BX715" s="74"/>
      <c r="BY715" s="74"/>
      <c r="BZ715" s="74"/>
      <c r="CA715" s="74"/>
      <c r="CB715" s="74"/>
      <c r="CC715" s="74"/>
      <c r="CD715" s="74"/>
      <c r="CE715" s="74"/>
      <c r="CF715" s="74"/>
      <c r="CG715" s="74"/>
      <c r="CH715" s="74"/>
      <c r="CI715" s="74"/>
      <c r="CJ715" s="74"/>
      <c r="CK715" s="74"/>
      <c r="CL715" s="74"/>
      <c r="CM715" s="74"/>
      <c r="CN715" s="74"/>
      <c r="CO715" s="74"/>
      <c r="CP715" s="74"/>
    </row>
    <row r="716" spans="1:94" ht="13">
      <c r="A716" s="3"/>
      <c r="B716" s="3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  <c r="BG716" s="74"/>
      <c r="BH716" s="74"/>
      <c r="BI716" s="74"/>
      <c r="BJ716" s="74"/>
      <c r="BK716" s="74"/>
      <c r="BL716" s="74"/>
      <c r="BM716" s="74"/>
      <c r="BN716" s="74"/>
      <c r="BO716" s="74"/>
      <c r="BP716" s="74"/>
      <c r="BQ716" s="74"/>
      <c r="BR716" s="74"/>
      <c r="BS716" s="74"/>
      <c r="BT716" s="74"/>
      <c r="BU716" s="74"/>
      <c r="BV716" s="74"/>
      <c r="BW716" s="74"/>
      <c r="BX716" s="74"/>
      <c r="BY716" s="74"/>
      <c r="BZ716" s="74"/>
      <c r="CA716" s="74"/>
      <c r="CB716" s="74"/>
      <c r="CC716" s="74"/>
      <c r="CD716" s="74"/>
      <c r="CE716" s="74"/>
      <c r="CF716" s="74"/>
      <c r="CG716" s="74"/>
      <c r="CH716" s="74"/>
      <c r="CI716" s="74"/>
      <c r="CJ716" s="74"/>
      <c r="CK716" s="74"/>
      <c r="CL716" s="74"/>
      <c r="CM716" s="74"/>
      <c r="CN716" s="74"/>
      <c r="CO716" s="74"/>
      <c r="CP716" s="74"/>
    </row>
    <row r="717" spans="1:94" ht="13">
      <c r="A717" s="3"/>
      <c r="B717" s="3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  <c r="BG717" s="74"/>
      <c r="BH717" s="74"/>
      <c r="BI717" s="74"/>
      <c r="BJ717" s="74"/>
      <c r="BK717" s="74"/>
      <c r="BL717" s="74"/>
      <c r="BM717" s="74"/>
      <c r="BN717" s="74"/>
      <c r="BO717" s="74"/>
      <c r="BP717" s="74"/>
      <c r="BQ717" s="74"/>
      <c r="BR717" s="74"/>
      <c r="BS717" s="74"/>
      <c r="BT717" s="74"/>
      <c r="BU717" s="74"/>
      <c r="BV717" s="74"/>
      <c r="BW717" s="74"/>
      <c r="BX717" s="74"/>
      <c r="BY717" s="74"/>
      <c r="BZ717" s="74"/>
      <c r="CA717" s="74"/>
      <c r="CB717" s="74"/>
      <c r="CC717" s="74"/>
      <c r="CD717" s="74"/>
      <c r="CE717" s="74"/>
      <c r="CF717" s="74"/>
      <c r="CG717" s="74"/>
      <c r="CH717" s="74"/>
      <c r="CI717" s="74"/>
      <c r="CJ717" s="74"/>
      <c r="CK717" s="74"/>
      <c r="CL717" s="74"/>
      <c r="CM717" s="74"/>
      <c r="CN717" s="74"/>
      <c r="CO717" s="74"/>
      <c r="CP717" s="74"/>
    </row>
    <row r="718" spans="1:94" ht="13">
      <c r="A718" s="3"/>
      <c r="B718" s="3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  <c r="BG718" s="74"/>
      <c r="BH718" s="74"/>
      <c r="BI718" s="74"/>
      <c r="BJ718" s="74"/>
      <c r="BK718" s="74"/>
      <c r="BL718" s="74"/>
      <c r="BM718" s="74"/>
      <c r="BN718" s="74"/>
      <c r="BO718" s="74"/>
      <c r="BP718" s="74"/>
      <c r="BQ718" s="74"/>
      <c r="BR718" s="74"/>
      <c r="BS718" s="74"/>
      <c r="BT718" s="74"/>
      <c r="BU718" s="74"/>
      <c r="BV718" s="74"/>
      <c r="BW718" s="74"/>
      <c r="BX718" s="74"/>
      <c r="BY718" s="74"/>
      <c r="BZ718" s="74"/>
      <c r="CA718" s="74"/>
      <c r="CB718" s="74"/>
      <c r="CC718" s="74"/>
      <c r="CD718" s="74"/>
      <c r="CE718" s="74"/>
      <c r="CF718" s="74"/>
      <c r="CG718" s="74"/>
      <c r="CH718" s="74"/>
      <c r="CI718" s="74"/>
      <c r="CJ718" s="74"/>
      <c r="CK718" s="74"/>
      <c r="CL718" s="74"/>
      <c r="CM718" s="74"/>
      <c r="CN718" s="74"/>
      <c r="CO718" s="74"/>
      <c r="CP718" s="74"/>
    </row>
    <row r="719" spans="1:94" ht="13">
      <c r="A719" s="3"/>
      <c r="B719" s="3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  <c r="BG719" s="74"/>
      <c r="BH719" s="74"/>
      <c r="BI719" s="74"/>
      <c r="BJ719" s="74"/>
      <c r="BK719" s="74"/>
      <c r="BL719" s="74"/>
      <c r="BM719" s="74"/>
      <c r="BN719" s="74"/>
      <c r="BO719" s="74"/>
      <c r="BP719" s="74"/>
      <c r="BQ719" s="74"/>
      <c r="BR719" s="74"/>
      <c r="BS719" s="74"/>
      <c r="BT719" s="74"/>
      <c r="BU719" s="74"/>
      <c r="BV719" s="74"/>
      <c r="BW719" s="74"/>
      <c r="BX719" s="74"/>
      <c r="BY719" s="74"/>
      <c r="BZ719" s="74"/>
      <c r="CA719" s="74"/>
      <c r="CB719" s="74"/>
      <c r="CC719" s="74"/>
      <c r="CD719" s="74"/>
      <c r="CE719" s="74"/>
      <c r="CF719" s="74"/>
      <c r="CG719" s="74"/>
      <c r="CH719" s="74"/>
      <c r="CI719" s="74"/>
      <c r="CJ719" s="74"/>
      <c r="CK719" s="74"/>
      <c r="CL719" s="74"/>
      <c r="CM719" s="74"/>
      <c r="CN719" s="74"/>
      <c r="CO719" s="74"/>
      <c r="CP719" s="74"/>
    </row>
    <row r="720" spans="1:94" ht="13">
      <c r="A720" s="3"/>
      <c r="B720" s="3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  <c r="BG720" s="74"/>
      <c r="BH720" s="74"/>
      <c r="BI720" s="74"/>
      <c r="BJ720" s="74"/>
      <c r="BK720" s="74"/>
      <c r="BL720" s="74"/>
      <c r="BM720" s="74"/>
      <c r="BN720" s="74"/>
      <c r="BO720" s="74"/>
      <c r="BP720" s="74"/>
      <c r="BQ720" s="74"/>
      <c r="BR720" s="74"/>
      <c r="BS720" s="74"/>
      <c r="BT720" s="74"/>
      <c r="BU720" s="74"/>
      <c r="BV720" s="74"/>
      <c r="BW720" s="74"/>
      <c r="BX720" s="74"/>
      <c r="BY720" s="74"/>
      <c r="BZ720" s="74"/>
      <c r="CA720" s="74"/>
      <c r="CB720" s="74"/>
      <c r="CC720" s="74"/>
      <c r="CD720" s="74"/>
      <c r="CE720" s="74"/>
      <c r="CF720" s="74"/>
      <c r="CG720" s="74"/>
      <c r="CH720" s="74"/>
      <c r="CI720" s="74"/>
      <c r="CJ720" s="74"/>
      <c r="CK720" s="74"/>
      <c r="CL720" s="74"/>
      <c r="CM720" s="74"/>
      <c r="CN720" s="74"/>
      <c r="CO720" s="74"/>
      <c r="CP720" s="74"/>
    </row>
    <row r="721" spans="1:94" ht="13">
      <c r="A721" s="3"/>
      <c r="B721" s="3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  <c r="BG721" s="74"/>
      <c r="BH721" s="74"/>
      <c r="BI721" s="74"/>
      <c r="BJ721" s="74"/>
      <c r="BK721" s="74"/>
      <c r="BL721" s="74"/>
      <c r="BM721" s="74"/>
      <c r="BN721" s="74"/>
      <c r="BO721" s="74"/>
      <c r="BP721" s="74"/>
      <c r="BQ721" s="74"/>
      <c r="BR721" s="74"/>
      <c r="BS721" s="74"/>
      <c r="BT721" s="74"/>
      <c r="BU721" s="74"/>
      <c r="BV721" s="74"/>
      <c r="BW721" s="74"/>
      <c r="BX721" s="74"/>
      <c r="BY721" s="74"/>
      <c r="BZ721" s="74"/>
      <c r="CA721" s="74"/>
      <c r="CB721" s="74"/>
      <c r="CC721" s="74"/>
      <c r="CD721" s="74"/>
      <c r="CE721" s="74"/>
      <c r="CF721" s="74"/>
      <c r="CG721" s="74"/>
      <c r="CH721" s="74"/>
      <c r="CI721" s="74"/>
      <c r="CJ721" s="74"/>
      <c r="CK721" s="74"/>
      <c r="CL721" s="74"/>
      <c r="CM721" s="74"/>
      <c r="CN721" s="74"/>
      <c r="CO721" s="74"/>
      <c r="CP721" s="74"/>
    </row>
    <row r="722" spans="1:94" ht="13">
      <c r="A722" s="3"/>
      <c r="B722" s="3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  <c r="BG722" s="74"/>
      <c r="BH722" s="74"/>
      <c r="BI722" s="74"/>
      <c r="BJ722" s="74"/>
      <c r="BK722" s="74"/>
      <c r="BL722" s="74"/>
      <c r="BM722" s="74"/>
      <c r="BN722" s="74"/>
      <c r="BO722" s="74"/>
      <c r="BP722" s="74"/>
      <c r="BQ722" s="74"/>
      <c r="BR722" s="74"/>
      <c r="BS722" s="74"/>
      <c r="BT722" s="74"/>
      <c r="BU722" s="74"/>
      <c r="BV722" s="74"/>
      <c r="BW722" s="74"/>
      <c r="BX722" s="74"/>
      <c r="BY722" s="74"/>
      <c r="BZ722" s="74"/>
      <c r="CA722" s="74"/>
      <c r="CB722" s="74"/>
      <c r="CC722" s="74"/>
      <c r="CD722" s="74"/>
      <c r="CE722" s="74"/>
      <c r="CF722" s="74"/>
      <c r="CG722" s="74"/>
      <c r="CH722" s="74"/>
      <c r="CI722" s="74"/>
      <c r="CJ722" s="74"/>
      <c r="CK722" s="74"/>
      <c r="CL722" s="74"/>
      <c r="CM722" s="74"/>
      <c r="CN722" s="74"/>
      <c r="CO722" s="74"/>
      <c r="CP722" s="74"/>
    </row>
    <row r="723" spans="1:94" ht="13">
      <c r="A723" s="3"/>
      <c r="B723" s="3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  <c r="BG723" s="74"/>
      <c r="BH723" s="74"/>
      <c r="BI723" s="74"/>
      <c r="BJ723" s="74"/>
      <c r="BK723" s="74"/>
      <c r="BL723" s="74"/>
      <c r="BM723" s="74"/>
      <c r="BN723" s="74"/>
      <c r="BO723" s="74"/>
      <c r="BP723" s="74"/>
      <c r="BQ723" s="74"/>
      <c r="BR723" s="74"/>
      <c r="BS723" s="74"/>
      <c r="BT723" s="74"/>
      <c r="BU723" s="74"/>
      <c r="BV723" s="74"/>
      <c r="BW723" s="74"/>
      <c r="BX723" s="74"/>
      <c r="BY723" s="74"/>
      <c r="BZ723" s="74"/>
      <c r="CA723" s="74"/>
      <c r="CB723" s="74"/>
      <c r="CC723" s="74"/>
      <c r="CD723" s="74"/>
      <c r="CE723" s="74"/>
      <c r="CF723" s="74"/>
      <c r="CG723" s="74"/>
      <c r="CH723" s="74"/>
      <c r="CI723" s="74"/>
      <c r="CJ723" s="74"/>
      <c r="CK723" s="74"/>
      <c r="CL723" s="74"/>
      <c r="CM723" s="74"/>
      <c r="CN723" s="74"/>
      <c r="CO723" s="74"/>
      <c r="CP723" s="74"/>
    </row>
    <row r="724" spans="1:94" ht="13">
      <c r="A724" s="3"/>
      <c r="B724" s="3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  <c r="BG724" s="74"/>
      <c r="BH724" s="74"/>
      <c r="BI724" s="74"/>
      <c r="BJ724" s="74"/>
      <c r="BK724" s="74"/>
      <c r="BL724" s="74"/>
      <c r="BM724" s="74"/>
      <c r="BN724" s="74"/>
      <c r="BO724" s="74"/>
      <c r="BP724" s="74"/>
      <c r="BQ724" s="74"/>
      <c r="BR724" s="74"/>
      <c r="BS724" s="74"/>
      <c r="BT724" s="74"/>
      <c r="BU724" s="74"/>
      <c r="BV724" s="74"/>
      <c r="BW724" s="74"/>
      <c r="BX724" s="74"/>
      <c r="BY724" s="74"/>
      <c r="BZ724" s="74"/>
      <c r="CA724" s="74"/>
      <c r="CB724" s="74"/>
      <c r="CC724" s="74"/>
      <c r="CD724" s="74"/>
      <c r="CE724" s="74"/>
      <c r="CF724" s="74"/>
      <c r="CG724" s="74"/>
      <c r="CH724" s="74"/>
      <c r="CI724" s="74"/>
      <c r="CJ724" s="74"/>
      <c r="CK724" s="74"/>
      <c r="CL724" s="74"/>
      <c r="CM724" s="74"/>
      <c r="CN724" s="74"/>
      <c r="CO724" s="74"/>
      <c r="CP724" s="74"/>
    </row>
    <row r="725" spans="1:94" ht="13">
      <c r="A725" s="3"/>
      <c r="B725" s="3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  <c r="BG725" s="74"/>
      <c r="BH725" s="74"/>
      <c r="BI725" s="74"/>
      <c r="BJ725" s="74"/>
      <c r="BK725" s="74"/>
      <c r="BL725" s="74"/>
      <c r="BM725" s="74"/>
      <c r="BN725" s="74"/>
      <c r="BO725" s="74"/>
      <c r="BP725" s="74"/>
      <c r="BQ725" s="74"/>
      <c r="BR725" s="74"/>
      <c r="BS725" s="74"/>
      <c r="BT725" s="74"/>
      <c r="BU725" s="74"/>
      <c r="BV725" s="74"/>
      <c r="BW725" s="74"/>
      <c r="BX725" s="74"/>
      <c r="BY725" s="74"/>
      <c r="BZ725" s="74"/>
      <c r="CA725" s="74"/>
      <c r="CB725" s="74"/>
      <c r="CC725" s="74"/>
      <c r="CD725" s="74"/>
      <c r="CE725" s="74"/>
      <c r="CF725" s="74"/>
      <c r="CG725" s="74"/>
      <c r="CH725" s="74"/>
      <c r="CI725" s="74"/>
      <c r="CJ725" s="74"/>
      <c r="CK725" s="74"/>
      <c r="CL725" s="74"/>
      <c r="CM725" s="74"/>
      <c r="CN725" s="74"/>
      <c r="CO725" s="74"/>
      <c r="CP725" s="74"/>
    </row>
    <row r="726" spans="1:94" ht="13">
      <c r="A726" s="3"/>
      <c r="B726" s="3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  <c r="BG726" s="74"/>
      <c r="BH726" s="74"/>
      <c r="BI726" s="74"/>
      <c r="BJ726" s="74"/>
      <c r="BK726" s="74"/>
      <c r="BL726" s="74"/>
      <c r="BM726" s="74"/>
      <c r="BN726" s="74"/>
      <c r="BO726" s="74"/>
      <c r="BP726" s="74"/>
      <c r="BQ726" s="74"/>
      <c r="BR726" s="74"/>
      <c r="BS726" s="74"/>
      <c r="BT726" s="74"/>
      <c r="BU726" s="74"/>
      <c r="BV726" s="74"/>
      <c r="BW726" s="74"/>
      <c r="BX726" s="74"/>
      <c r="BY726" s="74"/>
      <c r="BZ726" s="74"/>
      <c r="CA726" s="74"/>
      <c r="CB726" s="74"/>
      <c r="CC726" s="74"/>
      <c r="CD726" s="74"/>
      <c r="CE726" s="74"/>
      <c r="CF726" s="74"/>
      <c r="CG726" s="74"/>
      <c r="CH726" s="74"/>
      <c r="CI726" s="74"/>
      <c r="CJ726" s="74"/>
      <c r="CK726" s="74"/>
      <c r="CL726" s="74"/>
      <c r="CM726" s="74"/>
      <c r="CN726" s="74"/>
      <c r="CO726" s="74"/>
      <c r="CP726" s="74"/>
    </row>
    <row r="727" spans="1:94" ht="13">
      <c r="A727" s="3"/>
      <c r="B727" s="3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  <c r="BG727" s="74"/>
      <c r="BH727" s="74"/>
      <c r="BI727" s="74"/>
      <c r="BJ727" s="74"/>
      <c r="BK727" s="74"/>
      <c r="BL727" s="74"/>
      <c r="BM727" s="74"/>
      <c r="BN727" s="74"/>
      <c r="BO727" s="74"/>
      <c r="BP727" s="74"/>
      <c r="BQ727" s="74"/>
      <c r="BR727" s="74"/>
      <c r="BS727" s="74"/>
      <c r="BT727" s="74"/>
      <c r="BU727" s="74"/>
      <c r="BV727" s="74"/>
      <c r="BW727" s="74"/>
      <c r="BX727" s="74"/>
      <c r="BY727" s="74"/>
      <c r="BZ727" s="74"/>
      <c r="CA727" s="74"/>
      <c r="CB727" s="74"/>
      <c r="CC727" s="74"/>
      <c r="CD727" s="74"/>
      <c r="CE727" s="74"/>
      <c r="CF727" s="74"/>
      <c r="CG727" s="74"/>
      <c r="CH727" s="74"/>
      <c r="CI727" s="74"/>
      <c r="CJ727" s="74"/>
      <c r="CK727" s="74"/>
      <c r="CL727" s="74"/>
      <c r="CM727" s="74"/>
      <c r="CN727" s="74"/>
      <c r="CO727" s="74"/>
      <c r="CP727" s="74"/>
    </row>
    <row r="728" spans="1:94" ht="13">
      <c r="A728" s="3"/>
      <c r="B728" s="3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  <c r="BG728" s="74"/>
      <c r="BH728" s="74"/>
      <c r="BI728" s="74"/>
      <c r="BJ728" s="74"/>
      <c r="BK728" s="74"/>
      <c r="BL728" s="74"/>
      <c r="BM728" s="74"/>
      <c r="BN728" s="74"/>
      <c r="BO728" s="74"/>
      <c r="BP728" s="74"/>
      <c r="BQ728" s="74"/>
      <c r="BR728" s="74"/>
      <c r="BS728" s="74"/>
      <c r="BT728" s="74"/>
      <c r="BU728" s="74"/>
      <c r="BV728" s="74"/>
      <c r="BW728" s="74"/>
      <c r="BX728" s="74"/>
      <c r="BY728" s="74"/>
      <c r="BZ728" s="74"/>
      <c r="CA728" s="74"/>
      <c r="CB728" s="74"/>
      <c r="CC728" s="74"/>
      <c r="CD728" s="74"/>
      <c r="CE728" s="74"/>
      <c r="CF728" s="74"/>
      <c r="CG728" s="74"/>
      <c r="CH728" s="74"/>
      <c r="CI728" s="74"/>
      <c r="CJ728" s="74"/>
      <c r="CK728" s="74"/>
      <c r="CL728" s="74"/>
      <c r="CM728" s="74"/>
      <c r="CN728" s="74"/>
      <c r="CO728" s="74"/>
      <c r="CP728" s="74"/>
    </row>
    <row r="729" spans="1:94" ht="13">
      <c r="A729" s="3"/>
      <c r="B729" s="3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  <c r="BG729" s="74"/>
      <c r="BH729" s="74"/>
      <c r="BI729" s="74"/>
      <c r="BJ729" s="74"/>
      <c r="BK729" s="74"/>
      <c r="BL729" s="74"/>
      <c r="BM729" s="74"/>
      <c r="BN729" s="74"/>
      <c r="BO729" s="74"/>
      <c r="BP729" s="74"/>
      <c r="BQ729" s="74"/>
      <c r="BR729" s="74"/>
      <c r="BS729" s="74"/>
      <c r="BT729" s="74"/>
      <c r="BU729" s="74"/>
      <c r="BV729" s="74"/>
      <c r="BW729" s="74"/>
      <c r="BX729" s="74"/>
      <c r="BY729" s="74"/>
      <c r="BZ729" s="74"/>
      <c r="CA729" s="74"/>
      <c r="CB729" s="74"/>
      <c r="CC729" s="74"/>
      <c r="CD729" s="74"/>
      <c r="CE729" s="74"/>
      <c r="CF729" s="74"/>
      <c r="CG729" s="74"/>
      <c r="CH729" s="74"/>
      <c r="CI729" s="74"/>
      <c r="CJ729" s="74"/>
      <c r="CK729" s="74"/>
      <c r="CL729" s="74"/>
      <c r="CM729" s="74"/>
      <c r="CN729" s="74"/>
      <c r="CO729" s="74"/>
      <c r="CP729" s="74"/>
    </row>
    <row r="730" spans="1:94" ht="13">
      <c r="A730" s="3"/>
      <c r="B730" s="3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  <c r="BG730" s="74"/>
      <c r="BH730" s="74"/>
      <c r="BI730" s="74"/>
      <c r="BJ730" s="74"/>
      <c r="BK730" s="74"/>
      <c r="BL730" s="74"/>
      <c r="BM730" s="74"/>
      <c r="BN730" s="74"/>
      <c r="BO730" s="74"/>
      <c r="BP730" s="74"/>
      <c r="BQ730" s="74"/>
      <c r="BR730" s="74"/>
      <c r="BS730" s="74"/>
      <c r="BT730" s="74"/>
      <c r="BU730" s="74"/>
      <c r="BV730" s="74"/>
      <c r="BW730" s="74"/>
      <c r="BX730" s="74"/>
      <c r="BY730" s="74"/>
      <c r="BZ730" s="74"/>
      <c r="CA730" s="74"/>
      <c r="CB730" s="74"/>
      <c r="CC730" s="74"/>
      <c r="CD730" s="74"/>
      <c r="CE730" s="74"/>
      <c r="CF730" s="74"/>
      <c r="CG730" s="74"/>
      <c r="CH730" s="74"/>
      <c r="CI730" s="74"/>
      <c r="CJ730" s="74"/>
      <c r="CK730" s="74"/>
      <c r="CL730" s="74"/>
      <c r="CM730" s="74"/>
      <c r="CN730" s="74"/>
      <c r="CO730" s="74"/>
      <c r="CP730" s="74"/>
    </row>
    <row r="731" spans="1:94" ht="13">
      <c r="A731" s="3"/>
      <c r="B731" s="3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  <c r="BG731" s="74"/>
      <c r="BH731" s="74"/>
      <c r="BI731" s="74"/>
      <c r="BJ731" s="74"/>
      <c r="BK731" s="74"/>
      <c r="BL731" s="74"/>
      <c r="BM731" s="74"/>
      <c r="BN731" s="74"/>
      <c r="BO731" s="74"/>
      <c r="BP731" s="74"/>
      <c r="BQ731" s="74"/>
      <c r="BR731" s="74"/>
      <c r="BS731" s="74"/>
      <c r="BT731" s="74"/>
      <c r="BU731" s="74"/>
      <c r="BV731" s="74"/>
      <c r="BW731" s="74"/>
      <c r="BX731" s="74"/>
      <c r="BY731" s="74"/>
      <c r="BZ731" s="74"/>
      <c r="CA731" s="74"/>
      <c r="CB731" s="74"/>
      <c r="CC731" s="74"/>
      <c r="CD731" s="74"/>
      <c r="CE731" s="74"/>
      <c r="CF731" s="74"/>
      <c r="CG731" s="74"/>
      <c r="CH731" s="74"/>
      <c r="CI731" s="74"/>
      <c r="CJ731" s="74"/>
      <c r="CK731" s="74"/>
      <c r="CL731" s="74"/>
      <c r="CM731" s="74"/>
      <c r="CN731" s="74"/>
      <c r="CO731" s="74"/>
      <c r="CP731" s="74"/>
    </row>
    <row r="732" spans="1:94" ht="13">
      <c r="A732" s="3"/>
      <c r="B732" s="3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  <c r="BG732" s="74"/>
      <c r="BH732" s="74"/>
      <c r="BI732" s="74"/>
      <c r="BJ732" s="74"/>
      <c r="BK732" s="74"/>
      <c r="BL732" s="74"/>
      <c r="BM732" s="74"/>
      <c r="BN732" s="74"/>
      <c r="BO732" s="74"/>
      <c r="BP732" s="74"/>
      <c r="BQ732" s="74"/>
      <c r="BR732" s="74"/>
      <c r="BS732" s="74"/>
      <c r="BT732" s="74"/>
      <c r="BU732" s="74"/>
      <c r="BV732" s="74"/>
      <c r="BW732" s="74"/>
      <c r="BX732" s="74"/>
      <c r="BY732" s="74"/>
      <c r="BZ732" s="74"/>
      <c r="CA732" s="74"/>
      <c r="CB732" s="74"/>
      <c r="CC732" s="74"/>
      <c r="CD732" s="74"/>
      <c r="CE732" s="74"/>
      <c r="CF732" s="74"/>
      <c r="CG732" s="74"/>
      <c r="CH732" s="74"/>
      <c r="CI732" s="74"/>
      <c r="CJ732" s="74"/>
      <c r="CK732" s="74"/>
      <c r="CL732" s="74"/>
      <c r="CM732" s="74"/>
      <c r="CN732" s="74"/>
      <c r="CO732" s="74"/>
      <c r="CP732" s="74"/>
    </row>
    <row r="733" spans="1:94" ht="13">
      <c r="A733" s="3"/>
      <c r="B733" s="3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  <c r="BG733" s="74"/>
      <c r="BH733" s="74"/>
      <c r="BI733" s="74"/>
      <c r="BJ733" s="74"/>
      <c r="BK733" s="74"/>
      <c r="BL733" s="74"/>
      <c r="BM733" s="74"/>
      <c r="BN733" s="74"/>
      <c r="BO733" s="74"/>
      <c r="BP733" s="74"/>
      <c r="BQ733" s="74"/>
      <c r="BR733" s="74"/>
      <c r="BS733" s="74"/>
      <c r="BT733" s="74"/>
      <c r="BU733" s="74"/>
      <c r="BV733" s="74"/>
      <c r="BW733" s="74"/>
      <c r="BX733" s="74"/>
      <c r="BY733" s="74"/>
      <c r="BZ733" s="74"/>
      <c r="CA733" s="74"/>
      <c r="CB733" s="74"/>
      <c r="CC733" s="74"/>
      <c r="CD733" s="74"/>
      <c r="CE733" s="74"/>
      <c r="CF733" s="74"/>
      <c r="CG733" s="74"/>
      <c r="CH733" s="74"/>
      <c r="CI733" s="74"/>
      <c r="CJ733" s="74"/>
      <c r="CK733" s="74"/>
      <c r="CL733" s="74"/>
      <c r="CM733" s="74"/>
      <c r="CN733" s="74"/>
      <c r="CO733" s="74"/>
      <c r="CP733" s="74"/>
    </row>
    <row r="734" spans="1:94" ht="13">
      <c r="A734" s="3"/>
      <c r="B734" s="3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  <c r="BG734" s="74"/>
      <c r="BH734" s="74"/>
      <c r="BI734" s="74"/>
      <c r="BJ734" s="74"/>
      <c r="BK734" s="74"/>
      <c r="BL734" s="74"/>
      <c r="BM734" s="74"/>
      <c r="BN734" s="74"/>
      <c r="BO734" s="74"/>
      <c r="BP734" s="74"/>
      <c r="BQ734" s="74"/>
      <c r="BR734" s="74"/>
      <c r="BS734" s="74"/>
      <c r="BT734" s="74"/>
      <c r="BU734" s="74"/>
      <c r="BV734" s="74"/>
      <c r="BW734" s="74"/>
      <c r="BX734" s="74"/>
      <c r="BY734" s="74"/>
      <c r="BZ734" s="74"/>
      <c r="CA734" s="74"/>
      <c r="CB734" s="74"/>
      <c r="CC734" s="74"/>
      <c r="CD734" s="74"/>
      <c r="CE734" s="74"/>
      <c r="CF734" s="74"/>
      <c r="CG734" s="74"/>
      <c r="CH734" s="74"/>
      <c r="CI734" s="74"/>
      <c r="CJ734" s="74"/>
      <c r="CK734" s="74"/>
      <c r="CL734" s="74"/>
      <c r="CM734" s="74"/>
      <c r="CN734" s="74"/>
      <c r="CO734" s="74"/>
      <c r="CP734" s="74"/>
    </row>
    <row r="735" spans="1:94" ht="13">
      <c r="A735" s="3"/>
      <c r="B735" s="3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  <c r="BG735" s="74"/>
      <c r="BH735" s="74"/>
      <c r="BI735" s="74"/>
      <c r="BJ735" s="74"/>
      <c r="BK735" s="74"/>
      <c r="BL735" s="74"/>
      <c r="BM735" s="74"/>
      <c r="BN735" s="74"/>
      <c r="BO735" s="74"/>
      <c r="BP735" s="74"/>
      <c r="BQ735" s="74"/>
      <c r="BR735" s="74"/>
      <c r="BS735" s="74"/>
      <c r="BT735" s="74"/>
      <c r="BU735" s="74"/>
      <c r="BV735" s="74"/>
      <c r="BW735" s="74"/>
      <c r="BX735" s="74"/>
      <c r="BY735" s="74"/>
      <c r="BZ735" s="74"/>
      <c r="CA735" s="74"/>
      <c r="CB735" s="74"/>
      <c r="CC735" s="74"/>
      <c r="CD735" s="74"/>
      <c r="CE735" s="74"/>
      <c r="CF735" s="74"/>
      <c r="CG735" s="74"/>
      <c r="CH735" s="74"/>
      <c r="CI735" s="74"/>
      <c r="CJ735" s="74"/>
      <c r="CK735" s="74"/>
      <c r="CL735" s="74"/>
      <c r="CM735" s="74"/>
      <c r="CN735" s="74"/>
      <c r="CO735" s="74"/>
      <c r="CP735" s="74"/>
    </row>
    <row r="736" spans="1:94" ht="13">
      <c r="A736" s="3"/>
      <c r="B736" s="3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  <c r="BG736" s="74"/>
      <c r="BH736" s="74"/>
      <c r="BI736" s="74"/>
      <c r="BJ736" s="74"/>
      <c r="BK736" s="74"/>
      <c r="BL736" s="74"/>
      <c r="BM736" s="74"/>
      <c r="BN736" s="74"/>
      <c r="BO736" s="74"/>
      <c r="BP736" s="74"/>
      <c r="BQ736" s="74"/>
      <c r="BR736" s="74"/>
      <c r="BS736" s="74"/>
      <c r="BT736" s="74"/>
      <c r="BU736" s="74"/>
      <c r="BV736" s="74"/>
      <c r="BW736" s="74"/>
      <c r="BX736" s="74"/>
      <c r="BY736" s="74"/>
      <c r="BZ736" s="74"/>
      <c r="CA736" s="74"/>
      <c r="CB736" s="74"/>
      <c r="CC736" s="74"/>
      <c r="CD736" s="74"/>
      <c r="CE736" s="74"/>
      <c r="CF736" s="74"/>
      <c r="CG736" s="74"/>
      <c r="CH736" s="74"/>
      <c r="CI736" s="74"/>
      <c r="CJ736" s="74"/>
      <c r="CK736" s="74"/>
      <c r="CL736" s="74"/>
      <c r="CM736" s="74"/>
      <c r="CN736" s="74"/>
      <c r="CO736" s="74"/>
      <c r="CP736" s="74"/>
    </row>
    <row r="737" spans="1:94" ht="13">
      <c r="A737" s="3"/>
      <c r="B737" s="3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  <c r="BG737" s="74"/>
      <c r="BH737" s="74"/>
      <c r="BI737" s="74"/>
      <c r="BJ737" s="74"/>
      <c r="BK737" s="74"/>
      <c r="BL737" s="74"/>
      <c r="BM737" s="74"/>
      <c r="BN737" s="74"/>
      <c r="BO737" s="74"/>
      <c r="BP737" s="74"/>
      <c r="BQ737" s="74"/>
      <c r="BR737" s="74"/>
      <c r="BS737" s="74"/>
      <c r="BT737" s="74"/>
      <c r="BU737" s="74"/>
      <c r="BV737" s="74"/>
      <c r="BW737" s="74"/>
      <c r="BX737" s="74"/>
      <c r="BY737" s="74"/>
      <c r="BZ737" s="74"/>
      <c r="CA737" s="74"/>
      <c r="CB737" s="74"/>
      <c r="CC737" s="74"/>
      <c r="CD737" s="74"/>
      <c r="CE737" s="74"/>
      <c r="CF737" s="74"/>
      <c r="CG737" s="74"/>
      <c r="CH737" s="74"/>
      <c r="CI737" s="74"/>
      <c r="CJ737" s="74"/>
      <c r="CK737" s="74"/>
      <c r="CL737" s="74"/>
      <c r="CM737" s="74"/>
      <c r="CN737" s="74"/>
      <c r="CO737" s="74"/>
      <c r="CP737" s="74"/>
    </row>
    <row r="738" spans="1:94" ht="13">
      <c r="A738" s="3"/>
      <c r="B738" s="3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  <c r="BG738" s="74"/>
      <c r="BH738" s="74"/>
      <c r="BI738" s="74"/>
      <c r="BJ738" s="74"/>
      <c r="BK738" s="74"/>
      <c r="BL738" s="74"/>
      <c r="BM738" s="74"/>
      <c r="BN738" s="74"/>
      <c r="BO738" s="74"/>
      <c r="BP738" s="74"/>
      <c r="BQ738" s="74"/>
      <c r="BR738" s="74"/>
      <c r="BS738" s="74"/>
      <c r="BT738" s="74"/>
      <c r="BU738" s="74"/>
      <c r="BV738" s="74"/>
      <c r="BW738" s="74"/>
      <c r="BX738" s="74"/>
      <c r="BY738" s="74"/>
      <c r="BZ738" s="74"/>
      <c r="CA738" s="74"/>
      <c r="CB738" s="74"/>
      <c r="CC738" s="74"/>
      <c r="CD738" s="74"/>
      <c r="CE738" s="74"/>
      <c r="CF738" s="74"/>
      <c r="CG738" s="74"/>
      <c r="CH738" s="74"/>
      <c r="CI738" s="74"/>
      <c r="CJ738" s="74"/>
      <c r="CK738" s="74"/>
      <c r="CL738" s="74"/>
      <c r="CM738" s="74"/>
      <c r="CN738" s="74"/>
      <c r="CO738" s="74"/>
      <c r="CP738" s="74"/>
    </row>
    <row r="739" spans="1:94" ht="13">
      <c r="A739" s="3"/>
      <c r="B739" s="3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  <c r="BG739" s="74"/>
      <c r="BH739" s="74"/>
      <c r="BI739" s="74"/>
      <c r="BJ739" s="74"/>
      <c r="BK739" s="74"/>
      <c r="BL739" s="74"/>
      <c r="BM739" s="74"/>
      <c r="BN739" s="74"/>
      <c r="BO739" s="74"/>
      <c r="BP739" s="74"/>
      <c r="BQ739" s="74"/>
      <c r="BR739" s="74"/>
      <c r="BS739" s="74"/>
      <c r="BT739" s="74"/>
      <c r="BU739" s="74"/>
      <c r="BV739" s="74"/>
      <c r="BW739" s="74"/>
      <c r="BX739" s="74"/>
      <c r="BY739" s="74"/>
      <c r="BZ739" s="74"/>
      <c r="CA739" s="74"/>
      <c r="CB739" s="74"/>
      <c r="CC739" s="74"/>
      <c r="CD739" s="74"/>
      <c r="CE739" s="74"/>
      <c r="CF739" s="74"/>
      <c r="CG739" s="74"/>
      <c r="CH739" s="74"/>
      <c r="CI739" s="74"/>
      <c r="CJ739" s="74"/>
      <c r="CK739" s="74"/>
      <c r="CL739" s="74"/>
      <c r="CM739" s="74"/>
      <c r="CN739" s="74"/>
      <c r="CO739" s="74"/>
      <c r="CP739" s="74"/>
    </row>
    <row r="740" spans="1:94" ht="13">
      <c r="A740" s="3"/>
      <c r="B740" s="3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  <c r="BG740" s="74"/>
      <c r="BH740" s="74"/>
      <c r="BI740" s="74"/>
      <c r="BJ740" s="74"/>
      <c r="BK740" s="74"/>
      <c r="BL740" s="74"/>
      <c r="BM740" s="74"/>
      <c r="BN740" s="74"/>
      <c r="BO740" s="74"/>
      <c r="BP740" s="74"/>
      <c r="BQ740" s="74"/>
      <c r="BR740" s="74"/>
      <c r="BS740" s="74"/>
      <c r="BT740" s="74"/>
      <c r="BU740" s="74"/>
      <c r="BV740" s="74"/>
      <c r="BW740" s="74"/>
      <c r="BX740" s="74"/>
      <c r="BY740" s="74"/>
      <c r="BZ740" s="74"/>
      <c r="CA740" s="74"/>
      <c r="CB740" s="74"/>
      <c r="CC740" s="74"/>
      <c r="CD740" s="74"/>
      <c r="CE740" s="74"/>
      <c r="CF740" s="74"/>
      <c r="CG740" s="74"/>
      <c r="CH740" s="74"/>
      <c r="CI740" s="74"/>
      <c r="CJ740" s="74"/>
      <c r="CK740" s="74"/>
      <c r="CL740" s="74"/>
      <c r="CM740" s="74"/>
      <c r="CN740" s="74"/>
      <c r="CO740" s="74"/>
      <c r="CP740" s="74"/>
    </row>
    <row r="741" spans="1:94" ht="13">
      <c r="A741" s="3"/>
      <c r="B741" s="3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  <c r="BG741" s="74"/>
      <c r="BH741" s="74"/>
      <c r="BI741" s="74"/>
      <c r="BJ741" s="74"/>
      <c r="BK741" s="74"/>
      <c r="BL741" s="74"/>
      <c r="BM741" s="74"/>
      <c r="BN741" s="74"/>
      <c r="BO741" s="74"/>
      <c r="BP741" s="74"/>
      <c r="BQ741" s="74"/>
      <c r="BR741" s="74"/>
      <c r="BS741" s="74"/>
      <c r="BT741" s="74"/>
      <c r="BU741" s="74"/>
      <c r="BV741" s="74"/>
      <c r="BW741" s="74"/>
      <c r="BX741" s="74"/>
      <c r="BY741" s="74"/>
      <c r="BZ741" s="74"/>
      <c r="CA741" s="74"/>
      <c r="CB741" s="74"/>
      <c r="CC741" s="74"/>
      <c r="CD741" s="74"/>
      <c r="CE741" s="74"/>
      <c r="CF741" s="74"/>
      <c r="CG741" s="74"/>
      <c r="CH741" s="74"/>
      <c r="CI741" s="74"/>
      <c r="CJ741" s="74"/>
      <c r="CK741" s="74"/>
      <c r="CL741" s="74"/>
      <c r="CM741" s="74"/>
      <c r="CN741" s="74"/>
      <c r="CO741" s="74"/>
      <c r="CP741" s="74"/>
    </row>
    <row r="742" spans="1:94" ht="13">
      <c r="A742" s="3"/>
      <c r="B742" s="3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  <c r="BG742" s="74"/>
      <c r="BH742" s="74"/>
      <c r="BI742" s="74"/>
      <c r="BJ742" s="74"/>
      <c r="BK742" s="74"/>
      <c r="BL742" s="74"/>
      <c r="BM742" s="74"/>
      <c r="BN742" s="74"/>
      <c r="BO742" s="74"/>
      <c r="BP742" s="74"/>
      <c r="BQ742" s="74"/>
      <c r="BR742" s="74"/>
      <c r="BS742" s="74"/>
      <c r="BT742" s="74"/>
      <c r="BU742" s="74"/>
      <c r="BV742" s="74"/>
      <c r="BW742" s="74"/>
      <c r="BX742" s="74"/>
      <c r="BY742" s="74"/>
      <c r="BZ742" s="74"/>
      <c r="CA742" s="74"/>
      <c r="CB742" s="74"/>
      <c r="CC742" s="74"/>
      <c r="CD742" s="74"/>
      <c r="CE742" s="74"/>
      <c r="CF742" s="74"/>
      <c r="CG742" s="74"/>
      <c r="CH742" s="74"/>
      <c r="CI742" s="74"/>
      <c r="CJ742" s="74"/>
      <c r="CK742" s="74"/>
      <c r="CL742" s="74"/>
      <c r="CM742" s="74"/>
      <c r="CN742" s="74"/>
      <c r="CO742" s="74"/>
      <c r="CP742" s="74"/>
    </row>
    <row r="743" spans="1:94" ht="13">
      <c r="A743" s="3"/>
      <c r="B743" s="3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  <c r="BG743" s="74"/>
      <c r="BH743" s="74"/>
      <c r="BI743" s="74"/>
      <c r="BJ743" s="74"/>
      <c r="BK743" s="74"/>
      <c r="BL743" s="74"/>
      <c r="BM743" s="74"/>
      <c r="BN743" s="74"/>
      <c r="BO743" s="74"/>
      <c r="BP743" s="74"/>
      <c r="BQ743" s="74"/>
      <c r="BR743" s="74"/>
      <c r="BS743" s="74"/>
      <c r="BT743" s="74"/>
      <c r="BU743" s="74"/>
      <c r="BV743" s="74"/>
      <c r="BW743" s="74"/>
      <c r="BX743" s="74"/>
      <c r="BY743" s="74"/>
      <c r="BZ743" s="74"/>
      <c r="CA743" s="74"/>
      <c r="CB743" s="74"/>
      <c r="CC743" s="74"/>
      <c r="CD743" s="74"/>
      <c r="CE743" s="74"/>
      <c r="CF743" s="74"/>
      <c r="CG743" s="74"/>
      <c r="CH743" s="74"/>
      <c r="CI743" s="74"/>
      <c r="CJ743" s="74"/>
      <c r="CK743" s="74"/>
      <c r="CL743" s="74"/>
      <c r="CM743" s="74"/>
      <c r="CN743" s="74"/>
      <c r="CO743" s="74"/>
      <c r="CP743" s="74"/>
    </row>
    <row r="744" spans="1:94" ht="13">
      <c r="A744" s="3"/>
      <c r="B744" s="3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  <c r="BG744" s="74"/>
      <c r="BH744" s="74"/>
      <c r="BI744" s="74"/>
      <c r="BJ744" s="74"/>
      <c r="BK744" s="74"/>
      <c r="BL744" s="74"/>
      <c r="BM744" s="74"/>
      <c r="BN744" s="74"/>
      <c r="BO744" s="74"/>
      <c r="BP744" s="74"/>
      <c r="BQ744" s="74"/>
      <c r="BR744" s="74"/>
      <c r="BS744" s="74"/>
      <c r="BT744" s="74"/>
      <c r="BU744" s="74"/>
      <c r="BV744" s="74"/>
      <c r="BW744" s="74"/>
      <c r="BX744" s="74"/>
      <c r="BY744" s="74"/>
      <c r="BZ744" s="74"/>
      <c r="CA744" s="74"/>
      <c r="CB744" s="74"/>
      <c r="CC744" s="74"/>
      <c r="CD744" s="74"/>
      <c r="CE744" s="74"/>
      <c r="CF744" s="74"/>
      <c r="CG744" s="74"/>
      <c r="CH744" s="74"/>
      <c r="CI744" s="74"/>
      <c r="CJ744" s="74"/>
      <c r="CK744" s="74"/>
      <c r="CL744" s="74"/>
      <c r="CM744" s="74"/>
      <c r="CN744" s="74"/>
      <c r="CO744" s="74"/>
      <c r="CP744" s="74"/>
    </row>
    <row r="745" spans="1:94" ht="13">
      <c r="A745" s="3"/>
      <c r="B745" s="3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  <c r="BG745" s="74"/>
      <c r="BH745" s="74"/>
      <c r="BI745" s="74"/>
      <c r="BJ745" s="74"/>
      <c r="BK745" s="74"/>
      <c r="BL745" s="74"/>
      <c r="BM745" s="74"/>
      <c r="BN745" s="74"/>
      <c r="BO745" s="74"/>
      <c r="BP745" s="74"/>
      <c r="BQ745" s="74"/>
      <c r="BR745" s="74"/>
      <c r="BS745" s="74"/>
      <c r="BT745" s="74"/>
      <c r="BU745" s="74"/>
      <c r="BV745" s="74"/>
      <c r="BW745" s="74"/>
      <c r="BX745" s="74"/>
      <c r="BY745" s="74"/>
      <c r="BZ745" s="74"/>
      <c r="CA745" s="74"/>
      <c r="CB745" s="74"/>
      <c r="CC745" s="74"/>
      <c r="CD745" s="74"/>
      <c r="CE745" s="74"/>
      <c r="CF745" s="74"/>
      <c r="CG745" s="74"/>
      <c r="CH745" s="74"/>
      <c r="CI745" s="74"/>
      <c r="CJ745" s="74"/>
      <c r="CK745" s="74"/>
      <c r="CL745" s="74"/>
      <c r="CM745" s="74"/>
      <c r="CN745" s="74"/>
      <c r="CO745" s="74"/>
      <c r="CP745" s="74"/>
    </row>
    <row r="746" spans="1:94" ht="13">
      <c r="A746" s="3"/>
      <c r="B746" s="3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  <c r="BG746" s="74"/>
      <c r="BH746" s="74"/>
      <c r="BI746" s="74"/>
      <c r="BJ746" s="74"/>
      <c r="BK746" s="74"/>
      <c r="BL746" s="74"/>
      <c r="BM746" s="74"/>
      <c r="BN746" s="74"/>
      <c r="BO746" s="74"/>
      <c r="BP746" s="74"/>
      <c r="BQ746" s="74"/>
      <c r="BR746" s="74"/>
      <c r="BS746" s="74"/>
      <c r="BT746" s="74"/>
      <c r="BU746" s="74"/>
      <c r="BV746" s="74"/>
      <c r="BW746" s="74"/>
      <c r="BX746" s="74"/>
      <c r="BY746" s="74"/>
      <c r="BZ746" s="74"/>
      <c r="CA746" s="74"/>
      <c r="CB746" s="74"/>
      <c r="CC746" s="74"/>
      <c r="CD746" s="74"/>
      <c r="CE746" s="74"/>
      <c r="CF746" s="74"/>
      <c r="CG746" s="74"/>
      <c r="CH746" s="74"/>
      <c r="CI746" s="74"/>
      <c r="CJ746" s="74"/>
      <c r="CK746" s="74"/>
      <c r="CL746" s="74"/>
      <c r="CM746" s="74"/>
      <c r="CN746" s="74"/>
      <c r="CO746" s="74"/>
      <c r="CP746" s="74"/>
    </row>
    <row r="747" spans="1:94" ht="13">
      <c r="A747" s="3"/>
      <c r="B747" s="3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  <c r="BG747" s="74"/>
      <c r="BH747" s="74"/>
      <c r="BI747" s="74"/>
      <c r="BJ747" s="74"/>
      <c r="BK747" s="74"/>
      <c r="BL747" s="74"/>
      <c r="BM747" s="74"/>
      <c r="BN747" s="74"/>
      <c r="BO747" s="74"/>
      <c r="BP747" s="74"/>
      <c r="BQ747" s="74"/>
      <c r="BR747" s="74"/>
      <c r="BS747" s="74"/>
      <c r="BT747" s="74"/>
      <c r="BU747" s="74"/>
      <c r="BV747" s="74"/>
      <c r="BW747" s="74"/>
      <c r="BX747" s="74"/>
      <c r="BY747" s="74"/>
      <c r="BZ747" s="74"/>
      <c r="CA747" s="74"/>
      <c r="CB747" s="74"/>
      <c r="CC747" s="74"/>
      <c r="CD747" s="74"/>
      <c r="CE747" s="74"/>
      <c r="CF747" s="74"/>
      <c r="CG747" s="74"/>
      <c r="CH747" s="74"/>
      <c r="CI747" s="74"/>
      <c r="CJ747" s="74"/>
      <c r="CK747" s="74"/>
      <c r="CL747" s="74"/>
      <c r="CM747" s="74"/>
      <c r="CN747" s="74"/>
      <c r="CO747" s="74"/>
      <c r="CP747" s="74"/>
    </row>
    <row r="748" spans="1:94" ht="13">
      <c r="A748" s="3"/>
      <c r="B748" s="3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  <c r="BG748" s="74"/>
      <c r="BH748" s="74"/>
      <c r="BI748" s="74"/>
      <c r="BJ748" s="74"/>
      <c r="BK748" s="74"/>
      <c r="BL748" s="74"/>
      <c r="BM748" s="74"/>
      <c r="BN748" s="74"/>
      <c r="BO748" s="74"/>
      <c r="BP748" s="74"/>
      <c r="BQ748" s="74"/>
      <c r="BR748" s="74"/>
      <c r="BS748" s="74"/>
      <c r="BT748" s="74"/>
      <c r="BU748" s="74"/>
      <c r="BV748" s="74"/>
      <c r="BW748" s="74"/>
      <c r="BX748" s="74"/>
      <c r="BY748" s="74"/>
      <c r="BZ748" s="74"/>
      <c r="CA748" s="74"/>
      <c r="CB748" s="74"/>
      <c r="CC748" s="74"/>
      <c r="CD748" s="74"/>
      <c r="CE748" s="74"/>
      <c r="CF748" s="74"/>
      <c r="CG748" s="74"/>
      <c r="CH748" s="74"/>
      <c r="CI748" s="74"/>
      <c r="CJ748" s="74"/>
      <c r="CK748" s="74"/>
      <c r="CL748" s="74"/>
      <c r="CM748" s="74"/>
      <c r="CN748" s="74"/>
      <c r="CO748" s="74"/>
      <c r="CP748" s="74"/>
    </row>
    <row r="749" spans="1:94" ht="13">
      <c r="A749" s="3"/>
      <c r="B749" s="3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  <c r="BG749" s="74"/>
      <c r="BH749" s="74"/>
      <c r="BI749" s="74"/>
      <c r="BJ749" s="74"/>
      <c r="BK749" s="74"/>
      <c r="BL749" s="74"/>
      <c r="BM749" s="74"/>
      <c r="BN749" s="74"/>
      <c r="BO749" s="74"/>
      <c r="BP749" s="74"/>
      <c r="BQ749" s="74"/>
      <c r="BR749" s="74"/>
      <c r="BS749" s="74"/>
      <c r="BT749" s="74"/>
      <c r="BU749" s="74"/>
      <c r="BV749" s="74"/>
      <c r="BW749" s="74"/>
      <c r="BX749" s="74"/>
      <c r="BY749" s="74"/>
      <c r="BZ749" s="74"/>
      <c r="CA749" s="74"/>
      <c r="CB749" s="74"/>
      <c r="CC749" s="74"/>
      <c r="CD749" s="74"/>
      <c r="CE749" s="74"/>
      <c r="CF749" s="74"/>
      <c r="CG749" s="74"/>
      <c r="CH749" s="74"/>
      <c r="CI749" s="74"/>
      <c r="CJ749" s="74"/>
      <c r="CK749" s="74"/>
      <c r="CL749" s="74"/>
      <c r="CM749" s="74"/>
      <c r="CN749" s="74"/>
      <c r="CO749" s="74"/>
      <c r="CP749" s="74"/>
    </row>
    <row r="750" spans="1:94" ht="13">
      <c r="A750" s="3"/>
      <c r="B750" s="3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  <c r="BG750" s="74"/>
      <c r="BH750" s="74"/>
      <c r="BI750" s="74"/>
      <c r="BJ750" s="74"/>
      <c r="BK750" s="74"/>
      <c r="BL750" s="74"/>
      <c r="BM750" s="74"/>
      <c r="BN750" s="74"/>
      <c r="BO750" s="74"/>
      <c r="BP750" s="74"/>
      <c r="BQ750" s="74"/>
      <c r="BR750" s="74"/>
      <c r="BS750" s="74"/>
      <c r="BT750" s="74"/>
      <c r="BU750" s="74"/>
      <c r="BV750" s="74"/>
      <c r="BW750" s="74"/>
      <c r="BX750" s="74"/>
      <c r="BY750" s="74"/>
      <c r="BZ750" s="74"/>
      <c r="CA750" s="74"/>
      <c r="CB750" s="74"/>
      <c r="CC750" s="74"/>
      <c r="CD750" s="74"/>
      <c r="CE750" s="74"/>
      <c r="CF750" s="74"/>
      <c r="CG750" s="74"/>
      <c r="CH750" s="74"/>
      <c r="CI750" s="74"/>
      <c r="CJ750" s="74"/>
      <c r="CK750" s="74"/>
      <c r="CL750" s="74"/>
      <c r="CM750" s="74"/>
      <c r="CN750" s="74"/>
      <c r="CO750" s="74"/>
      <c r="CP750" s="74"/>
    </row>
    <row r="751" spans="1:94" ht="13">
      <c r="A751" s="3"/>
      <c r="B751" s="3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  <c r="BG751" s="74"/>
      <c r="BH751" s="74"/>
      <c r="BI751" s="74"/>
      <c r="BJ751" s="74"/>
      <c r="BK751" s="74"/>
      <c r="BL751" s="74"/>
      <c r="BM751" s="74"/>
      <c r="BN751" s="74"/>
      <c r="BO751" s="74"/>
      <c r="BP751" s="74"/>
      <c r="BQ751" s="74"/>
      <c r="BR751" s="74"/>
      <c r="BS751" s="74"/>
      <c r="BT751" s="74"/>
      <c r="BU751" s="74"/>
      <c r="BV751" s="74"/>
      <c r="BW751" s="74"/>
      <c r="BX751" s="74"/>
      <c r="BY751" s="74"/>
      <c r="BZ751" s="74"/>
      <c r="CA751" s="74"/>
      <c r="CB751" s="74"/>
      <c r="CC751" s="74"/>
      <c r="CD751" s="74"/>
      <c r="CE751" s="74"/>
      <c r="CF751" s="74"/>
      <c r="CG751" s="74"/>
      <c r="CH751" s="74"/>
      <c r="CI751" s="74"/>
      <c r="CJ751" s="74"/>
      <c r="CK751" s="74"/>
      <c r="CL751" s="74"/>
      <c r="CM751" s="74"/>
      <c r="CN751" s="74"/>
      <c r="CO751" s="74"/>
      <c r="CP751" s="74"/>
    </row>
    <row r="752" spans="1:94" ht="13">
      <c r="A752" s="3"/>
      <c r="B752" s="3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  <c r="BG752" s="74"/>
      <c r="BH752" s="74"/>
      <c r="BI752" s="74"/>
      <c r="BJ752" s="74"/>
      <c r="BK752" s="74"/>
      <c r="BL752" s="74"/>
      <c r="BM752" s="74"/>
      <c r="BN752" s="74"/>
      <c r="BO752" s="74"/>
      <c r="BP752" s="74"/>
      <c r="BQ752" s="74"/>
      <c r="BR752" s="74"/>
      <c r="BS752" s="74"/>
      <c r="BT752" s="74"/>
      <c r="BU752" s="74"/>
      <c r="BV752" s="74"/>
      <c r="BW752" s="74"/>
      <c r="BX752" s="74"/>
      <c r="BY752" s="74"/>
      <c r="BZ752" s="74"/>
      <c r="CA752" s="74"/>
      <c r="CB752" s="74"/>
      <c r="CC752" s="74"/>
      <c r="CD752" s="74"/>
      <c r="CE752" s="74"/>
      <c r="CF752" s="74"/>
      <c r="CG752" s="74"/>
      <c r="CH752" s="74"/>
      <c r="CI752" s="74"/>
      <c r="CJ752" s="74"/>
      <c r="CK752" s="74"/>
      <c r="CL752" s="74"/>
      <c r="CM752" s="74"/>
      <c r="CN752" s="74"/>
      <c r="CO752" s="74"/>
      <c r="CP752" s="74"/>
    </row>
    <row r="753" spans="1:94" ht="13">
      <c r="A753" s="3"/>
      <c r="B753" s="3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  <c r="BG753" s="74"/>
      <c r="BH753" s="74"/>
      <c r="BI753" s="74"/>
      <c r="BJ753" s="74"/>
      <c r="BK753" s="74"/>
      <c r="BL753" s="74"/>
      <c r="BM753" s="74"/>
      <c r="BN753" s="74"/>
      <c r="BO753" s="74"/>
      <c r="BP753" s="74"/>
      <c r="BQ753" s="74"/>
      <c r="BR753" s="74"/>
      <c r="BS753" s="74"/>
      <c r="BT753" s="74"/>
      <c r="BU753" s="74"/>
      <c r="BV753" s="74"/>
      <c r="BW753" s="74"/>
      <c r="BX753" s="74"/>
      <c r="BY753" s="74"/>
      <c r="BZ753" s="74"/>
      <c r="CA753" s="74"/>
      <c r="CB753" s="74"/>
      <c r="CC753" s="74"/>
      <c r="CD753" s="74"/>
      <c r="CE753" s="74"/>
      <c r="CF753" s="74"/>
      <c r="CG753" s="74"/>
      <c r="CH753" s="74"/>
      <c r="CI753" s="74"/>
      <c r="CJ753" s="74"/>
      <c r="CK753" s="74"/>
      <c r="CL753" s="74"/>
      <c r="CM753" s="74"/>
      <c r="CN753" s="74"/>
      <c r="CO753" s="74"/>
      <c r="CP753" s="74"/>
    </row>
    <row r="754" spans="1:94" ht="13">
      <c r="A754" s="3"/>
      <c r="B754" s="3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  <c r="BG754" s="74"/>
      <c r="BH754" s="74"/>
      <c r="BI754" s="74"/>
      <c r="BJ754" s="74"/>
      <c r="BK754" s="74"/>
      <c r="BL754" s="74"/>
      <c r="BM754" s="74"/>
      <c r="BN754" s="74"/>
      <c r="BO754" s="74"/>
      <c r="BP754" s="74"/>
      <c r="BQ754" s="74"/>
      <c r="BR754" s="74"/>
      <c r="BS754" s="74"/>
      <c r="BT754" s="74"/>
      <c r="BU754" s="74"/>
      <c r="BV754" s="74"/>
      <c r="BW754" s="74"/>
      <c r="BX754" s="74"/>
      <c r="BY754" s="74"/>
      <c r="BZ754" s="74"/>
      <c r="CA754" s="74"/>
      <c r="CB754" s="74"/>
      <c r="CC754" s="74"/>
      <c r="CD754" s="74"/>
      <c r="CE754" s="74"/>
      <c r="CF754" s="74"/>
      <c r="CG754" s="74"/>
      <c r="CH754" s="74"/>
      <c r="CI754" s="74"/>
      <c r="CJ754" s="74"/>
      <c r="CK754" s="74"/>
      <c r="CL754" s="74"/>
      <c r="CM754" s="74"/>
      <c r="CN754" s="74"/>
      <c r="CO754" s="74"/>
      <c r="CP754" s="74"/>
    </row>
    <row r="755" spans="1:94" ht="13">
      <c r="A755" s="3"/>
      <c r="B755" s="3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  <c r="BG755" s="74"/>
      <c r="BH755" s="74"/>
      <c r="BI755" s="74"/>
      <c r="BJ755" s="74"/>
      <c r="BK755" s="74"/>
      <c r="BL755" s="74"/>
      <c r="BM755" s="74"/>
      <c r="BN755" s="74"/>
      <c r="BO755" s="74"/>
      <c r="BP755" s="74"/>
      <c r="BQ755" s="74"/>
      <c r="BR755" s="74"/>
      <c r="BS755" s="74"/>
      <c r="BT755" s="74"/>
      <c r="BU755" s="74"/>
      <c r="BV755" s="74"/>
      <c r="BW755" s="74"/>
      <c r="BX755" s="74"/>
      <c r="BY755" s="74"/>
      <c r="BZ755" s="74"/>
      <c r="CA755" s="74"/>
      <c r="CB755" s="74"/>
      <c r="CC755" s="74"/>
      <c r="CD755" s="74"/>
      <c r="CE755" s="74"/>
      <c r="CF755" s="74"/>
      <c r="CG755" s="74"/>
      <c r="CH755" s="74"/>
      <c r="CI755" s="74"/>
      <c r="CJ755" s="74"/>
      <c r="CK755" s="74"/>
      <c r="CL755" s="74"/>
      <c r="CM755" s="74"/>
      <c r="CN755" s="74"/>
      <c r="CO755" s="74"/>
      <c r="CP755" s="74"/>
    </row>
    <row r="756" spans="1:94" ht="13">
      <c r="A756" s="3"/>
      <c r="B756" s="3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  <c r="BG756" s="74"/>
      <c r="BH756" s="74"/>
      <c r="BI756" s="74"/>
      <c r="BJ756" s="74"/>
      <c r="BK756" s="74"/>
      <c r="BL756" s="74"/>
      <c r="BM756" s="74"/>
      <c r="BN756" s="74"/>
      <c r="BO756" s="74"/>
      <c r="BP756" s="74"/>
      <c r="BQ756" s="74"/>
      <c r="BR756" s="74"/>
      <c r="BS756" s="74"/>
      <c r="BT756" s="74"/>
      <c r="BU756" s="74"/>
      <c r="BV756" s="74"/>
      <c r="BW756" s="74"/>
      <c r="BX756" s="74"/>
      <c r="BY756" s="74"/>
      <c r="BZ756" s="74"/>
      <c r="CA756" s="74"/>
      <c r="CB756" s="74"/>
      <c r="CC756" s="74"/>
      <c r="CD756" s="74"/>
      <c r="CE756" s="74"/>
      <c r="CF756" s="74"/>
      <c r="CG756" s="74"/>
      <c r="CH756" s="74"/>
      <c r="CI756" s="74"/>
      <c r="CJ756" s="74"/>
      <c r="CK756" s="74"/>
      <c r="CL756" s="74"/>
      <c r="CM756" s="74"/>
      <c r="CN756" s="74"/>
      <c r="CO756" s="74"/>
      <c r="CP756" s="74"/>
    </row>
    <row r="757" spans="1:94" ht="13">
      <c r="A757" s="3"/>
      <c r="B757" s="3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  <c r="BG757" s="74"/>
      <c r="BH757" s="74"/>
      <c r="BI757" s="74"/>
      <c r="BJ757" s="74"/>
      <c r="BK757" s="74"/>
      <c r="BL757" s="74"/>
      <c r="BM757" s="74"/>
      <c r="BN757" s="74"/>
      <c r="BO757" s="74"/>
      <c r="BP757" s="74"/>
      <c r="BQ757" s="74"/>
      <c r="BR757" s="74"/>
      <c r="BS757" s="74"/>
      <c r="BT757" s="74"/>
      <c r="BU757" s="74"/>
      <c r="BV757" s="74"/>
      <c r="BW757" s="74"/>
      <c r="BX757" s="74"/>
      <c r="BY757" s="74"/>
      <c r="BZ757" s="74"/>
      <c r="CA757" s="74"/>
      <c r="CB757" s="74"/>
      <c r="CC757" s="74"/>
      <c r="CD757" s="74"/>
      <c r="CE757" s="74"/>
      <c r="CF757" s="74"/>
      <c r="CG757" s="74"/>
      <c r="CH757" s="74"/>
      <c r="CI757" s="74"/>
      <c r="CJ757" s="74"/>
      <c r="CK757" s="74"/>
      <c r="CL757" s="74"/>
      <c r="CM757" s="74"/>
      <c r="CN757" s="74"/>
      <c r="CO757" s="74"/>
      <c r="CP757" s="74"/>
    </row>
    <row r="758" spans="1:94" ht="13">
      <c r="A758" s="3"/>
      <c r="B758" s="3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  <c r="BG758" s="74"/>
      <c r="BH758" s="74"/>
      <c r="BI758" s="74"/>
      <c r="BJ758" s="74"/>
      <c r="BK758" s="74"/>
      <c r="BL758" s="74"/>
      <c r="BM758" s="74"/>
      <c r="BN758" s="74"/>
      <c r="BO758" s="74"/>
      <c r="BP758" s="74"/>
      <c r="BQ758" s="74"/>
      <c r="BR758" s="74"/>
      <c r="BS758" s="74"/>
      <c r="BT758" s="74"/>
      <c r="BU758" s="74"/>
      <c r="BV758" s="74"/>
      <c r="BW758" s="74"/>
      <c r="BX758" s="74"/>
      <c r="BY758" s="74"/>
      <c r="BZ758" s="74"/>
      <c r="CA758" s="74"/>
      <c r="CB758" s="74"/>
      <c r="CC758" s="74"/>
      <c r="CD758" s="74"/>
      <c r="CE758" s="74"/>
      <c r="CF758" s="74"/>
      <c r="CG758" s="74"/>
      <c r="CH758" s="74"/>
      <c r="CI758" s="74"/>
      <c r="CJ758" s="74"/>
      <c r="CK758" s="74"/>
      <c r="CL758" s="74"/>
      <c r="CM758" s="74"/>
      <c r="CN758" s="74"/>
      <c r="CO758" s="74"/>
      <c r="CP758" s="74"/>
    </row>
    <row r="759" spans="1:94" ht="13">
      <c r="A759" s="3"/>
      <c r="B759" s="3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  <c r="BG759" s="74"/>
      <c r="BH759" s="74"/>
      <c r="BI759" s="74"/>
      <c r="BJ759" s="74"/>
      <c r="BK759" s="74"/>
      <c r="BL759" s="74"/>
      <c r="BM759" s="74"/>
      <c r="BN759" s="74"/>
      <c r="BO759" s="74"/>
      <c r="BP759" s="74"/>
      <c r="BQ759" s="74"/>
      <c r="BR759" s="74"/>
      <c r="BS759" s="74"/>
      <c r="BT759" s="74"/>
      <c r="BU759" s="74"/>
      <c r="BV759" s="74"/>
      <c r="BW759" s="74"/>
      <c r="BX759" s="74"/>
      <c r="BY759" s="74"/>
      <c r="BZ759" s="74"/>
      <c r="CA759" s="74"/>
      <c r="CB759" s="74"/>
      <c r="CC759" s="74"/>
      <c r="CD759" s="74"/>
      <c r="CE759" s="74"/>
      <c r="CF759" s="74"/>
      <c r="CG759" s="74"/>
      <c r="CH759" s="74"/>
      <c r="CI759" s="74"/>
      <c r="CJ759" s="74"/>
      <c r="CK759" s="74"/>
      <c r="CL759" s="74"/>
      <c r="CM759" s="74"/>
      <c r="CN759" s="74"/>
      <c r="CO759" s="74"/>
      <c r="CP759" s="74"/>
    </row>
    <row r="760" spans="1:94" ht="13">
      <c r="A760" s="3"/>
      <c r="B760" s="3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  <c r="BG760" s="74"/>
      <c r="BH760" s="74"/>
      <c r="BI760" s="74"/>
      <c r="BJ760" s="74"/>
      <c r="BK760" s="74"/>
      <c r="BL760" s="74"/>
      <c r="BM760" s="74"/>
      <c r="BN760" s="74"/>
      <c r="BO760" s="74"/>
      <c r="BP760" s="74"/>
      <c r="BQ760" s="74"/>
      <c r="BR760" s="74"/>
      <c r="BS760" s="74"/>
      <c r="BT760" s="74"/>
      <c r="BU760" s="74"/>
      <c r="BV760" s="74"/>
      <c r="BW760" s="74"/>
      <c r="BX760" s="74"/>
      <c r="BY760" s="74"/>
      <c r="BZ760" s="74"/>
      <c r="CA760" s="74"/>
      <c r="CB760" s="74"/>
      <c r="CC760" s="74"/>
      <c r="CD760" s="74"/>
      <c r="CE760" s="74"/>
      <c r="CF760" s="74"/>
      <c r="CG760" s="74"/>
      <c r="CH760" s="74"/>
      <c r="CI760" s="74"/>
      <c r="CJ760" s="74"/>
      <c r="CK760" s="74"/>
      <c r="CL760" s="74"/>
      <c r="CM760" s="74"/>
      <c r="CN760" s="74"/>
      <c r="CO760" s="74"/>
      <c r="CP760" s="74"/>
    </row>
    <row r="761" spans="1:94" ht="13">
      <c r="A761" s="3"/>
      <c r="B761" s="3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  <c r="BG761" s="74"/>
      <c r="BH761" s="74"/>
      <c r="BI761" s="74"/>
      <c r="BJ761" s="74"/>
      <c r="BK761" s="74"/>
      <c r="BL761" s="74"/>
      <c r="BM761" s="74"/>
      <c r="BN761" s="74"/>
      <c r="BO761" s="74"/>
      <c r="BP761" s="74"/>
      <c r="BQ761" s="74"/>
      <c r="BR761" s="74"/>
      <c r="BS761" s="74"/>
      <c r="BT761" s="74"/>
      <c r="BU761" s="74"/>
      <c r="BV761" s="74"/>
      <c r="BW761" s="74"/>
      <c r="BX761" s="74"/>
      <c r="BY761" s="74"/>
      <c r="BZ761" s="74"/>
      <c r="CA761" s="74"/>
      <c r="CB761" s="74"/>
      <c r="CC761" s="74"/>
      <c r="CD761" s="74"/>
      <c r="CE761" s="74"/>
      <c r="CF761" s="74"/>
      <c r="CG761" s="74"/>
      <c r="CH761" s="74"/>
      <c r="CI761" s="74"/>
      <c r="CJ761" s="74"/>
      <c r="CK761" s="74"/>
      <c r="CL761" s="74"/>
      <c r="CM761" s="74"/>
      <c r="CN761" s="74"/>
      <c r="CO761" s="74"/>
      <c r="CP761" s="74"/>
    </row>
    <row r="762" spans="1:94" ht="13">
      <c r="A762" s="3"/>
      <c r="B762" s="3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  <c r="BG762" s="74"/>
      <c r="BH762" s="74"/>
      <c r="BI762" s="74"/>
      <c r="BJ762" s="74"/>
      <c r="BK762" s="74"/>
      <c r="BL762" s="74"/>
      <c r="BM762" s="74"/>
      <c r="BN762" s="74"/>
      <c r="BO762" s="74"/>
      <c r="BP762" s="74"/>
      <c r="BQ762" s="74"/>
      <c r="BR762" s="74"/>
      <c r="BS762" s="74"/>
      <c r="BT762" s="74"/>
      <c r="BU762" s="74"/>
      <c r="BV762" s="74"/>
      <c r="BW762" s="74"/>
      <c r="BX762" s="74"/>
      <c r="BY762" s="74"/>
      <c r="BZ762" s="74"/>
      <c r="CA762" s="74"/>
      <c r="CB762" s="74"/>
      <c r="CC762" s="74"/>
      <c r="CD762" s="74"/>
      <c r="CE762" s="74"/>
      <c r="CF762" s="74"/>
      <c r="CG762" s="74"/>
      <c r="CH762" s="74"/>
      <c r="CI762" s="74"/>
      <c r="CJ762" s="74"/>
      <c r="CK762" s="74"/>
      <c r="CL762" s="74"/>
      <c r="CM762" s="74"/>
      <c r="CN762" s="74"/>
      <c r="CO762" s="74"/>
      <c r="CP762" s="74"/>
    </row>
    <row r="763" spans="1:94" ht="13">
      <c r="A763" s="3"/>
      <c r="B763" s="3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  <c r="BG763" s="74"/>
      <c r="BH763" s="74"/>
      <c r="BI763" s="74"/>
      <c r="BJ763" s="74"/>
      <c r="BK763" s="74"/>
      <c r="BL763" s="74"/>
      <c r="BM763" s="74"/>
      <c r="BN763" s="74"/>
      <c r="BO763" s="74"/>
      <c r="BP763" s="74"/>
      <c r="BQ763" s="74"/>
      <c r="BR763" s="74"/>
      <c r="BS763" s="74"/>
      <c r="BT763" s="74"/>
      <c r="BU763" s="74"/>
      <c r="BV763" s="74"/>
      <c r="BW763" s="74"/>
      <c r="BX763" s="74"/>
      <c r="BY763" s="74"/>
      <c r="BZ763" s="74"/>
      <c r="CA763" s="74"/>
      <c r="CB763" s="74"/>
      <c r="CC763" s="74"/>
      <c r="CD763" s="74"/>
      <c r="CE763" s="74"/>
      <c r="CF763" s="74"/>
      <c r="CG763" s="74"/>
      <c r="CH763" s="74"/>
      <c r="CI763" s="74"/>
      <c r="CJ763" s="74"/>
      <c r="CK763" s="74"/>
      <c r="CL763" s="74"/>
      <c r="CM763" s="74"/>
      <c r="CN763" s="74"/>
      <c r="CO763" s="74"/>
      <c r="CP763" s="74"/>
    </row>
    <row r="764" spans="1:94" ht="13">
      <c r="A764" s="3"/>
      <c r="B764" s="3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  <c r="BG764" s="74"/>
      <c r="BH764" s="74"/>
      <c r="BI764" s="74"/>
      <c r="BJ764" s="74"/>
      <c r="BK764" s="74"/>
      <c r="BL764" s="74"/>
      <c r="BM764" s="74"/>
      <c r="BN764" s="74"/>
      <c r="BO764" s="74"/>
      <c r="BP764" s="74"/>
      <c r="BQ764" s="74"/>
      <c r="BR764" s="74"/>
      <c r="BS764" s="74"/>
      <c r="BT764" s="74"/>
      <c r="BU764" s="74"/>
      <c r="BV764" s="74"/>
      <c r="BW764" s="74"/>
      <c r="BX764" s="74"/>
      <c r="BY764" s="74"/>
      <c r="BZ764" s="74"/>
      <c r="CA764" s="74"/>
      <c r="CB764" s="74"/>
      <c r="CC764" s="74"/>
      <c r="CD764" s="74"/>
      <c r="CE764" s="74"/>
      <c r="CF764" s="74"/>
      <c r="CG764" s="74"/>
      <c r="CH764" s="74"/>
      <c r="CI764" s="74"/>
      <c r="CJ764" s="74"/>
      <c r="CK764" s="74"/>
      <c r="CL764" s="74"/>
      <c r="CM764" s="74"/>
      <c r="CN764" s="74"/>
      <c r="CO764" s="74"/>
      <c r="CP764" s="74"/>
    </row>
    <row r="765" spans="1:94" ht="13">
      <c r="A765" s="13"/>
      <c r="B765" s="3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  <c r="BG765" s="74"/>
      <c r="BH765" s="74"/>
      <c r="BI765" s="74"/>
      <c r="BJ765" s="74"/>
      <c r="BK765" s="74"/>
      <c r="BL765" s="74"/>
      <c r="BM765" s="74"/>
      <c r="BN765" s="74"/>
      <c r="BO765" s="74"/>
      <c r="BP765" s="74"/>
      <c r="BQ765" s="74"/>
      <c r="BR765" s="74"/>
      <c r="BS765" s="74"/>
      <c r="BT765" s="74"/>
      <c r="BU765" s="74"/>
      <c r="BV765" s="74"/>
      <c r="BW765" s="74"/>
      <c r="BX765" s="74"/>
      <c r="BY765" s="74"/>
      <c r="BZ765" s="74"/>
      <c r="CA765" s="74"/>
      <c r="CB765" s="74"/>
      <c r="CC765" s="74"/>
      <c r="CD765" s="74"/>
      <c r="CE765" s="74"/>
      <c r="CF765" s="74"/>
      <c r="CG765" s="74"/>
      <c r="CH765" s="74"/>
      <c r="CI765" s="74"/>
      <c r="CJ765" s="74"/>
      <c r="CK765" s="74"/>
      <c r="CL765" s="74"/>
      <c r="CM765" s="74"/>
      <c r="CN765" s="74"/>
      <c r="CO765" s="74"/>
      <c r="CP765" s="74"/>
    </row>
    <row r="766" spans="1:94" ht="13">
      <c r="A766" s="13"/>
      <c r="B766" s="3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  <c r="BG766" s="74"/>
      <c r="BH766" s="74"/>
      <c r="BI766" s="74"/>
      <c r="BJ766" s="74"/>
      <c r="BK766" s="74"/>
      <c r="BL766" s="74"/>
      <c r="BM766" s="74"/>
      <c r="BN766" s="74"/>
      <c r="BO766" s="74"/>
      <c r="BP766" s="74"/>
      <c r="BQ766" s="74"/>
      <c r="BR766" s="74"/>
      <c r="BS766" s="74"/>
      <c r="BT766" s="74"/>
      <c r="BU766" s="74"/>
      <c r="BV766" s="74"/>
      <c r="BW766" s="74"/>
      <c r="BX766" s="74"/>
      <c r="BY766" s="74"/>
      <c r="BZ766" s="74"/>
      <c r="CA766" s="74"/>
      <c r="CB766" s="74"/>
      <c r="CC766" s="74"/>
      <c r="CD766" s="74"/>
      <c r="CE766" s="74"/>
      <c r="CF766" s="74"/>
      <c r="CG766" s="74"/>
      <c r="CH766" s="74"/>
      <c r="CI766" s="74"/>
      <c r="CJ766" s="74"/>
      <c r="CK766" s="74"/>
      <c r="CL766" s="74"/>
      <c r="CM766" s="74"/>
      <c r="CN766" s="74"/>
      <c r="CO766" s="74"/>
      <c r="CP766" s="74"/>
    </row>
    <row r="767" spans="1:94" ht="13">
      <c r="A767" s="13"/>
      <c r="B767" s="3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  <c r="BG767" s="74"/>
      <c r="BH767" s="74"/>
      <c r="BI767" s="74"/>
      <c r="BJ767" s="74"/>
      <c r="BK767" s="74"/>
      <c r="BL767" s="74"/>
      <c r="BM767" s="74"/>
      <c r="BN767" s="74"/>
      <c r="BO767" s="74"/>
      <c r="BP767" s="74"/>
      <c r="BQ767" s="74"/>
      <c r="BR767" s="74"/>
      <c r="BS767" s="74"/>
      <c r="BT767" s="74"/>
      <c r="BU767" s="74"/>
      <c r="BV767" s="74"/>
      <c r="BW767" s="74"/>
      <c r="BX767" s="74"/>
      <c r="BY767" s="74"/>
      <c r="BZ767" s="74"/>
      <c r="CA767" s="74"/>
      <c r="CB767" s="74"/>
      <c r="CC767" s="74"/>
      <c r="CD767" s="74"/>
      <c r="CE767" s="74"/>
      <c r="CF767" s="74"/>
      <c r="CG767" s="74"/>
      <c r="CH767" s="74"/>
      <c r="CI767" s="74"/>
      <c r="CJ767" s="74"/>
      <c r="CK767" s="74"/>
      <c r="CL767" s="74"/>
      <c r="CM767" s="74"/>
      <c r="CN767" s="74"/>
      <c r="CO767" s="74"/>
      <c r="CP767" s="74"/>
    </row>
    <row r="768" spans="1:94" ht="13">
      <c r="A768" s="13"/>
      <c r="B768" s="3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  <c r="BG768" s="74"/>
      <c r="BH768" s="74"/>
      <c r="BI768" s="74"/>
      <c r="BJ768" s="74"/>
      <c r="BK768" s="74"/>
      <c r="BL768" s="74"/>
      <c r="BM768" s="74"/>
      <c r="BN768" s="74"/>
      <c r="BO768" s="74"/>
      <c r="BP768" s="74"/>
      <c r="BQ768" s="74"/>
      <c r="BR768" s="74"/>
      <c r="BS768" s="74"/>
      <c r="BT768" s="74"/>
      <c r="BU768" s="74"/>
      <c r="BV768" s="74"/>
      <c r="BW768" s="74"/>
      <c r="BX768" s="74"/>
      <c r="BY768" s="74"/>
      <c r="BZ768" s="74"/>
      <c r="CA768" s="74"/>
      <c r="CB768" s="74"/>
      <c r="CC768" s="74"/>
      <c r="CD768" s="74"/>
      <c r="CE768" s="74"/>
      <c r="CF768" s="74"/>
      <c r="CG768" s="74"/>
      <c r="CH768" s="74"/>
      <c r="CI768" s="74"/>
      <c r="CJ768" s="74"/>
      <c r="CK768" s="74"/>
      <c r="CL768" s="74"/>
      <c r="CM768" s="74"/>
      <c r="CN768" s="74"/>
      <c r="CO768" s="74"/>
      <c r="CP768" s="74"/>
    </row>
    <row r="769" spans="1:94" ht="13">
      <c r="A769" s="13"/>
      <c r="B769" s="3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  <c r="BG769" s="74"/>
      <c r="BH769" s="74"/>
      <c r="BI769" s="74"/>
      <c r="BJ769" s="74"/>
      <c r="BK769" s="74"/>
      <c r="BL769" s="74"/>
      <c r="BM769" s="74"/>
      <c r="BN769" s="74"/>
      <c r="BO769" s="74"/>
      <c r="BP769" s="74"/>
      <c r="BQ769" s="74"/>
      <c r="BR769" s="74"/>
      <c r="BS769" s="74"/>
      <c r="BT769" s="74"/>
      <c r="BU769" s="74"/>
      <c r="BV769" s="74"/>
      <c r="BW769" s="74"/>
      <c r="BX769" s="74"/>
      <c r="BY769" s="74"/>
      <c r="BZ769" s="74"/>
      <c r="CA769" s="74"/>
      <c r="CB769" s="74"/>
      <c r="CC769" s="74"/>
      <c r="CD769" s="74"/>
      <c r="CE769" s="74"/>
      <c r="CF769" s="74"/>
      <c r="CG769" s="74"/>
      <c r="CH769" s="74"/>
      <c r="CI769" s="74"/>
      <c r="CJ769" s="74"/>
      <c r="CK769" s="74"/>
      <c r="CL769" s="74"/>
      <c r="CM769" s="74"/>
      <c r="CN769" s="74"/>
      <c r="CO769" s="74"/>
      <c r="CP769" s="74"/>
    </row>
    <row r="770" spans="1:94" ht="13">
      <c r="A770" s="13"/>
      <c r="B770" s="3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  <c r="BG770" s="74"/>
      <c r="BH770" s="74"/>
      <c r="BI770" s="74"/>
      <c r="BJ770" s="74"/>
      <c r="BK770" s="74"/>
      <c r="BL770" s="74"/>
      <c r="BM770" s="74"/>
      <c r="BN770" s="74"/>
      <c r="BO770" s="74"/>
      <c r="BP770" s="74"/>
      <c r="BQ770" s="74"/>
      <c r="BR770" s="74"/>
      <c r="BS770" s="74"/>
      <c r="BT770" s="74"/>
      <c r="BU770" s="74"/>
      <c r="BV770" s="74"/>
      <c r="BW770" s="74"/>
      <c r="BX770" s="74"/>
      <c r="BY770" s="74"/>
      <c r="BZ770" s="74"/>
      <c r="CA770" s="74"/>
      <c r="CB770" s="74"/>
      <c r="CC770" s="74"/>
      <c r="CD770" s="74"/>
      <c r="CE770" s="74"/>
      <c r="CF770" s="74"/>
      <c r="CG770" s="74"/>
      <c r="CH770" s="74"/>
      <c r="CI770" s="74"/>
      <c r="CJ770" s="74"/>
      <c r="CK770" s="74"/>
      <c r="CL770" s="74"/>
      <c r="CM770" s="74"/>
      <c r="CN770" s="74"/>
      <c r="CO770" s="74"/>
      <c r="CP770" s="74"/>
    </row>
    <row r="771" spans="1:94" ht="13">
      <c r="A771" s="13"/>
      <c r="B771" s="3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  <c r="BG771" s="74"/>
      <c r="BH771" s="74"/>
      <c r="BI771" s="74"/>
      <c r="BJ771" s="74"/>
      <c r="BK771" s="74"/>
      <c r="BL771" s="74"/>
      <c r="BM771" s="74"/>
      <c r="BN771" s="74"/>
      <c r="BO771" s="74"/>
      <c r="BP771" s="74"/>
      <c r="BQ771" s="74"/>
      <c r="BR771" s="74"/>
      <c r="BS771" s="74"/>
      <c r="BT771" s="74"/>
      <c r="BU771" s="74"/>
      <c r="BV771" s="74"/>
      <c r="BW771" s="74"/>
      <c r="BX771" s="74"/>
      <c r="BY771" s="74"/>
      <c r="BZ771" s="74"/>
      <c r="CA771" s="74"/>
      <c r="CB771" s="74"/>
      <c r="CC771" s="74"/>
      <c r="CD771" s="74"/>
      <c r="CE771" s="74"/>
      <c r="CF771" s="74"/>
      <c r="CG771" s="74"/>
      <c r="CH771" s="74"/>
      <c r="CI771" s="74"/>
      <c r="CJ771" s="74"/>
      <c r="CK771" s="74"/>
      <c r="CL771" s="74"/>
      <c r="CM771" s="74"/>
      <c r="CN771" s="74"/>
      <c r="CO771" s="74"/>
      <c r="CP771" s="74"/>
    </row>
    <row r="772" spans="1:94" ht="13">
      <c r="A772" s="13"/>
      <c r="B772" s="3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  <c r="BG772" s="74"/>
      <c r="BH772" s="74"/>
      <c r="BI772" s="74"/>
      <c r="BJ772" s="74"/>
      <c r="BK772" s="74"/>
      <c r="BL772" s="74"/>
      <c r="BM772" s="74"/>
      <c r="BN772" s="74"/>
      <c r="BO772" s="74"/>
      <c r="BP772" s="74"/>
      <c r="BQ772" s="74"/>
      <c r="BR772" s="74"/>
      <c r="BS772" s="74"/>
      <c r="BT772" s="74"/>
      <c r="BU772" s="74"/>
      <c r="BV772" s="74"/>
      <c r="BW772" s="74"/>
      <c r="BX772" s="74"/>
      <c r="BY772" s="74"/>
      <c r="BZ772" s="74"/>
      <c r="CA772" s="74"/>
      <c r="CB772" s="74"/>
      <c r="CC772" s="74"/>
      <c r="CD772" s="74"/>
      <c r="CE772" s="74"/>
      <c r="CF772" s="74"/>
      <c r="CG772" s="74"/>
      <c r="CH772" s="74"/>
      <c r="CI772" s="74"/>
      <c r="CJ772" s="74"/>
      <c r="CK772" s="74"/>
      <c r="CL772" s="74"/>
      <c r="CM772" s="74"/>
      <c r="CN772" s="74"/>
      <c r="CO772" s="74"/>
      <c r="CP772" s="74"/>
    </row>
    <row r="773" spans="1:94" ht="13">
      <c r="A773" s="13"/>
      <c r="B773" s="3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  <c r="BG773" s="74"/>
      <c r="BH773" s="74"/>
      <c r="BI773" s="74"/>
      <c r="BJ773" s="74"/>
      <c r="BK773" s="74"/>
      <c r="BL773" s="74"/>
      <c r="BM773" s="74"/>
      <c r="BN773" s="74"/>
      <c r="BO773" s="74"/>
      <c r="BP773" s="74"/>
      <c r="BQ773" s="74"/>
      <c r="BR773" s="74"/>
      <c r="BS773" s="74"/>
      <c r="BT773" s="74"/>
      <c r="BU773" s="74"/>
      <c r="BV773" s="74"/>
      <c r="BW773" s="74"/>
      <c r="BX773" s="74"/>
      <c r="BY773" s="74"/>
      <c r="BZ773" s="74"/>
      <c r="CA773" s="74"/>
      <c r="CB773" s="74"/>
      <c r="CC773" s="74"/>
      <c r="CD773" s="74"/>
      <c r="CE773" s="74"/>
      <c r="CF773" s="74"/>
      <c r="CG773" s="74"/>
      <c r="CH773" s="74"/>
      <c r="CI773" s="74"/>
      <c r="CJ773" s="74"/>
      <c r="CK773" s="74"/>
      <c r="CL773" s="74"/>
      <c r="CM773" s="74"/>
      <c r="CN773" s="74"/>
      <c r="CO773" s="74"/>
      <c r="CP773" s="74"/>
    </row>
    <row r="774" spans="1:94" ht="13">
      <c r="A774" s="13"/>
      <c r="B774" s="3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  <c r="BG774" s="74"/>
      <c r="BH774" s="74"/>
      <c r="BI774" s="74"/>
      <c r="BJ774" s="74"/>
      <c r="BK774" s="74"/>
      <c r="BL774" s="74"/>
      <c r="BM774" s="74"/>
      <c r="BN774" s="74"/>
      <c r="BO774" s="74"/>
      <c r="BP774" s="74"/>
      <c r="BQ774" s="74"/>
      <c r="BR774" s="74"/>
      <c r="BS774" s="74"/>
      <c r="BT774" s="74"/>
      <c r="BU774" s="74"/>
      <c r="BV774" s="74"/>
      <c r="BW774" s="74"/>
      <c r="BX774" s="74"/>
      <c r="BY774" s="74"/>
      <c r="BZ774" s="74"/>
      <c r="CA774" s="74"/>
      <c r="CB774" s="74"/>
      <c r="CC774" s="74"/>
      <c r="CD774" s="74"/>
      <c r="CE774" s="74"/>
      <c r="CF774" s="74"/>
      <c r="CG774" s="74"/>
      <c r="CH774" s="74"/>
      <c r="CI774" s="74"/>
      <c r="CJ774" s="74"/>
      <c r="CK774" s="74"/>
      <c r="CL774" s="74"/>
      <c r="CM774" s="74"/>
      <c r="CN774" s="74"/>
      <c r="CO774" s="74"/>
      <c r="CP774" s="74"/>
    </row>
    <row r="775" spans="1:94" ht="13">
      <c r="A775" s="13"/>
      <c r="B775" s="3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  <c r="BG775" s="74"/>
      <c r="BH775" s="74"/>
      <c r="BI775" s="74"/>
      <c r="BJ775" s="74"/>
      <c r="BK775" s="74"/>
      <c r="BL775" s="74"/>
      <c r="BM775" s="74"/>
      <c r="BN775" s="74"/>
      <c r="BO775" s="74"/>
      <c r="BP775" s="74"/>
      <c r="BQ775" s="74"/>
      <c r="BR775" s="74"/>
      <c r="BS775" s="74"/>
      <c r="BT775" s="74"/>
      <c r="BU775" s="74"/>
      <c r="BV775" s="74"/>
      <c r="BW775" s="74"/>
      <c r="BX775" s="74"/>
      <c r="BY775" s="74"/>
      <c r="BZ775" s="74"/>
      <c r="CA775" s="74"/>
      <c r="CB775" s="74"/>
      <c r="CC775" s="74"/>
      <c r="CD775" s="74"/>
      <c r="CE775" s="74"/>
      <c r="CF775" s="74"/>
      <c r="CG775" s="74"/>
      <c r="CH775" s="74"/>
      <c r="CI775" s="74"/>
      <c r="CJ775" s="74"/>
      <c r="CK775" s="74"/>
      <c r="CL775" s="74"/>
      <c r="CM775" s="74"/>
      <c r="CN775" s="74"/>
      <c r="CO775" s="74"/>
      <c r="CP775" s="74"/>
    </row>
    <row r="776" spans="1:94" ht="13">
      <c r="A776" s="13"/>
      <c r="B776" s="3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  <c r="BG776" s="74"/>
      <c r="BH776" s="74"/>
      <c r="BI776" s="74"/>
      <c r="BJ776" s="74"/>
      <c r="BK776" s="74"/>
      <c r="BL776" s="74"/>
      <c r="BM776" s="74"/>
      <c r="BN776" s="74"/>
      <c r="BO776" s="74"/>
      <c r="BP776" s="74"/>
      <c r="BQ776" s="74"/>
      <c r="BR776" s="74"/>
      <c r="BS776" s="74"/>
      <c r="BT776" s="74"/>
      <c r="BU776" s="74"/>
      <c r="BV776" s="74"/>
      <c r="BW776" s="74"/>
      <c r="BX776" s="74"/>
      <c r="BY776" s="74"/>
      <c r="BZ776" s="74"/>
      <c r="CA776" s="74"/>
      <c r="CB776" s="74"/>
      <c r="CC776" s="74"/>
      <c r="CD776" s="74"/>
      <c r="CE776" s="74"/>
      <c r="CF776" s="74"/>
      <c r="CG776" s="74"/>
      <c r="CH776" s="74"/>
      <c r="CI776" s="74"/>
      <c r="CJ776" s="74"/>
      <c r="CK776" s="74"/>
      <c r="CL776" s="74"/>
      <c r="CM776" s="74"/>
      <c r="CN776" s="74"/>
      <c r="CO776" s="74"/>
      <c r="CP776" s="74"/>
    </row>
    <row r="777" spans="1:94" ht="13">
      <c r="A777" s="13"/>
      <c r="B777" s="3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  <c r="BG777" s="74"/>
      <c r="BH777" s="74"/>
      <c r="BI777" s="74"/>
      <c r="BJ777" s="74"/>
      <c r="BK777" s="74"/>
      <c r="BL777" s="74"/>
      <c r="BM777" s="74"/>
      <c r="BN777" s="74"/>
      <c r="BO777" s="74"/>
      <c r="BP777" s="74"/>
      <c r="BQ777" s="74"/>
      <c r="BR777" s="74"/>
      <c r="BS777" s="74"/>
      <c r="BT777" s="74"/>
      <c r="BU777" s="74"/>
      <c r="BV777" s="74"/>
      <c r="BW777" s="74"/>
      <c r="BX777" s="74"/>
      <c r="BY777" s="74"/>
      <c r="BZ777" s="74"/>
      <c r="CA777" s="74"/>
      <c r="CB777" s="74"/>
      <c r="CC777" s="74"/>
      <c r="CD777" s="74"/>
      <c r="CE777" s="74"/>
      <c r="CF777" s="74"/>
      <c r="CG777" s="74"/>
      <c r="CH777" s="74"/>
      <c r="CI777" s="74"/>
      <c r="CJ777" s="74"/>
      <c r="CK777" s="74"/>
      <c r="CL777" s="74"/>
      <c r="CM777" s="74"/>
      <c r="CN777" s="74"/>
      <c r="CO777" s="74"/>
      <c r="CP777" s="74"/>
    </row>
    <row r="778" spans="1:94" ht="13">
      <c r="A778" s="13"/>
      <c r="B778" s="3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  <c r="BG778" s="74"/>
      <c r="BH778" s="74"/>
      <c r="BI778" s="74"/>
      <c r="BJ778" s="74"/>
      <c r="BK778" s="74"/>
      <c r="BL778" s="74"/>
      <c r="BM778" s="74"/>
      <c r="BN778" s="74"/>
      <c r="BO778" s="74"/>
      <c r="BP778" s="74"/>
      <c r="BQ778" s="74"/>
      <c r="BR778" s="74"/>
      <c r="BS778" s="74"/>
      <c r="BT778" s="74"/>
      <c r="BU778" s="74"/>
      <c r="BV778" s="74"/>
      <c r="BW778" s="74"/>
      <c r="BX778" s="74"/>
      <c r="BY778" s="74"/>
      <c r="BZ778" s="74"/>
      <c r="CA778" s="74"/>
      <c r="CB778" s="74"/>
      <c r="CC778" s="74"/>
      <c r="CD778" s="74"/>
      <c r="CE778" s="74"/>
      <c r="CF778" s="74"/>
      <c r="CG778" s="74"/>
      <c r="CH778" s="74"/>
      <c r="CI778" s="74"/>
      <c r="CJ778" s="74"/>
      <c r="CK778" s="74"/>
      <c r="CL778" s="74"/>
      <c r="CM778" s="74"/>
      <c r="CN778" s="74"/>
      <c r="CO778" s="74"/>
      <c r="CP778" s="74"/>
    </row>
    <row r="779" spans="1:94" ht="13">
      <c r="A779" s="13"/>
      <c r="B779" s="3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  <c r="BG779" s="74"/>
      <c r="BH779" s="74"/>
      <c r="BI779" s="74"/>
      <c r="BJ779" s="74"/>
      <c r="BK779" s="74"/>
      <c r="BL779" s="74"/>
      <c r="BM779" s="74"/>
      <c r="BN779" s="74"/>
      <c r="BO779" s="74"/>
      <c r="BP779" s="74"/>
      <c r="BQ779" s="74"/>
      <c r="BR779" s="74"/>
      <c r="BS779" s="74"/>
      <c r="BT779" s="74"/>
      <c r="BU779" s="74"/>
      <c r="BV779" s="74"/>
      <c r="BW779" s="74"/>
      <c r="BX779" s="74"/>
      <c r="BY779" s="74"/>
      <c r="BZ779" s="74"/>
      <c r="CA779" s="74"/>
      <c r="CB779" s="74"/>
      <c r="CC779" s="74"/>
      <c r="CD779" s="74"/>
      <c r="CE779" s="74"/>
      <c r="CF779" s="74"/>
      <c r="CG779" s="74"/>
      <c r="CH779" s="74"/>
      <c r="CI779" s="74"/>
      <c r="CJ779" s="74"/>
      <c r="CK779" s="74"/>
      <c r="CL779" s="74"/>
      <c r="CM779" s="74"/>
      <c r="CN779" s="74"/>
      <c r="CO779" s="74"/>
      <c r="CP779" s="74"/>
    </row>
    <row r="780" spans="1:94" ht="13">
      <c r="A780" s="13"/>
      <c r="B780" s="3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  <c r="BG780" s="74"/>
      <c r="BH780" s="74"/>
      <c r="BI780" s="74"/>
      <c r="BJ780" s="74"/>
      <c r="BK780" s="74"/>
      <c r="BL780" s="74"/>
      <c r="BM780" s="74"/>
      <c r="BN780" s="74"/>
      <c r="BO780" s="74"/>
      <c r="BP780" s="74"/>
      <c r="BQ780" s="74"/>
      <c r="BR780" s="74"/>
      <c r="BS780" s="74"/>
      <c r="BT780" s="74"/>
      <c r="BU780" s="74"/>
      <c r="BV780" s="74"/>
      <c r="BW780" s="74"/>
      <c r="BX780" s="74"/>
      <c r="BY780" s="74"/>
      <c r="BZ780" s="74"/>
      <c r="CA780" s="74"/>
      <c r="CB780" s="74"/>
      <c r="CC780" s="74"/>
      <c r="CD780" s="74"/>
      <c r="CE780" s="74"/>
      <c r="CF780" s="74"/>
      <c r="CG780" s="74"/>
      <c r="CH780" s="74"/>
      <c r="CI780" s="74"/>
      <c r="CJ780" s="74"/>
      <c r="CK780" s="74"/>
      <c r="CL780" s="74"/>
      <c r="CM780" s="74"/>
      <c r="CN780" s="74"/>
      <c r="CO780" s="74"/>
      <c r="CP780" s="74"/>
    </row>
    <row r="781" spans="1:94" ht="13">
      <c r="A781" s="13"/>
      <c r="B781" s="3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  <c r="BG781" s="74"/>
      <c r="BH781" s="74"/>
      <c r="BI781" s="74"/>
      <c r="BJ781" s="74"/>
      <c r="BK781" s="74"/>
      <c r="BL781" s="74"/>
      <c r="BM781" s="74"/>
      <c r="BN781" s="74"/>
      <c r="BO781" s="74"/>
      <c r="BP781" s="74"/>
      <c r="BQ781" s="74"/>
      <c r="BR781" s="74"/>
      <c r="BS781" s="74"/>
      <c r="BT781" s="74"/>
      <c r="BU781" s="74"/>
      <c r="BV781" s="74"/>
      <c r="BW781" s="74"/>
      <c r="BX781" s="74"/>
      <c r="BY781" s="74"/>
      <c r="BZ781" s="74"/>
      <c r="CA781" s="74"/>
      <c r="CB781" s="74"/>
      <c r="CC781" s="74"/>
      <c r="CD781" s="74"/>
      <c r="CE781" s="74"/>
      <c r="CF781" s="74"/>
      <c r="CG781" s="74"/>
      <c r="CH781" s="74"/>
      <c r="CI781" s="74"/>
      <c r="CJ781" s="74"/>
      <c r="CK781" s="74"/>
      <c r="CL781" s="74"/>
      <c r="CM781" s="74"/>
      <c r="CN781" s="74"/>
      <c r="CO781" s="74"/>
      <c r="CP781" s="74"/>
    </row>
    <row r="782" spans="1:94" ht="13">
      <c r="A782" s="13"/>
      <c r="B782" s="3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  <c r="BG782" s="74"/>
      <c r="BH782" s="74"/>
      <c r="BI782" s="74"/>
      <c r="BJ782" s="74"/>
      <c r="BK782" s="74"/>
      <c r="BL782" s="74"/>
      <c r="BM782" s="74"/>
      <c r="BN782" s="74"/>
      <c r="BO782" s="74"/>
      <c r="BP782" s="74"/>
      <c r="BQ782" s="74"/>
      <c r="BR782" s="74"/>
      <c r="BS782" s="74"/>
      <c r="BT782" s="74"/>
      <c r="BU782" s="74"/>
      <c r="BV782" s="74"/>
      <c r="BW782" s="74"/>
      <c r="BX782" s="74"/>
      <c r="BY782" s="74"/>
      <c r="BZ782" s="74"/>
      <c r="CA782" s="74"/>
      <c r="CB782" s="74"/>
      <c r="CC782" s="74"/>
      <c r="CD782" s="74"/>
      <c r="CE782" s="74"/>
      <c r="CF782" s="74"/>
      <c r="CG782" s="74"/>
      <c r="CH782" s="74"/>
      <c r="CI782" s="74"/>
      <c r="CJ782" s="74"/>
      <c r="CK782" s="74"/>
      <c r="CL782" s="74"/>
      <c r="CM782" s="74"/>
      <c r="CN782" s="74"/>
      <c r="CO782" s="74"/>
      <c r="CP782" s="74"/>
    </row>
    <row r="783" spans="1:94" ht="13">
      <c r="A783" s="13"/>
      <c r="B783" s="3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  <c r="BG783" s="74"/>
      <c r="BH783" s="74"/>
      <c r="BI783" s="74"/>
      <c r="BJ783" s="74"/>
      <c r="BK783" s="74"/>
      <c r="BL783" s="74"/>
      <c r="BM783" s="74"/>
      <c r="BN783" s="74"/>
      <c r="BO783" s="74"/>
      <c r="BP783" s="74"/>
      <c r="BQ783" s="74"/>
      <c r="BR783" s="74"/>
      <c r="BS783" s="74"/>
      <c r="BT783" s="74"/>
      <c r="BU783" s="74"/>
      <c r="BV783" s="74"/>
      <c r="BW783" s="74"/>
      <c r="BX783" s="74"/>
      <c r="BY783" s="74"/>
      <c r="BZ783" s="74"/>
      <c r="CA783" s="74"/>
      <c r="CB783" s="74"/>
      <c r="CC783" s="74"/>
      <c r="CD783" s="74"/>
      <c r="CE783" s="74"/>
      <c r="CF783" s="74"/>
      <c r="CG783" s="74"/>
      <c r="CH783" s="74"/>
      <c r="CI783" s="74"/>
      <c r="CJ783" s="74"/>
      <c r="CK783" s="74"/>
      <c r="CL783" s="74"/>
      <c r="CM783" s="74"/>
      <c r="CN783" s="74"/>
      <c r="CO783" s="74"/>
      <c r="CP783" s="74"/>
    </row>
    <row r="784" spans="1:94" ht="13">
      <c r="A784" s="13"/>
      <c r="B784" s="3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  <c r="BG784" s="74"/>
      <c r="BH784" s="74"/>
      <c r="BI784" s="74"/>
      <c r="BJ784" s="74"/>
      <c r="BK784" s="74"/>
      <c r="BL784" s="74"/>
      <c r="BM784" s="74"/>
      <c r="BN784" s="74"/>
      <c r="BO784" s="74"/>
      <c r="BP784" s="74"/>
      <c r="BQ784" s="74"/>
      <c r="BR784" s="74"/>
      <c r="BS784" s="74"/>
      <c r="BT784" s="74"/>
      <c r="BU784" s="74"/>
      <c r="BV784" s="74"/>
      <c r="BW784" s="74"/>
      <c r="BX784" s="74"/>
      <c r="BY784" s="74"/>
      <c r="BZ784" s="74"/>
      <c r="CA784" s="74"/>
      <c r="CB784" s="74"/>
      <c r="CC784" s="74"/>
      <c r="CD784" s="74"/>
      <c r="CE784" s="74"/>
      <c r="CF784" s="74"/>
      <c r="CG784" s="74"/>
      <c r="CH784" s="74"/>
      <c r="CI784" s="74"/>
      <c r="CJ784" s="74"/>
      <c r="CK784" s="74"/>
      <c r="CL784" s="74"/>
      <c r="CM784" s="74"/>
      <c r="CN784" s="74"/>
      <c r="CO784" s="74"/>
      <c r="CP784" s="74"/>
    </row>
    <row r="785" spans="1:94" ht="13">
      <c r="A785" s="13"/>
      <c r="B785" s="3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  <c r="BG785" s="74"/>
      <c r="BH785" s="74"/>
      <c r="BI785" s="74"/>
      <c r="BJ785" s="74"/>
      <c r="BK785" s="74"/>
      <c r="BL785" s="74"/>
      <c r="BM785" s="74"/>
      <c r="BN785" s="74"/>
      <c r="BO785" s="74"/>
      <c r="BP785" s="74"/>
      <c r="BQ785" s="74"/>
      <c r="BR785" s="74"/>
      <c r="BS785" s="74"/>
      <c r="BT785" s="74"/>
      <c r="BU785" s="74"/>
      <c r="BV785" s="74"/>
      <c r="BW785" s="74"/>
      <c r="BX785" s="74"/>
      <c r="BY785" s="74"/>
      <c r="BZ785" s="74"/>
      <c r="CA785" s="74"/>
      <c r="CB785" s="74"/>
      <c r="CC785" s="74"/>
      <c r="CD785" s="74"/>
      <c r="CE785" s="74"/>
      <c r="CF785" s="74"/>
      <c r="CG785" s="74"/>
      <c r="CH785" s="74"/>
      <c r="CI785" s="74"/>
      <c r="CJ785" s="74"/>
      <c r="CK785" s="74"/>
      <c r="CL785" s="74"/>
      <c r="CM785" s="74"/>
      <c r="CN785" s="74"/>
      <c r="CO785" s="74"/>
      <c r="CP785" s="74"/>
    </row>
    <row r="786" spans="1:94" ht="13">
      <c r="A786" s="13"/>
      <c r="B786" s="3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  <c r="BG786" s="74"/>
      <c r="BH786" s="74"/>
      <c r="BI786" s="74"/>
      <c r="BJ786" s="74"/>
      <c r="BK786" s="74"/>
      <c r="BL786" s="74"/>
      <c r="BM786" s="74"/>
      <c r="BN786" s="74"/>
      <c r="BO786" s="74"/>
      <c r="BP786" s="74"/>
      <c r="BQ786" s="74"/>
      <c r="BR786" s="74"/>
      <c r="BS786" s="74"/>
      <c r="BT786" s="74"/>
      <c r="BU786" s="74"/>
      <c r="BV786" s="74"/>
      <c r="BW786" s="74"/>
      <c r="BX786" s="74"/>
      <c r="BY786" s="74"/>
      <c r="BZ786" s="74"/>
      <c r="CA786" s="74"/>
      <c r="CB786" s="74"/>
      <c r="CC786" s="74"/>
      <c r="CD786" s="74"/>
      <c r="CE786" s="74"/>
      <c r="CF786" s="74"/>
      <c r="CG786" s="74"/>
      <c r="CH786" s="74"/>
      <c r="CI786" s="74"/>
      <c r="CJ786" s="74"/>
      <c r="CK786" s="74"/>
      <c r="CL786" s="74"/>
      <c r="CM786" s="74"/>
      <c r="CN786" s="74"/>
      <c r="CO786" s="74"/>
      <c r="CP786" s="74"/>
    </row>
    <row r="787" spans="1:94" ht="13">
      <c r="A787" s="13"/>
      <c r="B787" s="3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  <c r="BG787" s="74"/>
      <c r="BH787" s="74"/>
      <c r="BI787" s="74"/>
      <c r="BJ787" s="74"/>
      <c r="BK787" s="74"/>
      <c r="BL787" s="74"/>
      <c r="BM787" s="74"/>
      <c r="BN787" s="74"/>
      <c r="BO787" s="74"/>
      <c r="BP787" s="74"/>
      <c r="BQ787" s="74"/>
      <c r="BR787" s="74"/>
      <c r="BS787" s="74"/>
      <c r="BT787" s="74"/>
      <c r="BU787" s="74"/>
      <c r="BV787" s="74"/>
      <c r="BW787" s="74"/>
      <c r="BX787" s="74"/>
      <c r="BY787" s="74"/>
      <c r="BZ787" s="74"/>
      <c r="CA787" s="74"/>
      <c r="CB787" s="74"/>
      <c r="CC787" s="74"/>
      <c r="CD787" s="74"/>
      <c r="CE787" s="74"/>
      <c r="CF787" s="74"/>
      <c r="CG787" s="74"/>
      <c r="CH787" s="74"/>
      <c r="CI787" s="74"/>
      <c r="CJ787" s="74"/>
      <c r="CK787" s="74"/>
      <c r="CL787" s="74"/>
      <c r="CM787" s="74"/>
      <c r="CN787" s="74"/>
      <c r="CO787" s="74"/>
      <c r="CP787" s="74"/>
    </row>
    <row r="788" spans="1:94" ht="13">
      <c r="A788" s="13"/>
      <c r="B788" s="3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  <c r="BG788" s="74"/>
      <c r="BH788" s="74"/>
      <c r="BI788" s="74"/>
      <c r="BJ788" s="74"/>
      <c r="BK788" s="74"/>
      <c r="BL788" s="74"/>
      <c r="BM788" s="74"/>
      <c r="BN788" s="74"/>
      <c r="BO788" s="74"/>
      <c r="BP788" s="74"/>
      <c r="BQ788" s="74"/>
      <c r="BR788" s="74"/>
      <c r="BS788" s="74"/>
      <c r="BT788" s="74"/>
      <c r="BU788" s="74"/>
      <c r="BV788" s="74"/>
      <c r="BW788" s="74"/>
      <c r="BX788" s="74"/>
      <c r="BY788" s="74"/>
      <c r="BZ788" s="74"/>
      <c r="CA788" s="74"/>
      <c r="CB788" s="74"/>
      <c r="CC788" s="74"/>
      <c r="CD788" s="74"/>
      <c r="CE788" s="74"/>
      <c r="CF788" s="74"/>
      <c r="CG788" s="74"/>
      <c r="CH788" s="74"/>
      <c r="CI788" s="74"/>
      <c r="CJ788" s="74"/>
      <c r="CK788" s="74"/>
      <c r="CL788" s="74"/>
      <c r="CM788" s="74"/>
      <c r="CN788" s="74"/>
      <c r="CO788" s="74"/>
      <c r="CP788" s="74"/>
    </row>
    <row r="789" spans="1:94" ht="13">
      <c r="A789" s="13"/>
      <c r="B789" s="3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  <c r="BG789" s="74"/>
      <c r="BH789" s="74"/>
      <c r="BI789" s="74"/>
      <c r="BJ789" s="74"/>
      <c r="BK789" s="74"/>
      <c r="BL789" s="74"/>
      <c r="BM789" s="74"/>
      <c r="BN789" s="74"/>
      <c r="BO789" s="74"/>
      <c r="BP789" s="74"/>
      <c r="BQ789" s="74"/>
      <c r="BR789" s="74"/>
      <c r="BS789" s="74"/>
      <c r="BT789" s="74"/>
      <c r="BU789" s="74"/>
      <c r="BV789" s="74"/>
      <c r="BW789" s="74"/>
      <c r="BX789" s="74"/>
      <c r="BY789" s="74"/>
      <c r="BZ789" s="74"/>
      <c r="CA789" s="74"/>
      <c r="CB789" s="74"/>
      <c r="CC789" s="74"/>
      <c r="CD789" s="74"/>
      <c r="CE789" s="74"/>
      <c r="CF789" s="74"/>
      <c r="CG789" s="74"/>
      <c r="CH789" s="74"/>
      <c r="CI789" s="74"/>
      <c r="CJ789" s="74"/>
      <c r="CK789" s="74"/>
      <c r="CL789" s="74"/>
      <c r="CM789" s="74"/>
      <c r="CN789" s="74"/>
      <c r="CO789" s="74"/>
      <c r="CP789" s="74"/>
    </row>
    <row r="790" spans="1:94" ht="13">
      <c r="A790" s="13"/>
      <c r="B790" s="3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  <c r="BG790" s="74"/>
      <c r="BH790" s="74"/>
      <c r="BI790" s="74"/>
      <c r="BJ790" s="74"/>
      <c r="BK790" s="74"/>
      <c r="BL790" s="74"/>
      <c r="BM790" s="74"/>
      <c r="BN790" s="74"/>
      <c r="BO790" s="74"/>
      <c r="BP790" s="74"/>
      <c r="BQ790" s="74"/>
      <c r="BR790" s="74"/>
      <c r="BS790" s="74"/>
      <c r="BT790" s="74"/>
      <c r="BU790" s="74"/>
      <c r="BV790" s="74"/>
      <c r="BW790" s="74"/>
      <c r="BX790" s="74"/>
      <c r="BY790" s="74"/>
      <c r="BZ790" s="74"/>
      <c r="CA790" s="74"/>
      <c r="CB790" s="74"/>
      <c r="CC790" s="74"/>
      <c r="CD790" s="74"/>
      <c r="CE790" s="74"/>
      <c r="CF790" s="74"/>
      <c r="CG790" s="74"/>
      <c r="CH790" s="74"/>
      <c r="CI790" s="74"/>
      <c r="CJ790" s="74"/>
      <c r="CK790" s="74"/>
      <c r="CL790" s="74"/>
      <c r="CM790" s="74"/>
      <c r="CN790" s="74"/>
      <c r="CO790" s="74"/>
      <c r="CP790" s="74"/>
    </row>
    <row r="791" spans="1:94" ht="13">
      <c r="A791" s="13"/>
      <c r="B791" s="3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  <c r="BG791" s="74"/>
      <c r="BH791" s="74"/>
      <c r="BI791" s="74"/>
      <c r="BJ791" s="74"/>
      <c r="BK791" s="74"/>
      <c r="BL791" s="74"/>
      <c r="BM791" s="74"/>
      <c r="BN791" s="74"/>
      <c r="BO791" s="74"/>
      <c r="BP791" s="74"/>
      <c r="BQ791" s="74"/>
      <c r="BR791" s="74"/>
      <c r="BS791" s="74"/>
      <c r="BT791" s="74"/>
      <c r="BU791" s="74"/>
      <c r="BV791" s="74"/>
      <c r="BW791" s="74"/>
      <c r="BX791" s="74"/>
      <c r="BY791" s="74"/>
      <c r="BZ791" s="74"/>
      <c r="CA791" s="74"/>
      <c r="CB791" s="74"/>
      <c r="CC791" s="74"/>
      <c r="CD791" s="74"/>
      <c r="CE791" s="74"/>
      <c r="CF791" s="74"/>
      <c r="CG791" s="74"/>
      <c r="CH791" s="74"/>
      <c r="CI791" s="74"/>
      <c r="CJ791" s="74"/>
      <c r="CK791" s="74"/>
      <c r="CL791" s="74"/>
      <c r="CM791" s="74"/>
      <c r="CN791" s="74"/>
      <c r="CO791" s="74"/>
      <c r="CP791" s="74"/>
    </row>
    <row r="792" spans="1:94" ht="13">
      <c r="A792" s="13"/>
      <c r="B792" s="3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  <c r="BG792" s="74"/>
      <c r="BH792" s="74"/>
      <c r="BI792" s="74"/>
      <c r="BJ792" s="74"/>
      <c r="BK792" s="74"/>
      <c r="BL792" s="74"/>
      <c r="BM792" s="74"/>
      <c r="BN792" s="74"/>
      <c r="BO792" s="74"/>
      <c r="BP792" s="74"/>
      <c r="BQ792" s="74"/>
      <c r="BR792" s="74"/>
      <c r="BS792" s="74"/>
      <c r="BT792" s="74"/>
      <c r="BU792" s="74"/>
      <c r="BV792" s="74"/>
      <c r="BW792" s="74"/>
      <c r="BX792" s="74"/>
      <c r="BY792" s="74"/>
      <c r="BZ792" s="74"/>
      <c r="CA792" s="74"/>
      <c r="CB792" s="74"/>
      <c r="CC792" s="74"/>
      <c r="CD792" s="74"/>
      <c r="CE792" s="74"/>
      <c r="CF792" s="74"/>
      <c r="CG792" s="74"/>
      <c r="CH792" s="74"/>
      <c r="CI792" s="74"/>
      <c r="CJ792" s="74"/>
      <c r="CK792" s="74"/>
      <c r="CL792" s="74"/>
      <c r="CM792" s="74"/>
      <c r="CN792" s="74"/>
      <c r="CO792" s="74"/>
      <c r="CP792" s="74"/>
    </row>
    <row r="793" spans="1:94" ht="13">
      <c r="A793" s="13"/>
      <c r="B793" s="3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  <c r="BG793" s="74"/>
      <c r="BH793" s="74"/>
      <c r="BI793" s="74"/>
      <c r="BJ793" s="74"/>
      <c r="BK793" s="74"/>
      <c r="BL793" s="74"/>
      <c r="BM793" s="74"/>
      <c r="BN793" s="74"/>
      <c r="BO793" s="74"/>
      <c r="BP793" s="74"/>
      <c r="BQ793" s="74"/>
      <c r="BR793" s="74"/>
      <c r="BS793" s="74"/>
      <c r="BT793" s="74"/>
      <c r="BU793" s="74"/>
      <c r="BV793" s="74"/>
      <c r="BW793" s="74"/>
      <c r="BX793" s="74"/>
      <c r="BY793" s="74"/>
      <c r="BZ793" s="74"/>
      <c r="CA793" s="74"/>
      <c r="CB793" s="74"/>
      <c r="CC793" s="74"/>
      <c r="CD793" s="74"/>
      <c r="CE793" s="74"/>
      <c r="CF793" s="74"/>
      <c r="CG793" s="74"/>
      <c r="CH793" s="74"/>
      <c r="CI793" s="74"/>
      <c r="CJ793" s="74"/>
      <c r="CK793" s="74"/>
      <c r="CL793" s="74"/>
      <c r="CM793" s="74"/>
      <c r="CN793" s="74"/>
      <c r="CO793" s="74"/>
      <c r="CP793" s="74"/>
    </row>
    <row r="794" spans="1:94" ht="13">
      <c r="A794" s="13"/>
      <c r="B794" s="3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  <c r="BG794" s="74"/>
      <c r="BH794" s="74"/>
      <c r="BI794" s="74"/>
      <c r="BJ794" s="74"/>
      <c r="BK794" s="74"/>
      <c r="BL794" s="74"/>
      <c r="BM794" s="74"/>
      <c r="BN794" s="74"/>
      <c r="BO794" s="74"/>
      <c r="BP794" s="74"/>
      <c r="BQ794" s="74"/>
      <c r="BR794" s="74"/>
      <c r="BS794" s="74"/>
      <c r="BT794" s="74"/>
      <c r="BU794" s="74"/>
      <c r="BV794" s="74"/>
      <c r="BW794" s="74"/>
      <c r="BX794" s="74"/>
      <c r="BY794" s="74"/>
      <c r="BZ794" s="74"/>
      <c r="CA794" s="74"/>
      <c r="CB794" s="74"/>
      <c r="CC794" s="74"/>
      <c r="CD794" s="74"/>
      <c r="CE794" s="74"/>
      <c r="CF794" s="74"/>
      <c r="CG794" s="74"/>
      <c r="CH794" s="74"/>
      <c r="CI794" s="74"/>
      <c r="CJ794" s="74"/>
      <c r="CK794" s="74"/>
      <c r="CL794" s="74"/>
      <c r="CM794" s="74"/>
      <c r="CN794" s="74"/>
      <c r="CO794" s="74"/>
      <c r="CP794" s="74"/>
    </row>
    <row r="795" spans="1:94" ht="13">
      <c r="A795" s="13"/>
      <c r="B795" s="3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  <c r="BG795" s="74"/>
      <c r="BH795" s="74"/>
      <c r="BI795" s="74"/>
      <c r="BJ795" s="74"/>
      <c r="BK795" s="74"/>
      <c r="BL795" s="74"/>
      <c r="BM795" s="74"/>
      <c r="BN795" s="74"/>
      <c r="BO795" s="74"/>
      <c r="BP795" s="74"/>
      <c r="BQ795" s="74"/>
      <c r="BR795" s="74"/>
      <c r="BS795" s="74"/>
      <c r="BT795" s="74"/>
      <c r="BU795" s="74"/>
      <c r="BV795" s="74"/>
      <c r="BW795" s="74"/>
      <c r="BX795" s="74"/>
      <c r="BY795" s="74"/>
      <c r="BZ795" s="74"/>
      <c r="CA795" s="74"/>
      <c r="CB795" s="74"/>
      <c r="CC795" s="74"/>
      <c r="CD795" s="74"/>
      <c r="CE795" s="74"/>
      <c r="CF795" s="74"/>
      <c r="CG795" s="74"/>
      <c r="CH795" s="74"/>
      <c r="CI795" s="74"/>
      <c r="CJ795" s="74"/>
      <c r="CK795" s="74"/>
      <c r="CL795" s="74"/>
      <c r="CM795" s="74"/>
      <c r="CN795" s="74"/>
      <c r="CO795" s="74"/>
      <c r="CP795" s="74"/>
    </row>
    <row r="796" spans="1:94" ht="13">
      <c r="A796" s="13"/>
      <c r="B796" s="3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  <c r="BG796" s="74"/>
      <c r="BH796" s="74"/>
      <c r="BI796" s="74"/>
      <c r="BJ796" s="74"/>
      <c r="BK796" s="74"/>
      <c r="BL796" s="74"/>
      <c r="BM796" s="74"/>
      <c r="BN796" s="74"/>
      <c r="BO796" s="74"/>
      <c r="BP796" s="74"/>
      <c r="BQ796" s="74"/>
      <c r="BR796" s="74"/>
      <c r="BS796" s="74"/>
      <c r="BT796" s="74"/>
      <c r="BU796" s="74"/>
      <c r="BV796" s="74"/>
      <c r="BW796" s="74"/>
      <c r="BX796" s="74"/>
      <c r="BY796" s="74"/>
      <c r="BZ796" s="74"/>
      <c r="CA796" s="74"/>
      <c r="CB796" s="74"/>
      <c r="CC796" s="74"/>
      <c r="CD796" s="74"/>
      <c r="CE796" s="74"/>
      <c r="CF796" s="74"/>
      <c r="CG796" s="74"/>
      <c r="CH796" s="74"/>
      <c r="CI796" s="74"/>
      <c r="CJ796" s="74"/>
      <c r="CK796" s="74"/>
      <c r="CL796" s="74"/>
      <c r="CM796" s="74"/>
      <c r="CN796" s="74"/>
      <c r="CO796" s="74"/>
      <c r="CP796" s="74"/>
    </row>
    <row r="797" spans="1:94" ht="13">
      <c r="A797" s="13"/>
      <c r="B797" s="3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  <c r="BG797" s="74"/>
      <c r="BH797" s="74"/>
      <c r="BI797" s="74"/>
      <c r="BJ797" s="74"/>
      <c r="BK797" s="74"/>
      <c r="BL797" s="74"/>
      <c r="BM797" s="74"/>
      <c r="BN797" s="74"/>
      <c r="BO797" s="74"/>
      <c r="BP797" s="74"/>
      <c r="BQ797" s="74"/>
      <c r="BR797" s="74"/>
      <c r="BS797" s="74"/>
      <c r="BT797" s="74"/>
      <c r="BU797" s="74"/>
      <c r="BV797" s="74"/>
      <c r="BW797" s="74"/>
      <c r="BX797" s="74"/>
      <c r="BY797" s="74"/>
      <c r="BZ797" s="74"/>
      <c r="CA797" s="74"/>
      <c r="CB797" s="74"/>
      <c r="CC797" s="74"/>
      <c r="CD797" s="74"/>
      <c r="CE797" s="74"/>
      <c r="CF797" s="74"/>
      <c r="CG797" s="74"/>
      <c r="CH797" s="74"/>
      <c r="CI797" s="74"/>
      <c r="CJ797" s="74"/>
      <c r="CK797" s="74"/>
      <c r="CL797" s="74"/>
      <c r="CM797" s="74"/>
      <c r="CN797" s="74"/>
      <c r="CO797" s="74"/>
      <c r="CP797" s="74"/>
    </row>
    <row r="798" spans="1:94" ht="13">
      <c r="A798" s="13"/>
      <c r="B798" s="3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  <c r="BG798" s="74"/>
      <c r="BH798" s="74"/>
      <c r="BI798" s="74"/>
      <c r="BJ798" s="74"/>
      <c r="BK798" s="74"/>
      <c r="BL798" s="74"/>
      <c r="BM798" s="74"/>
      <c r="BN798" s="74"/>
      <c r="BO798" s="74"/>
      <c r="BP798" s="74"/>
      <c r="BQ798" s="74"/>
      <c r="BR798" s="74"/>
      <c r="BS798" s="74"/>
      <c r="BT798" s="74"/>
      <c r="BU798" s="74"/>
      <c r="BV798" s="74"/>
      <c r="BW798" s="74"/>
      <c r="BX798" s="74"/>
      <c r="BY798" s="74"/>
      <c r="BZ798" s="74"/>
      <c r="CA798" s="74"/>
      <c r="CB798" s="74"/>
      <c r="CC798" s="74"/>
      <c r="CD798" s="74"/>
      <c r="CE798" s="74"/>
      <c r="CF798" s="74"/>
      <c r="CG798" s="74"/>
      <c r="CH798" s="74"/>
      <c r="CI798" s="74"/>
      <c r="CJ798" s="74"/>
      <c r="CK798" s="74"/>
      <c r="CL798" s="74"/>
      <c r="CM798" s="74"/>
      <c r="CN798" s="74"/>
      <c r="CO798" s="74"/>
      <c r="CP798" s="74"/>
    </row>
    <row r="799" spans="1:94" ht="13">
      <c r="A799" s="13"/>
      <c r="B799" s="3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  <c r="BG799" s="74"/>
      <c r="BH799" s="74"/>
      <c r="BI799" s="74"/>
      <c r="BJ799" s="74"/>
      <c r="BK799" s="74"/>
      <c r="BL799" s="74"/>
      <c r="BM799" s="74"/>
      <c r="BN799" s="74"/>
      <c r="BO799" s="74"/>
      <c r="BP799" s="74"/>
      <c r="BQ799" s="74"/>
      <c r="BR799" s="74"/>
      <c r="BS799" s="74"/>
      <c r="BT799" s="74"/>
      <c r="BU799" s="74"/>
      <c r="BV799" s="74"/>
      <c r="BW799" s="74"/>
      <c r="BX799" s="74"/>
      <c r="BY799" s="74"/>
      <c r="BZ799" s="74"/>
      <c r="CA799" s="74"/>
      <c r="CB799" s="74"/>
      <c r="CC799" s="74"/>
      <c r="CD799" s="74"/>
      <c r="CE799" s="74"/>
      <c r="CF799" s="74"/>
      <c r="CG799" s="74"/>
      <c r="CH799" s="74"/>
      <c r="CI799" s="74"/>
      <c r="CJ799" s="74"/>
      <c r="CK799" s="74"/>
      <c r="CL799" s="74"/>
      <c r="CM799" s="74"/>
      <c r="CN799" s="74"/>
      <c r="CO799" s="74"/>
      <c r="CP799" s="74"/>
    </row>
    <row r="800" spans="1:94" ht="13">
      <c r="A800" s="13"/>
      <c r="B800" s="3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  <c r="BG800" s="74"/>
      <c r="BH800" s="74"/>
      <c r="BI800" s="74"/>
      <c r="BJ800" s="74"/>
      <c r="BK800" s="74"/>
      <c r="BL800" s="74"/>
      <c r="BM800" s="74"/>
      <c r="BN800" s="74"/>
      <c r="BO800" s="74"/>
      <c r="BP800" s="74"/>
      <c r="BQ800" s="74"/>
      <c r="BR800" s="74"/>
      <c r="BS800" s="74"/>
      <c r="BT800" s="74"/>
      <c r="BU800" s="74"/>
      <c r="BV800" s="74"/>
      <c r="BW800" s="74"/>
      <c r="BX800" s="74"/>
      <c r="BY800" s="74"/>
      <c r="BZ800" s="74"/>
      <c r="CA800" s="74"/>
      <c r="CB800" s="74"/>
      <c r="CC800" s="74"/>
      <c r="CD800" s="74"/>
      <c r="CE800" s="74"/>
      <c r="CF800" s="74"/>
      <c r="CG800" s="74"/>
      <c r="CH800" s="74"/>
      <c r="CI800" s="74"/>
      <c r="CJ800" s="74"/>
      <c r="CK800" s="74"/>
      <c r="CL800" s="74"/>
      <c r="CM800" s="74"/>
      <c r="CN800" s="74"/>
      <c r="CO800" s="74"/>
      <c r="CP800" s="74"/>
    </row>
    <row r="801" spans="1:94" ht="13">
      <c r="A801" s="13"/>
      <c r="B801" s="3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  <c r="BG801" s="74"/>
      <c r="BH801" s="74"/>
      <c r="BI801" s="74"/>
      <c r="BJ801" s="74"/>
      <c r="BK801" s="74"/>
      <c r="BL801" s="74"/>
      <c r="BM801" s="74"/>
      <c r="BN801" s="74"/>
      <c r="BO801" s="74"/>
      <c r="BP801" s="74"/>
      <c r="BQ801" s="74"/>
      <c r="BR801" s="74"/>
      <c r="BS801" s="74"/>
      <c r="BT801" s="74"/>
      <c r="BU801" s="74"/>
      <c r="BV801" s="74"/>
      <c r="BW801" s="74"/>
      <c r="BX801" s="74"/>
      <c r="BY801" s="74"/>
      <c r="BZ801" s="74"/>
      <c r="CA801" s="74"/>
      <c r="CB801" s="74"/>
      <c r="CC801" s="74"/>
      <c r="CD801" s="74"/>
      <c r="CE801" s="74"/>
      <c r="CF801" s="74"/>
      <c r="CG801" s="74"/>
      <c r="CH801" s="74"/>
      <c r="CI801" s="74"/>
      <c r="CJ801" s="74"/>
      <c r="CK801" s="74"/>
      <c r="CL801" s="74"/>
      <c r="CM801" s="74"/>
      <c r="CN801" s="74"/>
      <c r="CO801" s="74"/>
      <c r="CP801" s="74"/>
    </row>
    <row r="802" spans="1:94" ht="13">
      <c r="A802" s="13"/>
      <c r="B802" s="3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  <c r="BG802" s="74"/>
      <c r="BH802" s="74"/>
      <c r="BI802" s="74"/>
      <c r="BJ802" s="74"/>
      <c r="BK802" s="74"/>
      <c r="BL802" s="74"/>
      <c r="BM802" s="74"/>
      <c r="BN802" s="74"/>
      <c r="BO802" s="74"/>
      <c r="BP802" s="74"/>
      <c r="BQ802" s="74"/>
      <c r="BR802" s="74"/>
      <c r="BS802" s="74"/>
      <c r="BT802" s="74"/>
      <c r="BU802" s="74"/>
      <c r="BV802" s="74"/>
      <c r="BW802" s="74"/>
      <c r="BX802" s="74"/>
      <c r="BY802" s="74"/>
      <c r="BZ802" s="74"/>
      <c r="CA802" s="74"/>
      <c r="CB802" s="74"/>
      <c r="CC802" s="74"/>
      <c r="CD802" s="74"/>
      <c r="CE802" s="74"/>
      <c r="CF802" s="74"/>
      <c r="CG802" s="74"/>
      <c r="CH802" s="74"/>
      <c r="CI802" s="74"/>
      <c r="CJ802" s="74"/>
      <c r="CK802" s="74"/>
      <c r="CL802" s="74"/>
      <c r="CM802" s="74"/>
      <c r="CN802" s="74"/>
      <c r="CO802" s="74"/>
      <c r="CP802" s="74"/>
    </row>
    <row r="803" spans="1:94" ht="13">
      <c r="A803" s="13"/>
      <c r="B803" s="3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  <c r="BG803" s="74"/>
      <c r="BH803" s="74"/>
      <c r="BI803" s="74"/>
      <c r="BJ803" s="74"/>
      <c r="BK803" s="74"/>
      <c r="BL803" s="74"/>
      <c r="BM803" s="74"/>
      <c r="BN803" s="74"/>
      <c r="BO803" s="74"/>
      <c r="BP803" s="74"/>
      <c r="BQ803" s="74"/>
      <c r="BR803" s="74"/>
      <c r="BS803" s="74"/>
      <c r="BT803" s="74"/>
      <c r="BU803" s="74"/>
      <c r="BV803" s="74"/>
      <c r="BW803" s="74"/>
      <c r="BX803" s="74"/>
      <c r="BY803" s="74"/>
      <c r="BZ803" s="74"/>
      <c r="CA803" s="74"/>
      <c r="CB803" s="74"/>
      <c r="CC803" s="74"/>
      <c r="CD803" s="74"/>
      <c r="CE803" s="74"/>
      <c r="CF803" s="74"/>
      <c r="CG803" s="74"/>
      <c r="CH803" s="74"/>
      <c r="CI803" s="74"/>
      <c r="CJ803" s="74"/>
      <c r="CK803" s="74"/>
      <c r="CL803" s="74"/>
      <c r="CM803" s="74"/>
      <c r="CN803" s="74"/>
      <c r="CO803" s="74"/>
      <c r="CP803" s="74"/>
    </row>
    <row r="804" spans="1:94" ht="13">
      <c r="A804" s="13"/>
      <c r="B804" s="3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  <c r="BG804" s="74"/>
      <c r="BH804" s="74"/>
      <c r="BI804" s="74"/>
      <c r="BJ804" s="74"/>
      <c r="BK804" s="74"/>
      <c r="BL804" s="74"/>
      <c r="BM804" s="74"/>
      <c r="BN804" s="74"/>
      <c r="BO804" s="74"/>
      <c r="BP804" s="74"/>
      <c r="BQ804" s="74"/>
      <c r="BR804" s="74"/>
      <c r="BS804" s="74"/>
      <c r="BT804" s="74"/>
      <c r="BU804" s="74"/>
      <c r="BV804" s="74"/>
      <c r="BW804" s="74"/>
      <c r="BX804" s="74"/>
      <c r="BY804" s="74"/>
      <c r="BZ804" s="74"/>
      <c r="CA804" s="74"/>
      <c r="CB804" s="74"/>
      <c r="CC804" s="74"/>
      <c r="CD804" s="74"/>
      <c r="CE804" s="74"/>
      <c r="CF804" s="74"/>
      <c r="CG804" s="74"/>
      <c r="CH804" s="74"/>
      <c r="CI804" s="74"/>
      <c r="CJ804" s="74"/>
      <c r="CK804" s="74"/>
      <c r="CL804" s="74"/>
      <c r="CM804" s="74"/>
      <c r="CN804" s="74"/>
      <c r="CO804" s="74"/>
      <c r="CP804" s="74"/>
    </row>
    <row r="805" spans="1:94" ht="13">
      <c r="A805" s="13"/>
      <c r="B805" s="3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  <c r="BG805" s="74"/>
      <c r="BH805" s="74"/>
      <c r="BI805" s="74"/>
      <c r="BJ805" s="74"/>
      <c r="BK805" s="74"/>
      <c r="BL805" s="74"/>
      <c r="BM805" s="74"/>
      <c r="BN805" s="74"/>
      <c r="BO805" s="74"/>
      <c r="BP805" s="74"/>
      <c r="BQ805" s="74"/>
      <c r="BR805" s="74"/>
      <c r="BS805" s="74"/>
      <c r="BT805" s="74"/>
      <c r="BU805" s="74"/>
      <c r="BV805" s="74"/>
      <c r="BW805" s="74"/>
      <c r="BX805" s="74"/>
      <c r="BY805" s="74"/>
      <c r="BZ805" s="74"/>
      <c r="CA805" s="74"/>
      <c r="CB805" s="74"/>
      <c r="CC805" s="74"/>
      <c r="CD805" s="74"/>
      <c r="CE805" s="74"/>
      <c r="CF805" s="74"/>
      <c r="CG805" s="74"/>
      <c r="CH805" s="74"/>
      <c r="CI805" s="74"/>
      <c r="CJ805" s="74"/>
      <c r="CK805" s="74"/>
      <c r="CL805" s="74"/>
      <c r="CM805" s="74"/>
      <c r="CN805" s="74"/>
      <c r="CO805" s="74"/>
      <c r="CP805" s="74"/>
    </row>
    <row r="806" spans="1:94" ht="13">
      <c r="A806" s="13"/>
      <c r="B806" s="3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  <c r="BG806" s="74"/>
      <c r="BH806" s="74"/>
      <c r="BI806" s="74"/>
      <c r="BJ806" s="74"/>
      <c r="BK806" s="74"/>
      <c r="BL806" s="74"/>
      <c r="BM806" s="74"/>
      <c r="BN806" s="74"/>
      <c r="BO806" s="74"/>
      <c r="BP806" s="74"/>
      <c r="BQ806" s="74"/>
      <c r="BR806" s="74"/>
      <c r="BS806" s="74"/>
      <c r="BT806" s="74"/>
      <c r="BU806" s="74"/>
      <c r="BV806" s="74"/>
      <c r="BW806" s="74"/>
      <c r="BX806" s="74"/>
      <c r="BY806" s="74"/>
      <c r="BZ806" s="74"/>
      <c r="CA806" s="74"/>
      <c r="CB806" s="74"/>
      <c r="CC806" s="74"/>
      <c r="CD806" s="74"/>
      <c r="CE806" s="74"/>
      <c r="CF806" s="74"/>
      <c r="CG806" s="74"/>
      <c r="CH806" s="74"/>
      <c r="CI806" s="74"/>
      <c r="CJ806" s="74"/>
      <c r="CK806" s="74"/>
      <c r="CL806" s="74"/>
      <c r="CM806" s="74"/>
      <c r="CN806" s="74"/>
      <c r="CO806" s="74"/>
      <c r="CP806" s="74"/>
    </row>
    <row r="807" spans="1:94" ht="13">
      <c r="A807" s="13"/>
      <c r="B807" s="3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  <c r="BG807" s="74"/>
      <c r="BH807" s="74"/>
      <c r="BI807" s="74"/>
      <c r="BJ807" s="74"/>
      <c r="BK807" s="74"/>
      <c r="BL807" s="74"/>
      <c r="BM807" s="74"/>
      <c r="BN807" s="74"/>
      <c r="BO807" s="74"/>
      <c r="BP807" s="74"/>
      <c r="BQ807" s="74"/>
      <c r="BR807" s="74"/>
      <c r="BS807" s="74"/>
      <c r="BT807" s="74"/>
      <c r="BU807" s="74"/>
      <c r="BV807" s="74"/>
      <c r="BW807" s="74"/>
      <c r="BX807" s="74"/>
      <c r="BY807" s="74"/>
      <c r="BZ807" s="74"/>
      <c r="CA807" s="74"/>
      <c r="CB807" s="74"/>
      <c r="CC807" s="74"/>
      <c r="CD807" s="74"/>
      <c r="CE807" s="74"/>
      <c r="CF807" s="74"/>
      <c r="CG807" s="74"/>
      <c r="CH807" s="74"/>
      <c r="CI807" s="74"/>
      <c r="CJ807" s="74"/>
      <c r="CK807" s="74"/>
      <c r="CL807" s="74"/>
      <c r="CM807" s="74"/>
      <c r="CN807" s="74"/>
      <c r="CO807" s="74"/>
      <c r="CP807" s="74"/>
    </row>
    <row r="808" spans="1:94" ht="13">
      <c r="A808" s="13"/>
      <c r="B808" s="3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  <c r="BG808" s="74"/>
      <c r="BH808" s="74"/>
      <c r="BI808" s="74"/>
      <c r="BJ808" s="74"/>
      <c r="BK808" s="74"/>
      <c r="BL808" s="74"/>
      <c r="BM808" s="74"/>
      <c r="BN808" s="74"/>
      <c r="BO808" s="74"/>
      <c r="BP808" s="74"/>
      <c r="BQ808" s="74"/>
      <c r="BR808" s="74"/>
      <c r="BS808" s="74"/>
      <c r="BT808" s="74"/>
      <c r="BU808" s="74"/>
      <c r="BV808" s="74"/>
      <c r="BW808" s="74"/>
      <c r="BX808" s="74"/>
      <c r="BY808" s="74"/>
      <c r="BZ808" s="74"/>
      <c r="CA808" s="74"/>
      <c r="CB808" s="74"/>
      <c r="CC808" s="74"/>
      <c r="CD808" s="74"/>
      <c r="CE808" s="74"/>
      <c r="CF808" s="74"/>
      <c r="CG808" s="74"/>
      <c r="CH808" s="74"/>
      <c r="CI808" s="74"/>
      <c r="CJ808" s="74"/>
      <c r="CK808" s="74"/>
      <c r="CL808" s="74"/>
      <c r="CM808" s="74"/>
      <c r="CN808" s="74"/>
      <c r="CO808" s="74"/>
      <c r="CP808" s="74"/>
    </row>
    <row r="809" spans="1:94" ht="13">
      <c r="A809" s="13"/>
      <c r="B809" s="3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  <c r="BG809" s="74"/>
      <c r="BH809" s="74"/>
      <c r="BI809" s="74"/>
      <c r="BJ809" s="74"/>
      <c r="BK809" s="74"/>
      <c r="BL809" s="74"/>
      <c r="BM809" s="74"/>
      <c r="BN809" s="74"/>
      <c r="BO809" s="74"/>
      <c r="BP809" s="74"/>
      <c r="BQ809" s="74"/>
      <c r="BR809" s="74"/>
      <c r="BS809" s="74"/>
      <c r="BT809" s="74"/>
      <c r="BU809" s="74"/>
      <c r="BV809" s="74"/>
      <c r="BW809" s="74"/>
      <c r="BX809" s="74"/>
      <c r="BY809" s="74"/>
      <c r="BZ809" s="74"/>
      <c r="CA809" s="74"/>
      <c r="CB809" s="74"/>
      <c r="CC809" s="74"/>
      <c r="CD809" s="74"/>
      <c r="CE809" s="74"/>
      <c r="CF809" s="74"/>
      <c r="CG809" s="74"/>
      <c r="CH809" s="74"/>
      <c r="CI809" s="74"/>
      <c r="CJ809" s="74"/>
      <c r="CK809" s="74"/>
      <c r="CL809" s="74"/>
      <c r="CM809" s="74"/>
      <c r="CN809" s="74"/>
      <c r="CO809" s="74"/>
      <c r="CP809" s="74"/>
    </row>
    <row r="810" spans="1:94" ht="13">
      <c r="A810" s="13"/>
      <c r="B810" s="3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  <c r="BG810" s="74"/>
      <c r="BH810" s="74"/>
      <c r="BI810" s="74"/>
      <c r="BJ810" s="74"/>
      <c r="BK810" s="74"/>
      <c r="BL810" s="74"/>
      <c r="BM810" s="74"/>
      <c r="BN810" s="74"/>
      <c r="BO810" s="74"/>
      <c r="BP810" s="74"/>
      <c r="BQ810" s="74"/>
      <c r="BR810" s="74"/>
      <c r="BS810" s="74"/>
      <c r="BT810" s="74"/>
      <c r="BU810" s="74"/>
      <c r="BV810" s="74"/>
      <c r="BW810" s="74"/>
      <c r="BX810" s="74"/>
      <c r="BY810" s="74"/>
      <c r="BZ810" s="74"/>
      <c r="CA810" s="74"/>
      <c r="CB810" s="74"/>
      <c r="CC810" s="74"/>
      <c r="CD810" s="74"/>
      <c r="CE810" s="74"/>
      <c r="CF810" s="74"/>
      <c r="CG810" s="74"/>
      <c r="CH810" s="74"/>
      <c r="CI810" s="74"/>
      <c r="CJ810" s="74"/>
      <c r="CK810" s="74"/>
      <c r="CL810" s="74"/>
      <c r="CM810" s="74"/>
      <c r="CN810" s="74"/>
      <c r="CO810" s="74"/>
      <c r="CP810" s="74"/>
    </row>
    <row r="811" spans="1:94" ht="13">
      <c r="A811" s="13"/>
      <c r="B811" s="3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  <c r="BG811" s="74"/>
      <c r="BH811" s="74"/>
      <c r="BI811" s="74"/>
      <c r="BJ811" s="74"/>
      <c r="BK811" s="74"/>
      <c r="BL811" s="74"/>
      <c r="BM811" s="74"/>
      <c r="BN811" s="74"/>
      <c r="BO811" s="74"/>
      <c r="BP811" s="74"/>
      <c r="BQ811" s="74"/>
      <c r="BR811" s="74"/>
      <c r="BS811" s="74"/>
      <c r="BT811" s="74"/>
      <c r="BU811" s="74"/>
      <c r="BV811" s="74"/>
      <c r="BW811" s="74"/>
      <c r="BX811" s="74"/>
      <c r="BY811" s="74"/>
      <c r="BZ811" s="74"/>
      <c r="CA811" s="74"/>
      <c r="CB811" s="74"/>
      <c r="CC811" s="74"/>
      <c r="CD811" s="74"/>
      <c r="CE811" s="74"/>
      <c r="CF811" s="74"/>
      <c r="CG811" s="74"/>
      <c r="CH811" s="74"/>
      <c r="CI811" s="74"/>
      <c r="CJ811" s="74"/>
      <c r="CK811" s="74"/>
      <c r="CL811" s="74"/>
      <c r="CM811" s="74"/>
      <c r="CN811" s="74"/>
      <c r="CO811" s="74"/>
      <c r="CP811" s="74"/>
    </row>
    <row r="812" spans="1:94" ht="13">
      <c r="A812" s="13"/>
      <c r="B812" s="3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  <c r="BG812" s="74"/>
      <c r="BH812" s="74"/>
      <c r="BI812" s="74"/>
      <c r="BJ812" s="74"/>
      <c r="BK812" s="74"/>
      <c r="BL812" s="74"/>
      <c r="BM812" s="74"/>
      <c r="BN812" s="74"/>
      <c r="BO812" s="74"/>
      <c r="BP812" s="74"/>
      <c r="BQ812" s="74"/>
      <c r="BR812" s="74"/>
      <c r="BS812" s="74"/>
      <c r="BT812" s="74"/>
      <c r="BU812" s="74"/>
      <c r="BV812" s="74"/>
      <c r="BW812" s="74"/>
      <c r="BX812" s="74"/>
      <c r="BY812" s="74"/>
      <c r="BZ812" s="74"/>
      <c r="CA812" s="74"/>
      <c r="CB812" s="74"/>
      <c r="CC812" s="74"/>
      <c r="CD812" s="74"/>
      <c r="CE812" s="74"/>
      <c r="CF812" s="74"/>
      <c r="CG812" s="74"/>
      <c r="CH812" s="74"/>
      <c r="CI812" s="74"/>
      <c r="CJ812" s="74"/>
      <c r="CK812" s="74"/>
      <c r="CL812" s="74"/>
      <c r="CM812" s="74"/>
      <c r="CN812" s="74"/>
      <c r="CO812" s="74"/>
      <c r="CP812" s="74"/>
    </row>
    <row r="813" spans="1:94" ht="13">
      <c r="A813" s="13"/>
      <c r="B813" s="3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  <c r="BG813" s="74"/>
      <c r="BH813" s="74"/>
      <c r="BI813" s="74"/>
      <c r="BJ813" s="74"/>
      <c r="BK813" s="74"/>
      <c r="BL813" s="74"/>
      <c r="BM813" s="74"/>
      <c r="BN813" s="74"/>
      <c r="BO813" s="74"/>
      <c r="BP813" s="74"/>
      <c r="BQ813" s="74"/>
      <c r="BR813" s="74"/>
      <c r="BS813" s="74"/>
      <c r="BT813" s="74"/>
      <c r="BU813" s="74"/>
      <c r="BV813" s="74"/>
      <c r="BW813" s="74"/>
      <c r="BX813" s="74"/>
      <c r="BY813" s="74"/>
      <c r="BZ813" s="74"/>
      <c r="CA813" s="74"/>
      <c r="CB813" s="74"/>
      <c r="CC813" s="74"/>
      <c r="CD813" s="74"/>
      <c r="CE813" s="74"/>
      <c r="CF813" s="74"/>
      <c r="CG813" s="74"/>
      <c r="CH813" s="74"/>
      <c r="CI813" s="74"/>
      <c r="CJ813" s="74"/>
      <c r="CK813" s="74"/>
      <c r="CL813" s="74"/>
      <c r="CM813" s="74"/>
      <c r="CN813" s="74"/>
      <c r="CO813" s="74"/>
      <c r="CP813" s="74"/>
    </row>
    <row r="814" spans="1:94" ht="13">
      <c r="A814" s="13"/>
      <c r="B814" s="3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  <c r="BG814" s="74"/>
      <c r="BH814" s="74"/>
      <c r="BI814" s="74"/>
      <c r="BJ814" s="74"/>
      <c r="BK814" s="74"/>
      <c r="BL814" s="74"/>
      <c r="BM814" s="74"/>
      <c r="BN814" s="74"/>
      <c r="BO814" s="74"/>
      <c r="BP814" s="74"/>
      <c r="BQ814" s="74"/>
      <c r="BR814" s="74"/>
      <c r="BS814" s="74"/>
      <c r="BT814" s="74"/>
      <c r="BU814" s="74"/>
      <c r="BV814" s="74"/>
      <c r="BW814" s="74"/>
      <c r="BX814" s="74"/>
      <c r="BY814" s="74"/>
      <c r="BZ814" s="74"/>
      <c r="CA814" s="74"/>
      <c r="CB814" s="74"/>
      <c r="CC814" s="74"/>
      <c r="CD814" s="74"/>
      <c r="CE814" s="74"/>
      <c r="CF814" s="74"/>
      <c r="CG814" s="74"/>
      <c r="CH814" s="74"/>
      <c r="CI814" s="74"/>
      <c r="CJ814" s="74"/>
      <c r="CK814" s="74"/>
      <c r="CL814" s="74"/>
      <c r="CM814" s="74"/>
      <c r="CN814" s="74"/>
      <c r="CO814" s="74"/>
      <c r="CP814" s="74"/>
    </row>
    <row r="815" spans="1:94" ht="13">
      <c r="A815" s="13"/>
      <c r="B815" s="3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  <c r="BG815" s="74"/>
      <c r="BH815" s="74"/>
      <c r="BI815" s="74"/>
      <c r="BJ815" s="74"/>
      <c r="BK815" s="74"/>
      <c r="BL815" s="74"/>
      <c r="BM815" s="74"/>
      <c r="BN815" s="74"/>
      <c r="BO815" s="74"/>
      <c r="BP815" s="74"/>
      <c r="BQ815" s="74"/>
      <c r="BR815" s="74"/>
      <c r="BS815" s="74"/>
      <c r="BT815" s="74"/>
      <c r="BU815" s="74"/>
      <c r="BV815" s="74"/>
      <c r="BW815" s="74"/>
      <c r="BX815" s="74"/>
      <c r="BY815" s="74"/>
      <c r="BZ815" s="74"/>
      <c r="CA815" s="74"/>
      <c r="CB815" s="74"/>
      <c r="CC815" s="74"/>
      <c r="CD815" s="74"/>
      <c r="CE815" s="74"/>
      <c r="CF815" s="74"/>
      <c r="CG815" s="74"/>
      <c r="CH815" s="74"/>
      <c r="CI815" s="74"/>
      <c r="CJ815" s="74"/>
      <c r="CK815" s="74"/>
      <c r="CL815" s="74"/>
      <c r="CM815" s="74"/>
      <c r="CN815" s="74"/>
      <c r="CO815" s="74"/>
      <c r="CP815" s="74"/>
    </row>
    <row r="816" spans="1:94" ht="13">
      <c r="A816" s="13"/>
      <c r="B816" s="3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  <c r="BG816" s="74"/>
      <c r="BH816" s="74"/>
      <c r="BI816" s="74"/>
      <c r="BJ816" s="74"/>
      <c r="BK816" s="74"/>
      <c r="BL816" s="74"/>
      <c r="BM816" s="74"/>
      <c r="BN816" s="74"/>
      <c r="BO816" s="74"/>
      <c r="BP816" s="74"/>
      <c r="BQ816" s="74"/>
      <c r="BR816" s="74"/>
      <c r="BS816" s="74"/>
      <c r="BT816" s="74"/>
      <c r="BU816" s="74"/>
      <c r="BV816" s="74"/>
      <c r="BW816" s="74"/>
      <c r="BX816" s="74"/>
      <c r="BY816" s="74"/>
      <c r="BZ816" s="74"/>
      <c r="CA816" s="74"/>
      <c r="CB816" s="74"/>
      <c r="CC816" s="74"/>
      <c r="CD816" s="74"/>
      <c r="CE816" s="74"/>
      <c r="CF816" s="74"/>
      <c r="CG816" s="74"/>
      <c r="CH816" s="74"/>
      <c r="CI816" s="74"/>
      <c r="CJ816" s="74"/>
      <c r="CK816" s="74"/>
      <c r="CL816" s="74"/>
      <c r="CM816" s="74"/>
      <c r="CN816" s="74"/>
      <c r="CO816" s="74"/>
      <c r="CP816" s="74"/>
    </row>
    <row r="817" spans="1:94" ht="13">
      <c r="A817" s="13"/>
      <c r="B817" s="3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  <c r="BG817" s="74"/>
      <c r="BH817" s="74"/>
      <c r="BI817" s="74"/>
      <c r="BJ817" s="74"/>
      <c r="BK817" s="74"/>
      <c r="BL817" s="74"/>
      <c r="BM817" s="74"/>
      <c r="BN817" s="74"/>
      <c r="BO817" s="74"/>
      <c r="BP817" s="74"/>
      <c r="BQ817" s="74"/>
      <c r="BR817" s="74"/>
      <c r="BS817" s="74"/>
      <c r="BT817" s="74"/>
      <c r="BU817" s="74"/>
      <c r="BV817" s="74"/>
      <c r="BW817" s="74"/>
      <c r="BX817" s="74"/>
      <c r="BY817" s="74"/>
      <c r="BZ817" s="74"/>
      <c r="CA817" s="74"/>
      <c r="CB817" s="74"/>
      <c r="CC817" s="74"/>
      <c r="CD817" s="74"/>
      <c r="CE817" s="74"/>
      <c r="CF817" s="74"/>
      <c r="CG817" s="74"/>
      <c r="CH817" s="74"/>
      <c r="CI817" s="74"/>
      <c r="CJ817" s="74"/>
      <c r="CK817" s="74"/>
      <c r="CL817" s="74"/>
      <c r="CM817" s="74"/>
      <c r="CN817" s="74"/>
      <c r="CO817" s="74"/>
      <c r="CP817" s="74"/>
    </row>
    <row r="818" spans="1:94" ht="13">
      <c r="A818" s="13"/>
      <c r="B818" s="3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  <c r="BG818" s="74"/>
      <c r="BH818" s="74"/>
      <c r="BI818" s="74"/>
      <c r="BJ818" s="74"/>
      <c r="BK818" s="74"/>
      <c r="BL818" s="74"/>
      <c r="BM818" s="74"/>
      <c r="BN818" s="74"/>
      <c r="BO818" s="74"/>
      <c r="BP818" s="74"/>
      <c r="BQ818" s="74"/>
      <c r="BR818" s="74"/>
      <c r="BS818" s="74"/>
      <c r="BT818" s="74"/>
      <c r="BU818" s="74"/>
      <c r="BV818" s="74"/>
      <c r="BW818" s="74"/>
      <c r="BX818" s="74"/>
      <c r="BY818" s="74"/>
      <c r="BZ818" s="74"/>
      <c r="CA818" s="74"/>
      <c r="CB818" s="74"/>
      <c r="CC818" s="74"/>
      <c r="CD818" s="74"/>
      <c r="CE818" s="74"/>
      <c r="CF818" s="74"/>
      <c r="CG818" s="74"/>
      <c r="CH818" s="74"/>
      <c r="CI818" s="74"/>
      <c r="CJ818" s="74"/>
      <c r="CK818" s="74"/>
      <c r="CL818" s="74"/>
      <c r="CM818" s="74"/>
      <c r="CN818" s="74"/>
      <c r="CO818" s="74"/>
      <c r="CP818" s="74"/>
    </row>
    <row r="819" spans="1:94" ht="13">
      <c r="A819" s="13"/>
      <c r="B819" s="3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  <c r="BG819" s="74"/>
      <c r="BH819" s="74"/>
      <c r="BI819" s="74"/>
      <c r="BJ819" s="74"/>
      <c r="BK819" s="74"/>
      <c r="BL819" s="74"/>
      <c r="BM819" s="74"/>
      <c r="BN819" s="74"/>
      <c r="BO819" s="74"/>
      <c r="BP819" s="74"/>
      <c r="BQ819" s="74"/>
      <c r="BR819" s="74"/>
      <c r="BS819" s="74"/>
      <c r="BT819" s="74"/>
      <c r="BU819" s="74"/>
      <c r="BV819" s="74"/>
      <c r="BW819" s="74"/>
      <c r="BX819" s="74"/>
      <c r="BY819" s="74"/>
      <c r="BZ819" s="74"/>
      <c r="CA819" s="74"/>
      <c r="CB819" s="74"/>
      <c r="CC819" s="74"/>
      <c r="CD819" s="74"/>
      <c r="CE819" s="74"/>
      <c r="CF819" s="74"/>
      <c r="CG819" s="74"/>
      <c r="CH819" s="74"/>
      <c r="CI819" s="74"/>
      <c r="CJ819" s="74"/>
      <c r="CK819" s="74"/>
      <c r="CL819" s="74"/>
      <c r="CM819" s="74"/>
      <c r="CN819" s="74"/>
      <c r="CO819" s="74"/>
      <c r="CP819" s="74"/>
    </row>
    <row r="820" spans="1:94" ht="13">
      <c r="A820" s="13"/>
      <c r="B820" s="3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  <c r="BG820" s="74"/>
      <c r="BH820" s="74"/>
      <c r="BI820" s="74"/>
      <c r="BJ820" s="74"/>
      <c r="BK820" s="74"/>
      <c r="BL820" s="74"/>
      <c r="BM820" s="74"/>
      <c r="BN820" s="74"/>
      <c r="BO820" s="74"/>
      <c r="BP820" s="74"/>
      <c r="BQ820" s="74"/>
      <c r="BR820" s="74"/>
      <c r="BS820" s="74"/>
      <c r="BT820" s="74"/>
      <c r="BU820" s="74"/>
      <c r="BV820" s="74"/>
      <c r="BW820" s="74"/>
      <c r="BX820" s="74"/>
      <c r="BY820" s="74"/>
      <c r="BZ820" s="74"/>
      <c r="CA820" s="74"/>
      <c r="CB820" s="74"/>
      <c r="CC820" s="74"/>
      <c r="CD820" s="74"/>
      <c r="CE820" s="74"/>
      <c r="CF820" s="74"/>
      <c r="CG820" s="74"/>
      <c r="CH820" s="74"/>
      <c r="CI820" s="74"/>
      <c r="CJ820" s="74"/>
      <c r="CK820" s="74"/>
      <c r="CL820" s="74"/>
      <c r="CM820" s="74"/>
      <c r="CN820" s="74"/>
      <c r="CO820" s="74"/>
      <c r="CP820" s="74"/>
    </row>
    <row r="821" spans="1:94" ht="13">
      <c r="A821" s="13"/>
      <c r="B821" s="3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  <c r="BG821" s="74"/>
      <c r="BH821" s="74"/>
      <c r="BI821" s="74"/>
      <c r="BJ821" s="74"/>
      <c r="BK821" s="74"/>
      <c r="BL821" s="74"/>
      <c r="BM821" s="74"/>
      <c r="BN821" s="74"/>
      <c r="BO821" s="74"/>
      <c r="BP821" s="74"/>
      <c r="BQ821" s="74"/>
      <c r="BR821" s="74"/>
      <c r="BS821" s="74"/>
      <c r="BT821" s="74"/>
      <c r="BU821" s="74"/>
      <c r="BV821" s="74"/>
      <c r="BW821" s="74"/>
      <c r="BX821" s="74"/>
      <c r="BY821" s="74"/>
      <c r="BZ821" s="74"/>
      <c r="CA821" s="74"/>
      <c r="CB821" s="74"/>
      <c r="CC821" s="74"/>
      <c r="CD821" s="74"/>
      <c r="CE821" s="74"/>
      <c r="CF821" s="74"/>
      <c r="CG821" s="74"/>
      <c r="CH821" s="74"/>
      <c r="CI821" s="74"/>
      <c r="CJ821" s="74"/>
      <c r="CK821" s="74"/>
      <c r="CL821" s="74"/>
      <c r="CM821" s="74"/>
      <c r="CN821" s="74"/>
      <c r="CO821" s="74"/>
      <c r="CP821" s="74"/>
    </row>
    <row r="822" spans="1:94" ht="13">
      <c r="A822" s="13"/>
      <c r="B822" s="3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  <c r="BG822" s="74"/>
      <c r="BH822" s="74"/>
      <c r="BI822" s="74"/>
      <c r="BJ822" s="74"/>
      <c r="BK822" s="74"/>
      <c r="BL822" s="74"/>
      <c r="BM822" s="74"/>
      <c r="BN822" s="74"/>
      <c r="BO822" s="74"/>
      <c r="BP822" s="74"/>
      <c r="BQ822" s="74"/>
      <c r="BR822" s="74"/>
      <c r="BS822" s="74"/>
      <c r="BT822" s="74"/>
      <c r="BU822" s="74"/>
      <c r="BV822" s="74"/>
      <c r="BW822" s="74"/>
      <c r="BX822" s="74"/>
      <c r="BY822" s="74"/>
      <c r="BZ822" s="74"/>
      <c r="CA822" s="74"/>
      <c r="CB822" s="74"/>
      <c r="CC822" s="74"/>
      <c r="CD822" s="74"/>
      <c r="CE822" s="74"/>
      <c r="CF822" s="74"/>
      <c r="CG822" s="74"/>
      <c r="CH822" s="74"/>
      <c r="CI822" s="74"/>
      <c r="CJ822" s="74"/>
      <c r="CK822" s="74"/>
      <c r="CL822" s="74"/>
      <c r="CM822" s="74"/>
      <c r="CN822" s="74"/>
      <c r="CO822" s="74"/>
      <c r="CP822" s="74"/>
    </row>
    <row r="823" spans="1:94" ht="13">
      <c r="A823" s="13"/>
      <c r="B823" s="3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  <c r="BG823" s="74"/>
      <c r="BH823" s="74"/>
      <c r="BI823" s="74"/>
      <c r="BJ823" s="74"/>
      <c r="BK823" s="74"/>
      <c r="BL823" s="74"/>
      <c r="BM823" s="74"/>
      <c r="BN823" s="74"/>
      <c r="BO823" s="74"/>
      <c r="BP823" s="74"/>
      <c r="BQ823" s="74"/>
      <c r="BR823" s="74"/>
      <c r="BS823" s="74"/>
      <c r="BT823" s="74"/>
      <c r="BU823" s="74"/>
      <c r="BV823" s="74"/>
      <c r="BW823" s="74"/>
      <c r="BX823" s="74"/>
      <c r="BY823" s="74"/>
      <c r="BZ823" s="74"/>
      <c r="CA823" s="74"/>
      <c r="CB823" s="74"/>
      <c r="CC823" s="74"/>
      <c r="CD823" s="74"/>
      <c r="CE823" s="74"/>
      <c r="CF823" s="74"/>
      <c r="CG823" s="74"/>
      <c r="CH823" s="74"/>
      <c r="CI823" s="74"/>
      <c r="CJ823" s="74"/>
      <c r="CK823" s="74"/>
      <c r="CL823" s="74"/>
      <c r="CM823" s="74"/>
      <c r="CN823" s="74"/>
      <c r="CO823" s="74"/>
      <c r="CP823" s="74"/>
    </row>
    <row r="824" spans="1:94" ht="13">
      <c r="A824" s="13"/>
      <c r="B824" s="3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  <c r="BG824" s="74"/>
      <c r="BH824" s="74"/>
      <c r="BI824" s="74"/>
      <c r="BJ824" s="74"/>
      <c r="BK824" s="74"/>
      <c r="BL824" s="74"/>
      <c r="BM824" s="74"/>
      <c r="BN824" s="74"/>
      <c r="BO824" s="74"/>
      <c r="BP824" s="74"/>
      <c r="BQ824" s="74"/>
      <c r="BR824" s="74"/>
      <c r="BS824" s="74"/>
      <c r="BT824" s="74"/>
      <c r="BU824" s="74"/>
      <c r="BV824" s="74"/>
      <c r="BW824" s="74"/>
      <c r="BX824" s="74"/>
      <c r="BY824" s="74"/>
      <c r="BZ824" s="74"/>
      <c r="CA824" s="74"/>
      <c r="CB824" s="74"/>
      <c r="CC824" s="74"/>
      <c r="CD824" s="74"/>
      <c r="CE824" s="74"/>
      <c r="CF824" s="74"/>
      <c r="CG824" s="74"/>
      <c r="CH824" s="74"/>
      <c r="CI824" s="74"/>
      <c r="CJ824" s="74"/>
      <c r="CK824" s="74"/>
      <c r="CL824" s="74"/>
      <c r="CM824" s="74"/>
      <c r="CN824" s="74"/>
      <c r="CO824" s="74"/>
      <c r="CP824" s="74"/>
    </row>
    <row r="825" spans="1:94" ht="13">
      <c r="A825" s="13"/>
      <c r="B825" s="3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  <c r="BG825" s="74"/>
      <c r="BH825" s="74"/>
      <c r="BI825" s="74"/>
      <c r="BJ825" s="74"/>
      <c r="BK825" s="74"/>
      <c r="BL825" s="74"/>
      <c r="BM825" s="74"/>
      <c r="BN825" s="74"/>
      <c r="BO825" s="74"/>
      <c r="BP825" s="74"/>
      <c r="BQ825" s="74"/>
      <c r="BR825" s="74"/>
      <c r="BS825" s="74"/>
      <c r="BT825" s="74"/>
      <c r="BU825" s="74"/>
      <c r="BV825" s="74"/>
      <c r="BW825" s="74"/>
      <c r="BX825" s="74"/>
      <c r="BY825" s="74"/>
      <c r="BZ825" s="74"/>
      <c r="CA825" s="74"/>
      <c r="CB825" s="74"/>
      <c r="CC825" s="74"/>
      <c r="CD825" s="74"/>
      <c r="CE825" s="74"/>
      <c r="CF825" s="74"/>
      <c r="CG825" s="74"/>
      <c r="CH825" s="74"/>
      <c r="CI825" s="74"/>
      <c r="CJ825" s="74"/>
      <c r="CK825" s="74"/>
      <c r="CL825" s="74"/>
      <c r="CM825" s="74"/>
      <c r="CN825" s="74"/>
      <c r="CO825" s="74"/>
      <c r="CP825" s="74"/>
    </row>
    <row r="826" spans="1:94" ht="13">
      <c r="A826" s="13"/>
      <c r="B826" s="3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  <c r="BG826" s="74"/>
      <c r="BH826" s="74"/>
      <c r="BI826" s="74"/>
      <c r="BJ826" s="74"/>
      <c r="BK826" s="74"/>
      <c r="BL826" s="74"/>
      <c r="BM826" s="74"/>
      <c r="BN826" s="74"/>
      <c r="BO826" s="74"/>
      <c r="BP826" s="74"/>
      <c r="BQ826" s="74"/>
      <c r="BR826" s="74"/>
      <c r="BS826" s="74"/>
      <c r="BT826" s="74"/>
      <c r="BU826" s="74"/>
      <c r="BV826" s="74"/>
      <c r="BW826" s="74"/>
      <c r="BX826" s="74"/>
      <c r="BY826" s="74"/>
      <c r="BZ826" s="74"/>
      <c r="CA826" s="74"/>
      <c r="CB826" s="74"/>
      <c r="CC826" s="74"/>
      <c r="CD826" s="74"/>
      <c r="CE826" s="74"/>
      <c r="CF826" s="74"/>
      <c r="CG826" s="74"/>
      <c r="CH826" s="74"/>
      <c r="CI826" s="74"/>
      <c r="CJ826" s="74"/>
      <c r="CK826" s="74"/>
      <c r="CL826" s="74"/>
      <c r="CM826" s="74"/>
      <c r="CN826" s="74"/>
      <c r="CO826" s="74"/>
      <c r="CP826" s="74"/>
    </row>
    <row r="827" spans="1:94" ht="13">
      <c r="A827" s="13"/>
      <c r="B827" s="3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  <c r="BG827" s="74"/>
      <c r="BH827" s="74"/>
      <c r="BI827" s="74"/>
      <c r="BJ827" s="74"/>
      <c r="BK827" s="74"/>
      <c r="BL827" s="74"/>
      <c r="BM827" s="74"/>
      <c r="BN827" s="74"/>
      <c r="BO827" s="74"/>
      <c r="BP827" s="74"/>
      <c r="BQ827" s="74"/>
      <c r="BR827" s="74"/>
      <c r="BS827" s="74"/>
      <c r="BT827" s="74"/>
      <c r="BU827" s="74"/>
      <c r="BV827" s="74"/>
      <c r="BW827" s="74"/>
      <c r="BX827" s="74"/>
      <c r="BY827" s="74"/>
      <c r="BZ827" s="74"/>
      <c r="CA827" s="74"/>
      <c r="CB827" s="74"/>
      <c r="CC827" s="74"/>
      <c r="CD827" s="74"/>
      <c r="CE827" s="74"/>
      <c r="CF827" s="74"/>
      <c r="CG827" s="74"/>
      <c r="CH827" s="74"/>
      <c r="CI827" s="74"/>
      <c r="CJ827" s="74"/>
      <c r="CK827" s="74"/>
      <c r="CL827" s="74"/>
      <c r="CM827" s="74"/>
      <c r="CN827" s="74"/>
      <c r="CO827" s="74"/>
      <c r="CP827" s="74"/>
    </row>
    <row r="828" spans="1:94" ht="13">
      <c r="A828" s="13"/>
      <c r="B828" s="3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  <c r="BG828" s="74"/>
      <c r="BH828" s="74"/>
      <c r="BI828" s="74"/>
      <c r="BJ828" s="74"/>
      <c r="BK828" s="74"/>
      <c r="BL828" s="74"/>
      <c r="BM828" s="74"/>
      <c r="BN828" s="74"/>
      <c r="BO828" s="74"/>
      <c r="BP828" s="74"/>
      <c r="BQ828" s="74"/>
      <c r="BR828" s="74"/>
      <c r="BS828" s="74"/>
      <c r="BT828" s="74"/>
      <c r="BU828" s="74"/>
      <c r="BV828" s="74"/>
      <c r="BW828" s="74"/>
      <c r="BX828" s="74"/>
      <c r="BY828" s="74"/>
      <c r="BZ828" s="74"/>
      <c r="CA828" s="74"/>
      <c r="CB828" s="74"/>
      <c r="CC828" s="74"/>
      <c r="CD828" s="74"/>
      <c r="CE828" s="74"/>
      <c r="CF828" s="74"/>
      <c r="CG828" s="74"/>
      <c r="CH828" s="74"/>
      <c r="CI828" s="74"/>
      <c r="CJ828" s="74"/>
      <c r="CK828" s="74"/>
      <c r="CL828" s="74"/>
      <c r="CM828" s="74"/>
      <c r="CN828" s="74"/>
      <c r="CO828" s="74"/>
      <c r="CP828" s="74"/>
    </row>
    <row r="829" spans="1:94" ht="13">
      <c r="A829" s="13"/>
      <c r="B829" s="3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  <c r="BG829" s="74"/>
      <c r="BH829" s="74"/>
      <c r="BI829" s="74"/>
      <c r="BJ829" s="74"/>
      <c r="BK829" s="74"/>
      <c r="BL829" s="74"/>
      <c r="BM829" s="74"/>
      <c r="BN829" s="74"/>
      <c r="BO829" s="74"/>
      <c r="BP829" s="74"/>
      <c r="BQ829" s="74"/>
      <c r="BR829" s="74"/>
      <c r="BS829" s="74"/>
      <c r="BT829" s="74"/>
      <c r="BU829" s="74"/>
      <c r="BV829" s="74"/>
      <c r="BW829" s="74"/>
      <c r="BX829" s="74"/>
      <c r="BY829" s="74"/>
      <c r="BZ829" s="74"/>
      <c r="CA829" s="74"/>
      <c r="CB829" s="74"/>
      <c r="CC829" s="74"/>
      <c r="CD829" s="74"/>
      <c r="CE829" s="74"/>
      <c r="CF829" s="74"/>
      <c r="CG829" s="74"/>
      <c r="CH829" s="74"/>
      <c r="CI829" s="74"/>
      <c r="CJ829" s="74"/>
      <c r="CK829" s="74"/>
      <c r="CL829" s="74"/>
      <c r="CM829" s="74"/>
      <c r="CN829" s="74"/>
      <c r="CO829" s="74"/>
      <c r="CP829" s="74"/>
    </row>
    <row r="830" spans="1:94" ht="13">
      <c r="A830" s="13"/>
      <c r="B830" s="3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  <c r="BG830" s="74"/>
      <c r="BH830" s="74"/>
      <c r="BI830" s="74"/>
      <c r="BJ830" s="74"/>
      <c r="BK830" s="74"/>
      <c r="BL830" s="74"/>
      <c r="BM830" s="74"/>
      <c r="BN830" s="74"/>
      <c r="BO830" s="74"/>
      <c r="BP830" s="74"/>
      <c r="BQ830" s="74"/>
      <c r="BR830" s="74"/>
      <c r="BS830" s="74"/>
      <c r="BT830" s="74"/>
      <c r="BU830" s="74"/>
      <c r="BV830" s="74"/>
      <c r="BW830" s="74"/>
      <c r="BX830" s="74"/>
      <c r="BY830" s="74"/>
      <c r="BZ830" s="74"/>
      <c r="CA830" s="74"/>
      <c r="CB830" s="74"/>
      <c r="CC830" s="74"/>
      <c r="CD830" s="74"/>
      <c r="CE830" s="74"/>
      <c r="CF830" s="74"/>
      <c r="CG830" s="74"/>
      <c r="CH830" s="74"/>
      <c r="CI830" s="74"/>
      <c r="CJ830" s="74"/>
      <c r="CK830" s="74"/>
      <c r="CL830" s="74"/>
      <c r="CM830" s="74"/>
      <c r="CN830" s="74"/>
      <c r="CO830" s="74"/>
      <c r="CP830" s="74"/>
    </row>
    <row r="831" spans="1:94" ht="13">
      <c r="A831" s="13"/>
      <c r="B831" s="3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  <c r="BG831" s="74"/>
      <c r="BH831" s="74"/>
      <c r="BI831" s="74"/>
      <c r="BJ831" s="74"/>
      <c r="BK831" s="74"/>
      <c r="BL831" s="74"/>
      <c r="BM831" s="74"/>
      <c r="BN831" s="74"/>
      <c r="BO831" s="74"/>
      <c r="BP831" s="74"/>
      <c r="BQ831" s="74"/>
      <c r="BR831" s="74"/>
      <c r="BS831" s="74"/>
      <c r="BT831" s="74"/>
      <c r="BU831" s="74"/>
      <c r="BV831" s="74"/>
      <c r="BW831" s="74"/>
      <c r="BX831" s="74"/>
      <c r="BY831" s="74"/>
      <c r="BZ831" s="74"/>
      <c r="CA831" s="74"/>
      <c r="CB831" s="74"/>
      <c r="CC831" s="74"/>
      <c r="CD831" s="74"/>
      <c r="CE831" s="74"/>
      <c r="CF831" s="74"/>
      <c r="CG831" s="74"/>
      <c r="CH831" s="74"/>
      <c r="CI831" s="74"/>
      <c r="CJ831" s="74"/>
      <c r="CK831" s="74"/>
      <c r="CL831" s="74"/>
      <c r="CM831" s="74"/>
      <c r="CN831" s="74"/>
      <c r="CO831" s="74"/>
      <c r="CP831" s="74"/>
    </row>
    <row r="832" spans="1:94" ht="13">
      <c r="A832" s="13"/>
      <c r="B832" s="3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  <c r="BG832" s="74"/>
      <c r="BH832" s="74"/>
      <c r="BI832" s="74"/>
      <c r="BJ832" s="74"/>
      <c r="BK832" s="74"/>
      <c r="BL832" s="74"/>
      <c r="BM832" s="74"/>
      <c r="BN832" s="74"/>
      <c r="BO832" s="74"/>
      <c r="BP832" s="74"/>
      <c r="BQ832" s="74"/>
      <c r="BR832" s="74"/>
      <c r="BS832" s="74"/>
      <c r="BT832" s="74"/>
      <c r="BU832" s="74"/>
      <c r="BV832" s="74"/>
      <c r="BW832" s="74"/>
      <c r="BX832" s="74"/>
      <c r="BY832" s="74"/>
      <c r="BZ832" s="74"/>
      <c r="CA832" s="74"/>
      <c r="CB832" s="74"/>
      <c r="CC832" s="74"/>
      <c r="CD832" s="74"/>
      <c r="CE832" s="74"/>
      <c r="CF832" s="74"/>
      <c r="CG832" s="74"/>
      <c r="CH832" s="74"/>
      <c r="CI832" s="74"/>
      <c r="CJ832" s="74"/>
      <c r="CK832" s="74"/>
      <c r="CL832" s="74"/>
      <c r="CM832" s="74"/>
      <c r="CN832" s="74"/>
      <c r="CO832" s="74"/>
      <c r="CP832" s="74"/>
    </row>
    <row r="833" spans="1:94" ht="13">
      <c r="A833" s="13"/>
      <c r="B833" s="3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  <c r="BG833" s="74"/>
      <c r="BH833" s="74"/>
      <c r="BI833" s="74"/>
      <c r="BJ833" s="74"/>
      <c r="BK833" s="74"/>
      <c r="BL833" s="74"/>
      <c r="BM833" s="74"/>
      <c r="BN833" s="74"/>
      <c r="BO833" s="74"/>
      <c r="BP833" s="74"/>
      <c r="BQ833" s="74"/>
      <c r="BR833" s="74"/>
      <c r="BS833" s="74"/>
      <c r="BT833" s="74"/>
      <c r="BU833" s="74"/>
      <c r="BV833" s="74"/>
      <c r="BW833" s="74"/>
      <c r="BX833" s="74"/>
      <c r="BY833" s="74"/>
      <c r="BZ833" s="74"/>
      <c r="CA833" s="74"/>
      <c r="CB833" s="74"/>
      <c r="CC833" s="74"/>
      <c r="CD833" s="74"/>
      <c r="CE833" s="74"/>
      <c r="CF833" s="74"/>
      <c r="CG833" s="74"/>
      <c r="CH833" s="74"/>
      <c r="CI833" s="74"/>
      <c r="CJ833" s="74"/>
      <c r="CK833" s="74"/>
      <c r="CL833" s="74"/>
      <c r="CM833" s="74"/>
      <c r="CN833" s="74"/>
      <c r="CO833" s="74"/>
      <c r="CP833" s="74"/>
    </row>
    <row r="834" spans="1:94" ht="13">
      <c r="A834" s="13"/>
      <c r="B834" s="3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  <c r="BG834" s="74"/>
      <c r="BH834" s="74"/>
      <c r="BI834" s="74"/>
      <c r="BJ834" s="74"/>
      <c r="BK834" s="74"/>
      <c r="BL834" s="74"/>
      <c r="BM834" s="74"/>
      <c r="BN834" s="74"/>
      <c r="BO834" s="74"/>
      <c r="BP834" s="74"/>
      <c r="BQ834" s="74"/>
      <c r="BR834" s="74"/>
      <c r="BS834" s="74"/>
      <c r="BT834" s="74"/>
      <c r="BU834" s="74"/>
      <c r="BV834" s="74"/>
      <c r="BW834" s="74"/>
      <c r="BX834" s="74"/>
      <c r="BY834" s="74"/>
      <c r="BZ834" s="74"/>
      <c r="CA834" s="74"/>
      <c r="CB834" s="74"/>
      <c r="CC834" s="74"/>
      <c r="CD834" s="74"/>
      <c r="CE834" s="74"/>
      <c r="CF834" s="74"/>
      <c r="CG834" s="74"/>
      <c r="CH834" s="74"/>
      <c r="CI834" s="74"/>
      <c r="CJ834" s="74"/>
      <c r="CK834" s="74"/>
      <c r="CL834" s="74"/>
      <c r="CM834" s="74"/>
      <c r="CN834" s="74"/>
      <c r="CO834" s="74"/>
      <c r="CP834" s="74"/>
    </row>
    <row r="835" spans="1:94" ht="13">
      <c r="A835" s="13"/>
      <c r="B835" s="3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  <c r="BG835" s="74"/>
      <c r="BH835" s="74"/>
      <c r="BI835" s="74"/>
      <c r="BJ835" s="74"/>
      <c r="BK835" s="74"/>
      <c r="BL835" s="74"/>
      <c r="BM835" s="74"/>
      <c r="BN835" s="74"/>
      <c r="BO835" s="74"/>
      <c r="BP835" s="74"/>
      <c r="BQ835" s="74"/>
      <c r="BR835" s="74"/>
      <c r="BS835" s="74"/>
      <c r="BT835" s="74"/>
      <c r="BU835" s="74"/>
      <c r="BV835" s="74"/>
      <c r="BW835" s="74"/>
      <c r="BX835" s="74"/>
      <c r="BY835" s="74"/>
      <c r="BZ835" s="74"/>
      <c r="CA835" s="74"/>
      <c r="CB835" s="74"/>
      <c r="CC835" s="74"/>
      <c r="CD835" s="74"/>
      <c r="CE835" s="74"/>
      <c r="CF835" s="74"/>
      <c r="CG835" s="74"/>
      <c r="CH835" s="74"/>
      <c r="CI835" s="74"/>
      <c r="CJ835" s="74"/>
      <c r="CK835" s="74"/>
      <c r="CL835" s="74"/>
      <c r="CM835" s="74"/>
      <c r="CN835" s="74"/>
      <c r="CO835" s="74"/>
      <c r="CP835" s="74"/>
    </row>
    <row r="836" spans="1:94" ht="13">
      <c r="A836" s="13"/>
      <c r="B836" s="3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  <c r="BG836" s="74"/>
      <c r="BH836" s="74"/>
      <c r="BI836" s="74"/>
      <c r="BJ836" s="74"/>
      <c r="BK836" s="74"/>
      <c r="BL836" s="74"/>
      <c r="BM836" s="74"/>
      <c r="BN836" s="74"/>
      <c r="BO836" s="74"/>
      <c r="BP836" s="74"/>
      <c r="BQ836" s="74"/>
      <c r="BR836" s="74"/>
      <c r="BS836" s="74"/>
      <c r="BT836" s="74"/>
      <c r="BU836" s="74"/>
      <c r="BV836" s="74"/>
      <c r="BW836" s="74"/>
      <c r="BX836" s="74"/>
      <c r="BY836" s="74"/>
      <c r="BZ836" s="74"/>
      <c r="CA836" s="74"/>
      <c r="CB836" s="74"/>
      <c r="CC836" s="74"/>
      <c r="CD836" s="74"/>
      <c r="CE836" s="74"/>
      <c r="CF836" s="74"/>
      <c r="CG836" s="74"/>
      <c r="CH836" s="74"/>
      <c r="CI836" s="74"/>
      <c r="CJ836" s="74"/>
      <c r="CK836" s="74"/>
      <c r="CL836" s="74"/>
      <c r="CM836" s="74"/>
      <c r="CN836" s="74"/>
      <c r="CO836" s="74"/>
      <c r="CP836" s="74"/>
    </row>
    <row r="837" spans="1:94" ht="13">
      <c r="A837" s="13"/>
      <c r="B837" s="3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  <c r="BG837" s="74"/>
      <c r="BH837" s="74"/>
      <c r="BI837" s="74"/>
      <c r="BJ837" s="74"/>
      <c r="BK837" s="74"/>
      <c r="BL837" s="74"/>
      <c r="BM837" s="74"/>
      <c r="BN837" s="74"/>
      <c r="BO837" s="74"/>
      <c r="BP837" s="74"/>
      <c r="BQ837" s="74"/>
      <c r="BR837" s="74"/>
      <c r="BS837" s="74"/>
      <c r="BT837" s="74"/>
      <c r="BU837" s="74"/>
      <c r="BV837" s="74"/>
      <c r="BW837" s="74"/>
      <c r="BX837" s="74"/>
      <c r="BY837" s="74"/>
      <c r="BZ837" s="74"/>
      <c r="CA837" s="74"/>
      <c r="CB837" s="74"/>
      <c r="CC837" s="74"/>
      <c r="CD837" s="74"/>
      <c r="CE837" s="74"/>
      <c r="CF837" s="74"/>
      <c r="CG837" s="74"/>
      <c r="CH837" s="74"/>
      <c r="CI837" s="74"/>
      <c r="CJ837" s="74"/>
      <c r="CK837" s="74"/>
      <c r="CL837" s="74"/>
      <c r="CM837" s="74"/>
      <c r="CN837" s="74"/>
      <c r="CO837" s="74"/>
      <c r="CP837" s="74"/>
    </row>
    <row r="838" spans="1:94" ht="13">
      <c r="A838" s="13"/>
      <c r="B838" s="3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  <c r="BG838" s="74"/>
      <c r="BH838" s="74"/>
      <c r="BI838" s="74"/>
      <c r="BJ838" s="74"/>
      <c r="BK838" s="74"/>
      <c r="BL838" s="74"/>
      <c r="BM838" s="74"/>
      <c r="BN838" s="74"/>
      <c r="BO838" s="74"/>
      <c r="BP838" s="74"/>
      <c r="BQ838" s="74"/>
      <c r="BR838" s="74"/>
      <c r="BS838" s="74"/>
      <c r="BT838" s="74"/>
      <c r="BU838" s="74"/>
      <c r="BV838" s="74"/>
      <c r="BW838" s="74"/>
      <c r="BX838" s="74"/>
      <c r="BY838" s="74"/>
      <c r="BZ838" s="74"/>
      <c r="CA838" s="74"/>
      <c r="CB838" s="74"/>
      <c r="CC838" s="74"/>
      <c r="CD838" s="74"/>
      <c r="CE838" s="74"/>
      <c r="CF838" s="74"/>
      <c r="CG838" s="74"/>
      <c r="CH838" s="74"/>
      <c r="CI838" s="74"/>
      <c r="CJ838" s="74"/>
      <c r="CK838" s="74"/>
      <c r="CL838" s="74"/>
      <c r="CM838" s="74"/>
      <c r="CN838" s="74"/>
      <c r="CO838" s="74"/>
      <c r="CP838" s="74"/>
    </row>
    <row r="839" spans="1:94" ht="13">
      <c r="A839" s="13"/>
      <c r="B839" s="3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  <c r="BG839" s="74"/>
      <c r="BH839" s="74"/>
      <c r="BI839" s="74"/>
      <c r="BJ839" s="74"/>
      <c r="BK839" s="74"/>
      <c r="BL839" s="74"/>
      <c r="BM839" s="74"/>
      <c r="BN839" s="74"/>
      <c r="BO839" s="74"/>
      <c r="BP839" s="74"/>
      <c r="BQ839" s="74"/>
      <c r="BR839" s="74"/>
      <c r="BS839" s="74"/>
      <c r="BT839" s="74"/>
      <c r="BU839" s="74"/>
      <c r="BV839" s="74"/>
      <c r="BW839" s="74"/>
      <c r="BX839" s="74"/>
      <c r="BY839" s="74"/>
      <c r="BZ839" s="74"/>
      <c r="CA839" s="74"/>
      <c r="CB839" s="74"/>
      <c r="CC839" s="74"/>
      <c r="CD839" s="74"/>
      <c r="CE839" s="74"/>
      <c r="CF839" s="74"/>
      <c r="CG839" s="74"/>
      <c r="CH839" s="74"/>
      <c r="CI839" s="74"/>
      <c r="CJ839" s="74"/>
      <c r="CK839" s="74"/>
      <c r="CL839" s="74"/>
      <c r="CM839" s="74"/>
      <c r="CN839" s="74"/>
      <c r="CO839" s="74"/>
      <c r="CP839" s="74"/>
    </row>
    <row r="840" spans="1:94" ht="13">
      <c r="A840" s="13"/>
      <c r="B840" s="3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  <c r="BG840" s="74"/>
      <c r="BH840" s="74"/>
      <c r="BI840" s="74"/>
      <c r="BJ840" s="74"/>
      <c r="BK840" s="74"/>
      <c r="BL840" s="74"/>
      <c r="BM840" s="74"/>
      <c r="BN840" s="74"/>
      <c r="BO840" s="74"/>
      <c r="BP840" s="74"/>
      <c r="BQ840" s="74"/>
      <c r="BR840" s="74"/>
      <c r="BS840" s="74"/>
      <c r="BT840" s="74"/>
      <c r="BU840" s="74"/>
      <c r="BV840" s="74"/>
      <c r="BW840" s="74"/>
      <c r="BX840" s="74"/>
      <c r="BY840" s="74"/>
      <c r="BZ840" s="74"/>
      <c r="CA840" s="74"/>
      <c r="CB840" s="74"/>
      <c r="CC840" s="74"/>
      <c r="CD840" s="74"/>
      <c r="CE840" s="74"/>
      <c r="CF840" s="74"/>
      <c r="CG840" s="74"/>
      <c r="CH840" s="74"/>
      <c r="CI840" s="74"/>
      <c r="CJ840" s="74"/>
      <c r="CK840" s="74"/>
      <c r="CL840" s="74"/>
      <c r="CM840" s="74"/>
      <c r="CN840" s="74"/>
      <c r="CO840" s="74"/>
      <c r="CP840" s="74"/>
    </row>
    <row r="841" spans="1:94" ht="13">
      <c r="A841" s="13"/>
      <c r="B841" s="3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  <c r="BG841" s="74"/>
      <c r="BH841" s="74"/>
      <c r="BI841" s="74"/>
      <c r="BJ841" s="74"/>
      <c r="BK841" s="74"/>
      <c r="BL841" s="74"/>
      <c r="BM841" s="74"/>
      <c r="BN841" s="74"/>
      <c r="BO841" s="74"/>
      <c r="BP841" s="74"/>
      <c r="BQ841" s="74"/>
      <c r="BR841" s="74"/>
      <c r="BS841" s="74"/>
      <c r="BT841" s="74"/>
      <c r="BU841" s="74"/>
      <c r="BV841" s="74"/>
      <c r="BW841" s="74"/>
      <c r="BX841" s="74"/>
      <c r="BY841" s="74"/>
      <c r="BZ841" s="74"/>
      <c r="CA841" s="74"/>
      <c r="CB841" s="74"/>
      <c r="CC841" s="74"/>
      <c r="CD841" s="74"/>
      <c r="CE841" s="74"/>
      <c r="CF841" s="74"/>
      <c r="CG841" s="74"/>
      <c r="CH841" s="74"/>
      <c r="CI841" s="74"/>
      <c r="CJ841" s="74"/>
      <c r="CK841" s="74"/>
      <c r="CL841" s="74"/>
      <c r="CM841" s="74"/>
      <c r="CN841" s="74"/>
      <c r="CO841" s="74"/>
      <c r="CP841" s="74"/>
    </row>
    <row r="842" spans="1:94" ht="13">
      <c r="A842" s="13"/>
      <c r="B842" s="3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  <c r="BG842" s="74"/>
      <c r="BH842" s="74"/>
      <c r="BI842" s="74"/>
      <c r="BJ842" s="74"/>
      <c r="BK842" s="74"/>
      <c r="BL842" s="74"/>
      <c r="BM842" s="74"/>
      <c r="BN842" s="74"/>
      <c r="BO842" s="74"/>
      <c r="BP842" s="74"/>
      <c r="BQ842" s="74"/>
      <c r="BR842" s="74"/>
      <c r="BS842" s="74"/>
      <c r="BT842" s="74"/>
      <c r="BU842" s="74"/>
      <c r="BV842" s="74"/>
      <c r="BW842" s="74"/>
      <c r="BX842" s="74"/>
      <c r="BY842" s="74"/>
      <c r="BZ842" s="74"/>
      <c r="CA842" s="74"/>
      <c r="CB842" s="74"/>
      <c r="CC842" s="74"/>
      <c r="CD842" s="74"/>
      <c r="CE842" s="74"/>
      <c r="CF842" s="74"/>
      <c r="CG842" s="74"/>
      <c r="CH842" s="74"/>
      <c r="CI842" s="74"/>
      <c r="CJ842" s="74"/>
      <c r="CK842" s="74"/>
      <c r="CL842" s="74"/>
      <c r="CM842" s="74"/>
      <c r="CN842" s="74"/>
      <c r="CO842" s="74"/>
      <c r="CP842" s="74"/>
    </row>
    <row r="843" spans="1:94" ht="13">
      <c r="A843" s="13"/>
      <c r="B843" s="3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  <c r="BG843" s="74"/>
      <c r="BH843" s="74"/>
      <c r="BI843" s="74"/>
      <c r="BJ843" s="74"/>
      <c r="BK843" s="74"/>
      <c r="BL843" s="74"/>
      <c r="BM843" s="74"/>
      <c r="BN843" s="74"/>
      <c r="BO843" s="74"/>
      <c r="BP843" s="74"/>
      <c r="BQ843" s="74"/>
      <c r="BR843" s="74"/>
      <c r="BS843" s="74"/>
      <c r="BT843" s="74"/>
      <c r="BU843" s="74"/>
      <c r="BV843" s="74"/>
      <c r="BW843" s="74"/>
      <c r="BX843" s="74"/>
      <c r="BY843" s="74"/>
      <c r="BZ843" s="74"/>
      <c r="CA843" s="74"/>
      <c r="CB843" s="74"/>
      <c r="CC843" s="74"/>
      <c r="CD843" s="74"/>
      <c r="CE843" s="74"/>
      <c r="CF843" s="74"/>
      <c r="CG843" s="74"/>
      <c r="CH843" s="74"/>
      <c r="CI843" s="74"/>
      <c r="CJ843" s="74"/>
      <c r="CK843" s="74"/>
      <c r="CL843" s="74"/>
      <c r="CM843" s="74"/>
      <c r="CN843" s="74"/>
      <c r="CO843" s="74"/>
      <c r="CP843" s="74"/>
    </row>
    <row r="844" spans="1:94" ht="13">
      <c r="A844" s="13"/>
      <c r="B844" s="3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  <c r="BG844" s="74"/>
      <c r="BH844" s="74"/>
      <c r="BI844" s="74"/>
      <c r="BJ844" s="74"/>
      <c r="BK844" s="74"/>
      <c r="BL844" s="74"/>
      <c r="BM844" s="74"/>
      <c r="BN844" s="74"/>
      <c r="BO844" s="74"/>
      <c r="BP844" s="74"/>
      <c r="BQ844" s="74"/>
      <c r="BR844" s="74"/>
      <c r="BS844" s="74"/>
      <c r="BT844" s="74"/>
      <c r="BU844" s="74"/>
      <c r="BV844" s="74"/>
      <c r="BW844" s="74"/>
      <c r="BX844" s="74"/>
      <c r="BY844" s="74"/>
      <c r="BZ844" s="74"/>
      <c r="CA844" s="74"/>
      <c r="CB844" s="74"/>
      <c r="CC844" s="74"/>
      <c r="CD844" s="74"/>
      <c r="CE844" s="74"/>
      <c r="CF844" s="74"/>
      <c r="CG844" s="74"/>
      <c r="CH844" s="74"/>
      <c r="CI844" s="74"/>
      <c r="CJ844" s="74"/>
      <c r="CK844" s="74"/>
      <c r="CL844" s="74"/>
      <c r="CM844" s="74"/>
      <c r="CN844" s="74"/>
      <c r="CO844" s="74"/>
      <c r="CP844" s="74"/>
    </row>
    <row r="845" spans="1:94" ht="13">
      <c r="A845" s="13"/>
      <c r="B845" s="3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74"/>
      <c r="BI845" s="74"/>
      <c r="BJ845" s="74"/>
      <c r="BK845" s="74"/>
      <c r="BL845" s="74"/>
      <c r="BM845" s="74"/>
      <c r="BN845" s="74"/>
      <c r="BO845" s="74"/>
      <c r="BP845" s="74"/>
      <c r="BQ845" s="74"/>
      <c r="BR845" s="74"/>
      <c r="BS845" s="74"/>
      <c r="BT845" s="74"/>
      <c r="BU845" s="74"/>
      <c r="BV845" s="74"/>
      <c r="BW845" s="74"/>
      <c r="BX845" s="74"/>
      <c r="BY845" s="74"/>
      <c r="BZ845" s="74"/>
      <c r="CA845" s="74"/>
      <c r="CB845" s="74"/>
      <c r="CC845" s="74"/>
      <c r="CD845" s="74"/>
      <c r="CE845" s="74"/>
      <c r="CF845" s="74"/>
      <c r="CG845" s="74"/>
      <c r="CH845" s="74"/>
      <c r="CI845" s="74"/>
      <c r="CJ845" s="74"/>
      <c r="CK845" s="74"/>
      <c r="CL845" s="74"/>
      <c r="CM845" s="74"/>
      <c r="CN845" s="74"/>
      <c r="CO845" s="74"/>
      <c r="CP845" s="74"/>
    </row>
    <row r="846" spans="1:94" ht="13">
      <c r="A846" s="13"/>
      <c r="B846" s="3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74"/>
      <c r="BI846" s="74"/>
      <c r="BJ846" s="74"/>
      <c r="BK846" s="74"/>
      <c r="BL846" s="74"/>
      <c r="BM846" s="74"/>
      <c r="BN846" s="74"/>
      <c r="BO846" s="74"/>
      <c r="BP846" s="74"/>
      <c r="BQ846" s="74"/>
      <c r="BR846" s="74"/>
      <c r="BS846" s="74"/>
      <c r="BT846" s="74"/>
      <c r="BU846" s="74"/>
      <c r="BV846" s="74"/>
      <c r="BW846" s="74"/>
      <c r="BX846" s="74"/>
      <c r="BY846" s="74"/>
      <c r="BZ846" s="74"/>
      <c r="CA846" s="74"/>
      <c r="CB846" s="74"/>
      <c r="CC846" s="74"/>
      <c r="CD846" s="74"/>
      <c r="CE846" s="74"/>
      <c r="CF846" s="74"/>
      <c r="CG846" s="74"/>
      <c r="CH846" s="74"/>
      <c r="CI846" s="74"/>
      <c r="CJ846" s="74"/>
      <c r="CK846" s="74"/>
      <c r="CL846" s="74"/>
      <c r="CM846" s="74"/>
      <c r="CN846" s="74"/>
      <c r="CO846" s="74"/>
      <c r="CP846" s="74"/>
    </row>
    <row r="847" spans="1:94" ht="13">
      <c r="A847" s="13"/>
      <c r="B847" s="3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74"/>
      <c r="BI847" s="74"/>
      <c r="BJ847" s="74"/>
      <c r="BK847" s="74"/>
      <c r="BL847" s="74"/>
      <c r="BM847" s="74"/>
      <c r="BN847" s="74"/>
      <c r="BO847" s="74"/>
      <c r="BP847" s="74"/>
      <c r="BQ847" s="74"/>
      <c r="BR847" s="74"/>
      <c r="BS847" s="74"/>
      <c r="BT847" s="74"/>
      <c r="BU847" s="74"/>
      <c r="BV847" s="74"/>
      <c r="BW847" s="74"/>
      <c r="BX847" s="74"/>
      <c r="BY847" s="74"/>
      <c r="BZ847" s="74"/>
      <c r="CA847" s="74"/>
      <c r="CB847" s="74"/>
      <c r="CC847" s="74"/>
      <c r="CD847" s="74"/>
      <c r="CE847" s="74"/>
      <c r="CF847" s="74"/>
      <c r="CG847" s="74"/>
      <c r="CH847" s="74"/>
      <c r="CI847" s="74"/>
      <c r="CJ847" s="74"/>
      <c r="CK847" s="74"/>
      <c r="CL847" s="74"/>
      <c r="CM847" s="74"/>
      <c r="CN847" s="74"/>
      <c r="CO847" s="74"/>
      <c r="CP847" s="74"/>
    </row>
    <row r="848" spans="1:94" ht="13">
      <c r="A848" s="13"/>
      <c r="B848" s="3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74"/>
      <c r="BI848" s="74"/>
      <c r="BJ848" s="74"/>
      <c r="BK848" s="74"/>
      <c r="BL848" s="74"/>
      <c r="BM848" s="74"/>
      <c r="BN848" s="74"/>
      <c r="BO848" s="74"/>
      <c r="BP848" s="74"/>
      <c r="BQ848" s="74"/>
      <c r="BR848" s="74"/>
      <c r="BS848" s="74"/>
      <c r="BT848" s="74"/>
      <c r="BU848" s="74"/>
      <c r="BV848" s="74"/>
      <c r="BW848" s="74"/>
      <c r="BX848" s="74"/>
      <c r="BY848" s="74"/>
      <c r="BZ848" s="74"/>
      <c r="CA848" s="74"/>
      <c r="CB848" s="74"/>
      <c r="CC848" s="74"/>
      <c r="CD848" s="74"/>
      <c r="CE848" s="74"/>
      <c r="CF848" s="74"/>
      <c r="CG848" s="74"/>
      <c r="CH848" s="74"/>
      <c r="CI848" s="74"/>
      <c r="CJ848" s="74"/>
      <c r="CK848" s="74"/>
      <c r="CL848" s="74"/>
      <c r="CM848" s="74"/>
      <c r="CN848" s="74"/>
      <c r="CO848" s="74"/>
      <c r="CP848" s="74"/>
    </row>
    <row r="849" spans="1:94" ht="13">
      <c r="A849" s="13"/>
      <c r="B849" s="3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74"/>
      <c r="BI849" s="74"/>
      <c r="BJ849" s="74"/>
      <c r="BK849" s="74"/>
      <c r="BL849" s="74"/>
      <c r="BM849" s="74"/>
      <c r="BN849" s="74"/>
      <c r="BO849" s="74"/>
      <c r="BP849" s="74"/>
      <c r="BQ849" s="74"/>
      <c r="BR849" s="74"/>
      <c r="BS849" s="74"/>
      <c r="BT849" s="74"/>
      <c r="BU849" s="74"/>
      <c r="BV849" s="74"/>
      <c r="BW849" s="74"/>
      <c r="BX849" s="74"/>
      <c r="BY849" s="74"/>
      <c r="BZ849" s="74"/>
      <c r="CA849" s="74"/>
      <c r="CB849" s="74"/>
      <c r="CC849" s="74"/>
      <c r="CD849" s="74"/>
      <c r="CE849" s="74"/>
      <c r="CF849" s="74"/>
      <c r="CG849" s="74"/>
      <c r="CH849" s="74"/>
      <c r="CI849" s="74"/>
      <c r="CJ849" s="74"/>
      <c r="CK849" s="74"/>
      <c r="CL849" s="74"/>
      <c r="CM849" s="74"/>
      <c r="CN849" s="74"/>
      <c r="CO849" s="74"/>
      <c r="CP849" s="74"/>
    </row>
    <row r="850" spans="1:94" ht="13">
      <c r="A850" s="13"/>
      <c r="B850" s="3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74"/>
      <c r="BI850" s="74"/>
      <c r="BJ850" s="74"/>
      <c r="BK850" s="74"/>
      <c r="BL850" s="74"/>
      <c r="BM850" s="74"/>
      <c r="BN850" s="74"/>
      <c r="BO850" s="74"/>
      <c r="BP850" s="74"/>
      <c r="BQ850" s="74"/>
      <c r="BR850" s="74"/>
      <c r="BS850" s="74"/>
      <c r="BT850" s="74"/>
      <c r="BU850" s="74"/>
      <c r="BV850" s="74"/>
      <c r="BW850" s="74"/>
      <c r="BX850" s="74"/>
      <c r="BY850" s="74"/>
      <c r="BZ850" s="74"/>
      <c r="CA850" s="74"/>
      <c r="CB850" s="74"/>
      <c r="CC850" s="74"/>
      <c r="CD850" s="74"/>
      <c r="CE850" s="74"/>
      <c r="CF850" s="74"/>
      <c r="CG850" s="74"/>
      <c r="CH850" s="74"/>
      <c r="CI850" s="74"/>
      <c r="CJ850" s="74"/>
      <c r="CK850" s="74"/>
      <c r="CL850" s="74"/>
      <c r="CM850" s="74"/>
      <c r="CN850" s="74"/>
      <c r="CO850" s="74"/>
      <c r="CP850" s="74"/>
    </row>
    <row r="851" spans="1:94" ht="13">
      <c r="A851" s="13"/>
      <c r="B851" s="3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74"/>
      <c r="BI851" s="74"/>
      <c r="BJ851" s="74"/>
      <c r="BK851" s="74"/>
      <c r="BL851" s="74"/>
      <c r="BM851" s="74"/>
      <c r="BN851" s="74"/>
      <c r="BO851" s="74"/>
      <c r="BP851" s="74"/>
      <c r="BQ851" s="74"/>
      <c r="BR851" s="74"/>
      <c r="BS851" s="74"/>
      <c r="BT851" s="74"/>
      <c r="BU851" s="74"/>
      <c r="BV851" s="74"/>
      <c r="BW851" s="74"/>
      <c r="BX851" s="74"/>
      <c r="BY851" s="74"/>
      <c r="BZ851" s="74"/>
      <c r="CA851" s="74"/>
      <c r="CB851" s="74"/>
      <c r="CC851" s="74"/>
      <c r="CD851" s="74"/>
      <c r="CE851" s="74"/>
      <c r="CF851" s="74"/>
      <c r="CG851" s="74"/>
      <c r="CH851" s="74"/>
      <c r="CI851" s="74"/>
      <c r="CJ851" s="74"/>
      <c r="CK851" s="74"/>
      <c r="CL851" s="74"/>
      <c r="CM851" s="74"/>
      <c r="CN851" s="74"/>
      <c r="CO851" s="74"/>
      <c r="CP851" s="74"/>
    </row>
    <row r="852" spans="1:94" ht="13">
      <c r="A852" s="13"/>
      <c r="B852" s="3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74"/>
      <c r="BI852" s="74"/>
      <c r="BJ852" s="74"/>
      <c r="BK852" s="74"/>
      <c r="BL852" s="74"/>
      <c r="BM852" s="74"/>
      <c r="BN852" s="74"/>
      <c r="BO852" s="74"/>
      <c r="BP852" s="74"/>
      <c r="BQ852" s="74"/>
      <c r="BR852" s="74"/>
      <c r="BS852" s="74"/>
      <c r="BT852" s="74"/>
      <c r="BU852" s="74"/>
      <c r="BV852" s="74"/>
      <c r="BW852" s="74"/>
      <c r="BX852" s="74"/>
      <c r="BY852" s="74"/>
      <c r="BZ852" s="74"/>
      <c r="CA852" s="74"/>
      <c r="CB852" s="74"/>
      <c r="CC852" s="74"/>
      <c r="CD852" s="74"/>
      <c r="CE852" s="74"/>
      <c r="CF852" s="74"/>
      <c r="CG852" s="74"/>
      <c r="CH852" s="74"/>
      <c r="CI852" s="74"/>
      <c r="CJ852" s="74"/>
      <c r="CK852" s="74"/>
      <c r="CL852" s="74"/>
      <c r="CM852" s="74"/>
      <c r="CN852" s="74"/>
      <c r="CO852" s="74"/>
      <c r="CP852" s="74"/>
    </row>
    <row r="853" spans="1:94" ht="13">
      <c r="A853" s="13"/>
      <c r="B853" s="3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74"/>
      <c r="BI853" s="74"/>
      <c r="BJ853" s="74"/>
      <c r="BK853" s="74"/>
      <c r="BL853" s="74"/>
      <c r="BM853" s="74"/>
      <c r="BN853" s="74"/>
      <c r="BO853" s="74"/>
      <c r="BP853" s="74"/>
      <c r="BQ853" s="74"/>
      <c r="BR853" s="74"/>
      <c r="BS853" s="74"/>
      <c r="BT853" s="74"/>
      <c r="BU853" s="74"/>
      <c r="BV853" s="74"/>
      <c r="BW853" s="74"/>
      <c r="BX853" s="74"/>
      <c r="BY853" s="74"/>
      <c r="BZ853" s="74"/>
      <c r="CA853" s="74"/>
      <c r="CB853" s="74"/>
      <c r="CC853" s="74"/>
      <c r="CD853" s="74"/>
      <c r="CE853" s="74"/>
      <c r="CF853" s="74"/>
      <c r="CG853" s="74"/>
      <c r="CH853" s="74"/>
      <c r="CI853" s="74"/>
      <c r="CJ853" s="74"/>
      <c r="CK853" s="74"/>
      <c r="CL853" s="74"/>
      <c r="CM853" s="74"/>
      <c r="CN853" s="74"/>
      <c r="CO853" s="74"/>
      <c r="CP853" s="74"/>
    </row>
    <row r="854" spans="1:94" ht="13">
      <c r="A854" s="13"/>
      <c r="B854" s="3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74"/>
      <c r="BI854" s="74"/>
      <c r="BJ854" s="74"/>
      <c r="BK854" s="74"/>
      <c r="BL854" s="74"/>
      <c r="BM854" s="74"/>
      <c r="BN854" s="74"/>
      <c r="BO854" s="74"/>
      <c r="BP854" s="74"/>
      <c r="BQ854" s="74"/>
      <c r="BR854" s="74"/>
      <c r="BS854" s="74"/>
      <c r="BT854" s="74"/>
      <c r="BU854" s="74"/>
      <c r="BV854" s="74"/>
      <c r="BW854" s="74"/>
      <c r="BX854" s="74"/>
      <c r="BY854" s="74"/>
      <c r="BZ854" s="74"/>
      <c r="CA854" s="74"/>
      <c r="CB854" s="74"/>
      <c r="CC854" s="74"/>
      <c r="CD854" s="74"/>
      <c r="CE854" s="74"/>
      <c r="CF854" s="74"/>
      <c r="CG854" s="74"/>
      <c r="CH854" s="74"/>
      <c r="CI854" s="74"/>
      <c r="CJ854" s="74"/>
      <c r="CK854" s="74"/>
      <c r="CL854" s="74"/>
      <c r="CM854" s="74"/>
      <c r="CN854" s="74"/>
      <c r="CO854" s="74"/>
      <c r="CP854" s="74"/>
    </row>
    <row r="855" spans="1:94" ht="13">
      <c r="A855" s="13"/>
      <c r="B855" s="3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74"/>
      <c r="BI855" s="74"/>
      <c r="BJ855" s="74"/>
      <c r="BK855" s="74"/>
      <c r="BL855" s="74"/>
      <c r="BM855" s="74"/>
      <c r="BN855" s="74"/>
      <c r="BO855" s="74"/>
      <c r="BP855" s="74"/>
      <c r="BQ855" s="74"/>
      <c r="BR855" s="74"/>
      <c r="BS855" s="74"/>
      <c r="BT855" s="74"/>
      <c r="BU855" s="74"/>
      <c r="BV855" s="74"/>
      <c r="BW855" s="74"/>
      <c r="BX855" s="74"/>
      <c r="BY855" s="74"/>
      <c r="BZ855" s="74"/>
      <c r="CA855" s="74"/>
      <c r="CB855" s="74"/>
      <c r="CC855" s="74"/>
      <c r="CD855" s="74"/>
      <c r="CE855" s="74"/>
      <c r="CF855" s="74"/>
      <c r="CG855" s="74"/>
      <c r="CH855" s="74"/>
      <c r="CI855" s="74"/>
      <c r="CJ855" s="74"/>
      <c r="CK855" s="74"/>
      <c r="CL855" s="74"/>
      <c r="CM855" s="74"/>
      <c r="CN855" s="74"/>
      <c r="CO855" s="74"/>
      <c r="CP855" s="74"/>
    </row>
    <row r="856" spans="1:94" ht="13">
      <c r="A856" s="13"/>
      <c r="B856" s="3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74"/>
      <c r="BI856" s="74"/>
      <c r="BJ856" s="74"/>
      <c r="BK856" s="74"/>
      <c r="BL856" s="74"/>
      <c r="BM856" s="74"/>
      <c r="BN856" s="74"/>
      <c r="BO856" s="74"/>
      <c r="BP856" s="74"/>
      <c r="BQ856" s="74"/>
      <c r="BR856" s="74"/>
      <c r="BS856" s="74"/>
      <c r="BT856" s="74"/>
      <c r="BU856" s="74"/>
      <c r="BV856" s="74"/>
      <c r="BW856" s="74"/>
      <c r="BX856" s="74"/>
      <c r="BY856" s="74"/>
      <c r="BZ856" s="74"/>
      <c r="CA856" s="74"/>
      <c r="CB856" s="74"/>
      <c r="CC856" s="74"/>
      <c r="CD856" s="74"/>
      <c r="CE856" s="74"/>
      <c r="CF856" s="74"/>
      <c r="CG856" s="74"/>
      <c r="CH856" s="74"/>
      <c r="CI856" s="74"/>
      <c r="CJ856" s="74"/>
      <c r="CK856" s="74"/>
      <c r="CL856" s="74"/>
      <c r="CM856" s="74"/>
      <c r="CN856" s="74"/>
      <c r="CO856" s="74"/>
      <c r="CP856" s="74"/>
    </row>
    <row r="857" spans="1:94" ht="13">
      <c r="A857" s="13"/>
      <c r="B857" s="3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74"/>
      <c r="BI857" s="74"/>
      <c r="BJ857" s="74"/>
      <c r="BK857" s="74"/>
      <c r="BL857" s="74"/>
      <c r="BM857" s="74"/>
      <c r="BN857" s="74"/>
      <c r="BO857" s="74"/>
      <c r="BP857" s="74"/>
      <c r="BQ857" s="74"/>
      <c r="BR857" s="74"/>
      <c r="BS857" s="74"/>
      <c r="BT857" s="74"/>
      <c r="BU857" s="74"/>
      <c r="BV857" s="74"/>
      <c r="BW857" s="74"/>
      <c r="BX857" s="74"/>
      <c r="BY857" s="74"/>
      <c r="BZ857" s="74"/>
      <c r="CA857" s="74"/>
      <c r="CB857" s="74"/>
      <c r="CC857" s="74"/>
      <c r="CD857" s="74"/>
      <c r="CE857" s="74"/>
      <c r="CF857" s="74"/>
      <c r="CG857" s="74"/>
      <c r="CH857" s="74"/>
      <c r="CI857" s="74"/>
      <c r="CJ857" s="74"/>
      <c r="CK857" s="74"/>
      <c r="CL857" s="74"/>
      <c r="CM857" s="74"/>
      <c r="CN857" s="74"/>
      <c r="CO857" s="74"/>
      <c r="CP857" s="74"/>
    </row>
    <row r="858" spans="1:94" ht="13">
      <c r="A858" s="13"/>
      <c r="B858" s="3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74"/>
      <c r="BI858" s="74"/>
      <c r="BJ858" s="74"/>
      <c r="BK858" s="74"/>
      <c r="BL858" s="74"/>
      <c r="BM858" s="74"/>
      <c r="BN858" s="74"/>
      <c r="BO858" s="74"/>
      <c r="BP858" s="74"/>
      <c r="BQ858" s="74"/>
      <c r="BR858" s="74"/>
      <c r="BS858" s="74"/>
      <c r="BT858" s="74"/>
      <c r="BU858" s="74"/>
      <c r="BV858" s="74"/>
      <c r="BW858" s="74"/>
      <c r="BX858" s="74"/>
      <c r="BY858" s="74"/>
      <c r="BZ858" s="74"/>
      <c r="CA858" s="74"/>
      <c r="CB858" s="74"/>
      <c r="CC858" s="74"/>
      <c r="CD858" s="74"/>
      <c r="CE858" s="74"/>
      <c r="CF858" s="74"/>
      <c r="CG858" s="74"/>
      <c r="CH858" s="74"/>
      <c r="CI858" s="74"/>
      <c r="CJ858" s="74"/>
      <c r="CK858" s="74"/>
      <c r="CL858" s="74"/>
      <c r="CM858" s="74"/>
      <c r="CN858" s="74"/>
      <c r="CO858" s="74"/>
      <c r="CP858" s="74"/>
    </row>
    <row r="859" spans="1:94" ht="13">
      <c r="A859" s="13"/>
      <c r="B859" s="3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74"/>
      <c r="BI859" s="74"/>
      <c r="BJ859" s="74"/>
      <c r="BK859" s="74"/>
      <c r="BL859" s="74"/>
      <c r="BM859" s="74"/>
      <c r="BN859" s="74"/>
      <c r="BO859" s="74"/>
      <c r="BP859" s="74"/>
      <c r="BQ859" s="74"/>
      <c r="BR859" s="74"/>
      <c r="BS859" s="74"/>
      <c r="BT859" s="74"/>
      <c r="BU859" s="74"/>
      <c r="BV859" s="74"/>
      <c r="BW859" s="74"/>
      <c r="BX859" s="74"/>
      <c r="BY859" s="74"/>
      <c r="BZ859" s="74"/>
      <c r="CA859" s="74"/>
      <c r="CB859" s="74"/>
      <c r="CC859" s="74"/>
      <c r="CD859" s="74"/>
      <c r="CE859" s="74"/>
      <c r="CF859" s="74"/>
      <c r="CG859" s="74"/>
      <c r="CH859" s="74"/>
      <c r="CI859" s="74"/>
      <c r="CJ859" s="74"/>
      <c r="CK859" s="74"/>
      <c r="CL859" s="74"/>
      <c r="CM859" s="74"/>
      <c r="CN859" s="74"/>
      <c r="CO859" s="74"/>
      <c r="CP859" s="74"/>
    </row>
    <row r="860" spans="1:94" ht="13">
      <c r="A860" s="13"/>
      <c r="B860" s="3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74"/>
      <c r="BI860" s="74"/>
      <c r="BJ860" s="74"/>
      <c r="BK860" s="74"/>
      <c r="BL860" s="74"/>
      <c r="BM860" s="74"/>
      <c r="BN860" s="74"/>
      <c r="BO860" s="74"/>
      <c r="BP860" s="74"/>
      <c r="BQ860" s="74"/>
      <c r="BR860" s="74"/>
      <c r="BS860" s="74"/>
      <c r="BT860" s="74"/>
      <c r="BU860" s="74"/>
      <c r="BV860" s="74"/>
      <c r="BW860" s="74"/>
      <c r="BX860" s="74"/>
      <c r="BY860" s="74"/>
      <c r="BZ860" s="74"/>
      <c r="CA860" s="74"/>
      <c r="CB860" s="74"/>
      <c r="CC860" s="74"/>
      <c r="CD860" s="74"/>
      <c r="CE860" s="74"/>
      <c r="CF860" s="74"/>
      <c r="CG860" s="74"/>
      <c r="CH860" s="74"/>
      <c r="CI860" s="74"/>
      <c r="CJ860" s="74"/>
      <c r="CK860" s="74"/>
      <c r="CL860" s="74"/>
      <c r="CM860" s="74"/>
      <c r="CN860" s="74"/>
      <c r="CO860" s="74"/>
      <c r="CP860" s="74"/>
    </row>
    <row r="861" spans="1:94" ht="13">
      <c r="A861" s="13"/>
      <c r="B861" s="3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74"/>
      <c r="BI861" s="74"/>
      <c r="BJ861" s="74"/>
      <c r="BK861" s="74"/>
      <c r="BL861" s="74"/>
      <c r="BM861" s="74"/>
      <c r="BN861" s="74"/>
      <c r="BO861" s="74"/>
      <c r="BP861" s="74"/>
      <c r="BQ861" s="74"/>
      <c r="BR861" s="74"/>
      <c r="BS861" s="74"/>
      <c r="BT861" s="74"/>
      <c r="BU861" s="74"/>
      <c r="BV861" s="74"/>
      <c r="BW861" s="74"/>
      <c r="BX861" s="74"/>
      <c r="BY861" s="74"/>
      <c r="BZ861" s="74"/>
      <c r="CA861" s="74"/>
      <c r="CB861" s="74"/>
      <c r="CC861" s="74"/>
      <c r="CD861" s="74"/>
      <c r="CE861" s="74"/>
      <c r="CF861" s="74"/>
      <c r="CG861" s="74"/>
      <c r="CH861" s="74"/>
      <c r="CI861" s="74"/>
      <c r="CJ861" s="74"/>
      <c r="CK861" s="74"/>
      <c r="CL861" s="74"/>
      <c r="CM861" s="74"/>
      <c r="CN861" s="74"/>
      <c r="CO861" s="74"/>
      <c r="CP861" s="74"/>
    </row>
    <row r="862" spans="1:94" ht="13">
      <c r="A862" s="13"/>
      <c r="B862" s="3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74"/>
      <c r="BI862" s="74"/>
      <c r="BJ862" s="74"/>
      <c r="BK862" s="74"/>
      <c r="BL862" s="74"/>
      <c r="BM862" s="74"/>
      <c r="BN862" s="74"/>
      <c r="BO862" s="74"/>
      <c r="BP862" s="74"/>
      <c r="BQ862" s="74"/>
      <c r="BR862" s="74"/>
      <c r="BS862" s="74"/>
      <c r="BT862" s="74"/>
      <c r="BU862" s="74"/>
      <c r="BV862" s="74"/>
      <c r="BW862" s="74"/>
      <c r="BX862" s="74"/>
      <c r="BY862" s="74"/>
      <c r="BZ862" s="74"/>
      <c r="CA862" s="74"/>
      <c r="CB862" s="74"/>
      <c r="CC862" s="74"/>
      <c r="CD862" s="74"/>
      <c r="CE862" s="74"/>
      <c r="CF862" s="74"/>
      <c r="CG862" s="74"/>
      <c r="CH862" s="74"/>
      <c r="CI862" s="74"/>
      <c r="CJ862" s="74"/>
      <c r="CK862" s="74"/>
      <c r="CL862" s="74"/>
      <c r="CM862" s="74"/>
      <c r="CN862" s="74"/>
      <c r="CO862" s="74"/>
      <c r="CP862" s="74"/>
    </row>
    <row r="863" spans="1:94" ht="13">
      <c r="A863" s="13"/>
      <c r="B863" s="3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74"/>
      <c r="BI863" s="74"/>
      <c r="BJ863" s="74"/>
      <c r="BK863" s="74"/>
      <c r="BL863" s="74"/>
      <c r="BM863" s="74"/>
      <c r="BN863" s="74"/>
      <c r="BO863" s="74"/>
      <c r="BP863" s="74"/>
      <c r="BQ863" s="74"/>
      <c r="BR863" s="74"/>
      <c r="BS863" s="74"/>
      <c r="BT863" s="74"/>
      <c r="BU863" s="74"/>
      <c r="BV863" s="74"/>
      <c r="BW863" s="74"/>
      <c r="BX863" s="74"/>
      <c r="BY863" s="74"/>
      <c r="BZ863" s="74"/>
      <c r="CA863" s="74"/>
      <c r="CB863" s="74"/>
      <c r="CC863" s="74"/>
      <c r="CD863" s="74"/>
      <c r="CE863" s="74"/>
      <c r="CF863" s="74"/>
      <c r="CG863" s="74"/>
      <c r="CH863" s="74"/>
      <c r="CI863" s="74"/>
      <c r="CJ863" s="74"/>
      <c r="CK863" s="74"/>
      <c r="CL863" s="74"/>
      <c r="CM863" s="74"/>
      <c r="CN863" s="74"/>
      <c r="CO863" s="74"/>
      <c r="CP863" s="74"/>
    </row>
    <row r="864" spans="1:94" ht="13">
      <c r="A864" s="13"/>
      <c r="B864" s="3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74"/>
      <c r="BI864" s="74"/>
      <c r="BJ864" s="74"/>
      <c r="BK864" s="74"/>
      <c r="BL864" s="74"/>
      <c r="BM864" s="74"/>
      <c r="BN864" s="74"/>
      <c r="BO864" s="74"/>
      <c r="BP864" s="74"/>
      <c r="BQ864" s="74"/>
      <c r="BR864" s="74"/>
      <c r="BS864" s="74"/>
      <c r="BT864" s="74"/>
      <c r="BU864" s="74"/>
      <c r="BV864" s="74"/>
      <c r="BW864" s="74"/>
      <c r="BX864" s="74"/>
      <c r="BY864" s="74"/>
      <c r="BZ864" s="74"/>
      <c r="CA864" s="74"/>
      <c r="CB864" s="74"/>
      <c r="CC864" s="74"/>
      <c r="CD864" s="74"/>
      <c r="CE864" s="74"/>
      <c r="CF864" s="74"/>
      <c r="CG864" s="74"/>
      <c r="CH864" s="74"/>
      <c r="CI864" s="74"/>
      <c r="CJ864" s="74"/>
      <c r="CK864" s="74"/>
      <c r="CL864" s="74"/>
      <c r="CM864" s="74"/>
      <c r="CN864" s="74"/>
      <c r="CO864" s="74"/>
      <c r="CP864" s="74"/>
    </row>
    <row r="865" spans="1:94" ht="13">
      <c r="A865" s="13"/>
      <c r="B865" s="3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74"/>
      <c r="BI865" s="74"/>
      <c r="BJ865" s="74"/>
      <c r="BK865" s="74"/>
      <c r="BL865" s="74"/>
      <c r="BM865" s="74"/>
      <c r="BN865" s="74"/>
      <c r="BO865" s="74"/>
      <c r="BP865" s="74"/>
      <c r="BQ865" s="74"/>
      <c r="BR865" s="74"/>
      <c r="BS865" s="74"/>
      <c r="BT865" s="74"/>
      <c r="BU865" s="74"/>
      <c r="BV865" s="74"/>
      <c r="BW865" s="74"/>
      <c r="BX865" s="74"/>
      <c r="BY865" s="74"/>
      <c r="BZ865" s="74"/>
      <c r="CA865" s="74"/>
      <c r="CB865" s="74"/>
      <c r="CC865" s="74"/>
      <c r="CD865" s="74"/>
      <c r="CE865" s="74"/>
      <c r="CF865" s="74"/>
      <c r="CG865" s="74"/>
      <c r="CH865" s="74"/>
      <c r="CI865" s="74"/>
      <c r="CJ865" s="74"/>
      <c r="CK865" s="74"/>
      <c r="CL865" s="74"/>
      <c r="CM865" s="74"/>
      <c r="CN865" s="74"/>
      <c r="CO865" s="74"/>
      <c r="CP865" s="74"/>
    </row>
    <row r="866" spans="1:94" ht="13">
      <c r="A866" s="13"/>
      <c r="B866" s="3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74"/>
      <c r="BI866" s="74"/>
      <c r="BJ866" s="74"/>
      <c r="BK866" s="74"/>
      <c r="BL866" s="74"/>
      <c r="BM866" s="74"/>
      <c r="BN866" s="74"/>
      <c r="BO866" s="74"/>
      <c r="BP866" s="74"/>
      <c r="BQ866" s="74"/>
      <c r="BR866" s="74"/>
      <c r="BS866" s="74"/>
      <c r="BT866" s="74"/>
      <c r="BU866" s="74"/>
      <c r="BV866" s="74"/>
      <c r="BW866" s="74"/>
      <c r="BX866" s="74"/>
      <c r="BY866" s="74"/>
      <c r="BZ866" s="74"/>
      <c r="CA866" s="74"/>
      <c r="CB866" s="74"/>
      <c r="CC866" s="74"/>
      <c r="CD866" s="74"/>
      <c r="CE866" s="74"/>
      <c r="CF866" s="74"/>
      <c r="CG866" s="74"/>
      <c r="CH866" s="74"/>
      <c r="CI866" s="74"/>
      <c r="CJ866" s="74"/>
      <c r="CK866" s="74"/>
      <c r="CL866" s="74"/>
      <c r="CM866" s="74"/>
      <c r="CN866" s="74"/>
      <c r="CO866" s="74"/>
      <c r="CP866" s="74"/>
    </row>
    <row r="867" spans="1:94" ht="13">
      <c r="A867" s="13"/>
      <c r="B867" s="3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74"/>
      <c r="BI867" s="74"/>
      <c r="BJ867" s="74"/>
      <c r="BK867" s="74"/>
      <c r="BL867" s="74"/>
      <c r="BM867" s="74"/>
      <c r="BN867" s="74"/>
      <c r="BO867" s="74"/>
      <c r="BP867" s="74"/>
      <c r="BQ867" s="74"/>
      <c r="BR867" s="74"/>
      <c r="BS867" s="74"/>
      <c r="BT867" s="74"/>
      <c r="BU867" s="74"/>
      <c r="BV867" s="74"/>
      <c r="BW867" s="74"/>
      <c r="BX867" s="74"/>
      <c r="BY867" s="74"/>
      <c r="BZ867" s="74"/>
      <c r="CA867" s="74"/>
      <c r="CB867" s="74"/>
      <c r="CC867" s="74"/>
      <c r="CD867" s="74"/>
      <c r="CE867" s="74"/>
      <c r="CF867" s="74"/>
      <c r="CG867" s="74"/>
      <c r="CH867" s="74"/>
      <c r="CI867" s="74"/>
      <c r="CJ867" s="74"/>
      <c r="CK867" s="74"/>
      <c r="CL867" s="74"/>
      <c r="CM867" s="74"/>
      <c r="CN867" s="74"/>
      <c r="CO867" s="74"/>
      <c r="CP867" s="74"/>
    </row>
    <row r="868" spans="1:94" ht="13">
      <c r="A868" s="13"/>
      <c r="B868" s="3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74"/>
      <c r="BI868" s="74"/>
      <c r="BJ868" s="74"/>
      <c r="BK868" s="74"/>
      <c r="BL868" s="74"/>
      <c r="BM868" s="74"/>
      <c r="BN868" s="74"/>
      <c r="BO868" s="74"/>
      <c r="BP868" s="74"/>
      <c r="BQ868" s="74"/>
      <c r="BR868" s="74"/>
      <c r="BS868" s="74"/>
      <c r="BT868" s="74"/>
      <c r="BU868" s="74"/>
      <c r="BV868" s="74"/>
      <c r="BW868" s="74"/>
      <c r="BX868" s="74"/>
      <c r="BY868" s="74"/>
      <c r="BZ868" s="74"/>
      <c r="CA868" s="74"/>
      <c r="CB868" s="74"/>
      <c r="CC868" s="74"/>
      <c r="CD868" s="74"/>
      <c r="CE868" s="74"/>
      <c r="CF868" s="74"/>
      <c r="CG868" s="74"/>
      <c r="CH868" s="74"/>
      <c r="CI868" s="74"/>
      <c r="CJ868" s="74"/>
      <c r="CK868" s="74"/>
      <c r="CL868" s="74"/>
      <c r="CM868" s="74"/>
      <c r="CN868" s="74"/>
      <c r="CO868" s="74"/>
      <c r="CP868" s="74"/>
    </row>
    <row r="869" spans="1:94" ht="13">
      <c r="A869" s="13"/>
      <c r="B869" s="3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74"/>
      <c r="BI869" s="74"/>
      <c r="BJ869" s="74"/>
      <c r="BK869" s="74"/>
      <c r="BL869" s="74"/>
      <c r="BM869" s="74"/>
      <c r="BN869" s="74"/>
      <c r="BO869" s="74"/>
      <c r="BP869" s="74"/>
      <c r="BQ869" s="74"/>
      <c r="BR869" s="74"/>
      <c r="BS869" s="74"/>
      <c r="BT869" s="74"/>
      <c r="BU869" s="74"/>
      <c r="BV869" s="74"/>
      <c r="BW869" s="74"/>
      <c r="BX869" s="74"/>
      <c r="BY869" s="74"/>
      <c r="BZ869" s="74"/>
      <c r="CA869" s="74"/>
      <c r="CB869" s="74"/>
      <c r="CC869" s="74"/>
      <c r="CD869" s="74"/>
      <c r="CE869" s="74"/>
      <c r="CF869" s="74"/>
      <c r="CG869" s="74"/>
      <c r="CH869" s="74"/>
      <c r="CI869" s="74"/>
      <c r="CJ869" s="74"/>
      <c r="CK869" s="74"/>
      <c r="CL869" s="74"/>
      <c r="CM869" s="74"/>
      <c r="CN869" s="74"/>
      <c r="CO869" s="74"/>
      <c r="CP869" s="74"/>
    </row>
    <row r="870" spans="1:94" ht="13">
      <c r="A870" s="13"/>
      <c r="B870" s="3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74"/>
      <c r="BI870" s="74"/>
      <c r="BJ870" s="74"/>
      <c r="BK870" s="74"/>
      <c r="BL870" s="74"/>
      <c r="BM870" s="74"/>
      <c r="BN870" s="74"/>
      <c r="BO870" s="74"/>
      <c r="BP870" s="74"/>
      <c r="BQ870" s="74"/>
      <c r="BR870" s="74"/>
      <c r="BS870" s="74"/>
      <c r="BT870" s="74"/>
      <c r="BU870" s="74"/>
      <c r="BV870" s="74"/>
      <c r="BW870" s="74"/>
      <c r="BX870" s="74"/>
      <c r="BY870" s="74"/>
      <c r="BZ870" s="74"/>
      <c r="CA870" s="74"/>
      <c r="CB870" s="74"/>
      <c r="CC870" s="74"/>
      <c r="CD870" s="74"/>
      <c r="CE870" s="74"/>
      <c r="CF870" s="74"/>
      <c r="CG870" s="74"/>
      <c r="CH870" s="74"/>
      <c r="CI870" s="74"/>
      <c r="CJ870" s="74"/>
      <c r="CK870" s="74"/>
      <c r="CL870" s="74"/>
      <c r="CM870" s="74"/>
      <c r="CN870" s="74"/>
      <c r="CO870" s="74"/>
      <c r="CP870" s="74"/>
    </row>
    <row r="871" spans="1:94" ht="13">
      <c r="A871" s="13"/>
      <c r="B871" s="3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74"/>
      <c r="BI871" s="74"/>
      <c r="BJ871" s="74"/>
      <c r="BK871" s="74"/>
      <c r="BL871" s="74"/>
      <c r="BM871" s="74"/>
      <c r="BN871" s="74"/>
      <c r="BO871" s="74"/>
      <c r="BP871" s="74"/>
      <c r="BQ871" s="74"/>
      <c r="BR871" s="74"/>
      <c r="BS871" s="74"/>
      <c r="BT871" s="74"/>
      <c r="BU871" s="74"/>
      <c r="BV871" s="74"/>
      <c r="BW871" s="74"/>
      <c r="BX871" s="74"/>
      <c r="BY871" s="74"/>
      <c r="BZ871" s="74"/>
      <c r="CA871" s="74"/>
      <c r="CB871" s="74"/>
      <c r="CC871" s="74"/>
      <c r="CD871" s="74"/>
      <c r="CE871" s="74"/>
      <c r="CF871" s="74"/>
      <c r="CG871" s="74"/>
      <c r="CH871" s="74"/>
      <c r="CI871" s="74"/>
      <c r="CJ871" s="74"/>
      <c r="CK871" s="74"/>
      <c r="CL871" s="74"/>
      <c r="CM871" s="74"/>
      <c r="CN871" s="74"/>
      <c r="CO871" s="74"/>
      <c r="CP871" s="74"/>
    </row>
    <row r="872" spans="1:94" ht="13">
      <c r="A872" s="13"/>
      <c r="B872" s="3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74"/>
      <c r="BI872" s="74"/>
      <c r="BJ872" s="74"/>
      <c r="BK872" s="74"/>
      <c r="BL872" s="74"/>
      <c r="BM872" s="74"/>
      <c r="BN872" s="74"/>
      <c r="BO872" s="74"/>
      <c r="BP872" s="74"/>
      <c r="BQ872" s="74"/>
      <c r="BR872" s="74"/>
      <c r="BS872" s="74"/>
      <c r="BT872" s="74"/>
      <c r="BU872" s="74"/>
      <c r="BV872" s="74"/>
      <c r="BW872" s="74"/>
      <c r="BX872" s="74"/>
      <c r="BY872" s="74"/>
      <c r="BZ872" s="74"/>
      <c r="CA872" s="74"/>
      <c r="CB872" s="74"/>
      <c r="CC872" s="74"/>
      <c r="CD872" s="74"/>
      <c r="CE872" s="74"/>
      <c r="CF872" s="74"/>
      <c r="CG872" s="74"/>
      <c r="CH872" s="74"/>
      <c r="CI872" s="74"/>
      <c r="CJ872" s="74"/>
      <c r="CK872" s="74"/>
      <c r="CL872" s="74"/>
      <c r="CM872" s="74"/>
      <c r="CN872" s="74"/>
      <c r="CO872" s="74"/>
      <c r="CP872" s="74"/>
    </row>
    <row r="873" spans="1:94" ht="13">
      <c r="A873" s="13"/>
      <c r="B873" s="3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74"/>
      <c r="BI873" s="74"/>
      <c r="BJ873" s="74"/>
      <c r="BK873" s="74"/>
      <c r="BL873" s="74"/>
      <c r="BM873" s="74"/>
      <c r="BN873" s="74"/>
      <c r="BO873" s="74"/>
      <c r="BP873" s="74"/>
      <c r="BQ873" s="74"/>
      <c r="BR873" s="74"/>
      <c r="BS873" s="74"/>
      <c r="BT873" s="74"/>
      <c r="BU873" s="74"/>
      <c r="BV873" s="74"/>
      <c r="BW873" s="74"/>
      <c r="BX873" s="74"/>
      <c r="BY873" s="74"/>
      <c r="BZ873" s="74"/>
      <c r="CA873" s="74"/>
      <c r="CB873" s="74"/>
      <c r="CC873" s="74"/>
      <c r="CD873" s="74"/>
      <c r="CE873" s="74"/>
      <c r="CF873" s="74"/>
      <c r="CG873" s="74"/>
      <c r="CH873" s="74"/>
      <c r="CI873" s="74"/>
      <c r="CJ873" s="74"/>
      <c r="CK873" s="74"/>
      <c r="CL873" s="74"/>
      <c r="CM873" s="74"/>
      <c r="CN873" s="74"/>
      <c r="CO873" s="74"/>
      <c r="CP873" s="74"/>
    </row>
    <row r="874" spans="1:94" ht="13">
      <c r="A874" s="13"/>
      <c r="B874" s="3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74"/>
      <c r="BI874" s="74"/>
      <c r="BJ874" s="74"/>
      <c r="BK874" s="74"/>
      <c r="BL874" s="74"/>
      <c r="BM874" s="74"/>
      <c r="BN874" s="74"/>
      <c r="BO874" s="74"/>
      <c r="BP874" s="74"/>
      <c r="BQ874" s="74"/>
      <c r="BR874" s="74"/>
      <c r="BS874" s="74"/>
      <c r="BT874" s="74"/>
      <c r="BU874" s="74"/>
      <c r="BV874" s="74"/>
      <c r="BW874" s="74"/>
      <c r="BX874" s="74"/>
      <c r="BY874" s="74"/>
      <c r="BZ874" s="74"/>
      <c r="CA874" s="74"/>
      <c r="CB874" s="74"/>
      <c r="CC874" s="74"/>
      <c r="CD874" s="74"/>
      <c r="CE874" s="74"/>
      <c r="CF874" s="74"/>
      <c r="CG874" s="74"/>
      <c r="CH874" s="74"/>
      <c r="CI874" s="74"/>
      <c r="CJ874" s="74"/>
      <c r="CK874" s="74"/>
      <c r="CL874" s="74"/>
      <c r="CM874" s="74"/>
      <c r="CN874" s="74"/>
      <c r="CO874" s="74"/>
      <c r="CP874" s="74"/>
    </row>
    <row r="875" spans="1:94" ht="13">
      <c r="A875" s="13"/>
      <c r="B875" s="3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74"/>
      <c r="BI875" s="74"/>
      <c r="BJ875" s="74"/>
      <c r="BK875" s="74"/>
      <c r="BL875" s="74"/>
      <c r="BM875" s="74"/>
      <c r="BN875" s="74"/>
      <c r="BO875" s="74"/>
      <c r="BP875" s="74"/>
      <c r="BQ875" s="74"/>
      <c r="BR875" s="74"/>
      <c r="BS875" s="74"/>
      <c r="BT875" s="74"/>
      <c r="BU875" s="74"/>
      <c r="BV875" s="74"/>
      <c r="BW875" s="74"/>
      <c r="BX875" s="74"/>
      <c r="BY875" s="74"/>
      <c r="BZ875" s="74"/>
      <c r="CA875" s="74"/>
      <c r="CB875" s="74"/>
      <c r="CC875" s="74"/>
      <c r="CD875" s="74"/>
      <c r="CE875" s="74"/>
      <c r="CF875" s="74"/>
      <c r="CG875" s="74"/>
      <c r="CH875" s="74"/>
      <c r="CI875" s="74"/>
      <c r="CJ875" s="74"/>
      <c r="CK875" s="74"/>
      <c r="CL875" s="74"/>
      <c r="CM875" s="74"/>
      <c r="CN875" s="74"/>
      <c r="CO875" s="74"/>
      <c r="CP875" s="74"/>
    </row>
    <row r="876" spans="1:94" ht="13">
      <c r="A876" s="13"/>
      <c r="B876" s="3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  <c r="BG876" s="74"/>
      <c r="BH876" s="74"/>
      <c r="BI876" s="74"/>
      <c r="BJ876" s="74"/>
      <c r="BK876" s="74"/>
      <c r="BL876" s="74"/>
      <c r="BM876" s="74"/>
      <c r="BN876" s="74"/>
      <c r="BO876" s="74"/>
      <c r="BP876" s="74"/>
      <c r="BQ876" s="74"/>
      <c r="BR876" s="74"/>
      <c r="BS876" s="74"/>
      <c r="BT876" s="74"/>
      <c r="BU876" s="74"/>
      <c r="BV876" s="74"/>
      <c r="BW876" s="74"/>
      <c r="BX876" s="74"/>
      <c r="BY876" s="74"/>
      <c r="BZ876" s="74"/>
      <c r="CA876" s="74"/>
      <c r="CB876" s="74"/>
      <c r="CC876" s="74"/>
      <c r="CD876" s="74"/>
      <c r="CE876" s="74"/>
      <c r="CF876" s="74"/>
      <c r="CG876" s="74"/>
      <c r="CH876" s="74"/>
      <c r="CI876" s="74"/>
      <c r="CJ876" s="74"/>
      <c r="CK876" s="74"/>
      <c r="CL876" s="74"/>
      <c r="CM876" s="74"/>
      <c r="CN876" s="74"/>
      <c r="CO876" s="74"/>
      <c r="CP876" s="74"/>
    </row>
    <row r="877" spans="1:94" ht="13">
      <c r="A877" s="13"/>
      <c r="B877" s="3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  <c r="BG877" s="74"/>
      <c r="BH877" s="74"/>
      <c r="BI877" s="74"/>
      <c r="BJ877" s="74"/>
      <c r="BK877" s="74"/>
      <c r="BL877" s="74"/>
      <c r="BM877" s="74"/>
      <c r="BN877" s="74"/>
      <c r="BO877" s="74"/>
      <c r="BP877" s="74"/>
      <c r="BQ877" s="74"/>
      <c r="BR877" s="74"/>
      <c r="BS877" s="74"/>
      <c r="BT877" s="74"/>
      <c r="BU877" s="74"/>
      <c r="BV877" s="74"/>
      <c r="BW877" s="74"/>
      <c r="BX877" s="74"/>
      <c r="BY877" s="74"/>
      <c r="BZ877" s="74"/>
      <c r="CA877" s="74"/>
      <c r="CB877" s="74"/>
      <c r="CC877" s="74"/>
      <c r="CD877" s="74"/>
      <c r="CE877" s="74"/>
      <c r="CF877" s="74"/>
      <c r="CG877" s="74"/>
      <c r="CH877" s="74"/>
      <c r="CI877" s="74"/>
      <c r="CJ877" s="74"/>
      <c r="CK877" s="74"/>
      <c r="CL877" s="74"/>
      <c r="CM877" s="74"/>
      <c r="CN877" s="74"/>
      <c r="CO877" s="74"/>
      <c r="CP877" s="74"/>
    </row>
    <row r="878" spans="1:94" ht="13">
      <c r="A878" s="13"/>
      <c r="B878" s="3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  <c r="BG878" s="74"/>
      <c r="BH878" s="74"/>
      <c r="BI878" s="74"/>
      <c r="BJ878" s="74"/>
      <c r="BK878" s="74"/>
      <c r="BL878" s="74"/>
      <c r="BM878" s="74"/>
      <c r="BN878" s="74"/>
      <c r="BO878" s="74"/>
      <c r="BP878" s="74"/>
      <c r="BQ878" s="74"/>
      <c r="BR878" s="74"/>
      <c r="BS878" s="74"/>
      <c r="BT878" s="74"/>
      <c r="BU878" s="74"/>
      <c r="BV878" s="74"/>
      <c r="BW878" s="74"/>
      <c r="BX878" s="74"/>
      <c r="BY878" s="74"/>
      <c r="BZ878" s="74"/>
      <c r="CA878" s="74"/>
      <c r="CB878" s="74"/>
      <c r="CC878" s="74"/>
      <c r="CD878" s="74"/>
      <c r="CE878" s="74"/>
      <c r="CF878" s="74"/>
      <c r="CG878" s="74"/>
      <c r="CH878" s="74"/>
      <c r="CI878" s="74"/>
      <c r="CJ878" s="74"/>
      <c r="CK878" s="74"/>
      <c r="CL878" s="74"/>
      <c r="CM878" s="74"/>
      <c r="CN878" s="74"/>
      <c r="CO878" s="74"/>
      <c r="CP878" s="74"/>
    </row>
    <row r="879" spans="1:94" ht="13">
      <c r="A879" s="13"/>
      <c r="B879" s="3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  <c r="BG879" s="74"/>
      <c r="BH879" s="74"/>
      <c r="BI879" s="74"/>
      <c r="BJ879" s="74"/>
      <c r="BK879" s="74"/>
      <c r="BL879" s="74"/>
      <c r="BM879" s="74"/>
      <c r="BN879" s="74"/>
      <c r="BO879" s="74"/>
      <c r="BP879" s="74"/>
      <c r="BQ879" s="74"/>
      <c r="BR879" s="74"/>
      <c r="BS879" s="74"/>
      <c r="BT879" s="74"/>
      <c r="BU879" s="74"/>
      <c r="BV879" s="74"/>
      <c r="BW879" s="74"/>
      <c r="BX879" s="74"/>
      <c r="BY879" s="74"/>
      <c r="BZ879" s="74"/>
      <c r="CA879" s="74"/>
      <c r="CB879" s="74"/>
      <c r="CC879" s="74"/>
      <c r="CD879" s="74"/>
      <c r="CE879" s="74"/>
      <c r="CF879" s="74"/>
      <c r="CG879" s="74"/>
      <c r="CH879" s="74"/>
      <c r="CI879" s="74"/>
      <c r="CJ879" s="74"/>
      <c r="CK879" s="74"/>
      <c r="CL879" s="74"/>
      <c r="CM879" s="74"/>
      <c r="CN879" s="74"/>
      <c r="CO879" s="74"/>
      <c r="CP879" s="74"/>
    </row>
    <row r="880" spans="1:94" ht="13">
      <c r="A880" s="13"/>
      <c r="B880" s="3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  <c r="BG880" s="74"/>
      <c r="BH880" s="74"/>
      <c r="BI880" s="74"/>
      <c r="BJ880" s="74"/>
      <c r="BK880" s="74"/>
      <c r="BL880" s="74"/>
      <c r="BM880" s="74"/>
      <c r="BN880" s="74"/>
      <c r="BO880" s="74"/>
      <c r="BP880" s="74"/>
      <c r="BQ880" s="74"/>
      <c r="BR880" s="74"/>
      <c r="BS880" s="74"/>
      <c r="BT880" s="74"/>
      <c r="BU880" s="74"/>
      <c r="BV880" s="74"/>
      <c r="BW880" s="74"/>
      <c r="BX880" s="74"/>
      <c r="BY880" s="74"/>
      <c r="BZ880" s="74"/>
      <c r="CA880" s="74"/>
      <c r="CB880" s="74"/>
      <c r="CC880" s="74"/>
      <c r="CD880" s="74"/>
      <c r="CE880" s="74"/>
      <c r="CF880" s="74"/>
      <c r="CG880" s="74"/>
      <c r="CH880" s="74"/>
      <c r="CI880" s="74"/>
      <c r="CJ880" s="74"/>
      <c r="CK880" s="74"/>
      <c r="CL880" s="74"/>
      <c r="CM880" s="74"/>
      <c r="CN880" s="74"/>
      <c r="CO880" s="74"/>
      <c r="CP880" s="74"/>
    </row>
    <row r="881" spans="1:94" ht="13">
      <c r="A881" s="13"/>
      <c r="B881" s="3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  <c r="BG881" s="74"/>
      <c r="BH881" s="74"/>
      <c r="BI881" s="74"/>
      <c r="BJ881" s="74"/>
      <c r="BK881" s="74"/>
      <c r="BL881" s="74"/>
      <c r="BM881" s="74"/>
      <c r="BN881" s="74"/>
      <c r="BO881" s="74"/>
      <c r="BP881" s="74"/>
      <c r="BQ881" s="74"/>
      <c r="BR881" s="74"/>
      <c r="BS881" s="74"/>
      <c r="BT881" s="74"/>
      <c r="BU881" s="74"/>
      <c r="BV881" s="74"/>
      <c r="BW881" s="74"/>
      <c r="BX881" s="74"/>
      <c r="BY881" s="74"/>
      <c r="BZ881" s="74"/>
      <c r="CA881" s="74"/>
      <c r="CB881" s="74"/>
      <c r="CC881" s="74"/>
      <c r="CD881" s="74"/>
      <c r="CE881" s="74"/>
      <c r="CF881" s="74"/>
      <c r="CG881" s="74"/>
      <c r="CH881" s="74"/>
      <c r="CI881" s="74"/>
      <c r="CJ881" s="74"/>
      <c r="CK881" s="74"/>
      <c r="CL881" s="74"/>
      <c r="CM881" s="74"/>
      <c r="CN881" s="74"/>
      <c r="CO881" s="74"/>
      <c r="CP881" s="74"/>
    </row>
    <row r="882" spans="1:94" ht="13">
      <c r="A882" s="13"/>
      <c r="B882" s="3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  <c r="BG882" s="74"/>
      <c r="BH882" s="74"/>
      <c r="BI882" s="74"/>
      <c r="BJ882" s="74"/>
      <c r="BK882" s="74"/>
      <c r="BL882" s="74"/>
      <c r="BM882" s="74"/>
      <c r="BN882" s="74"/>
      <c r="BO882" s="74"/>
      <c r="BP882" s="74"/>
      <c r="BQ882" s="74"/>
      <c r="BR882" s="74"/>
      <c r="BS882" s="74"/>
      <c r="BT882" s="74"/>
      <c r="BU882" s="74"/>
      <c r="BV882" s="74"/>
      <c r="BW882" s="74"/>
      <c r="BX882" s="74"/>
      <c r="BY882" s="74"/>
      <c r="BZ882" s="74"/>
      <c r="CA882" s="74"/>
      <c r="CB882" s="74"/>
      <c r="CC882" s="74"/>
      <c r="CD882" s="74"/>
      <c r="CE882" s="74"/>
      <c r="CF882" s="74"/>
      <c r="CG882" s="74"/>
      <c r="CH882" s="74"/>
      <c r="CI882" s="74"/>
      <c r="CJ882" s="74"/>
      <c r="CK882" s="74"/>
      <c r="CL882" s="74"/>
      <c r="CM882" s="74"/>
      <c r="CN882" s="74"/>
      <c r="CO882" s="74"/>
      <c r="CP882" s="74"/>
    </row>
    <row r="883" spans="1:94" ht="13">
      <c r="A883" s="13"/>
      <c r="B883" s="3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  <c r="BG883" s="74"/>
      <c r="BH883" s="74"/>
      <c r="BI883" s="74"/>
      <c r="BJ883" s="74"/>
      <c r="BK883" s="74"/>
      <c r="BL883" s="74"/>
      <c r="BM883" s="74"/>
      <c r="BN883" s="74"/>
      <c r="BO883" s="74"/>
      <c r="BP883" s="74"/>
      <c r="BQ883" s="74"/>
      <c r="BR883" s="74"/>
      <c r="BS883" s="74"/>
      <c r="BT883" s="74"/>
      <c r="BU883" s="74"/>
      <c r="BV883" s="74"/>
      <c r="BW883" s="74"/>
      <c r="BX883" s="74"/>
      <c r="BY883" s="74"/>
      <c r="BZ883" s="74"/>
      <c r="CA883" s="74"/>
      <c r="CB883" s="74"/>
      <c r="CC883" s="74"/>
      <c r="CD883" s="74"/>
      <c r="CE883" s="74"/>
      <c r="CF883" s="74"/>
      <c r="CG883" s="74"/>
      <c r="CH883" s="74"/>
      <c r="CI883" s="74"/>
      <c r="CJ883" s="74"/>
      <c r="CK883" s="74"/>
      <c r="CL883" s="74"/>
      <c r="CM883" s="74"/>
      <c r="CN883" s="74"/>
      <c r="CO883" s="74"/>
      <c r="CP883" s="74"/>
    </row>
    <row r="884" spans="1:94" ht="13">
      <c r="A884" s="13"/>
      <c r="B884" s="3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  <c r="BG884" s="74"/>
      <c r="BH884" s="74"/>
      <c r="BI884" s="74"/>
      <c r="BJ884" s="74"/>
      <c r="BK884" s="74"/>
      <c r="BL884" s="74"/>
      <c r="BM884" s="74"/>
      <c r="BN884" s="74"/>
      <c r="BO884" s="74"/>
      <c r="BP884" s="74"/>
      <c r="BQ884" s="74"/>
      <c r="BR884" s="74"/>
      <c r="BS884" s="74"/>
      <c r="BT884" s="74"/>
      <c r="BU884" s="74"/>
      <c r="BV884" s="74"/>
      <c r="BW884" s="74"/>
      <c r="BX884" s="74"/>
      <c r="BY884" s="74"/>
      <c r="BZ884" s="74"/>
      <c r="CA884" s="74"/>
      <c r="CB884" s="74"/>
      <c r="CC884" s="74"/>
      <c r="CD884" s="74"/>
      <c r="CE884" s="74"/>
      <c r="CF884" s="74"/>
      <c r="CG884" s="74"/>
      <c r="CH884" s="74"/>
      <c r="CI884" s="74"/>
      <c r="CJ884" s="74"/>
      <c r="CK884" s="74"/>
      <c r="CL884" s="74"/>
      <c r="CM884" s="74"/>
      <c r="CN884" s="74"/>
      <c r="CO884" s="74"/>
      <c r="CP884" s="74"/>
    </row>
    <row r="885" spans="1:94" ht="13">
      <c r="A885" s="13"/>
      <c r="B885" s="3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  <c r="BG885" s="74"/>
      <c r="BH885" s="74"/>
      <c r="BI885" s="74"/>
      <c r="BJ885" s="74"/>
      <c r="BK885" s="74"/>
      <c r="BL885" s="74"/>
      <c r="BM885" s="74"/>
      <c r="BN885" s="74"/>
      <c r="BO885" s="74"/>
      <c r="BP885" s="74"/>
      <c r="BQ885" s="74"/>
      <c r="BR885" s="74"/>
      <c r="BS885" s="74"/>
      <c r="BT885" s="74"/>
      <c r="BU885" s="74"/>
      <c r="BV885" s="74"/>
      <c r="BW885" s="74"/>
      <c r="BX885" s="74"/>
      <c r="BY885" s="74"/>
      <c r="BZ885" s="74"/>
      <c r="CA885" s="74"/>
      <c r="CB885" s="74"/>
      <c r="CC885" s="74"/>
      <c r="CD885" s="74"/>
      <c r="CE885" s="74"/>
      <c r="CF885" s="74"/>
      <c r="CG885" s="74"/>
      <c r="CH885" s="74"/>
      <c r="CI885" s="74"/>
      <c r="CJ885" s="74"/>
      <c r="CK885" s="74"/>
      <c r="CL885" s="74"/>
      <c r="CM885" s="74"/>
      <c r="CN885" s="74"/>
      <c r="CO885" s="74"/>
      <c r="CP885" s="74"/>
    </row>
    <row r="886" spans="1:94" ht="13">
      <c r="A886" s="13"/>
      <c r="B886" s="3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  <c r="BG886" s="74"/>
      <c r="BH886" s="74"/>
      <c r="BI886" s="74"/>
      <c r="BJ886" s="74"/>
      <c r="BK886" s="74"/>
      <c r="BL886" s="74"/>
      <c r="BM886" s="74"/>
      <c r="BN886" s="74"/>
      <c r="BO886" s="74"/>
      <c r="BP886" s="74"/>
      <c r="BQ886" s="74"/>
      <c r="BR886" s="74"/>
      <c r="BS886" s="74"/>
      <c r="BT886" s="74"/>
      <c r="BU886" s="74"/>
      <c r="BV886" s="74"/>
      <c r="BW886" s="74"/>
      <c r="BX886" s="74"/>
      <c r="BY886" s="74"/>
      <c r="BZ886" s="74"/>
      <c r="CA886" s="74"/>
      <c r="CB886" s="74"/>
      <c r="CC886" s="74"/>
      <c r="CD886" s="74"/>
      <c r="CE886" s="74"/>
      <c r="CF886" s="74"/>
      <c r="CG886" s="74"/>
      <c r="CH886" s="74"/>
      <c r="CI886" s="74"/>
      <c r="CJ886" s="74"/>
      <c r="CK886" s="74"/>
      <c r="CL886" s="74"/>
      <c r="CM886" s="74"/>
      <c r="CN886" s="74"/>
      <c r="CO886" s="74"/>
      <c r="CP886" s="74"/>
    </row>
    <row r="887" spans="1:94" ht="13">
      <c r="A887" s="13"/>
      <c r="B887" s="3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  <c r="BG887" s="74"/>
      <c r="BH887" s="74"/>
      <c r="BI887" s="74"/>
      <c r="BJ887" s="74"/>
      <c r="BK887" s="74"/>
      <c r="BL887" s="74"/>
      <c r="BM887" s="74"/>
      <c r="BN887" s="74"/>
      <c r="BO887" s="74"/>
      <c r="BP887" s="74"/>
      <c r="BQ887" s="74"/>
      <c r="BR887" s="74"/>
      <c r="BS887" s="74"/>
      <c r="BT887" s="74"/>
      <c r="BU887" s="74"/>
      <c r="BV887" s="74"/>
      <c r="BW887" s="74"/>
      <c r="BX887" s="74"/>
      <c r="BY887" s="74"/>
      <c r="BZ887" s="74"/>
      <c r="CA887" s="74"/>
      <c r="CB887" s="74"/>
      <c r="CC887" s="74"/>
      <c r="CD887" s="74"/>
      <c r="CE887" s="74"/>
      <c r="CF887" s="74"/>
      <c r="CG887" s="74"/>
      <c r="CH887" s="74"/>
      <c r="CI887" s="74"/>
      <c r="CJ887" s="74"/>
      <c r="CK887" s="74"/>
      <c r="CL887" s="74"/>
      <c r="CM887" s="74"/>
      <c r="CN887" s="74"/>
      <c r="CO887" s="74"/>
      <c r="CP887" s="74"/>
    </row>
    <row r="888" spans="1:94" ht="13">
      <c r="A888" s="13"/>
      <c r="B888" s="3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  <c r="BG888" s="74"/>
      <c r="BH888" s="74"/>
      <c r="BI888" s="74"/>
      <c r="BJ888" s="74"/>
      <c r="BK888" s="74"/>
      <c r="BL888" s="74"/>
      <c r="BM888" s="74"/>
      <c r="BN888" s="74"/>
      <c r="BO888" s="74"/>
      <c r="BP888" s="74"/>
      <c r="BQ888" s="74"/>
      <c r="BR888" s="74"/>
      <c r="BS888" s="74"/>
      <c r="BT888" s="74"/>
      <c r="BU888" s="74"/>
      <c r="BV888" s="74"/>
      <c r="BW888" s="74"/>
      <c r="BX888" s="74"/>
      <c r="BY888" s="74"/>
      <c r="BZ888" s="74"/>
      <c r="CA888" s="74"/>
      <c r="CB888" s="74"/>
      <c r="CC888" s="74"/>
      <c r="CD888" s="74"/>
      <c r="CE888" s="74"/>
      <c r="CF888" s="74"/>
      <c r="CG888" s="74"/>
      <c r="CH888" s="74"/>
      <c r="CI888" s="74"/>
      <c r="CJ888" s="74"/>
      <c r="CK888" s="74"/>
      <c r="CL888" s="74"/>
      <c r="CM888" s="74"/>
      <c r="CN888" s="74"/>
      <c r="CO888" s="74"/>
      <c r="CP888" s="74"/>
    </row>
    <row r="889" spans="1:94" ht="13">
      <c r="A889" s="13"/>
      <c r="B889" s="3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  <c r="BG889" s="74"/>
      <c r="BH889" s="74"/>
      <c r="BI889" s="74"/>
      <c r="BJ889" s="74"/>
      <c r="BK889" s="74"/>
      <c r="BL889" s="74"/>
      <c r="BM889" s="74"/>
      <c r="BN889" s="74"/>
      <c r="BO889" s="74"/>
      <c r="BP889" s="74"/>
      <c r="BQ889" s="74"/>
      <c r="BR889" s="74"/>
      <c r="BS889" s="74"/>
      <c r="BT889" s="74"/>
      <c r="BU889" s="74"/>
      <c r="BV889" s="74"/>
      <c r="BW889" s="74"/>
      <c r="BX889" s="74"/>
      <c r="BY889" s="74"/>
      <c r="BZ889" s="74"/>
      <c r="CA889" s="74"/>
      <c r="CB889" s="74"/>
      <c r="CC889" s="74"/>
      <c r="CD889" s="74"/>
      <c r="CE889" s="74"/>
      <c r="CF889" s="74"/>
      <c r="CG889" s="74"/>
      <c r="CH889" s="74"/>
      <c r="CI889" s="74"/>
      <c r="CJ889" s="74"/>
      <c r="CK889" s="74"/>
      <c r="CL889" s="74"/>
      <c r="CM889" s="74"/>
      <c r="CN889" s="74"/>
      <c r="CO889" s="74"/>
      <c r="CP889" s="74"/>
    </row>
    <row r="890" spans="1:94" ht="13">
      <c r="A890" s="13"/>
      <c r="B890" s="3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  <c r="BG890" s="74"/>
      <c r="BH890" s="74"/>
      <c r="BI890" s="74"/>
      <c r="BJ890" s="74"/>
      <c r="BK890" s="74"/>
      <c r="BL890" s="74"/>
      <c r="BM890" s="74"/>
      <c r="BN890" s="74"/>
      <c r="BO890" s="74"/>
      <c r="BP890" s="74"/>
      <c r="BQ890" s="74"/>
      <c r="BR890" s="74"/>
      <c r="BS890" s="74"/>
      <c r="BT890" s="74"/>
      <c r="BU890" s="74"/>
      <c r="BV890" s="74"/>
      <c r="BW890" s="74"/>
      <c r="BX890" s="74"/>
      <c r="BY890" s="74"/>
      <c r="BZ890" s="74"/>
      <c r="CA890" s="74"/>
      <c r="CB890" s="74"/>
      <c r="CC890" s="74"/>
      <c r="CD890" s="74"/>
      <c r="CE890" s="74"/>
      <c r="CF890" s="74"/>
      <c r="CG890" s="74"/>
      <c r="CH890" s="74"/>
      <c r="CI890" s="74"/>
      <c r="CJ890" s="74"/>
      <c r="CK890" s="74"/>
      <c r="CL890" s="74"/>
      <c r="CM890" s="74"/>
      <c r="CN890" s="74"/>
      <c r="CO890" s="74"/>
      <c r="CP890" s="74"/>
    </row>
    <row r="891" spans="1:94" ht="13">
      <c r="A891" s="13"/>
      <c r="B891" s="3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  <c r="BG891" s="74"/>
      <c r="BH891" s="74"/>
      <c r="BI891" s="74"/>
      <c r="BJ891" s="74"/>
      <c r="BK891" s="74"/>
      <c r="BL891" s="74"/>
      <c r="BM891" s="74"/>
      <c r="BN891" s="74"/>
      <c r="BO891" s="74"/>
      <c r="BP891" s="74"/>
      <c r="BQ891" s="74"/>
      <c r="BR891" s="74"/>
      <c r="BS891" s="74"/>
      <c r="BT891" s="74"/>
      <c r="BU891" s="74"/>
      <c r="BV891" s="74"/>
      <c r="BW891" s="74"/>
      <c r="BX891" s="74"/>
      <c r="BY891" s="74"/>
      <c r="BZ891" s="74"/>
      <c r="CA891" s="74"/>
      <c r="CB891" s="74"/>
      <c r="CC891" s="74"/>
      <c r="CD891" s="74"/>
      <c r="CE891" s="74"/>
      <c r="CF891" s="74"/>
      <c r="CG891" s="74"/>
      <c r="CH891" s="74"/>
      <c r="CI891" s="74"/>
      <c r="CJ891" s="74"/>
      <c r="CK891" s="74"/>
      <c r="CL891" s="74"/>
      <c r="CM891" s="74"/>
      <c r="CN891" s="74"/>
      <c r="CO891" s="74"/>
      <c r="CP891" s="74"/>
    </row>
    <row r="892" spans="1:94" ht="13">
      <c r="A892" s="13"/>
      <c r="B892" s="3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  <c r="BG892" s="74"/>
      <c r="BH892" s="74"/>
      <c r="BI892" s="74"/>
      <c r="BJ892" s="74"/>
      <c r="BK892" s="74"/>
      <c r="BL892" s="74"/>
      <c r="BM892" s="74"/>
      <c r="BN892" s="74"/>
      <c r="BO892" s="74"/>
      <c r="BP892" s="74"/>
      <c r="BQ892" s="74"/>
      <c r="BR892" s="74"/>
      <c r="BS892" s="74"/>
      <c r="BT892" s="74"/>
      <c r="BU892" s="74"/>
      <c r="BV892" s="74"/>
      <c r="BW892" s="74"/>
      <c r="BX892" s="74"/>
      <c r="BY892" s="74"/>
      <c r="BZ892" s="74"/>
      <c r="CA892" s="74"/>
      <c r="CB892" s="74"/>
      <c r="CC892" s="74"/>
      <c r="CD892" s="74"/>
      <c r="CE892" s="74"/>
      <c r="CF892" s="74"/>
      <c r="CG892" s="74"/>
      <c r="CH892" s="74"/>
      <c r="CI892" s="74"/>
      <c r="CJ892" s="74"/>
      <c r="CK892" s="74"/>
      <c r="CL892" s="74"/>
      <c r="CM892" s="74"/>
      <c r="CN892" s="74"/>
      <c r="CO892" s="74"/>
      <c r="CP892" s="74"/>
    </row>
    <row r="893" spans="1:94" ht="13">
      <c r="A893" s="13"/>
      <c r="B893" s="3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  <c r="BG893" s="74"/>
      <c r="BH893" s="74"/>
      <c r="BI893" s="74"/>
      <c r="BJ893" s="74"/>
      <c r="BK893" s="74"/>
      <c r="BL893" s="74"/>
      <c r="BM893" s="74"/>
      <c r="BN893" s="74"/>
      <c r="BO893" s="74"/>
      <c r="BP893" s="74"/>
      <c r="BQ893" s="74"/>
      <c r="BR893" s="74"/>
      <c r="BS893" s="74"/>
      <c r="BT893" s="74"/>
      <c r="BU893" s="74"/>
      <c r="BV893" s="74"/>
      <c r="BW893" s="74"/>
      <c r="BX893" s="74"/>
      <c r="BY893" s="74"/>
      <c r="BZ893" s="74"/>
      <c r="CA893" s="74"/>
      <c r="CB893" s="74"/>
      <c r="CC893" s="74"/>
      <c r="CD893" s="74"/>
      <c r="CE893" s="74"/>
      <c r="CF893" s="74"/>
      <c r="CG893" s="74"/>
      <c r="CH893" s="74"/>
      <c r="CI893" s="74"/>
      <c r="CJ893" s="74"/>
      <c r="CK893" s="74"/>
      <c r="CL893" s="74"/>
      <c r="CM893" s="74"/>
      <c r="CN893" s="74"/>
      <c r="CO893" s="74"/>
      <c r="CP893" s="74"/>
    </row>
    <row r="894" spans="1:94" ht="13">
      <c r="A894" s="13"/>
      <c r="B894" s="3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  <c r="BG894" s="74"/>
      <c r="BH894" s="74"/>
      <c r="BI894" s="74"/>
      <c r="BJ894" s="74"/>
      <c r="BK894" s="74"/>
      <c r="BL894" s="74"/>
      <c r="BM894" s="74"/>
      <c r="BN894" s="74"/>
      <c r="BO894" s="74"/>
      <c r="BP894" s="74"/>
      <c r="BQ894" s="74"/>
      <c r="BR894" s="74"/>
      <c r="BS894" s="74"/>
      <c r="BT894" s="74"/>
      <c r="BU894" s="74"/>
      <c r="BV894" s="74"/>
      <c r="BW894" s="74"/>
      <c r="BX894" s="74"/>
      <c r="BY894" s="74"/>
      <c r="BZ894" s="74"/>
      <c r="CA894" s="74"/>
      <c r="CB894" s="74"/>
      <c r="CC894" s="74"/>
      <c r="CD894" s="74"/>
      <c r="CE894" s="74"/>
      <c r="CF894" s="74"/>
      <c r="CG894" s="74"/>
      <c r="CH894" s="74"/>
      <c r="CI894" s="74"/>
      <c r="CJ894" s="74"/>
      <c r="CK894" s="74"/>
      <c r="CL894" s="74"/>
      <c r="CM894" s="74"/>
      <c r="CN894" s="74"/>
      <c r="CO894" s="74"/>
      <c r="CP894" s="74"/>
    </row>
    <row r="895" spans="1:94" ht="13">
      <c r="A895" s="13"/>
      <c r="B895" s="3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  <c r="BG895" s="74"/>
      <c r="BH895" s="74"/>
      <c r="BI895" s="74"/>
      <c r="BJ895" s="74"/>
      <c r="BK895" s="74"/>
      <c r="BL895" s="74"/>
      <c r="BM895" s="74"/>
      <c r="BN895" s="74"/>
      <c r="BO895" s="74"/>
      <c r="BP895" s="74"/>
      <c r="BQ895" s="74"/>
      <c r="BR895" s="74"/>
      <c r="BS895" s="74"/>
      <c r="BT895" s="74"/>
      <c r="BU895" s="74"/>
      <c r="BV895" s="74"/>
      <c r="BW895" s="74"/>
      <c r="BX895" s="74"/>
      <c r="BY895" s="74"/>
      <c r="BZ895" s="74"/>
      <c r="CA895" s="74"/>
      <c r="CB895" s="74"/>
      <c r="CC895" s="74"/>
      <c r="CD895" s="74"/>
      <c r="CE895" s="74"/>
      <c r="CF895" s="74"/>
      <c r="CG895" s="74"/>
      <c r="CH895" s="74"/>
      <c r="CI895" s="74"/>
      <c r="CJ895" s="74"/>
      <c r="CK895" s="74"/>
      <c r="CL895" s="74"/>
      <c r="CM895" s="74"/>
      <c r="CN895" s="74"/>
      <c r="CO895" s="74"/>
      <c r="CP895" s="74"/>
    </row>
    <row r="896" spans="1:94" ht="13">
      <c r="A896" s="13"/>
      <c r="B896" s="3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  <c r="BG896" s="74"/>
      <c r="BH896" s="74"/>
      <c r="BI896" s="74"/>
      <c r="BJ896" s="74"/>
      <c r="BK896" s="74"/>
      <c r="BL896" s="74"/>
      <c r="BM896" s="74"/>
      <c r="BN896" s="74"/>
      <c r="BO896" s="74"/>
      <c r="BP896" s="74"/>
      <c r="BQ896" s="74"/>
      <c r="BR896" s="74"/>
      <c r="BS896" s="74"/>
      <c r="BT896" s="74"/>
      <c r="BU896" s="74"/>
      <c r="BV896" s="74"/>
      <c r="BW896" s="74"/>
      <c r="BX896" s="74"/>
      <c r="BY896" s="74"/>
      <c r="BZ896" s="74"/>
      <c r="CA896" s="74"/>
      <c r="CB896" s="74"/>
      <c r="CC896" s="74"/>
      <c r="CD896" s="74"/>
      <c r="CE896" s="74"/>
      <c r="CF896" s="74"/>
      <c r="CG896" s="74"/>
      <c r="CH896" s="74"/>
      <c r="CI896" s="74"/>
      <c r="CJ896" s="74"/>
      <c r="CK896" s="74"/>
      <c r="CL896" s="74"/>
      <c r="CM896" s="74"/>
      <c r="CN896" s="74"/>
      <c r="CO896" s="74"/>
      <c r="CP896" s="74"/>
    </row>
    <row r="897" spans="1:94" ht="13">
      <c r="A897" s="13"/>
      <c r="B897" s="3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  <c r="BG897" s="74"/>
      <c r="BH897" s="74"/>
      <c r="BI897" s="74"/>
      <c r="BJ897" s="74"/>
      <c r="BK897" s="74"/>
      <c r="BL897" s="74"/>
      <c r="BM897" s="74"/>
      <c r="BN897" s="74"/>
      <c r="BO897" s="74"/>
      <c r="BP897" s="74"/>
      <c r="BQ897" s="74"/>
      <c r="BR897" s="74"/>
      <c r="BS897" s="74"/>
      <c r="BT897" s="74"/>
      <c r="BU897" s="74"/>
      <c r="BV897" s="74"/>
      <c r="BW897" s="74"/>
      <c r="BX897" s="74"/>
      <c r="BY897" s="74"/>
      <c r="BZ897" s="74"/>
      <c r="CA897" s="74"/>
      <c r="CB897" s="74"/>
      <c r="CC897" s="74"/>
      <c r="CD897" s="74"/>
      <c r="CE897" s="74"/>
      <c r="CF897" s="74"/>
      <c r="CG897" s="74"/>
      <c r="CH897" s="74"/>
      <c r="CI897" s="74"/>
      <c r="CJ897" s="74"/>
      <c r="CK897" s="74"/>
      <c r="CL897" s="74"/>
      <c r="CM897" s="74"/>
      <c r="CN897" s="74"/>
      <c r="CO897" s="74"/>
      <c r="CP897" s="74"/>
    </row>
    <row r="898" spans="1:94" ht="13">
      <c r="A898" s="13"/>
      <c r="B898" s="3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  <c r="BG898" s="74"/>
      <c r="BH898" s="74"/>
      <c r="BI898" s="74"/>
      <c r="BJ898" s="74"/>
      <c r="BK898" s="74"/>
      <c r="BL898" s="74"/>
      <c r="BM898" s="74"/>
      <c r="BN898" s="74"/>
      <c r="BO898" s="74"/>
      <c r="BP898" s="74"/>
      <c r="BQ898" s="74"/>
      <c r="BR898" s="74"/>
      <c r="BS898" s="74"/>
      <c r="BT898" s="74"/>
      <c r="BU898" s="74"/>
      <c r="BV898" s="74"/>
      <c r="BW898" s="74"/>
      <c r="BX898" s="74"/>
      <c r="BY898" s="74"/>
      <c r="BZ898" s="74"/>
      <c r="CA898" s="74"/>
      <c r="CB898" s="74"/>
      <c r="CC898" s="74"/>
      <c r="CD898" s="74"/>
      <c r="CE898" s="74"/>
      <c r="CF898" s="74"/>
      <c r="CG898" s="74"/>
      <c r="CH898" s="74"/>
      <c r="CI898" s="74"/>
      <c r="CJ898" s="74"/>
      <c r="CK898" s="74"/>
      <c r="CL898" s="74"/>
      <c r="CM898" s="74"/>
      <c r="CN898" s="74"/>
      <c r="CO898" s="74"/>
      <c r="CP898" s="74"/>
    </row>
    <row r="899" spans="1:94" ht="13">
      <c r="A899" s="13"/>
      <c r="B899" s="3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  <c r="BG899" s="74"/>
      <c r="BH899" s="74"/>
      <c r="BI899" s="74"/>
      <c r="BJ899" s="74"/>
      <c r="BK899" s="74"/>
      <c r="BL899" s="74"/>
      <c r="BM899" s="74"/>
      <c r="BN899" s="74"/>
      <c r="BO899" s="74"/>
      <c r="BP899" s="74"/>
      <c r="BQ899" s="74"/>
      <c r="BR899" s="74"/>
      <c r="BS899" s="74"/>
      <c r="BT899" s="74"/>
      <c r="BU899" s="74"/>
      <c r="BV899" s="74"/>
      <c r="BW899" s="74"/>
      <c r="BX899" s="74"/>
      <c r="BY899" s="74"/>
      <c r="BZ899" s="74"/>
      <c r="CA899" s="74"/>
      <c r="CB899" s="74"/>
      <c r="CC899" s="74"/>
      <c r="CD899" s="74"/>
      <c r="CE899" s="74"/>
      <c r="CF899" s="74"/>
      <c r="CG899" s="74"/>
      <c r="CH899" s="74"/>
      <c r="CI899" s="74"/>
      <c r="CJ899" s="74"/>
      <c r="CK899" s="74"/>
      <c r="CL899" s="74"/>
      <c r="CM899" s="74"/>
      <c r="CN899" s="74"/>
      <c r="CO899" s="74"/>
      <c r="CP899" s="74"/>
    </row>
    <row r="900" spans="1:94" ht="13">
      <c r="A900" s="13"/>
      <c r="B900" s="3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  <c r="BG900" s="74"/>
      <c r="BH900" s="74"/>
      <c r="BI900" s="74"/>
      <c r="BJ900" s="74"/>
      <c r="BK900" s="74"/>
      <c r="BL900" s="74"/>
      <c r="BM900" s="74"/>
      <c r="BN900" s="74"/>
      <c r="BO900" s="74"/>
      <c r="BP900" s="74"/>
      <c r="BQ900" s="74"/>
      <c r="BR900" s="74"/>
      <c r="BS900" s="74"/>
      <c r="BT900" s="74"/>
      <c r="BU900" s="74"/>
      <c r="BV900" s="74"/>
      <c r="BW900" s="74"/>
      <c r="BX900" s="74"/>
      <c r="BY900" s="74"/>
      <c r="BZ900" s="74"/>
      <c r="CA900" s="74"/>
      <c r="CB900" s="74"/>
      <c r="CC900" s="74"/>
      <c r="CD900" s="74"/>
      <c r="CE900" s="74"/>
      <c r="CF900" s="74"/>
      <c r="CG900" s="74"/>
      <c r="CH900" s="74"/>
      <c r="CI900" s="74"/>
      <c r="CJ900" s="74"/>
      <c r="CK900" s="74"/>
      <c r="CL900" s="74"/>
      <c r="CM900" s="74"/>
      <c r="CN900" s="74"/>
      <c r="CO900" s="74"/>
      <c r="CP900" s="74"/>
    </row>
    <row r="901" spans="1:94" ht="13">
      <c r="A901" s="13"/>
      <c r="B901" s="3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  <c r="BG901" s="74"/>
      <c r="BH901" s="74"/>
      <c r="BI901" s="74"/>
      <c r="BJ901" s="74"/>
      <c r="BK901" s="74"/>
      <c r="BL901" s="74"/>
      <c r="BM901" s="74"/>
      <c r="BN901" s="74"/>
      <c r="BO901" s="74"/>
      <c r="BP901" s="74"/>
      <c r="BQ901" s="74"/>
      <c r="BR901" s="74"/>
      <c r="BS901" s="74"/>
      <c r="BT901" s="74"/>
      <c r="BU901" s="74"/>
      <c r="BV901" s="74"/>
      <c r="BW901" s="74"/>
      <c r="BX901" s="74"/>
      <c r="BY901" s="74"/>
      <c r="BZ901" s="74"/>
      <c r="CA901" s="74"/>
      <c r="CB901" s="74"/>
      <c r="CC901" s="74"/>
      <c r="CD901" s="74"/>
      <c r="CE901" s="74"/>
      <c r="CF901" s="74"/>
      <c r="CG901" s="74"/>
      <c r="CH901" s="74"/>
      <c r="CI901" s="74"/>
      <c r="CJ901" s="74"/>
      <c r="CK901" s="74"/>
      <c r="CL901" s="74"/>
      <c r="CM901" s="74"/>
      <c r="CN901" s="74"/>
      <c r="CO901" s="74"/>
      <c r="CP901" s="74"/>
    </row>
    <row r="902" spans="1:94" ht="13">
      <c r="A902" s="13"/>
      <c r="B902" s="3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  <c r="BG902" s="74"/>
      <c r="BH902" s="74"/>
      <c r="BI902" s="74"/>
      <c r="BJ902" s="74"/>
      <c r="BK902" s="74"/>
      <c r="BL902" s="74"/>
      <c r="BM902" s="74"/>
      <c r="BN902" s="74"/>
      <c r="BO902" s="74"/>
      <c r="BP902" s="74"/>
      <c r="BQ902" s="74"/>
      <c r="BR902" s="74"/>
      <c r="BS902" s="74"/>
      <c r="BT902" s="74"/>
      <c r="BU902" s="74"/>
      <c r="BV902" s="74"/>
      <c r="BW902" s="74"/>
      <c r="BX902" s="74"/>
      <c r="BY902" s="74"/>
      <c r="BZ902" s="74"/>
      <c r="CA902" s="74"/>
      <c r="CB902" s="74"/>
      <c r="CC902" s="74"/>
      <c r="CD902" s="74"/>
      <c r="CE902" s="74"/>
      <c r="CF902" s="74"/>
      <c r="CG902" s="74"/>
      <c r="CH902" s="74"/>
      <c r="CI902" s="74"/>
      <c r="CJ902" s="74"/>
      <c r="CK902" s="74"/>
      <c r="CL902" s="74"/>
      <c r="CM902" s="74"/>
      <c r="CN902" s="74"/>
      <c r="CO902" s="74"/>
      <c r="CP902" s="74"/>
    </row>
    <row r="903" spans="1:94" ht="13">
      <c r="A903" s="13"/>
      <c r="B903" s="3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  <c r="BG903" s="74"/>
      <c r="BH903" s="74"/>
      <c r="BI903" s="74"/>
      <c r="BJ903" s="74"/>
      <c r="BK903" s="74"/>
      <c r="BL903" s="74"/>
      <c r="BM903" s="74"/>
      <c r="BN903" s="74"/>
      <c r="BO903" s="74"/>
      <c r="BP903" s="74"/>
      <c r="BQ903" s="74"/>
      <c r="BR903" s="74"/>
      <c r="BS903" s="74"/>
      <c r="BT903" s="74"/>
      <c r="BU903" s="74"/>
      <c r="BV903" s="74"/>
      <c r="BW903" s="74"/>
      <c r="BX903" s="74"/>
      <c r="BY903" s="74"/>
      <c r="BZ903" s="74"/>
      <c r="CA903" s="74"/>
      <c r="CB903" s="74"/>
      <c r="CC903" s="74"/>
      <c r="CD903" s="74"/>
      <c r="CE903" s="74"/>
      <c r="CF903" s="74"/>
      <c r="CG903" s="74"/>
      <c r="CH903" s="74"/>
      <c r="CI903" s="74"/>
      <c r="CJ903" s="74"/>
      <c r="CK903" s="74"/>
      <c r="CL903" s="74"/>
      <c r="CM903" s="74"/>
      <c r="CN903" s="74"/>
      <c r="CO903" s="74"/>
      <c r="CP903" s="74"/>
    </row>
    <row r="904" spans="1:94" ht="13">
      <c r="A904" s="13"/>
      <c r="B904" s="3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  <c r="BG904" s="74"/>
      <c r="BH904" s="74"/>
      <c r="BI904" s="74"/>
      <c r="BJ904" s="74"/>
      <c r="BK904" s="74"/>
      <c r="BL904" s="74"/>
      <c r="BM904" s="74"/>
      <c r="BN904" s="74"/>
      <c r="BO904" s="74"/>
      <c r="BP904" s="74"/>
      <c r="BQ904" s="74"/>
      <c r="BR904" s="74"/>
      <c r="BS904" s="74"/>
      <c r="BT904" s="74"/>
      <c r="BU904" s="74"/>
      <c r="BV904" s="74"/>
      <c r="BW904" s="74"/>
      <c r="BX904" s="74"/>
      <c r="BY904" s="74"/>
      <c r="BZ904" s="74"/>
      <c r="CA904" s="74"/>
      <c r="CB904" s="74"/>
      <c r="CC904" s="74"/>
      <c r="CD904" s="74"/>
      <c r="CE904" s="74"/>
      <c r="CF904" s="74"/>
      <c r="CG904" s="74"/>
      <c r="CH904" s="74"/>
      <c r="CI904" s="74"/>
      <c r="CJ904" s="74"/>
      <c r="CK904" s="74"/>
      <c r="CL904" s="74"/>
      <c r="CM904" s="74"/>
      <c r="CN904" s="74"/>
      <c r="CO904" s="74"/>
      <c r="CP904" s="74"/>
    </row>
    <row r="905" spans="1:94" ht="13">
      <c r="A905" s="13"/>
      <c r="B905" s="3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  <c r="BG905" s="74"/>
      <c r="BH905" s="74"/>
      <c r="BI905" s="74"/>
      <c r="BJ905" s="74"/>
      <c r="BK905" s="74"/>
      <c r="BL905" s="74"/>
      <c r="BM905" s="74"/>
      <c r="BN905" s="74"/>
      <c r="BO905" s="74"/>
      <c r="BP905" s="74"/>
      <c r="BQ905" s="74"/>
      <c r="BR905" s="74"/>
      <c r="BS905" s="74"/>
      <c r="BT905" s="74"/>
      <c r="BU905" s="74"/>
      <c r="BV905" s="74"/>
      <c r="BW905" s="74"/>
      <c r="BX905" s="74"/>
      <c r="BY905" s="74"/>
      <c r="BZ905" s="74"/>
      <c r="CA905" s="74"/>
      <c r="CB905" s="74"/>
      <c r="CC905" s="74"/>
      <c r="CD905" s="74"/>
      <c r="CE905" s="74"/>
      <c r="CF905" s="74"/>
      <c r="CG905" s="74"/>
      <c r="CH905" s="74"/>
      <c r="CI905" s="74"/>
      <c r="CJ905" s="74"/>
      <c r="CK905" s="74"/>
      <c r="CL905" s="74"/>
      <c r="CM905" s="74"/>
      <c r="CN905" s="74"/>
      <c r="CO905" s="74"/>
      <c r="CP905" s="74"/>
    </row>
    <row r="906" spans="1:94" ht="13">
      <c r="A906" s="13"/>
      <c r="B906" s="3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  <c r="BG906" s="74"/>
      <c r="BH906" s="74"/>
      <c r="BI906" s="74"/>
      <c r="BJ906" s="74"/>
      <c r="BK906" s="74"/>
      <c r="BL906" s="74"/>
      <c r="BM906" s="74"/>
      <c r="BN906" s="74"/>
      <c r="BO906" s="74"/>
      <c r="BP906" s="74"/>
      <c r="BQ906" s="74"/>
      <c r="BR906" s="74"/>
      <c r="BS906" s="74"/>
      <c r="BT906" s="74"/>
      <c r="BU906" s="74"/>
      <c r="BV906" s="74"/>
      <c r="BW906" s="74"/>
      <c r="BX906" s="74"/>
      <c r="BY906" s="74"/>
      <c r="BZ906" s="74"/>
      <c r="CA906" s="74"/>
      <c r="CB906" s="74"/>
      <c r="CC906" s="74"/>
      <c r="CD906" s="74"/>
      <c r="CE906" s="74"/>
      <c r="CF906" s="74"/>
      <c r="CG906" s="74"/>
      <c r="CH906" s="74"/>
      <c r="CI906" s="74"/>
      <c r="CJ906" s="74"/>
      <c r="CK906" s="74"/>
      <c r="CL906" s="74"/>
      <c r="CM906" s="74"/>
      <c r="CN906" s="74"/>
      <c r="CO906" s="74"/>
      <c r="CP906" s="74"/>
    </row>
    <row r="907" spans="1:94" ht="13">
      <c r="A907" s="13"/>
      <c r="B907" s="3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  <c r="BG907" s="74"/>
      <c r="BH907" s="74"/>
      <c r="BI907" s="74"/>
      <c r="BJ907" s="74"/>
      <c r="BK907" s="74"/>
      <c r="BL907" s="74"/>
      <c r="BM907" s="74"/>
      <c r="BN907" s="74"/>
      <c r="BO907" s="74"/>
      <c r="BP907" s="74"/>
      <c r="BQ907" s="74"/>
      <c r="BR907" s="74"/>
      <c r="BS907" s="74"/>
      <c r="BT907" s="74"/>
      <c r="BU907" s="74"/>
      <c r="BV907" s="74"/>
      <c r="BW907" s="74"/>
      <c r="BX907" s="74"/>
      <c r="BY907" s="74"/>
      <c r="BZ907" s="74"/>
      <c r="CA907" s="74"/>
      <c r="CB907" s="74"/>
      <c r="CC907" s="74"/>
      <c r="CD907" s="74"/>
      <c r="CE907" s="74"/>
      <c r="CF907" s="74"/>
      <c r="CG907" s="74"/>
      <c r="CH907" s="74"/>
      <c r="CI907" s="74"/>
      <c r="CJ907" s="74"/>
      <c r="CK907" s="74"/>
      <c r="CL907" s="74"/>
      <c r="CM907" s="74"/>
      <c r="CN907" s="74"/>
      <c r="CO907" s="74"/>
      <c r="CP907" s="74"/>
    </row>
    <row r="908" spans="1:94" ht="13">
      <c r="A908" s="13"/>
      <c r="B908" s="3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  <c r="BG908" s="74"/>
      <c r="BH908" s="74"/>
      <c r="BI908" s="74"/>
      <c r="BJ908" s="74"/>
      <c r="BK908" s="74"/>
      <c r="BL908" s="74"/>
      <c r="BM908" s="74"/>
      <c r="BN908" s="74"/>
      <c r="BO908" s="74"/>
      <c r="BP908" s="74"/>
      <c r="BQ908" s="74"/>
      <c r="BR908" s="74"/>
      <c r="BS908" s="74"/>
      <c r="BT908" s="74"/>
      <c r="BU908" s="74"/>
      <c r="BV908" s="74"/>
      <c r="BW908" s="74"/>
      <c r="BX908" s="74"/>
      <c r="BY908" s="74"/>
      <c r="BZ908" s="74"/>
      <c r="CA908" s="74"/>
      <c r="CB908" s="74"/>
      <c r="CC908" s="74"/>
      <c r="CD908" s="74"/>
      <c r="CE908" s="74"/>
      <c r="CF908" s="74"/>
      <c r="CG908" s="74"/>
      <c r="CH908" s="74"/>
      <c r="CI908" s="74"/>
      <c r="CJ908" s="74"/>
      <c r="CK908" s="74"/>
      <c r="CL908" s="74"/>
      <c r="CM908" s="74"/>
      <c r="CN908" s="74"/>
      <c r="CO908" s="74"/>
      <c r="CP908" s="74"/>
    </row>
    <row r="909" spans="1:94" ht="13">
      <c r="A909" s="13"/>
      <c r="B909" s="3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  <c r="BG909" s="74"/>
      <c r="BH909" s="74"/>
      <c r="BI909" s="74"/>
      <c r="BJ909" s="74"/>
      <c r="BK909" s="74"/>
      <c r="BL909" s="74"/>
      <c r="BM909" s="74"/>
      <c r="BN909" s="74"/>
      <c r="BO909" s="74"/>
      <c r="BP909" s="74"/>
      <c r="BQ909" s="74"/>
      <c r="BR909" s="74"/>
      <c r="BS909" s="74"/>
      <c r="BT909" s="74"/>
      <c r="BU909" s="74"/>
      <c r="BV909" s="74"/>
      <c r="BW909" s="74"/>
      <c r="BX909" s="74"/>
      <c r="BY909" s="74"/>
      <c r="BZ909" s="74"/>
      <c r="CA909" s="74"/>
      <c r="CB909" s="74"/>
      <c r="CC909" s="74"/>
      <c r="CD909" s="74"/>
      <c r="CE909" s="74"/>
      <c r="CF909" s="74"/>
      <c r="CG909" s="74"/>
      <c r="CH909" s="74"/>
      <c r="CI909" s="74"/>
      <c r="CJ909" s="74"/>
      <c r="CK909" s="74"/>
      <c r="CL909" s="74"/>
      <c r="CM909" s="74"/>
      <c r="CN909" s="74"/>
      <c r="CO909" s="74"/>
      <c r="CP909" s="74"/>
    </row>
    <row r="910" spans="1:94" ht="13">
      <c r="A910" s="13"/>
      <c r="B910" s="3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  <c r="BG910" s="74"/>
      <c r="BH910" s="74"/>
      <c r="BI910" s="74"/>
      <c r="BJ910" s="74"/>
      <c r="BK910" s="74"/>
      <c r="BL910" s="74"/>
      <c r="BM910" s="74"/>
      <c r="BN910" s="74"/>
      <c r="BO910" s="74"/>
      <c r="BP910" s="74"/>
      <c r="BQ910" s="74"/>
      <c r="BR910" s="74"/>
      <c r="BS910" s="74"/>
      <c r="BT910" s="74"/>
      <c r="BU910" s="74"/>
      <c r="BV910" s="74"/>
      <c r="BW910" s="74"/>
      <c r="BX910" s="74"/>
      <c r="BY910" s="74"/>
      <c r="BZ910" s="74"/>
      <c r="CA910" s="74"/>
      <c r="CB910" s="74"/>
      <c r="CC910" s="74"/>
      <c r="CD910" s="74"/>
      <c r="CE910" s="74"/>
      <c r="CF910" s="74"/>
      <c r="CG910" s="74"/>
      <c r="CH910" s="74"/>
      <c r="CI910" s="74"/>
      <c r="CJ910" s="74"/>
      <c r="CK910" s="74"/>
      <c r="CL910" s="74"/>
      <c r="CM910" s="74"/>
      <c r="CN910" s="74"/>
      <c r="CO910" s="74"/>
      <c r="CP910" s="74"/>
    </row>
    <row r="911" spans="1:94" ht="13">
      <c r="A911" s="13"/>
      <c r="B911" s="3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  <c r="BG911" s="74"/>
      <c r="BH911" s="74"/>
      <c r="BI911" s="74"/>
      <c r="BJ911" s="74"/>
      <c r="BK911" s="74"/>
      <c r="BL911" s="74"/>
      <c r="BM911" s="74"/>
      <c r="BN911" s="74"/>
      <c r="BO911" s="74"/>
      <c r="BP911" s="74"/>
      <c r="BQ911" s="74"/>
      <c r="BR911" s="74"/>
      <c r="BS911" s="74"/>
      <c r="BT911" s="74"/>
      <c r="BU911" s="74"/>
      <c r="BV911" s="74"/>
      <c r="BW911" s="74"/>
      <c r="BX911" s="74"/>
      <c r="BY911" s="74"/>
      <c r="BZ911" s="74"/>
      <c r="CA911" s="74"/>
      <c r="CB911" s="74"/>
      <c r="CC911" s="74"/>
      <c r="CD911" s="74"/>
      <c r="CE911" s="74"/>
      <c r="CF911" s="74"/>
      <c r="CG911" s="74"/>
      <c r="CH911" s="74"/>
      <c r="CI911" s="74"/>
      <c r="CJ911" s="74"/>
      <c r="CK911" s="74"/>
      <c r="CL911" s="74"/>
      <c r="CM911" s="74"/>
      <c r="CN911" s="74"/>
      <c r="CO911" s="74"/>
      <c r="CP911" s="74"/>
    </row>
    <row r="912" spans="1:94" ht="13">
      <c r="A912" s="13"/>
      <c r="B912" s="3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  <c r="BG912" s="74"/>
      <c r="BH912" s="74"/>
      <c r="BI912" s="74"/>
      <c r="BJ912" s="74"/>
      <c r="BK912" s="74"/>
      <c r="BL912" s="74"/>
      <c r="BM912" s="74"/>
      <c r="BN912" s="74"/>
      <c r="BO912" s="74"/>
      <c r="BP912" s="74"/>
      <c r="BQ912" s="74"/>
      <c r="BR912" s="74"/>
      <c r="BS912" s="74"/>
      <c r="BT912" s="74"/>
      <c r="BU912" s="74"/>
      <c r="BV912" s="74"/>
      <c r="BW912" s="74"/>
      <c r="BX912" s="74"/>
      <c r="BY912" s="74"/>
      <c r="BZ912" s="74"/>
      <c r="CA912" s="74"/>
      <c r="CB912" s="74"/>
      <c r="CC912" s="74"/>
      <c r="CD912" s="74"/>
      <c r="CE912" s="74"/>
      <c r="CF912" s="74"/>
      <c r="CG912" s="74"/>
      <c r="CH912" s="74"/>
      <c r="CI912" s="74"/>
      <c r="CJ912" s="74"/>
      <c r="CK912" s="74"/>
      <c r="CL912" s="74"/>
      <c r="CM912" s="74"/>
      <c r="CN912" s="74"/>
      <c r="CO912" s="74"/>
      <c r="CP912" s="74"/>
    </row>
    <row r="913" spans="1:94" ht="13">
      <c r="A913" s="13"/>
      <c r="B913" s="3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  <c r="BG913" s="74"/>
      <c r="BH913" s="74"/>
      <c r="BI913" s="74"/>
      <c r="BJ913" s="74"/>
      <c r="BK913" s="74"/>
      <c r="BL913" s="74"/>
      <c r="BM913" s="74"/>
      <c r="BN913" s="74"/>
      <c r="BO913" s="74"/>
      <c r="BP913" s="74"/>
      <c r="BQ913" s="74"/>
      <c r="BR913" s="74"/>
      <c r="BS913" s="74"/>
      <c r="BT913" s="74"/>
      <c r="BU913" s="74"/>
      <c r="BV913" s="74"/>
      <c r="BW913" s="74"/>
      <c r="BX913" s="74"/>
      <c r="BY913" s="74"/>
      <c r="BZ913" s="74"/>
      <c r="CA913" s="74"/>
      <c r="CB913" s="74"/>
      <c r="CC913" s="74"/>
      <c r="CD913" s="74"/>
      <c r="CE913" s="74"/>
      <c r="CF913" s="74"/>
      <c r="CG913" s="74"/>
      <c r="CH913" s="74"/>
      <c r="CI913" s="74"/>
      <c r="CJ913" s="74"/>
      <c r="CK913" s="74"/>
      <c r="CL913" s="74"/>
      <c r="CM913" s="74"/>
      <c r="CN913" s="74"/>
      <c r="CO913" s="74"/>
      <c r="CP913" s="74"/>
    </row>
    <row r="914" spans="1:94" ht="13">
      <c r="A914" s="13"/>
      <c r="B914" s="3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  <c r="BG914" s="74"/>
      <c r="BH914" s="74"/>
      <c r="BI914" s="74"/>
      <c r="BJ914" s="74"/>
      <c r="BK914" s="74"/>
      <c r="BL914" s="74"/>
      <c r="BM914" s="74"/>
      <c r="BN914" s="74"/>
      <c r="BO914" s="74"/>
      <c r="BP914" s="74"/>
      <c r="BQ914" s="74"/>
      <c r="BR914" s="74"/>
      <c r="BS914" s="74"/>
      <c r="BT914" s="74"/>
      <c r="BU914" s="74"/>
      <c r="BV914" s="74"/>
      <c r="BW914" s="74"/>
      <c r="BX914" s="74"/>
      <c r="BY914" s="74"/>
      <c r="BZ914" s="74"/>
      <c r="CA914" s="74"/>
      <c r="CB914" s="74"/>
      <c r="CC914" s="74"/>
      <c r="CD914" s="74"/>
      <c r="CE914" s="74"/>
      <c r="CF914" s="74"/>
      <c r="CG914" s="74"/>
      <c r="CH914" s="74"/>
      <c r="CI914" s="74"/>
      <c r="CJ914" s="74"/>
      <c r="CK914" s="74"/>
      <c r="CL914" s="74"/>
      <c r="CM914" s="74"/>
      <c r="CN914" s="74"/>
      <c r="CO914" s="74"/>
      <c r="CP914" s="74"/>
    </row>
    <row r="915" spans="1:94" ht="13">
      <c r="A915" s="13"/>
      <c r="B915" s="3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  <c r="BG915" s="74"/>
      <c r="BH915" s="74"/>
      <c r="BI915" s="74"/>
      <c r="BJ915" s="74"/>
      <c r="BK915" s="74"/>
      <c r="BL915" s="74"/>
      <c r="BM915" s="74"/>
      <c r="BN915" s="74"/>
      <c r="BO915" s="74"/>
      <c r="BP915" s="74"/>
      <c r="BQ915" s="74"/>
      <c r="BR915" s="74"/>
      <c r="BS915" s="74"/>
      <c r="BT915" s="74"/>
      <c r="BU915" s="74"/>
      <c r="BV915" s="74"/>
      <c r="BW915" s="74"/>
      <c r="BX915" s="74"/>
      <c r="BY915" s="74"/>
      <c r="BZ915" s="74"/>
      <c r="CA915" s="74"/>
      <c r="CB915" s="74"/>
      <c r="CC915" s="74"/>
      <c r="CD915" s="74"/>
      <c r="CE915" s="74"/>
      <c r="CF915" s="74"/>
      <c r="CG915" s="74"/>
      <c r="CH915" s="74"/>
      <c r="CI915" s="74"/>
      <c r="CJ915" s="74"/>
      <c r="CK915" s="74"/>
      <c r="CL915" s="74"/>
      <c r="CM915" s="74"/>
      <c r="CN915" s="74"/>
      <c r="CO915" s="74"/>
      <c r="CP915" s="74"/>
    </row>
    <row r="916" spans="1:94" ht="13">
      <c r="A916" s="13"/>
      <c r="B916" s="3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  <c r="BG916" s="74"/>
      <c r="BH916" s="74"/>
      <c r="BI916" s="74"/>
      <c r="BJ916" s="74"/>
      <c r="BK916" s="74"/>
      <c r="BL916" s="74"/>
      <c r="BM916" s="74"/>
      <c r="BN916" s="74"/>
      <c r="BO916" s="74"/>
      <c r="BP916" s="74"/>
      <c r="BQ916" s="74"/>
      <c r="BR916" s="74"/>
      <c r="BS916" s="74"/>
      <c r="BT916" s="74"/>
      <c r="BU916" s="74"/>
      <c r="BV916" s="74"/>
      <c r="BW916" s="74"/>
      <c r="BX916" s="74"/>
      <c r="BY916" s="74"/>
      <c r="BZ916" s="74"/>
      <c r="CA916" s="74"/>
      <c r="CB916" s="74"/>
      <c r="CC916" s="74"/>
      <c r="CD916" s="74"/>
      <c r="CE916" s="74"/>
      <c r="CF916" s="74"/>
      <c r="CG916" s="74"/>
      <c r="CH916" s="74"/>
      <c r="CI916" s="74"/>
      <c r="CJ916" s="74"/>
      <c r="CK916" s="74"/>
      <c r="CL916" s="74"/>
      <c r="CM916" s="74"/>
      <c r="CN916" s="74"/>
      <c r="CO916" s="74"/>
      <c r="CP916" s="74"/>
    </row>
    <row r="917" spans="1:94" ht="13">
      <c r="A917" s="13"/>
      <c r="B917" s="3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  <c r="BG917" s="74"/>
      <c r="BH917" s="74"/>
      <c r="BI917" s="74"/>
      <c r="BJ917" s="74"/>
      <c r="BK917" s="74"/>
      <c r="BL917" s="74"/>
      <c r="BM917" s="74"/>
      <c r="BN917" s="74"/>
      <c r="BO917" s="74"/>
      <c r="BP917" s="74"/>
      <c r="BQ917" s="74"/>
      <c r="BR917" s="74"/>
      <c r="BS917" s="74"/>
      <c r="BT917" s="74"/>
      <c r="BU917" s="74"/>
      <c r="BV917" s="74"/>
      <c r="BW917" s="74"/>
      <c r="BX917" s="74"/>
      <c r="BY917" s="74"/>
      <c r="BZ917" s="74"/>
      <c r="CA917" s="74"/>
      <c r="CB917" s="74"/>
      <c r="CC917" s="74"/>
      <c r="CD917" s="74"/>
      <c r="CE917" s="74"/>
      <c r="CF917" s="74"/>
      <c r="CG917" s="74"/>
      <c r="CH917" s="74"/>
      <c r="CI917" s="74"/>
      <c r="CJ917" s="74"/>
      <c r="CK917" s="74"/>
      <c r="CL917" s="74"/>
      <c r="CM917" s="74"/>
      <c r="CN917" s="74"/>
      <c r="CO917" s="74"/>
      <c r="CP917" s="74"/>
    </row>
    <row r="918" spans="1:94" ht="13">
      <c r="A918" s="13"/>
      <c r="B918" s="3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  <c r="BG918" s="74"/>
      <c r="BH918" s="74"/>
      <c r="BI918" s="74"/>
      <c r="BJ918" s="74"/>
      <c r="BK918" s="74"/>
      <c r="BL918" s="74"/>
      <c r="BM918" s="74"/>
      <c r="BN918" s="74"/>
      <c r="BO918" s="74"/>
      <c r="BP918" s="74"/>
      <c r="BQ918" s="74"/>
      <c r="BR918" s="74"/>
      <c r="BS918" s="74"/>
      <c r="BT918" s="74"/>
      <c r="BU918" s="74"/>
      <c r="BV918" s="74"/>
      <c r="BW918" s="74"/>
      <c r="BX918" s="74"/>
      <c r="BY918" s="74"/>
      <c r="BZ918" s="74"/>
      <c r="CA918" s="74"/>
      <c r="CB918" s="74"/>
      <c r="CC918" s="74"/>
      <c r="CD918" s="74"/>
      <c r="CE918" s="74"/>
      <c r="CF918" s="74"/>
      <c r="CG918" s="74"/>
      <c r="CH918" s="74"/>
      <c r="CI918" s="74"/>
      <c r="CJ918" s="74"/>
      <c r="CK918" s="74"/>
      <c r="CL918" s="74"/>
      <c r="CM918" s="74"/>
      <c r="CN918" s="74"/>
      <c r="CO918" s="74"/>
      <c r="CP918" s="74"/>
    </row>
    <row r="919" spans="1:94" ht="13">
      <c r="A919" s="13"/>
      <c r="B919" s="3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  <c r="BG919" s="74"/>
      <c r="BH919" s="74"/>
      <c r="BI919" s="74"/>
      <c r="BJ919" s="74"/>
      <c r="BK919" s="74"/>
      <c r="BL919" s="74"/>
      <c r="BM919" s="74"/>
      <c r="BN919" s="74"/>
      <c r="BO919" s="74"/>
      <c r="BP919" s="74"/>
      <c r="BQ919" s="74"/>
      <c r="BR919" s="74"/>
      <c r="BS919" s="74"/>
      <c r="BT919" s="74"/>
      <c r="BU919" s="74"/>
      <c r="BV919" s="74"/>
      <c r="BW919" s="74"/>
      <c r="BX919" s="74"/>
      <c r="BY919" s="74"/>
      <c r="BZ919" s="74"/>
      <c r="CA919" s="74"/>
      <c r="CB919" s="74"/>
      <c r="CC919" s="74"/>
      <c r="CD919" s="74"/>
      <c r="CE919" s="74"/>
      <c r="CF919" s="74"/>
      <c r="CG919" s="74"/>
      <c r="CH919" s="74"/>
      <c r="CI919" s="74"/>
      <c r="CJ919" s="74"/>
      <c r="CK919" s="74"/>
      <c r="CL919" s="74"/>
      <c r="CM919" s="74"/>
      <c r="CN919" s="74"/>
      <c r="CO919" s="74"/>
      <c r="CP919" s="74"/>
    </row>
    <row r="920" spans="1:94" ht="13">
      <c r="A920" s="13"/>
      <c r="B920" s="3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  <c r="BG920" s="74"/>
      <c r="BH920" s="74"/>
      <c r="BI920" s="74"/>
      <c r="BJ920" s="74"/>
      <c r="BK920" s="74"/>
      <c r="BL920" s="74"/>
      <c r="BM920" s="74"/>
      <c r="BN920" s="74"/>
      <c r="BO920" s="74"/>
      <c r="BP920" s="74"/>
      <c r="BQ920" s="74"/>
      <c r="BR920" s="74"/>
      <c r="BS920" s="74"/>
      <c r="BT920" s="74"/>
      <c r="BU920" s="74"/>
      <c r="BV920" s="74"/>
      <c r="BW920" s="74"/>
      <c r="BX920" s="74"/>
      <c r="BY920" s="74"/>
      <c r="BZ920" s="74"/>
      <c r="CA920" s="74"/>
      <c r="CB920" s="74"/>
      <c r="CC920" s="74"/>
      <c r="CD920" s="74"/>
      <c r="CE920" s="74"/>
      <c r="CF920" s="74"/>
      <c r="CG920" s="74"/>
      <c r="CH920" s="74"/>
      <c r="CI920" s="74"/>
      <c r="CJ920" s="74"/>
      <c r="CK920" s="74"/>
      <c r="CL920" s="74"/>
      <c r="CM920" s="74"/>
      <c r="CN920" s="74"/>
      <c r="CO920" s="74"/>
      <c r="CP920" s="74"/>
    </row>
    <row r="921" spans="1:94" ht="13">
      <c r="A921" s="13"/>
      <c r="B921" s="3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  <c r="BC921" s="74"/>
      <c r="BD921" s="74"/>
      <c r="BE921" s="74"/>
      <c r="BF921" s="74"/>
      <c r="BG921" s="74"/>
      <c r="BH921" s="74"/>
      <c r="BI921" s="74"/>
      <c r="BJ921" s="74"/>
      <c r="BK921" s="74"/>
      <c r="BL921" s="74"/>
      <c r="BM921" s="74"/>
      <c r="BN921" s="74"/>
      <c r="BO921" s="74"/>
      <c r="BP921" s="74"/>
      <c r="BQ921" s="74"/>
      <c r="BR921" s="74"/>
      <c r="BS921" s="74"/>
      <c r="BT921" s="74"/>
      <c r="BU921" s="74"/>
      <c r="BV921" s="74"/>
      <c r="BW921" s="74"/>
      <c r="BX921" s="74"/>
      <c r="BY921" s="74"/>
      <c r="BZ921" s="74"/>
      <c r="CA921" s="74"/>
      <c r="CB921" s="74"/>
      <c r="CC921" s="74"/>
      <c r="CD921" s="74"/>
      <c r="CE921" s="74"/>
      <c r="CF921" s="74"/>
      <c r="CG921" s="74"/>
      <c r="CH921" s="74"/>
      <c r="CI921" s="74"/>
      <c r="CJ921" s="74"/>
      <c r="CK921" s="74"/>
      <c r="CL921" s="74"/>
      <c r="CM921" s="74"/>
      <c r="CN921" s="74"/>
      <c r="CO921" s="74"/>
      <c r="CP921" s="74"/>
    </row>
    <row r="922" spans="1:94" ht="13">
      <c r="A922" s="13"/>
      <c r="B922" s="3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  <c r="BC922" s="74"/>
      <c r="BD922" s="74"/>
      <c r="BE922" s="74"/>
      <c r="BF922" s="74"/>
      <c r="BG922" s="74"/>
      <c r="BH922" s="74"/>
      <c r="BI922" s="74"/>
      <c r="BJ922" s="74"/>
      <c r="BK922" s="74"/>
      <c r="BL922" s="74"/>
      <c r="BM922" s="74"/>
      <c r="BN922" s="74"/>
      <c r="BO922" s="74"/>
      <c r="BP922" s="74"/>
      <c r="BQ922" s="74"/>
      <c r="BR922" s="74"/>
      <c r="BS922" s="74"/>
      <c r="BT922" s="74"/>
      <c r="BU922" s="74"/>
      <c r="BV922" s="74"/>
      <c r="BW922" s="74"/>
      <c r="BX922" s="74"/>
      <c r="BY922" s="74"/>
      <c r="BZ922" s="74"/>
      <c r="CA922" s="74"/>
      <c r="CB922" s="74"/>
      <c r="CC922" s="74"/>
      <c r="CD922" s="74"/>
      <c r="CE922" s="74"/>
      <c r="CF922" s="74"/>
      <c r="CG922" s="74"/>
      <c r="CH922" s="74"/>
      <c r="CI922" s="74"/>
      <c r="CJ922" s="74"/>
      <c r="CK922" s="74"/>
      <c r="CL922" s="74"/>
      <c r="CM922" s="74"/>
      <c r="CN922" s="74"/>
      <c r="CO922" s="74"/>
      <c r="CP922" s="74"/>
    </row>
    <row r="923" spans="1:94" ht="13">
      <c r="A923" s="13"/>
      <c r="B923" s="3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  <c r="BC923" s="74"/>
      <c r="BD923" s="74"/>
      <c r="BE923" s="74"/>
      <c r="BF923" s="74"/>
      <c r="BG923" s="74"/>
      <c r="BH923" s="74"/>
      <c r="BI923" s="74"/>
      <c r="BJ923" s="74"/>
      <c r="BK923" s="74"/>
      <c r="BL923" s="74"/>
      <c r="BM923" s="74"/>
      <c r="BN923" s="74"/>
      <c r="BO923" s="74"/>
      <c r="BP923" s="74"/>
      <c r="BQ923" s="74"/>
      <c r="BR923" s="74"/>
      <c r="BS923" s="74"/>
      <c r="BT923" s="74"/>
      <c r="BU923" s="74"/>
      <c r="BV923" s="74"/>
      <c r="BW923" s="74"/>
      <c r="BX923" s="74"/>
      <c r="BY923" s="74"/>
      <c r="BZ923" s="74"/>
      <c r="CA923" s="74"/>
      <c r="CB923" s="74"/>
      <c r="CC923" s="74"/>
      <c r="CD923" s="74"/>
      <c r="CE923" s="74"/>
      <c r="CF923" s="74"/>
      <c r="CG923" s="74"/>
      <c r="CH923" s="74"/>
      <c r="CI923" s="74"/>
      <c r="CJ923" s="74"/>
      <c r="CK923" s="74"/>
      <c r="CL923" s="74"/>
      <c r="CM923" s="74"/>
      <c r="CN923" s="74"/>
      <c r="CO923" s="74"/>
      <c r="CP923" s="74"/>
    </row>
    <row r="924" spans="1:94" ht="13">
      <c r="A924" s="13"/>
      <c r="B924" s="3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  <c r="BC924" s="74"/>
      <c r="BD924" s="74"/>
      <c r="BE924" s="74"/>
      <c r="BF924" s="74"/>
      <c r="BG924" s="74"/>
      <c r="BH924" s="74"/>
      <c r="BI924" s="74"/>
      <c r="BJ924" s="74"/>
      <c r="BK924" s="74"/>
      <c r="BL924" s="74"/>
      <c r="BM924" s="74"/>
      <c r="BN924" s="74"/>
      <c r="BO924" s="74"/>
      <c r="BP924" s="74"/>
      <c r="BQ924" s="74"/>
      <c r="BR924" s="74"/>
      <c r="BS924" s="74"/>
      <c r="BT924" s="74"/>
      <c r="BU924" s="74"/>
      <c r="BV924" s="74"/>
      <c r="BW924" s="74"/>
      <c r="BX924" s="74"/>
      <c r="BY924" s="74"/>
      <c r="BZ924" s="74"/>
      <c r="CA924" s="74"/>
      <c r="CB924" s="74"/>
      <c r="CC924" s="74"/>
      <c r="CD924" s="74"/>
      <c r="CE924" s="74"/>
      <c r="CF924" s="74"/>
      <c r="CG924" s="74"/>
      <c r="CH924" s="74"/>
      <c r="CI924" s="74"/>
      <c r="CJ924" s="74"/>
      <c r="CK924" s="74"/>
      <c r="CL924" s="74"/>
      <c r="CM924" s="74"/>
      <c r="CN924" s="74"/>
      <c r="CO924" s="74"/>
      <c r="CP924" s="74"/>
    </row>
    <row r="925" spans="1:94" ht="13">
      <c r="A925" s="13"/>
      <c r="B925" s="3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  <c r="BC925" s="74"/>
      <c r="BD925" s="74"/>
      <c r="BE925" s="74"/>
      <c r="BF925" s="74"/>
      <c r="BG925" s="74"/>
      <c r="BH925" s="74"/>
      <c r="BI925" s="74"/>
      <c r="BJ925" s="74"/>
      <c r="BK925" s="74"/>
      <c r="BL925" s="74"/>
      <c r="BM925" s="74"/>
      <c r="BN925" s="74"/>
      <c r="BO925" s="74"/>
      <c r="BP925" s="74"/>
      <c r="BQ925" s="74"/>
      <c r="BR925" s="74"/>
      <c r="BS925" s="74"/>
      <c r="BT925" s="74"/>
      <c r="BU925" s="74"/>
      <c r="BV925" s="74"/>
      <c r="BW925" s="74"/>
      <c r="BX925" s="74"/>
      <c r="BY925" s="74"/>
      <c r="BZ925" s="74"/>
      <c r="CA925" s="74"/>
      <c r="CB925" s="74"/>
      <c r="CC925" s="74"/>
      <c r="CD925" s="74"/>
      <c r="CE925" s="74"/>
      <c r="CF925" s="74"/>
      <c r="CG925" s="74"/>
      <c r="CH925" s="74"/>
      <c r="CI925" s="74"/>
      <c r="CJ925" s="74"/>
      <c r="CK925" s="74"/>
      <c r="CL925" s="74"/>
      <c r="CM925" s="74"/>
      <c r="CN925" s="74"/>
      <c r="CO925" s="74"/>
      <c r="CP925" s="74"/>
    </row>
    <row r="926" spans="1:94" ht="13">
      <c r="A926" s="13"/>
      <c r="B926" s="3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  <c r="BC926" s="74"/>
      <c r="BD926" s="74"/>
      <c r="BE926" s="74"/>
      <c r="BF926" s="74"/>
      <c r="BG926" s="74"/>
      <c r="BH926" s="74"/>
      <c r="BI926" s="74"/>
      <c r="BJ926" s="74"/>
      <c r="BK926" s="74"/>
      <c r="BL926" s="74"/>
      <c r="BM926" s="74"/>
      <c r="BN926" s="74"/>
      <c r="BO926" s="74"/>
      <c r="BP926" s="74"/>
      <c r="BQ926" s="74"/>
      <c r="BR926" s="74"/>
      <c r="BS926" s="74"/>
      <c r="BT926" s="74"/>
      <c r="BU926" s="74"/>
      <c r="BV926" s="74"/>
      <c r="BW926" s="74"/>
      <c r="BX926" s="74"/>
      <c r="BY926" s="74"/>
      <c r="BZ926" s="74"/>
      <c r="CA926" s="74"/>
      <c r="CB926" s="74"/>
      <c r="CC926" s="74"/>
      <c r="CD926" s="74"/>
      <c r="CE926" s="74"/>
      <c r="CF926" s="74"/>
      <c r="CG926" s="74"/>
      <c r="CH926" s="74"/>
      <c r="CI926" s="74"/>
      <c r="CJ926" s="74"/>
      <c r="CK926" s="74"/>
      <c r="CL926" s="74"/>
      <c r="CM926" s="74"/>
      <c r="CN926" s="74"/>
      <c r="CO926" s="74"/>
      <c r="CP926" s="74"/>
    </row>
    <row r="927" spans="1:94" ht="13">
      <c r="A927" s="13"/>
      <c r="B927" s="3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  <c r="BC927" s="74"/>
      <c r="BD927" s="74"/>
      <c r="BE927" s="74"/>
      <c r="BF927" s="74"/>
      <c r="BG927" s="74"/>
      <c r="BH927" s="74"/>
      <c r="BI927" s="74"/>
      <c r="BJ927" s="74"/>
      <c r="BK927" s="74"/>
      <c r="BL927" s="74"/>
      <c r="BM927" s="74"/>
      <c r="BN927" s="74"/>
      <c r="BO927" s="74"/>
      <c r="BP927" s="74"/>
      <c r="BQ927" s="74"/>
      <c r="BR927" s="74"/>
      <c r="BS927" s="74"/>
      <c r="BT927" s="74"/>
      <c r="BU927" s="74"/>
      <c r="BV927" s="74"/>
      <c r="BW927" s="74"/>
      <c r="BX927" s="74"/>
      <c r="BY927" s="74"/>
      <c r="BZ927" s="74"/>
      <c r="CA927" s="74"/>
      <c r="CB927" s="74"/>
      <c r="CC927" s="74"/>
      <c r="CD927" s="74"/>
      <c r="CE927" s="74"/>
      <c r="CF927" s="74"/>
      <c r="CG927" s="74"/>
      <c r="CH927" s="74"/>
      <c r="CI927" s="74"/>
      <c r="CJ927" s="74"/>
      <c r="CK927" s="74"/>
      <c r="CL927" s="74"/>
      <c r="CM927" s="74"/>
      <c r="CN927" s="74"/>
      <c r="CO927" s="74"/>
      <c r="CP927" s="74"/>
    </row>
    <row r="928" spans="1:94" ht="13">
      <c r="A928" s="13"/>
      <c r="B928" s="3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  <c r="BC928" s="74"/>
      <c r="BD928" s="74"/>
      <c r="BE928" s="74"/>
      <c r="BF928" s="74"/>
      <c r="BG928" s="74"/>
      <c r="BH928" s="74"/>
      <c r="BI928" s="74"/>
      <c r="BJ928" s="74"/>
      <c r="BK928" s="74"/>
      <c r="BL928" s="74"/>
      <c r="BM928" s="74"/>
      <c r="BN928" s="74"/>
      <c r="BO928" s="74"/>
      <c r="BP928" s="74"/>
      <c r="BQ928" s="74"/>
      <c r="BR928" s="74"/>
      <c r="BS928" s="74"/>
      <c r="BT928" s="74"/>
      <c r="BU928" s="74"/>
      <c r="BV928" s="74"/>
      <c r="BW928" s="74"/>
      <c r="BX928" s="74"/>
      <c r="BY928" s="74"/>
      <c r="BZ928" s="74"/>
      <c r="CA928" s="74"/>
      <c r="CB928" s="74"/>
      <c r="CC928" s="74"/>
      <c r="CD928" s="74"/>
      <c r="CE928" s="74"/>
      <c r="CF928" s="74"/>
      <c r="CG928" s="74"/>
      <c r="CH928" s="74"/>
      <c r="CI928" s="74"/>
      <c r="CJ928" s="74"/>
      <c r="CK928" s="74"/>
      <c r="CL928" s="74"/>
      <c r="CM928" s="74"/>
      <c r="CN928" s="74"/>
      <c r="CO928" s="74"/>
      <c r="CP928" s="74"/>
    </row>
    <row r="929" spans="1:94" ht="13">
      <c r="A929" s="13"/>
      <c r="B929" s="3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  <c r="BC929" s="74"/>
      <c r="BD929" s="74"/>
      <c r="BE929" s="74"/>
      <c r="BF929" s="74"/>
      <c r="BG929" s="74"/>
      <c r="BH929" s="74"/>
      <c r="BI929" s="74"/>
      <c r="BJ929" s="74"/>
      <c r="BK929" s="74"/>
      <c r="BL929" s="74"/>
      <c r="BM929" s="74"/>
      <c r="BN929" s="74"/>
      <c r="BO929" s="74"/>
      <c r="BP929" s="74"/>
      <c r="BQ929" s="74"/>
      <c r="BR929" s="74"/>
      <c r="BS929" s="74"/>
      <c r="BT929" s="74"/>
      <c r="BU929" s="74"/>
      <c r="BV929" s="74"/>
      <c r="BW929" s="74"/>
      <c r="BX929" s="74"/>
      <c r="BY929" s="74"/>
      <c r="BZ929" s="74"/>
      <c r="CA929" s="74"/>
      <c r="CB929" s="74"/>
      <c r="CC929" s="74"/>
      <c r="CD929" s="74"/>
      <c r="CE929" s="74"/>
      <c r="CF929" s="74"/>
      <c r="CG929" s="74"/>
      <c r="CH929" s="74"/>
      <c r="CI929" s="74"/>
      <c r="CJ929" s="74"/>
      <c r="CK929" s="74"/>
      <c r="CL929" s="74"/>
      <c r="CM929" s="74"/>
      <c r="CN929" s="74"/>
      <c r="CO929" s="74"/>
      <c r="CP929" s="74"/>
    </row>
    <row r="930" spans="1:94" ht="13">
      <c r="A930" s="13"/>
      <c r="B930" s="3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  <c r="BC930" s="74"/>
      <c r="BD930" s="74"/>
      <c r="BE930" s="74"/>
      <c r="BF930" s="74"/>
      <c r="BG930" s="74"/>
      <c r="BH930" s="74"/>
      <c r="BI930" s="74"/>
      <c r="BJ930" s="74"/>
      <c r="BK930" s="74"/>
      <c r="BL930" s="74"/>
      <c r="BM930" s="74"/>
      <c r="BN930" s="74"/>
      <c r="BO930" s="74"/>
      <c r="BP930" s="74"/>
      <c r="BQ930" s="74"/>
      <c r="BR930" s="74"/>
      <c r="BS930" s="74"/>
      <c r="BT930" s="74"/>
      <c r="BU930" s="74"/>
      <c r="BV930" s="74"/>
      <c r="BW930" s="74"/>
      <c r="BX930" s="74"/>
      <c r="BY930" s="74"/>
      <c r="BZ930" s="74"/>
      <c r="CA930" s="74"/>
      <c r="CB930" s="74"/>
      <c r="CC930" s="74"/>
      <c r="CD930" s="74"/>
      <c r="CE930" s="74"/>
      <c r="CF930" s="74"/>
      <c r="CG930" s="74"/>
      <c r="CH930" s="74"/>
      <c r="CI930" s="74"/>
      <c r="CJ930" s="74"/>
      <c r="CK930" s="74"/>
      <c r="CL930" s="74"/>
      <c r="CM930" s="74"/>
      <c r="CN930" s="74"/>
      <c r="CO930" s="74"/>
      <c r="CP930" s="74"/>
    </row>
    <row r="931" spans="1:94" ht="13">
      <c r="A931" s="13"/>
      <c r="B931" s="3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  <c r="BC931" s="74"/>
      <c r="BD931" s="74"/>
      <c r="BE931" s="74"/>
      <c r="BF931" s="74"/>
      <c r="BG931" s="74"/>
      <c r="BH931" s="74"/>
      <c r="BI931" s="74"/>
      <c r="BJ931" s="74"/>
      <c r="BK931" s="74"/>
      <c r="BL931" s="74"/>
      <c r="BM931" s="74"/>
      <c r="BN931" s="74"/>
      <c r="BO931" s="74"/>
      <c r="BP931" s="74"/>
      <c r="BQ931" s="74"/>
      <c r="BR931" s="74"/>
      <c r="BS931" s="74"/>
      <c r="BT931" s="74"/>
      <c r="BU931" s="74"/>
      <c r="BV931" s="74"/>
      <c r="BW931" s="74"/>
      <c r="BX931" s="74"/>
      <c r="BY931" s="74"/>
      <c r="BZ931" s="74"/>
      <c r="CA931" s="74"/>
      <c r="CB931" s="74"/>
      <c r="CC931" s="74"/>
      <c r="CD931" s="74"/>
      <c r="CE931" s="74"/>
      <c r="CF931" s="74"/>
      <c r="CG931" s="74"/>
      <c r="CH931" s="74"/>
      <c r="CI931" s="74"/>
      <c r="CJ931" s="74"/>
      <c r="CK931" s="74"/>
      <c r="CL931" s="74"/>
      <c r="CM931" s="74"/>
      <c r="CN931" s="74"/>
      <c r="CO931" s="74"/>
      <c r="CP931" s="74"/>
    </row>
    <row r="932" spans="1:94" ht="13">
      <c r="A932" s="13"/>
      <c r="B932" s="3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  <c r="BC932" s="74"/>
      <c r="BD932" s="74"/>
      <c r="BE932" s="74"/>
      <c r="BF932" s="74"/>
      <c r="BG932" s="74"/>
      <c r="BH932" s="74"/>
      <c r="BI932" s="74"/>
      <c r="BJ932" s="74"/>
      <c r="BK932" s="74"/>
      <c r="BL932" s="74"/>
      <c r="BM932" s="74"/>
      <c r="BN932" s="74"/>
      <c r="BO932" s="74"/>
      <c r="BP932" s="74"/>
      <c r="BQ932" s="74"/>
      <c r="BR932" s="74"/>
      <c r="BS932" s="74"/>
      <c r="BT932" s="74"/>
      <c r="BU932" s="74"/>
      <c r="BV932" s="74"/>
      <c r="BW932" s="74"/>
      <c r="BX932" s="74"/>
      <c r="BY932" s="74"/>
      <c r="BZ932" s="74"/>
      <c r="CA932" s="74"/>
      <c r="CB932" s="74"/>
      <c r="CC932" s="74"/>
      <c r="CD932" s="74"/>
      <c r="CE932" s="74"/>
      <c r="CF932" s="74"/>
      <c r="CG932" s="74"/>
      <c r="CH932" s="74"/>
      <c r="CI932" s="74"/>
      <c r="CJ932" s="74"/>
      <c r="CK932" s="74"/>
      <c r="CL932" s="74"/>
      <c r="CM932" s="74"/>
      <c r="CN932" s="74"/>
      <c r="CO932" s="74"/>
      <c r="CP932" s="74"/>
    </row>
    <row r="933" spans="1:94" ht="13">
      <c r="A933" s="13"/>
      <c r="B933" s="3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  <c r="BC933" s="74"/>
      <c r="BD933" s="74"/>
      <c r="BE933" s="74"/>
      <c r="BF933" s="74"/>
      <c r="BG933" s="74"/>
      <c r="BH933" s="74"/>
      <c r="BI933" s="74"/>
      <c r="BJ933" s="74"/>
      <c r="BK933" s="74"/>
      <c r="BL933" s="74"/>
      <c r="BM933" s="74"/>
      <c r="BN933" s="74"/>
      <c r="BO933" s="74"/>
      <c r="BP933" s="74"/>
      <c r="BQ933" s="74"/>
      <c r="BR933" s="74"/>
      <c r="BS933" s="74"/>
      <c r="BT933" s="74"/>
      <c r="BU933" s="74"/>
      <c r="BV933" s="74"/>
      <c r="BW933" s="74"/>
      <c r="BX933" s="74"/>
      <c r="BY933" s="74"/>
      <c r="BZ933" s="74"/>
      <c r="CA933" s="74"/>
      <c r="CB933" s="74"/>
      <c r="CC933" s="74"/>
      <c r="CD933" s="74"/>
      <c r="CE933" s="74"/>
      <c r="CF933" s="74"/>
      <c r="CG933" s="74"/>
      <c r="CH933" s="74"/>
      <c r="CI933" s="74"/>
      <c r="CJ933" s="74"/>
      <c r="CK933" s="74"/>
      <c r="CL933" s="74"/>
      <c r="CM933" s="74"/>
      <c r="CN933" s="74"/>
      <c r="CO933" s="74"/>
      <c r="CP933" s="74"/>
    </row>
    <row r="934" spans="1:94" ht="13">
      <c r="A934" s="13"/>
      <c r="B934" s="3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  <c r="BC934" s="74"/>
      <c r="BD934" s="74"/>
      <c r="BE934" s="74"/>
      <c r="BF934" s="74"/>
      <c r="BG934" s="74"/>
      <c r="BH934" s="74"/>
      <c r="BI934" s="74"/>
      <c r="BJ934" s="74"/>
      <c r="BK934" s="74"/>
      <c r="BL934" s="74"/>
      <c r="BM934" s="74"/>
      <c r="BN934" s="74"/>
      <c r="BO934" s="74"/>
      <c r="BP934" s="74"/>
      <c r="BQ934" s="74"/>
      <c r="BR934" s="74"/>
      <c r="BS934" s="74"/>
      <c r="BT934" s="74"/>
      <c r="BU934" s="74"/>
      <c r="BV934" s="74"/>
      <c r="BW934" s="74"/>
      <c r="BX934" s="74"/>
      <c r="BY934" s="74"/>
      <c r="BZ934" s="74"/>
      <c r="CA934" s="74"/>
      <c r="CB934" s="74"/>
      <c r="CC934" s="74"/>
      <c r="CD934" s="74"/>
      <c r="CE934" s="74"/>
      <c r="CF934" s="74"/>
      <c r="CG934" s="74"/>
      <c r="CH934" s="74"/>
      <c r="CI934" s="74"/>
      <c r="CJ934" s="74"/>
      <c r="CK934" s="74"/>
      <c r="CL934" s="74"/>
      <c r="CM934" s="74"/>
      <c r="CN934" s="74"/>
      <c r="CO934" s="74"/>
      <c r="CP934" s="74"/>
    </row>
    <row r="935" spans="1:94" ht="13">
      <c r="A935" s="13"/>
      <c r="B935" s="3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  <c r="BC935" s="74"/>
      <c r="BD935" s="74"/>
      <c r="BE935" s="74"/>
      <c r="BF935" s="74"/>
      <c r="BG935" s="74"/>
      <c r="BH935" s="74"/>
      <c r="BI935" s="74"/>
      <c r="BJ935" s="74"/>
      <c r="BK935" s="74"/>
      <c r="BL935" s="74"/>
      <c r="BM935" s="74"/>
      <c r="BN935" s="74"/>
      <c r="BO935" s="74"/>
      <c r="BP935" s="74"/>
      <c r="BQ935" s="74"/>
      <c r="BR935" s="74"/>
      <c r="BS935" s="74"/>
      <c r="BT935" s="74"/>
      <c r="BU935" s="74"/>
      <c r="BV935" s="74"/>
      <c r="BW935" s="74"/>
      <c r="BX935" s="74"/>
      <c r="BY935" s="74"/>
      <c r="BZ935" s="74"/>
      <c r="CA935" s="74"/>
      <c r="CB935" s="74"/>
      <c r="CC935" s="74"/>
      <c r="CD935" s="74"/>
      <c r="CE935" s="74"/>
      <c r="CF935" s="74"/>
      <c r="CG935" s="74"/>
      <c r="CH935" s="74"/>
      <c r="CI935" s="74"/>
      <c r="CJ935" s="74"/>
      <c r="CK935" s="74"/>
      <c r="CL935" s="74"/>
      <c r="CM935" s="74"/>
      <c r="CN935" s="74"/>
      <c r="CO935" s="74"/>
      <c r="CP935" s="74"/>
    </row>
    <row r="936" spans="1:94" ht="13">
      <c r="A936" s="13"/>
      <c r="B936" s="3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  <c r="BC936" s="74"/>
      <c r="BD936" s="74"/>
      <c r="BE936" s="74"/>
      <c r="BF936" s="74"/>
      <c r="BG936" s="74"/>
      <c r="BH936" s="74"/>
      <c r="BI936" s="74"/>
      <c r="BJ936" s="74"/>
      <c r="BK936" s="74"/>
      <c r="BL936" s="74"/>
      <c r="BM936" s="74"/>
      <c r="BN936" s="74"/>
      <c r="BO936" s="74"/>
      <c r="BP936" s="74"/>
      <c r="BQ936" s="74"/>
      <c r="BR936" s="74"/>
      <c r="BS936" s="74"/>
      <c r="BT936" s="74"/>
      <c r="BU936" s="74"/>
      <c r="BV936" s="74"/>
      <c r="BW936" s="74"/>
      <c r="BX936" s="74"/>
      <c r="BY936" s="74"/>
      <c r="BZ936" s="74"/>
      <c r="CA936" s="74"/>
      <c r="CB936" s="74"/>
      <c r="CC936" s="74"/>
      <c r="CD936" s="74"/>
      <c r="CE936" s="74"/>
      <c r="CF936" s="74"/>
      <c r="CG936" s="74"/>
      <c r="CH936" s="74"/>
      <c r="CI936" s="74"/>
      <c r="CJ936" s="74"/>
      <c r="CK936" s="74"/>
      <c r="CL936" s="74"/>
      <c r="CM936" s="74"/>
      <c r="CN936" s="74"/>
      <c r="CO936" s="74"/>
      <c r="CP936" s="74"/>
    </row>
    <row r="937" spans="1:94" ht="13">
      <c r="A937" s="13"/>
      <c r="B937" s="3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  <c r="BC937" s="74"/>
      <c r="BD937" s="74"/>
      <c r="BE937" s="74"/>
      <c r="BF937" s="74"/>
      <c r="BG937" s="74"/>
      <c r="BH937" s="74"/>
      <c r="BI937" s="74"/>
      <c r="BJ937" s="74"/>
      <c r="BK937" s="74"/>
      <c r="BL937" s="74"/>
      <c r="BM937" s="74"/>
      <c r="BN937" s="74"/>
      <c r="BO937" s="74"/>
      <c r="BP937" s="74"/>
      <c r="BQ937" s="74"/>
      <c r="BR937" s="74"/>
      <c r="BS937" s="74"/>
      <c r="BT937" s="74"/>
      <c r="BU937" s="74"/>
      <c r="BV937" s="74"/>
      <c r="BW937" s="74"/>
      <c r="BX937" s="74"/>
      <c r="BY937" s="74"/>
      <c r="BZ937" s="74"/>
      <c r="CA937" s="74"/>
      <c r="CB937" s="74"/>
      <c r="CC937" s="74"/>
      <c r="CD937" s="74"/>
      <c r="CE937" s="74"/>
      <c r="CF937" s="74"/>
      <c r="CG937" s="74"/>
      <c r="CH937" s="74"/>
      <c r="CI937" s="74"/>
      <c r="CJ937" s="74"/>
      <c r="CK937" s="74"/>
      <c r="CL937" s="74"/>
      <c r="CM937" s="74"/>
      <c r="CN937" s="74"/>
      <c r="CO937" s="74"/>
      <c r="CP937" s="74"/>
    </row>
    <row r="938" spans="1:94" ht="13">
      <c r="A938" s="13"/>
      <c r="B938" s="3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  <c r="BC938" s="74"/>
      <c r="BD938" s="74"/>
      <c r="BE938" s="74"/>
      <c r="BF938" s="74"/>
      <c r="BG938" s="74"/>
      <c r="BH938" s="74"/>
      <c r="BI938" s="74"/>
      <c r="BJ938" s="74"/>
      <c r="BK938" s="74"/>
      <c r="BL938" s="74"/>
      <c r="BM938" s="74"/>
      <c r="BN938" s="74"/>
      <c r="BO938" s="74"/>
      <c r="BP938" s="74"/>
      <c r="BQ938" s="74"/>
      <c r="BR938" s="74"/>
      <c r="BS938" s="74"/>
      <c r="BT938" s="74"/>
      <c r="BU938" s="74"/>
      <c r="BV938" s="74"/>
      <c r="BW938" s="74"/>
      <c r="BX938" s="74"/>
      <c r="BY938" s="74"/>
      <c r="BZ938" s="74"/>
      <c r="CA938" s="74"/>
      <c r="CB938" s="74"/>
      <c r="CC938" s="74"/>
      <c r="CD938" s="74"/>
      <c r="CE938" s="74"/>
      <c r="CF938" s="74"/>
      <c r="CG938" s="74"/>
      <c r="CH938" s="74"/>
      <c r="CI938" s="74"/>
      <c r="CJ938" s="74"/>
      <c r="CK938" s="74"/>
      <c r="CL938" s="74"/>
      <c r="CM938" s="74"/>
      <c r="CN938" s="74"/>
      <c r="CO938" s="74"/>
      <c r="CP938" s="74"/>
    </row>
    <row r="939" spans="1:94" ht="13">
      <c r="A939" s="13"/>
      <c r="B939" s="3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  <c r="BC939" s="74"/>
      <c r="BD939" s="74"/>
      <c r="BE939" s="74"/>
      <c r="BF939" s="74"/>
      <c r="BG939" s="74"/>
      <c r="BH939" s="74"/>
      <c r="BI939" s="74"/>
      <c r="BJ939" s="74"/>
      <c r="BK939" s="74"/>
      <c r="BL939" s="74"/>
      <c r="BM939" s="74"/>
      <c r="BN939" s="74"/>
      <c r="BO939" s="74"/>
      <c r="BP939" s="74"/>
      <c r="BQ939" s="74"/>
      <c r="BR939" s="74"/>
      <c r="BS939" s="74"/>
      <c r="BT939" s="74"/>
      <c r="BU939" s="74"/>
      <c r="BV939" s="74"/>
      <c r="BW939" s="74"/>
      <c r="BX939" s="74"/>
      <c r="BY939" s="74"/>
      <c r="BZ939" s="74"/>
      <c r="CA939" s="74"/>
      <c r="CB939" s="74"/>
      <c r="CC939" s="74"/>
      <c r="CD939" s="74"/>
      <c r="CE939" s="74"/>
      <c r="CF939" s="74"/>
      <c r="CG939" s="74"/>
      <c r="CH939" s="74"/>
      <c r="CI939" s="74"/>
      <c r="CJ939" s="74"/>
      <c r="CK939" s="74"/>
      <c r="CL939" s="74"/>
      <c r="CM939" s="74"/>
      <c r="CN939" s="74"/>
      <c r="CO939" s="74"/>
      <c r="CP939" s="74"/>
    </row>
    <row r="940" spans="1:94" ht="13">
      <c r="A940" s="13"/>
      <c r="B940" s="3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  <c r="BC940" s="74"/>
      <c r="BD940" s="74"/>
      <c r="BE940" s="74"/>
      <c r="BF940" s="74"/>
      <c r="BG940" s="74"/>
      <c r="BH940" s="74"/>
      <c r="BI940" s="74"/>
      <c r="BJ940" s="74"/>
      <c r="BK940" s="74"/>
      <c r="BL940" s="74"/>
      <c r="BM940" s="74"/>
      <c r="BN940" s="74"/>
      <c r="BO940" s="74"/>
      <c r="BP940" s="74"/>
      <c r="BQ940" s="74"/>
      <c r="BR940" s="74"/>
      <c r="BS940" s="74"/>
      <c r="BT940" s="74"/>
      <c r="BU940" s="74"/>
      <c r="BV940" s="74"/>
      <c r="BW940" s="74"/>
      <c r="BX940" s="74"/>
      <c r="BY940" s="74"/>
      <c r="BZ940" s="74"/>
      <c r="CA940" s="74"/>
      <c r="CB940" s="74"/>
      <c r="CC940" s="74"/>
      <c r="CD940" s="74"/>
      <c r="CE940" s="74"/>
      <c r="CF940" s="74"/>
      <c r="CG940" s="74"/>
      <c r="CH940" s="74"/>
      <c r="CI940" s="74"/>
      <c r="CJ940" s="74"/>
      <c r="CK940" s="74"/>
      <c r="CL940" s="74"/>
      <c r="CM940" s="74"/>
      <c r="CN940" s="74"/>
      <c r="CO940" s="74"/>
      <c r="CP940" s="74"/>
    </row>
    <row r="941" spans="1:94" ht="13">
      <c r="A941" s="13"/>
      <c r="B941" s="3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  <c r="BC941" s="74"/>
      <c r="BD941" s="74"/>
      <c r="BE941" s="74"/>
      <c r="BF941" s="74"/>
      <c r="BG941" s="74"/>
      <c r="BH941" s="74"/>
      <c r="BI941" s="74"/>
      <c r="BJ941" s="74"/>
      <c r="BK941" s="74"/>
      <c r="BL941" s="74"/>
      <c r="BM941" s="74"/>
      <c r="BN941" s="74"/>
      <c r="BO941" s="74"/>
      <c r="BP941" s="74"/>
      <c r="BQ941" s="74"/>
      <c r="BR941" s="74"/>
      <c r="BS941" s="74"/>
      <c r="BT941" s="74"/>
      <c r="BU941" s="74"/>
      <c r="BV941" s="74"/>
      <c r="BW941" s="74"/>
      <c r="BX941" s="74"/>
      <c r="BY941" s="74"/>
      <c r="BZ941" s="74"/>
      <c r="CA941" s="74"/>
      <c r="CB941" s="74"/>
      <c r="CC941" s="74"/>
      <c r="CD941" s="74"/>
      <c r="CE941" s="74"/>
      <c r="CF941" s="74"/>
      <c r="CG941" s="74"/>
      <c r="CH941" s="74"/>
      <c r="CI941" s="74"/>
      <c r="CJ941" s="74"/>
      <c r="CK941" s="74"/>
      <c r="CL941" s="74"/>
      <c r="CM941" s="74"/>
      <c r="CN941" s="74"/>
      <c r="CO941" s="74"/>
      <c r="CP941" s="74"/>
    </row>
    <row r="942" spans="1:94" ht="13">
      <c r="A942" s="13"/>
      <c r="B942" s="3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  <c r="BC942" s="74"/>
      <c r="BD942" s="74"/>
      <c r="BE942" s="74"/>
      <c r="BF942" s="74"/>
      <c r="BG942" s="74"/>
      <c r="BH942" s="74"/>
      <c r="BI942" s="74"/>
      <c r="BJ942" s="74"/>
      <c r="BK942" s="74"/>
      <c r="BL942" s="74"/>
      <c r="BM942" s="74"/>
      <c r="BN942" s="74"/>
      <c r="BO942" s="74"/>
      <c r="BP942" s="74"/>
      <c r="BQ942" s="74"/>
      <c r="BR942" s="74"/>
      <c r="BS942" s="74"/>
      <c r="BT942" s="74"/>
      <c r="BU942" s="74"/>
      <c r="BV942" s="74"/>
      <c r="BW942" s="74"/>
      <c r="BX942" s="74"/>
      <c r="BY942" s="74"/>
      <c r="BZ942" s="74"/>
      <c r="CA942" s="74"/>
      <c r="CB942" s="74"/>
      <c r="CC942" s="74"/>
      <c r="CD942" s="74"/>
      <c r="CE942" s="74"/>
      <c r="CF942" s="74"/>
      <c r="CG942" s="74"/>
      <c r="CH942" s="74"/>
      <c r="CI942" s="74"/>
      <c r="CJ942" s="74"/>
      <c r="CK942" s="74"/>
      <c r="CL942" s="74"/>
      <c r="CM942" s="74"/>
      <c r="CN942" s="74"/>
      <c r="CO942" s="74"/>
      <c r="CP942" s="74"/>
    </row>
    <row r="943" spans="1:94" ht="13">
      <c r="A943" s="13"/>
      <c r="B943" s="3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  <c r="BC943" s="74"/>
      <c r="BD943" s="74"/>
      <c r="BE943" s="74"/>
      <c r="BF943" s="74"/>
      <c r="BG943" s="74"/>
      <c r="BH943" s="74"/>
      <c r="BI943" s="74"/>
      <c r="BJ943" s="74"/>
      <c r="BK943" s="74"/>
      <c r="BL943" s="74"/>
      <c r="BM943" s="74"/>
      <c r="BN943" s="74"/>
      <c r="BO943" s="74"/>
      <c r="BP943" s="74"/>
      <c r="BQ943" s="74"/>
      <c r="BR943" s="74"/>
      <c r="BS943" s="74"/>
      <c r="BT943" s="74"/>
      <c r="BU943" s="74"/>
      <c r="BV943" s="74"/>
      <c r="BW943" s="74"/>
      <c r="BX943" s="74"/>
      <c r="BY943" s="74"/>
      <c r="BZ943" s="74"/>
      <c r="CA943" s="74"/>
      <c r="CB943" s="74"/>
      <c r="CC943" s="74"/>
      <c r="CD943" s="74"/>
      <c r="CE943" s="74"/>
      <c r="CF943" s="74"/>
      <c r="CG943" s="74"/>
      <c r="CH943" s="74"/>
      <c r="CI943" s="74"/>
      <c r="CJ943" s="74"/>
      <c r="CK943" s="74"/>
      <c r="CL943" s="74"/>
      <c r="CM943" s="74"/>
      <c r="CN943" s="74"/>
      <c r="CO943" s="74"/>
      <c r="CP943" s="74"/>
    </row>
    <row r="944" spans="1:94" ht="13">
      <c r="A944" s="13"/>
      <c r="B944" s="3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  <c r="BC944" s="74"/>
      <c r="BD944" s="74"/>
      <c r="BE944" s="74"/>
      <c r="BF944" s="74"/>
      <c r="BG944" s="74"/>
      <c r="BH944" s="74"/>
      <c r="BI944" s="74"/>
      <c r="BJ944" s="74"/>
      <c r="BK944" s="74"/>
      <c r="BL944" s="74"/>
      <c r="BM944" s="74"/>
      <c r="BN944" s="74"/>
      <c r="BO944" s="74"/>
      <c r="BP944" s="74"/>
      <c r="BQ944" s="74"/>
      <c r="BR944" s="74"/>
      <c r="BS944" s="74"/>
      <c r="BT944" s="74"/>
      <c r="BU944" s="74"/>
      <c r="BV944" s="74"/>
      <c r="BW944" s="74"/>
      <c r="BX944" s="74"/>
      <c r="BY944" s="74"/>
      <c r="BZ944" s="74"/>
      <c r="CA944" s="74"/>
      <c r="CB944" s="74"/>
      <c r="CC944" s="74"/>
      <c r="CD944" s="74"/>
      <c r="CE944" s="74"/>
      <c r="CF944" s="74"/>
      <c r="CG944" s="74"/>
      <c r="CH944" s="74"/>
      <c r="CI944" s="74"/>
      <c r="CJ944" s="74"/>
      <c r="CK944" s="74"/>
      <c r="CL944" s="74"/>
      <c r="CM944" s="74"/>
      <c r="CN944" s="74"/>
      <c r="CO944" s="74"/>
      <c r="CP944" s="74"/>
    </row>
    <row r="945" spans="1:94" ht="13">
      <c r="A945" s="13"/>
      <c r="B945" s="3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  <c r="BC945" s="74"/>
      <c r="BD945" s="74"/>
      <c r="BE945" s="74"/>
      <c r="BF945" s="74"/>
      <c r="BG945" s="74"/>
      <c r="BH945" s="74"/>
      <c r="BI945" s="74"/>
      <c r="BJ945" s="74"/>
      <c r="BK945" s="74"/>
      <c r="BL945" s="74"/>
      <c r="BM945" s="74"/>
      <c r="BN945" s="74"/>
      <c r="BO945" s="74"/>
      <c r="BP945" s="74"/>
      <c r="BQ945" s="74"/>
      <c r="BR945" s="74"/>
      <c r="BS945" s="74"/>
      <c r="BT945" s="74"/>
      <c r="BU945" s="74"/>
      <c r="BV945" s="74"/>
      <c r="BW945" s="74"/>
      <c r="BX945" s="74"/>
      <c r="BY945" s="74"/>
      <c r="BZ945" s="74"/>
      <c r="CA945" s="74"/>
      <c r="CB945" s="74"/>
      <c r="CC945" s="74"/>
      <c r="CD945" s="74"/>
      <c r="CE945" s="74"/>
      <c r="CF945" s="74"/>
      <c r="CG945" s="74"/>
      <c r="CH945" s="74"/>
      <c r="CI945" s="74"/>
      <c r="CJ945" s="74"/>
      <c r="CK945" s="74"/>
      <c r="CL945" s="74"/>
      <c r="CM945" s="74"/>
      <c r="CN945" s="74"/>
      <c r="CO945" s="74"/>
      <c r="CP945" s="74"/>
    </row>
    <row r="946" spans="1:94" ht="13">
      <c r="A946" s="13"/>
      <c r="B946" s="3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  <c r="BC946" s="74"/>
      <c r="BD946" s="74"/>
      <c r="BE946" s="74"/>
      <c r="BF946" s="74"/>
      <c r="BG946" s="74"/>
      <c r="BH946" s="74"/>
      <c r="BI946" s="74"/>
      <c r="BJ946" s="74"/>
      <c r="BK946" s="74"/>
      <c r="BL946" s="74"/>
      <c r="BM946" s="74"/>
      <c r="BN946" s="74"/>
      <c r="BO946" s="74"/>
      <c r="BP946" s="74"/>
      <c r="BQ946" s="74"/>
      <c r="BR946" s="74"/>
      <c r="BS946" s="74"/>
      <c r="BT946" s="74"/>
      <c r="BU946" s="74"/>
      <c r="BV946" s="74"/>
      <c r="BW946" s="74"/>
      <c r="BX946" s="74"/>
      <c r="BY946" s="74"/>
      <c r="BZ946" s="74"/>
      <c r="CA946" s="74"/>
      <c r="CB946" s="74"/>
      <c r="CC946" s="74"/>
      <c r="CD946" s="74"/>
      <c r="CE946" s="74"/>
      <c r="CF946" s="74"/>
      <c r="CG946" s="74"/>
      <c r="CH946" s="74"/>
      <c r="CI946" s="74"/>
      <c r="CJ946" s="74"/>
      <c r="CK946" s="74"/>
      <c r="CL946" s="74"/>
      <c r="CM946" s="74"/>
      <c r="CN946" s="74"/>
      <c r="CO946" s="74"/>
      <c r="CP946" s="74"/>
    </row>
    <row r="947" spans="1:94" ht="13">
      <c r="A947" s="13"/>
      <c r="B947" s="3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  <c r="BC947" s="74"/>
      <c r="BD947" s="74"/>
      <c r="BE947" s="74"/>
      <c r="BF947" s="74"/>
      <c r="BG947" s="74"/>
      <c r="BH947" s="74"/>
      <c r="BI947" s="74"/>
      <c r="BJ947" s="74"/>
      <c r="BK947" s="74"/>
      <c r="BL947" s="74"/>
      <c r="BM947" s="74"/>
      <c r="BN947" s="74"/>
      <c r="BO947" s="74"/>
      <c r="BP947" s="74"/>
      <c r="BQ947" s="74"/>
      <c r="BR947" s="74"/>
      <c r="BS947" s="74"/>
      <c r="BT947" s="74"/>
      <c r="BU947" s="74"/>
      <c r="BV947" s="74"/>
      <c r="BW947" s="74"/>
      <c r="BX947" s="74"/>
      <c r="BY947" s="74"/>
      <c r="BZ947" s="74"/>
      <c r="CA947" s="74"/>
      <c r="CB947" s="74"/>
      <c r="CC947" s="74"/>
      <c r="CD947" s="74"/>
      <c r="CE947" s="74"/>
      <c r="CF947" s="74"/>
      <c r="CG947" s="74"/>
      <c r="CH947" s="74"/>
      <c r="CI947" s="74"/>
      <c r="CJ947" s="74"/>
      <c r="CK947" s="74"/>
      <c r="CL947" s="74"/>
      <c r="CM947" s="74"/>
      <c r="CN947" s="74"/>
      <c r="CO947" s="74"/>
      <c r="CP947" s="74"/>
    </row>
    <row r="948" spans="1:94" ht="13">
      <c r="A948" s="13"/>
      <c r="B948" s="3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  <c r="BC948" s="74"/>
      <c r="BD948" s="74"/>
      <c r="BE948" s="74"/>
      <c r="BF948" s="74"/>
      <c r="BG948" s="74"/>
      <c r="BH948" s="74"/>
      <c r="BI948" s="74"/>
      <c r="BJ948" s="74"/>
      <c r="BK948" s="74"/>
      <c r="BL948" s="74"/>
      <c r="BM948" s="74"/>
      <c r="BN948" s="74"/>
      <c r="BO948" s="74"/>
      <c r="BP948" s="74"/>
      <c r="BQ948" s="74"/>
      <c r="BR948" s="74"/>
      <c r="BS948" s="74"/>
      <c r="BT948" s="74"/>
      <c r="BU948" s="74"/>
      <c r="BV948" s="74"/>
      <c r="BW948" s="74"/>
      <c r="BX948" s="74"/>
      <c r="BY948" s="74"/>
      <c r="BZ948" s="74"/>
      <c r="CA948" s="74"/>
      <c r="CB948" s="74"/>
      <c r="CC948" s="74"/>
      <c r="CD948" s="74"/>
      <c r="CE948" s="74"/>
      <c r="CF948" s="74"/>
      <c r="CG948" s="74"/>
      <c r="CH948" s="74"/>
      <c r="CI948" s="74"/>
      <c r="CJ948" s="74"/>
      <c r="CK948" s="74"/>
      <c r="CL948" s="74"/>
      <c r="CM948" s="74"/>
      <c r="CN948" s="74"/>
      <c r="CO948" s="74"/>
      <c r="CP948" s="74"/>
    </row>
    <row r="949" spans="1:94" ht="13">
      <c r="A949" s="13"/>
      <c r="B949" s="3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  <c r="BC949" s="74"/>
      <c r="BD949" s="74"/>
      <c r="BE949" s="74"/>
      <c r="BF949" s="74"/>
      <c r="BG949" s="74"/>
      <c r="BH949" s="74"/>
      <c r="BI949" s="74"/>
      <c r="BJ949" s="74"/>
      <c r="BK949" s="74"/>
      <c r="BL949" s="74"/>
      <c r="BM949" s="74"/>
      <c r="BN949" s="74"/>
      <c r="BO949" s="74"/>
      <c r="BP949" s="74"/>
      <c r="BQ949" s="74"/>
      <c r="BR949" s="74"/>
      <c r="BS949" s="74"/>
      <c r="BT949" s="74"/>
      <c r="BU949" s="74"/>
      <c r="BV949" s="74"/>
      <c r="BW949" s="74"/>
      <c r="BX949" s="74"/>
      <c r="BY949" s="74"/>
      <c r="BZ949" s="74"/>
      <c r="CA949" s="74"/>
      <c r="CB949" s="74"/>
      <c r="CC949" s="74"/>
      <c r="CD949" s="74"/>
      <c r="CE949" s="74"/>
      <c r="CF949" s="74"/>
      <c r="CG949" s="74"/>
      <c r="CH949" s="74"/>
      <c r="CI949" s="74"/>
      <c r="CJ949" s="74"/>
      <c r="CK949" s="74"/>
      <c r="CL949" s="74"/>
      <c r="CM949" s="74"/>
      <c r="CN949" s="74"/>
      <c r="CO949" s="74"/>
      <c r="CP949" s="74"/>
    </row>
    <row r="950" spans="1:94" ht="13">
      <c r="A950" s="13"/>
      <c r="B950" s="3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  <c r="BC950" s="74"/>
      <c r="BD950" s="74"/>
      <c r="BE950" s="74"/>
      <c r="BF950" s="74"/>
      <c r="BG950" s="74"/>
      <c r="BH950" s="74"/>
      <c r="BI950" s="74"/>
      <c r="BJ950" s="74"/>
      <c r="BK950" s="74"/>
      <c r="BL950" s="74"/>
      <c r="BM950" s="74"/>
      <c r="BN950" s="74"/>
      <c r="BO950" s="74"/>
      <c r="BP950" s="74"/>
      <c r="BQ950" s="74"/>
      <c r="BR950" s="74"/>
      <c r="BS950" s="74"/>
      <c r="BT950" s="74"/>
      <c r="BU950" s="74"/>
      <c r="BV950" s="74"/>
      <c r="BW950" s="74"/>
      <c r="BX950" s="74"/>
      <c r="BY950" s="74"/>
      <c r="BZ950" s="74"/>
      <c r="CA950" s="74"/>
      <c r="CB950" s="74"/>
      <c r="CC950" s="74"/>
      <c r="CD950" s="74"/>
      <c r="CE950" s="74"/>
      <c r="CF950" s="74"/>
      <c r="CG950" s="74"/>
      <c r="CH950" s="74"/>
      <c r="CI950" s="74"/>
      <c r="CJ950" s="74"/>
      <c r="CK950" s="74"/>
      <c r="CL950" s="74"/>
      <c r="CM950" s="74"/>
      <c r="CN950" s="74"/>
      <c r="CO950" s="74"/>
      <c r="CP950" s="74"/>
    </row>
    <row r="951" spans="1:94" ht="13">
      <c r="A951" s="13"/>
      <c r="B951" s="3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  <c r="BC951" s="74"/>
      <c r="BD951" s="74"/>
      <c r="BE951" s="74"/>
      <c r="BF951" s="74"/>
      <c r="BG951" s="74"/>
      <c r="BH951" s="74"/>
      <c r="BI951" s="74"/>
      <c r="BJ951" s="74"/>
      <c r="BK951" s="74"/>
      <c r="BL951" s="74"/>
      <c r="BM951" s="74"/>
      <c r="BN951" s="74"/>
      <c r="BO951" s="74"/>
      <c r="BP951" s="74"/>
      <c r="BQ951" s="74"/>
      <c r="BR951" s="74"/>
      <c r="BS951" s="74"/>
      <c r="BT951" s="74"/>
      <c r="BU951" s="74"/>
      <c r="BV951" s="74"/>
      <c r="BW951" s="74"/>
      <c r="BX951" s="74"/>
      <c r="BY951" s="74"/>
      <c r="BZ951" s="74"/>
      <c r="CA951" s="74"/>
      <c r="CB951" s="74"/>
      <c r="CC951" s="74"/>
      <c r="CD951" s="74"/>
      <c r="CE951" s="74"/>
      <c r="CF951" s="74"/>
      <c r="CG951" s="74"/>
      <c r="CH951" s="74"/>
      <c r="CI951" s="74"/>
      <c r="CJ951" s="74"/>
      <c r="CK951" s="74"/>
      <c r="CL951" s="74"/>
      <c r="CM951" s="74"/>
      <c r="CN951" s="74"/>
      <c r="CO951" s="74"/>
      <c r="CP951" s="74"/>
    </row>
    <row r="952" spans="1:94" ht="13">
      <c r="A952" s="13"/>
      <c r="B952" s="3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  <c r="BC952" s="74"/>
      <c r="BD952" s="74"/>
      <c r="BE952" s="74"/>
      <c r="BF952" s="74"/>
      <c r="BG952" s="74"/>
      <c r="BH952" s="74"/>
      <c r="BI952" s="74"/>
      <c r="BJ952" s="74"/>
      <c r="BK952" s="74"/>
      <c r="BL952" s="74"/>
      <c r="BM952" s="74"/>
      <c r="BN952" s="74"/>
      <c r="BO952" s="74"/>
      <c r="BP952" s="74"/>
      <c r="BQ952" s="74"/>
      <c r="BR952" s="74"/>
      <c r="BS952" s="74"/>
      <c r="BT952" s="74"/>
      <c r="BU952" s="74"/>
      <c r="BV952" s="74"/>
      <c r="BW952" s="74"/>
      <c r="BX952" s="74"/>
      <c r="BY952" s="74"/>
      <c r="BZ952" s="74"/>
      <c r="CA952" s="74"/>
      <c r="CB952" s="74"/>
      <c r="CC952" s="74"/>
      <c r="CD952" s="74"/>
      <c r="CE952" s="74"/>
      <c r="CF952" s="74"/>
      <c r="CG952" s="74"/>
      <c r="CH952" s="74"/>
      <c r="CI952" s="74"/>
      <c r="CJ952" s="74"/>
      <c r="CK952" s="74"/>
      <c r="CL952" s="74"/>
      <c r="CM952" s="74"/>
      <c r="CN952" s="74"/>
      <c r="CO952" s="74"/>
      <c r="CP952" s="74"/>
    </row>
    <row r="953" spans="1:94" ht="13">
      <c r="A953" s="13"/>
      <c r="B953" s="3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  <c r="BC953" s="74"/>
      <c r="BD953" s="74"/>
      <c r="BE953" s="74"/>
      <c r="BF953" s="74"/>
      <c r="BG953" s="74"/>
      <c r="BH953" s="74"/>
      <c r="BI953" s="74"/>
      <c r="BJ953" s="74"/>
      <c r="BK953" s="74"/>
      <c r="BL953" s="74"/>
      <c r="BM953" s="74"/>
      <c r="BN953" s="74"/>
      <c r="BO953" s="74"/>
      <c r="BP953" s="74"/>
      <c r="BQ953" s="74"/>
      <c r="BR953" s="74"/>
      <c r="BS953" s="74"/>
      <c r="BT953" s="74"/>
      <c r="BU953" s="74"/>
      <c r="BV953" s="74"/>
      <c r="BW953" s="74"/>
      <c r="BX953" s="74"/>
      <c r="BY953" s="74"/>
      <c r="BZ953" s="74"/>
      <c r="CA953" s="74"/>
      <c r="CB953" s="74"/>
      <c r="CC953" s="74"/>
      <c r="CD953" s="74"/>
      <c r="CE953" s="74"/>
      <c r="CF953" s="74"/>
      <c r="CG953" s="74"/>
      <c r="CH953" s="74"/>
      <c r="CI953" s="74"/>
      <c r="CJ953" s="74"/>
      <c r="CK953" s="74"/>
      <c r="CL953" s="74"/>
      <c r="CM953" s="74"/>
      <c r="CN953" s="74"/>
      <c r="CO953" s="74"/>
      <c r="CP953" s="74"/>
    </row>
    <row r="954" spans="1:94" ht="13">
      <c r="A954" s="13"/>
      <c r="B954" s="3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  <c r="BC954" s="74"/>
      <c r="BD954" s="74"/>
      <c r="BE954" s="74"/>
      <c r="BF954" s="74"/>
      <c r="BG954" s="74"/>
      <c r="BH954" s="74"/>
      <c r="BI954" s="74"/>
      <c r="BJ954" s="74"/>
      <c r="BK954" s="74"/>
      <c r="BL954" s="74"/>
      <c r="BM954" s="74"/>
      <c r="BN954" s="74"/>
      <c r="BO954" s="74"/>
      <c r="BP954" s="74"/>
      <c r="BQ954" s="74"/>
      <c r="BR954" s="74"/>
      <c r="BS954" s="74"/>
      <c r="BT954" s="74"/>
      <c r="BU954" s="74"/>
      <c r="BV954" s="74"/>
      <c r="BW954" s="74"/>
      <c r="BX954" s="74"/>
      <c r="BY954" s="74"/>
      <c r="BZ954" s="74"/>
      <c r="CA954" s="74"/>
      <c r="CB954" s="74"/>
      <c r="CC954" s="74"/>
      <c r="CD954" s="74"/>
      <c r="CE954" s="74"/>
      <c r="CF954" s="74"/>
      <c r="CG954" s="74"/>
      <c r="CH954" s="74"/>
      <c r="CI954" s="74"/>
      <c r="CJ954" s="74"/>
      <c r="CK954" s="74"/>
      <c r="CL954" s="74"/>
      <c r="CM954" s="74"/>
      <c r="CN954" s="74"/>
      <c r="CO954" s="74"/>
      <c r="CP954" s="74"/>
    </row>
    <row r="955" spans="1:94" ht="13">
      <c r="A955" s="13"/>
      <c r="B955" s="3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  <c r="BC955" s="74"/>
      <c r="BD955" s="74"/>
      <c r="BE955" s="74"/>
      <c r="BF955" s="74"/>
      <c r="BG955" s="74"/>
      <c r="BH955" s="74"/>
      <c r="BI955" s="74"/>
      <c r="BJ955" s="74"/>
      <c r="BK955" s="74"/>
      <c r="BL955" s="74"/>
      <c r="BM955" s="74"/>
      <c r="BN955" s="74"/>
      <c r="BO955" s="74"/>
      <c r="BP955" s="74"/>
      <c r="BQ955" s="74"/>
      <c r="BR955" s="74"/>
      <c r="BS955" s="74"/>
      <c r="BT955" s="74"/>
      <c r="BU955" s="74"/>
      <c r="BV955" s="74"/>
      <c r="BW955" s="74"/>
      <c r="BX955" s="74"/>
      <c r="BY955" s="74"/>
      <c r="BZ955" s="74"/>
      <c r="CA955" s="74"/>
      <c r="CB955" s="74"/>
      <c r="CC955" s="74"/>
      <c r="CD955" s="74"/>
      <c r="CE955" s="74"/>
      <c r="CF955" s="74"/>
      <c r="CG955" s="74"/>
      <c r="CH955" s="74"/>
      <c r="CI955" s="74"/>
      <c r="CJ955" s="74"/>
      <c r="CK955" s="74"/>
      <c r="CL955" s="74"/>
      <c r="CM955" s="74"/>
      <c r="CN955" s="74"/>
      <c r="CO955" s="74"/>
      <c r="CP955" s="74"/>
    </row>
    <row r="956" spans="1:94" ht="13">
      <c r="A956" s="13"/>
      <c r="B956" s="3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  <c r="BC956" s="74"/>
      <c r="BD956" s="74"/>
      <c r="BE956" s="74"/>
      <c r="BF956" s="74"/>
      <c r="BG956" s="74"/>
      <c r="BH956" s="74"/>
      <c r="BI956" s="74"/>
      <c r="BJ956" s="74"/>
      <c r="BK956" s="74"/>
      <c r="BL956" s="74"/>
      <c r="BM956" s="74"/>
      <c r="BN956" s="74"/>
      <c r="BO956" s="74"/>
      <c r="BP956" s="74"/>
      <c r="BQ956" s="74"/>
      <c r="BR956" s="74"/>
      <c r="BS956" s="74"/>
      <c r="BT956" s="74"/>
      <c r="BU956" s="74"/>
      <c r="BV956" s="74"/>
      <c r="BW956" s="74"/>
      <c r="BX956" s="74"/>
      <c r="BY956" s="74"/>
      <c r="BZ956" s="74"/>
      <c r="CA956" s="74"/>
      <c r="CB956" s="74"/>
      <c r="CC956" s="74"/>
      <c r="CD956" s="74"/>
      <c r="CE956" s="74"/>
      <c r="CF956" s="74"/>
      <c r="CG956" s="74"/>
      <c r="CH956" s="74"/>
      <c r="CI956" s="74"/>
      <c r="CJ956" s="74"/>
      <c r="CK956" s="74"/>
      <c r="CL956" s="74"/>
      <c r="CM956" s="74"/>
      <c r="CN956" s="74"/>
      <c r="CO956" s="74"/>
      <c r="CP956" s="74"/>
    </row>
    <row r="957" spans="1:94" ht="13">
      <c r="A957" s="13"/>
      <c r="B957" s="3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  <c r="BC957" s="74"/>
      <c r="BD957" s="74"/>
      <c r="BE957" s="74"/>
      <c r="BF957" s="74"/>
      <c r="BG957" s="74"/>
      <c r="BH957" s="74"/>
      <c r="BI957" s="74"/>
      <c r="BJ957" s="74"/>
      <c r="BK957" s="74"/>
      <c r="BL957" s="74"/>
      <c r="BM957" s="74"/>
      <c r="BN957" s="74"/>
      <c r="BO957" s="74"/>
      <c r="BP957" s="74"/>
      <c r="BQ957" s="74"/>
      <c r="BR957" s="74"/>
      <c r="BS957" s="74"/>
      <c r="BT957" s="74"/>
      <c r="BU957" s="74"/>
      <c r="BV957" s="74"/>
      <c r="BW957" s="74"/>
      <c r="BX957" s="74"/>
      <c r="BY957" s="74"/>
      <c r="BZ957" s="74"/>
      <c r="CA957" s="74"/>
      <c r="CB957" s="74"/>
      <c r="CC957" s="74"/>
      <c r="CD957" s="74"/>
      <c r="CE957" s="74"/>
      <c r="CF957" s="74"/>
      <c r="CG957" s="74"/>
      <c r="CH957" s="74"/>
      <c r="CI957" s="74"/>
      <c r="CJ957" s="74"/>
      <c r="CK957" s="74"/>
      <c r="CL957" s="74"/>
      <c r="CM957" s="74"/>
      <c r="CN957" s="74"/>
      <c r="CO957" s="74"/>
      <c r="CP957" s="74"/>
    </row>
    <row r="958" spans="1:94" ht="13">
      <c r="A958" s="13"/>
      <c r="B958" s="3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  <c r="BC958" s="74"/>
      <c r="BD958" s="74"/>
      <c r="BE958" s="74"/>
      <c r="BF958" s="74"/>
      <c r="BG958" s="74"/>
      <c r="BH958" s="74"/>
      <c r="BI958" s="74"/>
      <c r="BJ958" s="74"/>
      <c r="BK958" s="74"/>
      <c r="BL958" s="74"/>
      <c r="BM958" s="74"/>
      <c r="BN958" s="74"/>
      <c r="BO958" s="74"/>
      <c r="BP958" s="74"/>
      <c r="BQ958" s="74"/>
      <c r="BR958" s="74"/>
      <c r="BS958" s="74"/>
      <c r="BT958" s="74"/>
      <c r="BU958" s="74"/>
      <c r="BV958" s="74"/>
      <c r="BW958" s="74"/>
      <c r="BX958" s="74"/>
      <c r="BY958" s="74"/>
      <c r="BZ958" s="74"/>
      <c r="CA958" s="74"/>
      <c r="CB958" s="74"/>
      <c r="CC958" s="74"/>
      <c r="CD958" s="74"/>
      <c r="CE958" s="74"/>
      <c r="CF958" s="74"/>
      <c r="CG958" s="74"/>
      <c r="CH958" s="74"/>
      <c r="CI958" s="74"/>
      <c r="CJ958" s="74"/>
      <c r="CK958" s="74"/>
      <c r="CL958" s="74"/>
      <c r="CM958" s="74"/>
      <c r="CN958" s="74"/>
      <c r="CO958" s="74"/>
      <c r="CP958" s="74"/>
    </row>
    <row r="959" spans="1:94" ht="13">
      <c r="A959" s="13"/>
      <c r="B959" s="3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  <c r="BC959" s="74"/>
      <c r="BD959" s="74"/>
      <c r="BE959" s="74"/>
      <c r="BF959" s="74"/>
      <c r="BG959" s="74"/>
      <c r="BH959" s="74"/>
      <c r="BI959" s="74"/>
      <c r="BJ959" s="74"/>
      <c r="BK959" s="74"/>
      <c r="BL959" s="74"/>
      <c r="BM959" s="74"/>
      <c r="BN959" s="74"/>
      <c r="BO959" s="74"/>
      <c r="BP959" s="74"/>
      <c r="BQ959" s="74"/>
      <c r="BR959" s="74"/>
      <c r="BS959" s="74"/>
      <c r="BT959" s="74"/>
      <c r="BU959" s="74"/>
      <c r="BV959" s="74"/>
      <c r="BW959" s="74"/>
      <c r="BX959" s="74"/>
      <c r="BY959" s="74"/>
      <c r="BZ959" s="74"/>
      <c r="CA959" s="74"/>
      <c r="CB959" s="74"/>
      <c r="CC959" s="74"/>
      <c r="CD959" s="74"/>
      <c r="CE959" s="74"/>
      <c r="CF959" s="74"/>
      <c r="CG959" s="74"/>
      <c r="CH959" s="74"/>
      <c r="CI959" s="74"/>
      <c r="CJ959" s="74"/>
      <c r="CK959" s="74"/>
      <c r="CL959" s="74"/>
      <c r="CM959" s="74"/>
      <c r="CN959" s="74"/>
      <c r="CO959" s="74"/>
      <c r="CP959" s="74"/>
    </row>
    <row r="960" spans="1:94" ht="13">
      <c r="A960" s="13"/>
      <c r="B960" s="3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  <c r="BC960" s="74"/>
      <c r="BD960" s="74"/>
      <c r="BE960" s="74"/>
      <c r="BF960" s="74"/>
      <c r="BG960" s="74"/>
      <c r="BH960" s="74"/>
      <c r="BI960" s="74"/>
      <c r="BJ960" s="74"/>
      <c r="BK960" s="74"/>
      <c r="BL960" s="74"/>
      <c r="BM960" s="74"/>
      <c r="BN960" s="74"/>
      <c r="BO960" s="74"/>
      <c r="BP960" s="74"/>
      <c r="BQ960" s="74"/>
      <c r="BR960" s="74"/>
      <c r="BS960" s="74"/>
      <c r="BT960" s="74"/>
      <c r="BU960" s="74"/>
      <c r="BV960" s="74"/>
      <c r="BW960" s="74"/>
      <c r="BX960" s="74"/>
      <c r="BY960" s="74"/>
      <c r="BZ960" s="74"/>
      <c r="CA960" s="74"/>
      <c r="CB960" s="74"/>
      <c r="CC960" s="74"/>
      <c r="CD960" s="74"/>
      <c r="CE960" s="74"/>
      <c r="CF960" s="74"/>
      <c r="CG960" s="74"/>
      <c r="CH960" s="74"/>
      <c r="CI960" s="74"/>
      <c r="CJ960" s="74"/>
      <c r="CK960" s="74"/>
      <c r="CL960" s="74"/>
      <c r="CM960" s="74"/>
      <c r="CN960" s="74"/>
      <c r="CO960" s="74"/>
      <c r="CP960" s="74"/>
    </row>
    <row r="961" spans="1:94" ht="13">
      <c r="A961" s="13"/>
      <c r="B961" s="3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  <c r="BC961" s="74"/>
      <c r="BD961" s="74"/>
      <c r="BE961" s="74"/>
      <c r="BF961" s="74"/>
      <c r="BG961" s="74"/>
      <c r="BH961" s="74"/>
      <c r="BI961" s="74"/>
      <c r="BJ961" s="74"/>
      <c r="BK961" s="74"/>
      <c r="BL961" s="74"/>
      <c r="BM961" s="74"/>
      <c r="BN961" s="74"/>
      <c r="BO961" s="74"/>
      <c r="BP961" s="74"/>
      <c r="BQ961" s="74"/>
      <c r="BR961" s="74"/>
      <c r="BS961" s="74"/>
      <c r="BT961" s="74"/>
      <c r="BU961" s="74"/>
      <c r="BV961" s="74"/>
      <c r="BW961" s="74"/>
      <c r="BX961" s="74"/>
      <c r="BY961" s="74"/>
      <c r="BZ961" s="74"/>
      <c r="CA961" s="74"/>
      <c r="CB961" s="74"/>
      <c r="CC961" s="74"/>
      <c r="CD961" s="74"/>
      <c r="CE961" s="74"/>
      <c r="CF961" s="74"/>
      <c r="CG961" s="74"/>
      <c r="CH961" s="74"/>
      <c r="CI961" s="74"/>
      <c r="CJ961" s="74"/>
      <c r="CK961" s="74"/>
      <c r="CL961" s="74"/>
      <c r="CM961" s="74"/>
      <c r="CN961" s="74"/>
      <c r="CO961" s="74"/>
      <c r="CP961" s="74"/>
    </row>
    <row r="962" spans="1:94" ht="13">
      <c r="A962" s="13"/>
      <c r="B962" s="3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  <c r="BC962" s="74"/>
      <c r="BD962" s="74"/>
      <c r="BE962" s="74"/>
      <c r="BF962" s="74"/>
      <c r="BG962" s="74"/>
      <c r="BH962" s="74"/>
      <c r="BI962" s="74"/>
      <c r="BJ962" s="74"/>
      <c r="BK962" s="74"/>
      <c r="BL962" s="74"/>
      <c r="BM962" s="74"/>
      <c r="BN962" s="74"/>
      <c r="BO962" s="74"/>
      <c r="BP962" s="74"/>
      <c r="BQ962" s="74"/>
      <c r="BR962" s="74"/>
      <c r="BS962" s="74"/>
      <c r="BT962" s="74"/>
      <c r="BU962" s="74"/>
      <c r="BV962" s="74"/>
      <c r="BW962" s="74"/>
      <c r="BX962" s="74"/>
      <c r="BY962" s="74"/>
      <c r="BZ962" s="74"/>
      <c r="CA962" s="74"/>
      <c r="CB962" s="74"/>
      <c r="CC962" s="74"/>
      <c r="CD962" s="74"/>
      <c r="CE962" s="74"/>
      <c r="CF962" s="74"/>
      <c r="CG962" s="74"/>
      <c r="CH962" s="74"/>
      <c r="CI962" s="74"/>
      <c r="CJ962" s="74"/>
      <c r="CK962" s="74"/>
      <c r="CL962" s="74"/>
      <c r="CM962" s="74"/>
      <c r="CN962" s="74"/>
      <c r="CO962" s="74"/>
      <c r="CP962" s="74"/>
    </row>
    <row r="963" spans="1:94" ht="13">
      <c r="A963" s="13"/>
      <c r="B963" s="3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  <c r="BC963" s="74"/>
      <c r="BD963" s="74"/>
      <c r="BE963" s="74"/>
      <c r="BF963" s="74"/>
      <c r="BG963" s="74"/>
      <c r="BH963" s="74"/>
      <c r="BI963" s="74"/>
      <c r="BJ963" s="74"/>
      <c r="BK963" s="74"/>
      <c r="BL963" s="74"/>
      <c r="BM963" s="74"/>
      <c r="BN963" s="74"/>
      <c r="BO963" s="74"/>
      <c r="BP963" s="74"/>
      <c r="BQ963" s="74"/>
      <c r="BR963" s="74"/>
      <c r="BS963" s="74"/>
      <c r="BT963" s="74"/>
      <c r="BU963" s="74"/>
      <c r="BV963" s="74"/>
      <c r="BW963" s="74"/>
      <c r="BX963" s="74"/>
      <c r="BY963" s="74"/>
      <c r="BZ963" s="74"/>
      <c r="CA963" s="74"/>
      <c r="CB963" s="74"/>
      <c r="CC963" s="74"/>
      <c r="CD963" s="74"/>
      <c r="CE963" s="74"/>
      <c r="CF963" s="74"/>
      <c r="CG963" s="74"/>
      <c r="CH963" s="74"/>
      <c r="CI963" s="74"/>
      <c r="CJ963" s="74"/>
      <c r="CK963" s="74"/>
      <c r="CL963" s="74"/>
      <c r="CM963" s="74"/>
      <c r="CN963" s="74"/>
      <c r="CO963" s="74"/>
      <c r="CP963" s="74"/>
    </row>
    <row r="964" spans="1:94" ht="13">
      <c r="A964" s="13"/>
      <c r="B964" s="3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  <c r="BC964" s="74"/>
      <c r="BD964" s="74"/>
      <c r="BE964" s="74"/>
      <c r="BF964" s="74"/>
      <c r="BG964" s="74"/>
      <c r="BH964" s="74"/>
      <c r="BI964" s="74"/>
      <c r="BJ964" s="74"/>
      <c r="BK964" s="74"/>
      <c r="BL964" s="74"/>
      <c r="BM964" s="74"/>
      <c r="BN964" s="74"/>
      <c r="BO964" s="74"/>
      <c r="BP964" s="74"/>
      <c r="BQ964" s="74"/>
      <c r="BR964" s="74"/>
      <c r="BS964" s="74"/>
      <c r="BT964" s="74"/>
      <c r="BU964" s="74"/>
      <c r="BV964" s="74"/>
      <c r="BW964" s="74"/>
      <c r="BX964" s="74"/>
      <c r="BY964" s="74"/>
      <c r="BZ964" s="74"/>
      <c r="CA964" s="74"/>
      <c r="CB964" s="74"/>
      <c r="CC964" s="74"/>
      <c r="CD964" s="74"/>
      <c r="CE964" s="74"/>
      <c r="CF964" s="74"/>
      <c r="CG964" s="74"/>
      <c r="CH964" s="74"/>
      <c r="CI964" s="74"/>
      <c r="CJ964" s="74"/>
      <c r="CK964" s="74"/>
      <c r="CL964" s="74"/>
      <c r="CM964" s="74"/>
      <c r="CN964" s="74"/>
      <c r="CO964" s="74"/>
      <c r="CP964" s="74"/>
    </row>
    <row r="965" spans="1:94" ht="13">
      <c r="A965" s="13"/>
      <c r="B965" s="3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  <c r="BC965" s="74"/>
      <c r="BD965" s="74"/>
      <c r="BE965" s="74"/>
      <c r="BF965" s="74"/>
      <c r="BG965" s="74"/>
      <c r="BH965" s="74"/>
      <c r="BI965" s="74"/>
      <c r="BJ965" s="74"/>
      <c r="BK965" s="74"/>
      <c r="BL965" s="74"/>
      <c r="BM965" s="74"/>
      <c r="BN965" s="74"/>
      <c r="BO965" s="74"/>
      <c r="BP965" s="74"/>
      <c r="BQ965" s="74"/>
      <c r="BR965" s="74"/>
      <c r="BS965" s="74"/>
      <c r="BT965" s="74"/>
      <c r="BU965" s="74"/>
      <c r="BV965" s="74"/>
      <c r="BW965" s="74"/>
      <c r="BX965" s="74"/>
      <c r="BY965" s="74"/>
      <c r="BZ965" s="74"/>
      <c r="CA965" s="74"/>
      <c r="CB965" s="74"/>
      <c r="CC965" s="74"/>
      <c r="CD965" s="74"/>
      <c r="CE965" s="74"/>
      <c r="CF965" s="74"/>
      <c r="CG965" s="74"/>
      <c r="CH965" s="74"/>
      <c r="CI965" s="74"/>
      <c r="CJ965" s="74"/>
      <c r="CK965" s="74"/>
      <c r="CL965" s="74"/>
      <c r="CM965" s="74"/>
      <c r="CN965" s="74"/>
      <c r="CO965" s="74"/>
      <c r="CP965" s="74"/>
    </row>
    <row r="966" spans="1:94" ht="13">
      <c r="A966" s="13"/>
      <c r="B966" s="3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  <c r="BC966" s="74"/>
      <c r="BD966" s="74"/>
      <c r="BE966" s="74"/>
      <c r="BF966" s="74"/>
      <c r="BG966" s="74"/>
      <c r="BH966" s="74"/>
      <c r="BI966" s="74"/>
      <c r="BJ966" s="74"/>
      <c r="BK966" s="74"/>
      <c r="BL966" s="74"/>
      <c r="BM966" s="74"/>
      <c r="BN966" s="74"/>
      <c r="BO966" s="74"/>
      <c r="BP966" s="74"/>
      <c r="BQ966" s="74"/>
      <c r="BR966" s="74"/>
      <c r="BS966" s="74"/>
      <c r="BT966" s="74"/>
      <c r="BU966" s="74"/>
      <c r="BV966" s="74"/>
      <c r="BW966" s="74"/>
      <c r="BX966" s="74"/>
      <c r="BY966" s="74"/>
      <c r="BZ966" s="74"/>
      <c r="CA966" s="74"/>
      <c r="CB966" s="74"/>
      <c r="CC966" s="74"/>
      <c r="CD966" s="74"/>
      <c r="CE966" s="74"/>
      <c r="CF966" s="74"/>
      <c r="CG966" s="74"/>
      <c r="CH966" s="74"/>
      <c r="CI966" s="74"/>
      <c r="CJ966" s="74"/>
      <c r="CK966" s="74"/>
      <c r="CL966" s="74"/>
      <c r="CM966" s="74"/>
      <c r="CN966" s="74"/>
      <c r="CO966" s="74"/>
      <c r="CP966" s="74"/>
    </row>
    <row r="967" spans="1:94" ht="13">
      <c r="A967" s="13"/>
      <c r="B967" s="3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  <c r="BC967" s="74"/>
      <c r="BD967" s="74"/>
      <c r="BE967" s="74"/>
      <c r="BF967" s="74"/>
      <c r="BG967" s="74"/>
      <c r="BH967" s="74"/>
      <c r="BI967" s="74"/>
      <c r="BJ967" s="74"/>
      <c r="BK967" s="74"/>
      <c r="BL967" s="74"/>
      <c r="BM967" s="74"/>
      <c r="BN967" s="74"/>
      <c r="BO967" s="74"/>
      <c r="BP967" s="74"/>
      <c r="BQ967" s="74"/>
      <c r="BR967" s="74"/>
      <c r="BS967" s="74"/>
      <c r="BT967" s="74"/>
      <c r="BU967" s="74"/>
      <c r="BV967" s="74"/>
      <c r="BW967" s="74"/>
      <c r="BX967" s="74"/>
      <c r="BY967" s="74"/>
      <c r="BZ967" s="74"/>
      <c r="CA967" s="74"/>
      <c r="CB967" s="74"/>
      <c r="CC967" s="74"/>
      <c r="CD967" s="74"/>
      <c r="CE967" s="74"/>
      <c r="CF967" s="74"/>
      <c r="CG967" s="74"/>
      <c r="CH967" s="74"/>
      <c r="CI967" s="74"/>
      <c r="CJ967" s="74"/>
      <c r="CK967" s="74"/>
      <c r="CL967" s="74"/>
      <c r="CM967" s="74"/>
      <c r="CN967" s="74"/>
      <c r="CO967" s="74"/>
      <c r="CP967" s="74"/>
    </row>
    <row r="968" spans="1:94" ht="13">
      <c r="A968" s="13"/>
      <c r="B968" s="3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  <c r="BC968" s="74"/>
      <c r="BD968" s="74"/>
      <c r="BE968" s="74"/>
      <c r="BF968" s="74"/>
      <c r="BG968" s="74"/>
      <c r="BH968" s="74"/>
      <c r="BI968" s="74"/>
      <c r="BJ968" s="74"/>
      <c r="BK968" s="74"/>
      <c r="BL968" s="74"/>
      <c r="BM968" s="74"/>
      <c r="BN968" s="74"/>
      <c r="BO968" s="74"/>
      <c r="BP968" s="74"/>
      <c r="BQ968" s="74"/>
      <c r="BR968" s="74"/>
      <c r="BS968" s="74"/>
      <c r="BT968" s="74"/>
      <c r="BU968" s="74"/>
      <c r="BV968" s="74"/>
      <c r="BW968" s="74"/>
      <c r="BX968" s="74"/>
      <c r="BY968" s="74"/>
      <c r="BZ968" s="74"/>
      <c r="CA968" s="74"/>
      <c r="CB968" s="74"/>
      <c r="CC968" s="74"/>
      <c r="CD968" s="74"/>
      <c r="CE968" s="74"/>
      <c r="CF968" s="74"/>
      <c r="CG968" s="74"/>
      <c r="CH968" s="74"/>
      <c r="CI968" s="74"/>
      <c r="CJ968" s="74"/>
      <c r="CK968" s="74"/>
      <c r="CL968" s="74"/>
      <c r="CM968" s="74"/>
      <c r="CN968" s="74"/>
      <c r="CO968" s="74"/>
      <c r="CP968" s="74"/>
    </row>
    <row r="969" spans="1:94" ht="13">
      <c r="A969" s="13"/>
      <c r="B969" s="3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  <c r="BC969" s="74"/>
      <c r="BD969" s="74"/>
      <c r="BE969" s="74"/>
      <c r="BF969" s="74"/>
      <c r="BG969" s="74"/>
      <c r="BH969" s="74"/>
      <c r="BI969" s="74"/>
      <c r="BJ969" s="74"/>
      <c r="BK969" s="74"/>
      <c r="BL969" s="74"/>
      <c r="BM969" s="74"/>
      <c r="BN969" s="74"/>
      <c r="BO969" s="74"/>
      <c r="BP969" s="74"/>
      <c r="BQ969" s="74"/>
      <c r="BR969" s="74"/>
      <c r="BS969" s="74"/>
      <c r="BT969" s="74"/>
      <c r="BU969" s="74"/>
      <c r="BV969" s="74"/>
      <c r="BW969" s="74"/>
      <c r="BX969" s="74"/>
      <c r="BY969" s="74"/>
      <c r="BZ969" s="74"/>
      <c r="CA969" s="74"/>
      <c r="CB969" s="74"/>
      <c r="CC969" s="74"/>
      <c r="CD969" s="74"/>
      <c r="CE969" s="74"/>
      <c r="CF969" s="74"/>
      <c r="CG969" s="74"/>
      <c r="CH969" s="74"/>
      <c r="CI969" s="74"/>
      <c r="CJ969" s="74"/>
      <c r="CK969" s="74"/>
      <c r="CL969" s="74"/>
      <c r="CM969" s="74"/>
      <c r="CN969" s="74"/>
      <c r="CO969" s="74"/>
      <c r="CP969" s="74"/>
    </row>
    <row r="970" spans="1:94" ht="13">
      <c r="A970" s="13"/>
      <c r="B970" s="3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  <c r="BC970" s="74"/>
      <c r="BD970" s="74"/>
      <c r="BE970" s="74"/>
      <c r="BF970" s="74"/>
      <c r="BG970" s="74"/>
      <c r="BH970" s="74"/>
      <c r="BI970" s="74"/>
      <c r="BJ970" s="74"/>
      <c r="BK970" s="74"/>
      <c r="BL970" s="74"/>
      <c r="BM970" s="74"/>
      <c r="BN970" s="74"/>
      <c r="BO970" s="74"/>
      <c r="BP970" s="74"/>
      <c r="BQ970" s="74"/>
      <c r="BR970" s="74"/>
      <c r="BS970" s="74"/>
      <c r="BT970" s="74"/>
      <c r="BU970" s="74"/>
      <c r="BV970" s="74"/>
      <c r="BW970" s="74"/>
      <c r="BX970" s="74"/>
      <c r="BY970" s="74"/>
      <c r="BZ970" s="74"/>
      <c r="CA970" s="74"/>
      <c r="CB970" s="74"/>
      <c r="CC970" s="74"/>
      <c r="CD970" s="74"/>
      <c r="CE970" s="74"/>
      <c r="CF970" s="74"/>
      <c r="CG970" s="74"/>
      <c r="CH970" s="74"/>
      <c r="CI970" s="74"/>
      <c r="CJ970" s="74"/>
      <c r="CK970" s="74"/>
      <c r="CL970" s="74"/>
      <c r="CM970" s="74"/>
      <c r="CN970" s="74"/>
      <c r="CO970" s="74"/>
      <c r="CP970" s="74"/>
    </row>
    <row r="971" spans="1:94" ht="13">
      <c r="A971" s="13"/>
      <c r="B971" s="3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  <c r="BC971" s="74"/>
      <c r="BD971" s="74"/>
      <c r="BE971" s="74"/>
      <c r="BF971" s="74"/>
      <c r="BG971" s="74"/>
      <c r="BH971" s="74"/>
      <c r="BI971" s="74"/>
      <c r="BJ971" s="74"/>
      <c r="BK971" s="74"/>
      <c r="BL971" s="74"/>
      <c r="BM971" s="74"/>
      <c r="BN971" s="74"/>
      <c r="BO971" s="74"/>
      <c r="BP971" s="74"/>
      <c r="BQ971" s="74"/>
      <c r="BR971" s="74"/>
      <c r="BS971" s="74"/>
      <c r="BT971" s="74"/>
      <c r="BU971" s="74"/>
      <c r="BV971" s="74"/>
      <c r="BW971" s="74"/>
      <c r="BX971" s="74"/>
      <c r="BY971" s="74"/>
      <c r="BZ971" s="74"/>
      <c r="CA971" s="74"/>
      <c r="CB971" s="74"/>
      <c r="CC971" s="74"/>
      <c r="CD971" s="74"/>
      <c r="CE971" s="74"/>
      <c r="CF971" s="74"/>
      <c r="CG971" s="74"/>
      <c r="CH971" s="74"/>
      <c r="CI971" s="74"/>
      <c r="CJ971" s="74"/>
      <c r="CK971" s="74"/>
      <c r="CL971" s="74"/>
      <c r="CM971" s="74"/>
      <c r="CN971" s="74"/>
      <c r="CO971" s="74"/>
      <c r="CP971" s="74"/>
    </row>
    <row r="972" spans="1:94" ht="13">
      <c r="A972" s="13"/>
      <c r="B972" s="3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  <c r="BC972" s="74"/>
      <c r="BD972" s="74"/>
      <c r="BE972" s="74"/>
      <c r="BF972" s="74"/>
      <c r="BG972" s="74"/>
      <c r="BH972" s="74"/>
      <c r="BI972" s="74"/>
      <c r="BJ972" s="74"/>
      <c r="BK972" s="74"/>
      <c r="BL972" s="74"/>
      <c r="BM972" s="74"/>
      <c r="BN972" s="74"/>
      <c r="BO972" s="74"/>
      <c r="BP972" s="74"/>
      <c r="BQ972" s="74"/>
      <c r="BR972" s="74"/>
      <c r="BS972" s="74"/>
      <c r="BT972" s="74"/>
      <c r="BU972" s="74"/>
      <c r="BV972" s="74"/>
      <c r="BW972" s="74"/>
      <c r="BX972" s="74"/>
      <c r="BY972" s="74"/>
      <c r="BZ972" s="74"/>
      <c r="CA972" s="74"/>
      <c r="CB972" s="74"/>
      <c r="CC972" s="74"/>
      <c r="CD972" s="74"/>
      <c r="CE972" s="74"/>
      <c r="CF972" s="74"/>
      <c r="CG972" s="74"/>
      <c r="CH972" s="74"/>
      <c r="CI972" s="74"/>
      <c r="CJ972" s="74"/>
      <c r="CK972" s="74"/>
      <c r="CL972" s="74"/>
      <c r="CM972" s="74"/>
      <c r="CN972" s="74"/>
      <c r="CO972" s="74"/>
      <c r="CP972" s="74"/>
    </row>
    <row r="973" spans="1:94" ht="13">
      <c r="A973" s="13"/>
      <c r="B973" s="3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  <c r="BC973" s="74"/>
      <c r="BD973" s="74"/>
      <c r="BE973" s="74"/>
      <c r="BF973" s="74"/>
      <c r="BG973" s="74"/>
      <c r="BH973" s="74"/>
      <c r="BI973" s="74"/>
      <c r="BJ973" s="74"/>
      <c r="BK973" s="74"/>
      <c r="BL973" s="74"/>
      <c r="BM973" s="74"/>
      <c r="BN973" s="74"/>
      <c r="BO973" s="74"/>
      <c r="BP973" s="74"/>
      <c r="BQ973" s="74"/>
      <c r="BR973" s="74"/>
      <c r="BS973" s="74"/>
      <c r="BT973" s="74"/>
      <c r="BU973" s="74"/>
      <c r="BV973" s="74"/>
      <c r="BW973" s="74"/>
      <c r="BX973" s="74"/>
      <c r="BY973" s="74"/>
      <c r="BZ973" s="74"/>
      <c r="CA973" s="74"/>
      <c r="CB973" s="74"/>
      <c r="CC973" s="74"/>
      <c r="CD973" s="74"/>
      <c r="CE973" s="74"/>
      <c r="CF973" s="74"/>
      <c r="CG973" s="74"/>
      <c r="CH973" s="74"/>
      <c r="CI973" s="74"/>
      <c r="CJ973" s="74"/>
      <c r="CK973" s="74"/>
      <c r="CL973" s="74"/>
      <c r="CM973" s="74"/>
      <c r="CN973" s="74"/>
      <c r="CO973" s="74"/>
      <c r="CP973" s="74"/>
    </row>
    <row r="974" spans="1:94" ht="13">
      <c r="A974" s="13"/>
      <c r="B974" s="3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  <c r="BG974" s="74"/>
      <c r="BH974" s="74"/>
      <c r="BI974" s="74"/>
      <c r="BJ974" s="74"/>
      <c r="BK974" s="74"/>
      <c r="BL974" s="74"/>
      <c r="BM974" s="74"/>
      <c r="BN974" s="74"/>
      <c r="BO974" s="74"/>
      <c r="BP974" s="74"/>
      <c r="BQ974" s="74"/>
      <c r="BR974" s="74"/>
      <c r="BS974" s="74"/>
      <c r="BT974" s="74"/>
      <c r="BU974" s="74"/>
      <c r="BV974" s="74"/>
      <c r="BW974" s="74"/>
      <c r="BX974" s="74"/>
      <c r="BY974" s="74"/>
      <c r="BZ974" s="74"/>
      <c r="CA974" s="74"/>
      <c r="CB974" s="74"/>
      <c r="CC974" s="74"/>
      <c r="CD974" s="74"/>
      <c r="CE974" s="74"/>
      <c r="CF974" s="74"/>
      <c r="CG974" s="74"/>
      <c r="CH974" s="74"/>
      <c r="CI974" s="74"/>
      <c r="CJ974" s="74"/>
      <c r="CK974" s="74"/>
      <c r="CL974" s="74"/>
      <c r="CM974" s="74"/>
      <c r="CN974" s="74"/>
      <c r="CO974" s="74"/>
      <c r="CP974" s="74"/>
    </row>
    <row r="975" spans="1:94" ht="13">
      <c r="A975" s="13"/>
      <c r="B975" s="3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  <c r="BG975" s="74"/>
      <c r="BH975" s="74"/>
      <c r="BI975" s="74"/>
      <c r="BJ975" s="74"/>
      <c r="BK975" s="74"/>
      <c r="BL975" s="74"/>
      <c r="BM975" s="74"/>
      <c r="BN975" s="74"/>
      <c r="BO975" s="74"/>
      <c r="BP975" s="74"/>
      <c r="BQ975" s="74"/>
      <c r="BR975" s="74"/>
      <c r="BS975" s="74"/>
      <c r="BT975" s="74"/>
      <c r="BU975" s="74"/>
      <c r="BV975" s="74"/>
      <c r="BW975" s="74"/>
      <c r="BX975" s="74"/>
      <c r="BY975" s="74"/>
      <c r="BZ975" s="74"/>
      <c r="CA975" s="74"/>
      <c r="CB975" s="74"/>
      <c r="CC975" s="74"/>
      <c r="CD975" s="74"/>
      <c r="CE975" s="74"/>
      <c r="CF975" s="74"/>
      <c r="CG975" s="74"/>
      <c r="CH975" s="74"/>
      <c r="CI975" s="74"/>
      <c r="CJ975" s="74"/>
      <c r="CK975" s="74"/>
      <c r="CL975" s="74"/>
      <c r="CM975" s="74"/>
      <c r="CN975" s="74"/>
      <c r="CO975" s="74"/>
      <c r="CP975" s="74"/>
    </row>
    <row r="976" spans="1:94" ht="13">
      <c r="A976" s="13"/>
      <c r="B976" s="3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  <c r="BG976" s="74"/>
      <c r="BH976" s="74"/>
      <c r="BI976" s="74"/>
      <c r="BJ976" s="74"/>
      <c r="BK976" s="74"/>
      <c r="BL976" s="74"/>
      <c r="BM976" s="74"/>
      <c r="BN976" s="74"/>
      <c r="BO976" s="74"/>
      <c r="BP976" s="74"/>
      <c r="BQ976" s="74"/>
      <c r="BR976" s="74"/>
      <c r="BS976" s="74"/>
      <c r="BT976" s="74"/>
      <c r="BU976" s="74"/>
      <c r="BV976" s="74"/>
      <c r="BW976" s="74"/>
      <c r="BX976" s="74"/>
      <c r="BY976" s="74"/>
      <c r="BZ976" s="74"/>
      <c r="CA976" s="74"/>
      <c r="CB976" s="74"/>
      <c r="CC976" s="74"/>
      <c r="CD976" s="74"/>
      <c r="CE976" s="74"/>
      <c r="CF976" s="74"/>
      <c r="CG976" s="74"/>
      <c r="CH976" s="74"/>
      <c r="CI976" s="74"/>
      <c r="CJ976" s="74"/>
      <c r="CK976" s="74"/>
      <c r="CL976" s="74"/>
      <c r="CM976" s="74"/>
      <c r="CN976" s="74"/>
      <c r="CO976" s="74"/>
      <c r="CP976" s="74"/>
    </row>
    <row r="977" spans="1:94" ht="13">
      <c r="A977" s="13"/>
      <c r="B977" s="3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  <c r="BG977" s="74"/>
      <c r="BH977" s="74"/>
      <c r="BI977" s="74"/>
      <c r="BJ977" s="74"/>
      <c r="BK977" s="74"/>
      <c r="BL977" s="74"/>
      <c r="BM977" s="74"/>
      <c r="BN977" s="74"/>
      <c r="BO977" s="74"/>
      <c r="BP977" s="74"/>
      <c r="BQ977" s="74"/>
      <c r="BR977" s="74"/>
      <c r="BS977" s="74"/>
      <c r="BT977" s="74"/>
      <c r="BU977" s="74"/>
      <c r="BV977" s="74"/>
      <c r="BW977" s="74"/>
      <c r="BX977" s="74"/>
      <c r="BY977" s="74"/>
      <c r="BZ977" s="74"/>
      <c r="CA977" s="74"/>
      <c r="CB977" s="74"/>
      <c r="CC977" s="74"/>
      <c r="CD977" s="74"/>
      <c r="CE977" s="74"/>
      <c r="CF977" s="74"/>
      <c r="CG977" s="74"/>
      <c r="CH977" s="74"/>
      <c r="CI977" s="74"/>
      <c r="CJ977" s="74"/>
      <c r="CK977" s="74"/>
      <c r="CL977" s="74"/>
      <c r="CM977" s="74"/>
      <c r="CN977" s="74"/>
      <c r="CO977" s="74"/>
      <c r="CP977" s="74"/>
    </row>
    <row r="978" spans="1:94" ht="13">
      <c r="A978" s="13"/>
      <c r="B978" s="3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  <c r="BG978" s="74"/>
      <c r="BH978" s="74"/>
      <c r="BI978" s="74"/>
      <c r="BJ978" s="74"/>
      <c r="BK978" s="74"/>
      <c r="BL978" s="74"/>
      <c r="BM978" s="74"/>
      <c r="BN978" s="74"/>
      <c r="BO978" s="74"/>
      <c r="BP978" s="74"/>
      <c r="BQ978" s="74"/>
      <c r="BR978" s="74"/>
      <c r="BS978" s="74"/>
      <c r="BT978" s="74"/>
      <c r="BU978" s="74"/>
      <c r="BV978" s="74"/>
      <c r="BW978" s="74"/>
      <c r="BX978" s="74"/>
      <c r="BY978" s="74"/>
      <c r="BZ978" s="74"/>
      <c r="CA978" s="74"/>
      <c r="CB978" s="74"/>
      <c r="CC978" s="74"/>
      <c r="CD978" s="74"/>
      <c r="CE978" s="74"/>
      <c r="CF978" s="74"/>
      <c r="CG978" s="74"/>
      <c r="CH978" s="74"/>
      <c r="CI978" s="74"/>
      <c r="CJ978" s="74"/>
      <c r="CK978" s="74"/>
      <c r="CL978" s="74"/>
      <c r="CM978" s="74"/>
      <c r="CN978" s="74"/>
      <c r="CO978" s="74"/>
      <c r="CP978" s="74"/>
    </row>
    <row r="979" spans="1:94" ht="13">
      <c r="A979" s="13"/>
      <c r="B979" s="3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  <c r="BG979" s="74"/>
      <c r="BH979" s="74"/>
      <c r="BI979" s="74"/>
      <c r="BJ979" s="74"/>
      <c r="BK979" s="74"/>
      <c r="BL979" s="74"/>
      <c r="BM979" s="74"/>
      <c r="BN979" s="74"/>
      <c r="BO979" s="74"/>
      <c r="BP979" s="74"/>
      <c r="BQ979" s="74"/>
      <c r="BR979" s="74"/>
      <c r="BS979" s="74"/>
      <c r="BT979" s="74"/>
      <c r="BU979" s="74"/>
      <c r="BV979" s="74"/>
      <c r="BW979" s="74"/>
      <c r="BX979" s="74"/>
      <c r="BY979" s="74"/>
      <c r="BZ979" s="74"/>
      <c r="CA979" s="74"/>
      <c r="CB979" s="74"/>
      <c r="CC979" s="74"/>
      <c r="CD979" s="74"/>
      <c r="CE979" s="74"/>
      <c r="CF979" s="74"/>
      <c r="CG979" s="74"/>
      <c r="CH979" s="74"/>
      <c r="CI979" s="74"/>
      <c r="CJ979" s="74"/>
      <c r="CK979" s="74"/>
      <c r="CL979" s="74"/>
      <c r="CM979" s="74"/>
      <c r="CN979" s="74"/>
      <c r="CO979" s="74"/>
      <c r="CP979" s="74"/>
    </row>
    <row r="980" spans="1:94" ht="13">
      <c r="A980" s="13"/>
      <c r="B980" s="3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  <c r="BG980" s="74"/>
      <c r="BH980" s="74"/>
      <c r="BI980" s="74"/>
      <c r="BJ980" s="74"/>
      <c r="BK980" s="74"/>
      <c r="BL980" s="74"/>
      <c r="BM980" s="74"/>
      <c r="BN980" s="74"/>
      <c r="BO980" s="74"/>
      <c r="BP980" s="74"/>
      <c r="BQ980" s="74"/>
      <c r="BR980" s="74"/>
      <c r="BS980" s="74"/>
      <c r="BT980" s="74"/>
      <c r="BU980" s="74"/>
      <c r="BV980" s="74"/>
      <c r="BW980" s="74"/>
      <c r="BX980" s="74"/>
      <c r="BY980" s="74"/>
      <c r="BZ980" s="74"/>
      <c r="CA980" s="74"/>
      <c r="CB980" s="74"/>
      <c r="CC980" s="74"/>
      <c r="CD980" s="74"/>
      <c r="CE980" s="74"/>
      <c r="CF980" s="74"/>
      <c r="CG980" s="74"/>
      <c r="CH980" s="74"/>
      <c r="CI980" s="74"/>
      <c r="CJ980" s="74"/>
      <c r="CK980" s="74"/>
      <c r="CL980" s="74"/>
      <c r="CM980" s="74"/>
      <c r="CN980" s="74"/>
      <c r="CO980" s="74"/>
      <c r="CP980" s="74"/>
    </row>
    <row r="981" spans="1:94" ht="13">
      <c r="A981" s="13"/>
      <c r="B981" s="3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  <c r="BG981" s="74"/>
      <c r="BH981" s="74"/>
      <c r="BI981" s="74"/>
      <c r="BJ981" s="74"/>
      <c r="BK981" s="74"/>
      <c r="BL981" s="74"/>
      <c r="BM981" s="74"/>
      <c r="BN981" s="74"/>
      <c r="BO981" s="74"/>
      <c r="BP981" s="74"/>
      <c r="BQ981" s="74"/>
      <c r="BR981" s="74"/>
      <c r="BS981" s="74"/>
      <c r="BT981" s="74"/>
      <c r="BU981" s="74"/>
      <c r="BV981" s="74"/>
      <c r="BW981" s="74"/>
      <c r="BX981" s="74"/>
      <c r="BY981" s="74"/>
      <c r="BZ981" s="74"/>
      <c r="CA981" s="74"/>
      <c r="CB981" s="74"/>
      <c r="CC981" s="74"/>
      <c r="CD981" s="74"/>
      <c r="CE981" s="74"/>
      <c r="CF981" s="74"/>
      <c r="CG981" s="74"/>
      <c r="CH981" s="74"/>
      <c r="CI981" s="74"/>
      <c r="CJ981" s="74"/>
      <c r="CK981" s="74"/>
      <c r="CL981" s="74"/>
      <c r="CM981" s="74"/>
      <c r="CN981" s="74"/>
      <c r="CO981" s="74"/>
      <c r="CP981" s="74"/>
    </row>
    <row r="982" spans="1:94" ht="13">
      <c r="A982" s="13"/>
      <c r="B982" s="3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  <c r="BG982" s="74"/>
      <c r="BH982" s="74"/>
      <c r="BI982" s="74"/>
      <c r="BJ982" s="74"/>
      <c r="BK982" s="74"/>
      <c r="BL982" s="74"/>
      <c r="BM982" s="74"/>
      <c r="BN982" s="74"/>
      <c r="BO982" s="74"/>
      <c r="BP982" s="74"/>
      <c r="BQ982" s="74"/>
      <c r="BR982" s="74"/>
      <c r="BS982" s="74"/>
      <c r="BT982" s="74"/>
      <c r="BU982" s="74"/>
      <c r="BV982" s="74"/>
      <c r="BW982" s="74"/>
      <c r="BX982" s="74"/>
      <c r="BY982" s="74"/>
      <c r="BZ982" s="74"/>
      <c r="CA982" s="74"/>
      <c r="CB982" s="74"/>
      <c r="CC982" s="74"/>
      <c r="CD982" s="74"/>
      <c r="CE982" s="74"/>
      <c r="CF982" s="74"/>
      <c r="CG982" s="74"/>
      <c r="CH982" s="74"/>
      <c r="CI982" s="74"/>
      <c r="CJ982" s="74"/>
      <c r="CK982" s="74"/>
      <c r="CL982" s="74"/>
      <c r="CM982" s="74"/>
      <c r="CN982" s="74"/>
      <c r="CO982" s="74"/>
      <c r="CP982" s="74"/>
    </row>
    <row r="983" spans="1:94" ht="13">
      <c r="A983" s="13"/>
      <c r="B983" s="3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  <c r="BG983" s="74"/>
      <c r="BH983" s="74"/>
      <c r="BI983" s="74"/>
      <c r="BJ983" s="74"/>
      <c r="BK983" s="74"/>
      <c r="BL983" s="74"/>
      <c r="BM983" s="74"/>
      <c r="BN983" s="74"/>
      <c r="BO983" s="74"/>
      <c r="BP983" s="74"/>
      <c r="BQ983" s="74"/>
      <c r="BR983" s="74"/>
      <c r="BS983" s="74"/>
      <c r="BT983" s="74"/>
      <c r="BU983" s="74"/>
      <c r="BV983" s="74"/>
      <c r="BW983" s="74"/>
      <c r="BX983" s="74"/>
      <c r="BY983" s="74"/>
      <c r="BZ983" s="74"/>
      <c r="CA983" s="74"/>
      <c r="CB983" s="74"/>
      <c r="CC983" s="74"/>
      <c r="CD983" s="74"/>
      <c r="CE983" s="74"/>
      <c r="CF983" s="74"/>
      <c r="CG983" s="74"/>
      <c r="CH983" s="74"/>
      <c r="CI983" s="74"/>
      <c r="CJ983" s="74"/>
      <c r="CK983" s="74"/>
      <c r="CL983" s="74"/>
      <c r="CM983" s="74"/>
      <c r="CN983" s="74"/>
      <c r="CO983" s="74"/>
      <c r="CP983" s="74"/>
    </row>
    <row r="984" spans="1:94" ht="13">
      <c r="A984" s="13"/>
      <c r="B984" s="3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  <c r="BG984" s="74"/>
      <c r="BH984" s="74"/>
      <c r="BI984" s="74"/>
      <c r="BJ984" s="74"/>
      <c r="BK984" s="74"/>
      <c r="BL984" s="74"/>
      <c r="BM984" s="74"/>
      <c r="BN984" s="74"/>
      <c r="BO984" s="74"/>
      <c r="BP984" s="74"/>
      <c r="BQ984" s="74"/>
      <c r="BR984" s="74"/>
      <c r="BS984" s="74"/>
      <c r="BT984" s="74"/>
      <c r="BU984" s="74"/>
      <c r="BV984" s="74"/>
      <c r="BW984" s="74"/>
      <c r="BX984" s="74"/>
      <c r="BY984" s="74"/>
      <c r="BZ984" s="74"/>
      <c r="CA984" s="74"/>
      <c r="CB984" s="74"/>
      <c r="CC984" s="74"/>
      <c r="CD984" s="74"/>
      <c r="CE984" s="74"/>
      <c r="CF984" s="74"/>
      <c r="CG984" s="74"/>
      <c r="CH984" s="74"/>
      <c r="CI984" s="74"/>
      <c r="CJ984" s="74"/>
      <c r="CK984" s="74"/>
      <c r="CL984" s="74"/>
      <c r="CM984" s="74"/>
      <c r="CN984" s="74"/>
      <c r="CO984" s="74"/>
      <c r="CP984" s="74"/>
    </row>
    <row r="985" spans="1:94" ht="13">
      <c r="A985" s="13"/>
      <c r="B985" s="3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  <c r="BG985" s="74"/>
      <c r="BH985" s="74"/>
      <c r="BI985" s="74"/>
      <c r="BJ985" s="74"/>
      <c r="BK985" s="74"/>
      <c r="BL985" s="74"/>
      <c r="BM985" s="74"/>
      <c r="BN985" s="74"/>
      <c r="BO985" s="74"/>
      <c r="BP985" s="74"/>
      <c r="BQ985" s="74"/>
      <c r="BR985" s="74"/>
      <c r="BS985" s="74"/>
      <c r="BT985" s="74"/>
      <c r="BU985" s="74"/>
      <c r="BV985" s="74"/>
      <c r="BW985" s="74"/>
      <c r="BX985" s="74"/>
      <c r="BY985" s="74"/>
      <c r="BZ985" s="74"/>
      <c r="CA985" s="74"/>
      <c r="CB985" s="74"/>
      <c r="CC985" s="74"/>
      <c r="CD985" s="74"/>
      <c r="CE985" s="74"/>
      <c r="CF985" s="74"/>
      <c r="CG985" s="74"/>
      <c r="CH985" s="74"/>
      <c r="CI985" s="74"/>
      <c r="CJ985" s="74"/>
      <c r="CK985" s="74"/>
      <c r="CL985" s="74"/>
      <c r="CM985" s="74"/>
      <c r="CN985" s="74"/>
      <c r="CO985" s="74"/>
      <c r="CP985" s="74"/>
    </row>
    <row r="986" spans="1:94" ht="13">
      <c r="A986" s="13"/>
      <c r="B986" s="3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  <c r="BG986" s="74"/>
      <c r="BH986" s="74"/>
      <c r="BI986" s="74"/>
      <c r="BJ986" s="74"/>
      <c r="BK986" s="74"/>
      <c r="BL986" s="74"/>
      <c r="BM986" s="74"/>
      <c r="BN986" s="74"/>
      <c r="BO986" s="74"/>
      <c r="BP986" s="74"/>
      <c r="BQ986" s="74"/>
      <c r="BR986" s="74"/>
      <c r="BS986" s="74"/>
      <c r="BT986" s="74"/>
      <c r="BU986" s="74"/>
      <c r="BV986" s="74"/>
      <c r="BW986" s="74"/>
      <c r="BX986" s="74"/>
      <c r="BY986" s="74"/>
      <c r="BZ986" s="74"/>
      <c r="CA986" s="74"/>
      <c r="CB986" s="74"/>
      <c r="CC986" s="74"/>
      <c r="CD986" s="74"/>
      <c r="CE986" s="74"/>
      <c r="CF986" s="74"/>
      <c r="CG986" s="74"/>
      <c r="CH986" s="74"/>
      <c r="CI986" s="74"/>
      <c r="CJ986" s="74"/>
      <c r="CK986" s="74"/>
      <c r="CL986" s="74"/>
      <c r="CM986" s="74"/>
      <c r="CN986" s="74"/>
      <c r="CO986" s="74"/>
      <c r="CP986" s="74"/>
    </row>
    <row r="987" spans="1:94" ht="13">
      <c r="A987" s="13"/>
      <c r="B987" s="3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  <c r="BG987" s="74"/>
      <c r="BH987" s="74"/>
      <c r="BI987" s="74"/>
      <c r="BJ987" s="74"/>
      <c r="BK987" s="74"/>
      <c r="BL987" s="74"/>
      <c r="BM987" s="74"/>
      <c r="BN987" s="74"/>
      <c r="BO987" s="74"/>
      <c r="BP987" s="74"/>
      <c r="BQ987" s="74"/>
      <c r="BR987" s="74"/>
      <c r="BS987" s="74"/>
      <c r="BT987" s="74"/>
      <c r="BU987" s="74"/>
      <c r="BV987" s="74"/>
      <c r="BW987" s="74"/>
      <c r="BX987" s="74"/>
      <c r="BY987" s="74"/>
      <c r="BZ987" s="74"/>
      <c r="CA987" s="74"/>
      <c r="CB987" s="74"/>
      <c r="CC987" s="74"/>
      <c r="CD987" s="74"/>
      <c r="CE987" s="74"/>
      <c r="CF987" s="74"/>
      <c r="CG987" s="74"/>
      <c r="CH987" s="74"/>
      <c r="CI987" s="74"/>
      <c r="CJ987" s="74"/>
      <c r="CK987" s="74"/>
      <c r="CL987" s="74"/>
      <c r="CM987" s="74"/>
      <c r="CN987" s="74"/>
      <c r="CO987" s="74"/>
      <c r="CP987" s="74"/>
    </row>
    <row r="988" spans="1:94" ht="13">
      <c r="A988" s="13"/>
      <c r="B988" s="3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  <c r="BG988" s="74"/>
      <c r="BH988" s="74"/>
      <c r="BI988" s="74"/>
      <c r="BJ988" s="74"/>
      <c r="BK988" s="74"/>
      <c r="BL988" s="74"/>
      <c r="BM988" s="74"/>
      <c r="BN988" s="74"/>
      <c r="BO988" s="74"/>
      <c r="BP988" s="74"/>
      <c r="BQ988" s="74"/>
      <c r="BR988" s="74"/>
      <c r="BS988" s="74"/>
      <c r="BT988" s="74"/>
      <c r="BU988" s="74"/>
      <c r="BV988" s="74"/>
      <c r="BW988" s="74"/>
      <c r="BX988" s="74"/>
      <c r="BY988" s="74"/>
      <c r="BZ988" s="74"/>
      <c r="CA988" s="74"/>
      <c r="CB988" s="74"/>
      <c r="CC988" s="74"/>
      <c r="CD988" s="74"/>
      <c r="CE988" s="74"/>
      <c r="CF988" s="74"/>
      <c r="CG988" s="74"/>
      <c r="CH988" s="74"/>
      <c r="CI988" s="74"/>
      <c r="CJ988" s="74"/>
      <c r="CK988" s="74"/>
      <c r="CL988" s="74"/>
      <c r="CM988" s="74"/>
      <c r="CN988" s="74"/>
      <c r="CO988" s="74"/>
      <c r="CP988" s="74"/>
    </row>
    <row r="989" spans="1:94" ht="13">
      <c r="A989" s="13"/>
      <c r="B989" s="3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  <c r="BG989" s="74"/>
      <c r="BH989" s="74"/>
      <c r="BI989" s="74"/>
      <c r="BJ989" s="74"/>
      <c r="BK989" s="74"/>
      <c r="BL989" s="74"/>
      <c r="BM989" s="74"/>
      <c r="BN989" s="74"/>
      <c r="BO989" s="74"/>
      <c r="BP989" s="74"/>
      <c r="BQ989" s="74"/>
      <c r="BR989" s="74"/>
      <c r="BS989" s="74"/>
      <c r="BT989" s="74"/>
      <c r="BU989" s="74"/>
      <c r="BV989" s="74"/>
      <c r="BW989" s="74"/>
      <c r="BX989" s="74"/>
      <c r="BY989" s="74"/>
      <c r="BZ989" s="74"/>
      <c r="CA989" s="74"/>
      <c r="CB989" s="74"/>
      <c r="CC989" s="74"/>
      <c r="CD989" s="74"/>
      <c r="CE989" s="74"/>
      <c r="CF989" s="74"/>
      <c r="CG989" s="74"/>
      <c r="CH989" s="74"/>
      <c r="CI989" s="74"/>
      <c r="CJ989" s="74"/>
      <c r="CK989" s="74"/>
      <c r="CL989" s="74"/>
      <c r="CM989" s="74"/>
      <c r="CN989" s="74"/>
      <c r="CO989" s="74"/>
      <c r="CP989" s="74"/>
    </row>
    <row r="990" spans="1:94" ht="13">
      <c r="A990" s="13"/>
      <c r="B990" s="3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  <c r="BG990" s="74"/>
      <c r="BH990" s="74"/>
      <c r="BI990" s="74"/>
      <c r="BJ990" s="74"/>
      <c r="BK990" s="74"/>
      <c r="BL990" s="74"/>
      <c r="BM990" s="74"/>
      <c r="BN990" s="74"/>
      <c r="BO990" s="74"/>
      <c r="BP990" s="74"/>
      <c r="BQ990" s="74"/>
      <c r="BR990" s="74"/>
      <c r="BS990" s="74"/>
      <c r="BT990" s="74"/>
      <c r="BU990" s="74"/>
      <c r="BV990" s="74"/>
      <c r="BW990" s="74"/>
      <c r="BX990" s="74"/>
      <c r="BY990" s="74"/>
      <c r="BZ990" s="74"/>
      <c r="CA990" s="74"/>
      <c r="CB990" s="74"/>
      <c r="CC990" s="74"/>
      <c r="CD990" s="74"/>
      <c r="CE990" s="74"/>
      <c r="CF990" s="74"/>
      <c r="CG990" s="74"/>
      <c r="CH990" s="74"/>
      <c r="CI990" s="74"/>
      <c r="CJ990" s="74"/>
      <c r="CK990" s="74"/>
      <c r="CL990" s="74"/>
      <c r="CM990" s="74"/>
      <c r="CN990" s="74"/>
      <c r="CO990" s="74"/>
      <c r="CP990" s="74"/>
    </row>
    <row r="991" spans="1:94" ht="13">
      <c r="A991" s="13"/>
      <c r="B991" s="3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  <c r="BG991" s="74"/>
      <c r="BH991" s="74"/>
      <c r="BI991" s="74"/>
      <c r="BJ991" s="74"/>
      <c r="BK991" s="74"/>
      <c r="BL991" s="74"/>
      <c r="BM991" s="74"/>
      <c r="BN991" s="74"/>
      <c r="BO991" s="74"/>
      <c r="BP991" s="74"/>
      <c r="BQ991" s="74"/>
      <c r="BR991" s="74"/>
      <c r="BS991" s="74"/>
      <c r="BT991" s="74"/>
      <c r="BU991" s="74"/>
      <c r="BV991" s="74"/>
      <c r="BW991" s="74"/>
      <c r="BX991" s="74"/>
      <c r="BY991" s="74"/>
      <c r="BZ991" s="74"/>
      <c r="CA991" s="74"/>
      <c r="CB991" s="74"/>
      <c r="CC991" s="74"/>
      <c r="CD991" s="74"/>
      <c r="CE991" s="74"/>
      <c r="CF991" s="74"/>
      <c r="CG991" s="74"/>
      <c r="CH991" s="74"/>
      <c r="CI991" s="74"/>
      <c r="CJ991" s="74"/>
      <c r="CK991" s="74"/>
      <c r="CL991" s="74"/>
      <c r="CM991" s="74"/>
      <c r="CN991" s="74"/>
      <c r="CO991" s="74"/>
      <c r="CP991" s="74"/>
    </row>
    <row r="992" spans="1:94" ht="13">
      <c r="A992" s="13"/>
      <c r="B992" s="3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  <c r="BG992" s="74"/>
      <c r="BH992" s="74"/>
      <c r="BI992" s="74"/>
      <c r="BJ992" s="74"/>
      <c r="BK992" s="74"/>
      <c r="BL992" s="74"/>
      <c r="BM992" s="74"/>
      <c r="BN992" s="74"/>
      <c r="BO992" s="74"/>
      <c r="BP992" s="74"/>
      <c r="BQ992" s="74"/>
      <c r="BR992" s="74"/>
      <c r="BS992" s="74"/>
      <c r="BT992" s="74"/>
      <c r="BU992" s="74"/>
      <c r="BV992" s="74"/>
      <c r="BW992" s="74"/>
      <c r="BX992" s="74"/>
      <c r="BY992" s="74"/>
      <c r="BZ992" s="74"/>
      <c r="CA992" s="74"/>
      <c r="CB992" s="74"/>
      <c r="CC992" s="74"/>
      <c r="CD992" s="74"/>
      <c r="CE992" s="74"/>
      <c r="CF992" s="74"/>
      <c r="CG992" s="74"/>
      <c r="CH992" s="74"/>
      <c r="CI992" s="74"/>
      <c r="CJ992" s="74"/>
      <c r="CK992" s="74"/>
      <c r="CL992" s="74"/>
      <c r="CM992" s="74"/>
      <c r="CN992" s="74"/>
      <c r="CO992" s="74"/>
      <c r="CP992" s="74"/>
    </row>
    <row r="993" spans="1:94" ht="13">
      <c r="A993" s="13"/>
      <c r="B993" s="3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  <c r="BG993" s="74"/>
      <c r="BH993" s="74"/>
      <c r="BI993" s="74"/>
      <c r="BJ993" s="74"/>
      <c r="BK993" s="74"/>
      <c r="BL993" s="74"/>
      <c r="BM993" s="74"/>
      <c r="BN993" s="74"/>
      <c r="BO993" s="74"/>
      <c r="BP993" s="74"/>
      <c r="BQ993" s="74"/>
      <c r="BR993" s="74"/>
      <c r="BS993" s="74"/>
      <c r="BT993" s="74"/>
      <c r="BU993" s="74"/>
      <c r="BV993" s="74"/>
      <c r="BW993" s="74"/>
      <c r="BX993" s="74"/>
      <c r="BY993" s="74"/>
      <c r="BZ993" s="74"/>
      <c r="CA993" s="74"/>
      <c r="CB993" s="74"/>
      <c r="CC993" s="74"/>
      <c r="CD993" s="74"/>
      <c r="CE993" s="74"/>
      <c r="CF993" s="74"/>
      <c r="CG993" s="74"/>
      <c r="CH993" s="74"/>
      <c r="CI993" s="74"/>
      <c r="CJ993" s="74"/>
      <c r="CK993" s="74"/>
      <c r="CL993" s="74"/>
      <c r="CM993" s="74"/>
      <c r="CN993" s="74"/>
      <c r="CO993" s="74"/>
      <c r="CP993" s="74"/>
    </row>
    <row r="994" spans="1:94" ht="13">
      <c r="A994" s="13"/>
      <c r="B994" s="3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  <c r="BC994" s="74"/>
      <c r="BD994" s="74"/>
      <c r="BE994" s="74"/>
      <c r="BF994" s="74"/>
      <c r="BG994" s="74"/>
      <c r="BH994" s="74"/>
      <c r="BI994" s="74"/>
      <c r="BJ994" s="74"/>
      <c r="BK994" s="74"/>
      <c r="BL994" s="74"/>
      <c r="BM994" s="74"/>
      <c r="BN994" s="74"/>
      <c r="BO994" s="74"/>
      <c r="BP994" s="74"/>
      <c r="BQ994" s="74"/>
      <c r="BR994" s="74"/>
      <c r="BS994" s="74"/>
      <c r="BT994" s="74"/>
      <c r="BU994" s="74"/>
      <c r="BV994" s="74"/>
      <c r="BW994" s="74"/>
      <c r="BX994" s="74"/>
      <c r="BY994" s="74"/>
      <c r="BZ994" s="74"/>
      <c r="CA994" s="74"/>
      <c r="CB994" s="74"/>
      <c r="CC994" s="74"/>
      <c r="CD994" s="74"/>
      <c r="CE994" s="74"/>
      <c r="CF994" s="74"/>
      <c r="CG994" s="74"/>
      <c r="CH994" s="74"/>
      <c r="CI994" s="74"/>
      <c r="CJ994" s="74"/>
      <c r="CK994" s="74"/>
      <c r="CL994" s="74"/>
      <c r="CM994" s="74"/>
      <c r="CN994" s="74"/>
      <c r="CO994" s="74"/>
      <c r="CP994" s="74"/>
    </row>
    <row r="995" spans="1:94" ht="13">
      <c r="A995" s="13"/>
      <c r="B995" s="3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  <c r="BC995" s="74"/>
      <c r="BD995" s="74"/>
      <c r="BE995" s="74"/>
      <c r="BF995" s="74"/>
      <c r="BG995" s="74"/>
      <c r="BH995" s="74"/>
      <c r="BI995" s="74"/>
      <c r="BJ995" s="74"/>
      <c r="BK995" s="74"/>
      <c r="BL995" s="74"/>
      <c r="BM995" s="74"/>
      <c r="BN995" s="74"/>
      <c r="BO995" s="74"/>
      <c r="BP995" s="74"/>
      <c r="BQ995" s="74"/>
      <c r="BR995" s="74"/>
      <c r="BS995" s="74"/>
      <c r="BT995" s="74"/>
      <c r="BU995" s="74"/>
      <c r="BV995" s="74"/>
      <c r="BW995" s="74"/>
      <c r="BX995" s="74"/>
      <c r="BY995" s="74"/>
      <c r="BZ995" s="74"/>
      <c r="CA995" s="74"/>
      <c r="CB995" s="74"/>
      <c r="CC995" s="74"/>
      <c r="CD995" s="74"/>
      <c r="CE995" s="74"/>
      <c r="CF995" s="74"/>
      <c r="CG995" s="74"/>
      <c r="CH995" s="74"/>
      <c r="CI995" s="74"/>
      <c r="CJ995" s="74"/>
      <c r="CK995" s="74"/>
      <c r="CL995" s="74"/>
      <c r="CM995" s="74"/>
      <c r="CN995" s="74"/>
      <c r="CO995" s="74"/>
      <c r="CP995" s="74"/>
    </row>
    <row r="996" spans="1:94" ht="13">
      <c r="A996" s="13"/>
      <c r="B996" s="3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  <c r="BC996" s="74"/>
      <c r="BD996" s="74"/>
      <c r="BE996" s="74"/>
      <c r="BF996" s="74"/>
      <c r="BG996" s="74"/>
      <c r="BH996" s="74"/>
      <c r="BI996" s="74"/>
      <c r="BJ996" s="74"/>
      <c r="BK996" s="74"/>
      <c r="BL996" s="74"/>
      <c r="BM996" s="74"/>
      <c r="BN996" s="74"/>
      <c r="BO996" s="74"/>
      <c r="BP996" s="74"/>
      <c r="BQ996" s="74"/>
      <c r="BR996" s="74"/>
      <c r="BS996" s="74"/>
      <c r="BT996" s="74"/>
      <c r="BU996" s="74"/>
      <c r="BV996" s="74"/>
      <c r="BW996" s="74"/>
      <c r="BX996" s="74"/>
      <c r="BY996" s="74"/>
      <c r="BZ996" s="74"/>
      <c r="CA996" s="74"/>
      <c r="CB996" s="74"/>
      <c r="CC996" s="74"/>
      <c r="CD996" s="74"/>
      <c r="CE996" s="74"/>
      <c r="CF996" s="74"/>
      <c r="CG996" s="74"/>
      <c r="CH996" s="74"/>
      <c r="CI996" s="74"/>
      <c r="CJ996" s="74"/>
      <c r="CK996" s="74"/>
      <c r="CL996" s="74"/>
      <c r="CM996" s="74"/>
      <c r="CN996" s="74"/>
      <c r="CO996" s="74"/>
      <c r="CP996" s="74"/>
    </row>
    <row r="997" spans="1:94" ht="13">
      <c r="A997" s="13"/>
      <c r="B997" s="3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4"/>
      <c r="BB997" s="74"/>
      <c r="BC997" s="74"/>
      <c r="BD997" s="74"/>
      <c r="BE997" s="74"/>
      <c r="BF997" s="74"/>
      <c r="BG997" s="74"/>
      <c r="BH997" s="74"/>
      <c r="BI997" s="74"/>
      <c r="BJ997" s="74"/>
      <c r="BK997" s="74"/>
      <c r="BL997" s="74"/>
      <c r="BM997" s="74"/>
      <c r="BN997" s="74"/>
      <c r="BO997" s="74"/>
      <c r="BP997" s="74"/>
      <c r="BQ997" s="74"/>
      <c r="BR997" s="74"/>
      <c r="BS997" s="74"/>
      <c r="BT997" s="74"/>
      <c r="BU997" s="74"/>
      <c r="BV997" s="74"/>
      <c r="BW997" s="74"/>
      <c r="BX997" s="74"/>
      <c r="BY997" s="74"/>
      <c r="BZ997" s="74"/>
      <c r="CA997" s="74"/>
      <c r="CB997" s="74"/>
      <c r="CC997" s="74"/>
      <c r="CD997" s="74"/>
      <c r="CE997" s="74"/>
      <c r="CF997" s="74"/>
      <c r="CG997" s="74"/>
      <c r="CH997" s="74"/>
      <c r="CI997" s="74"/>
      <c r="CJ997" s="74"/>
      <c r="CK997" s="74"/>
      <c r="CL997" s="74"/>
      <c r="CM997" s="74"/>
      <c r="CN997" s="74"/>
      <c r="CO997" s="74"/>
      <c r="CP997" s="74"/>
    </row>
    <row r="998" spans="1:94" ht="13">
      <c r="A998" s="13"/>
      <c r="B998" s="3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4"/>
      <c r="BB998" s="74"/>
      <c r="BC998" s="74"/>
      <c r="BD998" s="74"/>
      <c r="BE998" s="74"/>
      <c r="BF998" s="74"/>
      <c r="BG998" s="74"/>
      <c r="BH998" s="74"/>
      <c r="BI998" s="74"/>
      <c r="BJ998" s="74"/>
      <c r="BK998" s="74"/>
      <c r="BL998" s="74"/>
      <c r="BM998" s="74"/>
      <c r="BN998" s="74"/>
      <c r="BO998" s="74"/>
      <c r="BP998" s="74"/>
      <c r="BQ998" s="74"/>
      <c r="BR998" s="74"/>
      <c r="BS998" s="74"/>
      <c r="BT998" s="74"/>
      <c r="BU998" s="74"/>
      <c r="BV998" s="74"/>
      <c r="BW998" s="74"/>
      <c r="BX998" s="74"/>
      <c r="BY998" s="74"/>
      <c r="BZ998" s="74"/>
      <c r="CA998" s="74"/>
      <c r="CB998" s="74"/>
      <c r="CC998" s="74"/>
      <c r="CD998" s="74"/>
      <c r="CE998" s="74"/>
      <c r="CF998" s="74"/>
      <c r="CG998" s="74"/>
      <c r="CH998" s="74"/>
      <c r="CI998" s="74"/>
      <c r="CJ998" s="74"/>
      <c r="CK998" s="74"/>
      <c r="CL998" s="74"/>
      <c r="CM998" s="74"/>
      <c r="CN998" s="74"/>
      <c r="CO998" s="74"/>
      <c r="CP998" s="74"/>
    </row>
    <row r="999" spans="1:94" ht="13">
      <c r="A999" s="13"/>
      <c r="B999" s="3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4"/>
      <c r="BB999" s="74"/>
      <c r="BC999" s="74"/>
      <c r="BD999" s="74"/>
      <c r="BE999" s="74"/>
      <c r="BF999" s="74"/>
      <c r="BG999" s="74"/>
      <c r="BH999" s="74"/>
      <c r="BI999" s="74"/>
      <c r="BJ999" s="74"/>
      <c r="BK999" s="74"/>
      <c r="BL999" s="74"/>
      <c r="BM999" s="74"/>
      <c r="BN999" s="74"/>
      <c r="BO999" s="74"/>
      <c r="BP999" s="74"/>
      <c r="BQ999" s="74"/>
      <c r="BR999" s="74"/>
      <c r="BS999" s="74"/>
      <c r="BT999" s="74"/>
      <c r="BU999" s="74"/>
      <c r="BV999" s="74"/>
      <c r="BW999" s="74"/>
      <c r="BX999" s="74"/>
      <c r="BY999" s="74"/>
      <c r="BZ999" s="74"/>
      <c r="CA999" s="74"/>
      <c r="CB999" s="74"/>
      <c r="CC999" s="74"/>
      <c r="CD999" s="74"/>
      <c r="CE999" s="74"/>
      <c r="CF999" s="74"/>
      <c r="CG999" s="74"/>
      <c r="CH999" s="74"/>
      <c r="CI999" s="74"/>
      <c r="CJ999" s="74"/>
      <c r="CK999" s="74"/>
      <c r="CL999" s="74"/>
      <c r="CM999" s="74"/>
      <c r="CN999" s="74"/>
      <c r="CO999" s="74"/>
      <c r="CP999" s="74"/>
    </row>
    <row r="1000" spans="1:94" ht="13">
      <c r="A1000" s="13"/>
      <c r="B1000" s="3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4"/>
      <c r="BB1000" s="74"/>
      <c r="BC1000" s="74"/>
      <c r="BD1000" s="74"/>
      <c r="BE1000" s="74"/>
      <c r="BF1000" s="74"/>
      <c r="BG1000" s="74"/>
      <c r="BH1000" s="74"/>
      <c r="BI1000" s="74"/>
      <c r="BJ1000" s="74"/>
      <c r="BK1000" s="74"/>
      <c r="BL1000" s="74"/>
      <c r="BM1000" s="74"/>
      <c r="BN1000" s="74"/>
      <c r="BO1000" s="74"/>
      <c r="BP1000" s="74"/>
      <c r="BQ1000" s="74"/>
      <c r="BR1000" s="74"/>
      <c r="BS1000" s="74"/>
      <c r="BT1000" s="74"/>
      <c r="BU1000" s="74"/>
      <c r="BV1000" s="74"/>
      <c r="BW1000" s="74"/>
      <c r="BX1000" s="74"/>
      <c r="BY1000" s="74"/>
      <c r="BZ1000" s="74"/>
      <c r="CA1000" s="74"/>
      <c r="CB1000" s="74"/>
      <c r="CC1000" s="74"/>
      <c r="CD1000" s="74"/>
      <c r="CE1000" s="74"/>
      <c r="CF1000" s="74"/>
      <c r="CG1000" s="74"/>
      <c r="CH1000" s="74"/>
      <c r="CI1000" s="74"/>
      <c r="CJ1000" s="74"/>
      <c r="CK1000" s="74"/>
      <c r="CL1000" s="74"/>
      <c r="CM1000" s="74"/>
      <c r="CN1000" s="74"/>
      <c r="CO1000" s="74"/>
      <c r="CP1000" s="74"/>
    </row>
    <row r="1001" spans="1:94" ht="13">
      <c r="A1001" s="13"/>
      <c r="B1001" s="3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  <c r="AC1001" s="74"/>
      <c r="AD1001" s="74"/>
      <c r="AE1001" s="74"/>
      <c r="AF1001" s="74"/>
      <c r="AG1001" s="74"/>
      <c r="AH1001" s="74"/>
      <c r="AI1001" s="74"/>
      <c r="AJ1001" s="74"/>
      <c r="AK1001" s="74"/>
      <c r="AL1001" s="74"/>
      <c r="AM1001" s="74"/>
      <c r="AN1001" s="74"/>
      <c r="AO1001" s="74"/>
      <c r="AP1001" s="74"/>
      <c r="AQ1001" s="74"/>
      <c r="AR1001" s="74"/>
      <c r="AS1001" s="74"/>
      <c r="AT1001" s="74"/>
      <c r="AU1001" s="74"/>
      <c r="AV1001" s="74"/>
      <c r="AW1001" s="74"/>
      <c r="AX1001" s="74"/>
      <c r="AY1001" s="74"/>
      <c r="AZ1001" s="74"/>
      <c r="BA1001" s="74"/>
      <c r="BB1001" s="74"/>
      <c r="BC1001" s="74"/>
      <c r="BD1001" s="74"/>
      <c r="BE1001" s="74"/>
      <c r="BF1001" s="74"/>
      <c r="BG1001" s="74"/>
      <c r="BH1001" s="74"/>
      <c r="BI1001" s="74"/>
      <c r="BJ1001" s="74"/>
      <c r="BK1001" s="74"/>
      <c r="BL1001" s="74"/>
      <c r="BM1001" s="74"/>
      <c r="BN1001" s="74"/>
      <c r="BO1001" s="74"/>
      <c r="BP1001" s="74"/>
      <c r="BQ1001" s="74"/>
      <c r="BR1001" s="74"/>
      <c r="BS1001" s="74"/>
      <c r="BT1001" s="74"/>
      <c r="BU1001" s="74"/>
      <c r="BV1001" s="74"/>
      <c r="BW1001" s="74"/>
      <c r="BX1001" s="74"/>
      <c r="BY1001" s="74"/>
      <c r="BZ1001" s="74"/>
      <c r="CA1001" s="74"/>
      <c r="CB1001" s="74"/>
      <c r="CC1001" s="74"/>
      <c r="CD1001" s="74"/>
      <c r="CE1001" s="74"/>
      <c r="CF1001" s="74"/>
      <c r="CG1001" s="74"/>
      <c r="CH1001" s="74"/>
      <c r="CI1001" s="74"/>
      <c r="CJ1001" s="74"/>
      <c r="CK1001" s="74"/>
      <c r="CL1001" s="74"/>
      <c r="CM1001" s="74"/>
      <c r="CN1001" s="74"/>
      <c r="CO1001" s="74"/>
      <c r="CP1001" s="74"/>
    </row>
    <row r="1002" spans="1:94" ht="13">
      <c r="A1002" s="13"/>
      <c r="B1002" s="3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  <c r="AB1002" s="74"/>
      <c r="AC1002" s="74"/>
      <c r="AD1002" s="74"/>
      <c r="AE1002" s="74"/>
      <c r="AF1002" s="74"/>
      <c r="AG1002" s="74"/>
      <c r="AH1002" s="74"/>
      <c r="AI1002" s="74"/>
      <c r="AJ1002" s="74"/>
      <c r="AK1002" s="74"/>
      <c r="AL1002" s="74"/>
      <c r="AM1002" s="74"/>
      <c r="AN1002" s="74"/>
      <c r="AO1002" s="74"/>
      <c r="AP1002" s="74"/>
      <c r="AQ1002" s="74"/>
      <c r="AR1002" s="74"/>
      <c r="AS1002" s="74"/>
      <c r="AT1002" s="74"/>
      <c r="AU1002" s="74"/>
      <c r="AV1002" s="74"/>
      <c r="AW1002" s="74"/>
      <c r="AX1002" s="74"/>
      <c r="AY1002" s="74"/>
      <c r="AZ1002" s="74"/>
      <c r="BA1002" s="74"/>
      <c r="BB1002" s="74"/>
      <c r="BC1002" s="74"/>
      <c r="BD1002" s="74"/>
      <c r="BE1002" s="74"/>
      <c r="BF1002" s="74"/>
      <c r="BG1002" s="74"/>
      <c r="BH1002" s="74"/>
      <c r="BI1002" s="74"/>
      <c r="BJ1002" s="74"/>
      <c r="BK1002" s="74"/>
      <c r="BL1002" s="74"/>
      <c r="BM1002" s="74"/>
      <c r="BN1002" s="74"/>
      <c r="BO1002" s="74"/>
      <c r="BP1002" s="74"/>
      <c r="BQ1002" s="74"/>
      <c r="BR1002" s="74"/>
      <c r="BS1002" s="74"/>
      <c r="BT1002" s="74"/>
      <c r="BU1002" s="74"/>
      <c r="BV1002" s="74"/>
      <c r="BW1002" s="74"/>
      <c r="BX1002" s="74"/>
      <c r="BY1002" s="74"/>
      <c r="BZ1002" s="74"/>
      <c r="CA1002" s="74"/>
      <c r="CB1002" s="74"/>
      <c r="CC1002" s="74"/>
      <c r="CD1002" s="74"/>
      <c r="CE1002" s="74"/>
      <c r="CF1002" s="74"/>
      <c r="CG1002" s="74"/>
      <c r="CH1002" s="74"/>
      <c r="CI1002" s="74"/>
      <c r="CJ1002" s="74"/>
      <c r="CK1002" s="74"/>
      <c r="CL1002" s="74"/>
      <c r="CM1002" s="74"/>
      <c r="CN1002" s="74"/>
      <c r="CO1002" s="74"/>
      <c r="CP1002" s="74"/>
    </row>
    <row r="1003" spans="1:94" ht="13">
      <c r="A1003" s="13"/>
      <c r="B1003" s="3"/>
      <c r="C1003" s="74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  <c r="AB1003" s="74"/>
      <c r="AC1003" s="74"/>
      <c r="AD1003" s="74"/>
      <c r="AE1003" s="74"/>
      <c r="AF1003" s="74"/>
      <c r="AG1003" s="74"/>
      <c r="AH1003" s="74"/>
      <c r="AI1003" s="74"/>
      <c r="AJ1003" s="74"/>
      <c r="AK1003" s="74"/>
      <c r="AL1003" s="74"/>
      <c r="AM1003" s="74"/>
      <c r="AN1003" s="74"/>
      <c r="AO1003" s="74"/>
      <c r="AP1003" s="74"/>
      <c r="AQ1003" s="74"/>
      <c r="AR1003" s="74"/>
      <c r="AS1003" s="74"/>
      <c r="AT1003" s="74"/>
      <c r="AU1003" s="74"/>
      <c r="AV1003" s="74"/>
      <c r="AW1003" s="74"/>
      <c r="AX1003" s="74"/>
      <c r="AY1003" s="74"/>
      <c r="AZ1003" s="74"/>
      <c r="BA1003" s="74"/>
      <c r="BB1003" s="74"/>
      <c r="BC1003" s="74"/>
      <c r="BD1003" s="74"/>
      <c r="BE1003" s="74"/>
      <c r="BF1003" s="74"/>
      <c r="BG1003" s="74"/>
      <c r="BH1003" s="74"/>
      <c r="BI1003" s="74"/>
      <c r="BJ1003" s="74"/>
      <c r="BK1003" s="74"/>
      <c r="BL1003" s="74"/>
      <c r="BM1003" s="74"/>
      <c r="BN1003" s="74"/>
      <c r="BO1003" s="74"/>
      <c r="BP1003" s="74"/>
      <c r="BQ1003" s="74"/>
      <c r="BR1003" s="74"/>
      <c r="BS1003" s="74"/>
      <c r="BT1003" s="74"/>
      <c r="BU1003" s="74"/>
      <c r="BV1003" s="74"/>
      <c r="BW1003" s="74"/>
      <c r="BX1003" s="74"/>
      <c r="BY1003" s="74"/>
      <c r="BZ1003" s="74"/>
      <c r="CA1003" s="74"/>
      <c r="CB1003" s="74"/>
      <c r="CC1003" s="74"/>
      <c r="CD1003" s="74"/>
      <c r="CE1003" s="74"/>
      <c r="CF1003" s="74"/>
      <c r="CG1003" s="74"/>
      <c r="CH1003" s="74"/>
      <c r="CI1003" s="74"/>
      <c r="CJ1003" s="74"/>
      <c r="CK1003" s="74"/>
      <c r="CL1003" s="74"/>
      <c r="CM1003" s="74"/>
      <c r="CN1003" s="74"/>
      <c r="CO1003" s="74"/>
      <c r="CP1003" s="74"/>
    </row>
    <row r="1004" spans="1:94" ht="13">
      <c r="A1004" s="13"/>
      <c r="B1004" s="3"/>
      <c r="C1004" s="74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  <c r="AB1004" s="74"/>
      <c r="AC1004" s="74"/>
      <c r="AD1004" s="74"/>
      <c r="AE1004" s="74"/>
      <c r="AF1004" s="74"/>
      <c r="AG1004" s="74"/>
      <c r="AH1004" s="74"/>
      <c r="AI1004" s="74"/>
      <c r="AJ1004" s="74"/>
      <c r="AK1004" s="74"/>
      <c r="AL1004" s="74"/>
      <c r="AM1004" s="74"/>
      <c r="AN1004" s="74"/>
      <c r="AO1004" s="74"/>
      <c r="AP1004" s="74"/>
      <c r="AQ1004" s="74"/>
      <c r="AR1004" s="74"/>
      <c r="AS1004" s="74"/>
      <c r="AT1004" s="74"/>
      <c r="AU1004" s="74"/>
      <c r="AV1004" s="74"/>
      <c r="AW1004" s="74"/>
      <c r="AX1004" s="74"/>
      <c r="AY1004" s="74"/>
      <c r="AZ1004" s="74"/>
      <c r="BA1004" s="74"/>
      <c r="BB1004" s="74"/>
      <c r="BC1004" s="74"/>
      <c r="BD1004" s="74"/>
      <c r="BE1004" s="74"/>
      <c r="BF1004" s="74"/>
      <c r="BG1004" s="74"/>
      <c r="BH1004" s="74"/>
      <c r="BI1004" s="74"/>
      <c r="BJ1004" s="74"/>
      <c r="BK1004" s="74"/>
      <c r="BL1004" s="74"/>
      <c r="BM1004" s="74"/>
      <c r="BN1004" s="74"/>
      <c r="BO1004" s="74"/>
      <c r="BP1004" s="74"/>
      <c r="BQ1004" s="74"/>
      <c r="BR1004" s="74"/>
      <c r="BS1004" s="74"/>
      <c r="BT1004" s="74"/>
      <c r="BU1004" s="74"/>
      <c r="BV1004" s="74"/>
      <c r="BW1004" s="74"/>
      <c r="BX1004" s="74"/>
      <c r="BY1004" s="74"/>
      <c r="BZ1004" s="74"/>
      <c r="CA1004" s="74"/>
      <c r="CB1004" s="74"/>
      <c r="CC1004" s="74"/>
      <c r="CD1004" s="74"/>
      <c r="CE1004" s="74"/>
      <c r="CF1004" s="74"/>
      <c r="CG1004" s="74"/>
      <c r="CH1004" s="74"/>
      <c r="CI1004" s="74"/>
      <c r="CJ1004" s="74"/>
      <c r="CK1004" s="74"/>
      <c r="CL1004" s="74"/>
      <c r="CM1004" s="74"/>
      <c r="CN1004" s="74"/>
      <c r="CO1004" s="74"/>
      <c r="CP1004" s="74"/>
    </row>
    <row r="1005" spans="1:94" ht="13">
      <c r="A1005" s="13"/>
      <c r="B1005" s="3"/>
      <c r="C1005" s="74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  <c r="AB1005" s="74"/>
      <c r="AC1005" s="74"/>
      <c r="AD1005" s="74"/>
      <c r="AE1005" s="74"/>
      <c r="AF1005" s="74"/>
      <c r="AG1005" s="74"/>
      <c r="AH1005" s="74"/>
      <c r="AI1005" s="74"/>
      <c r="AJ1005" s="74"/>
      <c r="AK1005" s="74"/>
      <c r="AL1005" s="74"/>
      <c r="AM1005" s="74"/>
      <c r="AN1005" s="74"/>
      <c r="AO1005" s="74"/>
      <c r="AP1005" s="74"/>
      <c r="AQ1005" s="74"/>
      <c r="AR1005" s="74"/>
      <c r="AS1005" s="74"/>
      <c r="AT1005" s="74"/>
      <c r="AU1005" s="74"/>
      <c r="AV1005" s="74"/>
      <c r="AW1005" s="74"/>
      <c r="AX1005" s="74"/>
      <c r="AY1005" s="74"/>
      <c r="AZ1005" s="74"/>
      <c r="BA1005" s="74"/>
      <c r="BB1005" s="74"/>
      <c r="BC1005" s="74"/>
      <c r="BD1005" s="74"/>
      <c r="BE1005" s="74"/>
      <c r="BF1005" s="74"/>
      <c r="BG1005" s="74"/>
      <c r="BH1005" s="74"/>
      <c r="BI1005" s="74"/>
      <c r="BJ1005" s="74"/>
      <c r="BK1005" s="74"/>
      <c r="BL1005" s="74"/>
      <c r="BM1005" s="74"/>
      <c r="BN1005" s="74"/>
      <c r="BO1005" s="74"/>
      <c r="BP1005" s="74"/>
      <c r="BQ1005" s="74"/>
      <c r="BR1005" s="74"/>
      <c r="BS1005" s="74"/>
      <c r="BT1005" s="74"/>
      <c r="BU1005" s="74"/>
      <c r="BV1005" s="74"/>
      <c r="BW1005" s="74"/>
      <c r="BX1005" s="74"/>
      <c r="BY1005" s="74"/>
      <c r="BZ1005" s="74"/>
      <c r="CA1005" s="74"/>
      <c r="CB1005" s="74"/>
      <c r="CC1005" s="74"/>
      <c r="CD1005" s="74"/>
      <c r="CE1005" s="74"/>
      <c r="CF1005" s="74"/>
      <c r="CG1005" s="74"/>
      <c r="CH1005" s="74"/>
      <c r="CI1005" s="74"/>
      <c r="CJ1005" s="74"/>
      <c r="CK1005" s="74"/>
      <c r="CL1005" s="74"/>
      <c r="CM1005" s="74"/>
      <c r="CN1005" s="74"/>
      <c r="CO1005" s="74"/>
      <c r="CP1005" s="74"/>
    </row>
    <row r="1006" spans="1:94" ht="13">
      <c r="A1006" s="13"/>
      <c r="B1006" s="3"/>
      <c r="C1006" s="74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  <c r="AB1006" s="74"/>
      <c r="AC1006" s="74"/>
      <c r="AD1006" s="74"/>
      <c r="AE1006" s="74"/>
      <c r="AF1006" s="74"/>
      <c r="AG1006" s="74"/>
      <c r="AH1006" s="74"/>
      <c r="AI1006" s="74"/>
      <c r="AJ1006" s="74"/>
      <c r="AK1006" s="74"/>
      <c r="AL1006" s="74"/>
      <c r="AM1006" s="74"/>
      <c r="AN1006" s="74"/>
      <c r="AO1006" s="74"/>
      <c r="AP1006" s="74"/>
      <c r="AQ1006" s="74"/>
      <c r="AR1006" s="74"/>
      <c r="AS1006" s="74"/>
      <c r="AT1006" s="74"/>
      <c r="AU1006" s="74"/>
      <c r="AV1006" s="74"/>
      <c r="AW1006" s="74"/>
      <c r="AX1006" s="74"/>
      <c r="AY1006" s="74"/>
      <c r="AZ1006" s="74"/>
      <c r="BA1006" s="74"/>
      <c r="BB1006" s="74"/>
      <c r="BC1006" s="74"/>
      <c r="BD1006" s="74"/>
      <c r="BE1006" s="74"/>
      <c r="BF1006" s="74"/>
      <c r="BG1006" s="74"/>
      <c r="BH1006" s="74"/>
      <c r="BI1006" s="74"/>
      <c r="BJ1006" s="74"/>
      <c r="BK1006" s="74"/>
      <c r="BL1006" s="74"/>
      <c r="BM1006" s="74"/>
      <c r="BN1006" s="74"/>
      <c r="BO1006" s="74"/>
      <c r="BP1006" s="74"/>
      <c r="BQ1006" s="74"/>
      <c r="BR1006" s="74"/>
      <c r="BS1006" s="74"/>
      <c r="BT1006" s="74"/>
      <c r="BU1006" s="74"/>
      <c r="BV1006" s="74"/>
      <c r="BW1006" s="74"/>
      <c r="BX1006" s="74"/>
      <c r="BY1006" s="74"/>
      <c r="BZ1006" s="74"/>
      <c r="CA1006" s="74"/>
      <c r="CB1006" s="74"/>
      <c r="CC1006" s="74"/>
      <c r="CD1006" s="74"/>
      <c r="CE1006" s="74"/>
      <c r="CF1006" s="74"/>
      <c r="CG1006" s="74"/>
      <c r="CH1006" s="74"/>
      <c r="CI1006" s="74"/>
      <c r="CJ1006" s="74"/>
      <c r="CK1006" s="74"/>
      <c r="CL1006" s="74"/>
      <c r="CM1006" s="74"/>
      <c r="CN1006" s="74"/>
      <c r="CO1006" s="74"/>
      <c r="CP1006" s="74"/>
    </row>
    <row r="1007" spans="1:94" ht="13">
      <c r="A1007" s="13"/>
      <c r="B1007" s="3"/>
      <c r="C1007" s="74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  <c r="AB1007" s="74"/>
      <c r="AC1007" s="74"/>
      <c r="AD1007" s="74"/>
      <c r="AE1007" s="74"/>
      <c r="AF1007" s="74"/>
      <c r="AG1007" s="74"/>
      <c r="AH1007" s="74"/>
      <c r="AI1007" s="74"/>
      <c r="AJ1007" s="74"/>
      <c r="AK1007" s="74"/>
      <c r="AL1007" s="74"/>
      <c r="AM1007" s="74"/>
      <c r="AN1007" s="74"/>
      <c r="AO1007" s="74"/>
      <c r="AP1007" s="74"/>
      <c r="AQ1007" s="74"/>
      <c r="AR1007" s="74"/>
      <c r="AS1007" s="74"/>
      <c r="AT1007" s="74"/>
      <c r="AU1007" s="74"/>
      <c r="AV1007" s="74"/>
      <c r="AW1007" s="74"/>
      <c r="AX1007" s="74"/>
      <c r="AY1007" s="74"/>
      <c r="AZ1007" s="74"/>
      <c r="BA1007" s="74"/>
      <c r="BB1007" s="74"/>
      <c r="BC1007" s="74"/>
      <c r="BD1007" s="74"/>
      <c r="BE1007" s="74"/>
      <c r="BF1007" s="74"/>
      <c r="BG1007" s="74"/>
      <c r="BH1007" s="74"/>
      <c r="BI1007" s="74"/>
      <c r="BJ1007" s="74"/>
      <c r="BK1007" s="74"/>
      <c r="BL1007" s="74"/>
      <c r="BM1007" s="74"/>
      <c r="BN1007" s="74"/>
      <c r="BO1007" s="74"/>
      <c r="BP1007" s="74"/>
      <c r="BQ1007" s="74"/>
      <c r="BR1007" s="74"/>
      <c r="BS1007" s="74"/>
      <c r="BT1007" s="74"/>
      <c r="BU1007" s="74"/>
      <c r="BV1007" s="74"/>
      <c r="BW1007" s="74"/>
      <c r="BX1007" s="74"/>
      <c r="BY1007" s="74"/>
      <c r="BZ1007" s="74"/>
      <c r="CA1007" s="74"/>
      <c r="CB1007" s="74"/>
      <c r="CC1007" s="74"/>
      <c r="CD1007" s="74"/>
      <c r="CE1007" s="74"/>
      <c r="CF1007" s="74"/>
      <c r="CG1007" s="74"/>
      <c r="CH1007" s="74"/>
      <c r="CI1007" s="74"/>
      <c r="CJ1007" s="74"/>
      <c r="CK1007" s="74"/>
      <c r="CL1007" s="74"/>
      <c r="CM1007" s="74"/>
      <c r="CN1007" s="74"/>
      <c r="CO1007" s="74"/>
      <c r="CP1007" s="74"/>
    </row>
    <row r="1008" spans="1:94" ht="13">
      <c r="A1008" s="13"/>
      <c r="B1008" s="3"/>
      <c r="C1008" s="74"/>
      <c r="D1008" s="74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  <c r="AB1008" s="74"/>
      <c r="AC1008" s="74"/>
      <c r="AD1008" s="74"/>
      <c r="AE1008" s="74"/>
      <c r="AF1008" s="74"/>
      <c r="AG1008" s="74"/>
      <c r="AH1008" s="74"/>
      <c r="AI1008" s="74"/>
      <c r="AJ1008" s="74"/>
      <c r="AK1008" s="74"/>
      <c r="AL1008" s="74"/>
      <c r="AM1008" s="74"/>
      <c r="AN1008" s="74"/>
      <c r="AO1008" s="74"/>
      <c r="AP1008" s="74"/>
      <c r="AQ1008" s="74"/>
      <c r="AR1008" s="74"/>
      <c r="AS1008" s="74"/>
      <c r="AT1008" s="74"/>
      <c r="AU1008" s="74"/>
      <c r="AV1008" s="74"/>
      <c r="AW1008" s="74"/>
      <c r="AX1008" s="74"/>
      <c r="AY1008" s="74"/>
      <c r="AZ1008" s="74"/>
      <c r="BA1008" s="74"/>
      <c r="BB1008" s="74"/>
      <c r="BC1008" s="74"/>
      <c r="BD1008" s="74"/>
      <c r="BE1008" s="74"/>
      <c r="BF1008" s="74"/>
      <c r="BG1008" s="74"/>
      <c r="BH1008" s="74"/>
      <c r="BI1008" s="74"/>
      <c r="BJ1008" s="74"/>
      <c r="BK1008" s="74"/>
      <c r="BL1008" s="74"/>
      <c r="BM1008" s="74"/>
      <c r="BN1008" s="74"/>
      <c r="BO1008" s="74"/>
      <c r="BP1008" s="74"/>
      <c r="BQ1008" s="74"/>
      <c r="BR1008" s="74"/>
      <c r="BS1008" s="74"/>
      <c r="BT1008" s="74"/>
      <c r="BU1008" s="74"/>
      <c r="BV1008" s="74"/>
      <c r="BW1008" s="74"/>
      <c r="BX1008" s="74"/>
      <c r="BY1008" s="74"/>
      <c r="BZ1008" s="74"/>
      <c r="CA1008" s="74"/>
      <c r="CB1008" s="74"/>
      <c r="CC1008" s="74"/>
      <c r="CD1008" s="74"/>
      <c r="CE1008" s="74"/>
      <c r="CF1008" s="74"/>
      <c r="CG1008" s="74"/>
      <c r="CH1008" s="74"/>
      <c r="CI1008" s="74"/>
      <c r="CJ1008" s="74"/>
      <c r="CK1008" s="74"/>
      <c r="CL1008" s="74"/>
      <c r="CM1008" s="74"/>
      <c r="CN1008" s="74"/>
      <c r="CO1008" s="74"/>
      <c r="CP1008" s="74"/>
    </row>
    <row r="1009" spans="1:94" ht="13">
      <c r="A1009" s="13"/>
      <c r="B1009" s="3"/>
      <c r="C1009" s="74"/>
      <c r="D1009" s="74"/>
      <c r="E1009" s="74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  <c r="AB1009" s="74"/>
      <c r="AC1009" s="74"/>
      <c r="AD1009" s="74"/>
      <c r="AE1009" s="74"/>
      <c r="AF1009" s="74"/>
      <c r="AG1009" s="74"/>
      <c r="AH1009" s="74"/>
      <c r="AI1009" s="74"/>
      <c r="AJ1009" s="74"/>
      <c r="AK1009" s="74"/>
      <c r="AL1009" s="74"/>
      <c r="AM1009" s="74"/>
      <c r="AN1009" s="74"/>
      <c r="AO1009" s="74"/>
      <c r="AP1009" s="74"/>
      <c r="AQ1009" s="74"/>
      <c r="AR1009" s="74"/>
      <c r="AS1009" s="74"/>
      <c r="AT1009" s="74"/>
      <c r="AU1009" s="74"/>
      <c r="AV1009" s="74"/>
      <c r="AW1009" s="74"/>
      <c r="AX1009" s="74"/>
      <c r="AY1009" s="74"/>
      <c r="AZ1009" s="74"/>
      <c r="BA1009" s="74"/>
      <c r="BB1009" s="74"/>
      <c r="BC1009" s="74"/>
      <c r="BD1009" s="74"/>
      <c r="BE1009" s="74"/>
      <c r="BF1009" s="74"/>
      <c r="BG1009" s="74"/>
      <c r="BH1009" s="74"/>
      <c r="BI1009" s="74"/>
      <c r="BJ1009" s="74"/>
      <c r="BK1009" s="74"/>
      <c r="BL1009" s="74"/>
      <c r="BM1009" s="74"/>
      <c r="BN1009" s="74"/>
      <c r="BO1009" s="74"/>
      <c r="BP1009" s="74"/>
      <c r="BQ1009" s="74"/>
      <c r="BR1009" s="74"/>
      <c r="BS1009" s="74"/>
      <c r="BT1009" s="74"/>
      <c r="BU1009" s="74"/>
      <c r="BV1009" s="74"/>
      <c r="BW1009" s="74"/>
      <c r="BX1009" s="74"/>
      <c r="BY1009" s="74"/>
      <c r="BZ1009" s="74"/>
      <c r="CA1009" s="74"/>
      <c r="CB1009" s="74"/>
      <c r="CC1009" s="74"/>
      <c r="CD1009" s="74"/>
      <c r="CE1009" s="74"/>
      <c r="CF1009" s="74"/>
      <c r="CG1009" s="74"/>
      <c r="CH1009" s="74"/>
      <c r="CI1009" s="74"/>
      <c r="CJ1009" s="74"/>
      <c r="CK1009" s="74"/>
      <c r="CL1009" s="74"/>
      <c r="CM1009" s="74"/>
      <c r="CN1009" s="74"/>
      <c r="CO1009" s="74"/>
      <c r="CP1009" s="74"/>
    </row>
    <row r="1010" spans="1:94" ht="13">
      <c r="A1010" s="13"/>
      <c r="B1010" s="3"/>
      <c r="C1010" s="74"/>
      <c r="D1010" s="74"/>
      <c r="E1010" s="74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  <c r="AB1010" s="74"/>
      <c r="AC1010" s="74"/>
      <c r="AD1010" s="74"/>
      <c r="AE1010" s="74"/>
      <c r="AF1010" s="74"/>
      <c r="AG1010" s="74"/>
      <c r="AH1010" s="74"/>
      <c r="AI1010" s="74"/>
      <c r="AJ1010" s="74"/>
      <c r="AK1010" s="74"/>
      <c r="AL1010" s="74"/>
      <c r="AM1010" s="74"/>
      <c r="AN1010" s="74"/>
      <c r="AO1010" s="74"/>
      <c r="AP1010" s="74"/>
      <c r="AQ1010" s="74"/>
      <c r="AR1010" s="74"/>
      <c r="AS1010" s="74"/>
      <c r="AT1010" s="74"/>
      <c r="AU1010" s="74"/>
      <c r="AV1010" s="74"/>
      <c r="AW1010" s="74"/>
      <c r="AX1010" s="74"/>
      <c r="AY1010" s="74"/>
      <c r="AZ1010" s="74"/>
      <c r="BA1010" s="74"/>
      <c r="BB1010" s="74"/>
      <c r="BC1010" s="74"/>
      <c r="BD1010" s="74"/>
      <c r="BE1010" s="74"/>
      <c r="BF1010" s="74"/>
      <c r="BG1010" s="74"/>
      <c r="BH1010" s="74"/>
      <c r="BI1010" s="74"/>
      <c r="BJ1010" s="74"/>
      <c r="BK1010" s="74"/>
      <c r="BL1010" s="74"/>
      <c r="BM1010" s="74"/>
      <c r="BN1010" s="74"/>
      <c r="BO1010" s="74"/>
      <c r="BP1010" s="74"/>
      <c r="BQ1010" s="74"/>
      <c r="BR1010" s="74"/>
      <c r="BS1010" s="74"/>
      <c r="BT1010" s="74"/>
      <c r="BU1010" s="74"/>
      <c r="BV1010" s="74"/>
      <c r="BW1010" s="74"/>
      <c r="BX1010" s="74"/>
      <c r="BY1010" s="74"/>
      <c r="BZ1010" s="74"/>
      <c r="CA1010" s="74"/>
      <c r="CB1010" s="74"/>
      <c r="CC1010" s="74"/>
      <c r="CD1010" s="74"/>
      <c r="CE1010" s="74"/>
      <c r="CF1010" s="74"/>
      <c r="CG1010" s="74"/>
      <c r="CH1010" s="74"/>
      <c r="CI1010" s="74"/>
      <c r="CJ1010" s="74"/>
      <c r="CK1010" s="74"/>
      <c r="CL1010" s="74"/>
      <c r="CM1010" s="74"/>
      <c r="CN1010" s="74"/>
      <c r="CO1010" s="74"/>
      <c r="CP1010" s="74"/>
    </row>
    <row r="1011" spans="1:94" ht="13">
      <c r="A1011" s="13"/>
      <c r="B1011" s="3"/>
      <c r="C1011" s="74"/>
      <c r="D1011" s="74"/>
      <c r="E1011" s="74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  <c r="AB1011" s="74"/>
      <c r="AC1011" s="74"/>
      <c r="AD1011" s="74"/>
      <c r="AE1011" s="74"/>
      <c r="AF1011" s="74"/>
      <c r="AG1011" s="74"/>
      <c r="AH1011" s="74"/>
      <c r="AI1011" s="74"/>
      <c r="AJ1011" s="74"/>
      <c r="AK1011" s="74"/>
      <c r="AL1011" s="74"/>
      <c r="AM1011" s="74"/>
      <c r="AN1011" s="74"/>
      <c r="AO1011" s="74"/>
      <c r="AP1011" s="74"/>
      <c r="AQ1011" s="74"/>
      <c r="AR1011" s="74"/>
      <c r="AS1011" s="74"/>
      <c r="AT1011" s="74"/>
      <c r="AU1011" s="74"/>
      <c r="AV1011" s="74"/>
      <c r="AW1011" s="74"/>
      <c r="AX1011" s="74"/>
      <c r="AY1011" s="74"/>
      <c r="AZ1011" s="74"/>
      <c r="BA1011" s="74"/>
      <c r="BB1011" s="74"/>
      <c r="BC1011" s="74"/>
      <c r="BD1011" s="74"/>
      <c r="BE1011" s="74"/>
      <c r="BF1011" s="74"/>
      <c r="BG1011" s="74"/>
      <c r="BH1011" s="74"/>
      <c r="BI1011" s="74"/>
      <c r="BJ1011" s="74"/>
      <c r="BK1011" s="74"/>
      <c r="BL1011" s="74"/>
      <c r="BM1011" s="74"/>
      <c r="BN1011" s="74"/>
      <c r="BO1011" s="74"/>
      <c r="BP1011" s="74"/>
      <c r="BQ1011" s="74"/>
      <c r="BR1011" s="74"/>
      <c r="BS1011" s="74"/>
      <c r="BT1011" s="74"/>
      <c r="BU1011" s="74"/>
      <c r="BV1011" s="74"/>
      <c r="BW1011" s="74"/>
      <c r="BX1011" s="74"/>
      <c r="BY1011" s="74"/>
      <c r="BZ1011" s="74"/>
      <c r="CA1011" s="74"/>
      <c r="CB1011" s="74"/>
      <c r="CC1011" s="74"/>
      <c r="CD1011" s="74"/>
      <c r="CE1011" s="74"/>
      <c r="CF1011" s="74"/>
      <c r="CG1011" s="74"/>
      <c r="CH1011" s="74"/>
      <c r="CI1011" s="74"/>
      <c r="CJ1011" s="74"/>
      <c r="CK1011" s="74"/>
      <c r="CL1011" s="74"/>
      <c r="CM1011" s="74"/>
      <c r="CN1011" s="74"/>
      <c r="CO1011" s="74"/>
      <c r="CP1011" s="74"/>
    </row>
    <row r="1012" spans="1:94" ht="13">
      <c r="A1012" s="13"/>
      <c r="B1012" s="3"/>
      <c r="C1012" s="74"/>
      <c r="D1012" s="74"/>
      <c r="E1012" s="74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  <c r="AB1012" s="74"/>
      <c r="AC1012" s="74"/>
      <c r="AD1012" s="74"/>
      <c r="AE1012" s="74"/>
      <c r="AF1012" s="74"/>
      <c r="AG1012" s="74"/>
      <c r="AH1012" s="74"/>
      <c r="AI1012" s="74"/>
      <c r="AJ1012" s="74"/>
      <c r="AK1012" s="74"/>
      <c r="AL1012" s="74"/>
      <c r="AM1012" s="74"/>
      <c r="AN1012" s="74"/>
      <c r="AO1012" s="74"/>
      <c r="AP1012" s="74"/>
      <c r="AQ1012" s="74"/>
      <c r="AR1012" s="74"/>
      <c r="AS1012" s="74"/>
      <c r="AT1012" s="74"/>
      <c r="AU1012" s="74"/>
      <c r="AV1012" s="74"/>
      <c r="AW1012" s="74"/>
      <c r="AX1012" s="74"/>
      <c r="AY1012" s="74"/>
      <c r="AZ1012" s="74"/>
      <c r="BA1012" s="74"/>
      <c r="BB1012" s="74"/>
      <c r="BC1012" s="74"/>
      <c r="BD1012" s="74"/>
      <c r="BE1012" s="74"/>
      <c r="BF1012" s="74"/>
      <c r="BG1012" s="74"/>
      <c r="BH1012" s="74"/>
      <c r="BI1012" s="74"/>
      <c r="BJ1012" s="74"/>
      <c r="BK1012" s="74"/>
      <c r="BL1012" s="74"/>
      <c r="BM1012" s="74"/>
      <c r="BN1012" s="74"/>
      <c r="BO1012" s="74"/>
      <c r="BP1012" s="74"/>
      <c r="BQ1012" s="74"/>
      <c r="BR1012" s="74"/>
      <c r="BS1012" s="74"/>
      <c r="BT1012" s="74"/>
      <c r="BU1012" s="74"/>
      <c r="BV1012" s="74"/>
      <c r="BW1012" s="74"/>
      <c r="BX1012" s="74"/>
      <c r="BY1012" s="74"/>
      <c r="BZ1012" s="74"/>
      <c r="CA1012" s="74"/>
      <c r="CB1012" s="74"/>
      <c r="CC1012" s="74"/>
      <c r="CD1012" s="74"/>
      <c r="CE1012" s="74"/>
      <c r="CF1012" s="74"/>
      <c r="CG1012" s="74"/>
      <c r="CH1012" s="74"/>
      <c r="CI1012" s="74"/>
      <c r="CJ1012" s="74"/>
      <c r="CK1012" s="74"/>
      <c r="CL1012" s="74"/>
      <c r="CM1012" s="74"/>
      <c r="CN1012" s="74"/>
      <c r="CO1012" s="74"/>
      <c r="CP1012" s="74"/>
    </row>
    <row r="1013" spans="1:94" ht="13">
      <c r="A1013" s="13"/>
      <c r="B1013" s="3"/>
      <c r="C1013" s="74"/>
      <c r="D1013" s="74"/>
      <c r="E1013" s="74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  <c r="AA1013" s="74"/>
      <c r="AB1013" s="74"/>
      <c r="AC1013" s="74"/>
      <c r="AD1013" s="74"/>
      <c r="AE1013" s="74"/>
      <c r="AF1013" s="74"/>
      <c r="AG1013" s="74"/>
      <c r="AH1013" s="74"/>
      <c r="AI1013" s="74"/>
      <c r="AJ1013" s="74"/>
      <c r="AK1013" s="74"/>
      <c r="AL1013" s="74"/>
      <c r="AM1013" s="74"/>
      <c r="AN1013" s="74"/>
      <c r="AO1013" s="74"/>
      <c r="AP1013" s="74"/>
      <c r="AQ1013" s="74"/>
      <c r="AR1013" s="74"/>
      <c r="AS1013" s="74"/>
      <c r="AT1013" s="74"/>
      <c r="AU1013" s="74"/>
      <c r="AV1013" s="74"/>
      <c r="AW1013" s="74"/>
      <c r="AX1013" s="74"/>
      <c r="AY1013" s="74"/>
      <c r="AZ1013" s="74"/>
      <c r="BA1013" s="74"/>
      <c r="BB1013" s="74"/>
      <c r="BC1013" s="74"/>
      <c r="BD1013" s="74"/>
      <c r="BE1013" s="74"/>
      <c r="BF1013" s="74"/>
      <c r="BG1013" s="74"/>
      <c r="BH1013" s="74"/>
      <c r="BI1013" s="74"/>
      <c r="BJ1013" s="74"/>
      <c r="BK1013" s="74"/>
      <c r="BL1013" s="74"/>
      <c r="BM1013" s="74"/>
      <c r="BN1013" s="74"/>
      <c r="BO1013" s="74"/>
      <c r="BP1013" s="74"/>
      <c r="BQ1013" s="74"/>
      <c r="BR1013" s="74"/>
      <c r="BS1013" s="74"/>
      <c r="BT1013" s="74"/>
      <c r="BU1013" s="74"/>
      <c r="BV1013" s="74"/>
      <c r="BW1013" s="74"/>
      <c r="BX1013" s="74"/>
      <c r="BY1013" s="74"/>
      <c r="BZ1013" s="74"/>
      <c r="CA1013" s="74"/>
      <c r="CB1013" s="74"/>
      <c r="CC1013" s="74"/>
      <c r="CD1013" s="74"/>
      <c r="CE1013" s="74"/>
      <c r="CF1013" s="74"/>
      <c r="CG1013" s="74"/>
      <c r="CH1013" s="74"/>
      <c r="CI1013" s="74"/>
      <c r="CJ1013" s="74"/>
      <c r="CK1013" s="74"/>
      <c r="CL1013" s="74"/>
      <c r="CM1013" s="74"/>
      <c r="CN1013" s="74"/>
      <c r="CO1013" s="74"/>
      <c r="CP1013" s="74"/>
    </row>
    <row r="1014" spans="1:94" ht="13">
      <c r="A1014" s="13"/>
      <c r="B1014" s="3"/>
      <c r="C1014" s="74"/>
      <c r="D1014" s="74"/>
      <c r="E1014" s="74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  <c r="AA1014" s="74"/>
      <c r="AB1014" s="74"/>
      <c r="AC1014" s="74"/>
      <c r="AD1014" s="74"/>
      <c r="AE1014" s="74"/>
      <c r="AF1014" s="74"/>
      <c r="AG1014" s="74"/>
      <c r="AH1014" s="74"/>
      <c r="AI1014" s="74"/>
      <c r="AJ1014" s="74"/>
      <c r="AK1014" s="74"/>
      <c r="AL1014" s="74"/>
      <c r="AM1014" s="74"/>
      <c r="AN1014" s="74"/>
      <c r="AO1014" s="74"/>
      <c r="AP1014" s="74"/>
      <c r="AQ1014" s="74"/>
      <c r="AR1014" s="74"/>
      <c r="AS1014" s="74"/>
      <c r="AT1014" s="74"/>
      <c r="AU1014" s="74"/>
      <c r="AV1014" s="74"/>
      <c r="AW1014" s="74"/>
      <c r="AX1014" s="74"/>
      <c r="AY1014" s="74"/>
      <c r="AZ1014" s="74"/>
      <c r="BA1014" s="74"/>
      <c r="BB1014" s="74"/>
      <c r="BC1014" s="74"/>
      <c r="BD1014" s="74"/>
      <c r="BE1014" s="74"/>
      <c r="BF1014" s="74"/>
      <c r="BG1014" s="74"/>
      <c r="BH1014" s="74"/>
      <c r="BI1014" s="74"/>
      <c r="BJ1014" s="74"/>
      <c r="BK1014" s="74"/>
      <c r="BL1014" s="74"/>
      <c r="BM1014" s="74"/>
      <c r="BN1014" s="74"/>
      <c r="BO1014" s="74"/>
      <c r="BP1014" s="74"/>
      <c r="BQ1014" s="74"/>
      <c r="BR1014" s="74"/>
      <c r="BS1014" s="74"/>
      <c r="BT1014" s="74"/>
      <c r="BU1014" s="74"/>
      <c r="BV1014" s="74"/>
      <c r="BW1014" s="74"/>
      <c r="BX1014" s="74"/>
      <c r="BY1014" s="74"/>
      <c r="BZ1014" s="74"/>
      <c r="CA1014" s="74"/>
      <c r="CB1014" s="74"/>
      <c r="CC1014" s="74"/>
      <c r="CD1014" s="74"/>
      <c r="CE1014" s="74"/>
      <c r="CF1014" s="74"/>
      <c r="CG1014" s="74"/>
      <c r="CH1014" s="74"/>
      <c r="CI1014" s="74"/>
      <c r="CJ1014" s="74"/>
      <c r="CK1014" s="74"/>
      <c r="CL1014" s="74"/>
      <c r="CM1014" s="74"/>
      <c r="CN1014" s="74"/>
      <c r="CO1014" s="74"/>
      <c r="CP1014" s="74"/>
    </row>
    <row r="1015" spans="1:94" ht="13">
      <c r="A1015" s="13"/>
      <c r="B1015" s="3"/>
      <c r="C1015" s="74"/>
      <c r="D1015" s="74"/>
      <c r="E1015" s="74"/>
      <c r="F1015" s="74"/>
      <c r="G1015" s="74"/>
      <c r="H1015" s="74"/>
      <c r="I1015" s="74"/>
      <c r="J1015" s="74"/>
      <c r="K1015" s="74"/>
      <c r="L1015" s="74"/>
      <c r="M1015" s="74"/>
      <c r="N1015" s="74"/>
      <c r="O1015" s="74"/>
      <c r="P1015" s="74"/>
      <c r="Q1015" s="74"/>
      <c r="R1015" s="74"/>
      <c r="S1015" s="74"/>
      <c r="T1015" s="74"/>
      <c r="U1015" s="74"/>
      <c r="V1015" s="74"/>
      <c r="W1015" s="74"/>
      <c r="X1015" s="74"/>
      <c r="Y1015" s="74"/>
      <c r="Z1015" s="74"/>
      <c r="AA1015" s="74"/>
      <c r="AB1015" s="74"/>
      <c r="AC1015" s="74"/>
      <c r="AD1015" s="74"/>
      <c r="AE1015" s="74"/>
      <c r="AF1015" s="74"/>
      <c r="AG1015" s="74"/>
      <c r="AH1015" s="74"/>
      <c r="AI1015" s="74"/>
      <c r="AJ1015" s="74"/>
      <c r="AK1015" s="74"/>
      <c r="AL1015" s="74"/>
      <c r="AM1015" s="74"/>
      <c r="AN1015" s="74"/>
      <c r="AO1015" s="74"/>
      <c r="AP1015" s="74"/>
      <c r="AQ1015" s="74"/>
      <c r="AR1015" s="74"/>
      <c r="AS1015" s="74"/>
      <c r="AT1015" s="74"/>
      <c r="AU1015" s="74"/>
      <c r="AV1015" s="74"/>
      <c r="AW1015" s="74"/>
      <c r="AX1015" s="74"/>
      <c r="AY1015" s="74"/>
      <c r="AZ1015" s="74"/>
      <c r="BA1015" s="74"/>
      <c r="BB1015" s="74"/>
      <c r="BC1015" s="74"/>
      <c r="BD1015" s="74"/>
      <c r="BE1015" s="74"/>
      <c r="BF1015" s="74"/>
      <c r="BG1015" s="74"/>
      <c r="BH1015" s="74"/>
      <c r="BI1015" s="74"/>
      <c r="BJ1015" s="74"/>
      <c r="BK1015" s="74"/>
      <c r="BL1015" s="74"/>
      <c r="BM1015" s="74"/>
      <c r="BN1015" s="74"/>
      <c r="BO1015" s="74"/>
      <c r="BP1015" s="74"/>
      <c r="BQ1015" s="74"/>
      <c r="BR1015" s="74"/>
      <c r="BS1015" s="74"/>
      <c r="BT1015" s="74"/>
      <c r="BU1015" s="74"/>
      <c r="BV1015" s="74"/>
      <c r="BW1015" s="74"/>
      <c r="BX1015" s="74"/>
      <c r="BY1015" s="74"/>
      <c r="BZ1015" s="74"/>
      <c r="CA1015" s="74"/>
      <c r="CB1015" s="74"/>
      <c r="CC1015" s="74"/>
      <c r="CD1015" s="74"/>
      <c r="CE1015" s="74"/>
      <c r="CF1015" s="74"/>
      <c r="CG1015" s="74"/>
      <c r="CH1015" s="74"/>
      <c r="CI1015" s="74"/>
      <c r="CJ1015" s="74"/>
      <c r="CK1015" s="74"/>
      <c r="CL1015" s="74"/>
      <c r="CM1015" s="74"/>
      <c r="CN1015" s="74"/>
      <c r="CO1015" s="74"/>
      <c r="CP1015" s="74"/>
    </row>
    <row r="1016" spans="1:94" ht="13">
      <c r="A1016" s="13"/>
      <c r="B1016" s="3"/>
      <c r="C1016" s="74"/>
      <c r="D1016" s="74"/>
      <c r="E1016" s="74"/>
      <c r="F1016" s="74"/>
      <c r="G1016" s="74"/>
      <c r="H1016" s="74"/>
      <c r="I1016" s="74"/>
      <c r="J1016" s="74"/>
      <c r="K1016" s="74"/>
      <c r="L1016" s="74"/>
      <c r="M1016" s="74"/>
      <c r="N1016" s="74"/>
      <c r="O1016" s="74"/>
      <c r="P1016" s="74"/>
      <c r="Q1016" s="74"/>
      <c r="R1016" s="74"/>
      <c r="S1016" s="74"/>
      <c r="T1016" s="74"/>
      <c r="U1016" s="74"/>
      <c r="V1016" s="74"/>
      <c r="W1016" s="74"/>
      <c r="X1016" s="74"/>
      <c r="Y1016" s="74"/>
      <c r="Z1016" s="74"/>
      <c r="AA1016" s="74"/>
      <c r="AB1016" s="74"/>
      <c r="AC1016" s="74"/>
      <c r="AD1016" s="74"/>
      <c r="AE1016" s="74"/>
      <c r="AF1016" s="74"/>
      <c r="AG1016" s="74"/>
      <c r="AH1016" s="74"/>
      <c r="AI1016" s="74"/>
      <c r="AJ1016" s="74"/>
      <c r="AK1016" s="74"/>
      <c r="AL1016" s="74"/>
      <c r="AM1016" s="74"/>
      <c r="AN1016" s="74"/>
      <c r="AO1016" s="74"/>
      <c r="AP1016" s="74"/>
      <c r="AQ1016" s="74"/>
      <c r="AR1016" s="74"/>
      <c r="AS1016" s="74"/>
      <c r="AT1016" s="74"/>
      <c r="AU1016" s="74"/>
      <c r="AV1016" s="74"/>
      <c r="AW1016" s="74"/>
      <c r="AX1016" s="74"/>
      <c r="AY1016" s="74"/>
      <c r="AZ1016" s="74"/>
      <c r="BA1016" s="74"/>
      <c r="BB1016" s="74"/>
      <c r="BC1016" s="74"/>
      <c r="BD1016" s="74"/>
      <c r="BE1016" s="74"/>
      <c r="BF1016" s="74"/>
      <c r="BG1016" s="74"/>
      <c r="BH1016" s="74"/>
      <c r="BI1016" s="74"/>
      <c r="BJ1016" s="74"/>
      <c r="BK1016" s="74"/>
      <c r="BL1016" s="74"/>
      <c r="BM1016" s="74"/>
      <c r="BN1016" s="74"/>
      <c r="BO1016" s="74"/>
      <c r="BP1016" s="74"/>
      <c r="BQ1016" s="74"/>
      <c r="BR1016" s="74"/>
      <c r="BS1016" s="74"/>
      <c r="BT1016" s="74"/>
      <c r="BU1016" s="74"/>
      <c r="BV1016" s="74"/>
      <c r="BW1016" s="74"/>
      <c r="BX1016" s="74"/>
      <c r="BY1016" s="74"/>
      <c r="BZ1016" s="74"/>
      <c r="CA1016" s="74"/>
      <c r="CB1016" s="74"/>
      <c r="CC1016" s="74"/>
      <c r="CD1016" s="74"/>
      <c r="CE1016" s="74"/>
      <c r="CF1016" s="74"/>
      <c r="CG1016" s="74"/>
      <c r="CH1016" s="74"/>
      <c r="CI1016" s="74"/>
      <c r="CJ1016" s="74"/>
      <c r="CK1016" s="74"/>
      <c r="CL1016" s="74"/>
      <c r="CM1016" s="74"/>
      <c r="CN1016" s="74"/>
      <c r="CO1016" s="74"/>
      <c r="CP1016" s="74"/>
    </row>
    <row r="1017" spans="1:94" ht="13">
      <c r="A1017" s="13"/>
      <c r="B1017" s="3"/>
      <c r="C1017" s="74"/>
      <c r="D1017" s="74"/>
      <c r="E1017" s="74"/>
      <c r="F1017" s="74"/>
      <c r="G1017" s="74"/>
      <c r="H1017" s="74"/>
      <c r="I1017" s="74"/>
      <c r="J1017" s="74"/>
      <c r="K1017" s="74"/>
      <c r="L1017" s="74"/>
      <c r="M1017" s="74"/>
      <c r="N1017" s="74"/>
      <c r="O1017" s="74"/>
      <c r="P1017" s="74"/>
      <c r="Q1017" s="74"/>
      <c r="R1017" s="74"/>
      <c r="S1017" s="74"/>
      <c r="T1017" s="74"/>
      <c r="U1017" s="74"/>
      <c r="V1017" s="74"/>
      <c r="W1017" s="74"/>
      <c r="X1017" s="74"/>
      <c r="Y1017" s="74"/>
      <c r="Z1017" s="74"/>
      <c r="AA1017" s="74"/>
      <c r="AB1017" s="74"/>
      <c r="AC1017" s="74"/>
      <c r="AD1017" s="74"/>
      <c r="AE1017" s="74"/>
      <c r="AF1017" s="74"/>
      <c r="AG1017" s="74"/>
      <c r="AH1017" s="74"/>
      <c r="AI1017" s="74"/>
      <c r="AJ1017" s="74"/>
      <c r="AK1017" s="74"/>
      <c r="AL1017" s="74"/>
      <c r="AM1017" s="74"/>
      <c r="AN1017" s="74"/>
      <c r="AO1017" s="74"/>
      <c r="AP1017" s="74"/>
      <c r="AQ1017" s="74"/>
      <c r="AR1017" s="74"/>
      <c r="AS1017" s="74"/>
      <c r="AT1017" s="74"/>
      <c r="AU1017" s="74"/>
      <c r="AV1017" s="74"/>
      <c r="AW1017" s="74"/>
      <c r="AX1017" s="74"/>
      <c r="AY1017" s="74"/>
      <c r="AZ1017" s="74"/>
      <c r="BA1017" s="74"/>
      <c r="BB1017" s="74"/>
      <c r="BC1017" s="74"/>
      <c r="BD1017" s="74"/>
      <c r="BE1017" s="74"/>
      <c r="BF1017" s="74"/>
      <c r="BG1017" s="74"/>
      <c r="BH1017" s="74"/>
      <c r="BI1017" s="74"/>
      <c r="BJ1017" s="74"/>
      <c r="BK1017" s="74"/>
      <c r="BL1017" s="74"/>
      <c r="BM1017" s="74"/>
      <c r="BN1017" s="74"/>
      <c r="BO1017" s="74"/>
      <c r="BP1017" s="74"/>
      <c r="BQ1017" s="74"/>
      <c r="BR1017" s="74"/>
      <c r="BS1017" s="74"/>
      <c r="BT1017" s="74"/>
      <c r="BU1017" s="74"/>
      <c r="BV1017" s="74"/>
      <c r="BW1017" s="74"/>
      <c r="BX1017" s="74"/>
      <c r="BY1017" s="74"/>
      <c r="BZ1017" s="74"/>
      <c r="CA1017" s="74"/>
      <c r="CB1017" s="74"/>
      <c r="CC1017" s="74"/>
      <c r="CD1017" s="74"/>
      <c r="CE1017" s="74"/>
      <c r="CF1017" s="74"/>
      <c r="CG1017" s="74"/>
      <c r="CH1017" s="74"/>
      <c r="CI1017" s="74"/>
      <c r="CJ1017" s="74"/>
      <c r="CK1017" s="74"/>
      <c r="CL1017" s="74"/>
      <c r="CM1017" s="74"/>
      <c r="CN1017" s="74"/>
      <c r="CO1017" s="74"/>
      <c r="CP1017" s="74"/>
    </row>
    <row r="1018" spans="1:94" ht="13">
      <c r="A1018" s="13"/>
      <c r="B1018" s="3"/>
      <c r="C1018" s="74"/>
      <c r="D1018" s="74"/>
      <c r="E1018" s="74"/>
      <c r="F1018" s="74"/>
      <c r="G1018" s="74"/>
      <c r="H1018" s="74"/>
      <c r="I1018" s="74"/>
      <c r="J1018" s="74"/>
      <c r="K1018" s="74"/>
      <c r="L1018" s="74"/>
      <c r="M1018" s="74"/>
      <c r="N1018" s="74"/>
      <c r="O1018" s="74"/>
      <c r="P1018" s="74"/>
      <c r="Q1018" s="74"/>
      <c r="R1018" s="74"/>
      <c r="S1018" s="74"/>
      <c r="T1018" s="74"/>
      <c r="U1018" s="74"/>
      <c r="V1018" s="74"/>
      <c r="W1018" s="74"/>
      <c r="X1018" s="74"/>
      <c r="Y1018" s="74"/>
      <c r="Z1018" s="74"/>
      <c r="AA1018" s="74"/>
      <c r="AB1018" s="74"/>
      <c r="AC1018" s="74"/>
      <c r="AD1018" s="74"/>
      <c r="AE1018" s="74"/>
      <c r="AF1018" s="74"/>
      <c r="AG1018" s="74"/>
      <c r="AH1018" s="74"/>
      <c r="AI1018" s="74"/>
      <c r="AJ1018" s="74"/>
      <c r="AK1018" s="74"/>
      <c r="AL1018" s="74"/>
      <c r="AM1018" s="74"/>
      <c r="AN1018" s="74"/>
      <c r="AO1018" s="74"/>
      <c r="AP1018" s="74"/>
      <c r="AQ1018" s="74"/>
      <c r="AR1018" s="74"/>
      <c r="AS1018" s="74"/>
      <c r="AT1018" s="74"/>
      <c r="AU1018" s="74"/>
      <c r="AV1018" s="74"/>
      <c r="AW1018" s="74"/>
      <c r="AX1018" s="74"/>
      <c r="AY1018" s="74"/>
      <c r="AZ1018" s="74"/>
      <c r="BA1018" s="74"/>
      <c r="BB1018" s="74"/>
      <c r="BC1018" s="74"/>
      <c r="BD1018" s="74"/>
      <c r="BE1018" s="74"/>
      <c r="BF1018" s="74"/>
      <c r="BG1018" s="74"/>
      <c r="BH1018" s="74"/>
      <c r="BI1018" s="74"/>
      <c r="BJ1018" s="74"/>
      <c r="BK1018" s="74"/>
      <c r="BL1018" s="74"/>
      <c r="BM1018" s="74"/>
      <c r="BN1018" s="74"/>
      <c r="BO1018" s="74"/>
      <c r="BP1018" s="74"/>
      <c r="BQ1018" s="74"/>
      <c r="BR1018" s="74"/>
      <c r="BS1018" s="74"/>
      <c r="BT1018" s="74"/>
      <c r="BU1018" s="74"/>
      <c r="BV1018" s="74"/>
      <c r="BW1018" s="74"/>
      <c r="BX1018" s="74"/>
      <c r="BY1018" s="74"/>
      <c r="BZ1018" s="74"/>
      <c r="CA1018" s="74"/>
      <c r="CB1018" s="74"/>
      <c r="CC1018" s="74"/>
      <c r="CD1018" s="74"/>
      <c r="CE1018" s="74"/>
      <c r="CF1018" s="74"/>
      <c r="CG1018" s="74"/>
      <c r="CH1018" s="74"/>
      <c r="CI1018" s="74"/>
      <c r="CJ1018" s="74"/>
      <c r="CK1018" s="74"/>
      <c r="CL1018" s="74"/>
      <c r="CM1018" s="74"/>
      <c r="CN1018" s="74"/>
      <c r="CO1018" s="74"/>
      <c r="CP1018" s="74"/>
    </row>
    <row r="1019" spans="1:94" ht="13">
      <c r="A1019" s="13"/>
      <c r="B1019" s="3"/>
      <c r="C1019" s="74"/>
      <c r="D1019" s="74"/>
      <c r="E1019" s="74"/>
      <c r="F1019" s="74"/>
      <c r="G1019" s="74"/>
      <c r="H1019" s="74"/>
      <c r="I1019" s="74"/>
      <c r="J1019" s="74"/>
      <c r="K1019" s="74"/>
      <c r="L1019" s="74"/>
      <c r="M1019" s="74"/>
      <c r="N1019" s="74"/>
      <c r="O1019" s="74"/>
      <c r="P1019" s="74"/>
      <c r="Q1019" s="74"/>
      <c r="R1019" s="74"/>
      <c r="S1019" s="74"/>
      <c r="T1019" s="74"/>
      <c r="U1019" s="74"/>
      <c r="V1019" s="74"/>
      <c r="W1019" s="74"/>
      <c r="X1019" s="74"/>
      <c r="Y1019" s="74"/>
      <c r="Z1019" s="74"/>
      <c r="AA1019" s="74"/>
      <c r="AB1019" s="74"/>
      <c r="AC1019" s="74"/>
      <c r="AD1019" s="74"/>
      <c r="AE1019" s="74"/>
      <c r="AF1019" s="74"/>
      <c r="AG1019" s="74"/>
      <c r="AH1019" s="74"/>
      <c r="AI1019" s="74"/>
      <c r="AJ1019" s="74"/>
      <c r="AK1019" s="74"/>
      <c r="AL1019" s="74"/>
      <c r="AM1019" s="74"/>
      <c r="AN1019" s="74"/>
      <c r="AO1019" s="74"/>
      <c r="AP1019" s="74"/>
      <c r="AQ1019" s="74"/>
      <c r="AR1019" s="74"/>
      <c r="AS1019" s="74"/>
      <c r="AT1019" s="74"/>
      <c r="AU1019" s="74"/>
      <c r="AV1019" s="74"/>
      <c r="AW1019" s="74"/>
      <c r="AX1019" s="74"/>
      <c r="AY1019" s="74"/>
      <c r="AZ1019" s="74"/>
      <c r="BA1019" s="74"/>
      <c r="BB1019" s="74"/>
      <c r="BC1019" s="74"/>
      <c r="BD1019" s="74"/>
      <c r="BE1019" s="74"/>
      <c r="BF1019" s="74"/>
      <c r="BG1019" s="74"/>
      <c r="BH1019" s="74"/>
      <c r="BI1019" s="74"/>
      <c r="BJ1019" s="74"/>
      <c r="BK1019" s="74"/>
      <c r="BL1019" s="74"/>
      <c r="BM1019" s="74"/>
      <c r="BN1019" s="74"/>
      <c r="BO1019" s="74"/>
      <c r="BP1019" s="74"/>
      <c r="BQ1019" s="74"/>
      <c r="BR1019" s="74"/>
      <c r="BS1019" s="74"/>
      <c r="BT1019" s="74"/>
      <c r="BU1019" s="74"/>
      <c r="BV1019" s="74"/>
      <c r="BW1019" s="74"/>
      <c r="BX1019" s="74"/>
      <c r="BY1019" s="74"/>
      <c r="BZ1019" s="74"/>
      <c r="CA1019" s="74"/>
      <c r="CB1019" s="74"/>
      <c r="CC1019" s="74"/>
      <c r="CD1019" s="74"/>
      <c r="CE1019" s="74"/>
      <c r="CF1019" s="74"/>
      <c r="CG1019" s="74"/>
      <c r="CH1019" s="74"/>
      <c r="CI1019" s="74"/>
      <c r="CJ1019" s="74"/>
      <c r="CK1019" s="74"/>
      <c r="CL1019" s="74"/>
      <c r="CM1019" s="74"/>
      <c r="CN1019" s="74"/>
      <c r="CO1019" s="74"/>
      <c r="CP1019" s="74"/>
    </row>
    <row r="1020" spans="1:94" ht="13">
      <c r="A1020" s="13"/>
      <c r="B1020" s="3"/>
      <c r="C1020" s="74"/>
      <c r="D1020" s="74"/>
      <c r="E1020" s="74"/>
      <c r="F1020" s="74"/>
      <c r="G1020" s="74"/>
      <c r="H1020" s="74"/>
      <c r="I1020" s="74"/>
      <c r="J1020" s="74"/>
      <c r="K1020" s="74"/>
      <c r="L1020" s="74"/>
      <c r="M1020" s="74"/>
      <c r="N1020" s="74"/>
      <c r="O1020" s="74"/>
      <c r="P1020" s="74"/>
      <c r="Q1020" s="74"/>
      <c r="R1020" s="74"/>
      <c r="S1020" s="74"/>
      <c r="T1020" s="74"/>
      <c r="U1020" s="74"/>
      <c r="V1020" s="74"/>
      <c r="W1020" s="74"/>
      <c r="X1020" s="74"/>
      <c r="Y1020" s="74"/>
      <c r="Z1020" s="74"/>
      <c r="AA1020" s="74"/>
      <c r="AB1020" s="74"/>
      <c r="AC1020" s="74"/>
      <c r="AD1020" s="74"/>
      <c r="AE1020" s="74"/>
      <c r="AF1020" s="74"/>
      <c r="AG1020" s="74"/>
      <c r="AH1020" s="74"/>
      <c r="AI1020" s="74"/>
      <c r="AJ1020" s="74"/>
      <c r="AK1020" s="74"/>
      <c r="AL1020" s="74"/>
      <c r="AM1020" s="74"/>
      <c r="AN1020" s="74"/>
      <c r="AO1020" s="74"/>
      <c r="AP1020" s="74"/>
      <c r="AQ1020" s="74"/>
      <c r="AR1020" s="74"/>
      <c r="AS1020" s="74"/>
      <c r="AT1020" s="74"/>
      <c r="AU1020" s="74"/>
      <c r="AV1020" s="74"/>
      <c r="AW1020" s="74"/>
      <c r="AX1020" s="74"/>
      <c r="AY1020" s="74"/>
      <c r="AZ1020" s="74"/>
      <c r="BA1020" s="74"/>
      <c r="BB1020" s="74"/>
      <c r="BC1020" s="74"/>
      <c r="BD1020" s="74"/>
      <c r="BE1020" s="74"/>
      <c r="BF1020" s="74"/>
      <c r="BG1020" s="74"/>
      <c r="BH1020" s="74"/>
      <c r="BI1020" s="74"/>
      <c r="BJ1020" s="74"/>
      <c r="BK1020" s="74"/>
      <c r="BL1020" s="74"/>
      <c r="BM1020" s="74"/>
      <c r="BN1020" s="74"/>
      <c r="BO1020" s="74"/>
      <c r="BP1020" s="74"/>
      <c r="BQ1020" s="74"/>
      <c r="BR1020" s="74"/>
      <c r="BS1020" s="74"/>
      <c r="BT1020" s="74"/>
      <c r="BU1020" s="74"/>
      <c r="BV1020" s="74"/>
      <c r="BW1020" s="74"/>
      <c r="BX1020" s="74"/>
      <c r="BY1020" s="74"/>
      <c r="BZ1020" s="74"/>
      <c r="CA1020" s="74"/>
      <c r="CB1020" s="74"/>
      <c r="CC1020" s="74"/>
      <c r="CD1020" s="74"/>
      <c r="CE1020" s="74"/>
      <c r="CF1020" s="74"/>
      <c r="CG1020" s="74"/>
      <c r="CH1020" s="74"/>
      <c r="CI1020" s="74"/>
      <c r="CJ1020" s="74"/>
      <c r="CK1020" s="74"/>
      <c r="CL1020" s="74"/>
      <c r="CM1020" s="74"/>
      <c r="CN1020" s="74"/>
      <c r="CO1020" s="74"/>
      <c r="CP1020" s="74"/>
    </row>
    <row r="1021" spans="1:94" ht="13">
      <c r="A1021" s="13"/>
      <c r="B1021" s="3"/>
      <c r="C1021" s="74"/>
      <c r="D1021" s="74"/>
      <c r="E1021" s="74"/>
      <c r="F1021" s="74"/>
      <c r="G1021" s="74"/>
      <c r="H1021" s="74"/>
      <c r="I1021" s="74"/>
      <c r="J1021" s="74"/>
      <c r="K1021" s="74"/>
      <c r="L1021" s="74"/>
      <c r="M1021" s="74"/>
      <c r="N1021" s="74"/>
      <c r="O1021" s="74"/>
      <c r="P1021" s="74"/>
      <c r="Q1021" s="74"/>
      <c r="R1021" s="74"/>
      <c r="S1021" s="74"/>
      <c r="T1021" s="74"/>
      <c r="U1021" s="74"/>
      <c r="V1021" s="74"/>
      <c r="W1021" s="74"/>
      <c r="X1021" s="74"/>
      <c r="Y1021" s="74"/>
      <c r="Z1021" s="74"/>
      <c r="AA1021" s="74"/>
      <c r="AB1021" s="74"/>
      <c r="AC1021" s="74"/>
      <c r="AD1021" s="74"/>
      <c r="AE1021" s="74"/>
      <c r="AF1021" s="74"/>
      <c r="AG1021" s="74"/>
      <c r="AH1021" s="74"/>
      <c r="AI1021" s="74"/>
      <c r="AJ1021" s="74"/>
      <c r="AK1021" s="74"/>
      <c r="AL1021" s="74"/>
      <c r="AM1021" s="74"/>
      <c r="AN1021" s="74"/>
      <c r="AO1021" s="74"/>
      <c r="AP1021" s="74"/>
      <c r="AQ1021" s="74"/>
      <c r="AR1021" s="74"/>
      <c r="AS1021" s="74"/>
      <c r="AT1021" s="74"/>
      <c r="AU1021" s="74"/>
      <c r="AV1021" s="74"/>
      <c r="AW1021" s="74"/>
      <c r="AX1021" s="74"/>
      <c r="AY1021" s="74"/>
      <c r="AZ1021" s="74"/>
      <c r="BA1021" s="74"/>
      <c r="BB1021" s="74"/>
      <c r="BC1021" s="74"/>
      <c r="BD1021" s="74"/>
      <c r="BE1021" s="74"/>
      <c r="BF1021" s="74"/>
      <c r="BG1021" s="74"/>
      <c r="BH1021" s="74"/>
      <c r="BI1021" s="74"/>
      <c r="BJ1021" s="74"/>
      <c r="BK1021" s="74"/>
      <c r="BL1021" s="74"/>
      <c r="BM1021" s="74"/>
      <c r="BN1021" s="74"/>
      <c r="BO1021" s="74"/>
      <c r="BP1021" s="74"/>
      <c r="BQ1021" s="74"/>
      <c r="BR1021" s="74"/>
      <c r="BS1021" s="74"/>
      <c r="BT1021" s="74"/>
      <c r="BU1021" s="74"/>
      <c r="BV1021" s="74"/>
      <c r="BW1021" s="74"/>
      <c r="BX1021" s="74"/>
      <c r="BY1021" s="74"/>
      <c r="BZ1021" s="74"/>
      <c r="CA1021" s="74"/>
      <c r="CB1021" s="74"/>
      <c r="CC1021" s="74"/>
      <c r="CD1021" s="74"/>
      <c r="CE1021" s="74"/>
      <c r="CF1021" s="74"/>
      <c r="CG1021" s="74"/>
      <c r="CH1021" s="74"/>
      <c r="CI1021" s="74"/>
      <c r="CJ1021" s="74"/>
      <c r="CK1021" s="74"/>
      <c r="CL1021" s="74"/>
      <c r="CM1021" s="74"/>
      <c r="CN1021" s="74"/>
      <c r="CO1021" s="74"/>
      <c r="CP1021" s="74"/>
    </row>
    <row r="1022" spans="1:94" ht="13">
      <c r="A1022" s="13"/>
      <c r="B1022" s="3"/>
      <c r="C1022" s="74"/>
      <c r="D1022" s="74"/>
      <c r="E1022" s="74"/>
      <c r="F1022" s="74"/>
      <c r="G1022" s="74"/>
      <c r="H1022" s="74"/>
      <c r="I1022" s="74"/>
      <c r="J1022" s="74"/>
      <c r="K1022" s="74"/>
      <c r="L1022" s="74"/>
      <c r="M1022" s="74"/>
      <c r="N1022" s="74"/>
      <c r="O1022" s="74"/>
      <c r="P1022" s="74"/>
      <c r="Q1022" s="74"/>
      <c r="R1022" s="74"/>
      <c r="S1022" s="74"/>
      <c r="T1022" s="74"/>
      <c r="U1022" s="74"/>
      <c r="V1022" s="74"/>
      <c r="W1022" s="74"/>
      <c r="X1022" s="74"/>
      <c r="Y1022" s="74"/>
      <c r="Z1022" s="74"/>
      <c r="AA1022" s="74"/>
      <c r="AB1022" s="74"/>
      <c r="AC1022" s="74"/>
      <c r="AD1022" s="74"/>
      <c r="AE1022" s="74"/>
      <c r="AF1022" s="74"/>
      <c r="AG1022" s="74"/>
      <c r="AH1022" s="74"/>
      <c r="AI1022" s="74"/>
      <c r="AJ1022" s="74"/>
      <c r="AK1022" s="74"/>
      <c r="AL1022" s="74"/>
      <c r="AM1022" s="74"/>
      <c r="AN1022" s="74"/>
      <c r="AO1022" s="74"/>
      <c r="AP1022" s="74"/>
      <c r="AQ1022" s="74"/>
      <c r="AR1022" s="74"/>
      <c r="AS1022" s="74"/>
      <c r="AT1022" s="74"/>
      <c r="AU1022" s="74"/>
      <c r="AV1022" s="74"/>
      <c r="AW1022" s="74"/>
      <c r="AX1022" s="74"/>
      <c r="AY1022" s="74"/>
      <c r="AZ1022" s="74"/>
      <c r="BA1022" s="74"/>
      <c r="BB1022" s="74"/>
      <c r="BC1022" s="74"/>
      <c r="BD1022" s="74"/>
      <c r="BE1022" s="74"/>
      <c r="BF1022" s="74"/>
      <c r="BG1022" s="74"/>
      <c r="BH1022" s="74"/>
      <c r="BI1022" s="74"/>
      <c r="BJ1022" s="74"/>
      <c r="BK1022" s="74"/>
      <c r="BL1022" s="74"/>
      <c r="BM1022" s="74"/>
      <c r="BN1022" s="74"/>
      <c r="BO1022" s="74"/>
      <c r="BP1022" s="74"/>
      <c r="BQ1022" s="74"/>
      <c r="BR1022" s="74"/>
      <c r="BS1022" s="74"/>
      <c r="BT1022" s="74"/>
      <c r="BU1022" s="74"/>
      <c r="BV1022" s="74"/>
      <c r="BW1022" s="74"/>
      <c r="BX1022" s="74"/>
      <c r="BY1022" s="74"/>
      <c r="BZ1022" s="74"/>
      <c r="CA1022" s="74"/>
      <c r="CB1022" s="74"/>
      <c r="CC1022" s="74"/>
      <c r="CD1022" s="74"/>
      <c r="CE1022" s="74"/>
      <c r="CF1022" s="74"/>
      <c r="CG1022" s="74"/>
      <c r="CH1022" s="74"/>
      <c r="CI1022" s="74"/>
      <c r="CJ1022" s="74"/>
      <c r="CK1022" s="74"/>
      <c r="CL1022" s="74"/>
      <c r="CM1022" s="74"/>
      <c r="CN1022" s="74"/>
      <c r="CO1022" s="74"/>
      <c r="CP1022" s="74"/>
    </row>
    <row r="1023" spans="1:94" ht="13">
      <c r="A1023" s="13"/>
      <c r="B1023" s="3"/>
      <c r="C1023" s="74"/>
      <c r="D1023" s="74"/>
      <c r="E1023" s="74"/>
      <c r="F1023" s="74"/>
      <c r="G1023" s="74"/>
      <c r="H1023" s="74"/>
      <c r="I1023" s="74"/>
      <c r="J1023" s="74"/>
      <c r="K1023" s="74"/>
      <c r="L1023" s="74"/>
      <c r="M1023" s="74"/>
      <c r="N1023" s="74"/>
      <c r="O1023" s="74"/>
      <c r="P1023" s="74"/>
      <c r="Q1023" s="74"/>
      <c r="R1023" s="74"/>
      <c r="S1023" s="74"/>
      <c r="T1023" s="74"/>
      <c r="U1023" s="74"/>
      <c r="V1023" s="74"/>
      <c r="W1023" s="74"/>
      <c r="X1023" s="74"/>
      <c r="Y1023" s="74"/>
      <c r="Z1023" s="74"/>
      <c r="AA1023" s="74"/>
      <c r="AB1023" s="74"/>
      <c r="AC1023" s="74"/>
      <c r="AD1023" s="74"/>
      <c r="AE1023" s="74"/>
      <c r="AF1023" s="74"/>
      <c r="AG1023" s="74"/>
      <c r="AH1023" s="74"/>
      <c r="AI1023" s="74"/>
      <c r="AJ1023" s="74"/>
      <c r="AK1023" s="74"/>
      <c r="AL1023" s="74"/>
      <c r="AM1023" s="74"/>
      <c r="AN1023" s="74"/>
      <c r="AO1023" s="74"/>
      <c r="AP1023" s="74"/>
      <c r="AQ1023" s="74"/>
      <c r="AR1023" s="74"/>
      <c r="AS1023" s="74"/>
      <c r="AT1023" s="74"/>
      <c r="AU1023" s="74"/>
      <c r="AV1023" s="74"/>
      <c r="AW1023" s="74"/>
      <c r="AX1023" s="74"/>
      <c r="AY1023" s="74"/>
      <c r="AZ1023" s="74"/>
      <c r="BA1023" s="74"/>
      <c r="BB1023" s="74"/>
      <c r="BC1023" s="74"/>
      <c r="BD1023" s="74"/>
      <c r="BE1023" s="74"/>
      <c r="BF1023" s="74"/>
      <c r="BG1023" s="74"/>
      <c r="BH1023" s="74"/>
      <c r="BI1023" s="74"/>
      <c r="BJ1023" s="74"/>
      <c r="BK1023" s="74"/>
      <c r="BL1023" s="74"/>
      <c r="BM1023" s="74"/>
      <c r="BN1023" s="74"/>
      <c r="BO1023" s="74"/>
      <c r="BP1023" s="74"/>
      <c r="BQ1023" s="74"/>
      <c r="BR1023" s="74"/>
      <c r="BS1023" s="74"/>
      <c r="BT1023" s="74"/>
      <c r="BU1023" s="74"/>
      <c r="BV1023" s="74"/>
      <c r="BW1023" s="74"/>
      <c r="BX1023" s="74"/>
      <c r="BY1023" s="74"/>
      <c r="BZ1023" s="74"/>
      <c r="CA1023" s="74"/>
      <c r="CB1023" s="74"/>
      <c r="CC1023" s="74"/>
      <c r="CD1023" s="74"/>
      <c r="CE1023" s="74"/>
      <c r="CF1023" s="74"/>
      <c r="CG1023" s="74"/>
      <c r="CH1023" s="74"/>
      <c r="CI1023" s="74"/>
      <c r="CJ1023" s="74"/>
      <c r="CK1023" s="74"/>
      <c r="CL1023" s="74"/>
      <c r="CM1023" s="74"/>
      <c r="CN1023" s="74"/>
      <c r="CO1023" s="74"/>
      <c r="CP1023" s="74"/>
    </row>
    <row r="1024" spans="1:94" ht="13">
      <c r="A1024" s="13"/>
      <c r="B1024" s="3"/>
      <c r="C1024" s="74"/>
      <c r="D1024" s="74"/>
      <c r="E1024" s="74"/>
      <c r="F1024" s="74"/>
      <c r="G1024" s="74"/>
      <c r="H1024" s="74"/>
      <c r="I1024" s="74"/>
      <c r="J1024" s="74"/>
      <c r="K1024" s="74"/>
      <c r="L1024" s="74"/>
      <c r="M1024" s="74"/>
      <c r="N1024" s="74"/>
      <c r="O1024" s="74"/>
      <c r="P1024" s="74"/>
      <c r="Q1024" s="74"/>
      <c r="R1024" s="74"/>
      <c r="S1024" s="74"/>
      <c r="T1024" s="74"/>
      <c r="U1024" s="74"/>
      <c r="V1024" s="74"/>
      <c r="W1024" s="74"/>
      <c r="X1024" s="74"/>
      <c r="Y1024" s="74"/>
      <c r="Z1024" s="74"/>
      <c r="AA1024" s="74"/>
      <c r="AB1024" s="74"/>
      <c r="AC1024" s="74"/>
      <c r="AD1024" s="74"/>
      <c r="AE1024" s="74"/>
      <c r="AF1024" s="74"/>
      <c r="AG1024" s="74"/>
      <c r="AH1024" s="74"/>
      <c r="AI1024" s="74"/>
      <c r="AJ1024" s="74"/>
      <c r="AK1024" s="74"/>
      <c r="AL1024" s="74"/>
      <c r="AM1024" s="74"/>
      <c r="AN1024" s="74"/>
      <c r="AO1024" s="74"/>
      <c r="AP1024" s="74"/>
      <c r="AQ1024" s="74"/>
      <c r="AR1024" s="74"/>
      <c r="AS1024" s="74"/>
      <c r="AT1024" s="74"/>
      <c r="AU1024" s="74"/>
      <c r="AV1024" s="74"/>
      <c r="AW1024" s="74"/>
      <c r="AX1024" s="74"/>
      <c r="AY1024" s="74"/>
      <c r="AZ1024" s="74"/>
      <c r="BA1024" s="74"/>
      <c r="BB1024" s="74"/>
      <c r="BC1024" s="74"/>
      <c r="BD1024" s="74"/>
      <c r="BE1024" s="74"/>
      <c r="BF1024" s="74"/>
      <c r="BG1024" s="74"/>
      <c r="BH1024" s="74"/>
      <c r="BI1024" s="74"/>
      <c r="BJ1024" s="74"/>
      <c r="BK1024" s="74"/>
      <c r="BL1024" s="74"/>
      <c r="BM1024" s="74"/>
      <c r="BN1024" s="74"/>
      <c r="BO1024" s="74"/>
      <c r="BP1024" s="74"/>
      <c r="BQ1024" s="74"/>
      <c r="BR1024" s="74"/>
      <c r="BS1024" s="74"/>
      <c r="BT1024" s="74"/>
      <c r="BU1024" s="74"/>
      <c r="BV1024" s="74"/>
      <c r="BW1024" s="74"/>
      <c r="BX1024" s="74"/>
      <c r="BY1024" s="74"/>
      <c r="BZ1024" s="74"/>
      <c r="CA1024" s="74"/>
      <c r="CB1024" s="74"/>
      <c r="CC1024" s="74"/>
      <c r="CD1024" s="74"/>
      <c r="CE1024" s="74"/>
      <c r="CF1024" s="74"/>
      <c r="CG1024" s="74"/>
      <c r="CH1024" s="74"/>
      <c r="CI1024" s="74"/>
      <c r="CJ1024" s="74"/>
      <c r="CK1024" s="74"/>
      <c r="CL1024" s="74"/>
      <c r="CM1024" s="74"/>
      <c r="CN1024" s="74"/>
      <c r="CO1024" s="74"/>
      <c r="CP1024" s="74"/>
    </row>
  </sheetData>
  <mergeCells count="7">
    <mergeCell ref="AJ77:AL77"/>
    <mergeCell ref="BN77:BP77"/>
    <mergeCell ref="M6:S6"/>
    <mergeCell ref="AJ29:AL29"/>
    <mergeCell ref="BN29:BP29"/>
    <mergeCell ref="AJ45:AL45"/>
    <mergeCell ref="BN45:BP45"/>
  </mergeCells>
  <conditionalFormatting sqref="L6 D17:K20 D23:K26 D33:K36 D39:K42 D49:K52 D55:K58 D65:K68 D71:K74">
    <cfRule type="expression" dxfId="11" priority="1">
      <formula>2</formula>
    </cfRule>
  </conditionalFormatting>
  <conditionalFormatting sqref="AJ13:BP13">
    <cfRule type="colorScale" priority="2">
      <colorScale>
        <cfvo type="min"/>
        <cfvo type="max"/>
        <color rgb="FF7264C2"/>
        <color rgb="FFFFFFFF"/>
      </colorScale>
    </cfRule>
  </conditionalFormatting>
  <pageMargins left="0.7" right="0.7" top="0.75" bottom="0.75" header="0.3" footer="0.3"/>
  <ignoredErrors>
    <ignoredError sqref="Q24 N24:N26 P23 T24 O39 N40 R40:R42 L41 R55:R58 N71:N72 T72:T73 Q73 M73:N73 N74" formula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100-000000000000}">
          <x14:formula1>
            <xm:f>lists!$K$2:$K$5</xm:f>
          </x14:formula1>
          <xm:sqref>K17:K20 K23:K26 K33:K36 K39:K42 K49:K52 K55:K58 K65:K68 K71:K74</xm:sqref>
        </x14:dataValidation>
        <x14:dataValidation type="list" allowBlank="1" xr:uid="{00000000-0002-0000-0100-000001000000}">
          <x14:formula1>
            <xm:f>lists!$E$2:$E$8</xm:f>
          </x14:formula1>
          <xm:sqref>E33:E36 E39:E42</xm:sqref>
        </x14:dataValidation>
        <x14:dataValidation type="list" allowBlank="1" xr:uid="{00000000-0002-0000-0100-000002000000}">
          <x14:formula1>
            <xm:f>lists!$G$2:$G$8</xm:f>
          </x14:formula1>
          <xm:sqref>E49:E52 E55:E58</xm:sqref>
        </x14:dataValidation>
        <x14:dataValidation type="list" allowBlank="1" xr:uid="{00000000-0002-0000-0100-000003000000}">
          <x14:formula1>
            <xm:f>lists!$I$2:$I$8</xm:f>
          </x14:formula1>
          <xm:sqref>E65:E68 E71:E74</xm:sqref>
        </x14:dataValidation>
        <x14:dataValidation type="list" allowBlank="1" xr:uid="{00000000-0002-0000-0100-000004000000}">
          <x14:formula1>
            <xm:f>lists!$C$2:$C$12</xm:f>
          </x14:formula1>
          <xm:sqref>E17:E20 E23:E26</xm:sqref>
        </x14:dataValidation>
        <x14:dataValidation type="list" allowBlank="1" xr:uid="{00000000-0002-0000-0100-000005000000}">
          <x14:formula1>
            <xm:f>lists!$A$2:$A$5</xm:f>
          </x14:formula1>
          <xm:sqref>D17:D20 D23:D26 D33:D36 D39:D42 D49:D52 D55:D58 D65:D68 D71:D74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958"/>
  <sheetViews>
    <sheetView workbookViewId="0">
      <selection activeCell="C7" sqref="C7"/>
    </sheetView>
  </sheetViews>
  <sheetFormatPr baseColWidth="10" defaultColWidth="12.6640625" defaultRowHeight="15.75" customHeight="1"/>
  <cols>
    <col min="1" max="1" width="4.5" customWidth="1"/>
    <col min="2" max="2" width="2.5" customWidth="1"/>
    <col min="3" max="3" width="33" customWidth="1"/>
    <col min="4" max="27" width="9.6640625" customWidth="1"/>
    <col min="28" max="31" width="12.1640625" customWidth="1"/>
  </cols>
  <sheetData>
    <row r="1" spans="1:31" ht="15.75" customHeight="1">
      <c r="A1" s="74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">
      <c r="A3" s="3"/>
      <c r="B3" s="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6">
      <c r="A4" s="3"/>
      <c r="B4" s="7"/>
      <c r="C4" s="3"/>
      <c r="D4" s="3"/>
      <c r="E4" s="3"/>
      <c r="F4" s="3"/>
      <c r="G4" s="3"/>
      <c r="H4" s="3"/>
      <c r="I4" s="3"/>
      <c r="J4" s="3"/>
      <c r="K4" s="3"/>
      <c r="L4" s="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1"/>
      <c r="M5" s="3"/>
      <c r="N5" s="6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5.75" customHeight="1">
      <c r="A6" s="3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6">
      <c r="A7" s="2"/>
      <c r="B7" s="2"/>
      <c r="C7" s="1" t="s">
        <v>65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.75" customHeight="1">
      <c r="A8" s="3"/>
      <c r="B8" s="3"/>
      <c r="C8" s="75" t="s">
        <v>66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</row>
    <row r="9" spans="1:31" ht="15.75" customHeight="1">
      <c r="A9" s="3"/>
      <c r="B9" s="3"/>
      <c r="C9" s="75" t="s">
        <v>67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</row>
    <row r="10" spans="1:31" ht="15.75" customHeight="1">
      <c r="A10" s="3"/>
      <c r="B10" s="3"/>
      <c r="C10" s="67"/>
      <c r="D10" s="67"/>
      <c r="E10" s="67"/>
      <c r="F10" s="67"/>
      <c r="G10" s="67"/>
      <c r="H10" s="67"/>
      <c r="I10" s="67"/>
      <c r="J10" s="67"/>
      <c r="K10" s="6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5.75" customHeight="1">
      <c r="A11" s="3"/>
      <c r="B11" s="3"/>
      <c r="C11" s="67" t="s">
        <v>68</v>
      </c>
      <c r="D11" s="67"/>
      <c r="E11" s="67"/>
      <c r="F11" s="67"/>
      <c r="G11" s="67"/>
      <c r="H11" s="67"/>
      <c r="I11" s="67"/>
      <c r="J11" s="67"/>
      <c r="K11" s="6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.75" customHeight="1">
      <c r="A12" s="3"/>
      <c r="B12" s="3"/>
      <c r="C12" s="67" t="s">
        <v>69</v>
      </c>
      <c r="D12" s="67"/>
      <c r="E12" s="67"/>
      <c r="F12" s="67"/>
      <c r="G12" s="67"/>
      <c r="H12" s="67"/>
      <c r="I12" s="67"/>
      <c r="J12" s="67"/>
      <c r="K12" s="6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.75" customHeight="1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</row>
    <row r="14" spans="1:31" ht="15.75" customHeight="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</row>
    <row r="15" spans="1:31" ht="16">
      <c r="A15" s="67"/>
      <c r="B15" s="67"/>
      <c r="C15" s="19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</row>
    <row r="16" spans="1:31" ht="16">
      <c r="A16" s="67"/>
      <c r="B16" s="67"/>
      <c r="C16" s="19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</row>
    <row r="17" spans="1:31" ht="16">
      <c r="A17" s="67"/>
      <c r="B17" s="67"/>
      <c r="C17" s="19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</row>
    <row r="18" spans="1:31" ht="16">
      <c r="A18" s="67"/>
      <c r="B18" s="67"/>
      <c r="C18" s="19" t="s">
        <v>70</v>
      </c>
      <c r="D18" s="28">
        <v>44562</v>
      </c>
      <c r="E18" s="28">
        <v>44593</v>
      </c>
      <c r="F18" s="28">
        <v>44621</v>
      </c>
      <c r="G18" s="28">
        <v>44652</v>
      </c>
      <c r="H18" s="28">
        <v>44682</v>
      </c>
      <c r="I18" s="28">
        <v>44713</v>
      </c>
      <c r="J18" s="28">
        <v>44743</v>
      </c>
      <c r="K18" s="28">
        <v>44774</v>
      </c>
      <c r="L18" s="28">
        <v>44805</v>
      </c>
      <c r="M18" s="28">
        <v>44835</v>
      </c>
      <c r="N18" s="28">
        <v>44866</v>
      </c>
      <c r="O18" s="28">
        <v>44896</v>
      </c>
      <c r="P18" s="28">
        <v>44927</v>
      </c>
      <c r="Q18" s="28">
        <v>44958</v>
      </c>
      <c r="R18" s="28">
        <v>44986</v>
      </c>
      <c r="S18" s="28">
        <v>45017</v>
      </c>
      <c r="T18" s="28">
        <v>45047</v>
      </c>
      <c r="U18" s="28">
        <v>45078</v>
      </c>
      <c r="V18" s="28">
        <v>45108</v>
      </c>
      <c r="W18" s="28">
        <v>45139</v>
      </c>
      <c r="X18" s="28">
        <v>45170</v>
      </c>
      <c r="Y18" s="28">
        <v>45200</v>
      </c>
      <c r="Z18" s="28">
        <v>45231</v>
      </c>
      <c r="AA18" s="28">
        <v>45261</v>
      </c>
      <c r="AB18" s="29" t="s">
        <v>10</v>
      </c>
      <c r="AC18" s="29" t="s">
        <v>11</v>
      </c>
      <c r="AD18" s="67"/>
      <c r="AE18" s="67"/>
    </row>
    <row r="19" spans="1:31" ht="15.75" customHeight="1">
      <c r="A19" s="67"/>
      <c r="B19" s="67"/>
      <c r="C19" s="67" t="s">
        <v>9</v>
      </c>
      <c r="D19" s="38">
        <f>headcount_planning!L27</f>
        <v>36866</v>
      </c>
      <c r="E19" s="38">
        <f>headcount_planning!M27</f>
        <v>40367</v>
      </c>
      <c r="F19" s="38">
        <f>headcount_planning!N27</f>
        <v>48866</v>
      </c>
      <c r="G19" s="38">
        <f>headcount_planning!O27</f>
        <v>36866</v>
      </c>
      <c r="H19" s="38">
        <f>headcount_planning!P27</f>
        <v>45866</v>
      </c>
      <c r="I19" s="38">
        <f>headcount_planning!Q27</f>
        <v>41367</v>
      </c>
      <c r="J19" s="38">
        <f>headcount_planning!R27</f>
        <v>36700</v>
      </c>
      <c r="K19" s="38">
        <f>headcount_planning!S27</f>
        <v>36700</v>
      </c>
      <c r="L19" s="38">
        <f>headcount_planning!T27</f>
        <v>36700</v>
      </c>
      <c r="M19" s="76">
        <f>headcount_planning!AJ27+headcount_planning!BN27</f>
        <v>13750</v>
      </c>
      <c r="N19" s="76">
        <f>headcount_planning!AK27+headcount_planning!BO27</f>
        <v>33083.333333333328</v>
      </c>
      <c r="O19" s="76">
        <f>headcount_planning!AL27+headcount_planning!BP27</f>
        <v>61750</v>
      </c>
      <c r="P19" s="76">
        <f>headcount_planning!AM27+headcount_planning!BQ27</f>
        <v>34666.666666666664</v>
      </c>
      <c r="Q19" s="76">
        <f>headcount_planning!AN27+headcount_planning!BR27</f>
        <v>34666.666666666664</v>
      </c>
      <c r="R19" s="76">
        <f>headcount_planning!AO27+headcount_planning!BS27</f>
        <v>36855.555555555555</v>
      </c>
      <c r="S19" s="76">
        <f>headcount_planning!AP27+headcount_planning!BT27</f>
        <v>29252.873563218389</v>
      </c>
      <c r="T19" s="76">
        <f>headcount_planning!AQ27+headcount_planning!BU27</f>
        <v>26416.666666666668</v>
      </c>
      <c r="U19" s="76">
        <f>headcount_planning!AR27+headcount_planning!BV27</f>
        <v>39416.666666666672</v>
      </c>
      <c r="V19" s="76">
        <f>headcount_planning!AS27+headcount_planning!BW27</f>
        <v>26416.666666666668</v>
      </c>
      <c r="W19" s="76">
        <f>headcount_planning!AT27+headcount_planning!BX27</f>
        <v>24763.888888888891</v>
      </c>
      <c r="X19" s="76">
        <f>headcount_planning!AU27+headcount_planning!BY27</f>
        <v>24500</v>
      </c>
      <c r="Y19" s="76">
        <f>headcount_planning!AV27+headcount_planning!BZ27</f>
        <v>23500</v>
      </c>
      <c r="Z19" s="76">
        <f>headcount_planning!AW27+headcount_planning!CA27</f>
        <v>20833.333333333332</v>
      </c>
      <c r="AA19" s="76">
        <f>headcount_planning!AX27+headcount_planning!CB27</f>
        <v>22500</v>
      </c>
      <c r="AB19" s="77">
        <f>headcount_planning!CC27</f>
        <v>468881.33333333331</v>
      </c>
      <c r="AC19" s="77">
        <f>headcount_planning!CD27</f>
        <v>343788.98467432946</v>
      </c>
      <c r="AD19" s="67"/>
      <c r="AE19" s="67"/>
    </row>
    <row r="20" spans="1:31" ht="15.75" customHeight="1">
      <c r="A20" s="67"/>
      <c r="B20" s="67"/>
      <c r="C20" s="67" t="s">
        <v>39</v>
      </c>
      <c r="D20" s="38">
        <f>headcount_planning!L43</f>
        <v>40665</v>
      </c>
      <c r="E20" s="38">
        <f>headcount_planning!M43</f>
        <v>30165</v>
      </c>
      <c r="F20" s="38">
        <f>headcount_planning!N43</f>
        <v>35665</v>
      </c>
      <c r="G20" s="38">
        <f>headcount_planning!O43</f>
        <v>46165.666666666672</v>
      </c>
      <c r="H20" s="38">
        <f>headcount_planning!P43</f>
        <v>31665</v>
      </c>
      <c r="I20" s="38">
        <f>headcount_planning!Q43</f>
        <v>32165</v>
      </c>
      <c r="J20" s="38">
        <f>headcount_planning!R43</f>
        <v>48665</v>
      </c>
      <c r="K20" s="38">
        <f>headcount_planning!S43</f>
        <v>33165</v>
      </c>
      <c r="L20" s="38">
        <f>headcount_planning!T43</f>
        <v>33165</v>
      </c>
      <c r="M20" s="76">
        <f>headcount_planning!AJ43+headcount_planning!BN43</f>
        <v>15916.666666666668</v>
      </c>
      <c r="N20" s="76">
        <f>headcount_planning!AK43+headcount_planning!BO43</f>
        <v>23500</v>
      </c>
      <c r="O20" s="76">
        <f>headcount_planning!AL43+headcount_planning!BP43</f>
        <v>61166.666666666672</v>
      </c>
      <c r="P20" s="76">
        <f>headcount_planning!AM43+headcount_planning!BQ43</f>
        <v>27583.333333333336</v>
      </c>
      <c r="Q20" s="76">
        <f>headcount_planning!AN43+headcount_planning!BR43</f>
        <v>25888.888888888891</v>
      </c>
      <c r="R20" s="76">
        <f>headcount_planning!AO43+headcount_planning!BS43</f>
        <v>23411.111111111113</v>
      </c>
      <c r="S20" s="76">
        <f>headcount_planning!AP43+headcount_planning!BT43</f>
        <v>15997.126436781611</v>
      </c>
      <c r="T20" s="76">
        <f>headcount_planning!AQ43+headcount_planning!BU43</f>
        <v>14416.666666666668</v>
      </c>
      <c r="U20" s="76">
        <f>headcount_planning!AR43+headcount_planning!BV43</f>
        <v>24037.356321839081</v>
      </c>
      <c r="V20" s="76">
        <f>headcount_planning!AS43+headcount_planning!BW43</f>
        <v>6750</v>
      </c>
      <c r="W20" s="76">
        <f>headcount_planning!AT43+headcount_planning!BX43</f>
        <v>4975</v>
      </c>
      <c r="X20" s="76">
        <f>headcount_planning!AU43+headcount_planning!BY43</f>
        <v>2500</v>
      </c>
      <c r="Y20" s="76">
        <f>headcount_planning!AV43+headcount_planning!BZ43</f>
        <v>2500</v>
      </c>
      <c r="Z20" s="76">
        <f>headcount_planning!AW43+headcount_planning!CA43</f>
        <v>0</v>
      </c>
      <c r="AA20" s="76">
        <f>headcount_planning!AX43+headcount_planning!CB43</f>
        <v>0</v>
      </c>
      <c r="AB20" s="77">
        <f>headcount_planning!CC43</f>
        <v>432069.00000000006</v>
      </c>
      <c r="AC20" s="77">
        <f>headcount_planning!CD43</f>
        <v>148059.4827586207</v>
      </c>
      <c r="AD20" s="67"/>
      <c r="AE20" s="67"/>
    </row>
    <row r="21" spans="1:31" ht="15.75" customHeight="1">
      <c r="A21" s="67"/>
      <c r="B21" s="67"/>
      <c r="C21" s="67" t="s">
        <v>47</v>
      </c>
      <c r="D21" s="38">
        <f>headcount_planning!L59</f>
        <v>73749.666666666657</v>
      </c>
      <c r="E21" s="38">
        <f>headcount_planning!M59</f>
        <v>47749.666666666664</v>
      </c>
      <c r="F21" s="38">
        <f>headcount_planning!N59</f>
        <v>44249.666666666664</v>
      </c>
      <c r="G21" s="38">
        <f>headcount_planning!O59</f>
        <v>44249.666666666664</v>
      </c>
      <c r="H21" s="38">
        <f>headcount_planning!P59</f>
        <v>44249.666666666664</v>
      </c>
      <c r="I21" s="38">
        <f>headcount_planning!Q59</f>
        <v>51749.666666666664</v>
      </c>
      <c r="J21" s="38">
        <f>headcount_planning!R59</f>
        <v>66249.666666666657</v>
      </c>
      <c r="K21" s="38">
        <f>headcount_planning!S59</f>
        <v>44249.666666666664</v>
      </c>
      <c r="L21" s="38">
        <f>headcount_planning!T59</f>
        <v>44249.666666666664</v>
      </c>
      <c r="M21" s="76">
        <f>headcount_planning!AJ59+headcount_planning!BN59</f>
        <v>20333.333333333336</v>
      </c>
      <c r="N21" s="76">
        <f>headcount_planning!AK59+headcount_planning!BO59</f>
        <v>27583.333333333336</v>
      </c>
      <c r="O21" s="76">
        <f>headcount_planning!AL59+headcount_planning!BP59</f>
        <v>67750</v>
      </c>
      <c r="P21" s="76">
        <f>headcount_planning!AM59+headcount_planning!BQ59</f>
        <v>30833.333333333332</v>
      </c>
      <c r="Q21" s="76">
        <f>headcount_planning!AN59+headcount_planning!BR59</f>
        <v>30833.333333333332</v>
      </c>
      <c r="R21" s="76">
        <f>headcount_planning!AO59+headcount_planning!BS59</f>
        <v>30777.777777777774</v>
      </c>
      <c r="S21" s="76">
        <f>headcount_planning!AP59+headcount_planning!BT59</f>
        <v>24166.666666666664</v>
      </c>
      <c r="T21" s="76">
        <f>headcount_planning!AQ59+headcount_planning!BU59</f>
        <v>24166.666666666664</v>
      </c>
      <c r="U21" s="76">
        <f>headcount_planning!AR59+headcount_planning!BV59</f>
        <v>46666.666666666664</v>
      </c>
      <c r="V21" s="76">
        <f>headcount_planning!AS59+headcount_planning!BW59</f>
        <v>24166.666666666664</v>
      </c>
      <c r="W21" s="76">
        <f>headcount_planning!AT59+headcount_planning!BX59</f>
        <v>24166.666666666664</v>
      </c>
      <c r="X21" s="76">
        <f>headcount_planning!AU59+headcount_planning!BY59</f>
        <v>27666.666666666664</v>
      </c>
      <c r="Y21" s="76">
        <f>headcount_planning!AV59+headcount_planning!BZ59</f>
        <v>24166.666666666664</v>
      </c>
      <c r="Z21" s="76">
        <f>headcount_planning!AW59+headcount_planning!CA59</f>
        <v>14603.448275862069</v>
      </c>
      <c r="AA21" s="76">
        <f>headcount_planning!AX59+headcount_planning!CB59</f>
        <v>14855.555555555555</v>
      </c>
      <c r="AB21" s="77">
        <f>headcount_planning!CC59</f>
        <v>576413.66666666663</v>
      </c>
      <c r="AC21" s="77">
        <f>headcount_planning!CD59</f>
        <v>317070.11494252866</v>
      </c>
      <c r="AD21" s="67"/>
      <c r="AE21" s="67"/>
    </row>
    <row r="22" spans="1:31" ht="15.75" customHeight="1">
      <c r="A22" s="67"/>
      <c r="B22" s="67"/>
      <c r="C22" s="67" t="s">
        <v>55</v>
      </c>
      <c r="D22" s="38">
        <f>headcount_planning!L75</f>
        <v>21165</v>
      </c>
      <c r="E22" s="38">
        <f>headcount_planning!M75</f>
        <v>56915</v>
      </c>
      <c r="F22" s="38">
        <f>headcount_planning!N75</f>
        <v>77415</v>
      </c>
      <c r="G22" s="38">
        <f>headcount_planning!O75</f>
        <v>52915</v>
      </c>
      <c r="H22" s="38">
        <f>headcount_planning!P75</f>
        <v>53415</v>
      </c>
      <c r="I22" s="38">
        <f>headcount_planning!Q75</f>
        <v>58915</v>
      </c>
      <c r="J22" s="38">
        <f>headcount_planning!R75</f>
        <v>47249</v>
      </c>
      <c r="K22" s="38">
        <f>headcount_planning!S75</f>
        <v>54915</v>
      </c>
      <c r="L22" s="38">
        <f>headcount_planning!T75</f>
        <v>67415</v>
      </c>
      <c r="M22" s="76">
        <f>headcount_planning!AJ75+headcount_planning!BN75</f>
        <v>21666.666666666668</v>
      </c>
      <c r="N22" s="76">
        <f>headcount_planning!AK75+headcount_planning!BO75</f>
        <v>36666.666666666672</v>
      </c>
      <c r="O22" s="76">
        <f>headcount_planning!AL75+headcount_planning!BP75</f>
        <v>81916.666666666657</v>
      </c>
      <c r="P22" s="76">
        <f>headcount_planning!AM75+headcount_planning!BQ75</f>
        <v>40416.666666666664</v>
      </c>
      <c r="Q22" s="76">
        <f>headcount_planning!AN75+headcount_planning!BR75</f>
        <v>40416.666666666664</v>
      </c>
      <c r="R22" s="76">
        <f>headcount_planning!AO75+headcount_planning!BS75</f>
        <v>42616.666666666664</v>
      </c>
      <c r="S22" s="76">
        <f>headcount_planning!AP75+headcount_planning!BT75</f>
        <v>35166.666666666664</v>
      </c>
      <c r="T22" s="76">
        <f>headcount_planning!AQ75+headcount_planning!BU75</f>
        <v>35166.666666666664</v>
      </c>
      <c r="U22" s="76">
        <f>headcount_planning!AR75+headcount_planning!BV75</f>
        <v>50166.666666666664</v>
      </c>
      <c r="V22" s="76">
        <f>headcount_planning!AS75+headcount_planning!BW75</f>
        <v>35166.666666666664</v>
      </c>
      <c r="W22" s="76">
        <f>headcount_planning!AT75+headcount_planning!BX75</f>
        <v>35166.666666666664</v>
      </c>
      <c r="X22" s="76">
        <f>headcount_planning!AU75+headcount_planning!BY75</f>
        <v>33916.666666666664</v>
      </c>
      <c r="Y22" s="76">
        <f>headcount_planning!AV75+headcount_planning!BZ75</f>
        <v>25130.555555555551</v>
      </c>
      <c r="Z22" s="76">
        <f>headcount_planning!AW75+headcount_planning!CA75</f>
        <v>17166.666666666664</v>
      </c>
      <c r="AA22" s="76">
        <f>headcount_planning!AX75+headcount_planning!CB75</f>
        <v>13066.666666666668</v>
      </c>
      <c r="AB22" s="77">
        <f>headcount_planning!CC75</f>
        <v>630569</v>
      </c>
      <c r="AC22" s="77">
        <f>headcount_planning!CD75</f>
        <v>403563.88888888893</v>
      </c>
      <c r="AD22" s="67"/>
      <c r="AE22" s="67"/>
    </row>
    <row r="23" spans="1:31" ht="16">
      <c r="A23" s="67"/>
      <c r="B23" s="67"/>
      <c r="C23" s="78" t="s">
        <v>38</v>
      </c>
      <c r="D23" s="79">
        <f t="shared" ref="D23:AC23" si="0">SUM(D19:D22)</f>
        <v>172445.66666666666</v>
      </c>
      <c r="E23" s="79">
        <f t="shared" si="0"/>
        <v>175196.66666666666</v>
      </c>
      <c r="F23" s="79">
        <f t="shared" si="0"/>
        <v>206195.66666666666</v>
      </c>
      <c r="G23" s="79">
        <f t="shared" si="0"/>
        <v>180196.33333333334</v>
      </c>
      <c r="H23" s="79">
        <f t="shared" si="0"/>
        <v>175195.66666666666</v>
      </c>
      <c r="I23" s="79">
        <f t="shared" si="0"/>
        <v>184196.66666666666</v>
      </c>
      <c r="J23" s="79">
        <f t="shared" si="0"/>
        <v>198863.66666666666</v>
      </c>
      <c r="K23" s="79">
        <f t="shared" si="0"/>
        <v>169029.66666666666</v>
      </c>
      <c r="L23" s="79">
        <f t="shared" si="0"/>
        <v>181529.66666666666</v>
      </c>
      <c r="M23" s="79">
        <f t="shared" si="0"/>
        <v>71666.666666666672</v>
      </c>
      <c r="N23" s="79">
        <f t="shared" si="0"/>
        <v>120833.33333333333</v>
      </c>
      <c r="O23" s="79">
        <f t="shared" si="0"/>
        <v>272583.33333333337</v>
      </c>
      <c r="P23" s="79">
        <f t="shared" si="0"/>
        <v>133500</v>
      </c>
      <c r="Q23" s="79">
        <f t="shared" si="0"/>
        <v>131805.55555555556</v>
      </c>
      <c r="R23" s="79">
        <f t="shared" si="0"/>
        <v>133661.11111111109</v>
      </c>
      <c r="S23" s="79">
        <f t="shared" si="0"/>
        <v>104583.33333333331</v>
      </c>
      <c r="T23" s="79">
        <f t="shared" si="0"/>
        <v>100166.66666666666</v>
      </c>
      <c r="U23" s="79">
        <f t="shared" si="0"/>
        <v>160287.35632183906</v>
      </c>
      <c r="V23" s="79">
        <f t="shared" si="0"/>
        <v>92500</v>
      </c>
      <c r="W23" s="79">
        <f t="shared" si="0"/>
        <v>89072.222222222219</v>
      </c>
      <c r="X23" s="79">
        <f t="shared" si="0"/>
        <v>88583.333333333328</v>
      </c>
      <c r="Y23" s="79">
        <f t="shared" si="0"/>
        <v>75297.222222222219</v>
      </c>
      <c r="Z23" s="79">
        <f t="shared" si="0"/>
        <v>52603.448275862065</v>
      </c>
      <c r="AA23" s="79">
        <f t="shared" si="0"/>
        <v>50422.222222222219</v>
      </c>
      <c r="AB23" s="79">
        <f t="shared" si="0"/>
        <v>2107933</v>
      </c>
      <c r="AC23" s="79">
        <f t="shared" si="0"/>
        <v>1212482.4712643677</v>
      </c>
      <c r="AD23" s="67"/>
      <c r="AE23" s="67"/>
    </row>
    <row r="24" spans="1:31" ht="15.75" customHeight="1">
      <c r="A24" s="3"/>
      <c r="B24" s="3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pans="1:31" ht="15.75" customHeight="1">
      <c r="A25" s="3"/>
      <c r="B25" s="3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</row>
    <row r="26" spans="1:31" ht="15.75" customHeight="1">
      <c r="A26" s="3"/>
      <c r="B26" s="3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</row>
    <row r="27" spans="1:31" ht="15.75" customHeight="1">
      <c r="A27" s="3"/>
      <c r="B27" s="3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</row>
    <row r="28" spans="1:31" ht="15.75" customHeight="1">
      <c r="A28" s="3"/>
      <c r="B28" s="3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</row>
    <row r="29" spans="1:31" ht="15.75" customHeight="1">
      <c r="A29" s="3"/>
      <c r="B29" s="3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</row>
    <row r="30" spans="1:31" ht="15.75" customHeight="1">
      <c r="A30" s="3"/>
      <c r="B30" s="3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</row>
    <row r="31" spans="1:31" ht="15.75" customHeight="1">
      <c r="A31" s="3"/>
      <c r="B31" s="3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</row>
    <row r="32" spans="1:31" ht="15.75" customHeight="1">
      <c r="A32" s="3"/>
      <c r="B32" s="3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</row>
    <row r="33" spans="1:31" ht="15.75" customHeight="1">
      <c r="A33" s="3"/>
      <c r="B33" s="3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</row>
    <row r="34" spans="1:31" ht="15.75" customHeight="1">
      <c r="A34" s="3"/>
      <c r="B34" s="3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</row>
    <row r="35" spans="1:31" ht="15.75" customHeight="1">
      <c r="A35" s="3"/>
      <c r="B35" s="3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</row>
    <row r="36" spans="1:31" ht="15.75" customHeight="1">
      <c r="A36" s="3"/>
      <c r="B36" s="3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</row>
    <row r="37" spans="1:31" ht="15.75" customHeight="1">
      <c r="A37" s="3"/>
      <c r="B37" s="3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</row>
    <row r="38" spans="1:31" ht="15.75" customHeight="1">
      <c r="A38" s="3"/>
      <c r="B38" s="3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</row>
    <row r="39" spans="1:31" ht="15.75" customHeight="1">
      <c r="A39" s="3"/>
      <c r="B39" s="3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</row>
    <row r="40" spans="1:31" ht="15.75" customHeight="1">
      <c r="A40" s="3"/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</row>
    <row r="41" spans="1:31" ht="15.75" customHeight="1">
      <c r="A41" s="3"/>
      <c r="B41" s="3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 spans="1:31" ht="16">
      <c r="A42" s="3"/>
      <c r="B42" s="3"/>
      <c r="C42" s="19" t="s">
        <v>71</v>
      </c>
      <c r="D42" s="28">
        <v>44562</v>
      </c>
      <c r="E42" s="28">
        <v>44593</v>
      </c>
      <c r="F42" s="28">
        <v>44621</v>
      </c>
      <c r="G42" s="28">
        <v>44652</v>
      </c>
      <c r="H42" s="28">
        <v>44682</v>
      </c>
      <c r="I42" s="28">
        <v>44713</v>
      </c>
      <c r="J42" s="28">
        <v>44743</v>
      </c>
      <c r="K42" s="28">
        <v>44774</v>
      </c>
      <c r="L42" s="28">
        <v>44805</v>
      </c>
      <c r="M42" s="28">
        <v>44835</v>
      </c>
      <c r="N42" s="28">
        <v>44866</v>
      </c>
      <c r="O42" s="28">
        <v>44896</v>
      </c>
      <c r="P42" s="28">
        <v>44927</v>
      </c>
      <c r="Q42" s="28">
        <v>44958</v>
      </c>
      <c r="R42" s="28">
        <v>44986</v>
      </c>
      <c r="S42" s="28">
        <v>45017</v>
      </c>
      <c r="T42" s="28">
        <v>45047</v>
      </c>
      <c r="U42" s="28">
        <v>45078</v>
      </c>
      <c r="V42" s="28">
        <v>45108</v>
      </c>
      <c r="W42" s="28">
        <v>45139</v>
      </c>
      <c r="X42" s="28">
        <v>45170</v>
      </c>
      <c r="Y42" s="28">
        <v>45200</v>
      </c>
      <c r="Z42" s="28">
        <v>45231</v>
      </c>
      <c r="AA42" s="28">
        <v>45261</v>
      </c>
      <c r="AB42" s="29" t="s">
        <v>10</v>
      </c>
      <c r="AC42" s="29" t="s">
        <v>11</v>
      </c>
      <c r="AD42" s="72"/>
      <c r="AE42" s="72"/>
    </row>
    <row r="43" spans="1:31" ht="15.75" customHeight="1">
      <c r="A43" s="3"/>
      <c r="B43" s="3"/>
      <c r="C43" s="67" t="s">
        <v>9</v>
      </c>
      <c r="D43" s="80">
        <f>headcount_planning!L21+headcount_planning!L28</f>
        <v>8</v>
      </c>
      <c r="E43" s="80">
        <f>headcount_planning!M21+headcount_planning!M28</f>
        <v>8</v>
      </c>
      <c r="F43" s="80">
        <f>headcount_planning!N21+headcount_planning!N28</f>
        <v>8</v>
      </c>
      <c r="G43" s="80">
        <f>headcount_planning!O21+headcount_planning!O28</f>
        <v>8</v>
      </c>
      <c r="H43" s="80">
        <f>headcount_planning!P21+headcount_planning!P28</f>
        <v>8</v>
      </c>
      <c r="I43" s="80">
        <f>headcount_planning!Q21+headcount_planning!Q28</f>
        <v>8</v>
      </c>
      <c r="J43" s="80">
        <f>headcount_planning!R21+headcount_planning!R28</f>
        <v>8</v>
      </c>
      <c r="K43" s="80">
        <f>headcount_planning!S21+headcount_planning!S28</f>
        <v>8</v>
      </c>
      <c r="L43" s="80">
        <f>headcount_planning!T21+headcount_planning!T28</f>
        <v>8</v>
      </c>
      <c r="M43" s="81">
        <f>headcount_planning!U21+headcount_planning!U28</f>
        <v>4</v>
      </c>
      <c r="N43" s="81">
        <f>headcount_planning!V21+headcount_planning!V28</f>
        <v>7</v>
      </c>
      <c r="O43" s="81">
        <f>headcount_planning!W21+headcount_planning!W28</f>
        <v>8</v>
      </c>
      <c r="P43" s="81">
        <f>headcount_planning!X21+headcount_planning!X28</f>
        <v>7</v>
      </c>
      <c r="Q43" s="81">
        <f>headcount_planning!Y21+headcount_planning!Y28</f>
        <v>7</v>
      </c>
      <c r="R43" s="81">
        <f>headcount_planning!Z21+headcount_planning!Z28</f>
        <v>7</v>
      </c>
      <c r="S43" s="81">
        <f>headcount_planning!AA21+headcount_planning!AA28</f>
        <v>6</v>
      </c>
      <c r="T43" s="81">
        <f>headcount_planning!AB21+headcount_planning!AB28</f>
        <v>5</v>
      </c>
      <c r="U43" s="81">
        <f>headcount_planning!AC21+headcount_planning!AC28</f>
        <v>5</v>
      </c>
      <c r="V43" s="81">
        <f>headcount_planning!AD21+headcount_planning!AD28</f>
        <v>5</v>
      </c>
      <c r="W43" s="81">
        <f>headcount_planning!AE21+headcount_planning!AE28</f>
        <v>5</v>
      </c>
      <c r="X43" s="81">
        <f>headcount_planning!AF21+headcount_planning!AF28</f>
        <v>4</v>
      </c>
      <c r="Y43" s="81">
        <f>headcount_planning!AG21+headcount_planning!AG28</f>
        <v>4</v>
      </c>
      <c r="Z43" s="81">
        <f>headcount_planning!AH21+headcount_planning!AH28</f>
        <v>3</v>
      </c>
      <c r="AA43" s="81">
        <f>headcount_planning!AI21+headcount_planning!AI28</f>
        <v>3</v>
      </c>
      <c r="AB43" s="82">
        <f t="shared" ref="AB43:AB46" si="1">SUM(D43:O43)</f>
        <v>91</v>
      </c>
      <c r="AC43" s="82">
        <f t="shared" ref="AC43:AC46" si="2">SUM(P43:AA43)</f>
        <v>61</v>
      </c>
      <c r="AD43" s="72"/>
      <c r="AE43" s="72"/>
    </row>
    <row r="44" spans="1:31" ht="13">
      <c r="A44" s="3"/>
      <c r="B44" s="3"/>
      <c r="C44" s="67" t="s">
        <v>39</v>
      </c>
      <c r="D44" s="80">
        <f>headcount_planning!L37+headcount_planning!L44</f>
        <v>8</v>
      </c>
      <c r="E44" s="80">
        <f>headcount_planning!M37+headcount_planning!M44</f>
        <v>8</v>
      </c>
      <c r="F44" s="80">
        <f>headcount_planning!N37+headcount_planning!N44</f>
        <v>8</v>
      </c>
      <c r="G44" s="80">
        <f>headcount_planning!O37+headcount_planning!O44</f>
        <v>8</v>
      </c>
      <c r="H44" s="80">
        <f>headcount_planning!P37+headcount_planning!P44</f>
        <v>8</v>
      </c>
      <c r="I44" s="80">
        <f>headcount_planning!Q37+headcount_planning!Q44</f>
        <v>8</v>
      </c>
      <c r="J44" s="80">
        <f>headcount_planning!R37+headcount_planning!R44</f>
        <v>8</v>
      </c>
      <c r="K44" s="80">
        <f>headcount_planning!S37+headcount_planning!S44</f>
        <v>8</v>
      </c>
      <c r="L44" s="80">
        <f>headcount_planning!T37+headcount_planning!T44</f>
        <v>8</v>
      </c>
      <c r="M44" s="81">
        <f>headcount_planning!U37+headcount_planning!U44</f>
        <v>5</v>
      </c>
      <c r="N44" s="81">
        <f>headcount_planning!V37+headcount_planning!V44</f>
        <v>7</v>
      </c>
      <c r="O44" s="81">
        <f>headcount_planning!W37+headcount_planning!W44</f>
        <v>8</v>
      </c>
      <c r="P44" s="81">
        <f>headcount_planning!X37+headcount_planning!X44</f>
        <v>7</v>
      </c>
      <c r="Q44" s="81">
        <f>headcount_planning!Y37+headcount_planning!Y44</f>
        <v>7</v>
      </c>
      <c r="R44" s="81">
        <f>headcount_planning!Z37+headcount_planning!Z44</f>
        <v>6</v>
      </c>
      <c r="S44" s="81">
        <f>headcount_planning!AA37+headcount_planning!AA44</f>
        <v>5</v>
      </c>
      <c r="T44" s="81">
        <f>headcount_planning!AB37+headcount_planning!AB44</f>
        <v>4</v>
      </c>
      <c r="U44" s="81">
        <f>headcount_planning!AC37+headcount_planning!AC44</f>
        <v>4</v>
      </c>
      <c r="V44" s="81">
        <f>headcount_planning!AD37+headcount_planning!AD44</f>
        <v>3</v>
      </c>
      <c r="W44" s="81">
        <f>headcount_planning!AE37+headcount_planning!AE44</f>
        <v>2</v>
      </c>
      <c r="X44" s="81">
        <f>headcount_planning!AF37+headcount_planning!AF44</f>
        <v>1</v>
      </c>
      <c r="Y44" s="81">
        <f>headcount_planning!AG37+headcount_planning!AG44</f>
        <v>1</v>
      </c>
      <c r="Z44" s="81">
        <f>headcount_planning!AH37+headcount_planning!AH44</f>
        <v>0</v>
      </c>
      <c r="AA44" s="81">
        <f>headcount_planning!AI37+headcount_planning!AI44</f>
        <v>0</v>
      </c>
      <c r="AB44" s="82">
        <f t="shared" si="1"/>
        <v>92</v>
      </c>
      <c r="AC44" s="82">
        <f t="shared" si="2"/>
        <v>40</v>
      </c>
      <c r="AD44" s="72"/>
      <c r="AE44" s="72"/>
    </row>
    <row r="45" spans="1:31" ht="13">
      <c r="A45" s="3"/>
      <c r="B45" s="3"/>
      <c r="C45" s="67" t="s">
        <v>47</v>
      </c>
      <c r="D45" s="80">
        <f>headcount_planning!L53+headcount_planning!L60</f>
        <v>8</v>
      </c>
      <c r="E45" s="80">
        <f>headcount_planning!M53+headcount_planning!M60</f>
        <v>8</v>
      </c>
      <c r="F45" s="80">
        <f>headcount_planning!N53+headcount_planning!N60</f>
        <v>8</v>
      </c>
      <c r="G45" s="80">
        <f>headcount_planning!O53+headcount_planning!O60</f>
        <v>8</v>
      </c>
      <c r="H45" s="80">
        <f>headcount_planning!P53+headcount_planning!P60</f>
        <v>8</v>
      </c>
      <c r="I45" s="80">
        <f>headcount_planning!Q53+headcount_planning!Q60</f>
        <v>8</v>
      </c>
      <c r="J45" s="80">
        <f>headcount_planning!R53+headcount_planning!R60</f>
        <v>8</v>
      </c>
      <c r="K45" s="80">
        <f>headcount_planning!S53+headcount_planning!S60</f>
        <v>8</v>
      </c>
      <c r="L45" s="80">
        <f>headcount_planning!T53+headcount_planning!T60</f>
        <v>8</v>
      </c>
      <c r="M45" s="81">
        <f>headcount_planning!U53+headcount_planning!U60</f>
        <v>3</v>
      </c>
      <c r="N45" s="81">
        <f>headcount_planning!V53+headcount_planning!V60</f>
        <v>5</v>
      </c>
      <c r="O45" s="81">
        <f>headcount_planning!W53+headcount_planning!W60</f>
        <v>7</v>
      </c>
      <c r="P45" s="81">
        <f>headcount_planning!X53+headcount_planning!X60</f>
        <v>6</v>
      </c>
      <c r="Q45" s="81">
        <f>headcount_planning!Y53+headcount_planning!Y60</f>
        <v>6</v>
      </c>
      <c r="R45" s="81">
        <f>headcount_planning!Z53+headcount_planning!Z60</f>
        <v>6</v>
      </c>
      <c r="S45" s="81">
        <f>headcount_planning!AA53+headcount_planning!AA60</f>
        <v>5</v>
      </c>
      <c r="T45" s="81">
        <f>headcount_planning!AB53+headcount_planning!AB60</f>
        <v>5</v>
      </c>
      <c r="U45" s="81">
        <f>headcount_planning!AC53+headcount_planning!AC60</f>
        <v>5</v>
      </c>
      <c r="V45" s="81">
        <f>headcount_planning!AD53+headcount_planning!AD60</f>
        <v>5</v>
      </c>
      <c r="W45" s="81">
        <f>headcount_planning!AE53+headcount_planning!AE60</f>
        <v>5</v>
      </c>
      <c r="X45" s="81">
        <f>headcount_planning!AF53+headcount_planning!AF60</f>
        <v>5</v>
      </c>
      <c r="Y45" s="81">
        <f>headcount_planning!AG53+headcount_planning!AG60</f>
        <v>5</v>
      </c>
      <c r="Z45" s="81">
        <f>headcount_planning!AH53+headcount_planning!AH60</f>
        <v>4</v>
      </c>
      <c r="AA45" s="81">
        <f>headcount_planning!AI53+headcount_planning!AI60</f>
        <v>2</v>
      </c>
      <c r="AB45" s="82">
        <f t="shared" si="1"/>
        <v>87</v>
      </c>
      <c r="AC45" s="82">
        <f t="shared" si="2"/>
        <v>59</v>
      </c>
      <c r="AD45" s="72"/>
      <c r="AE45" s="72"/>
    </row>
    <row r="46" spans="1:31" ht="13">
      <c r="A46" s="3"/>
      <c r="B46" s="3"/>
      <c r="C46" s="67" t="s">
        <v>55</v>
      </c>
      <c r="D46" s="80">
        <f>headcount_planning!L69+headcount_planning!L76</f>
        <v>8</v>
      </c>
      <c r="E46" s="80">
        <f>headcount_planning!M69+headcount_planning!M76</f>
        <v>8</v>
      </c>
      <c r="F46" s="80">
        <f>headcount_planning!N69+headcount_planning!N76</f>
        <v>8</v>
      </c>
      <c r="G46" s="80">
        <f>headcount_planning!O69+headcount_planning!O76</f>
        <v>8</v>
      </c>
      <c r="H46" s="80">
        <f>headcount_planning!P69+headcount_planning!P76</f>
        <v>8</v>
      </c>
      <c r="I46" s="80">
        <f>headcount_planning!Q69+headcount_planning!Q76</f>
        <v>8</v>
      </c>
      <c r="J46" s="80">
        <f>headcount_planning!R69+headcount_planning!R76</f>
        <v>8</v>
      </c>
      <c r="K46" s="80">
        <f>headcount_planning!S69+headcount_planning!S76</f>
        <v>8</v>
      </c>
      <c r="L46" s="80">
        <f>headcount_planning!T69+headcount_planning!T76</f>
        <v>8</v>
      </c>
      <c r="M46" s="81">
        <f>headcount_planning!U69+headcount_planning!U76</f>
        <v>4</v>
      </c>
      <c r="N46" s="81">
        <f>headcount_planning!V69+headcount_planning!V76</f>
        <v>6</v>
      </c>
      <c r="O46" s="81">
        <f>headcount_planning!W69+headcount_planning!W76</f>
        <v>8</v>
      </c>
      <c r="P46" s="81">
        <f>headcount_planning!X69+headcount_planning!X76</f>
        <v>6</v>
      </c>
      <c r="Q46" s="81">
        <f>headcount_planning!Y69+headcount_planning!Y76</f>
        <v>6</v>
      </c>
      <c r="R46" s="81">
        <f>headcount_planning!Z69+headcount_planning!Z76</f>
        <v>6</v>
      </c>
      <c r="S46" s="81">
        <f>headcount_planning!AA69+headcount_planning!AA76</f>
        <v>5</v>
      </c>
      <c r="T46" s="81">
        <f>headcount_planning!AB69+headcount_planning!AB76</f>
        <v>5</v>
      </c>
      <c r="U46" s="81">
        <f>headcount_planning!AC69+headcount_planning!AC76</f>
        <v>5</v>
      </c>
      <c r="V46" s="81">
        <f>headcount_planning!AD69+headcount_planning!AD76</f>
        <v>5</v>
      </c>
      <c r="W46" s="81">
        <f>headcount_planning!AE69+headcount_planning!AE76</f>
        <v>5</v>
      </c>
      <c r="X46" s="81">
        <f>headcount_planning!AF69+headcount_planning!AF76</f>
        <v>5</v>
      </c>
      <c r="Y46" s="81">
        <f>headcount_planning!AG69+headcount_planning!AG76</f>
        <v>4</v>
      </c>
      <c r="Z46" s="81">
        <f>headcount_planning!AH69+headcount_planning!AH76</f>
        <v>2</v>
      </c>
      <c r="AA46" s="81">
        <f>headcount_planning!AI69+headcount_planning!AI76</f>
        <v>1</v>
      </c>
      <c r="AB46" s="82">
        <f t="shared" si="1"/>
        <v>90</v>
      </c>
      <c r="AC46" s="82">
        <f t="shared" si="2"/>
        <v>55</v>
      </c>
      <c r="AD46" s="72"/>
      <c r="AE46" s="72"/>
    </row>
    <row r="47" spans="1:31" ht="16">
      <c r="A47" s="3"/>
      <c r="B47" s="3"/>
      <c r="C47" s="78" t="s">
        <v>38</v>
      </c>
      <c r="D47" s="83">
        <f t="shared" ref="D47:AC47" si="3">SUM(D43:D46)</f>
        <v>32</v>
      </c>
      <c r="E47" s="83">
        <f t="shared" si="3"/>
        <v>32</v>
      </c>
      <c r="F47" s="83">
        <f t="shared" si="3"/>
        <v>32</v>
      </c>
      <c r="G47" s="83">
        <f t="shared" si="3"/>
        <v>32</v>
      </c>
      <c r="H47" s="83">
        <f t="shared" si="3"/>
        <v>32</v>
      </c>
      <c r="I47" s="83">
        <f t="shared" si="3"/>
        <v>32</v>
      </c>
      <c r="J47" s="83">
        <f t="shared" si="3"/>
        <v>32</v>
      </c>
      <c r="K47" s="83">
        <f t="shared" si="3"/>
        <v>32</v>
      </c>
      <c r="L47" s="83">
        <f t="shared" si="3"/>
        <v>32</v>
      </c>
      <c r="M47" s="83">
        <f t="shared" si="3"/>
        <v>16</v>
      </c>
      <c r="N47" s="83">
        <f t="shared" si="3"/>
        <v>25</v>
      </c>
      <c r="O47" s="83">
        <f t="shared" si="3"/>
        <v>31</v>
      </c>
      <c r="P47" s="83">
        <f t="shared" si="3"/>
        <v>26</v>
      </c>
      <c r="Q47" s="83">
        <f t="shared" si="3"/>
        <v>26</v>
      </c>
      <c r="R47" s="83">
        <f t="shared" si="3"/>
        <v>25</v>
      </c>
      <c r="S47" s="83">
        <f t="shared" si="3"/>
        <v>21</v>
      </c>
      <c r="T47" s="83">
        <f t="shared" si="3"/>
        <v>19</v>
      </c>
      <c r="U47" s="83">
        <f t="shared" si="3"/>
        <v>19</v>
      </c>
      <c r="V47" s="83">
        <f t="shared" si="3"/>
        <v>18</v>
      </c>
      <c r="W47" s="83">
        <f t="shared" si="3"/>
        <v>17</v>
      </c>
      <c r="X47" s="83">
        <f t="shared" si="3"/>
        <v>15</v>
      </c>
      <c r="Y47" s="83">
        <f t="shared" si="3"/>
        <v>14</v>
      </c>
      <c r="Z47" s="83">
        <f t="shared" si="3"/>
        <v>9</v>
      </c>
      <c r="AA47" s="83">
        <f t="shared" si="3"/>
        <v>6</v>
      </c>
      <c r="AB47" s="83">
        <f t="shared" si="3"/>
        <v>360</v>
      </c>
      <c r="AC47" s="83">
        <f t="shared" si="3"/>
        <v>215</v>
      </c>
      <c r="AD47" s="72"/>
      <c r="AE47" s="72"/>
    </row>
    <row r="48" spans="1:31" ht="13">
      <c r="A48" s="3"/>
      <c r="B48" s="3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pans="1:31" ht="13">
      <c r="A49" s="3"/>
      <c r="B49" s="3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 spans="1:31" ht="13">
      <c r="A50" s="3"/>
      <c r="B50" s="3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 spans="1:31" ht="16">
      <c r="A51" s="3"/>
      <c r="B51" s="3"/>
      <c r="C51" s="19" t="s">
        <v>72</v>
      </c>
      <c r="D51" s="28">
        <v>44562</v>
      </c>
      <c r="E51" s="28">
        <v>44593</v>
      </c>
      <c r="F51" s="28">
        <v>44621</v>
      </c>
      <c r="G51" s="28">
        <v>44652</v>
      </c>
      <c r="H51" s="28">
        <v>44682</v>
      </c>
      <c r="I51" s="28">
        <v>44713</v>
      </c>
      <c r="J51" s="28">
        <v>44743</v>
      </c>
      <c r="K51" s="28">
        <v>44774</v>
      </c>
      <c r="L51" s="28">
        <v>44805</v>
      </c>
      <c r="M51" s="28">
        <v>44835</v>
      </c>
      <c r="N51" s="28">
        <v>44866</v>
      </c>
      <c r="O51" s="28">
        <v>44896</v>
      </c>
      <c r="P51" s="28">
        <v>44927</v>
      </c>
      <c r="Q51" s="28">
        <v>44958</v>
      </c>
      <c r="R51" s="28">
        <v>44986</v>
      </c>
      <c r="S51" s="28">
        <v>45017</v>
      </c>
      <c r="T51" s="28">
        <v>45047</v>
      </c>
      <c r="U51" s="28">
        <v>45078</v>
      </c>
      <c r="V51" s="28">
        <v>45108</v>
      </c>
      <c r="W51" s="28">
        <v>45139</v>
      </c>
      <c r="X51" s="28">
        <v>45170</v>
      </c>
      <c r="Y51" s="28">
        <v>45200</v>
      </c>
      <c r="Z51" s="28">
        <v>45231</v>
      </c>
      <c r="AA51" s="28">
        <v>45261</v>
      </c>
      <c r="AB51" s="29" t="s">
        <v>10</v>
      </c>
      <c r="AC51" s="29" t="s">
        <v>11</v>
      </c>
      <c r="AD51" s="72"/>
      <c r="AE51" s="72"/>
    </row>
    <row r="52" spans="1:31" ht="13">
      <c r="A52" s="3"/>
      <c r="B52" s="3"/>
      <c r="C52" s="67" t="s">
        <v>9</v>
      </c>
      <c r="D52" s="38">
        <f t="shared" ref="D52:AC52" si="4">D19/D43</f>
        <v>4608.25</v>
      </c>
      <c r="E52" s="38">
        <f t="shared" si="4"/>
        <v>5045.875</v>
      </c>
      <c r="F52" s="38">
        <f t="shared" si="4"/>
        <v>6108.25</v>
      </c>
      <c r="G52" s="38">
        <f t="shared" si="4"/>
        <v>4608.25</v>
      </c>
      <c r="H52" s="38">
        <f t="shared" si="4"/>
        <v>5733.25</v>
      </c>
      <c r="I52" s="38">
        <f t="shared" si="4"/>
        <v>5170.875</v>
      </c>
      <c r="J52" s="38">
        <f t="shared" si="4"/>
        <v>4587.5</v>
      </c>
      <c r="K52" s="38">
        <f t="shared" si="4"/>
        <v>4587.5</v>
      </c>
      <c r="L52" s="38">
        <f t="shared" si="4"/>
        <v>4587.5</v>
      </c>
      <c r="M52" s="76">
        <f t="shared" si="4"/>
        <v>3437.5</v>
      </c>
      <c r="N52" s="76">
        <f t="shared" si="4"/>
        <v>4726.1904761904752</v>
      </c>
      <c r="O52" s="76">
        <f t="shared" si="4"/>
        <v>7718.75</v>
      </c>
      <c r="P52" s="76">
        <f t="shared" si="4"/>
        <v>4952.3809523809523</v>
      </c>
      <c r="Q52" s="76">
        <f t="shared" si="4"/>
        <v>4952.3809523809523</v>
      </c>
      <c r="R52" s="76">
        <f t="shared" si="4"/>
        <v>5265.0793650793648</v>
      </c>
      <c r="S52" s="76">
        <f t="shared" si="4"/>
        <v>4875.4789272030648</v>
      </c>
      <c r="T52" s="76">
        <f t="shared" si="4"/>
        <v>5283.3333333333339</v>
      </c>
      <c r="U52" s="76">
        <f t="shared" si="4"/>
        <v>7883.3333333333339</v>
      </c>
      <c r="V52" s="76">
        <f t="shared" si="4"/>
        <v>5283.3333333333339</v>
      </c>
      <c r="W52" s="76">
        <f t="shared" si="4"/>
        <v>4952.7777777777783</v>
      </c>
      <c r="X52" s="76">
        <f t="shared" si="4"/>
        <v>6125</v>
      </c>
      <c r="Y52" s="76">
        <f t="shared" si="4"/>
        <v>5875</v>
      </c>
      <c r="Z52" s="76">
        <f t="shared" si="4"/>
        <v>6944.4444444444443</v>
      </c>
      <c r="AA52" s="76">
        <f t="shared" si="4"/>
        <v>7500</v>
      </c>
      <c r="AB52" s="77">
        <f t="shared" si="4"/>
        <v>5152.5421245421239</v>
      </c>
      <c r="AC52" s="77">
        <f t="shared" si="4"/>
        <v>5635.884994661139</v>
      </c>
      <c r="AD52" s="72"/>
      <c r="AE52" s="72"/>
    </row>
    <row r="53" spans="1:31" ht="13">
      <c r="A53" s="3"/>
      <c r="B53" s="3"/>
      <c r="C53" s="67" t="s">
        <v>39</v>
      </c>
      <c r="D53" s="38">
        <f t="shared" ref="D53:AC53" si="5">D20/D44</f>
        <v>5083.125</v>
      </c>
      <c r="E53" s="38">
        <f t="shared" si="5"/>
        <v>3770.625</v>
      </c>
      <c r="F53" s="38">
        <f t="shared" si="5"/>
        <v>4458.125</v>
      </c>
      <c r="G53" s="38">
        <f t="shared" si="5"/>
        <v>5770.7083333333339</v>
      </c>
      <c r="H53" s="38">
        <f t="shared" si="5"/>
        <v>3958.125</v>
      </c>
      <c r="I53" s="38">
        <f t="shared" si="5"/>
        <v>4020.625</v>
      </c>
      <c r="J53" s="38">
        <f t="shared" si="5"/>
        <v>6083.125</v>
      </c>
      <c r="K53" s="38">
        <f t="shared" si="5"/>
        <v>4145.625</v>
      </c>
      <c r="L53" s="38">
        <f t="shared" si="5"/>
        <v>4145.625</v>
      </c>
      <c r="M53" s="76">
        <f t="shared" si="5"/>
        <v>3183.3333333333335</v>
      </c>
      <c r="N53" s="76">
        <f t="shared" si="5"/>
        <v>3357.1428571428573</v>
      </c>
      <c r="O53" s="76">
        <f t="shared" si="5"/>
        <v>7645.8333333333339</v>
      </c>
      <c r="P53" s="76">
        <f t="shared" si="5"/>
        <v>3940.4761904761908</v>
      </c>
      <c r="Q53" s="76">
        <f t="shared" si="5"/>
        <v>3698.4126984126988</v>
      </c>
      <c r="R53" s="76">
        <f t="shared" si="5"/>
        <v>3901.8518518518522</v>
      </c>
      <c r="S53" s="76">
        <f t="shared" si="5"/>
        <v>3199.4252873563223</v>
      </c>
      <c r="T53" s="76">
        <f t="shared" si="5"/>
        <v>3604.166666666667</v>
      </c>
      <c r="U53" s="76">
        <f t="shared" si="5"/>
        <v>6009.3390804597702</v>
      </c>
      <c r="V53" s="76">
        <f t="shared" si="5"/>
        <v>2250</v>
      </c>
      <c r="W53" s="76">
        <f t="shared" si="5"/>
        <v>2487.5</v>
      </c>
      <c r="X53" s="76">
        <f t="shared" si="5"/>
        <v>2500</v>
      </c>
      <c r="Y53" s="76">
        <f t="shared" si="5"/>
        <v>2500</v>
      </c>
      <c r="Z53" s="76" t="e">
        <f t="shared" si="5"/>
        <v>#DIV/0!</v>
      </c>
      <c r="AA53" s="76" t="e">
        <f t="shared" si="5"/>
        <v>#DIV/0!</v>
      </c>
      <c r="AB53" s="77">
        <f t="shared" si="5"/>
        <v>4696.402173913044</v>
      </c>
      <c r="AC53" s="77">
        <f t="shared" si="5"/>
        <v>3701.4870689655172</v>
      </c>
      <c r="AD53" s="72"/>
      <c r="AE53" s="72"/>
    </row>
    <row r="54" spans="1:31" ht="13">
      <c r="A54" s="3"/>
      <c r="B54" s="3"/>
      <c r="C54" s="67" t="s">
        <v>47</v>
      </c>
      <c r="D54" s="38">
        <f t="shared" ref="D54:AC54" si="6">D21/D45</f>
        <v>9218.7083333333321</v>
      </c>
      <c r="E54" s="38">
        <f t="shared" si="6"/>
        <v>5968.708333333333</v>
      </c>
      <c r="F54" s="38">
        <f t="shared" si="6"/>
        <v>5531.208333333333</v>
      </c>
      <c r="G54" s="38">
        <f t="shared" si="6"/>
        <v>5531.208333333333</v>
      </c>
      <c r="H54" s="38">
        <f t="shared" si="6"/>
        <v>5531.208333333333</v>
      </c>
      <c r="I54" s="38">
        <f t="shared" si="6"/>
        <v>6468.708333333333</v>
      </c>
      <c r="J54" s="38">
        <f t="shared" si="6"/>
        <v>8281.2083333333321</v>
      </c>
      <c r="K54" s="38">
        <f t="shared" si="6"/>
        <v>5531.208333333333</v>
      </c>
      <c r="L54" s="38">
        <f t="shared" si="6"/>
        <v>5531.208333333333</v>
      </c>
      <c r="M54" s="76">
        <f t="shared" si="6"/>
        <v>6777.7777777777783</v>
      </c>
      <c r="N54" s="76">
        <f t="shared" si="6"/>
        <v>5516.666666666667</v>
      </c>
      <c r="O54" s="76">
        <f t="shared" si="6"/>
        <v>9678.5714285714294</v>
      </c>
      <c r="P54" s="76">
        <f t="shared" si="6"/>
        <v>5138.8888888888887</v>
      </c>
      <c r="Q54" s="76">
        <f t="shared" si="6"/>
        <v>5138.8888888888887</v>
      </c>
      <c r="R54" s="76">
        <f t="shared" si="6"/>
        <v>5129.6296296296287</v>
      </c>
      <c r="S54" s="76">
        <f t="shared" si="6"/>
        <v>4833.333333333333</v>
      </c>
      <c r="T54" s="76">
        <f t="shared" si="6"/>
        <v>4833.333333333333</v>
      </c>
      <c r="U54" s="76">
        <f t="shared" si="6"/>
        <v>9333.3333333333321</v>
      </c>
      <c r="V54" s="76">
        <f t="shared" si="6"/>
        <v>4833.333333333333</v>
      </c>
      <c r="W54" s="76">
        <f t="shared" si="6"/>
        <v>4833.333333333333</v>
      </c>
      <c r="X54" s="76">
        <f t="shared" si="6"/>
        <v>5533.333333333333</v>
      </c>
      <c r="Y54" s="76">
        <f t="shared" si="6"/>
        <v>4833.333333333333</v>
      </c>
      <c r="Z54" s="76">
        <f t="shared" si="6"/>
        <v>3650.8620689655172</v>
      </c>
      <c r="AA54" s="76">
        <f t="shared" si="6"/>
        <v>7427.7777777777774</v>
      </c>
      <c r="AB54" s="77">
        <f t="shared" si="6"/>
        <v>6625.4444444444443</v>
      </c>
      <c r="AC54" s="77">
        <f t="shared" si="6"/>
        <v>5374.0697447886214</v>
      </c>
      <c r="AD54" s="72"/>
      <c r="AE54" s="72"/>
    </row>
    <row r="55" spans="1:31" ht="13">
      <c r="A55" s="3"/>
      <c r="B55" s="3"/>
      <c r="C55" s="67" t="s">
        <v>55</v>
      </c>
      <c r="D55" s="38">
        <f t="shared" ref="D55:AC55" si="7">D22/D46</f>
        <v>2645.625</v>
      </c>
      <c r="E55" s="38">
        <f t="shared" si="7"/>
        <v>7114.375</v>
      </c>
      <c r="F55" s="38">
        <f t="shared" si="7"/>
        <v>9676.875</v>
      </c>
      <c r="G55" s="38">
        <f t="shared" si="7"/>
        <v>6614.375</v>
      </c>
      <c r="H55" s="38">
        <f t="shared" si="7"/>
        <v>6676.875</v>
      </c>
      <c r="I55" s="38">
        <f t="shared" si="7"/>
        <v>7364.375</v>
      </c>
      <c r="J55" s="38">
        <f t="shared" si="7"/>
        <v>5906.125</v>
      </c>
      <c r="K55" s="38">
        <f t="shared" si="7"/>
        <v>6864.375</v>
      </c>
      <c r="L55" s="38">
        <f t="shared" si="7"/>
        <v>8426.875</v>
      </c>
      <c r="M55" s="76">
        <f t="shared" si="7"/>
        <v>5416.666666666667</v>
      </c>
      <c r="N55" s="76">
        <f t="shared" si="7"/>
        <v>6111.1111111111122</v>
      </c>
      <c r="O55" s="76">
        <f t="shared" si="7"/>
        <v>10239.583333333332</v>
      </c>
      <c r="P55" s="76">
        <f t="shared" si="7"/>
        <v>6736.1111111111104</v>
      </c>
      <c r="Q55" s="76">
        <f t="shared" si="7"/>
        <v>6736.1111111111104</v>
      </c>
      <c r="R55" s="76">
        <f t="shared" si="7"/>
        <v>7102.7777777777774</v>
      </c>
      <c r="S55" s="76">
        <f t="shared" si="7"/>
        <v>7033.333333333333</v>
      </c>
      <c r="T55" s="76">
        <f t="shared" si="7"/>
        <v>7033.333333333333</v>
      </c>
      <c r="U55" s="76">
        <f t="shared" si="7"/>
        <v>10033.333333333332</v>
      </c>
      <c r="V55" s="76">
        <f t="shared" si="7"/>
        <v>7033.333333333333</v>
      </c>
      <c r="W55" s="76">
        <f t="shared" si="7"/>
        <v>7033.333333333333</v>
      </c>
      <c r="X55" s="76">
        <f t="shared" si="7"/>
        <v>6783.333333333333</v>
      </c>
      <c r="Y55" s="76">
        <f t="shared" si="7"/>
        <v>6282.6388888888878</v>
      </c>
      <c r="Z55" s="76">
        <f t="shared" si="7"/>
        <v>8583.3333333333321</v>
      </c>
      <c r="AA55" s="76">
        <f t="shared" si="7"/>
        <v>13066.666666666668</v>
      </c>
      <c r="AB55" s="77">
        <f t="shared" si="7"/>
        <v>7006.3222222222221</v>
      </c>
      <c r="AC55" s="77">
        <f t="shared" si="7"/>
        <v>7337.5252525252536</v>
      </c>
      <c r="AD55" s="72"/>
      <c r="AE55" s="72"/>
    </row>
    <row r="56" spans="1:31" ht="16">
      <c r="A56" s="3"/>
      <c r="B56" s="3"/>
      <c r="C56" s="78" t="s">
        <v>38</v>
      </c>
      <c r="D56" s="79">
        <f t="shared" ref="D56:AC56" si="8">AVERAGE(D52:D55)</f>
        <v>5388.927083333333</v>
      </c>
      <c r="E56" s="79">
        <f t="shared" si="8"/>
        <v>5474.895833333333</v>
      </c>
      <c r="F56" s="79">
        <f t="shared" si="8"/>
        <v>6443.614583333333</v>
      </c>
      <c r="G56" s="79">
        <f t="shared" si="8"/>
        <v>5631.135416666667</v>
      </c>
      <c r="H56" s="79">
        <f t="shared" si="8"/>
        <v>5474.864583333333</v>
      </c>
      <c r="I56" s="79">
        <f t="shared" si="8"/>
        <v>5756.145833333333</v>
      </c>
      <c r="J56" s="79">
        <f t="shared" si="8"/>
        <v>6214.489583333333</v>
      </c>
      <c r="K56" s="79">
        <f t="shared" si="8"/>
        <v>5282.177083333333</v>
      </c>
      <c r="L56" s="79">
        <f t="shared" si="8"/>
        <v>5672.802083333333</v>
      </c>
      <c r="M56" s="79">
        <f t="shared" si="8"/>
        <v>4703.8194444444453</v>
      </c>
      <c r="N56" s="79">
        <f t="shared" si="8"/>
        <v>4927.7777777777783</v>
      </c>
      <c r="O56" s="79">
        <f t="shared" si="8"/>
        <v>8820.6845238095229</v>
      </c>
      <c r="P56" s="79">
        <f t="shared" si="8"/>
        <v>5191.9642857142853</v>
      </c>
      <c r="Q56" s="79">
        <f t="shared" si="8"/>
        <v>5131.4484126984125</v>
      </c>
      <c r="R56" s="79">
        <f t="shared" si="8"/>
        <v>5349.8346560846558</v>
      </c>
      <c r="S56" s="79">
        <f t="shared" si="8"/>
        <v>4985.3927203065132</v>
      </c>
      <c r="T56" s="79">
        <f t="shared" si="8"/>
        <v>5188.5416666666661</v>
      </c>
      <c r="U56" s="79">
        <f t="shared" si="8"/>
        <v>8314.8347701149432</v>
      </c>
      <c r="V56" s="79">
        <f t="shared" si="8"/>
        <v>4850</v>
      </c>
      <c r="W56" s="79">
        <f t="shared" si="8"/>
        <v>4826.7361111111113</v>
      </c>
      <c r="X56" s="79">
        <f t="shared" si="8"/>
        <v>5235.4166666666661</v>
      </c>
      <c r="Y56" s="79">
        <f t="shared" si="8"/>
        <v>4872.7430555555547</v>
      </c>
      <c r="Z56" s="79" t="e">
        <f t="shared" si="8"/>
        <v>#DIV/0!</v>
      </c>
      <c r="AA56" s="79" t="e">
        <f t="shared" si="8"/>
        <v>#DIV/0!</v>
      </c>
      <c r="AB56" s="79">
        <f t="shared" si="8"/>
        <v>5870.1777412804586</v>
      </c>
      <c r="AC56" s="79">
        <f t="shared" si="8"/>
        <v>5512.2417652351323</v>
      </c>
      <c r="AD56" s="72"/>
      <c r="AE56" s="72"/>
    </row>
    <row r="57" spans="1:31" ht="13">
      <c r="A57" s="3"/>
      <c r="B57" s="3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 spans="1:31" ht="13">
      <c r="A58" s="3"/>
      <c r="B58" s="3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 spans="1:31" ht="13">
      <c r="A59" s="3"/>
      <c r="B59" s="3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 spans="1:31" ht="13">
      <c r="A60" s="3"/>
      <c r="B60" s="3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 spans="1:31" ht="13">
      <c r="A61" s="3"/>
      <c r="B61" s="3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pans="1:31" ht="13">
      <c r="A62" s="3"/>
      <c r="B62" s="3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pans="1:31" ht="13">
      <c r="A63" s="3"/>
      <c r="B63" s="3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 spans="1:31" ht="13">
      <c r="A64" s="3"/>
      <c r="B64" s="3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 spans="1:31" ht="13">
      <c r="A65" s="3"/>
      <c r="B65" s="3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 spans="1:31" ht="13">
      <c r="A66" s="3"/>
      <c r="B66" s="3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 spans="1:31" ht="13">
      <c r="A67" s="3"/>
      <c r="B67" s="3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 spans="1:31" ht="13">
      <c r="A68" s="3"/>
      <c r="B68" s="3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 spans="1:31" ht="13">
      <c r="A69" s="3"/>
      <c r="B69" s="3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 spans="1:31" ht="13">
      <c r="A70" s="3"/>
      <c r="B70" s="3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 spans="1:31" ht="13">
      <c r="A71" s="3"/>
      <c r="B71" s="3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 spans="1:31" ht="13">
      <c r="A72" s="3"/>
      <c r="B72" s="3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 spans="1:31" ht="13">
      <c r="A73" s="3"/>
      <c r="B73" s="3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pans="1:31" ht="13">
      <c r="A74" s="3"/>
      <c r="B74" s="3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 spans="1:31" ht="13">
      <c r="A75" s="3"/>
      <c r="B75" s="3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 spans="1:31" ht="13">
      <c r="A76" s="3"/>
      <c r="B76" s="3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 spans="1:31" ht="13">
      <c r="A77" s="3"/>
      <c r="B77" s="3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 spans="1:31" ht="13">
      <c r="A78" s="3"/>
      <c r="B78" s="3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 spans="1:31" ht="13">
      <c r="A79" s="3"/>
      <c r="B79" s="3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 spans="1:31" ht="13">
      <c r="A80" s="3"/>
      <c r="B80" s="3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 spans="1:31" ht="13">
      <c r="A81" s="3"/>
      <c r="B81" s="3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 spans="1:31" ht="13">
      <c r="A82" s="3"/>
      <c r="B82" s="3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 spans="1:31" ht="13">
      <c r="A83" s="3"/>
      <c r="B83" s="3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 spans="1:31" ht="13">
      <c r="A84" s="3"/>
      <c r="B84" s="3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 spans="1:31" ht="13">
      <c r="A85" s="3"/>
      <c r="B85" s="3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 spans="1:31" ht="13">
      <c r="A86" s="3"/>
      <c r="B86" s="3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 spans="1:31" ht="13">
      <c r="A87" s="3"/>
      <c r="B87" s="3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 spans="1:31" ht="13">
      <c r="A88" s="3"/>
      <c r="B88" s="3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 spans="1:31" ht="13">
      <c r="A89" s="3"/>
      <c r="B89" s="3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 spans="1:31" ht="13">
      <c r="A90" s="3"/>
      <c r="B90" s="3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 spans="1:31" ht="13">
      <c r="A91" s="3"/>
      <c r="B91" s="3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 spans="1:31" ht="13">
      <c r="A92" s="3"/>
      <c r="B92" s="3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 spans="1:31" ht="13">
      <c r="A93" s="3"/>
      <c r="B93" s="3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 spans="1:31" ht="13">
      <c r="A94" s="3"/>
      <c r="B94" s="3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 spans="1:31" ht="13">
      <c r="A95" s="3"/>
      <c r="B95" s="3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 spans="1:31" ht="13">
      <c r="A96" s="3"/>
      <c r="B96" s="3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 spans="1:31" ht="13">
      <c r="A97" s="3"/>
      <c r="B97" s="3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 spans="1:31" ht="13">
      <c r="A98" s="3"/>
      <c r="B98" s="3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 spans="1:31" ht="13">
      <c r="A99" s="3"/>
      <c r="B99" s="3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 spans="1:31" ht="13">
      <c r="A100" s="3"/>
      <c r="B100" s="3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 spans="1:31" ht="13">
      <c r="A101" s="3"/>
      <c r="B101" s="3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 spans="1:31" ht="13">
      <c r="A102" s="3"/>
      <c r="B102" s="3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 spans="1:31" ht="13">
      <c r="A103" s="3"/>
      <c r="B103" s="3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 spans="1:31" ht="13">
      <c r="A104" s="3"/>
      <c r="B104" s="3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 spans="1:31" ht="13">
      <c r="A105" s="3"/>
      <c r="B105" s="3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 spans="1:31" ht="13">
      <c r="A106" s="3"/>
      <c r="B106" s="3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 spans="1:31" ht="13">
      <c r="A107" s="3"/>
      <c r="B107" s="3"/>
      <c r="C107" s="72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</row>
    <row r="108" spans="1:31" ht="13">
      <c r="A108" s="3"/>
      <c r="B108" s="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</row>
    <row r="109" spans="1:31" ht="13">
      <c r="A109" s="3"/>
      <c r="B109" s="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</row>
    <row r="110" spans="1:31" ht="13">
      <c r="A110" s="3"/>
      <c r="B110" s="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</row>
    <row r="111" spans="1:31" ht="13">
      <c r="A111" s="3"/>
      <c r="B111" s="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</row>
    <row r="112" spans="1:31" ht="13">
      <c r="A112" s="3"/>
      <c r="B112" s="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</row>
    <row r="113" spans="1:31" ht="13">
      <c r="A113" s="3"/>
      <c r="B113" s="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</row>
    <row r="114" spans="1:31" ht="13">
      <c r="A114" s="3"/>
      <c r="B114" s="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</row>
    <row r="115" spans="1:31" ht="13">
      <c r="A115" s="3"/>
      <c r="B115" s="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</row>
    <row r="116" spans="1:31" ht="13">
      <c r="A116" s="3"/>
      <c r="B116" s="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</row>
    <row r="117" spans="1:31" ht="13">
      <c r="A117" s="3"/>
      <c r="B117" s="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</row>
    <row r="118" spans="1:31" ht="13">
      <c r="A118" s="3"/>
      <c r="B118" s="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</row>
    <row r="119" spans="1:31" ht="13">
      <c r="A119" s="3"/>
      <c r="B119" s="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</row>
    <row r="120" spans="1:31" ht="13">
      <c r="A120" s="3"/>
      <c r="B120" s="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</row>
    <row r="121" spans="1:31" ht="13">
      <c r="A121" s="3"/>
      <c r="B121" s="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</row>
    <row r="122" spans="1:31" ht="13">
      <c r="A122" s="3"/>
      <c r="B122" s="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</row>
    <row r="123" spans="1:31" ht="13">
      <c r="A123" s="3"/>
      <c r="B123" s="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</row>
    <row r="124" spans="1:31" ht="13">
      <c r="A124" s="3"/>
      <c r="B124" s="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</row>
    <row r="125" spans="1:31" ht="13">
      <c r="A125" s="3"/>
      <c r="B125" s="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</row>
    <row r="126" spans="1:31" ht="13">
      <c r="A126" s="3"/>
      <c r="B126" s="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</row>
    <row r="127" spans="1:31" ht="13">
      <c r="A127" s="3"/>
      <c r="B127" s="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</row>
    <row r="128" spans="1:31" ht="13">
      <c r="A128" s="3"/>
      <c r="B128" s="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</row>
    <row r="129" spans="1:31" ht="13">
      <c r="A129" s="3"/>
      <c r="B129" s="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</row>
    <row r="130" spans="1:31" ht="13">
      <c r="A130" s="3"/>
      <c r="B130" s="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</row>
    <row r="131" spans="1:31" ht="13">
      <c r="A131" s="3"/>
      <c r="B131" s="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</row>
    <row r="132" spans="1:31" ht="13">
      <c r="A132" s="3"/>
      <c r="B132" s="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</row>
    <row r="133" spans="1:31" ht="13">
      <c r="A133" s="3"/>
      <c r="B133" s="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</row>
    <row r="134" spans="1:31" ht="13">
      <c r="A134" s="3"/>
      <c r="B134" s="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</row>
    <row r="135" spans="1:31" ht="13">
      <c r="A135" s="3"/>
      <c r="B135" s="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</row>
    <row r="136" spans="1:31" ht="13">
      <c r="A136" s="3"/>
      <c r="B136" s="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</row>
    <row r="137" spans="1:31" ht="13">
      <c r="A137" s="3"/>
      <c r="B137" s="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</row>
    <row r="138" spans="1:31" ht="13">
      <c r="A138" s="3"/>
      <c r="B138" s="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</row>
    <row r="139" spans="1:31" ht="13">
      <c r="A139" s="3"/>
      <c r="B139" s="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</row>
    <row r="140" spans="1:31" ht="13">
      <c r="A140" s="3"/>
      <c r="B140" s="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</row>
    <row r="141" spans="1:31" ht="13">
      <c r="A141" s="3"/>
      <c r="B141" s="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</row>
    <row r="142" spans="1:31" ht="13">
      <c r="A142" s="3"/>
      <c r="B142" s="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</row>
    <row r="143" spans="1:31" ht="13">
      <c r="A143" s="3"/>
      <c r="B143" s="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</row>
    <row r="144" spans="1:31" ht="13">
      <c r="A144" s="3"/>
      <c r="B144" s="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</row>
    <row r="145" spans="1:31" ht="13">
      <c r="A145" s="3"/>
      <c r="B145" s="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</row>
    <row r="146" spans="1:31" ht="13">
      <c r="A146" s="3"/>
      <c r="B146" s="3"/>
      <c r="C146" s="7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3">
      <c r="A448" s="3"/>
      <c r="B448" s="3"/>
      <c r="C448" s="3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</row>
    <row r="449" spans="1:31" ht="13">
      <c r="A449" s="3"/>
      <c r="B449" s="3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</row>
    <row r="450" spans="1:31" ht="13">
      <c r="A450" s="3"/>
      <c r="B450" s="3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</row>
    <row r="451" spans="1:31" ht="13">
      <c r="A451" s="3"/>
      <c r="B451" s="3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</row>
    <row r="452" spans="1:31" ht="13">
      <c r="A452" s="3"/>
      <c r="B452" s="3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</row>
    <row r="453" spans="1:31" ht="13">
      <c r="A453" s="3"/>
      <c r="B453" s="3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</row>
    <row r="454" spans="1:31" ht="13">
      <c r="A454" s="3"/>
      <c r="B454" s="3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</row>
    <row r="455" spans="1:31" ht="13">
      <c r="A455" s="3"/>
      <c r="B455" s="3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</row>
    <row r="456" spans="1:31" ht="13">
      <c r="A456" s="3"/>
      <c r="B456" s="3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</row>
    <row r="457" spans="1:31" ht="13">
      <c r="A457" s="3"/>
      <c r="B457" s="3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</row>
    <row r="458" spans="1:31" ht="13">
      <c r="A458" s="3"/>
      <c r="B458" s="3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</row>
    <row r="459" spans="1:31" ht="13">
      <c r="A459" s="3"/>
      <c r="B459" s="3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</row>
    <row r="460" spans="1:31" ht="13">
      <c r="A460" s="3"/>
      <c r="B460" s="3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</row>
    <row r="461" spans="1:31" ht="13">
      <c r="A461" s="3"/>
      <c r="B461" s="3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</row>
    <row r="462" spans="1:31" ht="13">
      <c r="A462" s="3"/>
      <c r="B462" s="3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</row>
    <row r="463" spans="1:31" ht="13">
      <c r="A463" s="3"/>
      <c r="B463" s="3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</row>
    <row r="464" spans="1:31" ht="13">
      <c r="A464" s="3"/>
      <c r="B464" s="3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</row>
    <row r="465" spans="1:31" ht="13">
      <c r="A465" s="3"/>
      <c r="B465" s="3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</row>
    <row r="466" spans="1:31" ht="13">
      <c r="A466" s="3"/>
      <c r="B466" s="3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</row>
    <row r="467" spans="1:31" ht="13">
      <c r="A467" s="3"/>
      <c r="B467" s="3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</row>
    <row r="468" spans="1:31" ht="13">
      <c r="A468" s="3"/>
      <c r="B468" s="3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</row>
    <row r="469" spans="1:31" ht="13">
      <c r="A469" s="3"/>
      <c r="B469" s="3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</row>
    <row r="470" spans="1:31" ht="13">
      <c r="A470" s="3"/>
      <c r="B470" s="3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</row>
    <row r="471" spans="1:31" ht="13">
      <c r="A471" s="3"/>
      <c r="B471" s="3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</row>
    <row r="472" spans="1:31" ht="13">
      <c r="A472" s="3"/>
      <c r="B472" s="3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</row>
    <row r="473" spans="1:31" ht="13">
      <c r="A473" s="3"/>
      <c r="B473" s="3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</row>
    <row r="474" spans="1:31" ht="13">
      <c r="A474" s="3"/>
      <c r="B474" s="3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</row>
    <row r="475" spans="1:31" ht="13">
      <c r="A475" s="3"/>
      <c r="B475" s="3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</row>
    <row r="476" spans="1:31" ht="13">
      <c r="A476" s="3"/>
      <c r="B476" s="3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</row>
    <row r="477" spans="1:31" ht="13">
      <c r="A477" s="3"/>
      <c r="B477" s="3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</row>
    <row r="478" spans="1:31" ht="13">
      <c r="A478" s="3"/>
      <c r="B478" s="3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</row>
    <row r="479" spans="1:31" ht="13">
      <c r="A479" s="3"/>
      <c r="B479" s="3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</row>
    <row r="480" spans="1:31" ht="13">
      <c r="A480" s="3"/>
      <c r="B480" s="3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</row>
    <row r="481" spans="1:31" ht="13">
      <c r="A481" s="3"/>
      <c r="B481" s="3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</row>
    <row r="482" spans="1:31" ht="13">
      <c r="A482" s="3"/>
      <c r="B482" s="3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</row>
    <row r="483" spans="1:31" ht="13">
      <c r="A483" s="3"/>
      <c r="B483" s="3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</row>
    <row r="484" spans="1:31" ht="13">
      <c r="A484" s="3"/>
      <c r="B484" s="3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</row>
    <row r="485" spans="1:31" ht="13">
      <c r="A485" s="3"/>
      <c r="B485" s="3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</row>
    <row r="486" spans="1:31" ht="13">
      <c r="A486" s="3"/>
      <c r="B486" s="3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</row>
    <row r="487" spans="1:31" ht="13">
      <c r="A487" s="3"/>
      <c r="B487" s="3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</row>
    <row r="488" spans="1:31" ht="13">
      <c r="A488" s="3"/>
      <c r="B488" s="3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</row>
    <row r="489" spans="1:31" ht="13">
      <c r="A489" s="3"/>
      <c r="B489" s="3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</row>
    <row r="490" spans="1:31" ht="13">
      <c r="A490" s="3"/>
      <c r="B490" s="3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</row>
    <row r="491" spans="1:31" ht="13">
      <c r="A491" s="3"/>
      <c r="B491" s="3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</row>
    <row r="492" spans="1:31" ht="13">
      <c r="A492" s="3"/>
      <c r="B492" s="3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</row>
    <row r="493" spans="1:31" ht="13">
      <c r="A493" s="3"/>
      <c r="B493" s="3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</row>
    <row r="494" spans="1:31" ht="13">
      <c r="A494" s="3"/>
      <c r="B494" s="3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</row>
    <row r="495" spans="1:31" ht="13">
      <c r="A495" s="3"/>
      <c r="B495" s="3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</row>
    <row r="496" spans="1:31" ht="13">
      <c r="A496" s="3"/>
      <c r="B496" s="3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</row>
    <row r="497" spans="1:31" ht="13">
      <c r="A497" s="3"/>
      <c r="B497" s="3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</row>
    <row r="498" spans="1:31" ht="13">
      <c r="A498" s="3"/>
      <c r="B498" s="3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</row>
    <row r="499" spans="1:31" ht="13">
      <c r="A499" s="3"/>
      <c r="B499" s="3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</row>
    <row r="500" spans="1:31" ht="13">
      <c r="A500" s="3"/>
      <c r="B500" s="3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</row>
    <row r="501" spans="1:31" ht="13">
      <c r="A501" s="3"/>
      <c r="B501" s="3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</row>
    <row r="502" spans="1:31" ht="13">
      <c r="A502" s="3"/>
      <c r="B502" s="3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</row>
    <row r="503" spans="1:31" ht="13">
      <c r="A503" s="3"/>
      <c r="B503" s="3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</row>
    <row r="504" spans="1:31" ht="13">
      <c r="A504" s="3"/>
      <c r="B504" s="3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</row>
    <row r="505" spans="1:31" ht="13">
      <c r="A505" s="3"/>
      <c r="B505" s="3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</row>
    <row r="506" spans="1:31" ht="13">
      <c r="A506" s="3"/>
      <c r="B506" s="3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</row>
    <row r="507" spans="1:31" ht="13">
      <c r="A507" s="3"/>
      <c r="B507" s="3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</row>
    <row r="508" spans="1:31" ht="13">
      <c r="A508" s="3"/>
      <c r="B508" s="3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</row>
    <row r="509" spans="1:31" ht="13">
      <c r="A509" s="3"/>
      <c r="B509" s="3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</row>
    <row r="510" spans="1:31" ht="13">
      <c r="A510" s="3"/>
      <c r="B510" s="3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</row>
    <row r="511" spans="1:31" ht="13">
      <c r="A511" s="3"/>
      <c r="B511" s="3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</row>
    <row r="512" spans="1:31" ht="13">
      <c r="A512" s="3"/>
      <c r="B512" s="3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</row>
    <row r="513" spans="1:31" ht="13">
      <c r="A513" s="3"/>
      <c r="B513" s="3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</row>
    <row r="514" spans="1:31" ht="13">
      <c r="A514" s="3"/>
      <c r="B514" s="3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</row>
    <row r="515" spans="1:31" ht="13">
      <c r="A515" s="3"/>
      <c r="B515" s="3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</row>
    <row r="516" spans="1:31" ht="13">
      <c r="A516" s="3"/>
      <c r="B516" s="3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</row>
    <row r="517" spans="1:31" ht="13">
      <c r="A517" s="3"/>
      <c r="B517" s="3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</row>
    <row r="518" spans="1:31" ht="13">
      <c r="A518" s="3"/>
      <c r="B518" s="3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</row>
    <row r="519" spans="1:31" ht="13">
      <c r="A519" s="3"/>
      <c r="B519" s="3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</row>
    <row r="520" spans="1:31" ht="13">
      <c r="A520" s="3"/>
      <c r="B520" s="3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</row>
    <row r="521" spans="1:31" ht="13">
      <c r="A521" s="3"/>
      <c r="B521" s="3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</row>
    <row r="522" spans="1:31" ht="13">
      <c r="A522" s="3"/>
      <c r="B522" s="3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</row>
    <row r="523" spans="1:31" ht="13">
      <c r="A523" s="3"/>
      <c r="B523" s="3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</row>
    <row r="524" spans="1:31" ht="13">
      <c r="A524" s="3"/>
      <c r="B524" s="3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</row>
    <row r="525" spans="1:31" ht="13">
      <c r="A525" s="3"/>
      <c r="B525" s="3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</row>
    <row r="526" spans="1:31" ht="13">
      <c r="A526" s="3"/>
      <c r="B526" s="3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</row>
    <row r="527" spans="1:31" ht="13">
      <c r="A527" s="3"/>
      <c r="B527" s="3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</row>
    <row r="528" spans="1:31" ht="13">
      <c r="A528" s="3"/>
      <c r="B528" s="3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</row>
    <row r="529" spans="1:31" ht="13">
      <c r="A529" s="3"/>
      <c r="B529" s="3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</row>
    <row r="530" spans="1:31" ht="13">
      <c r="A530" s="3"/>
      <c r="B530" s="3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</row>
    <row r="531" spans="1:31" ht="13">
      <c r="A531" s="3"/>
      <c r="B531" s="3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</row>
    <row r="532" spans="1:31" ht="13">
      <c r="A532" s="3"/>
      <c r="B532" s="3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</row>
    <row r="533" spans="1:31" ht="13">
      <c r="A533" s="3"/>
      <c r="B533" s="3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</row>
    <row r="534" spans="1:31" ht="13">
      <c r="A534" s="3"/>
      <c r="B534" s="3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</row>
    <row r="535" spans="1:31" ht="13">
      <c r="A535" s="3"/>
      <c r="B535" s="3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</row>
    <row r="536" spans="1:31" ht="13">
      <c r="A536" s="3"/>
      <c r="B536" s="3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</row>
    <row r="537" spans="1:31" ht="13">
      <c r="A537" s="3"/>
      <c r="B537" s="3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</row>
    <row r="538" spans="1:31" ht="13">
      <c r="A538" s="3"/>
      <c r="B538" s="3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</row>
    <row r="539" spans="1:31" ht="13">
      <c r="A539" s="3"/>
      <c r="B539" s="3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</row>
    <row r="540" spans="1:31" ht="13">
      <c r="A540" s="3"/>
      <c r="B540" s="3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</row>
    <row r="541" spans="1:31" ht="13">
      <c r="A541" s="3"/>
      <c r="B541" s="3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</row>
    <row r="542" spans="1:31" ht="13">
      <c r="A542" s="3"/>
      <c r="B542" s="3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</row>
    <row r="543" spans="1:31" ht="13">
      <c r="A543" s="3"/>
      <c r="B543" s="3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</row>
    <row r="544" spans="1:31" ht="13">
      <c r="A544" s="3"/>
      <c r="B544" s="3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</row>
    <row r="545" spans="1:31" ht="13">
      <c r="A545" s="3"/>
      <c r="B545" s="3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</row>
    <row r="546" spans="1:31" ht="13">
      <c r="A546" s="3"/>
      <c r="B546" s="3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</row>
    <row r="547" spans="1:31" ht="13">
      <c r="A547" s="3"/>
      <c r="B547" s="3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</row>
    <row r="548" spans="1:31" ht="13">
      <c r="A548" s="3"/>
      <c r="B548" s="3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</row>
    <row r="549" spans="1:31" ht="13">
      <c r="A549" s="3"/>
      <c r="B549" s="3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</row>
    <row r="550" spans="1:31" ht="13">
      <c r="A550" s="3"/>
      <c r="B550" s="3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</row>
    <row r="551" spans="1:31" ht="13">
      <c r="A551" s="3"/>
      <c r="B551" s="3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</row>
    <row r="552" spans="1:31" ht="13">
      <c r="A552" s="3"/>
      <c r="B552" s="3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</row>
    <row r="553" spans="1:31" ht="13">
      <c r="A553" s="3"/>
      <c r="B553" s="3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</row>
    <row r="554" spans="1:31" ht="13">
      <c r="A554" s="3"/>
      <c r="B554" s="3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</row>
    <row r="555" spans="1:31" ht="13">
      <c r="A555" s="3"/>
      <c r="B555" s="3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</row>
    <row r="556" spans="1:31" ht="13">
      <c r="A556" s="3"/>
      <c r="B556" s="3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</row>
    <row r="557" spans="1:31" ht="13">
      <c r="A557" s="3"/>
      <c r="B557" s="3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</row>
    <row r="558" spans="1:31" ht="13">
      <c r="A558" s="3"/>
      <c r="B558" s="3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</row>
    <row r="559" spans="1:31" ht="13">
      <c r="A559" s="3"/>
      <c r="B559" s="3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</row>
    <row r="560" spans="1:31" ht="13">
      <c r="A560" s="3"/>
      <c r="B560" s="3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</row>
    <row r="561" spans="1:31" ht="13">
      <c r="A561" s="3"/>
      <c r="B561" s="3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</row>
    <row r="562" spans="1:31" ht="13">
      <c r="A562" s="3"/>
      <c r="B562" s="3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</row>
    <row r="563" spans="1:31" ht="13">
      <c r="A563" s="3"/>
      <c r="B563" s="3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</row>
    <row r="564" spans="1:31" ht="13">
      <c r="A564" s="3"/>
      <c r="B564" s="3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</row>
    <row r="565" spans="1:31" ht="13">
      <c r="A565" s="3"/>
      <c r="B565" s="3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</row>
    <row r="566" spans="1:31" ht="13">
      <c r="A566" s="3"/>
      <c r="B566" s="3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</row>
    <row r="567" spans="1:31" ht="13">
      <c r="A567" s="3"/>
      <c r="B567" s="3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</row>
    <row r="568" spans="1:31" ht="13">
      <c r="A568" s="3"/>
      <c r="B568" s="3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</row>
    <row r="569" spans="1:31" ht="13">
      <c r="A569" s="3"/>
      <c r="B569" s="3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</row>
    <row r="570" spans="1:31" ht="13">
      <c r="A570" s="3"/>
      <c r="B570" s="3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</row>
    <row r="571" spans="1:31" ht="13">
      <c r="A571" s="3"/>
      <c r="B571" s="3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</row>
    <row r="572" spans="1:31" ht="13">
      <c r="A572" s="3"/>
      <c r="B572" s="3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</row>
    <row r="573" spans="1:31" ht="13">
      <c r="A573" s="3"/>
      <c r="B573" s="3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</row>
    <row r="574" spans="1:31" ht="13">
      <c r="A574" s="3"/>
      <c r="B574" s="3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</row>
    <row r="575" spans="1:31" ht="13">
      <c r="A575" s="3"/>
      <c r="B575" s="3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</row>
    <row r="576" spans="1:31" ht="13">
      <c r="A576" s="3"/>
      <c r="B576" s="3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</row>
    <row r="577" spans="1:31" ht="13">
      <c r="A577" s="3"/>
      <c r="B577" s="3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</row>
    <row r="578" spans="1:31" ht="13">
      <c r="A578" s="3"/>
      <c r="B578" s="3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</row>
    <row r="579" spans="1:31" ht="13">
      <c r="A579" s="3"/>
      <c r="B579" s="3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</row>
    <row r="580" spans="1:31" ht="13">
      <c r="A580" s="3"/>
      <c r="B580" s="3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</row>
    <row r="581" spans="1:31" ht="13">
      <c r="A581" s="3"/>
      <c r="B581" s="3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</row>
    <row r="582" spans="1:31" ht="13">
      <c r="A582" s="3"/>
      <c r="B582" s="3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</row>
    <row r="583" spans="1:31" ht="13">
      <c r="A583" s="3"/>
      <c r="B583" s="3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</row>
    <row r="584" spans="1:31" ht="13">
      <c r="A584" s="3"/>
      <c r="B584" s="3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</row>
    <row r="585" spans="1:31" ht="13">
      <c r="A585" s="3"/>
      <c r="B585" s="3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</row>
    <row r="586" spans="1:31" ht="13">
      <c r="A586" s="3"/>
      <c r="B586" s="3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</row>
    <row r="587" spans="1:31" ht="13">
      <c r="A587" s="3"/>
      <c r="B587" s="3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</row>
    <row r="588" spans="1:31" ht="13">
      <c r="A588" s="3"/>
      <c r="B588" s="3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</row>
    <row r="589" spans="1:31" ht="13">
      <c r="A589" s="3"/>
      <c r="B589" s="3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</row>
    <row r="590" spans="1:31" ht="13">
      <c r="A590" s="3"/>
      <c r="B590" s="3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</row>
    <row r="591" spans="1:31" ht="13">
      <c r="A591" s="3"/>
      <c r="B591" s="3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</row>
    <row r="592" spans="1:31" ht="13">
      <c r="A592" s="3"/>
      <c r="B592" s="3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</row>
    <row r="593" spans="1:31" ht="13">
      <c r="A593" s="3"/>
      <c r="B593" s="3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</row>
    <row r="594" spans="1:31" ht="13">
      <c r="A594" s="3"/>
      <c r="B594" s="3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</row>
    <row r="595" spans="1:31" ht="13">
      <c r="A595" s="3"/>
      <c r="B595" s="3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</row>
    <row r="596" spans="1:31" ht="13">
      <c r="A596" s="3"/>
      <c r="B596" s="3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</row>
    <row r="597" spans="1:31" ht="13">
      <c r="A597" s="3"/>
      <c r="B597" s="3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</row>
    <row r="598" spans="1:31" ht="13">
      <c r="A598" s="3"/>
      <c r="B598" s="3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</row>
    <row r="599" spans="1:31" ht="13">
      <c r="A599" s="3"/>
      <c r="B599" s="3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</row>
    <row r="600" spans="1:31" ht="13">
      <c r="A600" s="3"/>
      <c r="B600" s="3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</row>
    <row r="601" spans="1:31" ht="13">
      <c r="A601" s="3"/>
      <c r="B601" s="3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</row>
    <row r="602" spans="1:31" ht="13">
      <c r="A602" s="3"/>
      <c r="B602" s="3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</row>
    <row r="603" spans="1:31" ht="13">
      <c r="A603" s="3"/>
      <c r="B603" s="3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</row>
    <row r="604" spans="1:31" ht="13">
      <c r="A604" s="3"/>
      <c r="B604" s="3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</row>
    <row r="605" spans="1:31" ht="13">
      <c r="A605" s="3"/>
      <c r="B605" s="3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</row>
    <row r="606" spans="1:31" ht="13">
      <c r="A606" s="3"/>
      <c r="B606" s="3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</row>
    <row r="607" spans="1:31" ht="13">
      <c r="A607" s="3"/>
      <c r="B607" s="3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</row>
    <row r="608" spans="1:31" ht="13">
      <c r="A608" s="3"/>
      <c r="B608" s="3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</row>
    <row r="609" spans="1:31" ht="13">
      <c r="A609" s="3"/>
      <c r="B609" s="3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</row>
    <row r="610" spans="1:31" ht="13">
      <c r="A610" s="3"/>
      <c r="B610" s="3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</row>
    <row r="611" spans="1:31" ht="13">
      <c r="A611" s="3"/>
      <c r="B611" s="3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</row>
    <row r="612" spans="1:31" ht="13">
      <c r="A612" s="3"/>
      <c r="B612" s="3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</row>
    <row r="613" spans="1:31" ht="13">
      <c r="A613" s="3"/>
      <c r="B613" s="3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</row>
    <row r="614" spans="1:31" ht="13">
      <c r="A614" s="3"/>
      <c r="B614" s="3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</row>
    <row r="615" spans="1:31" ht="13">
      <c r="A615" s="3"/>
      <c r="B615" s="3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</row>
    <row r="616" spans="1:31" ht="13">
      <c r="A616" s="3"/>
      <c r="B616" s="3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</row>
    <row r="617" spans="1:31" ht="13">
      <c r="A617" s="3"/>
      <c r="B617" s="3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</row>
    <row r="618" spans="1:31" ht="13">
      <c r="A618" s="3"/>
      <c r="B618" s="3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</row>
    <row r="619" spans="1:31" ht="13">
      <c r="A619" s="3"/>
      <c r="B619" s="3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</row>
    <row r="620" spans="1:31" ht="13">
      <c r="A620" s="3"/>
      <c r="B620" s="3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</row>
    <row r="621" spans="1:31" ht="13">
      <c r="A621" s="3"/>
      <c r="B621" s="3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</row>
    <row r="622" spans="1:31" ht="13">
      <c r="A622" s="3"/>
      <c r="B622" s="3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</row>
    <row r="623" spans="1:31" ht="13">
      <c r="A623" s="3"/>
      <c r="B623" s="3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</row>
    <row r="624" spans="1:31" ht="13">
      <c r="A624" s="3"/>
      <c r="B624" s="3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</row>
    <row r="625" spans="1:31" ht="13">
      <c r="A625" s="3"/>
      <c r="B625" s="3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</row>
    <row r="626" spans="1:31" ht="13">
      <c r="A626" s="3"/>
      <c r="B626" s="3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</row>
    <row r="627" spans="1:31" ht="13">
      <c r="A627" s="3"/>
      <c r="B627" s="3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</row>
    <row r="628" spans="1:31" ht="13">
      <c r="A628" s="3"/>
      <c r="B628" s="3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</row>
    <row r="629" spans="1:31" ht="13">
      <c r="A629" s="3"/>
      <c r="B629" s="3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</row>
    <row r="630" spans="1:31" ht="13">
      <c r="A630" s="3"/>
      <c r="B630" s="3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</row>
    <row r="631" spans="1:31" ht="13">
      <c r="A631" s="3"/>
      <c r="B631" s="3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</row>
    <row r="632" spans="1:31" ht="13">
      <c r="A632" s="3"/>
      <c r="B632" s="3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</row>
    <row r="633" spans="1:31" ht="13">
      <c r="A633" s="3"/>
      <c r="B633" s="3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</row>
    <row r="634" spans="1:31" ht="13">
      <c r="A634" s="3"/>
      <c r="B634" s="3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</row>
    <row r="635" spans="1:31" ht="13">
      <c r="A635" s="3"/>
      <c r="B635" s="3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</row>
    <row r="636" spans="1:31" ht="13">
      <c r="A636" s="3"/>
      <c r="B636" s="3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</row>
    <row r="637" spans="1:31" ht="13">
      <c r="A637" s="3"/>
      <c r="B637" s="3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</row>
    <row r="638" spans="1:31" ht="13">
      <c r="A638" s="3"/>
      <c r="B638" s="3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</row>
    <row r="639" spans="1:31" ht="13">
      <c r="A639" s="3"/>
      <c r="B639" s="3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</row>
    <row r="640" spans="1:31" ht="13">
      <c r="A640" s="3"/>
      <c r="B640" s="3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</row>
    <row r="641" spans="1:31" ht="13">
      <c r="A641" s="3"/>
      <c r="B641" s="3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</row>
    <row r="642" spans="1:31" ht="13">
      <c r="A642" s="3"/>
      <c r="B642" s="3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</row>
    <row r="643" spans="1:31" ht="13">
      <c r="A643" s="3"/>
      <c r="B643" s="3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</row>
    <row r="644" spans="1:31" ht="13">
      <c r="A644" s="3"/>
      <c r="B644" s="3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</row>
    <row r="645" spans="1:31" ht="13">
      <c r="A645" s="3"/>
      <c r="B645" s="3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</row>
    <row r="646" spans="1:31" ht="13">
      <c r="A646" s="3"/>
      <c r="B646" s="3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</row>
    <row r="647" spans="1:31" ht="13">
      <c r="A647" s="3"/>
      <c r="B647" s="3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</row>
    <row r="648" spans="1:31" ht="13">
      <c r="A648" s="3"/>
      <c r="B648" s="3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</row>
    <row r="649" spans="1:31" ht="13">
      <c r="A649" s="3"/>
      <c r="B649" s="3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</row>
    <row r="650" spans="1:31" ht="13">
      <c r="A650" s="3"/>
      <c r="B650" s="3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</row>
    <row r="651" spans="1:31" ht="13">
      <c r="A651" s="3"/>
      <c r="B651" s="3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</row>
    <row r="652" spans="1:31" ht="13">
      <c r="A652" s="3"/>
      <c r="B652" s="3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</row>
    <row r="653" spans="1:31" ht="13">
      <c r="A653" s="3"/>
      <c r="B653" s="3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</row>
    <row r="654" spans="1:31" ht="13">
      <c r="A654" s="3"/>
      <c r="B654" s="3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</row>
    <row r="655" spans="1:31" ht="13">
      <c r="A655" s="3"/>
      <c r="B655" s="3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</row>
    <row r="656" spans="1:31" ht="13">
      <c r="A656" s="3"/>
      <c r="B656" s="3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</row>
    <row r="657" spans="1:31" ht="13">
      <c r="A657" s="3"/>
      <c r="B657" s="3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</row>
    <row r="658" spans="1:31" ht="13">
      <c r="A658" s="3"/>
      <c r="B658" s="3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</row>
    <row r="659" spans="1:31" ht="13">
      <c r="A659" s="3"/>
      <c r="B659" s="3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</row>
    <row r="660" spans="1:31" ht="13">
      <c r="A660" s="3"/>
      <c r="B660" s="3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</row>
    <row r="661" spans="1:31" ht="13">
      <c r="A661" s="3"/>
      <c r="B661" s="3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</row>
    <row r="662" spans="1:31" ht="13">
      <c r="A662" s="3"/>
      <c r="B662" s="3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</row>
    <row r="663" spans="1:31" ht="13">
      <c r="A663" s="3"/>
      <c r="B663" s="3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</row>
    <row r="664" spans="1:31" ht="13">
      <c r="A664" s="3"/>
      <c r="B664" s="3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</row>
    <row r="665" spans="1:31" ht="13">
      <c r="A665" s="3"/>
      <c r="B665" s="3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</row>
    <row r="666" spans="1:31" ht="13">
      <c r="A666" s="3"/>
      <c r="B666" s="3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</row>
    <row r="667" spans="1:31" ht="13">
      <c r="A667" s="3"/>
      <c r="B667" s="3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</row>
    <row r="668" spans="1:31" ht="13">
      <c r="A668" s="3"/>
      <c r="B668" s="3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</row>
    <row r="669" spans="1:31" ht="13">
      <c r="A669" s="3"/>
      <c r="B669" s="3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</row>
    <row r="670" spans="1:31" ht="13">
      <c r="A670" s="3"/>
      <c r="B670" s="3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</row>
    <row r="671" spans="1:31" ht="13">
      <c r="A671" s="3"/>
      <c r="B671" s="3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</row>
    <row r="672" spans="1:31" ht="13">
      <c r="A672" s="3"/>
      <c r="B672" s="3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</row>
    <row r="673" spans="1:31" ht="13">
      <c r="A673" s="3"/>
      <c r="B673" s="3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</row>
    <row r="674" spans="1:31" ht="13">
      <c r="A674" s="3"/>
      <c r="B674" s="3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</row>
    <row r="675" spans="1:31" ht="13">
      <c r="A675" s="3"/>
      <c r="B675" s="3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</row>
    <row r="676" spans="1:31" ht="13">
      <c r="A676" s="3"/>
      <c r="B676" s="3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</row>
    <row r="677" spans="1:31" ht="13">
      <c r="A677" s="3"/>
      <c r="B677" s="3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</row>
    <row r="678" spans="1:31" ht="13">
      <c r="A678" s="3"/>
      <c r="B678" s="3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</row>
    <row r="679" spans="1:31" ht="13">
      <c r="A679" s="3"/>
      <c r="B679" s="3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</row>
    <row r="680" spans="1:31" ht="13">
      <c r="A680" s="3"/>
      <c r="B680" s="3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</row>
    <row r="681" spans="1:31" ht="13">
      <c r="A681" s="3"/>
      <c r="B681" s="3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</row>
    <row r="682" spans="1:31" ht="13">
      <c r="A682" s="3"/>
      <c r="B682" s="3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</row>
    <row r="683" spans="1:31" ht="13">
      <c r="A683" s="3"/>
      <c r="B683" s="3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</row>
    <row r="684" spans="1:31" ht="13">
      <c r="A684" s="3"/>
      <c r="B684" s="3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</row>
    <row r="685" spans="1:31" ht="13">
      <c r="A685" s="3"/>
      <c r="B685" s="3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</row>
    <row r="686" spans="1:31" ht="13">
      <c r="A686" s="3"/>
      <c r="B686" s="3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</row>
    <row r="687" spans="1:31" ht="13">
      <c r="A687" s="3"/>
      <c r="B687" s="3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</row>
    <row r="688" spans="1:31" ht="13">
      <c r="A688" s="3"/>
      <c r="B688" s="3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</row>
    <row r="689" spans="1:31" ht="13">
      <c r="A689" s="3"/>
      <c r="B689" s="3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</row>
    <row r="690" spans="1:31" ht="13">
      <c r="A690" s="3"/>
      <c r="B690" s="3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</row>
    <row r="691" spans="1:31" ht="13">
      <c r="A691" s="3"/>
      <c r="B691" s="3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</row>
    <row r="692" spans="1:31" ht="13">
      <c r="A692" s="3"/>
      <c r="B692" s="3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</row>
    <row r="693" spans="1:31" ht="13">
      <c r="A693" s="3"/>
      <c r="B693" s="3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</row>
    <row r="694" spans="1:31" ht="13">
      <c r="A694" s="3"/>
      <c r="B694" s="3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</row>
    <row r="695" spans="1:31" ht="13">
      <c r="A695" s="3"/>
      <c r="B695" s="3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</row>
    <row r="696" spans="1:31" ht="13">
      <c r="A696" s="3"/>
      <c r="B696" s="3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</row>
    <row r="697" spans="1:31" ht="13">
      <c r="A697" s="3"/>
      <c r="B697" s="3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</row>
    <row r="698" spans="1:31" ht="13">
      <c r="A698" s="13"/>
      <c r="B698" s="3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</row>
    <row r="699" spans="1:31" ht="13">
      <c r="A699" s="13"/>
      <c r="B699" s="3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</row>
    <row r="700" spans="1:31" ht="13">
      <c r="A700" s="13"/>
      <c r="B700" s="3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</row>
    <row r="701" spans="1:31" ht="13">
      <c r="A701" s="13"/>
      <c r="B701" s="3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</row>
    <row r="702" spans="1:31" ht="13">
      <c r="A702" s="13"/>
      <c r="B702" s="3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</row>
    <row r="703" spans="1:31" ht="13">
      <c r="A703" s="13"/>
      <c r="B703" s="3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</row>
    <row r="704" spans="1:31" ht="13">
      <c r="A704" s="13"/>
      <c r="B704" s="3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</row>
    <row r="705" spans="1:31" ht="13">
      <c r="A705" s="13"/>
      <c r="B705" s="3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</row>
    <row r="706" spans="1:31" ht="13">
      <c r="A706" s="13"/>
      <c r="B706" s="3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</row>
    <row r="707" spans="1:31" ht="13">
      <c r="A707" s="13"/>
      <c r="B707" s="3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</row>
    <row r="708" spans="1:31" ht="13">
      <c r="A708" s="13"/>
      <c r="B708" s="3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</row>
    <row r="709" spans="1:31" ht="13">
      <c r="A709" s="13"/>
      <c r="B709" s="3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</row>
    <row r="710" spans="1:31" ht="13">
      <c r="A710" s="13"/>
      <c r="B710" s="3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</row>
    <row r="711" spans="1:31" ht="13">
      <c r="A711" s="13"/>
      <c r="B711" s="3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</row>
    <row r="712" spans="1:31" ht="13">
      <c r="A712" s="13"/>
      <c r="B712" s="3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</row>
    <row r="713" spans="1:31" ht="13">
      <c r="A713" s="13"/>
      <c r="B713" s="3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</row>
    <row r="714" spans="1:31" ht="13">
      <c r="A714" s="13"/>
      <c r="B714" s="3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</row>
    <row r="715" spans="1:31" ht="13">
      <c r="A715" s="13"/>
      <c r="B715" s="3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</row>
    <row r="716" spans="1:31" ht="13">
      <c r="A716" s="13"/>
      <c r="B716" s="3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</row>
    <row r="717" spans="1:31" ht="13">
      <c r="A717" s="13"/>
      <c r="B717" s="3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</row>
    <row r="718" spans="1:31" ht="13">
      <c r="A718" s="13"/>
      <c r="B718" s="3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</row>
    <row r="719" spans="1:31" ht="13">
      <c r="A719" s="13"/>
      <c r="B719" s="3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</row>
    <row r="720" spans="1:31" ht="13">
      <c r="A720" s="13"/>
      <c r="B720" s="3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</row>
    <row r="721" spans="1:31" ht="13">
      <c r="A721" s="13"/>
      <c r="B721" s="3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</row>
    <row r="722" spans="1:31" ht="13">
      <c r="A722" s="13"/>
      <c r="B722" s="3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</row>
    <row r="723" spans="1:31" ht="13">
      <c r="A723" s="13"/>
      <c r="B723" s="3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</row>
    <row r="724" spans="1:31" ht="13">
      <c r="A724" s="13"/>
      <c r="B724" s="3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</row>
    <row r="725" spans="1:31" ht="13">
      <c r="A725" s="13"/>
      <c r="B725" s="3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</row>
    <row r="726" spans="1:31" ht="13">
      <c r="A726" s="13"/>
      <c r="B726" s="3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</row>
    <row r="727" spans="1:31" ht="13">
      <c r="A727" s="13"/>
      <c r="B727" s="3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</row>
    <row r="728" spans="1:31" ht="13">
      <c r="A728" s="13"/>
      <c r="B728" s="3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</row>
    <row r="729" spans="1:31" ht="13">
      <c r="A729" s="13"/>
      <c r="B729" s="3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</row>
    <row r="730" spans="1:31" ht="13">
      <c r="A730" s="13"/>
      <c r="B730" s="3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</row>
    <row r="731" spans="1:31" ht="13">
      <c r="A731" s="13"/>
      <c r="B731" s="3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</row>
    <row r="732" spans="1:31" ht="13">
      <c r="A732" s="13"/>
      <c r="B732" s="3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</row>
    <row r="733" spans="1:31" ht="13">
      <c r="A733" s="13"/>
      <c r="B733" s="3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</row>
    <row r="734" spans="1:31" ht="13">
      <c r="A734" s="13"/>
      <c r="B734" s="3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</row>
    <row r="735" spans="1:31" ht="13">
      <c r="A735" s="13"/>
      <c r="B735" s="3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</row>
    <row r="736" spans="1:31" ht="13">
      <c r="A736" s="13"/>
      <c r="B736" s="3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</row>
    <row r="737" spans="1:31" ht="13">
      <c r="A737" s="13"/>
      <c r="B737" s="3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</row>
    <row r="738" spans="1:31" ht="13">
      <c r="A738" s="13"/>
      <c r="B738" s="3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</row>
    <row r="739" spans="1:31" ht="13">
      <c r="A739" s="13"/>
      <c r="B739" s="3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</row>
    <row r="740" spans="1:31" ht="13">
      <c r="A740" s="13"/>
      <c r="B740" s="3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</row>
    <row r="741" spans="1:31" ht="13">
      <c r="A741" s="13"/>
      <c r="B741" s="3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</row>
    <row r="742" spans="1:31" ht="13">
      <c r="A742" s="13"/>
      <c r="B742" s="3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</row>
    <row r="743" spans="1:31" ht="13">
      <c r="A743" s="13"/>
      <c r="B743" s="3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</row>
    <row r="744" spans="1:31" ht="13">
      <c r="A744" s="13"/>
      <c r="B744" s="3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</row>
    <row r="745" spans="1:31" ht="13">
      <c r="A745" s="13"/>
      <c r="B745" s="3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</row>
    <row r="746" spans="1:31" ht="13">
      <c r="A746" s="13"/>
      <c r="B746" s="3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</row>
    <row r="747" spans="1:31" ht="13">
      <c r="A747" s="13"/>
      <c r="B747" s="3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</row>
    <row r="748" spans="1:31" ht="13">
      <c r="A748" s="13"/>
      <c r="B748" s="3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</row>
    <row r="749" spans="1:31" ht="13">
      <c r="A749" s="13"/>
      <c r="B749" s="3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</row>
    <row r="750" spans="1:31" ht="13">
      <c r="A750" s="13"/>
      <c r="B750" s="3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</row>
    <row r="751" spans="1:31" ht="13">
      <c r="A751" s="13"/>
      <c r="B751" s="3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</row>
    <row r="752" spans="1:31" ht="13">
      <c r="A752" s="13"/>
      <c r="B752" s="3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</row>
    <row r="753" spans="1:31" ht="13">
      <c r="A753" s="13"/>
      <c r="B753" s="3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</row>
    <row r="754" spans="1:31" ht="13">
      <c r="A754" s="13"/>
      <c r="B754" s="3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</row>
    <row r="755" spans="1:31" ht="13">
      <c r="A755" s="13"/>
      <c r="B755" s="3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</row>
    <row r="756" spans="1:31" ht="13">
      <c r="A756" s="13"/>
      <c r="B756" s="3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</row>
    <row r="757" spans="1:31" ht="13">
      <c r="A757" s="13"/>
      <c r="B757" s="3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</row>
    <row r="758" spans="1:31" ht="13">
      <c r="A758" s="13"/>
      <c r="B758" s="3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</row>
    <row r="759" spans="1:31" ht="13">
      <c r="A759" s="13"/>
      <c r="B759" s="3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</row>
    <row r="760" spans="1:31" ht="13">
      <c r="A760" s="13"/>
      <c r="B760" s="3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</row>
    <row r="761" spans="1:31" ht="13">
      <c r="A761" s="13"/>
      <c r="B761" s="3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</row>
    <row r="762" spans="1:31" ht="13">
      <c r="A762" s="13"/>
      <c r="B762" s="3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</row>
    <row r="763" spans="1:31" ht="13">
      <c r="A763" s="13"/>
      <c r="B763" s="3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</row>
    <row r="764" spans="1:31" ht="13">
      <c r="A764" s="13"/>
      <c r="B764" s="3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</row>
    <row r="765" spans="1:31" ht="13">
      <c r="A765" s="13"/>
      <c r="B765" s="3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</row>
    <row r="766" spans="1:31" ht="13">
      <c r="A766" s="13"/>
      <c r="B766" s="3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</row>
    <row r="767" spans="1:31" ht="13">
      <c r="A767" s="13"/>
      <c r="B767" s="3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</row>
    <row r="768" spans="1:31" ht="13">
      <c r="A768" s="13"/>
      <c r="B768" s="3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</row>
    <row r="769" spans="1:31" ht="13">
      <c r="A769" s="13"/>
      <c r="B769" s="3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</row>
    <row r="770" spans="1:31" ht="13">
      <c r="A770" s="13"/>
      <c r="B770" s="3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</row>
    <row r="771" spans="1:31" ht="13">
      <c r="A771" s="13"/>
      <c r="B771" s="3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</row>
    <row r="772" spans="1:31" ht="13">
      <c r="A772" s="13"/>
      <c r="B772" s="3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</row>
    <row r="773" spans="1:31" ht="13">
      <c r="A773" s="13"/>
      <c r="B773" s="3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</row>
    <row r="774" spans="1:31" ht="13">
      <c r="A774" s="13"/>
      <c r="B774" s="3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</row>
    <row r="775" spans="1:31" ht="13">
      <c r="A775" s="13"/>
      <c r="B775" s="3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</row>
    <row r="776" spans="1:31" ht="13">
      <c r="A776" s="13"/>
      <c r="B776" s="3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</row>
    <row r="777" spans="1:31" ht="13">
      <c r="A777" s="13"/>
      <c r="B777" s="3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</row>
    <row r="778" spans="1:31" ht="13">
      <c r="A778" s="13"/>
      <c r="B778" s="3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</row>
    <row r="779" spans="1:31" ht="13">
      <c r="A779" s="13"/>
      <c r="B779" s="3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</row>
    <row r="780" spans="1:31" ht="13">
      <c r="A780" s="13"/>
      <c r="B780" s="3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</row>
    <row r="781" spans="1:31" ht="13">
      <c r="A781" s="13"/>
      <c r="B781" s="3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</row>
    <row r="782" spans="1:31" ht="13">
      <c r="A782" s="13"/>
      <c r="B782" s="3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</row>
    <row r="783" spans="1:31" ht="13">
      <c r="A783" s="13"/>
      <c r="B783" s="3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</row>
    <row r="784" spans="1:31" ht="13">
      <c r="A784" s="13"/>
      <c r="B784" s="3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</row>
    <row r="785" spans="1:31" ht="13">
      <c r="A785" s="13"/>
      <c r="B785" s="3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</row>
    <row r="786" spans="1:31" ht="13">
      <c r="A786" s="13"/>
      <c r="B786" s="3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</row>
    <row r="787" spans="1:31" ht="13">
      <c r="A787" s="13"/>
      <c r="B787" s="3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</row>
    <row r="788" spans="1:31" ht="13">
      <c r="A788" s="13"/>
      <c r="B788" s="3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</row>
    <row r="789" spans="1:31" ht="13">
      <c r="A789" s="13"/>
      <c r="B789" s="3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</row>
    <row r="790" spans="1:31" ht="13">
      <c r="A790" s="13"/>
      <c r="B790" s="3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</row>
    <row r="791" spans="1:31" ht="13">
      <c r="A791" s="13"/>
      <c r="B791" s="3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</row>
    <row r="792" spans="1:31" ht="13">
      <c r="A792" s="13"/>
      <c r="B792" s="3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</row>
    <row r="793" spans="1:31" ht="13">
      <c r="A793" s="13"/>
      <c r="B793" s="3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</row>
    <row r="794" spans="1:31" ht="13">
      <c r="A794" s="13"/>
      <c r="B794" s="3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</row>
    <row r="795" spans="1:31" ht="13">
      <c r="A795" s="13"/>
      <c r="B795" s="3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</row>
    <row r="796" spans="1:31" ht="13">
      <c r="A796" s="13"/>
      <c r="B796" s="3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</row>
    <row r="797" spans="1:31" ht="13">
      <c r="A797" s="13"/>
      <c r="B797" s="3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</row>
    <row r="798" spans="1:31" ht="13">
      <c r="A798" s="13"/>
      <c r="B798" s="3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</row>
    <row r="799" spans="1:31" ht="13">
      <c r="A799" s="13"/>
      <c r="B799" s="3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</row>
    <row r="800" spans="1:31" ht="13">
      <c r="A800" s="13"/>
      <c r="B800" s="3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</row>
    <row r="801" spans="1:31" ht="13">
      <c r="A801" s="13"/>
      <c r="B801" s="3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</row>
    <row r="802" spans="1:31" ht="13">
      <c r="A802" s="13"/>
      <c r="B802" s="3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</row>
    <row r="803" spans="1:31" ht="13">
      <c r="A803" s="13"/>
      <c r="B803" s="3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</row>
    <row r="804" spans="1:31" ht="13">
      <c r="A804" s="13"/>
      <c r="B804" s="3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</row>
    <row r="805" spans="1:31" ht="13">
      <c r="A805" s="13"/>
      <c r="B805" s="3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</row>
    <row r="806" spans="1:31" ht="13">
      <c r="A806" s="13"/>
      <c r="B806" s="3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</row>
    <row r="807" spans="1:31" ht="13">
      <c r="A807" s="13"/>
      <c r="B807" s="3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</row>
    <row r="808" spans="1:31" ht="13">
      <c r="A808" s="13"/>
      <c r="B808" s="3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</row>
    <row r="809" spans="1:31" ht="13">
      <c r="A809" s="13"/>
      <c r="B809" s="3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</row>
    <row r="810" spans="1:31" ht="13">
      <c r="A810" s="13"/>
      <c r="B810" s="3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</row>
    <row r="811" spans="1:31" ht="13">
      <c r="A811" s="13"/>
      <c r="B811" s="3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</row>
    <row r="812" spans="1:31" ht="13">
      <c r="A812" s="13"/>
      <c r="B812" s="3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</row>
    <row r="813" spans="1:31" ht="13">
      <c r="A813" s="13"/>
      <c r="B813" s="3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</row>
    <row r="814" spans="1:31" ht="13">
      <c r="A814" s="13"/>
      <c r="B814" s="3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</row>
    <row r="815" spans="1:31" ht="13">
      <c r="A815" s="13"/>
      <c r="B815" s="3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</row>
    <row r="816" spans="1:31" ht="13">
      <c r="A816" s="13"/>
      <c r="B816" s="3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</row>
    <row r="817" spans="1:31" ht="13">
      <c r="A817" s="13"/>
      <c r="B817" s="3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</row>
    <row r="818" spans="1:31" ht="13">
      <c r="A818" s="13"/>
      <c r="B818" s="3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</row>
    <row r="819" spans="1:31" ht="13">
      <c r="A819" s="13"/>
      <c r="B819" s="3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</row>
    <row r="820" spans="1:31" ht="13">
      <c r="A820" s="13"/>
      <c r="B820" s="3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</row>
    <row r="821" spans="1:31" ht="13">
      <c r="A821" s="13"/>
      <c r="B821" s="3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</row>
    <row r="822" spans="1:31" ht="13">
      <c r="A822" s="13"/>
      <c r="B822" s="3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</row>
    <row r="823" spans="1:31" ht="13">
      <c r="A823" s="13"/>
      <c r="B823" s="3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</row>
    <row r="824" spans="1:31" ht="13">
      <c r="A824" s="13"/>
      <c r="B824" s="3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</row>
    <row r="825" spans="1:31" ht="13">
      <c r="A825" s="13"/>
      <c r="B825" s="3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</row>
    <row r="826" spans="1:31" ht="13">
      <c r="A826" s="13"/>
      <c r="B826" s="3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</row>
    <row r="827" spans="1:31" ht="13">
      <c r="A827" s="13"/>
      <c r="B827" s="3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</row>
    <row r="828" spans="1:31" ht="13">
      <c r="A828" s="13"/>
      <c r="B828" s="3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</row>
    <row r="829" spans="1:31" ht="13">
      <c r="A829" s="13"/>
      <c r="B829" s="3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</row>
    <row r="830" spans="1:31" ht="13">
      <c r="A830" s="13"/>
      <c r="B830" s="3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</row>
    <row r="831" spans="1:31" ht="13">
      <c r="A831" s="13"/>
      <c r="B831" s="3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</row>
    <row r="832" spans="1:31" ht="13">
      <c r="A832" s="13"/>
      <c r="B832" s="3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</row>
    <row r="833" spans="1:31" ht="13">
      <c r="A833" s="13"/>
      <c r="B833" s="3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</row>
    <row r="834" spans="1:31" ht="13">
      <c r="A834" s="13"/>
      <c r="B834" s="3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</row>
    <row r="835" spans="1:31" ht="13">
      <c r="A835" s="13"/>
      <c r="B835" s="3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</row>
    <row r="836" spans="1:31" ht="13">
      <c r="A836" s="13"/>
      <c r="B836" s="3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</row>
    <row r="837" spans="1:31" ht="13">
      <c r="A837" s="13"/>
      <c r="B837" s="3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</row>
    <row r="838" spans="1:31" ht="13">
      <c r="A838" s="13"/>
      <c r="B838" s="3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</row>
    <row r="839" spans="1:31" ht="13">
      <c r="A839" s="13"/>
      <c r="B839" s="3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</row>
    <row r="840" spans="1:31" ht="13">
      <c r="A840" s="13"/>
      <c r="B840" s="3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</row>
    <row r="841" spans="1:31" ht="13">
      <c r="A841" s="13"/>
      <c r="B841" s="3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</row>
    <row r="842" spans="1:31" ht="13">
      <c r="A842" s="13"/>
      <c r="B842" s="3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</row>
    <row r="843" spans="1:31" ht="13">
      <c r="A843" s="13"/>
      <c r="B843" s="3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</row>
    <row r="844" spans="1:31" ht="13">
      <c r="A844" s="13"/>
      <c r="B844" s="3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</row>
    <row r="845" spans="1:31" ht="13">
      <c r="A845" s="13"/>
      <c r="B845" s="3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</row>
    <row r="846" spans="1:31" ht="13">
      <c r="A846" s="13"/>
      <c r="B846" s="3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</row>
    <row r="847" spans="1:31" ht="13">
      <c r="A847" s="13"/>
      <c r="B847" s="3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</row>
    <row r="848" spans="1:31" ht="13">
      <c r="A848" s="13"/>
      <c r="B848" s="3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</row>
    <row r="849" spans="1:31" ht="13">
      <c r="A849" s="13"/>
      <c r="B849" s="3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</row>
    <row r="850" spans="1:31" ht="13">
      <c r="A850" s="13"/>
      <c r="B850" s="3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</row>
    <row r="851" spans="1:31" ht="13">
      <c r="A851" s="13"/>
      <c r="B851" s="3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</row>
    <row r="852" spans="1:31" ht="13">
      <c r="A852" s="13"/>
      <c r="B852" s="3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</row>
    <row r="853" spans="1:31" ht="13">
      <c r="A853" s="13"/>
      <c r="B853" s="3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</row>
    <row r="854" spans="1:31" ht="13">
      <c r="A854" s="13"/>
      <c r="B854" s="3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</row>
    <row r="855" spans="1:31" ht="13">
      <c r="A855" s="13"/>
      <c r="B855" s="3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</row>
    <row r="856" spans="1:31" ht="13">
      <c r="A856" s="13"/>
      <c r="B856" s="3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</row>
    <row r="857" spans="1:31" ht="13">
      <c r="A857" s="13"/>
      <c r="B857" s="3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</row>
    <row r="858" spans="1:31" ht="13">
      <c r="A858" s="13"/>
      <c r="B858" s="3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</row>
    <row r="859" spans="1:31" ht="13">
      <c r="A859" s="13"/>
      <c r="B859" s="3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</row>
    <row r="860" spans="1:31" ht="13">
      <c r="A860" s="13"/>
      <c r="B860" s="3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</row>
    <row r="861" spans="1:31" ht="13">
      <c r="A861" s="13"/>
      <c r="B861" s="3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</row>
    <row r="862" spans="1:31" ht="13">
      <c r="A862" s="13"/>
      <c r="B862" s="3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</row>
    <row r="863" spans="1:31" ht="13">
      <c r="A863" s="13"/>
      <c r="B863" s="3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</row>
    <row r="864" spans="1:31" ht="13">
      <c r="A864" s="13"/>
      <c r="B864" s="3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</row>
    <row r="865" spans="1:31" ht="13">
      <c r="A865" s="13"/>
      <c r="B865" s="3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</row>
    <row r="866" spans="1:31" ht="13">
      <c r="A866" s="13"/>
      <c r="B866" s="3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</row>
    <row r="867" spans="1:31" ht="13">
      <c r="A867" s="13"/>
      <c r="B867" s="3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</row>
    <row r="868" spans="1:31" ht="13">
      <c r="A868" s="13"/>
      <c r="B868" s="3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</row>
    <row r="869" spans="1:31" ht="13">
      <c r="A869" s="13"/>
      <c r="B869" s="3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</row>
    <row r="870" spans="1:31" ht="13">
      <c r="A870" s="13"/>
      <c r="B870" s="3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</row>
    <row r="871" spans="1:31" ht="13">
      <c r="A871" s="13"/>
      <c r="B871" s="3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</row>
    <row r="872" spans="1:31" ht="13">
      <c r="A872" s="13"/>
      <c r="B872" s="3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</row>
    <row r="873" spans="1:31" ht="13">
      <c r="A873" s="13"/>
      <c r="B873" s="3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</row>
    <row r="874" spans="1:31" ht="13">
      <c r="A874" s="13"/>
      <c r="B874" s="3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</row>
    <row r="875" spans="1:31" ht="13">
      <c r="A875" s="13"/>
      <c r="B875" s="3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</row>
    <row r="876" spans="1:31" ht="13">
      <c r="A876" s="13"/>
      <c r="B876" s="3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</row>
    <row r="877" spans="1:31" ht="13">
      <c r="A877" s="13"/>
      <c r="B877" s="3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</row>
    <row r="878" spans="1:31" ht="13">
      <c r="A878" s="13"/>
      <c r="B878" s="3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</row>
    <row r="879" spans="1:31" ht="13">
      <c r="A879" s="13"/>
      <c r="B879" s="3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</row>
    <row r="880" spans="1:31" ht="13">
      <c r="A880" s="13"/>
      <c r="B880" s="3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</row>
    <row r="881" spans="1:31" ht="13">
      <c r="A881" s="13"/>
      <c r="B881" s="3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</row>
    <row r="882" spans="1:31" ht="13">
      <c r="A882" s="13"/>
      <c r="B882" s="3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</row>
    <row r="883" spans="1:31" ht="13">
      <c r="A883" s="13"/>
      <c r="B883" s="3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</row>
    <row r="884" spans="1:31" ht="13">
      <c r="A884" s="13"/>
      <c r="B884" s="3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</row>
    <row r="885" spans="1:31" ht="13">
      <c r="A885" s="13"/>
      <c r="B885" s="3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</row>
    <row r="886" spans="1:31" ht="13">
      <c r="A886" s="13"/>
      <c r="B886" s="3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</row>
    <row r="887" spans="1:31" ht="13">
      <c r="A887" s="13"/>
      <c r="B887" s="3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</row>
    <row r="888" spans="1:31" ht="13">
      <c r="A888" s="13"/>
      <c r="B888" s="3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</row>
    <row r="889" spans="1:31" ht="13">
      <c r="A889" s="13"/>
      <c r="B889" s="3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</row>
    <row r="890" spans="1:31" ht="13">
      <c r="A890" s="13"/>
      <c r="B890" s="3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</row>
    <row r="891" spans="1:31" ht="13">
      <c r="A891" s="13"/>
      <c r="B891" s="3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</row>
    <row r="892" spans="1:31" ht="13">
      <c r="A892" s="13"/>
      <c r="B892" s="3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</row>
    <row r="893" spans="1:31" ht="13">
      <c r="A893" s="13"/>
      <c r="B893" s="3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</row>
    <row r="894" spans="1:31" ht="13">
      <c r="A894" s="13"/>
      <c r="B894" s="3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</row>
    <row r="895" spans="1:31" ht="13">
      <c r="A895" s="13"/>
      <c r="B895" s="3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</row>
    <row r="896" spans="1:31" ht="13">
      <c r="A896" s="13"/>
      <c r="B896" s="3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</row>
    <row r="897" spans="1:31" ht="13">
      <c r="A897" s="13"/>
      <c r="B897" s="3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</row>
    <row r="898" spans="1:31" ht="13">
      <c r="A898" s="13"/>
      <c r="B898" s="3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</row>
    <row r="899" spans="1:31" ht="13">
      <c r="A899" s="13"/>
      <c r="B899" s="3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</row>
    <row r="900" spans="1:31" ht="13">
      <c r="A900" s="13"/>
      <c r="B900" s="3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</row>
    <row r="901" spans="1:31" ht="13">
      <c r="A901" s="13"/>
      <c r="B901" s="3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</row>
    <row r="902" spans="1:31" ht="13">
      <c r="A902" s="13"/>
      <c r="B902" s="3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</row>
    <row r="903" spans="1:31" ht="13">
      <c r="A903" s="13"/>
      <c r="B903" s="3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</row>
    <row r="904" spans="1:31" ht="13">
      <c r="A904" s="13"/>
      <c r="B904" s="3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</row>
    <row r="905" spans="1:31" ht="13">
      <c r="A905" s="13"/>
      <c r="B905" s="3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</row>
    <row r="906" spans="1:31" ht="13">
      <c r="A906" s="13"/>
      <c r="B906" s="3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</row>
    <row r="907" spans="1:31" ht="13">
      <c r="A907" s="13"/>
      <c r="B907" s="3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</row>
    <row r="908" spans="1:31" ht="13">
      <c r="A908" s="13"/>
      <c r="B908" s="3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</row>
    <row r="909" spans="1:31" ht="13">
      <c r="A909" s="13"/>
      <c r="B909" s="3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</row>
    <row r="910" spans="1:31" ht="13">
      <c r="A910" s="13"/>
      <c r="B910" s="3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</row>
    <row r="911" spans="1:31" ht="13">
      <c r="A911" s="13"/>
      <c r="B911" s="3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</row>
    <row r="912" spans="1:31" ht="13">
      <c r="A912" s="13"/>
      <c r="B912" s="3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</row>
    <row r="913" spans="1:31" ht="13">
      <c r="A913" s="13"/>
      <c r="B913" s="3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</row>
    <row r="914" spans="1:31" ht="13">
      <c r="A914" s="13"/>
      <c r="B914" s="3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</row>
    <row r="915" spans="1:31" ht="13">
      <c r="A915" s="13"/>
      <c r="B915" s="3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</row>
    <row r="916" spans="1:31" ht="13">
      <c r="A916" s="13"/>
      <c r="B916" s="3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</row>
    <row r="917" spans="1:31" ht="13">
      <c r="A917" s="13"/>
      <c r="B917" s="3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</row>
    <row r="918" spans="1:31" ht="13">
      <c r="A918" s="13"/>
      <c r="B918" s="3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</row>
    <row r="919" spans="1:31" ht="13">
      <c r="A919" s="13"/>
      <c r="B919" s="3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</row>
    <row r="920" spans="1:31" ht="13">
      <c r="A920" s="13"/>
      <c r="B920" s="3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</row>
    <row r="921" spans="1:31" ht="13">
      <c r="A921" s="13"/>
      <c r="B921" s="3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</row>
    <row r="922" spans="1:31" ht="13">
      <c r="A922" s="13"/>
      <c r="B922" s="3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</row>
    <row r="923" spans="1:31" ht="13">
      <c r="A923" s="13"/>
      <c r="B923" s="3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</row>
    <row r="924" spans="1:31" ht="13">
      <c r="A924" s="13"/>
      <c r="B924" s="3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</row>
    <row r="925" spans="1:31" ht="13">
      <c r="A925" s="13"/>
      <c r="B925" s="3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</row>
    <row r="926" spans="1:31" ht="13">
      <c r="A926" s="13"/>
      <c r="B926" s="3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</row>
    <row r="927" spans="1:31" ht="13">
      <c r="A927" s="13"/>
      <c r="B927" s="3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</row>
    <row r="928" spans="1:31" ht="13">
      <c r="A928" s="13"/>
      <c r="B928" s="3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</row>
    <row r="929" spans="1:31" ht="13">
      <c r="A929" s="13"/>
      <c r="B929" s="3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</row>
    <row r="930" spans="1:31" ht="13">
      <c r="A930" s="13"/>
      <c r="B930" s="3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</row>
    <row r="931" spans="1:31" ht="13">
      <c r="A931" s="13"/>
      <c r="B931" s="3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</row>
    <row r="932" spans="1:31" ht="13">
      <c r="A932" s="13"/>
      <c r="B932" s="3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</row>
    <row r="933" spans="1:31" ht="13">
      <c r="A933" s="13"/>
      <c r="B933" s="3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</row>
    <row r="934" spans="1:31" ht="13">
      <c r="A934" s="13"/>
      <c r="B934" s="3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</row>
    <row r="935" spans="1:31" ht="13">
      <c r="A935" s="13"/>
      <c r="B935" s="3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</row>
    <row r="936" spans="1:31" ht="13">
      <c r="A936" s="13"/>
      <c r="B936" s="3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</row>
    <row r="937" spans="1:31" ht="13">
      <c r="A937" s="13"/>
      <c r="B937" s="3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</row>
    <row r="938" spans="1:31" ht="13">
      <c r="A938" s="13"/>
      <c r="B938" s="3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</row>
    <row r="939" spans="1:31" ht="13">
      <c r="A939" s="13"/>
      <c r="B939" s="3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</row>
    <row r="940" spans="1:31" ht="13">
      <c r="A940" s="13"/>
      <c r="B940" s="3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</row>
    <row r="941" spans="1:31" ht="13">
      <c r="A941" s="13"/>
      <c r="B941" s="3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</row>
    <row r="942" spans="1:31" ht="13">
      <c r="A942" s="13"/>
      <c r="B942" s="3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</row>
    <row r="943" spans="1:31" ht="13">
      <c r="A943" s="13"/>
      <c r="B943" s="3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</row>
    <row r="944" spans="1:31" ht="13">
      <c r="A944" s="13"/>
      <c r="B944" s="3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</row>
    <row r="945" spans="1:31" ht="13">
      <c r="A945" s="13"/>
      <c r="B945" s="3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</row>
    <row r="946" spans="1:31" ht="13">
      <c r="A946" s="13"/>
      <c r="B946" s="3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</row>
    <row r="947" spans="1:31" ht="13">
      <c r="A947" s="13"/>
      <c r="B947" s="3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</row>
    <row r="948" spans="1:31" ht="13">
      <c r="A948" s="13"/>
      <c r="B948" s="3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</row>
    <row r="949" spans="1:31" ht="13">
      <c r="A949" s="13"/>
      <c r="B949" s="3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</row>
    <row r="950" spans="1:31" ht="13">
      <c r="A950" s="13"/>
      <c r="B950" s="3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</row>
    <row r="951" spans="1:31" ht="13">
      <c r="A951" s="13"/>
      <c r="B951" s="3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</row>
    <row r="952" spans="1:31" ht="13">
      <c r="A952" s="13"/>
      <c r="B952" s="3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</row>
    <row r="953" spans="1:31" ht="13">
      <c r="A953" s="13"/>
      <c r="B953" s="3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</row>
    <row r="954" spans="1:31" ht="13">
      <c r="A954" s="13"/>
      <c r="B954" s="3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</row>
    <row r="955" spans="1:31" ht="13">
      <c r="A955" s="13"/>
      <c r="B955" s="3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</row>
    <row r="956" spans="1:31" ht="13">
      <c r="A956" s="13"/>
      <c r="B956" s="3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</row>
    <row r="957" spans="1:31" ht="13">
      <c r="A957" s="13"/>
      <c r="B957" s="3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</row>
    <row r="958" spans="1:31" ht="13">
      <c r="A958" s="13"/>
      <c r="B958" s="13"/>
      <c r="C958" s="7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E9AD-93F7-8A4F-8126-A9E46F77505B}">
  <dimension ref="A1:N33"/>
  <sheetViews>
    <sheetView tabSelected="1" workbookViewId="0">
      <selection activeCell="N11" sqref="N11"/>
    </sheetView>
  </sheetViews>
  <sheetFormatPr baseColWidth="10" defaultRowHeight="13"/>
  <cols>
    <col min="1" max="1" width="17" customWidth="1"/>
    <col min="2" max="2" width="12.6640625" customWidth="1"/>
    <col min="3" max="3" width="11.6640625" customWidth="1"/>
    <col min="4" max="4" width="11" customWidth="1"/>
    <col min="5" max="6" width="14.33203125" customWidth="1"/>
    <col min="7" max="7" width="11.1640625" bestFit="1" customWidth="1"/>
    <col min="8" max="8" width="17.6640625" customWidth="1"/>
    <col min="9" max="9" width="14.1640625" customWidth="1"/>
    <col min="10" max="10" width="11.83203125" customWidth="1"/>
    <col min="11" max="11" width="17.6640625" customWidth="1"/>
    <col min="12" max="12" width="12.5" customWidth="1"/>
  </cols>
  <sheetData>
    <row r="1" spans="1:14">
      <c r="A1" s="98" t="s">
        <v>84</v>
      </c>
      <c r="B1" s="98" t="s">
        <v>85</v>
      </c>
      <c r="C1" s="98" t="s">
        <v>86</v>
      </c>
      <c r="D1" s="98" t="s">
        <v>87</v>
      </c>
      <c r="E1" s="98" t="s">
        <v>88</v>
      </c>
      <c r="F1" s="98" t="s">
        <v>122</v>
      </c>
      <c r="G1" s="98" t="s">
        <v>89</v>
      </c>
      <c r="H1" s="98" t="s">
        <v>90</v>
      </c>
      <c r="I1" s="98" t="s">
        <v>123</v>
      </c>
      <c r="J1" s="98" t="s">
        <v>124</v>
      </c>
      <c r="K1" s="98" t="s">
        <v>125</v>
      </c>
      <c r="L1" s="98" t="s">
        <v>126</v>
      </c>
      <c r="M1" s="98"/>
      <c r="N1" s="98"/>
    </row>
    <row r="2" spans="1:14">
      <c r="A2" t="str">
        <f>+headcount_planning!C17</f>
        <v>Mike Johnson</v>
      </c>
      <c r="B2" t="str">
        <f>PROPER(+headcount_planning!D17)</f>
        <v>Sales &amp; Marketing</v>
      </c>
      <c r="C2" s="95">
        <f>+headcount_planning!H17</f>
        <v>43160</v>
      </c>
      <c r="D2" s="95">
        <f>+headcount_planning!I17</f>
        <v>45152</v>
      </c>
      <c r="E2" s="97">
        <f>+headcount_planning!G17</f>
        <v>35000</v>
      </c>
      <c r="F2" s="97">
        <f>+metrics[[#This Row],[gross_salary]]/12</f>
        <v>2916.6666666666665</v>
      </c>
      <c r="G2" s="97">
        <f>+headcount_planning!J17</f>
        <v>5000</v>
      </c>
      <c r="H2" s="100" t="str">
        <f>+headcount_planning!K17</f>
        <v>Annual</v>
      </c>
      <c r="I2" s="99">
        <f>DATEDIF(metrics[[#This Row],[start_date]],metrics[[#This Row],[end_date]],"m")</f>
        <v>65</v>
      </c>
      <c r="J2" s="96">
        <f>+metrics[[#This Row],[gross_salary]]+metrics[[#This Row],[bonus]]</f>
        <v>40000</v>
      </c>
      <c r="K2" s="97">
        <f>+metrics[[#This Row],[total_comp]]/metrics[[#This Row],[tenure_months]]</f>
        <v>615.38461538461536</v>
      </c>
      <c r="L2" s="97" t="b">
        <f t="shared" ref="L2:L33" si="0">IF(C2&gt;=DATE(2022,10,1), TRUE, FALSE)</f>
        <v>0</v>
      </c>
      <c r="M2" s="95"/>
      <c r="N2" s="95"/>
    </row>
    <row r="3" spans="1:14">
      <c r="A3" t="str">
        <f>+headcount_planning!C18</f>
        <v>Maria Schwartz</v>
      </c>
      <c r="B3" t="str">
        <f>PROPER(+headcount_planning!D18)</f>
        <v>Sales &amp; Marketing</v>
      </c>
      <c r="C3" s="95">
        <f>+headcount_planning!H18</f>
        <v>43983</v>
      </c>
      <c r="D3" s="95">
        <f>+headcount_planning!I18</f>
        <v>45038</v>
      </c>
      <c r="E3" s="97">
        <f>+headcount_planning!G18</f>
        <v>47000</v>
      </c>
      <c r="F3" s="97">
        <f>+metrics[[#This Row],[gross_salary]]/12</f>
        <v>3916.6666666666665</v>
      </c>
      <c r="G3" s="97">
        <f>+headcount_planning!J18</f>
        <v>3500</v>
      </c>
      <c r="H3" s="100" t="str">
        <f>+headcount_planning!K18</f>
        <v>Quarterly</v>
      </c>
      <c r="I3" s="99">
        <f>DATEDIF(metrics[[#This Row],[start_date]],metrics[[#This Row],[end_date]],"m")</f>
        <v>34</v>
      </c>
      <c r="J3" s="96">
        <f>+metrics[[#This Row],[gross_salary]]+metrics[[#This Row],[bonus]]</f>
        <v>50500</v>
      </c>
      <c r="K3" s="97">
        <f>+metrics[[#This Row],[total_comp]]/metrics[[#This Row],[tenure_months]]</f>
        <v>1485.2941176470588</v>
      </c>
      <c r="L3" s="97" t="b">
        <f t="shared" si="0"/>
        <v>0</v>
      </c>
      <c r="M3" s="95"/>
      <c r="N3" s="95"/>
    </row>
    <row r="4" spans="1:14">
      <c r="A4" t="str">
        <f>+headcount_planning!C19</f>
        <v>John Garcia</v>
      </c>
      <c r="B4" t="str">
        <f>PROPER(+headcount_planning!D19)</f>
        <v>Sales &amp; Marketing</v>
      </c>
      <c r="C4" s="95">
        <f>+headcount_planning!H19</f>
        <v>44484</v>
      </c>
      <c r="D4" s="95">
        <f>+headcount_planning!I19</f>
        <v>45000</v>
      </c>
      <c r="E4" s="97">
        <f>+headcount_planning!G19</f>
        <v>52000</v>
      </c>
      <c r="F4" s="97">
        <f>+metrics[[#This Row],[gross_salary]]/12</f>
        <v>4333.333333333333</v>
      </c>
      <c r="G4" s="97">
        <f>+headcount_planning!J19</f>
        <v>3000</v>
      </c>
      <c r="H4" s="100" t="str">
        <f>+headcount_planning!K19</f>
        <v>Bi-Annual</v>
      </c>
      <c r="I4" s="99">
        <f>DATEDIF(metrics[[#This Row],[start_date]],metrics[[#This Row],[end_date]],"m")</f>
        <v>17</v>
      </c>
      <c r="J4" s="96">
        <f>+metrics[[#This Row],[gross_salary]]+metrics[[#This Row],[bonus]]</f>
        <v>55000</v>
      </c>
      <c r="K4" s="97">
        <f>+metrics[[#This Row],[total_comp]]/metrics[[#This Row],[tenure_months]]</f>
        <v>3235.294117647059</v>
      </c>
      <c r="L4" s="97" t="b">
        <f t="shared" si="0"/>
        <v>0</v>
      </c>
      <c r="M4" s="95"/>
      <c r="N4" s="95"/>
    </row>
    <row r="5" spans="1:14">
      <c r="A5" t="str">
        <f>+headcount_planning!C20</f>
        <v>Lizzie McGuire</v>
      </c>
      <c r="B5" t="str">
        <f>PROPER(+headcount_planning!D20)</f>
        <v>Sales &amp; Marketing</v>
      </c>
      <c r="C5" s="95">
        <f>+headcount_planning!H20</f>
        <v>44423</v>
      </c>
      <c r="D5" s="95">
        <f>+headcount_planning!I20</f>
        <v>44926</v>
      </c>
      <c r="E5" s="97">
        <f>+headcount_planning!G20</f>
        <v>25000</v>
      </c>
      <c r="F5" s="97">
        <f>+metrics[[#This Row],[gross_salary]]/12</f>
        <v>2083.3333333333335</v>
      </c>
      <c r="G5" s="97">
        <f>+headcount_planning!J20</f>
        <v>500</v>
      </c>
      <c r="H5" s="100" t="str">
        <f>+headcount_planning!K20</f>
        <v>Monthly</v>
      </c>
      <c r="I5" s="99">
        <f>DATEDIF(metrics[[#This Row],[start_date]],metrics[[#This Row],[end_date]],"m")</f>
        <v>16</v>
      </c>
      <c r="J5" s="96">
        <f>+metrics[[#This Row],[gross_salary]]+metrics[[#This Row],[bonus]]</f>
        <v>25500</v>
      </c>
      <c r="K5" s="97">
        <f>+metrics[[#This Row],[total_comp]]/metrics[[#This Row],[tenure_months]]</f>
        <v>1593.75</v>
      </c>
      <c r="L5" s="97" t="b">
        <f t="shared" si="0"/>
        <v>0</v>
      </c>
      <c r="M5" s="95"/>
      <c r="N5" s="95"/>
    </row>
    <row r="6" spans="1:14">
      <c r="A6" t="str">
        <f>+headcount_planning!C23</f>
        <v>Liam Smith</v>
      </c>
      <c r="B6" t="str">
        <f>PROPER(+headcount_planning!D23)</f>
        <v>Sales &amp; Marketing</v>
      </c>
      <c r="C6" s="95">
        <f>+headcount_planning!H23</f>
        <v>44896</v>
      </c>
      <c r="D6" s="95">
        <f>+headcount_planning!I23</f>
        <v>45267</v>
      </c>
      <c r="E6" s="97">
        <f>+headcount_planning!G23</f>
        <v>50000</v>
      </c>
      <c r="F6" s="97">
        <f>+metrics[[#This Row],[gross_salary]]/12</f>
        <v>4166.666666666667</v>
      </c>
      <c r="G6" s="97">
        <f>+headcount_planning!J23</f>
        <v>4000</v>
      </c>
      <c r="H6" s="100" t="str">
        <f>+headcount_planning!K23</f>
        <v>Bi-Annual</v>
      </c>
      <c r="I6" s="99">
        <f>DATEDIF(metrics[[#This Row],[start_date]],metrics[[#This Row],[end_date]],"m")</f>
        <v>12</v>
      </c>
      <c r="J6" s="96">
        <f>+metrics[[#This Row],[gross_salary]]+metrics[[#This Row],[bonus]]</f>
        <v>54000</v>
      </c>
      <c r="K6" s="97">
        <f>+metrics[[#This Row],[total_comp]]/metrics[[#This Row],[tenure_months]]</f>
        <v>4500</v>
      </c>
      <c r="L6" s="97" t="b">
        <f t="shared" si="0"/>
        <v>1</v>
      </c>
      <c r="M6" s="95"/>
      <c r="N6" s="95"/>
    </row>
    <row r="7" spans="1:14">
      <c r="A7" t="str">
        <f>+headcount_planning!C24</f>
        <v>Olivia Jones</v>
      </c>
      <c r="B7" t="str">
        <f>PROPER(+headcount_planning!D24)</f>
        <v>Sales &amp; Marketing</v>
      </c>
      <c r="C7" s="95">
        <f>+headcount_planning!H24</f>
        <v>44866</v>
      </c>
      <c r="D7" s="95">
        <f>+headcount_planning!I24</f>
        <v>45291</v>
      </c>
      <c r="E7" s="97">
        <f>+headcount_planning!G24</f>
        <v>110000</v>
      </c>
      <c r="F7" s="97">
        <f>+metrics[[#This Row],[gross_salary]]/12</f>
        <v>9166.6666666666661</v>
      </c>
      <c r="G7" s="97">
        <f>+headcount_planning!J24</f>
        <v>1000</v>
      </c>
      <c r="H7" s="100" t="str">
        <f>+headcount_planning!K24</f>
        <v>Quarterly</v>
      </c>
      <c r="I7" s="99">
        <f>DATEDIF(metrics[[#This Row],[start_date]],metrics[[#This Row],[end_date]],"m")</f>
        <v>13</v>
      </c>
      <c r="J7" s="96">
        <f>+metrics[[#This Row],[gross_salary]]+metrics[[#This Row],[bonus]]</f>
        <v>111000</v>
      </c>
      <c r="K7" s="97">
        <f>+metrics[[#This Row],[total_comp]]/metrics[[#This Row],[tenure_months]]</f>
        <v>8538.461538461539</v>
      </c>
      <c r="L7" s="97" t="b">
        <f t="shared" si="0"/>
        <v>1</v>
      </c>
      <c r="M7" s="95"/>
      <c r="N7" s="95"/>
    </row>
    <row r="8" spans="1:14">
      <c r="A8" t="str">
        <f>+headcount_planning!C25</f>
        <v>Noah Williams</v>
      </c>
      <c r="B8" t="str">
        <f>PROPER(+headcount_planning!D25)</f>
        <v>Sales &amp; Marketing</v>
      </c>
      <c r="C8" s="95">
        <f>+headcount_planning!H25</f>
        <v>44866</v>
      </c>
      <c r="D8" s="95">
        <f>+headcount_planning!I25</f>
        <v>45231</v>
      </c>
      <c r="E8" s="97">
        <f>+headcount_planning!G25</f>
        <v>32000</v>
      </c>
      <c r="F8" s="97">
        <f>+metrics[[#This Row],[gross_salary]]/12</f>
        <v>2666.6666666666665</v>
      </c>
      <c r="G8" s="97">
        <f>+headcount_planning!J25</f>
        <v>4000</v>
      </c>
      <c r="H8" s="100" t="str">
        <f>+headcount_planning!K25</f>
        <v>Bi-Annual</v>
      </c>
      <c r="I8" s="99">
        <f>DATEDIF(metrics[[#This Row],[start_date]],metrics[[#This Row],[end_date]],"m")</f>
        <v>12</v>
      </c>
      <c r="J8" s="96">
        <f>+metrics[[#This Row],[gross_salary]]+metrics[[#This Row],[bonus]]</f>
        <v>36000</v>
      </c>
      <c r="K8" s="97">
        <f>+metrics[[#This Row],[total_comp]]/metrics[[#This Row],[tenure_months]]</f>
        <v>3000</v>
      </c>
      <c r="L8" s="97" t="b">
        <f t="shared" si="0"/>
        <v>1</v>
      </c>
      <c r="M8" s="95"/>
      <c r="N8" s="95"/>
    </row>
    <row r="9" spans="1:14">
      <c r="A9" t="str">
        <f>+headcount_planning!C26</f>
        <v>Emma Brown</v>
      </c>
      <c r="B9" t="str">
        <f>PROPER(+headcount_planning!D26)</f>
        <v>Sales &amp; Marketing</v>
      </c>
      <c r="C9" s="95">
        <f>+headcount_planning!H26</f>
        <v>44866</v>
      </c>
      <c r="D9" s="95">
        <f>+headcount_planning!I26</f>
        <v>45275</v>
      </c>
      <c r="E9" s="97">
        <f>+headcount_planning!G26</f>
        <v>90000</v>
      </c>
      <c r="F9" s="97">
        <f>+metrics[[#This Row],[gross_salary]]/12</f>
        <v>7500</v>
      </c>
      <c r="G9" s="97">
        <f>+headcount_planning!J26</f>
        <v>4000</v>
      </c>
      <c r="H9" s="100" t="str">
        <f>+headcount_planning!K26</f>
        <v>Bi-Annual</v>
      </c>
      <c r="I9" s="99">
        <f>DATEDIF(metrics[[#This Row],[start_date]],metrics[[#This Row],[end_date]],"m")</f>
        <v>13</v>
      </c>
      <c r="J9" s="96">
        <f>+metrics[[#This Row],[gross_salary]]+metrics[[#This Row],[bonus]]</f>
        <v>94000</v>
      </c>
      <c r="K9" s="97">
        <f>+metrics[[#This Row],[total_comp]]/metrics[[#This Row],[tenure_months]]</f>
        <v>7230.7692307692305</v>
      </c>
      <c r="L9" s="97" t="b">
        <f t="shared" si="0"/>
        <v>1</v>
      </c>
      <c r="M9" s="95"/>
      <c r="N9" s="95"/>
    </row>
    <row r="10" spans="1:14">
      <c r="A10" t="str">
        <f>+headcount_planning!C33</f>
        <v>Amy Ball</v>
      </c>
      <c r="B10" t="str">
        <f>PROPER(+headcount_planning!D33)</f>
        <v>Operations</v>
      </c>
      <c r="C10" s="95">
        <f>+headcount_planning!H33</f>
        <v>43160</v>
      </c>
      <c r="D10" s="95">
        <f>+headcount_planning!I33</f>
        <v>45028</v>
      </c>
      <c r="E10" s="97">
        <f>+headcount_planning!G33</f>
        <v>50000</v>
      </c>
      <c r="F10" s="97">
        <f>+metrics[[#This Row],[gross_salary]]/12</f>
        <v>4166.666666666667</v>
      </c>
      <c r="G10" s="97">
        <f>+headcount_planning!J33</f>
        <v>5000</v>
      </c>
      <c r="H10" s="100" t="str">
        <f>+headcount_planning!K33</f>
        <v>Annual</v>
      </c>
      <c r="I10" s="99">
        <f>DATEDIF(metrics[[#This Row],[start_date]],metrics[[#This Row],[end_date]],"m")</f>
        <v>61</v>
      </c>
      <c r="J10" s="96">
        <f>+metrics[[#This Row],[gross_salary]]+metrics[[#This Row],[bonus]]</f>
        <v>55000</v>
      </c>
      <c r="K10" s="97">
        <f>+metrics[[#This Row],[total_comp]]/metrics[[#This Row],[tenure_months]]</f>
        <v>901.63934426229503</v>
      </c>
      <c r="L10" s="97" t="b">
        <f t="shared" si="0"/>
        <v>0</v>
      </c>
      <c r="M10" s="95"/>
      <c r="N10" s="95"/>
    </row>
    <row r="11" spans="1:14">
      <c r="A11" t="str">
        <f>+headcount_planning!C34</f>
        <v>Matt Thompson</v>
      </c>
      <c r="B11" t="str">
        <f>PROPER(+headcount_planning!D34)</f>
        <v>Operations</v>
      </c>
      <c r="C11" s="95">
        <f>+headcount_planning!H34</f>
        <v>43983</v>
      </c>
      <c r="D11" s="95">
        <f>+headcount_planning!I34</f>
        <v>45126</v>
      </c>
      <c r="E11" s="97">
        <f>+headcount_planning!G34</f>
        <v>30000</v>
      </c>
      <c r="F11" s="97">
        <f>+metrics[[#This Row],[gross_salary]]/12</f>
        <v>2500</v>
      </c>
      <c r="G11" s="97">
        <f>+headcount_planning!J34</f>
        <v>3000</v>
      </c>
      <c r="H11" s="100" t="str">
        <f>+headcount_planning!K34</f>
        <v>Quarterly</v>
      </c>
      <c r="I11" s="99">
        <f>DATEDIF(metrics[[#This Row],[start_date]],metrics[[#This Row],[end_date]],"m")</f>
        <v>37</v>
      </c>
      <c r="J11" s="96">
        <f>+metrics[[#This Row],[gross_salary]]+metrics[[#This Row],[bonus]]</f>
        <v>33000</v>
      </c>
      <c r="K11" s="97">
        <f>+metrics[[#This Row],[total_comp]]/metrics[[#This Row],[tenure_months]]</f>
        <v>891.89189189189187</v>
      </c>
      <c r="L11" s="97" t="b">
        <f t="shared" si="0"/>
        <v>0</v>
      </c>
      <c r="M11" s="95"/>
      <c r="N11" s="95"/>
    </row>
    <row r="12" spans="1:14">
      <c r="A12" t="str">
        <f>+headcount_planning!C35</f>
        <v>Elizabeth Manning</v>
      </c>
      <c r="B12" t="str">
        <f>PROPER(+headcount_planning!D35)</f>
        <v>Operations</v>
      </c>
      <c r="C12" s="95">
        <f>+headcount_planning!H35</f>
        <v>44562</v>
      </c>
      <c r="D12" s="95">
        <f>+headcount_planning!I35</f>
        <v>45000</v>
      </c>
      <c r="E12" s="97">
        <f>+headcount_planning!G35</f>
        <v>47000</v>
      </c>
      <c r="F12" s="97">
        <f>+metrics[[#This Row],[gross_salary]]/12</f>
        <v>3916.6666666666665</v>
      </c>
      <c r="G12" s="97">
        <f>+headcount_planning!J35</f>
        <v>3000</v>
      </c>
      <c r="H12" s="100" t="str">
        <f>+headcount_planning!K35</f>
        <v>Bi-Annual</v>
      </c>
      <c r="I12" s="99">
        <f>DATEDIF(metrics[[#This Row],[start_date]],metrics[[#This Row],[end_date]],"m")</f>
        <v>14</v>
      </c>
      <c r="J12" s="96">
        <f>+metrics[[#This Row],[gross_salary]]+metrics[[#This Row],[bonus]]</f>
        <v>50000</v>
      </c>
      <c r="K12" s="97">
        <f>+metrics[[#This Row],[total_comp]]/metrics[[#This Row],[tenure_months]]</f>
        <v>3571.4285714285716</v>
      </c>
      <c r="L12" s="97" t="b">
        <f t="shared" si="0"/>
        <v>0</v>
      </c>
      <c r="M12" s="95"/>
      <c r="N12" s="95"/>
    </row>
    <row r="13" spans="1:14">
      <c r="A13" t="str">
        <f>+headcount_planning!C36</f>
        <v>Mike Johnson</v>
      </c>
      <c r="B13" t="str">
        <f>PROPER(+headcount_planning!D36)</f>
        <v>Operations</v>
      </c>
      <c r="C13" s="95">
        <f>+headcount_planning!H36</f>
        <v>43466</v>
      </c>
      <c r="D13" s="95">
        <f>+headcount_planning!I36</f>
        <v>44926</v>
      </c>
      <c r="E13" s="97">
        <f>+headcount_planning!G36</f>
        <v>25000</v>
      </c>
      <c r="F13" s="97">
        <f>+metrics[[#This Row],[gross_salary]]/12</f>
        <v>2083.3333333333335</v>
      </c>
      <c r="G13" s="97">
        <f>+headcount_planning!J36</f>
        <v>500</v>
      </c>
      <c r="H13" s="100" t="str">
        <f>+headcount_planning!K36</f>
        <v>Monthly</v>
      </c>
      <c r="I13" s="99">
        <f>DATEDIF(metrics[[#This Row],[start_date]],metrics[[#This Row],[end_date]],"m")</f>
        <v>47</v>
      </c>
      <c r="J13" s="96">
        <f>+metrics[[#This Row],[gross_salary]]+metrics[[#This Row],[bonus]]</f>
        <v>25500</v>
      </c>
      <c r="K13" s="97">
        <f>+metrics[[#This Row],[total_comp]]/metrics[[#This Row],[tenure_months]]</f>
        <v>542.55319148936167</v>
      </c>
      <c r="L13" s="97" t="b">
        <f t="shared" si="0"/>
        <v>0</v>
      </c>
      <c r="M13" s="95"/>
      <c r="N13" s="95"/>
    </row>
    <row r="14" spans="1:14">
      <c r="A14" t="str">
        <f>+headcount_planning!C39</f>
        <v>Elijah Davis</v>
      </c>
      <c r="B14" t="str">
        <f>PROPER(+headcount_planning!D39)</f>
        <v>Operations</v>
      </c>
      <c r="C14" s="95">
        <f>+headcount_planning!H39</f>
        <v>44896</v>
      </c>
      <c r="D14" s="95">
        <f>+headcount_planning!I39</f>
        <v>45101</v>
      </c>
      <c r="E14" s="97">
        <f>+headcount_planning!G39</f>
        <v>80000</v>
      </c>
      <c r="F14" s="97">
        <f>+metrics[[#This Row],[gross_salary]]/12</f>
        <v>6666.666666666667</v>
      </c>
      <c r="G14" s="97">
        <f>+headcount_planning!J39</f>
        <v>10000</v>
      </c>
      <c r="H14" s="100" t="str">
        <f>+headcount_planning!K39</f>
        <v>Annual</v>
      </c>
      <c r="I14" s="99">
        <f>DATEDIF(metrics[[#This Row],[start_date]],metrics[[#This Row],[end_date]],"m")</f>
        <v>6</v>
      </c>
      <c r="J14" s="96">
        <f>+metrics[[#This Row],[gross_salary]]+metrics[[#This Row],[bonus]]</f>
        <v>90000</v>
      </c>
      <c r="K14" s="97">
        <f>+metrics[[#This Row],[total_comp]]/metrics[[#This Row],[tenure_months]]</f>
        <v>15000</v>
      </c>
      <c r="L14" s="97" t="b">
        <f t="shared" si="0"/>
        <v>1</v>
      </c>
      <c r="M14" s="95"/>
      <c r="N14" s="95"/>
    </row>
    <row r="15" spans="1:14">
      <c r="A15" t="str">
        <f>+headcount_planning!C40</f>
        <v>Charlotte Miller</v>
      </c>
      <c r="B15" t="str">
        <f>PROPER(+headcount_planning!D40)</f>
        <v>Operations</v>
      </c>
      <c r="C15" s="95">
        <f>+headcount_planning!H40</f>
        <v>44866</v>
      </c>
      <c r="D15" s="95">
        <f>+headcount_planning!I40</f>
        <v>44976</v>
      </c>
      <c r="E15" s="97">
        <f>+headcount_planning!G40</f>
        <v>61000</v>
      </c>
      <c r="F15" s="97">
        <f>+metrics[[#This Row],[gross_salary]]/12</f>
        <v>5083.333333333333</v>
      </c>
      <c r="G15" s="97">
        <f>+headcount_planning!J40</f>
        <v>2000</v>
      </c>
      <c r="H15" s="100" t="str">
        <f>+headcount_planning!K40</f>
        <v>Quarterly</v>
      </c>
      <c r="I15" s="99">
        <f>DATEDIF(metrics[[#This Row],[start_date]],metrics[[#This Row],[end_date]],"m")</f>
        <v>3</v>
      </c>
      <c r="J15" s="96">
        <f>+metrics[[#This Row],[gross_salary]]+metrics[[#This Row],[bonus]]</f>
        <v>63000</v>
      </c>
      <c r="K15" s="97">
        <f>+metrics[[#This Row],[total_comp]]/metrics[[#This Row],[tenure_months]]</f>
        <v>21000</v>
      </c>
      <c r="L15" s="97" t="b">
        <f t="shared" si="0"/>
        <v>1</v>
      </c>
      <c r="M15" s="95"/>
      <c r="N15" s="95"/>
    </row>
    <row r="16" spans="1:14">
      <c r="A16" t="str">
        <f>+headcount_planning!C41</f>
        <v>James Wilson</v>
      </c>
      <c r="B16" t="str">
        <f>PROPER(+headcount_planning!D41)</f>
        <v>Operations</v>
      </c>
      <c r="C16" s="95">
        <f>+headcount_planning!H41</f>
        <v>44866</v>
      </c>
      <c r="D16" s="95">
        <f>+headcount_planning!I41</f>
        <v>45231</v>
      </c>
      <c r="E16" s="97">
        <f>+headcount_planning!G41</f>
        <v>30000</v>
      </c>
      <c r="F16" s="97">
        <f>+metrics[[#This Row],[gross_salary]]/12</f>
        <v>2500</v>
      </c>
      <c r="G16" s="97">
        <f>+headcount_planning!J41</f>
        <v>4000</v>
      </c>
      <c r="H16" s="100" t="str">
        <f>+headcount_planning!K41</f>
        <v>Bi-Annual</v>
      </c>
      <c r="I16" s="99">
        <f>DATEDIF(metrics[[#This Row],[start_date]],metrics[[#This Row],[end_date]],"m")</f>
        <v>12</v>
      </c>
      <c r="J16" s="96">
        <f>+metrics[[#This Row],[gross_salary]]+metrics[[#This Row],[bonus]]</f>
        <v>34000</v>
      </c>
      <c r="K16" s="97">
        <f>+metrics[[#This Row],[total_comp]]/metrics[[#This Row],[tenure_months]]</f>
        <v>2833.3333333333335</v>
      </c>
      <c r="L16" s="97" t="b">
        <f t="shared" si="0"/>
        <v>1</v>
      </c>
      <c r="M16" s="95"/>
      <c r="N16" s="95"/>
    </row>
    <row r="17" spans="1:14">
      <c r="A17" t="str">
        <f>+headcount_planning!C42</f>
        <v>Amelia Moore</v>
      </c>
      <c r="B17" t="str">
        <f>PROPER(+headcount_planning!D42)</f>
        <v>Operations</v>
      </c>
      <c r="C17" s="95">
        <f>+headcount_planning!H42</f>
        <v>44835</v>
      </c>
      <c r="D17" s="95">
        <f>+headcount_planning!I42</f>
        <v>45166</v>
      </c>
      <c r="E17" s="97">
        <f>+headcount_planning!G42</f>
        <v>33000</v>
      </c>
      <c r="F17" s="97">
        <f>+metrics[[#This Row],[gross_salary]]/12</f>
        <v>2750</v>
      </c>
      <c r="G17" s="97">
        <f>+headcount_planning!J42</f>
        <v>4000</v>
      </c>
      <c r="H17" s="100" t="str">
        <f>+headcount_planning!K42</f>
        <v>Bi-Annual</v>
      </c>
      <c r="I17" s="99">
        <f>DATEDIF(metrics[[#This Row],[start_date]],metrics[[#This Row],[end_date]],"m")</f>
        <v>10</v>
      </c>
      <c r="J17" s="96">
        <f>+metrics[[#This Row],[gross_salary]]+metrics[[#This Row],[bonus]]</f>
        <v>37000</v>
      </c>
      <c r="K17" s="97">
        <f>+metrics[[#This Row],[total_comp]]/metrics[[#This Row],[tenure_months]]</f>
        <v>3700</v>
      </c>
      <c r="L17" s="97" t="b">
        <f t="shared" si="0"/>
        <v>1</v>
      </c>
      <c r="M17" s="95"/>
      <c r="N17" s="95"/>
    </row>
    <row r="18" spans="1:14">
      <c r="A18" t="str">
        <f>+headcount_planning!C49</f>
        <v>Carl Hill</v>
      </c>
      <c r="B18" t="str">
        <f>PROPER(+headcount_planning!D49)</f>
        <v>General &amp; Administration</v>
      </c>
      <c r="C18" s="95">
        <f>+headcount_planning!H49</f>
        <v>43160</v>
      </c>
      <c r="D18" s="95">
        <f>+headcount_planning!I49</f>
        <v>44812</v>
      </c>
      <c r="E18" s="97">
        <f>+headcount_planning!G49</f>
        <v>66000</v>
      </c>
      <c r="F18" s="97">
        <f>+metrics[[#This Row],[gross_salary]]/12</f>
        <v>5500</v>
      </c>
      <c r="G18" s="97">
        <f>+headcount_planning!J49</f>
        <v>8000</v>
      </c>
      <c r="H18" s="100" t="str">
        <f>+headcount_planning!K49</f>
        <v>Annual</v>
      </c>
      <c r="I18" s="99">
        <f>DATEDIF(metrics[[#This Row],[start_date]],metrics[[#This Row],[end_date]],"m")</f>
        <v>54</v>
      </c>
      <c r="J18" s="96">
        <f>+metrics[[#This Row],[gross_salary]]+metrics[[#This Row],[bonus]]</f>
        <v>74000</v>
      </c>
      <c r="K18" s="97">
        <f>+metrics[[#This Row],[total_comp]]/metrics[[#This Row],[tenure_months]]</f>
        <v>1370.3703703703704</v>
      </c>
      <c r="L18" s="97" t="b">
        <f t="shared" si="0"/>
        <v>0</v>
      </c>
      <c r="M18" s="95"/>
      <c r="N18" s="95"/>
    </row>
    <row r="19" spans="1:14">
      <c r="A19" t="str">
        <f>+headcount_planning!C50</f>
        <v>Max Campbell</v>
      </c>
      <c r="B19" t="str">
        <f>PROPER(+headcount_planning!D50)</f>
        <v>General &amp; Administration</v>
      </c>
      <c r="C19" s="95">
        <f>+headcount_planning!H50</f>
        <v>43983</v>
      </c>
      <c r="D19" s="95">
        <f>+headcount_planning!I50</f>
        <v>45239</v>
      </c>
      <c r="E19" s="97">
        <f>+headcount_planning!G50</f>
        <v>75000</v>
      </c>
      <c r="F19" s="97">
        <f>+metrics[[#This Row],[gross_salary]]/12</f>
        <v>6250</v>
      </c>
      <c r="G19" s="97">
        <f>+headcount_planning!J50</f>
        <v>3500</v>
      </c>
      <c r="H19" s="100" t="str">
        <f>+headcount_planning!K50</f>
        <v>Quarterly</v>
      </c>
      <c r="I19" s="99">
        <f>DATEDIF(metrics[[#This Row],[start_date]],metrics[[#This Row],[end_date]],"m")</f>
        <v>41</v>
      </c>
      <c r="J19" s="96">
        <f>+metrics[[#This Row],[gross_salary]]+metrics[[#This Row],[bonus]]</f>
        <v>78500</v>
      </c>
      <c r="K19" s="97">
        <f>+metrics[[#This Row],[total_comp]]/metrics[[#This Row],[tenure_months]]</f>
        <v>1914.6341463414635</v>
      </c>
      <c r="L19" s="97" t="b">
        <f t="shared" si="0"/>
        <v>0</v>
      </c>
      <c r="M19" s="95"/>
      <c r="N19" s="95"/>
    </row>
    <row r="20" spans="1:14">
      <c r="A20" t="str">
        <f>+headcount_planning!C51</f>
        <v xml:space="preserve">Cassie Shroeder </v>
      </c>
      <c r="B20" t="str">
        <f>PROPER(+headcount_planning!D51)</f>
        <v>General &amp; Administration</v>
      </c>
      <c r="C20" s="95">
        <f>+headcount_planning!H51</f>
        <v>44562</v>
      </c>
      <c r="D20" s="95">
        <f>+headcount_planning!I51</f>
        <v>45000</v>
      </c>
      <c r="E20" s="97">
        <f>+headcount_planning!G51</f>
        <v>80000</v>
      </c>
      <c r="F20" s="97">
        <f>+metrics[[#This Row],[gross_salary]]/12</f>
        <v>6666.666666666667</v>
      </c>
      <c r="G20" s="97">
        <f>+headcount_planning!J51</f>
        <v>3000</v>
      </c>
      <c r="H20" s="100" t="str">
        <f>+headcount_planning!K51</f>
        <v>Bi-Annual</v>
      </c>
      <c r="I20" s="99">
        <f>DATEDIF(metrics[[#This Row],[start_date]],metrics[[#This Row],[end_date]],"m")</f>
        <v>14</v>
      </c>
      <c r="J20" s="96">
        <f>+metrics[[#This Row],[gross_salary]]+metrics[[#This Row],[bonus]]</f>
        <v>83000</v>
      </c>
      <c r="K20" s="97">
        <f>+metrics[[#This Row],[total_comp]]/metrics[[#This Row],[tenure_months]]</f>
        <v>5928.5714285714284</v>
      </c>
      <c r="L20" s="97" t="b">
        <f t="shared" si="0"/>
        <v>0</v>
      </c>
      <c r="M20" s="95"/>
      <c r="N20" s="95"/>
    </row>
    <row r="21" spans="1:14">
      <c r="A21" t="str">
        <f>+headcount_planning!C52</f>
        <v>Jacob Ferguson</v>
      </c>
      <c r="B21" t="str">
        <f>PROPER(+headcount_planning!D52)</f>
        <v>General &amp; Administration</v>
      </c>
      <c r="C21" s="95">
        <f>+headcount_planning!H52</f>
        <v>43952</v>
      </c>
      <c r="D21" s="95">
        <f>+headcount_planning!I52</f>
        <v>44926</v>
      </c>
      <c r="E21" s="97">
        <f>+headcount_planning!G52</f>
        <v>89000</v>
      </c>
      <c r="F21" s="97">
        <f>+metrics[[#This Row],[gross_salary]]/12</f>
        <v>7416.666666666667</v>
      </c>
      <c r="G21" s="97">
        <f>+headcount_planning!J52</f>
        <v>4000</v>
      </c>
      <c r="H21" s="100" t="str">
        <f>+headcount_planning!K52</f>
        <v>Annual</v>
      </c>
      <c r="I21" s="99">
        <f>DATEDIF(metrics[[#This Row],[start_date]],metrics[[#This Row],[end_date]],"m")</f>
        <v>31</v>
      </c>
      <c r="J21" s="96">
        <f>+metrics[[#This Row],[gross_salary]]+metrics[[#This Row],[bonus]]</f>
        <v>93000</v>
      </c>
      <c r="K21" s="97">
        <f>+metrics[[#This Row],[total_comp]]/metrics[[#This Row],[tenure_months]]</f>
        <v>3000</v>
      </c>
      <c r="L21" s="97" t="b">
        <f t="shared" si="0"/>
        <v>0</v>
      </c>
      <c r="M21" s="95"/>
      <c r="N21" s="95"/>
    </row>
    <row r="22" spans="1:14">
      <c r="A22" t="str">
        <f>+headcount_planning!C55</f>
        <v>Benjamin Taylor</v>
      </c>
      <c r="B22" t="str">
        <f>PROPER(+headcount_planning!D55)</f>
        <v>General &amp; Administration</v>
      </c>
      <c r="C22" s="95">
        <f>+headcount_planning!H55</f>
        <v>44896</v>
      </c>
      <c r="D22" s="95">
        <f>+headcount_planning!I55</f>
        <v>45264</v>
      </c>
      <c r="E22" s="97">
        <f>+headcount_planning!G55</f>
        <v>82000</v>
      </c>
      <c r="F22" s="97">
        <f>+metrics[[#This Row],[gross_salary]]/12</f>
        <v>6833.333333333333</v>
      </c>
      <c r="G22" s="97">
        <f>+headcount_planning!J55</f>
        <v>8000</v>
      </c>
      <c r="H22" s="100" t="str">
        <f>+headcount_planning!K55</f>
        <v>Bi-Annual</v>
      </c>
      <c r="I22" s="99">
        <f>DATEDIF(metrics[[#This Row],[start_date]],metrics[[#This Row],[end_date]],"m")</f>
        <v>12</v>
      </c>
      <c r="J22" s="96">
        <f>+metrics[[#This Row],[gross_salary]]+metrics[[#This Row],[bonus]]</f>
        <v>90000</v>
      </c>
      <c r="K22" s="97">
        <f>+metrics[[#This Row],[total_comp]]/metrics[[#This Row],[tenure_months]]</f>
        <v>7500</v>
      </c>
      <c r="L22" s="97" t="b">
        <f t="shared" si="0"/>
        <v>1</v>
      </c>
      <c r="M22" s="95"/>
      <c r="N22" s="95"/>
    </row>
    <row r="23" spans="1:14">
      <c r="A23" t="str">
        <f>+headcount_planning!C56</f>
        <v>Sophia Anderson</v>
      </c>
      <c r="B23" t="str">
        <f>PROPER(+headcount_planning!D56)</f>
        <v>General &amp; Administration</v>
      </c>
      <c r="C23" s="95">
        <f>+headcount_planning!H56</f>
        <v>44866</v>
      </c>
      <c r="D23" s="95">
        <f>+headcount_planning!I56</f>
        <v>45245</v>
      </c>
      <c r="E23" s="97">
        <f>+headcount_planning!G56</f>
        <v>55000</v>
      </c>
      <c r="F23" s="97">
        <f>+metrics[[#This Row],[gross_salary]]/12</f>
        <v>4583.333333333333</v>
      </c>
      <c r="G23" s="97">
        <f>+headcount_planning!J56</f>
        <v>4000</v>
      </c>
      <c r="H23" s="100" t="str">
        <f>+headcount_planning!K56</f>
        <v>Bi-Annual</v>
      </c>
      <c r="I23" s="99">
        <f>DATEDIF(metrics[[#This Row],[start_date]],metrics[[#This Row],[end_date]],"m")</f>
        <v>12</v>
      </c>
      <c r="J23" s="96">
        <f>+metrics[[#This Row],[gross_salary]]+metrics[[#This Row],[bonus]]</f>
        <v>59000</v>
      </c>
      <c r="K23" s="97">
        <f>+metrics[[#This Row],[total_comp]]/metrics[[#This Row],[tenure_months]]</f>
        <v>4916.666666666667</v>
      </c>
      <c r="L23" s="97" t="b">
        <f t="shared" si="0"/>
        <v>1</v>
      </c>
      <c r="M23" s="95"/>
      <c r="N23" s="95"/>
    </row>
    <row r="24" spans="1:14">
      <c r="A24" t="str">
        <f>+headcount_planning!C57</f>
        <v>Lucas Thomas</v>
      </c>
      <c r="B24" t="str">
        <f>PROPER(+headcount_planning!D57)</f>
        <v>General &amp; Administration</v>
      </c>
      <c r="C24" s="95">
        <f>+headcount_planning!H57</f>
        <v>44866</v>
      </c>
      <c r="D24" s="95">
        <f>+headcount_planning!I57</f>
        <v>45231</v>
      </c>
      <c r="E24" s="97">
        <f>+headcount_planning!G57</f>
        <v>32000</v>
      </c>
      <c r="F24" s="97">
        <f>+metrics[[#This Row],[gross_salary]]/12</f>
        <v>2666.6666666666665</v>
      </c>
      <c r="G24" s="97">
        <f>+headcount_planning!J57</f>
        <v>3000</v>
      </c>
      <c r="H24" s="100" t="str">
        <f>+headcount_planning!K57</f>
        <v>Bi-Annual</v>
      </c>
      <c r="I24" s="99">
        <f>DATEDIF(metrics[[#This Row],[start_date]],metrics[[#This Row],[end_date]],"m")</f>
        <v>12</v>
      </c>
      <c r="J24" s="96">
        <f>+metrics[[#This Row],[gross_salary]]+metrics[[#This Row],[bonus]]</f>
        <v>35000</v>
      </c>
      <c r="K24" s="97">
        <f>+metrics[[#This Row],[total_comp]]/metrics[[#This Row],[tenure_months]]</f>
        <v>2916.6666666666665</v>
      </c>
      <c r="L24" s="97" t="b">
        <f t="shared" si="0"/>
        <v>1</v>
      </c>
      <c r="M24" s="95"/>
      <c r="N24" s="95"/>
    </row>
    <row r="25" spans="1:14">
      <c r="A25" t="str">
        <f>+headcount_planning!C58</f>
        <v>Isabella Jackson</v>
      </c>
      <c r="B25" t="str">
        <f>PROPER(+headcount_planning!D58)</f>
        <v>General &amp; Administration</v>
      </c>
      <c r="C25" s="95">
        <f>+headcount_planning!H58</f>
        <v>44896</v>
      </c>
      <c r="D25" s="95">
        <f>+headcount_planning!I58</f>
        <v>45278</v>
      </c>
      <c r="E25" s="97">
        <f>+headcount_planning!G58</f>
        <v>46000</v>
      </c>
      <c r="F25" s="97">
        <f>+metrics[[#This Row],[gross_salary]]/12</f>
        <v>3833.3333333333335</v>
      </c>
      <c r="G25" s="97">
        <f>+headcount_planning!J58</f>
        <v>4000</v>
      </c>
      <c r="H25" s="100" t="str">
        <f>+headcount_planning!K58</f>
        <v>Bi-Annual</v>
      </c>
      <c r="I25" s="99">
        <f>DATEDIF(metrics[[#This Row],[start_date]],metrics[[#This Row],[end_date]],"m")</f>
        <v>12</v>
      </c>
      <c r="J25" s="96">
        <f>+metrics[[#This Row],[gross_salary]]+metrics[[#This Row],[bonus]]</f>
        <v>50000</v>
      </c>
      <c r="K25" s="97">
        <f>+metrics[[#This Row],[total_comp]]/metrics[[#This Row],[tenure_months]]</f>
        <v>4166.666666666667</v>
      </c>
      <c r="L25" s="97" t="b">
        <f t="shared" si="0"/>
        <v>1</v>
      </c>
      <c r="M25" s="95"/>
      <c r="N25" s="95"/>
    </row>
    <row r="26" spans="1:14">
      <c r="A26" t="str">
        <f>+headcount_planning!C65</f>
        <v>Mike Lambert</v>
      </c>
      <c r="B26" t="str">
        <f>PROPER(+headcount_planning!D65)</f>
        <v>Engineering</v>
      </c>
      <c r="C26" s="95">
        <f>+headcount_planning!H65</f>
        <v>43160</v>
      </c>
      <c r="D26" s="95">
        <f>+headcount_planning!I65</f>
        <v>44927</v>
      </c>
      <c r="E26" s="97">
        <f>+headcount_planning!G65</f>
        <v>82000</v>
      </c>
      <c r="F26" s="97">
        <f>+metrics[[#This Row],[gross_salary]]/12</f>
        <v>6833.333333333333</v>
      </c>
      <c r="G26" s="97">
        <f>+headcount_planning!J65</f>
        <v>5000</v>
      </c>
      <c r="H26" s="100" t="str">
        <f>+headcount_planning!K65</f>
        <v>Annual</v>
      </c>
      <c r="I26" s="99">
        <f>DATEDIF(metrics[[#This Row],[start_date]],metrics[[#This Row],[end_date]],"m")</f>
        <v>58</v>
      </c>
      <c r="J26" s="96">
        <f>+metrics[[#This Row],[gross_salary]]+metrics[[#This Row],[bonus]]</f>
        <v>87000</v>
      </c>
      <c r="K26" s="97">
        <f>+metrics[[#This Row],[total_comp]]/metrics[[#This Row],[tenure_months]]</f>
        <v>1500</v>
      </c>
      <c r="L26" s="97" t="b">
        <f t="shared" si="0"/>
        <v>0</v>
      </c>
      <c r="M26" s="95"/>
      <c r="N26" s="95"/>
    </row>
    <row r="27" spans="1:14">
      <c r="A27" t="str">
        <f>+headcount_planning!C66</f>
        <v>Nicolle Young</v>
      </c>
      <c r="B27" t="str">
        <f>PROPER(+headcount_planning!D66)</f>
        <v>Engineering</v>
      </c>
      <c r="C27" s="95">
        <f>+headcount_planning!H66</f>
        <v>43983</v>
      </c>
      <c r="D27" s="95">
        <f>+headcount_planning!I66</f>
        <v>45213</v>
      </c>
      <c r="E27" s="97">
        <f>+headcount_planning!G66</f>
        <v>59000</v>
      </c>
      <c r="F27" s="97">
        <f>+metrics[[#This Row],[gross_salary]]/12</f>
        <v>4916.666666666667</v>
      </c>
      <c r="G27" s="97">
        <f>+headcount_planning!J66</f>
        <v>3000</v>
      </c>
      <c r="H27" s="100" t="str">
        <f>+headcount_planning!K66</f>
        <v>Quarterly</v>
      </c>
      <c r="I27" s="99">
        <f>DATEDIF(metrics[[#This Row],[start_date]],metrics[[#This Row],[end_date]],"m")</f>
        <v>40</v>
      </c>
      <c r="J27" s="96">
        <f>+metrics[[#This Row],[gross_salary]]+metrics[[#This Row],[bonus]]</f>
        <v>62000</v>
      </c>
      <c r="K27" s="97">
        <f>+metrics[[#This Row],[total_comp]]/metrics[[#This Row],[tenure_months]]</f>
        <v>1550</v>
      </c>
      <c r="L27" s="97" t="b">
        <f t="shared" si="0"/>
        <v>0</v>
      </c>
      <c r="M27" s="95"/>
      <c r="N27" s="95"/>
    </row>
    <row r="28" spans="1:14">
      <c r="A28" t="str">
        <f>+headcount_planning!C67</f>
        <v>Brian Stewart</v>
      </c>
      <c r="B28" t="str">
        <f>PROPER(+headcount_planning!D67)</f>
        <v>Engineering</v>
      </c>
      <c r="C28" s="95">
        <f>+headcount_planning!H67</f>
        <v>44105</v>
      </c>
      <c r="D28" s="95">
        <f>+headcount_planning!I67</f>
        <v>45000</v>
      </c>
      <c r="E28" s="97">
        <f>+headcount_planning!G67</f>
        <v>63000</v>
      </c>
      <c r="F28" s="97">
        <f>+metrics[[#This Row],[gross_salary]]/12</f>
        <v>5250</v>
      </c>
      <c r="G28" s="97">
        <f>+headcount_planning!J67</f>
        <v>2000</v>
      </c>
      <c r="H28" s="100" t="str">
        <f>+headcount_planning!K67</f>
        <v>Bi-Annual</v>
      </c>
      <c r="I28" s="99">
        <f>DATEDIF(metrics[[#This Row],[start_date]],metrics[[#This Row],[end_date]],"m")</f>
        <v>29</v>
      </c>
      <c r="J28" s="96">
        <f>+metrics[[#This Row],[gross_salary]]+metrics[[#This Row],[bonus]]</f>
        <v>65000</v>
      </c>
      <c r="K28" s="97">
        <f>+metrics[[#This Row],[total_comp]]/metrics[[#This Row],[tenure_months]]</f>
        <v>2241.3793103448274</v>
      </c>
      <c r="L28" s="97" t="b">
        <f t="shared" si="0"/>
        <v>0</v>
      </c>
      <c r="M28" s="95"/>
      <c r="N28" s="95"/>
    </row>
    <row r="29" spans="1:14">
      <c r="A29" t="str">
        <f>+headcount_planning!C68</f>
        <v>Adam Tucker</v>
      </c>
      <c r="B29" t="str">
        <f>PROPER(+headcount_planning!D68)</f>
        <v>Engineering</v>
      </c>
      <c r="C29" s="95">
        <f>+headcount_planning!H68</f>
        <v>44197</v>
      </c>
      <c r="D29" s="95">
        <f>+headcount_planning!I68</f>
        <v>44926</v>
      </c>
      <c r="E29" s="97">
        <f>+headcount_planning!G68</f>
        <v>50000</v>
      </c>
      <c r="F29" s="97">
        <f>+metrics[[#This Row],[gross_salary]]/12</f>
        <v>4166.666666666667</v>
      </c>
      <c r="G29" s="97">
        <f>+headcount_planning!J68</f>
        <v>500</v>
      </c>
      <c r="H29" s="100" t="str">
        <f>+headcount_planning!K68</f>
        <v>Monthly</v>
      </c>
      <c r="I29" s="99">
        <f>DATEDIF(metrics[[#This Row],[start_date]],metrics[[#This Row],[end_date]],"m")</f>
        <v>23</v>
      </c>
      <c r="J29" s="96">
        <f>+metrics[[#This Row],[gross_salary]]+metrics[[#This Row],[bonus]]</f>
        <v>50500</v>
      </c>
      <c r="K29" s="97">
        <f>+metrics[[#This Row],[total_comp]]/metrics[[#This Row],[tenure_months]]</f>
        <v>2195.6521739130435</v>
      </c>
      <c r="L29" s="97" t="b">
        <f t="shared" si="0"/>
        <v>0</v>
      </c>
      <c r="M29" s="95"/>
      <c r="N29" s="95"/>
    </row>
    <row r="30" spans="1:14">
      <c r="A30" t="str">
        <f>+headcount_planning!C71</f>
        <v>Henry White</v>
      </c>
      <c r="B30" t="str">
        <f>PROPER(+headcount_planning!D71)</f>
        <v>Engineering</v>
      </c>
      <c r="C30" s="95">
        <f>+headcount_planning!H71</f>
        <v>44896</v>
      </c>
      <c r="D30" s="95">
        <f>+headcount_planning!I71</f>
        <v>45280</v>
      </c>
      <c r="E30" s="97">
        <f>+headcount_planning!G71</f>
        <v>96000</v>
      </c>
      <c r="F30" s="97">
        <f>+metrics[[#This Row],[gross_salary]]/12</f>
        <v>8000</v>
      </c>
      <c r="G30" s="97">
        <f>+headcount_planning!J71</f>
        <v>8000</v>
      </c>
      <c r="H30" s="100" t="str">
        <f>+headcount_planning!K71</f>
        <v>Annual</v>
      </c>
      <c r="I30" s="99">
        <f>DATEDIF(metrics[[#This Row],[start_date]],metrics[[#This Row],[end_date]],"m")</f>
        <v>12</v>
      </c>
      <c r="J30" s="96">
        <f>+metrics[[#This Row],[gross_salary]]+metrics[[#This Row],[bonus]]</f>
        <v>104000</v>
      </c>
      <c r="K30" s="97">
        <f>+metrics[[#This Row],[total_comp]]/metrics[[#This Row],[tenure_months]]</f>
        <v>8666.6666666666661</v>
      </c>
      <c r="L30" s="97" t="b">
        <f t="shared" si="0"/>
        <v>1</v>
      </c>
      <c r="M30" s="95"/>
      <c r="N30" s="95"/>
    </row>
    <row r="31" spans="1:14">
      <c r="A31" t="str">
        <f>+headcount_planning!C72</f>
        <v>Ava Harris</v>
      </c>
      <c r="B31" t="str">
        <f>PROPER(+headcount_planning!D72)</f>
        <v>Engineering</v>
      </c>
      <c r="C31" s="95">
        <f>+headcount_planning!H72</f>
        <v>44866</v>
      </c>
      <c r="D31" s="95">
        <f>+headcount_planning!I72</f>
        <v>45261</v>
      </c>
      <c r="E31" s="97">
        <f>+headcount_planning!G72</f>
        <v>110000</v>
      </c>
      <c r="F31" s="97">
        <f>+metrics[[#This Row],[gross_salary]]/12</f>
        <v>9166.6666666666661</v>
      </c>
      <c r="G31" s="97">
        <f>+headcount_planning!J72</f>
        <v>6000</v>
      </c>
      <c r="H31" s="100" t="str">
        <f>+headcount_planning!K72</f>
        <v>Bi-Annual</v>
      </c>
      <c r="I31" s="99">
        <f>DATEDIF(metrics[[#This Row],[start_date]],metrics[[#This Row],[end_date]],"m")</f>
        <v>13</v>
      </c>
      <c r="J31" s="96">
        <f>+metrics[[#This Row],[gross_salary]]+metrics[[#This Row],[bonus]]</f>
        <v>116000</v>
      </c>
      <c r="K31" s="97">
        <f>+metrics[[#This Row],[total_comp]]/metrics[[#This Row],[tenure_months]]</f>
        <v>8923.0769230769238</v>
      </c>
      <c r="L31" s="97" t="b">
        <f t="shared" si="0"/>
        <v>1</v>
      </c>
      <c r="M31" s="95"/>
      <c r="N31" s="95"/>
    </row>
    <row r="32" spans="1:14">
      <c r="A32" t="str">
        <f>+headcount_planning!C73</f>
        <v>Theodore Martin</v>
      </c>
      <c r="B32" t="str">
        <f>PROPER(+headcount_planning!D73)</f>
        <v>Engineering</v>
      </c>
      <c r="C32" s="95">
        <f>+headcount_planning!H73</f>
        <v>44866</v>
      </c>
      <c r="D32" s="95">
        <f>+headcount_planning!I73</f>
        <v>45231</v>
      </c>
      <c r="E32" s="97">
        <f>+headcount_planning!G73</f>
        <v>70000</v>
      </c>
      <c r="F32" s="97">
        <f>+metrics[[#This Row],[gross_salary]]/12</f>
        <v>5833.333333333333</v>
      </c>
      <c r="G32" s="97">
        <f>+headcount_planning!J73</f>
        <v>2000</v>
      </c>
      <c r="H32" s="100" t="str">
        <f>+headcount_planning!K73</f>
        <v>Quarterly</v>
      </c>
      <c r="I32" s="99">
        <f>DATEDIF(metrics[[#This Row],[start_date]],metrics[[#This Row],[end_date]],"m")</f>
        <v>12</v>
      </c>
      <c r="J32" s="96">
        <f>+metrics[[#This Row],[gross_salary]]+metrics[[#This Row],[bonus]]</f>
        <v>72000</v>
      </c>
      <c r="K32" s="97">
        <f>+metrics[[#This Row],[total_comp]]/metrics[[#This Row],[tenure_months]]</f>
        <v>6000</v>
      </c>
      <c r="L32" s="97" t="b">
        <f t="shared" si="0"/>
        <v>1</v>
      </c>
      <c r="M32" s="95"/>
      <c r="N32" s="95"/>
    </row>
    <row r="33" spans="1:14">
      <c r="A33" t="str">
        <f>+headcount_planning!C74</f>
        <v>Harper Thompson</v>
      </c>
      <c r="B33" t="str">
        <f>PROPER(+headcount_planning!D74)</f>
        <v>Engineering</v>
      </c>
      <c r="C33" s="95">
        <f>+headcount_planning!H74</f>
        <v>44896</v>
      </c>
      <c r="D33" s="95">
        <f>+headcount_planning!I74</f>
        <v>45174</v>
      </c>
      <c r="E33" s="97">
        <f>+headcount_planning!G74</f>
        <v>87000</v>
      </c>
      <c r="F33" s="97">
        <f>+metrics[[#This Row],[gross_salary]]/12</f>
        <v>7250</v>
      </c>
      <c r="G33" s="97">
        <f>+headcount_planning!J74</f>
        <v>4000</v>
      </c>
      <c r="H33" s="100" t="str">
        <f>+headcount_planning!K74</f>
        <v>Bi-Annual</v>
      </c>
      <c r="I33" s="99">
        <f>DATEDIF(metrics[[#This Row],[start_date]],metrics[[#This Row],[end_date]],"m")</f>
        <v>9</v>
      </c>
      <c r="J33" s="96">
        <f>+metrics[[#This Row],[gross_salary]]+metrics[[#This Row],[bonus]]</f>
        <v>91000</v>
      </c>
      <c r="K33" s="97">
        <f>+metrics[[#This Row],[total_comp]]/metrics[[#This Row],[tenure_months]]</f>
        <v>10111.111111111111</v>
      </c>
      <c r="L33" s="97" t="b">
        <f t="shared" si="0"/>
        <v>1</v>
      </c>
      <c r="M33" s="95"/>
      <c r="N33" s="95"/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2"/>
  <sheetViews>
    <sheetView workbookViewId="0"/>
  </sheetViews>
  <sheetFormatPr baseColWidth="10" defaultColWidth="12.6640625" defaultRowHeight="15.75" customHeight="1"/>
  <cols>
    <col min="1" max="1" width="25.1640625" customWidth="1"/>
    <col min="3" max="3" width="24" customWidth="1"/>
    <col min="5" max="5" width="17.5" customWidth="1"/>
    <col min="7" max="7" width="21.83203125" customWidth="1"/>
    <col min="9" max="9" width="18.1640625" customWidth="1"/>
  </cols>
  <sheetData>
    <row r="1" spans="1:11" ht="15.75" customHeight="1">
      <c r="A1" s="85" t="s">
        <v>73</v>
      </c>
      <c r="C1" s="85" t="s">
        <v>74</v>
      </c>
      <c r="E1" s="85" t="s">
        <v>75</v>
      </c>
      <c r="G1" s="85" t="s">
        <v>76</v>
      </c>
      <c r="I1" s="85" t="s">
        <v>77</v>
      </c>
      <c r="K1" s="85" t="s">
        <v>78</v>
      </c>
    </row>
    <row r="2" spans="1:11" ht="15.75" customHeight="1">
      <c r="A2" s="85" t="s">
        <v>9</v>
      </c>
      <c r="C2" s="85" t="s">
        <v>22</v>
      </c>
      <c r="E2" s="85" t="s">
        <v>42</v>
      </c>
      <c r="G2" s="85" t="s">
        <v>53</v>
      </c>
      <c r="I2" s="85" t="s">
        <v>56</v>
      </c>
      <c r="K2" s="85" t="s">
        <v>32</v>
      </c>
    </row>
    <row r="3" spans="1:11" ht="15.75" customHeight="1">
      <c r="A3" s="85" t="s">
        <v>39</v>
      </c>
      <c r="C3" s="85" t="s">
        <v>25</v>
      </c>
      <c r="E3" s="85" t="s">
        <v>43</v>
      </c>
      <c r="G3" s="85" t="s">
        <v>49</v>
      </c>
      <c r="I3" s="85" t="s">
        <v>57</v>
      </c>
      <c r="K3" s="85" t="s">
        <v>27</v>
      </c>
    </row>
    <row r="4" spans="1:11" ht="15.75" customHeight="1">
      <c r="A4" s="85" t="s">
        <v>47</v>
      </c>
      <c r="C4" s="85" t="s">
        <v>30</v>
      </c>
      <c r="E4" s="85" t="s">
        <v>79</v>
      </c>
      <c r="G4" s="85" t="s">
        <v>48</v>
      </c>
      <c r="I4" s="85" t="s">
        <v>58</v>
      </c>
      <c r="K4" s="85" t="s">
        <v>29</v>
      </c>
    </row>
    <row r="5" spans="1:11" ht="15.75" customHeight="1">
      <c r="A5" s="85" t="s">
        <v>55</v>
      </c>
      <c r="C5" s="85" t="s">
        <v>28</v>
      </c>
      <c r="E5" s="85" t="s">
        <v>44</v>
      </c>
      <c r="G5" s="85" t="s">
        <v>50</v>
      </c>
      <c r="I5" s="85" t="s">
        <v>63</v>
      </c>
      <c r="K5" s="85" t="s">
        <v>24</v>
      </c>
    </row>
    <row r="6" spans="1:11" ht="15.75" customHeight="1">
      <c r="C6" s="85" t="s">
        <v>35</v>
      </c>
      <c r="E6" s="85" t="s">
        <v>41</v>
      </c>
      <c r="G6" s="85" t="s">
        <v>51</v>
      </c>
      <c r="I6" s="85" t="s">
        <v>60</v>
      </c>
    </row>
    <row r="7" spans="1:11" ht="15.75" customHeight="1">
      <c r="C7" s="85" t="s">
        <v>34</v>
      </c>
      <c r="E7" s="85" t="s">
        <v>45</v>
      </c>
      <c r="G7" s="85" t="s">
        <v>52</v>
      </c>
      <c r="I7" s="85" t="s">
        <v>61</v>
      </c>
    </row>
    <row r="8" spans="1:11" ht="15.75" customHeight="1">
      <c r="C8" s="85" t="s">
        <v>80</v>
      </c>
      <c r="E8" s="85" t="s">
        <v>40</v>
      </c>
      <c r="G8" s="85" t="s">
        <v>54</v>
      </c>
      <c r="I8" s="85" t="s">
        <v>62</v>
      </c>
    </row>
    <row r="9" spans="1:11" ht="15.75" customHeight="1">
      <c r="C9" s="85" t="s">
        <v>81</v>
      </c>
    </row>
    <row r="10" spans="1:11" ht="15.75" customHeight="1">
      <c r="C10" s="85" t="s">
        <v>36</v>
      </c>
    </row>
    <row r="11" spans="1:11" ht="15.75" customHeight="1">
      <c r="C11" s="85" t="s">
        <v>37</v>
      </c>
    </row>
    <row r="12" spans="1:11" ht="15.75" customHeight="1">
      <c r="C12" s="8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headcount_planning</vt:lpstr>
      <vt:lpstr>summary</vt:lpstr>
      <vt:lpstr>metrics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Freddy Padilla_Nunez</cp:lastModifiedBy>
  <dcterms:created xsi:type="dcterms:W3CDTF">2025-07-23T03:05:46Z</dcterms:created>
  <dcterms:modified xsi:type="dcterms:W3CDTF">2025-07-24T03:10:37Z</dcterms:modified>
</cp:coreProperties>
</file>