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fauchere\Documents\02-Programmes\Python\scripts\solar_c\"/>
    </mc:Choice>
  </mc:AlternateContent>
  <xr:revisionPtr revIDLastSave="0" documentId="13_ncr:1_{2968AABB-083E-4D08-8FC6-FEFCBC07DBBD}" xr6:coauthVersionLast="36" xr6:coauthVersionMax="36" xr10:uidLastSave="{00000000-0000-0000-0000-000000000000}"/>
  <bookViews>
    <workbookView xWindow="0" yWindow="0" windowWidth="7680" windowHeight="3413" activeTab="1" xr2:uid="{00000000-000D-0000-FFFF-FFFF00000000}"/>
  </bookViews>
  <sheets>
    <sheet name="fit" sheetId="1" r:id="rId1"/>
    <sheet name="options" sheetId="2" r:id="rId2"/>
  </sheets>
  <calcPr calcId="191029"/>
</workbook>
</file>

<file path=xl/calcChain.xml><?xml version="1.0" encoding="utf-8"?>
<calcChain xmlns="http://schemas.openxmlformats.org/spreadsheetml/2006/main">
  <c r="D48" i="2" l="1"/>
  <c r="D29" i="2"/>
  <c r="D26" i="2"/>
  <c r="D45" i="2"/>
  <c r="C19" i="2"/>
  <c r="B19" i="2"/>
</calcChain>
</file>

<file path=xl/sharedStrings.xml><?xml version="1.0" encoding="utf-8"?>
<sst xmlns="http://schemas.openxmlformats.org/spreadsheetml/2006/main" count="172" uniqueCount="91">
  <si>
    <t>File</t>
  </si>
  <si>
    <t>Reference</t>
  </si>
  <si>
    <t>Standard</t>
  </si>
  <si>
    <t>Sphere</t>
  </si>
  <si>
    <t>Tolerance</t>
  </si>
  <si>
    <t>Parameters</t>
  </si>
  <si>
    <t>dx, dy</t>
  </si>
  <si>
    <t>Shape</t>
  </si>
  <si>
    <t>Circular</t>
  </si>
  <si>
    <t>Type</t>
  </si>
  <si>
    <t>2.1 Surface</t>
  </si>
  <si>
    <t>2. Substrate</t>
  </si>
  <si>
    <t>2.2 Aperture</t>
  </si>
  <si>
    <t>2.3 Useful area</t>
  </si>
  <si>
    <t>3. Reference</t>
  </si>
  <si>
    <t>dy [mm]</t>
  </si>
  <si>
    <t>r [mm]</t>
  </si>
  <si>
    <t>4. Sag data</t>
  </si>
  <si>
    <t>4.1 Path</t>
  </si>
  <si>
    <t>4.2 Data</t>
  </si>
  <si>
    <t>1. Options</t>
  </si>
  <si>
    <t>Method</t>
  </si>
  <si>
    <t>powell</t>
  </si>
  <si>
    <t>Objective</t>
  </si>
  <si>
    <t>std</t>
  </si>
  <si>
    <t>floating</t>
  </si>
  <si>
    <t>binning</t>
  </si>
  <si>
    <t>rms</t>
  </si>
  <si>
    <t>lad</t>
  </si>
  <si>
    <t>fixed</t>
  </si>
  <si>
    <t>Surfaces</t>
  </si>
  <si>
    <t>EllipticalGrating</t>
  </si>
  <si>
    <t>Shapes</t>
  </si>
  <si>
    <t>dx [mm]</t>
  </si>
  <si>
    <t>x_width [mm]</t>
  </si>
  <si>
    <t>y_width [mm]</t>
  </si>
  <si>
    <t>Rectangular</t>
  </si>
  <si>
    <t>r, dx, dy</t>
  </si>
  <si>
    <t>theta1 [°]</t>
  </si>
  <si>
    <t>theta2 [°]</t>
  </si>
  <si>
    <t>Pie</t>
  </si>
  <si>
    <t>Powell</t>
  </si>
  <si>
    <t>SW</t>
  </si>
  <si>
    <t>LW</t>
  </si>
  <si>
    <t>k</t>
  </si>
  <si>
    <t>Aperture</t>
  </si>
  <si>
    <t>Surface</t>
  </si>
  <si>
    <t>UsefulArea</t>
  </si>
  <si>
    <t>dz [mm]</t>
  </si>
  <si>
    <t>alpha [°]</t>
  </si>
  <si>
    <t>beta [°]</t>
  </si>
  <si>
    <t>gamma [°]</t>
  </si>
  <si>
    <t>dy  [mm]</t>
  </si>
  <si>
    <r>
      <t>a [mm</t>
    </r>
    <r>
      <rPr>
        <vertAlign val="superscript"/>
        <sz val="11"/>
        <color theme="1"/>
        <rFont val="Calibri"/>
        <family val="2"/>
        <scheme val="minor"/>
      </rPr>
      <t>-1</t>
    </r>
    <r>
      <rPr>
        <sz val="11"/>
        <color theme="1"/>
        <rFont val="Calibri"/>
        <family val="2"/>
        <scheme val="minor"/>
      </rPr>
      <t>]</t>
    </r>
  </si>
  <si>
    <t>c [mm]</t>
  </si>
  <si>
    <t>Substrates</t>
  </si>
  <si>
    <t>LW octagon</t>
  </si>
  <si>
    <t>SW octagon</t>
  </si>
  <si>
    <t>LW rectangular</t>
  </si>
  <si>
    <t>SW rectangular</t>
  </si>
  <si>
    <t>SW octagon (sphere)</t>
  </si>
  <si>
    <t>LW octagon (sphere)</t>
  </si>
  <si>
    <t>LW rectangular (sphere)</t>
  </si>
  <si>
    <t>SW rectangular (sphere)</t>
  </si>
  <si>
    <r>
      <t>b [mm</t>
    </r>
    <r>
      <rPr>
        <vertAlign val="superscript"/>
        <sz val="11"/>
        <color theme="1"/>
        <rFont val="Calibri"/>
        <family val="2"/>
        <scheme val="minor"/>
      </rPr>
      <t>-1</t>
    </r>
    <r>
      <rPr>
        <sz val="11"/>
        <color theme="1"/>
        <rFont val="Calibri"/>
        <family val="2"/>
        <scheme val="minor"/>
      </rPr>
      <t>]</t>
    </r>
  </si>
  <si>
    <t>k [mm]</t>
  </si>
  <si>
    <t>2.4 Fiducials</t>
  </si>
  <si>
    <t>x1 [mm]</t>
  </si>
  <si>
    <t>y1 [mm]</t>
  </si>
  <si>
    <t>x2 [mm]</t>
  </si>
  <si>
    <t>y2 [mm]</t>
  </si>
  <si>
    <t>x3 [mm]</t>
  </si>
  <si>
    <t>y3 [mm]</t>
  </si>
  <si>
    <t>x1 [pixels]</t>
  </si>
  <si>
    <t>y1 [pixels]</t>
  </si>
  <si>
    <t>x2 [pixels]</t>
  </si>
  <si>
    <t>y2 [pixels]</t>
  </si>
  <si>
    <t>x3 [pixels]</t>
  </si>
  <si>
    <t>y3 [pixels]</t>
  </si>
  <si>
    <t>C:\Users\fauchere\Documents\01-Projects\02-Space\Solar C\EPSILON\Optics\Metrology\Zygo\Test</t>
  </si>
  <si>
    <t>LW_rectangle_20250425_012.asc</t>
  </si>
  <si>
    <t>LW_rectangle_20250425_003.asc</t>
  </si>
  <si>
    <t>crown index</t>
  </si>
  <si>
    <t>Useful area over which th fit is performed</t>
  </si>
  <si>
    <t>Measured position of the three fiducials in the EGA reference frame</t>
  </si>
  <si>
    <t>Initial reference wavefront used for the fit.</t>
  </si>
  <si>
    <t>(x1, y1), (x2, y2), (x3, y3) are the coordinates in pixels of the three fiducials. Their order with respect to the definition in 2.4 does not matter.
Binning defines the rebinnined performed on the data prior to fitting, not how much the data was binned during the acquisition.</t>
  </si>
  <si>
    <t xml:space="preserve">Surface fitting options
</t>
  </si>
  <si>
    <t>Nominal shape of the susbstrate (in Zemax notations)</t>
  </si>
  <si>
    <t>Outer dimensions of the substrate. Must include the useful area but  the exact shape is not critical.</t>
  </si>
  <si>
    <t>radius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</si>
</sst>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0" borderId="0" xfId="0" applyProtection="1">
      <protection locked="0"/>
    </xf>
    <xf numFmtId="11" fontId="0" fillId="0" borderId="10" xfId="0" applyNumberFormat="1" applyBorder="1" applyProtection="1">
      <protection locked="0"/>
    </xf>
    <xf numFmtId="0" fontId="0" fillId="0" borderId="10" xfId="0" applyBorder="1" applyAlignment="1" applyProtection="1">
      <alignment horizontal="right"/>
      <protection locked="0"/>
    </xf>
    <xf numFmtId="0" fontId="0" fillId="0" borderId="10" xfId="0" applyBorder="1" applyAlignment="1" applyProtection="1">
      <alignment horizontal="right" indent="1"/>
      <protection locked="0"/>
    </xf>
    <xf numFmtId="0" fontId="0" fillId="0" borderId="10" xfId="0" applyBorder="1" applyProtection="1">
      <protection locked="0"/>
    </xf>
    <xf numFmtId="0" fontId="0" fillId="0" borderId="10" xfId="0" applyFill="1" applyBorder="1" applyProtection="1">
      <protection locked="0"/>
    </xf>
    <xf numFmtId="11" fontId="0" fillId="0" borderId="0" xfId="0" applyNumberFormat="1" applyProtection="1">
      <protection locked="0"/>
    </xf>
    <xf numFmtId="0" fontId="0" fillId="0" borderId="10" xfId="0" applyBorder="1" applyAlignment="1" applyProtection="1">
      <alignment horizontal="center"/>
    </xf>
    <xf numFmtId="0" fontId="0" fillId="0" borderId="10" xfId="0" applyFill="1" applyBorder="1" applyAlignment="1" applyProtection="1">
      <alignment horizontal="center"/>
    </xf>
    <xf numFmtId="0" fontId="0" fillId="0" borderId="0" xfId="0" applyProtection="1"/>
    <xf numFmtId="0" fontId="0" fillId="34" borderId="0" xfId="0" applyFill="1"/>
    <xf numFmtId="0" fontId="0" fillId="0" borderId="10" xfId="0" applyBorder="1" applyProtection="1"/>
    <xf numFmtId="0" fontId="0" fillId="0" borderId="10" xfId="0" applyBorder="1" applyAlignment="1" applyProtection="1">
      <alignment horizontal="right"/>
    </xf>
    <xf numFmtId="0" fontId="0" fillId="0" borderId="0" xfId="0" applyFill="1"/>
    <xf numFmtId="0" fontId="0" fillId="0" borderId="10" xfId="0" applyBorder="1"/>
    <xf numFmtId="0" fontId="0" fillId="0" borderId="11" xfId="0" applyBorder="1"/>
    <xf numFmtId="0" fontId="0" fillId="0" borderId="0" xfId="0" applyBorder="1"/>
    <xf numFmtId="0" fontId="16" fillId="0" borderId="0" xfId="0" applyFont="1" applyFill="1" applyProtection="1"/>
    <xf numFmtId="0" fontId="0" fillId="0" borderId="0" xfId="0" applyBorder="1" applyAlignment="1" applyProtection="1">
      <alignment horizontal="center"/>
    </xf>
    <xf numFmtId="0" fontId="0" fillId="0" borderId="0" xfId="0" applyBorder="1" applyProtection="1">
      <protection locked="0"/>
    </xf>
    <xf numFmtId="0" fontId="0" fillId="0" borderId="0" xfId="0" applyFill="1" applyBorder="1" applyAlignment="1" applyProtection="1">
      <alignment horizontal="center"/>
    </xf>
    <xf numFmtId="0" fontId="0" fillId="34" borderId="0" xfId="0" applyFill="1" applyProtection="1">
      <protection locked="0"/>
    </xf>
    <xf numFmtId="0" fontId="0" fillId="0" borderId="0" xfId="0" applyFill="1" applyProtection="1">
      <protection locked="0"/>
    </xf>
    <xf numFmtId="0" fontId="0" fillId="0" borderId="10" xfId="0" applyFill="1" applyBorder="1" applyAlignment="1" applyProtection="1">
      <alignment horizontal="center"/>
      <protection locked="0"/>
    </xf>
    <xf numFmtId="0" fontId="0" fillId="0" borderId="0" xfId="0" applyFont="1" applyFill="1" applyAlignment="1" applyProtection="1"/>
    <xf numFmtId="0" fontId="16" fillId="0" borderId="0" xfId="0" applyFont="1" applyFill="1" applyAlignment="1" applyProtection="1"/>
    <xf numFmtId="0" fontId="16" fillId="33" borderId="0" xfId="0" applyFont="1" applyFill="1" applyProtection="1"/>
    <xf numFmtId="0" fontId="0" fillId="34" borderId="0" xfId="0" applyFont="1" applyFill="1" applyProtection="1"/>
    <xf numFmtId="0" fontId="0" fillId="34" borderId="0" xfId="0" applyFill="1" applyProtection="1"/>
    <xf numFmtId="0" fontId="0" fillId="0" borderId="0" xfId="0" applyProtection="1">
      <protection locked="0"/>
    </xf>
    <xf numFmtId="0" fontId="0" fillId="0" borderId="0" xfId="0" applyProtection="1"/>
    <xf numFmtId="0" fontId="0" fillId="0" borderId="12" xfId="0" applyBorder="1" applyAlignment="1" applyProtection="1">
      <alignment horizontal="left" vertical="top" wrapText="1"/>
    </xf>
    <xf numFmtId="0" fontId="0" fillId="0" borderId="0" xfId="0" applyBorder="1" applyAlignment="1" applyProtection="1">
      <alignment horizontal="left" vertical="top" wrapText="1"/>
    </xf>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0" xfId="0" applyBorder="1" applyAlignment="1" applyProtection="1">
      <alignment horizontal="left" vertical="top"/>
    </xf>
    <xf numFmtId="0" fontId="0" fillId="0" borderId="0" xfId="0" applyFont="1" applyFill="1" applyProtection="1">
      <protection locked="0"/>
    </xf>
    <xf numFmtId="0" fontId="0" fillId="0" borderId="0" xfId="0" quotePrefix="1" applyFont="1" applyFill="1" applyProtection="1">
      <protection locked="0"/>
    </xf>
    <xf numFmtId="0" fontId="0" fillId="0" borderId="0" xfId="0" applyFill="1" applyAlignment="1" applyProtection="1">
      <alignment horizontal="left" vertical="top"/>
      <protection locked="0"/>
    </xf>
    <xf numFmtId="0" fontId="0" fillId="0" borderId="0" xfId="0" applyAlignment="1" applyProtection="1">
      <alignment horizontal="center"/>
      <protection locked="0"/>
    </xf>
    <xf numFmtId="0" fontId="16" fillId="0" borderId="0" xfId="0" applyFont="1" applyFill="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workbookViewId="0">
      <selection activeCell="A13" sqref="A13"/>
    </sheetView>
  </sheetViews>
  <sheetFormatPr defaultColWidth="9" defaultRowHeight="14.25" x14ac:dyDescent="0.45"/>
  <cols>
    <col min="1" max="1" width="10.3984375" style="1" bestFit="1" customWidth="1"/>
    <col min="2" max="2" width="11.796875" style="1" bestFit="1" customWidth="1"/>
    <col min="3" max="3" width="11.796875" style="1" customWidth="1"/>
    <col min="4" max="4" width="11.86328125" style="1" customWidth="1"/>
    <col min="5" max="5" width="12.265625" style="1" customWidth="1"/>
    <col min="6" max="6" width="12" style="1" customWidth="1"/>
    <col min="7" max="7" width="8.73046875" style="1" bestFit="1" customWidth="1"/>
    <col min="8" max="8" width="6.59765625" style="1" bestFit="1" customWidth="1"/>
    <col min="9" max="9" width="27.59765625" style="1" bestFit="1" customWidth="1"/>
    <col min="10" max="16384" width="9" style="1"/>
  </cols>
  <sheetData>
    <row r="1" spans="1:15" s="27" customFormat="1" x14ac:dyDescent="0.45">
      <c r="A1" s="27" t="s">
        <v>20</v>
      </c>
    </row>
    <row r="2" spans="1:15" s="10" customFormat="1" x14ac:dyDescent="0.45">
      <c r="A2" s="8" t="s">
        <v>4</v>
      </c>
      <c r="B2" s="8" t="s">
        <v>21</v>
      </c>
      <c r="C2" s="9" t="s">
        <v>23</v>
      </c>
      <c r="D2" s="9" t="s">
        <v>1</v>
      </c>
      <c r="E2" s="8" t="s">
        <v>5</v>
      </c>
      <c r="F2" s="21"/>
      <c r="J2" s="35" t="s">
        <v>87</v>
      </c>
      <c r="K2" s="34"/>
      <c r="L2" s="34"/>
      <c r="M2" s="34"/>
      <c r="N2" s="34"/>
      <c r="O2" s="34"/>
    </row>
    <row r="3" spans="1:15" x14ac:dyDescent="0.45">
      <c r="A3" s="2">
        <v>1.0000000000000001E-9</v>
      </c>
      <c r="B3" s="3" t="s">
        <v>22</v>
      </c>
      <c r="C3" s="4" t="s">
        <v>27</v>
      </c>
      <c r="D3" s="3" t="s">
        <v>25</v>
      </c>
      <c r="E3" s="3" t="s">
        <v>6</v>
      </c>
      <c r="F3" s="20"/>
      <c r="J3" s="34"/>
      <c r="K3" s="34"/>
      <c r="L3" s="34"/>
      <c r="M3" s="34"/>
      <c r="N3" s="34"/>
      <c r="O3" s="34"/>
    </row>
    <row r="4" spans="1:15" s="30" customFormat="1" x14ac:dyDescent="0.45"/>
    <row r="5" spans="1:15" s="27" customFormat="1" x14ac:dyDescent="0.45">
      <c r="A5" s="27" t="s">
        <v>11</v>
      </c>
    </row>
    <row r="6" spans="1:15" s="18" customFormat="1" x14ac:dyDescent="0.45">
      <c r="A6" s="25" t="s">
        <v>61</v>
      </c>
      <c r="B6" s="25"/>
      <c r="J6" s="26"/>
      <c r="K6" s="26"/>
      <c r="L6" s="26"/>
      <c r="M6" s="26"/>
      <c r="N6" s="26"/>
      <c r="O6" s="26"/>
    </row>
    <row r="7" spans="1:15" s="41" customFormat="1" x14ac:dyDescent="0.45"/>
    <row r="8" spans="1:15" s="28" customFormat="1" x14ac:dyDescent="0.45">
      <c r="A8" s="28" t="s">
        <v>10</v>
      </c>
    </row>
    <row r="9" spans="1:15" s="10" customFormat="1" x14ac:dyDescent="0.45">
      <c r="A9" s="8" t="s">
        <v>9</v>
      </c>
      <c r="B9" s="8" t="s">
        <v>16</v>
      </c>
      <c r="C9" s="8" t="s">
        <v>65</v>
      </c>
      <c r="D9" s="8" t="s">
        <v>33</v>
      </c>
      <c r="E9" s="8" t="s">
        <v>15</v>
      </c>
      <c r="J9" s="34" t="s">
        <v>88</v>
      </c>
      <c r="K9" s="34"/>
      <c r="L9" s="34"/>
      <c r="M9" s="34"/>
      <c r="N9" s="34"/>
      <c r="O9" s="34"/>
    </row>
    <row r="10" spans="1:15" s="10" customFormat="1" x14ac:dyDescent="0.45">
      <c r="A10" s="13" t="s">
        <v>2</v>
      </c>
      <c r="B10" s="12">
        <v>516.83299999999997</v>
      </c>
      <c r="C10" s="12">
        <v>0</v>
      </c>
      <c r="D10" s="12">
        <v>-13.975</v>
      </c>
      <c r="E10" s="12">
        <v>-13.225</v>
      </c>
      <c r="J10" s="34"/>
      <c r="K10" s="34"/>
      <c r="L10" s="34"/>
      <c r="M10" s="34"/>
      <c r="N10" s="34"/>
      <c r="O10" s="34"/>
    </row>
    <row r="11" spans="1:15" s="31" customFormat="1" x14ac:dyDescent="0.45"/>
    <row r="12" spans="1:15" s="29" customFormat="1" x14ac:dyDescent="0.45">
      <c r="A12" s="29" t="s">
        <v>12</v>
      </c>
    </row>
    <row r="13" spans="1:15" s="10" customFormat="1" x14ac:dyDescent="0.45">
      <c r="A13" s="8" t="s">
        <v>7</v>
      </c>
      <c r="B13" s="8" t="s">
        <v>34</v>
      </c>
      <c r="C13" s="12" t="s">
        <v>35</v>
      </c>
      <c r="D13" s="8" t="s">
        <v>33</v>
      </c>
      <c r="E13" s="9" t="s">
        <v>15</v>
      </c>
      <c r="J13" s="35" t="s">
        <v>89</v>
      </c>
      <c r="K13" s="34"/>
      <c r="L13" s="34"/>
      <c r="M13" s="34"/>
      <c r="N13" s="34"/>
      <c r="O13" s="34"/>
    </row>
    <row r="14" spans="1:15" s="10" customFormat="1" x14ac:dyDescent="0.45">
      <c r="A14" s="13" t="s">
        <v>36</v>
      </c>
      <c r="B14" s="12">
        <v>61.924999999999997</v>
      </c>
      <c r="C14" s="12">
        <v>86.188000000000002</v>
      </c>
      <c r="D14" s="12">
        <v>11.0375</v>
      </c>
      <c r="E14" s="12">
        <v>0</v>
      </c>
      <c r="J14" s="34"/>
      <c r="K14" s="34"/>
      <c r="L14" s="34"/>
      <c r="M14" s="34"/>
      <c r="N14" s="34"/>
      <c r="O14" s="34"/>
    </row>
    <row r="15" spans="1:15" s="31" customFormat="1" x14ac:dyDescent="0.45"/>
    <row r="16" spans="1:15" s="29" customFormat="1" x14ac:dyDescent="0.45">
      <c r="A16" s="29" t="s">
        <v>13</v>
      </c>
    </row>
    <row r="17" spans="1:15" s="10" customFormat="1" x14ac:dyDescent="0.45">
      <c r="A17" s="8" t="s">
        <v>7</v>
      </c>
      <c r="B17" s="8" t="s">
        <v>34</v>
      </c>
      <c r="C17" s="12" t="s">
        <v>35</v>
      </c>
      <c r="D17" s="8" t="s">
        <v>33</v>
      </c>
      <c r="E17" s="9" t="s">
        <v>15</v>
      </c>
      <c r="F17" s="19"/>
      <c r="H17" s="19"/>
      <c r="I17" s="19"/>
      <c r="J17" s="36" t="s">
        <v>83</v>
      </c>
      <c r="K17" s="36"/>
      <c r="L17" s="36"/>
      <c r="M17" s="36"/>
      <c r="N17" s="36"/>
      <c r="O17" s="36"/>
    </row>
    <row r="18" spans="1:15" x14ac:dyDescent="0.45">
      <c r="A18" s="13" t="s">
        <v>36</v>
      </c>
      <c r="B18" s="12">
        <v>61.924999999999997</v>
      </c>
      <c r="C18" s="12">
        <v>86.188000000000002</v>
      </c>
      <c r="D18" s="12">
        <v>11.0375</v>
      </c>
      <c r="E18" s="12">
        <v>0</v>
      </c>
      <c r="F18" s="20"/>
      <c r="H18" s="20"/>
      <c r="I18" s="20"/>
      <c r="J18" s="36"/>
      <c r="K18" s="36"/>
      <c r="L18" s="36"/>
      <c r="M18" s="36"/>
      <c r="N18" s="36"/>
      <c r="O18" s="36"/>
    </row>
    <row r="19" spans="1:15" s="30" customFormat="1" x14ac:dyDescent="0.45"/>
    <row r="20" spans="1:15" s="22" customFormat="1" x14ac:dyDescent="0.45">
      <c r="A20" s="22" t="s">
        <v>66</v>
      </c>
    </row>
    <row r="21" spans="1:15" s="23" customFormat="1" x14ac:dyDescent="0.45">
      <c r="A21" s="24" t="s">
        <v>67</v>
      </c>
      <c r="B21" s="24" t="s">
        <v>68</v>
      </c>
      <c r="C21" s="24" t="s">
        <v>69</v>
      </c>
      <c r="D21" s="24" t="s">
        <v>70</v>
      </c>
      <c r="E21" s="24" t="s">
        <v>71</v>
      </c>
      <c r="F21" s="24" t="s">
        <v>72</v>
      </c>
      <c r="J21" s="39" t="s">
        <v>84</v>
      </c>
      <c r="K21" s="39"/>
      <c r="L21" s="39"/>
      <c r="M21" s="39"/>
      <c r="N21" s="39"/>
      <c r="O21" s="39"/>
    </row>
    <row r="22" spans="1:15" s="23" customFormat="1" x14ac:dyDescent="0.45">
      <c r="A22" s="6">
        <v>-17.925000000000001</v>
      </c>
      <c r="B22" s="6">
        <v>41.094000000000001</v>
      </c>
      <c r="C22" s="6">
        <v>40</v>
      </c>
      <c r="D22" s="6">
        <v>0</v>
      </c>
      <c r="E22" s="6">
        <v>-17.925000000000001</v>
      </c>
      <c r="F22" s="6">
        <v>-41.094000000000001</v>
      </c>
      <c r="J22" s="39"/>
      <c r="K22" s="39"/>
      <c r="L22" s="39"/>
      <c r="M22" s="39"/>
      <c r="N22" s="39"/>
      <c r="O22" s="39"/>
    </row>
    <row r="23" spans="1:15" s="40" customFormat="1" x14ac:dyDescent="0.45"/>
    <row r="24" spans="1:15" s="27" customFormat="1" x14ac:dyDescent="0.45">
      <c r="A24" s="27" t="s">
        <v>14</v>
      </c>
    </row>
    <row r="25" spans="1:15" s="10" customFormat="1" x14ac:dyDescent="0.45">
      <c r="A25" s="8" t="s">
        <v>9</v>
      </c>
      <c r="B25" s="8" t="s">
        <v>16</v>
      </c>
      <c r="C25" s="8" t="s">
        <v>33</v>
      </c>
      <c r="D25" s="8" t="s">
        <v>15</v>
      </c>
      <c r="J25" s="34" t="s">
        <v>85</v>
      </c>
      <c r="K25" s="34"/>
      <c r="L25" s="34"/>
      <c r="M25" s="34"/>
      <c r="N25" s="34"/>
      <c r="O25" s="34"/>
    </row>
    <row r="26" spans="1:15" x14ac:dyDescent="0.45">
      <c r="A26" s="3" t="s">
        <v>3</v>
      </c>
      <c r="B26" s="5">
        <v>516.83299999999997</v>
      </c>
      <c r="C26" s="5">
        <v>-13.975</v>
      </c>
      <c r="D26" s="5">
        <v>-13.225</v>
      </c>
      <c r="J26" s="34"/>
      <c r="K26" s="34"/>
      <c r="L26" s="34"/>
      <c r="M26" s="34"/>
      <c r="N26" s="34"/>
      <c r="O26" s="34"/>
    </row>
    <row r="27" spans="1:15" s="30" customFormat="1" x14ac:dyDescent="0.45"/>
    <row r="28" spans="1:15" s="27" customFormat="1" x14ac:dyDescent="0.45">
      <c r="A28" s="27" t="s">
        <v>17</v>
      </c>
    </row>
    <row r="29" spans="1:15" s="28" customFormat="1" x14ac:dyDescent="0.45">
      <c r="A29" s="28" t="s">
        <v>18</v>
      </c>
    </row>
    <row r="30" spans="1:15" s="37" customFormat="1" x14ac:dyDescent="0.45">
      <c r="A30" s="38" t="s">
        <v>79</v>
      </c>
    </row>
    <row r="31" spans="1:15" s="37" customFormat="1" x14ac:dyDescent="0.45"/>
    <row r="32" spans="1:15" s="28" customFormat="1" x14ac:dyDescent="0.45">
      <c r="A32" s="28" t="s">
        <v>19</v>
      </c>
    </row>
    <row r="33" spans="1:15" s="10" customFormat="1" x14ac:dyDescent="0.45">
      <c r="A33" s="12" t="s">
        <v>82</v>
      </c>
      <c r="B33" s="8" t="s">
        <v>73</v>
      </c>
      <c r="C33" s="8" t="s">
        <v>74</v>
      </c>
      <c r="D33" s="8" t="s">
        <v>75</v>
      </c>
      <c r="E33" s="8" t="s">
        <v>76</v>
      </c>
      <c r="F33" s="8" t="s">
        <v>77</v>
      </c>
      <c r="G33" s="9" t="s">
        <v>78</v>
      </c>
      <c r="H33" s="9" t="s">
        <v>26</v>
      </c>
      <c r="I33" s="8" t="s">
        <v>0</v>
      </c>
      <c r="J33" s="32" t="s">
        <v>86</v>
      </c>
      <c r="K33" s="33"/>
      <c r="L33" s="33"/>
      <c r="M33" s="33"/>
      <c r="N33" s="33"/>
      <c r="O33" s="33"/>
    </row>
    <row r="34" spans="1:15" x14ac:dyDescent="0.45">
      <c r="A34" s="5">
        <v>5</v>
      </c>
      <c r="B34" s="6">
        <v>154.56</v>
      </c>
      <c r="C34" s="6">
        <v>911.77</v>
      </c>
      <c r="D34" s="6">
        <v>621.72</v>
      </c>
      <c r="E34" s="6">
        <v>256.61</v>
      </c>
      <c r="F34" s="6">
        <v>1077.94</v>
      </c>
      <c r="G34" s="6">
        <v>911.91</v>
      </c>
      <c r="H34" s="6">
        <v>4</v>
      </c>
      <c r="I34" s="5" t="s">
        <v>80</v>
      </c>
      <c r="J34" s="32"/>
      <c r="K34" s="33"/>
      <c r="L34" s="33"/>
      <c r="M34" s="33"/>
      <c r="N34" s="33"/>
      <c r="O34" s="33"/>
    </row>
    <row r="35" spans="1:15" x14ac:dyDescent="0.45">
      <c r="A35" s="5">
        <v>1</v>
      </c>
      <c r="B35" s="5">
        <v>292.89</v>
      </c>
      <c r="C35" s="5">
        <v>1043.42</v>
      </c>
      <c r="D35" s="5">
        <v>946.29</v>
      </c>
      <c r="E35" s="5">
        <v>587.9</v>
      </c>
      <c r="F35" s="5">
        <v>295.33</v>
      </c>
      <c r="G35" s="5">
        <v>126.69</v>
      </c>
      <c r="H35" s="6">
        <v>4</v>
      </c>
      <c r="I35" s="5" t="s">
        <v>81</v>
      </c>
      <c r="J35" s="32"/>
      <c r="K35" s="33"/>
      <c r="L35" s="33"/>
      <c r="M35" s="33"/>
      <c r="N35" s="33"/>
      <c r="O35" s="33"/>
    </row>
    <row r="36" spans="1:15" x14ac:dyDescent="0.45">
      <c r="A36" s="5"/>
      <c r="B36" s="5"/>
      <c r="C36" s="5"/>
      <c r="D36" s="5"/>
      <c r="E36" s="5"/>
      <c r="F36" s="5"/>
      <c r="G36" s="5"/>
      <c r="H36" s="5"/>
      <c r="I36" s="5"/>
      <c r="J36" s="32"/>
      <c r="K36" s="33"/>
      <c r="L36" s="33"/>
      <c r="M36" s="33"/>
      <c r="N36" s="33"/>
      <c r="O36" s="33"/>
    </row>
    <row r="37" spans="1:15" x14ac:dyDescent="0.45">
      <c r="A37" s="5"/>
      <c r="B37" s="5"/>
      <c r="C37" s="5"/>
      <c r="D37" s="5"/>
      <c r="E37" s="5"/>
      <c r="F37" s="5"/>
      <c r="G37" s="6"/>
      <c r="H37" s="5"/>
      <c r="I37" s="5"/>
      <c r="J37" s="32"/>
      <c r="K37" s="33"/>
      <c r="L37" s="33"/>
      <c r="M37" s="33"/>
      <c r="N37" s="33"/>
      <c r="O37" s="33"/>
    </row>
    <row r="38" spans="1:15" x14ac:dyDescent="0.45">
      <c r="A38" s="5"/>
      <c r="B38" s="5"/>
      <c r="C38" s="5"/>
      <c r="D38" s="5"/>
      <c r="E38" s="5"/>
      <c r="F38" s="5"/>
      <c r="G38" s="5"/>
      <c r="H38" s="5"/>
      <c r="I38" s="5"/>
      <c r="J38" s="32"/>
      <c r="K38" s="33"/>
      <c r="L38" s="33"/>
      <c r="M38" s="33"/>
      <c r="N38" s="33"/>
      <c r="O38" s="33"/>
    </row>
    <row r="39" spans="1:15" x14ac:dyDescent="0.45">
      <c r="A39" s="5"/>
      <c r="B39" s="5"/>
      <c r="C39" s="5"/>
      <c r="D39" s="5"/>
      <c r="E39" s="5"/>
      <c r="F39" s="5"/>
      <c r="G39" s="6"/>
      <c r="H39" s="5"/>
      <c r="I39" s="5"/>
    </row>
    <row r="40" spans="1:15" x14ac:dyDescent="0.45">
      <c r="A40" s="5"/>
      <c r="B40" s="5"/>
      <c r="C40" s="5"/>
      <c r="D40" s="5"/>
      <c r="E40" s="5"/>
      <c r="F40" s="5"/>
      <c r="G40" s="5"/>
      <c r="H40" s="5"/>
      <c r="I40" s="5"/>
    </row>
    <row r="41" spans="1:15" x14ac:dyDescent="0.45">
      <c r="A41" s="5"/>
      <c r="B41" s="5"/>
      <c r="C41" s="5"/>
      <c r="D41" s="5"/>
      <c r="E41" s="5"/>
      <c r="F41" s="5"/>
      <c r="G41" s="6"/>
      <c r="H41" s="5"/>
      <c r="I41" s="5"/>
    </row>
    <row r="42" spans="1:15" x14ac:dyDescent="0.45">
      <c r="A42" s="5"/>
      <c r="B42" s="5"/>
      <c r="C42" s="5"/>
      <c r="D42" s="5"/>
      <c r="E42" s="5"/>
      <c r="F42" s="5"/>
      <c r="G42" s="5"/>
      <c r="H42" s="5"/>
      <c r="I42" s="5"/>
    </row>
    <row r="43" spans="1:15" x14ac:dyDescent="0.45">
      <c r="A43" s="5"/>
      <c r="B43" s="5"/>
      <c r="C43" s="5"/>
      <c r="D43" s="5"/>
      <c r="E43" s="5"/>
      <c r="F43" s="5"/>
      <c r="G43" s="6"/>
      <c r="H43" s="5"/>
      <c r="I43" s="5"/>
    </row>
    <row r="44" spans="1:15" x14ac:dyDescent="0.45">
      <c r="A44" s="5"/>
      <c r="B44" s="5"/>
      <c r="C44" s="5"/>
      <c r="D44" s="5"/>
      <c r="E44" s="5"/>
      <c r="F44" s="5"/>
      <c r="G44" s="5"/>
      <c r="H44" s="5"/>
      <c r="I44" s="5"/>
    </row>
    <row r="45" spans="1:15" x14ac:dyDescent="0.45">
      <c r="A45" s="5"/>
      <c r="B45" s="5"/>
      <c r="C45" s="5"/>
      <c r="D45" s="5"/>
      <c r="E45" s="5"/>
      <c r="F45" s="5"/>
      <c r="G45" s="6"/>
      <c r="H45" s="5"/>
      <c r="I45" s="5"/>
    </row>
    <row r="154" spans="3:3" x14ac:dyDescent="0.45">
      <c r="C154" s="7"/>
    </row>
  </sheetData>
  <sheetProtection selectLockedCells="1"/>
  <mergeCells count="25">
    <mergeCell ref="J33:O38"/>
    <mergeCell ref="J9:O10"/>
    <mergeCell ref="J13:O14"/>
    <mergeCell ref="J17:O18"/>
    <mergeCell ref="A31:XFD31"/>
    <mergeCell ref="A30:XFD30"/>
    <mergeCell ref="A29:XFD29"/>
    <mergeCell ref="A32:XFD32"/>
    <mergeCell ref="J21:O22"/>
    <mergeCell ref="J25:O26"/>
    <mergeCell ref="A23:XFD23"/>
    <mergeCell ref="A1:XFD1"/>
    <mergeCell ref="A24:XFD24"/>
    <mergeCell ref="A28:XFD28"/>
    <mergeCell ref="A8:XFD8"/>
    <mergeCell ref="A16:XFD16"/>
    <mergeCell ref="A4:XFD4"/>
    <mergeCell ref="A11:XFD11"/>
    <mergeCell ref="A15:XFD15"/>
    <mergeCell ref="A19:XFD19"/>
    <mergeCell ref="A27:XFD27"/>
    <mergeCell ref="A12:XFD12"/>
    <mergeCell ref="A5:XFD5"/>
    <mergeCell ref="J2:O3"/>
    <mergeCell ref="A7:XFD7"/>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D697CB8-BC54-434F-A65F-3DDD7DCD54FC}">
          <x14:formula1>
            <xm:f>options!$B$2:$B$3</xm:f>
          </x14:formula1>
          <xm:sqref>B3</xm:sqref>
        </x14:dataValidation>
        <x14:dataValidation type="list" allowBlank="1" showInputMessage="1" showErrorMessage="1" xr:uid="{B47CE30C-43EA-4CB4-A001-2A5F5C8F1189}">
          <x14:formula1>
            <xm:f>options!$A$2:$A$4</xm:f>
          </x14:formula1>
          <xm:sqref>C3</xm:sqref>
        </x14:dataValidation>
        <x14:dataValidation type="list" allowBlank="1" showInputMessage="1" showErrorMessage="1" xr:uid="{16AC3692-FE1A-4B3E-BBA1-3172421F81A9}">
          <x14:formula1>
            <xm:f>options!$C$2:$C$3</xm:f>
          </x14:formula1>
          <xm:sqref>D3</xm:sqref>
        </x14:dataValidation>
        <x14:dataValidation type="list" allowBlank="1" showInputMessage="1" showErrorMessage="1" xr:uid="{D137071E-566B-430C-80E0-15FB33ED8D26}">
          <x14:formula1>
            <xm:f>options!$F$2:$F$4</xm:f>
          </x14:formula1>
          <xm:sqref>E3</xm:sqref>
        </x14:dataValidation>
        <x14:dataValidation type="list" allowBlank="1" showInputMessage="1" showErrorMessage="1" xr:uid="{CFE01E3D-29DA-4A05-9541-A70BBFEA9FA8}">
          <x14:formula1>
            <xm:f>options!$A$7:$A$14</xm:f>
          </x14:formula1>
          <xm:sqref>A6</xm:sqref>
        </x14:dataValidation>
        <x14:dataValidation type="list" allowBlank="1" showInputMessage="1" showErrorMessage="1" xr:uid="{AD318A77-2F3A-4723-8D31-30C1CD0C1162}">
          <x14:formula1>
            <xm:f>options!$E$2:$E$4</xm:f>
          </x14:formula1>
          <xm:sqref>A18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FA51-2F97-433D-B753-B3D8C1EFBAFD}">
  <dimension ref="A1:J52"/>
  <sheetViews>
    <sheetView tabSelected="1" topLeftCell="A19" workbookViewId="0">
      <selection activeCell="E23" sqref="E23"/>
    </sheetView>
  </sheetViews>
  <sheetFormatPr defaultRowHeight="14.25" x14ac:dyDescent="0.45"/>
  <cols>
    <col min="1" max="1" width="20.59765625" bestFit="1" customWidth="1"/>
    <col min="2" max="3" width="12.73046875" bestFit="1" customWidth="1"/>
    <col min="4" max="4" width="13.265625" bestFit="1" customWidth="1"/>
    <col min="5" max="5" width="10.1328125" bestFit="1" customWidth="1"/>
    <col min="6" max="6" width="9.73046875" bestFit="1" customWidth="1"/>
  </cols>
  <sheetData>
    <row r="1" spans="1:6" x14ac:dyDescent="0.45">
      <c r="A1" s="11" t="s">
        <v>23</v>
      </c>
      <c r="B1" s="11" t="s">
        <v>21</v>
      </c>
      <c r="C1" s="11" t="s">
        <v>1</v>
      </c>
      <c r="D1" s="11" t="s">
        <v>30</v>
      </c>
      <c r="E1" s="11" t="s">
        <v>32</v>
      </c>
      <c r="F1" s="11" t="s">
        <v>5</v>
      </c>
    </row>
    <row r="2" spans="1:6" x14ac:dyDescent="0.45">
      <c r="A2" t="s">
        <v>24</v>
      </c>
      <c r="B2" t="s">
        <v>41</v>
      </c>
      <c r="C2" t="s">
        <v>25</v>
      </c>
      <c r="D2" t="s">
        <v>2</v>
      </c>
      <c r="E2" t="s">
        <v>8</v>
      </c>
      <c r="F2" t="s">
        <v>6</v>
      </c>
    </row>
    <row r="3" spans="1:6" x14ac:dyDescent="0.45">
      <c r="A3" t="s">
        <v>27</v>
      </c>
      <c r="C3" t="s">
        <v>29</v>
      </c>
      <c r="D3" t="s">
        <v>3</v>
      </c>
      <c r="E3" t="s">
        <v>36</v>
      </c>
      <c r="F3" t="s">
        <v>37</v>
      </c>
    </row>
    <row r="4" spans="1:6" x14ac:dyDescent="0.45">
      <c r="A4" t="s">
        <v>28</v>
      </c>
      <c r="D4" t="s">
        <v>31</v>
      </c>
      <c r="E4" t="s">
        <v>40</v>
      </c>
    </row>
    <row r="6" spans="1:6" s="11" customFormat="1" x14ac:dyDescent="0.45">
      <c r="A6" s="11" t="s">
        <v>55</v>
      </c>
    </row>
    <row r="7" spans="1:6" x14ac:dyDescent="0.45">
      <c r="A7" t="s">
        <v>56</v>
      </c>
    </row>
    <row r="8" spans="1:6" x14ac:dyDescent="0.45">
      <c r="A8" t="s">
        <v>57</v>
      </c>
    </row>
    <row r="9" spans="1:6" x14ac:dyDescent="0.45">
      <c r="A9" t="s">
        <v>58</v>
      </c>
    </row>
    <row r="10" spans="1:6" x14ac:dyDescent="0.45">
      <c r="A10" t="s">
        <v>59</v>
      </c>
    </row>
    <row r="11" spans="1:6" x14ac:dyDescent="0.45">
      <c r="A11" t="s">
        <v>61</v>
      </c>
    </row>
    <row r="12" spans="1:6" x14ac:dyDescent="0.45">
      <c r="A12" t="s">
        <v>60</v>
      </c>
    </row>
    <row r="13" spans="1:6" x14ac:dyDescent="0.45">
      <c r="A13" t="s">
        <v>62</v>
      </c>
    </row>
    <row r="14" spans="1:6" x14ac:dyDescent="0.45">
      <c r="A14" t="s">
        <v>63</v>
      </c>
    </row>
    <row r="16" spans="1:6" s="11" customFormat="1" x14ac:dyDescent="0.45">
      <c r="A16" s="11" t="s">
        <v>43</v>
      </c>
    </row>
    <row r="17" spans="1:10" x14ac:dyDescent="0.45">
      <c r="A17" t="s">
        <v>46</v>
      </c>
    </row>
    <row r="18" spans="1:10" ht="15.75" x14ac:dyDescent="0.45">
      <c r="A18" s="15" t="s">
        <v>9</v>
      </c>
      <c r="B18" s="15" t="s">
        <v>53</v>
      </c>
      <c r="C18" s="15" t="s">
        <v>64</v>
      </c>
      <c r="D18" s="15" t="s">
        <v>54</v>
      </c>
      <c r="E18" s="15" t="s">
        <v>33</v>
      </c>
      <c r="F18" s="15" t="s">
        <v>15</v>
      </c>
      <c r="G18" s="15" t="s">
        <v>48</v>
      </c>
      <c r="H18" s="15" t="s">
        <v>49</v>
      </c>
      <c r="I18" s="15" t="s">
        <v>50</v>
      </c>
      <c r="J18" s="15" t="s">
        <v>51</v>
      </c>
    </row>
    <row r="19" spans="1:10" x14ac:dyDescent="0.45">
      <c r="A19" s="15" t="s">
        <v>31</v>
      </c>
      <c r="B19" s="15">
        <f>1 / 1008.9554166</f>
        <v>9.9112407104153498E-4</v>
      </c>
      <c r="C19" s="15">
        <f>1 / 1010.2811818</f>
        <v>9.8982344520989469E-4</v>
      </c>
      <c r="D19" s="15">
        <v>1933.255026</v>
      </c>
      <c r="E19" s="15">
        <v>0</v>
      </c>
      <c r="F19" s="15">
        <v>2.0386372000000001</v>
      </c>
      <c r="G19" s="15">
        <v>0</v>
      </c>
      <c r="H19" s="15">
        <v>0.34649799999999997</v>
      </c>
      <c r="I19" s="15">
        <v>0.77334219999999998</v>
      </c>
      <c r="J19" s="15">
        <v>0</v>
      </c>
    </row>
    <row r="21" spans="1:10" x14ac:dyDescent="0.45">
      <c r="A21" s="15" t="s">
        <v>9</v>
      </c>
      <c r="B21" s="15" t="s">
        <v>16</v>
      </c>
      <c r="C21" s="15" t="s">
        <v>33</v>
      </c>
      <c r="D21" s="15" t="s">
        <v>15</v>
      </c>
      <c r="E21" s="15" t="s">
        <v>48</v>
      </c>
    </row>
    <row r="22" spans="1:10" x14ac:dyDescent="0.45">
      <c r="A22" s="15" t="s">
        <v>3</v>
      </c>
      <c r="B22" s="15">
        <v>527.99199999999996</v>
      </c>
      <c r="C22" s="15">
        <v>7.1459999999999999</v>
      </c>
      <c r="D22" s="15">
        <v>-1.1539999999999999</v>
      </c>
      <c r="E22" s="15">
        <v>-5.8000000000000003E-2</v>
      </c>
    </row>
    <row r="24" spans="1:10" x14ac:dyDescent="0.45">
      <c r="A24" t="s">
        <v>45</v>
      </c>
    </row>
    <row r="25" spans="1:10" x14ac:dyDescent="0.45">
      <c r="A25" s="15" t="s">
        <v>9</v>
      </c>
      <c r="B25" s="15" t="s">
        <v>34</v>
      </c>
      <c r="C25" s="15" t="s">
        <v>35</v>
      </c>
      <c r="D25" s="15" t="s">
        <v>33</v>
      </c>
      <c r="E25" s="15" t="s">
        <v>15</v>
      </c>
    </row>
    <row r="26" spans="1:10" x14ac:dyDescent="0.45">
      <c r="A26" s="15" t="s">
        <v>36</v>
      </c>
      <c r="B26" s="15">
        <v>17.399999999999999</v>
      </c>
      <c r="C26" s="15">
        <v>34.799999999999997</v>
      </c>
      <c r="D26" s="15">
        <f>-17.4 / 2 - 0.15 / 2</f>
        <v>-8.7749999999999986</v>
      </c>
      <c r="E26" s="15">
        <v>0</v>
      </c>
    </row>
    <row r="28" spans="1:10" x14ac:dyDescent="0.45">
      <c r="A28" s="15" t="s">
        <v>9</v>
      </c>
      <c r="B28" s="15" t="s">
        <v>34</v>
      </c>
      <c r="C28" s="15" t="s">
        <v>35</v>
      </c>
      <c r="D28" s="15" t="s">
        <v>33</v>
      </c>
      <c r="E28" s="15" t="s">
        <v>15</v>
      </c>
    </row>
    <row r="29" spans="1:10" x14ac:dyDescent="0.45">
      <c r="A29" s="15" t="s">
        <v>36</v>
      </c>
      <c r="B29" s="15">
        <v>61.924999999999997</v>
      </c>
      <c r="C29" s="15">
        <v>86.188000000000002</v>
      </c>
      <c r="D29" s="15">
        <f>-61.925 / 2 - 0.15 / 2 + 20</f>
        <v>-11.037499999999998</v>
      </c>
      <c r="E29" s="15">
        <v>0</v>
      </c>
    </row>
    <row r="31" spans="1:10" x14ac:dyDescent="0.45">
      <c r="A31" t="s">
        <v>47</v>
      </c>
    </row>
    <row r="32" spans="1:10" x14ac:dyDescent="0.45">
      <c r="A32" s="15" t="s">
        <v>9</v>
      </c>
      <c r="B32" s="15" t="s">
        <v>90</v>
      </c>
      <c r="C32" s="15" t="s">
        <v>38</v>
      </c>
      <c r="D32" s="15" t="s">
        <v>39</v>
      </c>
    </row>
    <row r="33" spans="1:9" x14ac:dyDescent="0.45">
      <c r="A33" s="15" t="s">
        <v>40</v>
      </c>
      <c r="B33" s="15">
        <v>18.5</v>
      </c>
      <c r="C33" s="15">
        <v>90</v>
      </c>
      <c r="D33" s="15">
        <v>-90</v>
      </c>
    </row>
    <row r="35" spans="1:9" s="11" customFormat="1" x14ac:dyDescent="0.45">
      <c r="A35" s="11" t="s">
        <v>42</v>
      </c>
    </row>
    <row r="36" spans="1:9" s="14" customFormat="1" x14ac:dyDescent="0.45">
      <c r="A36" s="14" t="s">
        <v>46</v>
      </c>
    </row>
    <row r="37" spans="1:9" x14ac:dyDescent="0.45">
      <c r="A37" s="15" t="s">
        <v>9</v>
      </c>
      <c r="B37" s="15" t="s">
        <v>16</v>
      </c>
      <c r="C37" s="15" t="s">
        <v>44</v>
      </c>
      <c r="D37" s="15" t="s">
        <v>33</v>
      </c>
      <c r="E37" s="15" t="s">
        <v>15</v>
      </c>
      <c r="F37" s="15" t="s">
        <v>48</v>
      </c>
      <c r="G37" s="15" t="s">
        <v>49</v>
      </c>
      <c r="H37" s="15" t="s">
        <v>50</v>
      </c>
      <c r="I37" s="15" t="s">
        <v>51</v>
      </c>
    </row>
    <row r="38" spans="1:9" x14ac:dyDescent="0.45">
      <c r="A38" s="15" t="s">
        <v>2</v>
      </c>
      <c r="B38" s="15">
        <v>516.02739999999994</v>
      </c>
      <c r="C38" s="15">
        <v>-0.52286999999999995</v>
      </c>
      <c r="D38" s="15">
        <v>31.838092199999998</v>
      </c>
      <c r="E38" s="15">
        <v>15.069077999999999</v>
      </c>
      <c r="F38" s="15">
        <v>2.4463360000000001</v>
      </c>
      <c r="G38" s="15">
        <v>3.1515374999999999</v>
      </c>
      <c r="H38" s="15">
        <v>-5.0875301999999998</v>
      </c>
      <c r="I38" s="15">
        <v>0</v>
      </c>
    </row>
    <row r="40" spans="1:9" x14ac:dyDescent="0.45">
      <c r="A40" s="15" t="s">
        <v>9</v>
      </c>
      <c r="B40" s="15" t="s">
        <v>16</v>
      </c>
      <c r="C40" s="15" t="s">
        <v>33</v>
      </c>
      <c r="D40" s="15" t="s">
        <v>15</v>
      </c>
      <c r="E40" s="15" t="s">
        <v>48</v>
      </c>
    </row>
    <row r="41" spans="1:9" x14ac:dyDescent="0.45">
      <c r="A41" s="15" t="s">
        <v>3</v>
      </c>
      <c r="B41" s="15">
        <v>516.83100000000002</v>
      </c>
      <c r="C41" s="15">
        <v>-13.975</v>
      </c>
      <c r="D41" s="15">
        <v>-13.225</v>
      </c>
      <c r="E41" s="15">
        <v>-0.36599999999999999</v>
      </c>
    </row>
    <row r="43" spans="1:9" x14ac:dyDescent="0.45">
      <c r="A43" t="s">
        <v>45</v>
      </c>
    </row>
    <row r="44" spans="1:9" x14ac:dyDescent="0.45">
      <c r="A44" s="15" t="s">
        <v>7</v>
      </c>
      <c r="B44" s="15" t="s">
        <v>34</v>
      </c>
      <c r="C44" s="15" t="s">
        <v>35</v>
      </c>
      <c r="D44" s="15" t="s">
        <v>33</v>
      </c>
      <c r="E44" s="15" t="s">
        <v>52</v>
      </c>
    </row>
    <row r="45" spans="1:9" x14ac:dyDescent="0.45">
      <c r="A45" s="15" t="s">
        <v>36</v>
      </c>
      <c r="B45" s="15">
        <v>17.399999999999999</v>
      </c>
      <c r="C45" s="15">
        <v>34.799999999999997</v>
      </c>
      <c r="D45" s="15">
        <f>17.4 / 2 + 0.15 / 2</f>
        <v>8.7749999999999986</v>
      </c>
      <c r="E45" s="15">
        <v>0</v>
      </c>
    </row>
    <row r="47" spans="1:9" x14ac:dyDescent="0.45">
      <c r="A47" s="15" t="s">
        <v>7</v>
      </c>
      <c r="B47" s="15" t="s">
        <v>34</v>
      </c>
      <c r="C47" s="15" t="s">
        <v>35</v>
      </c>
      <c r="D47" s="15" t="s">
        <v>33</v>
      </c>
      <c r="E47" s="15" t="s">
        <v>52</v>
      </c>
    </row>
    <row r="48" spans="1:9" x14ac:dyDescent="0.45">
      <c r="A48" s="15" t="s">
        <v>36</v>
      </c>
      <c r="B48" s="15">
        <v>61.924999999999997</v>
      </c>
      <c r="C48" s="15">
        <v>86.188000000000002</v>
      </c>
      <c r="D48" s="15">
        <f>61.925 / 2 + 0.15 / 2 - 20</f>
        <v>11.037499999999998</v>
      </c>
      <c r="E48" s="15">
        <v>0</v>
      </c>
    </row>
    <row r="50" spans="1:5" x14ac:dyDescent="0.45">
      <c r="A50" t="s">
        <v>47</v>
      </c>
    </row>
    <row r="51" spans="1:5" x14ac:dyDescent="0.45">
      <c r="A51" s="15" t="s">
        <v>7</v>
      </c>
      <c r="B51" s="15" t="s">
        <v>90</v>
      </c>
      <c r="C51" s="16" t="s">
        <v>38</v>
      </c>
      <c r="D51" s="15" t="s">
        <v>39</v>
      </c>
      <c r="E51" s="17"/>
    </row>
    <row r="52" spans="1:5" x14ac:dyDescent="0.45">
      <c r="A52" s="15" t="s">
        <v>40</v>
      </c>
      <c r="B52" s="15">
        <v>18.5</v>
      </c>
      <c r="C52" s="16">
        <v>-90</v>
      </c>
      <c r="D52" s="15">
        <v>90</v>
      </c>
      <c r="E52" s="17"/>
    </row>
  </sheetData>
  <sheetProtection selectLockedCells="1" selectUnlockedCell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fit</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Auchère</dc:creator>
  <cp:lastModifiedBy>Frédéric Auchère</cp:lastModifiedBy>
  <dcterms:created xsi:type="dcterms:W3CDTF">2025-01-01T11:14:45Z</dcterms:created>
  <dcterms:modified xsi:type="dcterms:W3CDTF">2025-06-23T15:03:25Z</dcterms:modified>
</cp:coreProperties>
</file>