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3310-GP\"/>
    </mc:Choice>
  </mc:AlternateContent>
  <xr:revisionPtr revIDLastSave="0" documentId="13_ncr:1_{46C12ACA-36C1-4D06-B9C2-4F5BD939E3B7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3310KV200HA-P42L3A" sheetId="2" r:id="rId1"/>
    <sheet name="MX3310KV200HA-P42L3A-chinese" sheetId="3" r:id="rId2"/>
  </sheets>
  <definedNames>
    <definedName name="_xlnm.Print_Area" localSheetId="0">'MX3310KV200HA-P42L3A'!$A$1:$P$31</definedName>
    <definedName name="_xlnm.Print_Area" localSheetId="1">'MX3310KV200HA-P42L3A-chinese'!$A$1:$P$31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2" l="1"/>
  <c r="N26" i="2"/>
  <c r="L26" i="2"/>
  <c r="K26" i="2"/>
  <c r="I26" i="2"/>
  <c r="H26" i="2"/>
  <c r="I23" i="2"/>
  <c r="I22" i="2"/>
  <c r="I21" i="2"/>
  <c r="L19" i="3" l="1"/>
  <c r="M19" i="3"/>
  <c r="K19" i="3"/>
  <c r="J19" i="3"/>
  <c r="I19" i="3"/>
  <c r="N19" i="3"/>
  <c r="O19" i="3"/>
  <c r="P19" i="3"/>
  <c r="I20" i="3"/>
  <c r="J20" i="3"/>
  <c r="K20" i="3"/>
  <c r="L20" i="3"/>
  <c r="M20" i="3"/>
  <c r="N20" i="3"/>
  <c r="O20" i="3"/>
  <c r="P20" i="3"/>
  <c r="J21" i="3"/>
  <c r="M21" i="3"/>
  <c r="P21" i="3"/>
  <c r="J22" i="3"/>
  <c r="M22" i="3"/>
  <c r="N22" i="3"/>
  <c r="O22" i="3"/>
  <c r="P22" i="3"/>
  <c r="J23" i="3"/>
  <c r="M23" i="3"/>
  <c r="P23" i="3"/>
  <c r="I24" i="3"/>
  <c r="J24" i="3"/>
  <c r="K24" i="3"/>
  <c r="L24" i="3"/>
  <c r="M24" i="3"/>
  <c r="N24" i="3"/>
  <c r="O24" i="3"/>
  <c r="P24" i="3"/>
  <c r="I25" i="3"/>
  <c r="J25" i="3"/>
  <c r="K25" i="3"/>
  <c r="L25" i="3"/>
  <c r="M25" i="3"/>
  <c r="N25" i="3"/>
  <c r="O25" i="3"/>
  <c r="P25" i="3"/>
  <c r="I26" i="3"/>
  <c r="J26" i="3"/>
  <c r="K26" i="3"/>
  <c r="L26" i="3"/>
  <c r="M26" i="3"/>
  <c r="N26" i="3"/>
  <c r="O26" i="3"/>
  <c r="P26" i="3"/>
  <c r="J27" i="3"/>
  <c r="M27" i="3"/>
  <c r="O27" i="3"/>
  <c r="P27" i="3"/>
  <c r="P28" i="3"/>
  <c r="H25" i="3"/>
  <c r="H24" i="3"/>
  <c r="H26" i="3"/>
  <c r="H20" i="3"/>
  <c r="H19" i="3"/>
  <c r="I28" i="2"/>
  <c r="I28" i="3" s="1"/>
  <c r="J28" i="3"/>
  <c r="K28" i="2"/>
  <c r="K28" i="3" s="1"/>
  <c r="L28" i="2"/>
  <c r="L28" i="3" s="1"/>
  <c r="M28" i="3"/>
  <c r="N28" i="2"/>
  <c r="N28" i="3" s="1"/>
  <c r="O28" i="2"/>
  <c r="O28" i="3" s="1"/>
  <c r="I27" i="2"/>
  <c r="I27" i="3" s="1"/>
  <c r="K27" i="2"/>
  <c r="K27" i="3" s="1"/>
  <c r="L27" i="2"/>
  <c r="L27" i="3" s="1"/>
  <c r="N27" i="2"/>
  <c r="N27" i="3" s="1"/>
  <c r="O27" i="2"/>
  <c r="I25" i="2"/>
  <c r="K25" i="2"/>
  <c r="L25" i="2"/>
  <c r="N25" i="2"/>
  <c r="O25" i="2"/>
  <c r="I24" i="2"/>
  <c r="K24" i="2"/>
  <c r="L24" i="2"/>
  <c r="N24" i="2"/>
  <c r="O24" i="2"/>
  <c r="I23" i="3"/>
  <c r="K23" i="2"/>
  <c r="K23" i="3" s="1"/>
  <c r="L23" i="2"/>
  <c r="L23" i="3" s="1"/>
  <c r="N23" i="2"/>
  <c r="N23" i="3" s="1"/>
  <c r="O23" i="2"/>
  <c r="O23" i="3" s="1"/>
  <c r="I22" i="3"/>
  <c r="K22" i="2"/>
  <c r="K22" i="3" s="1"/>
  <c r="L22" i="2"/>
  <c r="L22" i="3" s="1"/>
  <c r="N22" i="2"/>
  <c r="O22" i="2"/>
  <c r="I21" i="3"/>
  <c r="K21" i="2"/>
  <c r="K21" i="3" s="1"/>
  <c r="L21" i="2"/>
  <c r="L21" i="3" s="1"/>
  <c r="N21" i="2"/>
  <c r="N21" i="3" s="1"/>
  <c r="O21" i="2"/>
  <c r="O21" i="3" s="1"/>
  <c r="H28" i="2"/>
  <c r="H28" i="3" s="1"/>
  <c r="H27" i="2"/>
  <c r="H27" i="3" s="1"/>
  <c r="H25" i="2"/>
  <c r="H24" i="2"/>
  <c r="H23" i="2"/>
  <c r="H23" i="3" s="1"/>
  <c r="H22" i="2"/>
  <c r="H22" i="3" s="1"/>
  <c r="H21" i="2"/>
  <c r="H21" i="3" s="1"/>
  <c r="I20" i="2"/>
  <c r="K20" i="2"/>
  <c r="L20" i="2"/>
  <c r="N20" i="2"/>
  <c r="O20" i="2"/>
  <c r="H20" i="2"/>
  <c r="P1" i="3"/>
  <c r="P13" i="3"/>
  <c r="D13" i="3"/>
  <c r="D14" i="3"/>
  <c r="D15" i="3"/>
  <c r="D12" i="3"/>
  <c r="D21" i="3"/>
  <c r="D22" i="3"/>
  <c r="D23" i="3"/>
  <c r="D24" i="3"/>
  <c r="D25" i="3"/>
  <c r="D26" i="3"/>
  <c r="D27" i="3"/>
  <c r="D28" i="3"/>
  <c r="D20" i="3"/>
</calcChain>
</file>

<file path=xl/sharedStrings.xml><?xml version="1.0" encoding="utf-8"?>
<sst xmlns="http://schemas.openxmlformats.org/spreadsheetml/2006/main" count="143" uniqueCount="108">
  <si>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</si>
  <si>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</si>
  <si>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</si>
  <si>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</si>
  <si>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</si>
  <si>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</si>
  <si>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</si>
  <si>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</si>
  <si>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</si>
  <si>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</si>
  <si>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</si>
  <si>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</si>
  <si>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</si>
  <si>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</si>
  <si>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</si>
  <si>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</si>
  <si>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diameter</t>
    <phoneticPr fontId="1" type="noConversion"/>
  </si>
  <si>
    <t>Gearbox ratio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</si>
  <si>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</si>
  <si>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</si>
  <si>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</si>
  <si>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</si>
  <si>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</si>
  <si>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</si>
  <si>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</si>
  <si>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</si>
  <si>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</si>
  <si>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</si>
  <si>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</si>
  <si>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</si>
  <si>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</si>
  <si>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</si>
  <si>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</si>
  <si>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</si>
  <si>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General Features</t>
    <phoneticPr fontId="1" type="noConversion"/>
  </si>
  <si>
    <t>*For more motor features please refer datasheet "MX3310KV200HA".</t>
    <phoneticPr fontId="1" type="noConversion"/>
  </si>
  <si>
    <t>Nm</t>
    <phoneticPr fontId="1" type="noConversion"/>
  </si>
  <si>
    <t>MX3310KV200HA</t>
    <phoneticPr fontId="1" type="noConversion"/>
  </si>
  <si>
    <t>GH1.25-F-5P</t>
    <phoneticPr fontId="1" type="noConversion"/>
  </si>
  <si>
    <t>Signal cable：</t>
    <phoneticPr fontId="1" type="noConversion"/>
  </si>
  <si>
    <t>GH5P-M-28AWG-15cm</t>
    <phoneticPr fontId="1" type="noConversion"/>
  </si>
  <si>
    <t>MR30PW-F</t>
    <phoneticPr fontId="1" type="noConversion"/>
  </si>
  <si>
    <t>Pin definition(left to right):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</si>
  <si>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</si>
  <si>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</si>
  <si>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</si>
  <si>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信号线端子:</t>
    <phoneticPr fontId="1" type="noConversion"/>
  </si>
  <si>
    <t>信号线：</t>
    <phoneticPr fontId="1" type="noConversion"/>
  </si>
  <si>
    <t>动力端子：</t>
    <phoneticPr fontId="1" type="noConversion"/>
  </si>
  <si>
    <t>管脚定义 (左到右):</t>
    <phoneticPr fontId="1" type="noConversion"/>
  </si>
  <si>
    <t>动力线:</t>
    <phoneticPr fontId="1" type="noConversion"/>
  </si>
  <si>
    <t>基本尺寸</t>
    <phoneticPr fontId="1" type="noConversion"/>
  </si>
  <si>
    <t>单位</t>
    <phoneticPr fontId="1" type="noConversion"/>
  </si>
  <si>
    <t>电机参数</t>
    <phoneticPr fontId="1" type="noConversion"/>
  </si>
  <si>
    <t>直径</t>
    <phoneticPr fontId="1" type="noConversion"/>
  </si>
  <si>
    <t>电机类型</t>
    <phoneticPr fontId="1" type="noConversion"/>
  </si>
  <si>
    <t>无刷外转子</t>
    <phoneticPr fontId="1" type="noConversion"/>
  </si>
  <si>
    <t>主体长度</t>
    <phoneticPr fontId="1" type="noConversion"/>
  </si>
  <si>
    <t>电机型号</t>
    <phoneticPr fontId="1" type="noConversion"/>
  </si>
  <si>
    <t>出轴直径</t>
    <phoneticPr fontId="1" type="noConversion"/>
  </si>
  <si>
    <t>极对数</t>
    <phoneticPr fontId="1" type="noConversion"/>
  </si>
  <si>
    <t>出轴长度</t>
    <phoneticPr fontId="1" type="noConversion"/>
  </si>
  <si>
    <t>相数</t>
    <phoneticPr fontId="1" type="noConversion"/>
  </si>
  <si>
    <t>*了解更多电机参数请参考规格数 "MX3310KV200HA".</t>
    <phoneticPr fontId="1" type="noConversion"/>
  </si>
  <si>
    <t>齿轮箱参数</t>
    <phoneticPr fontId="1" type="noConversion"/>
  </si>
  <si>
    <t>减速运行参数</t>
    <phoneticPr fontId="1" type="noConversion"/>
  </si>
  <si>
    <t>齿轮箱比率</t>
    <phoneticPr fontId="1" type="noConversion"/>
  </si>
  <si>
    <t>齿轮箱型号</t>
    <phoneticPr fontId="1" type="noConversion"/>
  </si>
  <si>
    <t>额定电压</t>
    <phoneticPr fontId="1" type="noConversion"/>
  </si>
  <si>
    <t>齿轮箱类型</t>
    <phoneticPr fontId="1" type="noConversion"/>
  </si>
  <si>
    <t>空转转速</t>
    <phoneticPr fontId="1" type="noConversion"/>
  </si>
  <si>
    <t>速比</t>
    <phoneticPr fontId="1" type="noConversion"/>
  </si>
  <si>
    <t>额定转速</t>
    <phoneticPr fontId="1" type="noConversion"/>
  </si>
  <si>
    <t>级数</t>
    <phoneticPr fontId="1" type="noConversion"/>
  </si>
  <si>
    <t>额定转矩</t>
    <phoneticPr fontId="1" type="noConversion"/>
  </si>
  <si>
    <t>主体直径</t>
    <phoneticPr fontId="1" type="noConversion"/>
  </si>
  <si>
    <t>额定电流</t>
    <phoneticPr fontId="1" type="noConversion"/>
  </si>
  <si>
    <t>最大输出功率</t>
    <phoneticPr fontId="1" type="noConversion"/>
  </si>
  <si>
    <t>齿轮箱效率</t>
    <phoneticPr fontId="1" type="noConversion"/>
  </si>
  <si>
    <t>最高效率</t>
    <phoneticPr fontId="1" type="noConversion"/>
  </si>
  <si>
    <t>运行转矩</t>
    <phoneticPr fontId="1" type="noConversion"/>
  </si>
  <si>
    <t>赌转力矩</t>
    <phoneticPr fontId="1" type="noConversion"/>
  </si>
  <si>
    <t>破坏转矩</t>
    <phoneticPr fontId="1" type="noConversion"/>
  </si>
  <si>
    <t>赌转电流</t>
    <phoneticPr fontId="1" type="noConversion"/>
  </si>
  <si>
    <t>*注意: 不推荐在堵转情况下运行。 请做好必要的保护以防不可以逆转的损坏！</t>
    <phoneticPr fontId="1" type="noConversion"/>
  </si>
  <si>
    <r>
      <t xml:space="preserve">*In case specific shaft, connector, or any other features need to be customized, please visit </t>
    </r>
    <r>
      <rPr>
        <i/>
        <u/>
        <sz val="11"/>
        <color theme="1"/>
        <rFont val="等线"/>
        <family val="3"/>
        <charset val="134"/>
        <scheme val="minor"/>
      </rPr>
      <t>www.damoto.tech</t>
    </r>
    <r>
      <rPr>
        <i/>
        <sz val="11"/>
        <color theme="1"/>
        <rFont val="等线"/>
        <family val="3"/>
        <charset val="134"/>
        <scheme val="minor"/>
      </rPr>
      <t xml:space="preserve">
and contact us.</t>
    </r>
    <phoneticPr fontId="1" type="noConversion"/>
  </si>
  <si>
    <r>
      <t>*如需定制出轴，接线方式以及其它任何的特性请访问</t>
    </r>
    <r>
      <rPr>
        <i/>
        <u/>
        <sz val="11"/>
        <color theme="1"/>
        <rFont val="等线"/>
        <family val="3"/>
        <charset val="134"/>
        <scheme val="minor"/>
      </rPr>
      <t>www.damoto.cn</t>
    </r>
    <r>
      <rPr>
        <i/>
        <sz val="11"/>
        <color theme="1"/>
        <rFont val="等线"/>
        <family val="3"/>
        <charset val="134"/>
        <scheme val="minor"/>
      </rPr>
      <t>并联系我们。</t>
    </r>
    <phoneticPr fontId="1" type="noConversion"/>
  </si>
  <si>
    <t>单位：mm</t>
  </si>
  <si>
    <t>Unit：mm</t>
  </si>
  <si>
    <t>Signal connector (P1):</t>
    <phoneticPr fontId="1" type="noConversion"/>
  </si>
  <si>
    <t>Phase connector (P2)：</t>
    <phoneticPr fontId="1" type="noConversion"/>
  </si>
  <si>
    <t>AMASS MR30PW-F</t>
    <phoneticPr fontId="1" type="noConversion"/>
  </si>
  <si>
    <t>P2:</t>
    <phoneticPr fontId="1" type="noConversion"/>
  </si>
  <si>
    <t>P1: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</si>
  <si>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>P1:</t>
    </r>
    <r>
      <rPr>
        <sz val="10"/>
        <color theme="1"/>
        <rFont val="等线"/>
        <family val="3"/>
        <charset val="134"/>
        <scheme val="minor"/>
      </rPr>
      <t xml:space="preserve"> 1.HW 2.HV 3.HU 4.VCC 5.GND </t>
    </r>
    <r>
      <rPr>
        <b/>
        <sz val="10"/>
        <color theme="1"/>
        <rFont val="等线"/>
        <family val="3"/>
        <charset val="134"/>
        <scheme val="minor"/>
      </rPr>
      <t>P2:</t>
    </r>
    <r>
      <rPr>
        <sz val="10"/>
        <color theme="1"/>
        <rFont val="等线"/>
        <family val="3"/>
        <charset val="134"/>
        <scheme val="minor"/>
      </rPr>
      <t xml:space="preserve"> 1.W  2.V  3.U</t>
    </r>
    <phoneticPr fontId="1" type="noConversion"/>
  </si>
  <si>
    <t>Braking torque</t>
    <phoneticPr fontId="1" type="noConversion"/>
  </si>
  <si>
    <t>GP42L2A</t>
    <phoneticPr fontId="1" type="noConversion"/>
  </si>
  <si>
    <t>Diameter</t>
    <phoneticPr fontId="1" type="noConversion"/>
  </si>
  <si>
    <t>Output shaft diam.</t>
    <phoneticPr fontId="1" type="noConversion"/>
  </si>
  <si>
    <t>Output shaft length</t>
    <phoneticPr fontId="1" type="noConversion"/>
  </si>
  <si>
    <r>
      <t xml:space="preserve">Nominal &amp; </t>
    </r>
    <r>
      <rPr>
        <b/>
        <sz val="10"/>
        <color theme="1"/>
        <rFont val="Microsoft YaHei UI"/>
        <family val="2"/>
        <charset val="134"/>
      </rPr>
      <t>Stall</t>
    </r>
  </si>
  <si>
    <t>Stall torque*</t>
    <phoneticPr fontId="1" type="noConversion"/>
  </si>
  <si>
    <t>Stall current*</t>
    <phoneticPr fontId="1" type="noConversion"/>
  </si>
  <si>
    <t>*Attention: Stall operation is not recommended, please do necessary protection to avoid irreparable damage!</t>
    <phoneticPr fontId="1" type="noConversion"/>
  </si>
  <si>
    <t>MX3310KV200HA-GP42L3A</t>
    <phoneticPr fontId="1" type="noConversion"/>
  </si>
  <si>
    <t>32.5/50.9/71.2</t>
    <phoneticPr fontId="1" type="noConversion"/>
  </si>
  <si>
    <t>Gearbox stages</t>
    <phoneticPr fontId="1" type="noConversion"/>
  </si>
  <si>
    <t>MR30-M-20AWG-15cm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</si>
</sst>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_);[Red]\(0.0\)"/>
    <numFmt numFmtId="179" formatCode="0_);[Red]\(0\)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i/>
      <u/>
      <sz val="11"/>
      <color theme="1"/>
      <name val="等线"/>
      <family val="3"/>
      <charset val="134"/>
      <scheme val="minor"/>
    </font>
    <font>
      <b/>
      <sz val="11"/>
      <color theme="1"/>
      <name val="Adobe 黑体 Std R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Verdana"/>
      <family val="2"/>
    </font>
    <font>
      <b/>
      <sz val="10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0" fillId="3" borderId="0" xfId="0" applyFont="1" applyFill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4" fillId="3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0" fontId="6" fillId="0" borderId="0" xfId="0" applyFont="1" applyFill="1" applyBorder="1">
      <alignment vertical="center"/>
    </xf>
    <xf numFmtId="0" fontId="0" fillId="3" borderId="0" xfId="0" applyFont="1" applyFill="1" applyAlignment="1">
      <alignment horizontal="right" vertical="center"/>
    </xf>
    <xf numFmtId="0" fontId="10" fillId="0" borderId="0" xfId="0" applyFont="1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center" vertical="center"/>
    </xf>
    <xf numFmtId="9" fontId="6" fillId="0" borderId="0" xfId="0" applyNumberFormat="1" applyFont="1" applyFill="1" applyBorder="1">
      <alignment vertical="center"/>
    </xf>
    <xf numFmtId="9" fontId="0" fillId="0" borderId="0" xfId="0" applyNumberFormat="1" applyFont="1" applyFill="1" applyBorder="1" applyAlignment="1">
      <alignment horizontal="center" vertical="center"/>
    </xf>
    <xf numFmtId="178" fontId="0" fillId="3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179" fontId="0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9" fontId="0" fillId="0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/>
    </xf>
    <xf numFmtId="0" fontId="8" fillId="3" borderId="0" xfId="0" applyFont="1" applyFill="1" applyBorder="1">
      <alignment vertical="center"/>
    </xf>
    <xf numFmtId="0" fontId="14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17" fillId="3" borderId="0" xfId="0" applyFont="1" applyFill="1" applyBorder="1">
      <alignment vertical="center"/>
    </xf>
    <xf numFmtId="178" fontId="0" fillId="3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70842</xdr:colOff>
      <xdr:row>0</xdr:row>
      <xdr:rowOff>336544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11</xdr:col>
          <xdr:colOff>333375</xdr:colOff>
          <xdr:row>5</xdr:row>
          <xdr:rowOff>228600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</xdr:row>
          <xdr:rowOff>200024</xdr:rowOff>
        </xdr:from>
        <xdr:to>
          <xdr:col>15</xdr:col>
          <xdr:colOff>142088</xdr:colOff>
          <xdr:row>3</xdr:row>
          <xdr:rowOff>2133599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34FA26EC-11B9-466E-8EA3-81171A2BF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70842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10</xdr:col>
          <xdr:colOff>219075</xdr:colOff>
          <xdr:row>5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</xdr:row>
          <xdr:rowOff>238125</xdr:rowOff>
        </xdr:from>
        <xdr:to>
          <xdr:col>15</xdr:col>
          <xdr:colOff>180975</xdr:colOff>
          <xdr:row>3</xdr:row>
          <xdr:rowOff>2152650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2206-2F76-482D-9016-05E0930F7642}">
  <dimension ref="A1:Y33"/>
  <sheetViews>
    <sheetView tabSelected="1" showWhiteSpace="0" zoomScaleNormal="100" zoomScalePageLayoutView="55" workbookViewId="0">
      <selection activeCell="S4" sqref="S4"/>
    </sheetView>
  </sheetViews>
  <sheetFormatPr defaultRowHeight="14.25" x14ac:dyDescent="0.2"/>
  <cols>
    <col min="1" max="1" width="11.375" customWidth="1"/>
    <col min="2" max="2" width="6.625" customWidth="1"/>
    <col min="3" max="3" width="3.625" customWidth="1"/>
    <col min="4" max="4" width="10.875" customWidth="1"/>
    <col min="5" max="5" width="2.5" customWidth="1"/>
    <col min="6" max="6" width="15.25" customWidth="1"/>
    <col min="7" max="7" width="3.75" customWidth="1"/>
    <col min="8" max="8" width="4.625" customWidth="1"/>
    <col min="9" max="9" width="5" customWidth="1"/>
    <col min="10" max="10" width="3" customWidth="1"/>
    <col min="11" max="11" width="5.25" customWidth="1"/>
    <col min="12" max="12" width="5.375" customWidth="1"/>
    <col min="13" max="13" width="3.25" customWidth="1"/>
    <col min="14" max="14" width="5.25" customWidth="1"/>
    <col min="15" max="15" width="4.625" customWidth="1"/>
    <col min="16" max="16" width="2.625" customWidth="1"/>
  </cols>
  <sheetData>
    <row r="1" spans="1:18" ht="28.35" customHeight="1" x14ac:dyDescent="0.35">
      <c r="P1" s="54" t="s">
        <v>104</v>
      </c>
    </row>
    <row r="2" spans="1:18" ht="4.3499999999999996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ht="9.9499999999999993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8" ht="185.25" customHeight="1" x14ac:dyDescent="0.2">
      <c r="H4" s="79" t="s">
        <v>93</v>
      </c>
      <c r="J4" s="79" t="s">
        <v>92</v>
      </c>
      <c r="P4" s="79" t="s">
        <v>88</v>
      </c>
    </row>
    <row r="5" spans="1:18" ht="20.100000000000001" customHeight="1" x14ac:dyDescent="0.2">
      <c r="A5" s="47" t="s">
        <v>89</v>
      </c>
      <c r="B5" s="4"/>
      <c r="C5" s="4"/>
      <c r="D5" s="4"/>
      <c r="E5" s="4"/>
      <c r="F5" s="48" t="s">
        <v>38</v>
      </c>
    </row>
    <row r="6" spans="1:18" ht="20.100000000000001" customHeight="1" x14ac:dyDescent="0.2">
      <c r="A6" t="s">
        <v>39</v>
      </c>
      <c r="F6" s="49" t="s">
        <v>40</v>
      </c>
    </row>
    <row r="7" spans="1:18" ht="20.100000000000001" customHeight="1" x14ac:dyDescent="0.2">
      <c r="A7" s="4" t="s">
        <v>90</v>
      </c>
      <c r="B7" s="4"/>
      <c r="C7" s="4"/>
      <c r="D7" s="4"/>
      <c r="E7" s="4"/>
      <c r="F7" s="50" t="s">
        <v>91</v>
      </c>
      <c r="H7" s="4" t="s">
        <v>42</v>
      </c>
      <c r="I7" s="4"/>
      <c r="J7" s="4"/>
      <c r="K7" s="4"/>
      <c r="L7" s="4"/>
      <c r="M7" s="4"/>
      <c r="N7" s="4"/>
      <c r="O7" s="4"/>
      <c r="P7" s="4"/>
      <c r="R7" s="49"/>
    </row>
    <row r="8" spans="1:18" ht="20.100000000000001" customHeight="1" x14ac:dyDescent="0.2">
      <c r="A8" t="s">
        <v>43</v>
      </c>
      <c r="F8" s="49" t="s">
        <v>107</v>
      </c>
      <c r="H8" s="80" t="s">
        <v>94</v>
      </c>
      <c r="I8" s="46"/>
      <c r="J8" s="46"/>
      <c r="K8" s="56"/>
      <c r="L8" s="46"/>
      <c r="R8" s="49"/>
    </row>
    <row r="9" spans="1:18" ht="20.100000000000001" customHeight="1" x14ac:dyDescent="0.2">
      <c r="A9" s="2" t="s">
        <v>20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8" s="20" customFormat="1" ht="9.9499999999999993" customHeight="1" x14ac:dyDescent="0.2">
      <c r="A10" s="29"/>
      <c r="B10" s="30"/>
      <c r="C10" s="3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1:18" ht="24.95" customHeight="1" x14ac:dyDescent="0.2">
      <c r="A11" s="83" t="s">
        <v>34</v>
      </c>
      <c r="B11" s="6"/>
      <c r="C11" s="32" t="s">
        <v>33</v>
      </c>
      <c r="D11" s="7"/>
      <c r="E11" s="82"/>
      <c r="F11" s="83" t="s">
        <v>28</v>
      </c>
      <c r="G11" s="12"/>
      <c r="H11" s="1"/>
      <c r="I11" s="1"/>
      <c r="J11" s="1"/>
      <c r="K11" s="1"/>
      <c r="L11" s="1"/>
      <c r="M11" s="1"/>
      <c r="N11" s="1"/>
      <c r="O11" s="1"/>
      <c r="P11" s="1"/>
    </row>
    <row r="12" spans="1:18" ht="24.95" customHeight="1" x14ac:dyDescent="0.2">
      <c r="A12" s="8" t="s">
        <v>97</v>
      </c>
      <c r="B12" s="8"/>
      <c r="C12" s="26"/>
      <c r="D12" s="16">
        <v>42</v>
      </c>
      <c r="E12" s="31"/>
      <c r="F12" s="9" t="s">
        <v>1</v>
      </c>
      <c r="G12" s="8"/>
      <c r="H12" s="8"/>
      <c r="I12" s="8"/>
      <c r="J12" s="8"/>
      <c r="K12" s="8"/>
      <c r="L12" s="8"/>
      <c r="M12" s="8"/>
      <c r="N12" s="8"/>
      <c r="O12" s="8"/>
      <c r="P12" s="60" t="s">
        <v>2</v>
      </c>
    </row>
    <row r="13" spans="1:18" ht="24.95" customHeight="1" x14ac:dyDescent="0.2">
      <c r="A13" s="1" t="s">
        <v>0</v>
      </c>
      <c r="B13" s="1"/>
      <c r="C13" s="27" t="s">
        <v>25</v>
      </c>
      <c r="D13" s="78">
        <v>86.4</v>
      </c>
      <c r="E13" s="31"/>
      <c r="F13" s="11" t="s">
        <v>3</v>
      </c>
      <c r="G13" s="1"/>
      <c r="H13" s="1"/>
      <c r="I13" s="1"/>
      <c r="J13" s="1"/>
      <c r="K13" s="1"/>
      <c r="L13" s="1"/>
      <c r="M13" s="1"/>
      <c r="N13" s="1"/>
      <c r="O13" s="1"/>
      <c r="P13" s="59" t="s">
        <v>37</v>
      </c>
    </row>
    <row r="14" spans="1:18" ht="24.95" customHeight="1" x14ac:dyDescent="0.2">
      <c r="A14" s="8" t="s">
        <v>98</v>
      </c>
      <c r="B14" s="8"/>
      <c r="C14" s="26" t="s">
        <v>25</v>
      </c>
      <c r="D14" s="16">
        <v>8</v>
      </c>
      <c r="E14" s="31"/>
      <c r="F14" s="9" t="s">
        <v>4</v>
      </c>
      <c r="G14" s="9"/>
      <c r="H14" s="9"/>
      <c r="I14" s="9"/>
      <c r="J14" s="9"/>
      <c r="K14" s="9"/>
      <c r="L14" s="9"/>
      <c r="M14" s="9"/>
      <c r="N14" s="9"/>
      <c r="O14" s="9"/>
      <c r="P14" s="16">
        <v>7</v>
      </c>
      <c r="Q14" s="5"/>
      <c r="R14" s="5"/>
    </row>
    <row r="15" spans="1:18" ht="24.95" customHeight="1" x14ac:dyDescent="0.2">
      <c r="A15" s="11" t="s">
        <v>99</v>
      </c>
      <c r="B15" s="11"/>
      <c r="C15" s="28" t="s">
        <v>25</v>
      </c>
      <c r="D15" s="78">
        <v>22</v>
      </c>
      <c r="E15" s="31"/>
      <c r="F15" s="11" t="s">
        <v>27</v>
      </c>
      <c r="G15" s="11"/>
      <c r="H15" s="11"/>
      <c r="I15" s="11"/>
      <c r="J15" s="11"/>
      <c r="K15" s="11"/>
      <c r="L15" s="11"/>
      <c r="M15" s="11"/>
      <c r="N15" s="11"/>
      <c r="O15" s="11"/>
      <c r="P15" s="78">
        <v>3</v>
      </c>
      <c r="Q15" s="5"/>
      <c r="R15" s="5"/>
    </row>
    <row r="16" spans="1:18" ht="20.100000000000001" customHeight="1" x14ac:dyDescent="0.2">
      <c r="A16" s="9"/>
      <c r="B16" s="9"/>
      <c r="C16" s="23"/>
      <c r="D16" s="9"/>
      <c r="E16" s="31"/>
      <c r="F16" s="92" t="s">
        <v>35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5"/>
      <c r="R16" s="5"/>
    </row>
    <row r="17" spans="1:25" s="20" customFormat="1" ht="9.9499999999999993" customHeight="1" x14ac:dyDescent="0.2">
      <c r="A17" s="31"/>
      <c r="B17" s="31"/>
      <c r="C17" s="39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0"/>
      <c r="R17" s="40"/>
    </row>
    <row r="18" spans="1:25" ht="24.95" customHeight="1" x14ac:dyDescent="0.2">
      <c r="A18" s="83" t="s">
        <v>10</v>
      </c>
      <c r="B18" s="37"/>
      <c r="C18" s="32" t="s">
        <v>33</v>
      </c>
      <c r="D18" s="37"/>
      <c r="E18" s="41"/>
      <c r="F18" s="83" t="s">
        <v>100</v>
      </c>
      <c r="G18" s="38" t="s">
        <v>33</v>
      </c>
      <c r="H18" s="37"/>
      <c r="I18" s="37"/>
      <c r="J18" s="37"/>
      <c r="K18" s="37"/>
      <c r="L18" s="37"/>
      <c r="M18" s="37"/>
      <c r="N18" s="37"/>
      <c r="O18" s="37"/>
      <c r="P18" s="37"/>
    </row>
    <row r="19" spans="1:25" ht="24.95" customHeight="1" x14ac:dyDescent="0.2">
      <c r="A19" s="17"/>
      <c r="B19" s="13"/>
      <c r="C19" s="13"/>
      <c r="D19" s="15"/>
      <c r="E19" s="41"/>
      <c r="F19" s="9" t="s">
        <v>17</v>
      </c>
      <c r="G19" s="33" t="s">
        <v>26</v>
      </c>
      <c r="H19" s="93">
        <v>32.5</v>
      </c>
      <c r="I19" s="93">
        <v>32.5</v>
      </c>
      <c r="J19" s="77"/>
      <c r="K19" s="93">
        <v>50.9</v>
      </c>
      <c r="L19" s="93">
        <v>50.9</v>
      </c>
      <c r="M19" s="93"/>
      <c r="N19" s="93">
        <v>71.2</v>
      </c>
      <c r="O19" s="93">
        <v>71.2</v>
      </c>
      <c r="P19" s="77"/>
      <c r="Q19" s="5" t="s">
        <v>32</v>
      </c>
      <c r="R19" s="5"/>
    </row>
    <row r="20" spans="1:25" ht="24.95" customHeight="1" x14ac:dyDescent="0.2">
      <c r="A20" s="30" t="s">
        <v>11</v>
      </c>
      <c r="B20" s="42"/>
      <c r="C20" s="43"/>
      <c r="D20" s="44" t="s">
        <v>96</v>
      </c>
      <c r="E20" s="41"/>
      <c r="F20" s="31" t="s">
        <v>5</v>
      </c>
      <c r="G20" s="35" t="s">
        <v>21</v>
      </c>
      <c r="H20" s="35">
        <f>Q20</f>
        <v>12</v>
      </c>
      <c r="I20" s="35">
        <f t="shared" ref="I20:O20" si="0">R20</f>
        <v>24</v>
      </c>
      <c r="J20" s="35"/>
      <c r="K20" s="35">
        <f t="shared" si="0"/>
        <v>12</v>
      </c>
      <c r="L20" s="35">
        <f t="shared" si="0"/>
        <v>24</v>
      </c>
      <c r="M20" s="35"/>
      <c r="N20" s="35">
        <f t="shared" si="0"/>
        <v>12</v>
      </c>
      <c r="O20" s="35">
        <f t="shared" si="0"/>
        <v>24</v>
      </c>
      <c r="P20" s="45"/>
      <c r="Q20" s="35">
        <v>12</v>
      </c>
      <c r="R20" s="35">
        <v>24</v>
      </c>
      <c r="S20" s="21">
        <v>48</v>
      </c>
      <c r="T20" s="35">
        <v>12</v>
      </c>
      <c r="U20" s="21">
        <v>24</v>
      </c>
      <c r="V20" s="21">
        <v>48</v>
      </c>
      <c r="W20" s="21">
        <v>12</v>
      </c>
      <c r="X20" s="21">
        <v>24</v>
      </c>
      <c r="Y20" s="21">
        <v>48</v>
      </c>
    </row>
    <row r="21" spans="1:25" ht="24.95" customHeight="1" x14ac:dyDescent="0.2">
      <c r="A21" s="8" t="s">
        <v>15</v>
      </c>
      <c r="B21" s="13"/>
      <c r="C21" s="18"/>
      <c r="D21" s="14" t="s">
        <v>22</v>
      </c>
      <c r="E21" s="41"/>
      <c r="F21" s="9" t="s">
        <v>6</v>
      </c>
      <c r="G21" s="33" t="s">
        <v>29</v>
      </c>
      <c r="H21" s="33">
        <f>Q21/H19</f>
        <v>73.84615384615384</v>
      </c>
      <c r="I21" s="24">
        <f>R21/I19</f>
        <v>147.69230769230768</v>
      </c>
      <c r="J21" s="33"/>
      <c r="K21" s="33">
        <f t="shared" ref="I21:O21" si="1">T21/K19</f>
        <v>47.151277013752456</v>
      </c>
      <c r="L21" s="33">
        <f t="shared" si="1"/>
        <v>94.302554027504911</v>
      </c>
      <c r="M21" s="33"/>
      <c r="N21" s="33">
        <f t="shared" si="1"/>
        <v>33.707865168539321</v>
      </c>
      <c r="O21" s="33">
        <f t="shared" si="1"/>
        <v>67.415730337078642</v>
      </c>
      <c r="P21" s="33"/>
      <c r="Q21" s="5">
        <v>2400</v>
      </c>
      <c r="R21" s="5">
        <v>4800</v>
      </c>
      <c r="S21">
        <v>9600</v>
      </c>
      <c r="T21" s="5">
        <v>2400</v>
      </c>
      <c r="U21" s="5">
        <v>4800</v>
      </c>
      <c r="V21">
        <v>9600</v>
      </c>
      <c r="W21" s="5">
        <v>2400</v>
      </c>
      <c r="X21" s="5">
        <v>4800</v>
      </c>
      <c r="Y21">
        <v>9600</v>
      </c>
    </row>
    <row r="22" spans="1:25" ht="24.95" customHeight="1" x14ac:dyDescent="0.2">
      <c r="A22" s="30" t="s">
        <v>17</v>
      </c>
      <c r="B22" s="42"/>
      <c r="C22" s="21" t="s">
        <v>26</v>
      </c>
      <c r="D22" s="66" t="s">
        <v>105</v>
      </c>
      <c r="E22" s="41"/>
      <c r="F22" s="31" t="s">
        <v>7</v>
      </c>
      <c r="G22" s="35" t="s">
        <v>29</v>
      </c>
      <c r="H22" s="67">
        <f>Q22/H19</f>
        <v>46.153846153846153</v>
      </c>
      <c r="I22" s="67">
        <f>R22/I19</f>
        <v>104.61538461538461</v>
      </c>
      <c r="J22" s="67"/>
      <c r="K22" s="67">
        <f t="shared" ref="I22:O22" si="2">T22/K19</f>
        <v>29.469548133595286</v>
      </c>
      <c r="L22" s="67">
        <f t="shared" si="2"/>
        <v>66.797642436149317</v>
      </c>
      <c r="M22" s="67"/>
      <c r="N22" s="67">
        <f t="shared" si="2"/>
        <v>21.067415730337078</v>
      </c>
      <c r="O22" s="67">
        <f t="shared" si="2"/>
        <v>47.752808988764045</v>
      </c>
      <c r="P22" s="67"/>
      <c r="Q22" s="5">
        <v>1500</v>
      </c>
      <c r="R22" s="5">
        <v>3400</v>
      </c>
      <c r="S22">
        <v>7800</v>
      </c>
      <c r="T22" s="5">
        <v>1500</v>
      </c>
      <c r="U22" s="5">
        <v>3400</v>
      </c>
      <c r="V22">
        <v>7800</v>
      </c>
      <c r="W22" s="5">
        <v>1500</v>
      </c>
      <c r="X22" s="5">
        <v>3400</v>
      </c>
      <c r="Y22">
        <v>7800</v>
      </c>
    </row>
    <row r="23" spans="1:25" ht="24.95" customHeight="1" x14ac:dyDescent="0.2">
      <c r="A23" s="8" t="s">
        <v>106</v>
      </c>
      <c r="B23" s="13"/>
      <c r="C23" s="18"/>
      <c r="D23" s="16">
        <v>3</v>
      </c>
      <c r="E23" s="41"/>
      <c r="F23" s="9" t="s">
        <v>18</v>
      </c>
      <c r="G23" s="33" t="s">
        <v>36</v>
      </c>
      <c r="H23" s="34">
        <f>Q23*H19/1000</f>
        <v>3.25</v>
      </c>
      <c r="I23" s="34">
        <f>R23*I19/1000</f>
        <v>5.85</v>
      </c>
      <c r="J23" s="34"/>
      <c r="K23" s="34">
        <f t="shared" ref="I23:O23" si="3">T23*K19/1000</f>
        <v>5.09</v>
      </c>
      <c r="L23" s="34">
        <f t="shared" si="3"/>
        <v>9.1620000000000008</v>
      </c>
      <c r="M23" s="34"/>
      <c r="N23" s="34">
        <f t="shared" si="3"/>
        <v>7.12</v>
      </c>
      <c r="O23" s="34">
        <f t="shared" si="3"/>
        <v>12.816000000000001</v>
      </c>
      <c r="P23" s="34"/>
      <c r="Q23" s="5">
        <v>100</v>
      </c>
      <c r="R23" s="40">
        <v>180</v>
      </c>
      <c r="S23">
        <v>350</v>
      </c>
      <c r="T23" s="5">
        <v>100</v>
      </c>
      <c r="U23" s="40">
        <v>180</v>
      </c>
      <c r="V23">
        <v>350</v>
      </c>
      <c r="W23" s="5">
        <v>100</v>
      </c>
      <c r="X23" s="40">
        <v>180</v>
      </c>
      <c r="Y23">
        <v>350</v>
      </c>
    </row>
    <row r="24" spans="1:25" ht="24.95" customHeight="1" x14ac:dyDescent="0.2">
      <c r="A24" s="30" t="s">
        <v>16</v>
      </c>
      <c r="B24" s="42"/>
      <c r="C24" s="64" t="s">
        <v>25</v>
      </c>
      <c r="D24" s="52">
        <v>42</v>
      </c>
      <c r="E24" s="41"/>
      <c r="F24" s="31" t="s">
        <v>8</v>
      </c>
      <c r="G24" s="35" t="s">
        <v>30</v>
      </c>
      <c r="H24" s="35">
        <f>Q24*1.1</f>
        <v>2.4200000000000004</v>
      </c>
      <c r="I24" s="35">
        <f t="shared" ref="I24:O24" si="4">R24*1.1</f>
        <v>4.07</v>
      </c>
      <c r="J24" s="35"/>
      <c r="K24" s="35">
        <f t="shared" si="4"/>
        <v>2.4200000000000004</v>
      </c>
      <c r="L24" s="35">
        <f t="shared" si="4"/>
        <v>4.07</v>
      </c>
      <c r="M24" s="35"/>
      <c r="N24" s="35">
        <f t="shared" si="4"/>
        <v>2.4200000000000004</v>
      </c>
      <c r="O24" s="35">
        <f t="shared" si="4"/>
        <v>4.07</v>
      </c>
      <c r="P24" s="35"/>
      <c r="Q24" s="5">
        <v>2.2000000000000002</v>
      </c>
      <c r="R24" s="40">
        <v>3.7</v>
      </c>
      <c r="S24">
        <v>7.2</v>
      </c>
      <c r="T24" s="5">
        <v>2.2000000000000002</v>
      </c>
      <c r="U24" s="40">
        <v>3.7</v>
      </c>
      <c r="V24">
        <v>7.2</v>
      </c>
      <c r="W24" s="5">
        <v>2.2000000000000002</v>
      </c>
      <c r="X24" s="40">
        <v>3.7</v>
      </c>
      <c r="Y24">
        <v>7.2</v>
      </c>
    </row>
    <row r="25" spans="1:25" ht="24.95" customHeight="1" x14ac:dyDescent="0.2">
      <c r="A25" s="8" t="s">
        <v>12</v>
      </c>
      <c r="B25" s="13"/>
      <c r="C25" s="25" t="s">
        <v>24</v>
      </c>
      <c r="D25" s="16">
        <v>37.9</v>
      </c>
      <c r="E25" s="41"/>
      <c r="F25" s="9" t="s">
        <v>9</v>
      </c>
      <c r="G25" s="33" t="s">
        <v>31</v>
      </c>
      <c r="H25" s="33">
        <f>Q25*0.9</f>
        <v>18</v>
      </c>
      <c r="I25" s="33">
        <f t="shared" ref="I25:O25" si="5">R25*0.9</f>
        <v>63</v>
      </c>
      <c r="J25" s="33"/>
      <c r="K25" s="33">
        <f t="shared" si="5"/>
        <v>18</v>
      </c>
      <c r="L25" s="33">
        <f t="shared" si="5"/>
        <v>63</v>
      </c>
      <c r="M25" s="33"/>
      <c r="N25" s="33">
        <f t="shared" si="5"/>
        <v>18</v>
      </c>
      <c r="O25" s="33">
        <f t="shared" si="5"/>
        <v>63</v>
      </c>
      <c r="P25" s="33"/>
      <c r="Q25" s="5">
        <v>20</v>
      </c>
      <c r="R25" s="40">
        <v>70</v>
      </c>
      <c r="S25">
        <v>240</v>
      </c>
      <c r="T25" s="5">
        <v>20</v>
      </c>
      <c r="U25" s="40">
        <v>70</v>
      </c>
      <c r="V25">
        <v>240</v>
      </c>
      <c r="W25" s="5">
        <v>20</v>
      </c>
      <c r="X25" s="40">
        <v>70</v>
      </c>
      <c r="Y25">
        <v>240</v>
      </c>
    </row>
    <row r="26" spans="1:25" ht="24.95" customHeight="1" x14ac:dyDescent="0.2">
      <c r="A26" s="30" t="s">
        <v>14</v>
      </c>
      <c r="B26" s="42"/>
      <c r="C26" s="21"/>
      <c r="D26" s="68">
        <v>0.7</v>
      </c>
      <c r="E26" s="41"/>
      <c r="F26" s="31" t="s">
        <v>19</v>
      </c>
      <c r="G26" s="35"/>
      <c r="H26" s="69">
        <f>Q26*0.7</f>
        <v>0.55999999999999994</v>
      </c>
      <c r="I26" s="69">
        <f>R26*0.7</f>
        <v>0.60199999999999998</v>
      </c>
      <c r="J26" s="69"/>
      <c r="K26" s="69">
        <f>T26*0.7</f>
        <v>0.55999999999999994</v>
      </c>
      <c r="L26" s="69">
        <f>U26*0.7</f>
        <v>0.60199999999999998</v>
      </c>
      <c r="M26" s="69"/>
      <c r="N26" s="69">
        <f>W26*0.7</f>
        <v>0.55999999999999994</v>
      </c>
      <c r="O26" s="69">
        <f>X26*0.7</f>
        <v>0.60199999999999998</v>
      </c>
      <c r="P26" s="69"/>
      <c r="Q26" s="36">
        <v>0.8</v>
      </c>
      <c r="R26" s="36">
        <v>0.86</v>
      </c>
      <c r="S26" s="22">
        <v>0.86</v>
      </c>
      <c r="T26" s="36">
        <v>0.8</v>
      </c>
      <c r="U26" s="36">
        <v>0.86</v>
      </c>
      <c r="V26" s="22">
        <v>0.86</v>
      </c>
      <c r="W26" s="36">
        <v>0.8</v>
      </c>
      <c r="X26" s="36">
        <v>0.86</v>
      </c>
      <c r="Y26" s="22">
        <v>0.86</v>
      </c>
    </row>
    <row r="27" spans="1:25" ht="24.95" customHeight="1" x14ac:dyDescent="0.2">
      <c r="A27" s="8" t="s">
        <v>13</v>
      </c>
      <c r="B27" s="13"/>
      <c r="C27" s="53" t="s">
        <v>23</v>
      </c>
      <c r="D27" s="16">
        <v>120</v>
      </c>
      <c r="E27" s="41"/>
      <c r="F27" s="9" t="s">
        <v>101</v>
      </c>
      <c r="G27" s="33" t="s">
        <v>36</v>
      </c>
      <c r="H27" s="24">
        <f>Q27*H19/1000</f>
        <v>9.75</v>
      </c>
      <c r="I27" s="24">
        <f t="shared" ref="I27:O27" si="6">R27*I19/1000</f>
        <v>13</v>
      </c>
      <c r="J27" s="24"/>
      <c r="K27" s="24">
        <f t="shared" si="6"/>
        <v>15.27</v>
      </c>
      <c r="L27" s="24">
        <f t="shared" si="6"/>
        <v>20.36</v>
      </c>
      <c r="M27" s="24"/>
      <c r="N27" s="24">
        <f t="shared" si="6"/>
        <v>21.36</v>
      </c>
      <c r="O27" s="24">
        <f t="shared" si="6"/>
        <v>28.48</v>
      </c>
      <c r="P27" s="24"/>
      <c r="Q27" s="5">
        <v>300</v>
      </c>
      <c r="R27" s="40">
        <v>400</v>
      </c>
      <c r="S27">
        <v>740</v>
      </c>
      <c r="T27" s="5">
        <v>300</v>
      </c>
      <c r="U27" s="40">
        <v>400</v>
      </c>
      <c r="V27">
        <v>740</v>
      </c>
      <c r="W27" s="5">
        <v>300</v>
      </c>
      <c r="X27" s="40">
        <v>400</v>
      </c>
      <c r="Y27">
        <v>740</v>
      </c>
    </row>
    <row r="28" spans="1:25" ht="24.95" customHeight="1" x14ac:dyDescent="0.2">
      <c r="A28" s="30" t="s">
        <v>95</v>
      </c>
      <c r="B28" s="42"/>
      <c r="C28" s="43" t="s">
        <v>23</v>
      </c>
      <c r="D28" s="52">
        <v>360</v>
      </c>
      <c r="E28" s="41"/>
      <c r="F28" s="31" t="s">
        <v>102</v>
      </c>
      <c r="G28" s="35" t="s">
        <v>30</v>
      </c>
      <c r="H28" s="35">
        <f>Q28</f>
        <v>6.5</v>
      </c>
      <c r="I28" s="35">
        <f t="shared" ref="I28:O28" si="7">R28</f>
        <v>9</v>
      </c>
      <c r="J28" s="35"/>
      <c r="K28" s="35">
        <f t="shared" si="7"/>
        <v>6.5</v>
      </c>
      <c r="L28" s="35">
        <f t="shared" si="7"/>
        <v>9</v>
      </c>
      <c r="M28" s="35"/>
      <c r="N28" s="35">
        <f t="shared" si="7"/>
        <v>6.5</v>
      </c>
      <c r="O28" s="35">
        <f t="shared" si="7"/>
        <v>9</v>
      </c>
      <c r="P28" s="35"/>
      <c r="Q28" s="5">
        <v>6.5</v>
      </c>
      <c r="R28" s="40">
        <v>9</v>
      </c>
      <c r="S28">
        <v>20</v>
      </c>
      <c r="T28" s="5">
        <v>6.5</v>
      </c>
      <c r="U28" s="40">
        <v>9</v>
      </c>
      <c r="V28">
        <v>20</v>
      </c>
      <c r="W28" s="5">
        <v>6.5</v>
      </c>
      <c r="X28" s="40">
        <v>9</v>
      </c>
      <c r="Y28">
        <v>20</v>
      </c>
    </row>
    <row r="29" spans="1:25" ht="20.100000000000001" customHeight="1" x14ac:dyDescent="0.2">
      <c r="A29" s="85"/>
      <c r="B29" s="85"/>
      <c r="C29" s="85"/>
      <c r="D29" s="85"/>
      <c r="E29" s="20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</row>
    <row r="30" spans="1:25" s="46" customFormat="1" ht="20.100000000000001" customHeight="1" x14ac:dyDescent="0.2">
      <c r="A30" s="87" t="s">
        <v>103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</row>
    <row r="31" spans="1:25" s="46" customFormat="1" ht="30" customHeight="1" x14ac:dyDescent="0.2">
      <c r="A31" s="86" t="s">
        <v>85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</row>
    <row r="33" spans="3:5" x14ac:dyDescent="0.2">
      <c r="C33" s="51"/>
      <c r="E33" s="5"/>
    </row>
  </sheetData>
  <mergeCells count="4">
    <mergeCell ref="F29:P29"/>
    <mergeCell ref="A29:D29"/>
    <mergeCell ref="A31:P31"/>
    <mergeCell ref="A30:P30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2053" r:id="rId4">
          <objectPr defaultSize="0" autoPict="0" r:id="rId5">
            <anchor moveWithCells="1">
              <from>
                <xdr:col>7</xdr:col>
                <xdr:colOff>19050</xdr:colOff>
                <xdr:row>4</xdr:row>
                <xdr:rowOff>19050</xdr:rowOff>
              </from>
              <to>
                <xdr:col>11</xdr:col>
                <xdr:colOff>333375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2053" r:id="rId4"/>
      </mc:Fallback>
    </mc:AlternateContent>
    <mc:AlternateContent xmlns:mc="http://schemas.openxmlformats.org/markup-compatibility/2006">
      <mc:Choice Requires="x14">
        <oleObject progId="CorelDraw.Graphic.21" shapeId="2058" r:id="rId6">
          <objectPr defaultSize="0" autoPict="0" r:id="rId7">
            <anchor moveWithCells="1">
              <from>
                <xdr:col>0</xdr:col>
                <xdr:colOff>76200</xdr:colOff>
                <xdr:row>3</xdr:row>
                <xdr:rowOff>200025</xdr:rowOff>
              </from>
              <to>
                <xdr:col>15</xdr:col>
                <xdr:colOff>142875</xdr:colOff>
                <xdr:row>3</xdr:row>
                <xdr:rowOff>2133600</xdr:rowOff>
              </to>
            </anchor>
          </objectPr>
        </oleObject>
      </mc:Choice>
      <mc:Fallback>
        <oleObject progId="CorelDraw.Graphic.21" shapeId="205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CF92-EDFB-4ED1-8015-80AA1F3D417C}">
  <dimension ref="A1:Y33"/>
  <sheetViews>
    <sheetView showWhiteSpace="0" zoomScaleNormal="100" zoomScalePageLayoutView="55" workbookViewId="0">
      <selection activeCell="U9" sqref="U9"/>
    </sheetView>
  </sheetViews>
  <sheetFormatPr defaultRowHeight="14.25" x14ac:dyDescent="0.2"/>
  <cols>
    <col min="1" max="1" width="11.375" customWidth="1"/>
    <col min="2" max="2" width="6.625" customWidth="1"/>
    <col min="3" max="3" width="3.625" customWidth="1"/>
    <col min="4" max="4" width="10.875" customWidth="1"/>
    <col min="5" max="5" width="2.5" customWidth="1"/>
    <col min="6" max="6" width="11.875" customWidth="1"/>
    <col min="7" max="7" width="4.375" customWidth="1"/>
    <col min="8" max="16" width="4.625" customWidth="1"/>
  </cols>
  <sheetData>
    <row r="1" spans="1:18" ht="28.35" customHeight="1" x14ac:dyDescent="0.35">
      <c r="P1" s="54" t="str">
        <f>'MX3310KV200HA-P42L3A'!P1</f>
        <v>MX3310KV200HA-GP42L3A</v>
      </c>
    </row>
    <row r="2" spans="1:18" ht="4.3499999999999996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ht="9.9499999999999993" customHeight="1" x14ac:dyDescent="0.2"/>
    <row r="4" spans="1:18" ht="200.1" customHeight="1" x14ac:dyDescent="0.2"/>
    <row r="5" spans="1:18" ht="20.100000000000001" customHeight="1" x14ac:dyDescent="0.2">
      <c r="A5" s="47" t="s">
        <v>46</v>
      </c>
      <c r="B5" s="4"/>
      <c r="C5" s="4"/>
      <c r="D5" s="4"/>
      <c r="E5" s="4"/>
      <c r="F5" s="48" t="s">
        <v>38</v>
      </c>
      <c r="P5" s="49" t="s">
        <v>87</v>
      </c>
    </row>
    <row r="6" spans="1:18" ht="20.100000000000001" customHeight="1" x14ac:dyDescent="0.2">
      <c r="A6" t="s">
        <v>47</v>
      </c>
      <c r="F6" s="49" t="s">
        <v>40</v>
      </c>
    </row>
    <row r="7" spans="1:18" ht="20.100000000000001" customHeight="1" x14ac:dyDescent="0.2">
      <c r="A7" s="4" t="s">
        <v>48</v>
      </c>
      <c r="B7" s="4"/>
      <c r="C7" s="4"/>
      <c r="D7" s="4"/>
      <c r="E7" s="4"/>
      <c r="F7" s="50" t="s">
        <v>41</v>
      </c>
      <c r="H7" s="89" t="s">
        <v>49</v>
      </c>
      <c r="I7" s="89"/>
      <c r="J7" s="89"/>
      <c r="K7" s="89"/>
      <c r="L7" s="89"/>
      <c r="M7" s="89"/>
      <c r="N7" s="89"/>
      <c r="O7" s="89"/>
      <c r="P7" s="89"/>
      <c r="R7" s="49"/>
    </row>
    <row r="8" spans="1:18" ht="20.100000000000001" customHeight="1" x14ac:dyDescent="0.2">
      <c r="A8" t="s">
        <v>50</v>
      </c>
      <c r="F8" s="49" t="s">
        <v>44</v>
      </c>
      <c r="H8" s="56" t="s">
        <v>45</v>
      </c>
      <c r="I8" s="56"/>
      <c r="J8" s="56"/>
      <c r="K8" s="56"/>
      <c r="L8" s="56"/>
    </row>
    <row r="9" spans="1:18" ht="20.100000000000001" customHeight="1" x14ac:dyDescent="0.2">
      <c r="A9" s="2" t="s">
        <v>20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8" ht="9.9499999999999993" customHeight="1" x14ac:dyDescent="0.2">
      <c r="A10" s="5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8" ht="24.95" customHeight="1" x14ac:dyDescent="0.2">
      <c r="A11" s="75" t="s">
        <v>51</v>
      </c>
      <c r="B11" s="6"/>
      <c r="C11" s="58" t="s">
        <v>52</v>
      </c>
      <c r="D11" s="6"/>
      <c r="E11" s="6"/>
      <c r="F11" s="75" t="s">
        <v>53</v>
      </c>
      <c r="G11" s="12"/>
      <c r="H11" s="1"/>
      <c r="I11" s="1"/>
      <c r="J11" s="1"/>
      <c r="K11" s="1"/>
      <c r="L11" s="1"/>
      <c r="M11" s="1"/>
      <c r="N11" s="1"/>
      <c r="O11" s="1"/>
      <c r="P11" s="1"/>
    </row>
    <row r="12" spans="1:18" ht="24.95" customHeight="1" x14ac:dyDescent="0.2">
      <c r="A12" s="8" t="s">
        <v>54</v>
      </c>
      <c r="B12" s="8"/>
      <c r="C12" s="26"/>
      <c r="D12" s="8">
        <f>'MX3310KV200HA-P42L3A'!D12</f>
        <v>42</v>
      </c>
      <c r="E12" s="1"/>
      <c r="F12" s="8" t="s">
        <v>55</v>
      </c>
      <c r="G12" s="8"/>
      <c r="H12" s="8"/>
      <c r="I12" s="8"/>
      <c r="J12" s="8"/>
      <c r="K12" s="8"/>
      <c r="L12" s="8"/>
      <c r="M12" s="8"/>
      <c r="N12" s="8"/>
      <c r="O12" s="8"/>
      <c r="P12" s="10" t="s">
        <v>56</v>
      </c>
    </row>
    <row r="13" spans="1:18" ht="24.95" customHeight="1" x14ac:dyDescent="0.2">
      <c r="A13" s="1" t="s">
        <v>57</v>
      </c>
      <c r="B13" s="30"/>
      <c r="C13" s="74" t="s">
        <v>25</v>
      </c>
      <c r="D13" s="30">
        <f>'MX3310KV200HA-P42L3A'!D13</f>
        <v>86.4</v>
      </c>
      <c r="E13" s="1"/>
      <c r="F13" s="1" t="s">
        <v>58</v>
      </c>
      <c r="G13" s="1"/>
      <c r="H13" s="1"/>
      <c r="I13" s="1"/>
      <c r="J13" s="1"/>
      <c r="K13" s="1"/>
      <c r="L13" s="1"/>
      <c r="M13" s="1"/>
      <c r="N13" s="1"/>
      <c r="O13" s="1"/>
      <c r="P13" s="12" t="str">
        <f>'MX3310KV200HA-P42L3A'!P13</f>
        <v>MX3310KV200HA</v>
      </c>
    </row>
    <row r="14" spans="1:18" ht="24.95" customHeight="1" x14ac:dyDescent="0.2">
      <c r="A14" s="8" t="s">
        <v>59</v>
      </c>
      <c r="B14" s="8"/>
      <c r="C14" s="26" t="s">
        <v>25</v>
      </c>
      <c r="D14" s="8">
        <f>'MX3310KV200HA-P42L3A'!D14</f>
        <v>8</v>
      </c>
      <c r="E14" s="1"/>
      <c r="F14" s="8" t="s">
        <v>60</v>
      </c>
      <c r="G14" s="8"/>
      <c r="H14" s="8"/>
      <c r="I14" s="8"/>
      <c r="J14" s="8"/>
      <c r="K14" s="8"/>
      <c r="L14" s="8"/>
      <c r="M14" s="8"/>
      <c r="N14" s="8"/>
      <c r="O14" s="8"/>
      <c r="P14" s="8">
        <v>7</v>
      </c>
    </row>
    <row r="15" spans="1:18" ht="24.95" customHeight="1" x14ac:dyDescent="0.2">
      <c r="A15" s="1" t="s">
        <v>61</v>
      </c>
      <c r="B15" s="30"/>
      <c r="C15" s="74" t="s">
        <v>25</v>
      </c>
      <c r="D15" s="30">
        <f>'MX3310KV200HA-P42L3A'!D15</f>
        <v>22</v>
      </c>
      <c r="E15" s="1"/>
      <c r="F15" s="1" t="s">
        <v>62</v>
      </c>
      <c r="G15" s="1"/>
      <c r="H15" s="1"/>
      <c r="I15" s="1"/>
      <c r="J15" s="1"/>
      <c r="K15" s="1"/>
      <c r="L15" s="1"/>
      <c r="M15" s="1"/>
      <c r="N15" s="1"/>
      <c r="O15" s="1"/>
      <c r="P15" s="1">
        <v>3</v>
      </c>
    </row>
    <row r="16" spans="1:18" ht="20.100000000000001" customHeight="1" x14ac:dyDescent="0.2">
      <c r="A16" s="8"/>
      <c r="B16" s="8"/>
      <c r="C16" s="10"/>
      <c r="D16" s="8"/>
      <c r="E16" s="1"/>
      <c r="F16" s="90" t="s">
        <v>63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</row>
    <row r="17" spans="1:25" ht="9.9499999999999993" customHeight="1" x14ac:dyDescent="0.2">
      <c r="A17" s="1"/>
      <c r="B17" s="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25" ht="24.95" customHeight="1" x14ac:dyDescent="0.2">
      <c r="A18" s="75" t="s">
        <v>64</v>
      </c>
      <c r="C18" s="58" t="s">
        <v>52</v>
      </c>
      <c r="F18" s="75" t="s">
        <v>65</v>
      </c>
      <c r="G18" s="49" t="s">
        <v>52</v>
      </c>
    </row>
    <row r="19" spans="1:25" ht="24.95" customHeight="1" x14ac:dyDescent="0.2">
      <c r="A19" s="17"/>
      <c r="B19" s="4"/>
      <c r="C19" s="4"/>
      <c r="D19" s="4"/>
      <c r="F19" s="8" t="s">
        <v>66</v>
      </c>
      <c r="G19" s="55" t="s">
        <v>26</v>
      </c>
      <c r="H19" s="70">
        <f>'MX3310KV200HA-P42L3A'!I19</f>
        <v>32.5</v>
      </c>
      <c r="I19" s="70">
        <f>'MX3310KV200HA-P42L3A'!J19</f>
        <v>0</v>
      </c>
      <c r="J19" s="70">
        <f>'MX3310KV200HA-P42L3A'!J19</f>
        <v>0</v>
      </c>
      <c r="K19" s="70">
        <f>'MX3310KV200HA-P42L3A'!K19</f>
        <v>50.9</v>
      </c>
      <c r="L19" s="70">
        <f>'MX3310KV200HA-P42L3A'!L19</f>
        <v>50.9</v>
      </c>
      <c r="M19" s="70">
        <f>'MX3310KV200HA-P42L3A'!M19</f>
        <v>0</v>
      </c>
      <c r="N19" s="70">
        <f>'MX3310KV200HA-P42L3A'!O19</f>
        <v>71.2</v>
      </c>
      <c r="O19" s="70">
        <f>'MX3310KV200HA-P42L3A'!P19</f>
        <v>0</v>
      </c>
      <c r="P19" s="70">
        <f>'MX3310KV200HA-P42L3A'!P19</f>
        <v>0</v>
      </c>
      <c r="Q19" t="s">
        <v>32</v>
      </c>
    </row>
    <row r="20" spans="1:25" ht="24.95" customHeight="1" x14ac:dyDescent="0.2">
      <c r="A20" s="1" t="s">
        <v>67</v>
      </c>
      <c r="C20" s="49"/>
      <c r="D20" s="59" t="str">
        <f>'MX3310KV200HA-P42L3A'!D20</f>
        <v>GP42L2A</v>
      </c>
      <c r="F20" s="30" t="s">
        <v>68</v>
      </c>
      <c r="G20" s="62" t="s">
        <v>21</v>
      </c>
      <c r="H20" s="72">
        <f>'MX3310KV200HA-P42L3A'!H20</f>
        <v>12</v>
      </c>
      <c r="I20" s="72">
        <f>'MX3310KV200HA-P42L3A'!I20</f>
        <v>24</v>
      </c>
      <c r="J20" s="72">
        <f>'MX3310KV200HA-P42L3A'!J20</f>
        <v>0</v>
      </c>
      <c r="K20" s="72">
        <f>'MX3310KV200HA-P42L3A'!K20</f>
        <v>12</v>
      </c>
      <c r="L20" s="72">
        <f>'MX3310KV200HA-P42L3A'!L20</f>
        <v>24</v>
      </c>
      <c r="M20" s="72">
        <f>'MX3310KV200HA-P42L3A'!M20</f>
        <v>0</v>
      </c>
      <c r="N20" s="72">
        <f>'MX3310KV200HA-P42L3A'!N20</f>
        <v>12</v>
      </c>
      <c r="O20" s="72">
        <f>'MX3310KV200HA-P42L3A'!O20</f>
        <v>24</v>
      </c>
      <c r="P20" s="72">
        <f>'MX3310KV200HA-P42L3A'!P20</f>
        <v>0</v>
      </c>
      <c r="Q20" s="58">
        <v>12</v>
      </c>
      <c r="R20" s="58">
        <v>24</v>
      </c>
      <c r="S20" s="58">
        <v>48</v>
      </c>
      <c r="T20" s="58">
        <v>12</v>
      </c>
      <c r="U20" s="58">
        <v>24</v>
      </c>
      <c r="V20" s="58">
        <v>48</v>
      </c>
      <c r="W20" s="58">
        <v>12</v>
      </c>
      <c r="X20" s="58">
        <v>24</v>
      </c>
      <c r="Y20" s="58">
        <v>48</v>
      </c>
    </row>
    <row r="21" spans="1:25" ht="24.95" customHeight="1" x14ac:dyDescent="0.2">
      <c r="A21" s="8" t="s">
        <v>69</v>
      </c>
      <c r="B21" s="4"/>
      <c r="C21" s="55"/>
      <c r="D21" s="60" t="str">
        <f>'MX3310KV200HA-P42L3A'!D21</f>
        <v>Planetary</v>
      </c>
      <c r="F21" s="8" t="s">
        <v>70</v>
      </c>
      <c r="G21" s="55" t="s">
        <v>29</v>
      </c>
      <c r="H21" s="73">
        <f>'MX3310KV200HA-P42L3A'!H21</f>
        <v>73.84615384615384</v>
      </c>
      <c r="I21" s="73">
        <f>'MX3310KV200HA-P42L3A'!I21</f>
        <v>147.69230769230768</v>
      </c>
      <c r="J21" s="73">
        <f>'MX3310KV200HA-P42L3A'!J21</f>
        <v>0</v>
      </c>
      <c r="K21" s="73">
        <f>'MX3310KV200HA-P42L3A'!K21</f>
        <v>47.151277013752456</v>
      </c>
      <c r="L21" s="73">
        <f>'MX3310KV200HA-P42L3A'!L21</f>
        <v>94.302554027504911</v>
      </c>
      <c r="M21" s="73">
        <f>'MX3310KV200HA-P42L3A'!M21</f>
        <v>0</v>
      </c>
      <c r="N21" s="73">
        <f>'MX3310KV200HA-P42L3A'!N21</f>
        <v>33.707865168539321</v>
      </c>
      <c r="O21" s="73">
        <f>'MX3310KV200HA-P42L3A'!O21</f>
        <v>67.415730337078642</v>
      </c>
      <c r="P21" s="73">
        <f>'MX3310KV200HA-P42L3A'!P21</f>
        <v>0</v>
      </c>
      <c r="Q21">
        <v>2400</v>
      </c>
      <c r="R21">
        <v>4800</v>
      </c>
      <c r="S21">
        <v>9600</v>
      </c>
      <c r="T21">
        <v>2400</v>
      </c>
      <c r="U21">
        <v>4800</v>
      </c>
      <c r="V21">
        <v>9600</v>
      </c>
      <c r="W21">
        <v>2400</v>
      </c>
      <c r="X21">
        <v>4800</v>
      </c>
      <c r="Y21">
        <v>9600</v>
      </c>
    </row>
    <row r="22" spans="1:25" ht="24.95" customHeight="1" x14ac:dyDescent="0.2">
      <c r="A22" s="30" t="s">
        <v>71</v>
      </c>
      <c r="B22" s="20"/>
      <c r="C22" s="62" t="s">
        <v>26</v>
      </c>
      <c r="D22" s="63" t="str">
        <f>'MX3310KV200HA-P42L3A'!D22</f>
        <v>32.5/50.9/71.2</v>
      </c>
      <c r="E22" s="20"/>
      <c r="F22" s="30" t="s">
        <v>72</v>
      </c>
      <c r="G22" s="62" t="s">
        <v>29</v>
      </c>
      <c r="H22" s="72">
        <f>'MX3310KV200HA-P42L3A'!H22</f>
        <v>46.153846153846153</v>
      </c>
      <c r="I22" s="72">
        <f>'MX3310KV200HA-P42L3A'!I22</f>
        <v>104.61538461538461</v>
      </c>
      <c r="J22" s="72">
        <f>'MX3310KV200HA-P42L3A'!J22</f>
        <v>0</v>
      </c>
      <c r="K22" s="72">
        <f>'MX3310KV200HA-P42L3A'!K22</f>
        <v>29.469548133595286</v>
      </c>
      <c r="L22" s="72">
        <f>'MX3310KV200HA-P42L3A'!L22</f>
        <v>66.797642436149317</v>
      </c>
      <c r="M22" s="72">
        <f>'MX3310KV200HA-P42L3A'!M22</f>
        <v>0</v>
      </c>
      <c r="N22" s="72">
        <f>'MX3310KV200HA-P42L3A'!N22</f>
        <v>21.067415730337078</v>
      </c>
      <c r="O22" s="72">
        <f>'MX3310KV200HA-P42L3A'!O22</f>
        <v>47.752808988764045</v>
      </c>
      <c r="P22" s="72">
        <f>'MX3310KV200HA-P42L3A'!P22</f>
        <v>0</v>
      </c>
      <c r="Q22">
        <v>1500</v>
      </c>
      <c r="R22">
        <v>3400</v>
      </c>
      <c r="S22">
        <v>7800</v>
      </c>
      <c r="T22">
        <v>1500</v>
      </c>
      <c r="U22">
        <v>3400</v>
      </c>
      <c r="V22">
        <v>7800</v>
      </c>
      <c r="W22">
        <v>1500</v>
      </c>
      <c r="X22">
        <v>3400</v>
      </c>
      <c r="Y22">
        <v>7800</v>
      </c>
    </row>
    <row r="23" spans="1:25" ht="24.95" customHeight="1" x14ac:dyDescent="0.2">
      <c r="A23" s="8" t="s">
        <v>73</v>
      </c>
      <c r="B23" s="4"/>
      <c r="C23" s="55"/>
      <c r="D23" s="60">
        <f>'MX3310KV200HA-P42L3A'!D23</f>
        <v>3</v>
      </c>
      <c r="F23" s="8" t="s">
        <v>74</v>
      </c>
      <c r="G23" s="55" t="s">
        <v>36</v>
      </c>
      <c r="H23" s="70">
        <f>'MX3310KV200HA-P42L3A'!H23</f>
        <v>3.25</v>
      </c>
      <c r="I23" s="70">
        <f>'MX3310KV200HA-P42L3A'!I23</f>
        <v>5.85</v>
      </c>
      <c r="J23" s="70">
        <f>'MX3310KV200HA-P42L3A'!J23</f>
        <v>0</v>
      </c>
      <c r="K23" s="70">
        <f>'MX3310KV200HA-P42L3A'!K23</f>
        <v>5.09</v>
      </c>
      <c r="L23" s="70">
        <f>'MX3310KV200HA-P42L3A'!L23</f>
        <v>9.1620000000000008</v>
      </c>
      <c r="M23" s="70">
        <f>'MX3310KV200HA-P42L3A'!M23</f>
        <v>0</v>
      </c>
      <c r="N23" s="70">
        <f>'MX3310KV200HA-P42L3A'!N23</f>
        <v>7.12</v>
      </c>
      <c r="O23" s="70">
        <f>'MX3310KV200HA-P42L3A'!O23</f>
        <v>12.816000000000001</v>
      </c>
      <c r="P23" s="70">
        <f>'MX3310KV200HA-P42L3A'!P23</f>
        <v>0</v>
      </c>
      <c r="Q23">
        <v>100</v>
      </c>
      <c r="R23">
        <v>180</v>
      </c>
      <c r="S23">
        <v>350</v>
      </c>
      <c r="T23">
        <v>100</v>
      </c>
      <c r="U23">
        <v>180</v>
      </c>
      <c r="V23">
        <v>350</v>
      </c>
      <c r="W23">
        <v>100</v>
      </c>
      <c r="X23">
        <v>180</v>
      </c>
      <c r="Y23">
        <v>350</v>
      </c>
    </row>
    <row r="24" spans="1:25" ht="24.95" customHeight="1" x14ac:dyDescent="0.2">
      <c r="A24" s="30" t="s">
        <v>75</v>
      </c>
      <c r="B24" s="20"/>
      <c r="C24" s="64" t="s">
        <v>25</v>
      </c>
      <c r="D24" s="63">
        <f>'MX3310KV200HA-P42L3A'!D24</f>
        <v>42</v>
      </c>
      <c r="E24" s="20"/>
      <c r="F24" s="30" t="s">
        <v>76</v>
      </c>
      <c r="G24" s="62" t="s">
        <v>30</v>
      </c>
      <c r="H24" s="71">
        <f>'MX3310KV200HA-P42L3A'!H24</f>
        <v>2.4200000000000004</v>
      </c>
      <c r="I24" s="71">
        <f>'MX3310KV200HA-P42L3A'!I24</f>
        <v>4.07</v>
      </c>
      <c r="J24" s="71">
        <f>'MX3310KV200HA-P42L3A'!J24</f>
        <v>0</v>
      </c>
      <c r="K24" s="71">
        <f>'MX3310KV200HA-P42L3A'!K24</f>
        <v>2.4200000000000004</v>
      </c>
      <c r="L24" s="71">
        <f>'MX3310KV200HA-P42L3A'!L24</f>
        <v>4.07</v>
      </c>
      <c r="M24" s="71">
        <f>'MX3310KV200HA-P42L3A'!M24</f>
        <v>0</v>
      </c>
      <c r="N24" s="71">
        <f>'MX3310KV200HA-P42L3A'!N24</f>
        <v>2.4200000000000004</v>
      </c>
      <c r="O24" s="71">
        <f>'MX3310KV200HA-P42L3A'!O24</f>
        <v>4.07</v>
      </c>
      <c r="P24" s="71">
        <f>'MX3310KV200HA-P42L3A'!P24</f>
        <v>0</v>
      </c>
      <c r="Q24">
        <v>2.2000000000000002</v>
      </c>
      <c r="R24">
        <v>3.7</v>
      </c>
      <c r="S24">
        <v>7.2</v>
      </c>
      <c r="T24">
        <v>2.2000000000000002</v>
      </c>
      <c r="U24">
        <v>3.7</v>
      </c>
      <c r="V24">
        <v>7.2</v>
      </c>
      <c r="W24">
        <v>2.2000000000000002</v>
      </c>
      <c r="X24">
        <v>3.7</v>
      </c>
      <c r="Y24">
        <v>7.2</v>
      </c>
    </row>
    <row r="25" spans="1:25" ht="24.95" customHeight="1" x14ac:dyDescent="0.2">
      <c r="A25" s="8" t="s">
        <v>57</v>
      </c>
      <c r="B25" s="4"/>
      <c r="C25" s="25" t="s">
        <v>24</v>
      </c>
      <c r="D25" s="60">
        <f>'MX3310KV200HA-P42L3A'!D25</f>
        <v>37.9</v>
      </c>
      <c r="F25" s="8" t="s">
        <v>77</v>
      </c>
      <c r="G25" s="55" t="s">
        <v>31</v>
      </c>
      <c r="H25" s="73">
        <f>'MX3310KV200HA-P42L3A'!H25</f>
        <v>18</v>
      </c>
      <c r="I25" s="73">
        <f>'MX3310KV200HA-P42L3A'!I25</f>
        <v>63</v>
      </c>
      <c r="J25" s="73">
        <f>'MX3310KV200HA-P42L3A'!J25</f>
        <v>0</v>
      </c>
      <c r="K25" s="73">
        <f>'MX3310KV200HA-P42L3A'!K25</f>
        <v>18</v>
      </c>
      <c r="L25" s="73">
        <f>'MX3310KV200HA-P42L3A'!L25</f>
        <v>63</v>
      </c>
      <c r="M25" s="73">
        <f>'MX3310KV200HA-P42L3A'!M25</f>
        <v>0</v>
      </c>
      <c r="N25" s="73">
        <f>'MX3310KV200HA-P42L3A'!N25</f>
        <v>18</v>
      </c>
      <c r="O25" s="73">
        <f>'MX3310KV200HA-P42L3A'!O25</f>
        <v>63</v>
      </c>
      <c r="P25" s="73">
        <f>'MX3310KV200HA-P42L3A'!P25</f>
        <v>0</v>
      </c>
      <c r="Q25">
        <v>20</v>
      </c>
      <c r="R25">
        <v>70</v>
      </c>
      <c r="S25">
        <v>240</v>
      </c>
      <c r="T25">
        <v>20</v>
      </c>
      <c r="U25">
        <v>70</v>
      </c>
      <c r="V25">
        <v>240</v>
      </c>
      <c r="W25">
        <v>20</v>
      </c>
      <c r="X25">
        <v>70</v>
      </c>
      <c r="Y25">
        <v>240</v>
      </c>
    </row>
    <row r="26" spans="1:25" ht="24.95" customHeight="1" x14ac:dyDescent="0.2">
      <c r="A26" s="30" t="s">
        <v>78</v>
      </c>
      <c r="B26" s="20"/>
      <c r="C26" s="62"/>
      <c r="D26" s="63">
        <f>'MX3310KV200HA-P42L3A'!D26</f>
        <v>0.7</v>
      </c>
      <c r="E26" s="20"/>
      <c r="F26" s="30" t="s">
        <v>79</v>
      </c>
      <c r="G26" s="62"/>
      <c r="H26" s="76">
        <f>'MX3310KV200HA-P42L3A'!H26</f>
        <v>0.55999999999999994</v>
      </c>
      <c r="I26" s="76">
        <f>'MX3310KV200HA-P42L3A'!I26</f>
        <v>0.60199999999999998</v>
      </c>
      <c r="J26" s="76">
        <f>'MX3310KV200HA-P42L3A'!J26</f>
        <v>0</v>
      </c>
      <c r="K26" s="76">
        <f>'MX3310KV200HA-P42L3A'!K26</f>
        <v>0.55999999999999994</v>
      </c>
      <c r="L26" s="76">
        <f>'MX3310KV200HA-P42L3A'!L26</f>
        <v>0.60199999999999998</v>
      </c>
      <c r="M26" s="76">
        <f>'MX3310KV200HA-P42L3A'!M26</f>
        <v>0</v>
      </c>
      <c r="N26" s="76">
        <f>'MX3310KV200HA-P42L3A'!N26</f>
        <v>0.55999999999999994</v>
      </c>
      <c r="O26" s="76">
        <f>'MX3310KV200HA-P42L3A'!O26</f>
        <v>0.60199999999999998</v>
      </c>
      <c r="P26" s="76">
        <f>'MX3310KV200HA-P42L3A'!P26</f>
        <v>0</v>
      </c>
      <c r="Q26" s="22">
        <v>0.8</v>
      </c>
      <c r="R26" s="22">
        <v>0.86</v>
      </c>
      <c r="S26" s="22">
        <v>0.86</v>
      </c>
      <c r="T26" s="22">
        <v>0.8</v>
      </c>
      <c r="U26" s="22">
        <v>0.86</v>
      </c>
      <c r="V26" s="22">
        <v>0.86</v>
      </c>
      <c r="W26" s="22">
        <v>0.8</v>
      </c>
      <c r="X26" s="22">
        <v>0.86</v>
      </c>
      <c r="Y26" s="22">
        <v>0.86</v>
      </c>
    </row>
    <row r="27" spans="1:25" ht="24.95" customHeight="1" x14ac:dyDescent="0.2">
      <c r="A27" s="8" t="s">
        <v>80</v>
      </c>
      <c r="B27" s="4"/>
      <c r="C27" s="50" t="s">
        <v>23</v>
      </c>
      <c r="D27" s="60">
        <f>'MX3310KV200HA-P42L3A'!D27</f>
        <v>120</v>
      </c>
      <c r="F27" s="8" t="s">
        <v>81</v>
      </c>
      <c r="G27" s="55" t="s">
        <v>36</v>
      </c>
      <c r="H27" s="73">
        <f>'MX3310KV200HA-P42L3A'!H27</f>
        <v>9.75</v>
      </c>
      <c r="I27" s="73">
        <f>'MX3310KV200HA-P42L3A'!I27</f>
        <v>13</v>
      </c>
      <c r="J27" s="73">
        <f>'MX3310KV200HA-P42L3A'!J27</f>
        <v>0</v>
      </c>
      <c r="K27" s="73">
        <f>'MX3310KV200HA-P42L3A'!K27</f>
        <v>15.27</v>
      </c>
      <c r="L27" s="73">
        <f>'MX3310KV200HA-P42L3A'!L27</f>
        <v>20.36</v>
      </c>
      <c r="M27" s="73">
        <f>'MX3310KV200HA-P42L3A'!M27</f>
        <v>0</v>
      </c>
      <c r="N27" s="73">
        <f>'MX3310KV200HA-P42L3A'!N27</f>
        <v>21.36</v>
      </c>
      <c r="O27" s="73">
        <f>'MX3310KV200HA-P42L3A'!O27</f>
        <v>28.48</v>
      </c>
      <c r="P27" s="73">
        <f>'MX3310KV200HA-P42L3A'!P27</f>
        <v>0</v>
      </c>
      <c r="Q27">
        <v>300</v>
      </c>
      <c r="R27">
        <v>400</v>
      </c>
      <c r="S27">
        <v>740</v>
      </c>
      <c r="T27">
        <v>300</v>
      </c>
      <c r="U27">
        <v>400</v>
      </c>
      <c r="V27">
        <v>740</v>
      </c>
      <c r="W27">
        <v>300</v>
      </c>
      <c r="X27">
        <v>400</v>
      </c>
      <c r="Y27">
        <v>740</v>
      </c>
    </row>
    <row r="28" spans="1:25" ht="24.95" customHeight="1" x14ac:dyDescent="0.2">
      <c r="A28" s="30" t="s">
        <v>82</v>
      </c>
      <c r="B28" s="20"/>
      <c r="C28" s="65" t="s">
        <v>23</v>
      </c>
      <c r="D28" s="63">
        <f>'MX3310KV200HA-P42L3A'!D28</f>
        <v>360</v>
      </c>
      <c r="E28" s="20"/>
      <c r="F28" s="30" t="s">
        <v>83</v>
      </c>
      <c r="G28" s="62" t="s">
        <v>30</v>
      </c>
      <c r="H28" s="71">
        <f>'MX3310KV200HA-P42L3A'!H28</f>
        <v>6.5</v>
      </c>
      <c r="I28" s="71">
        <f>'MX3310KV200HA-P42L3A'!I28</f>
        <v>9</v>
      </c>
      <c r="J28" s="71">
        <f>'MX3310KV200HA-P42L3A'!J28</f>
        <v>0</v>
      </c>
      <c r="K28" s="71">
        <f>'MX3310KV200HA-P42L3A'!K28</f>
        <v>6.5</v>
      </c>
      <c r="L28" s="71">
        <f>'MX3310KV200HA-P42L3A'!L28</f>
        <v>9</v>
      </c>
      <c r="M28" s="71">
        <f>'MX3310KV200HA-P42L3A'!M28</f>
        <v>0</v>
      </c>
      <c r="N28" s="71">
        <f>'MX3310KV200HA-P42L3A'!N28</f>
        <v>6.5</v>
      </c>
      <c r="O28" s="71">
        <f>'MX3310KV200HA-P42L3A'!O28</f>
        <v>9</v>
      </c>
      <c r="P28" s="71">
        <f>'MX3310KV200HA-P42L3A'!P28</f>
        <v>0</v>
      </c>
      <c r="Q28">
        <v>3.5</v>
      </c>
      <c r="R28">
        <v>5.5</v>
      </c>
      <c r="S28">
        <v>9.8000000000000007</v>
      </c>
      <c r="T28">
        <v>3.5</v>
      </c>
      <c r="U28">
        <v>5.5</v>
      </c>
      <c r="V28">
        <v>9.8000000000000007</v>
      </c>
      <c r="W28">
        <v>3.5</v>
      </c>
      <c r="X28">
        <v>5.5</v>
      </c>
      <c r="Y28">
        <v>9.8000000000000007</v>
      </c>
    </row>
    <row r="29" spans="1:25" ht="20.100000000000001" customHeight="1" x14ac:dyDescent="0.2">
      <c r="A29" s="85"/>
      <c r="B29" s="85"/>
      <c r="C29" s="85"/>
      <c r="D29" s="85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</row>
    <row r="30" spans="1:25" s="56" customFormat="1" ht="30" customHeight="1" x14ac:dyDescent="0.2">
      <c r="A30" s="87" t="s">
        <v>84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</row>
    <row r="31" spans="1:25" s="56" customFormat="1" ht="30" customHeight="1" x14ac:dyDescent="0.2">
      <c r="A31" s="86" t="s">
        <v>86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</row>
    <row r="33" spans="3:3" x14ac:dyDescent="0.2">
      <c r="C33" s="61"/>
    </row>
  </sheetData>
  <mergeCells count="6">
    <mergeCell ref="A31:P31"/>
    <mergeCell ref="H7:P7"/>
    <mergeCell ref="F16:P16"/>
    <mergeCell ref="A29:D29"/>
    <mergeCell ref="F29:P29"/>
    <mergeCell ref="A30:P30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73" r:id="rId4">
          <objectPr defaultSize="0" autoPict="0" r:id="rId5">
            <anchor moveWithCells="1">
              <from>
                <xdr:col>7</xdr:col>
                <xdr:colOff>19050</xdr:colOff>
                <xdr:row>4</xdr:row>
                <xdr:rowOff>19050</xdr:rowOff>
              </from>
              <to>
                <xdr:col>10</xdr:col>
                <xdr:colOff>219075</xdr:colOff>
                <xdr:row>5</xdr:row>
                <xdr:rowOff>114300</xdr:rowOff>
              </to>
            </anchor>
          </objectPr>
        </oleObject>
      </mc:Choice>
      <mc:Fallback>
        <oleObject progId="CorelDraw.Graphic.21" shapeId="3073" r:id="rId4"/>
      </mc:Fallback>
    </mc:AlternateContent>
    <mc:AlternateContent xmlns:mc="http://schemas.openxmlformats.org/markup-compatibility/2006">
      <mc:Choice Requires="x14">
        <oleObject progId="CorelDraw.Graphic.21" shapeId="3077" r:id="rId6">
          <objectPr defaultSize="0" autoPict="0" r:id="rId7">
            <anchor moveWithCells="1">
              <from>
                <xdr:col>0</xdr:col>
                <xdr:colOff>114300</xdr:colOff>
                <xdr:row>3</xdr:row>
                <xdr:rowOff>238125</xdr:rowOff>
              </from>
              <to>
                <xdr:col>15</xdr:col>
                <xdr:colOff>180975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7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MX3310KV200HA-P42L3A</vt:lpstr>
      <vt:lpstr>MX3310KV200HA-P42L3A-chinese</vt:lpstr>
      <vt:lpstr>'MX3310KV200HA-P42L3A'!Print_Area</vt:lpstr>
      <vt:lpstr>'MX3310KV200HA-P42L3A-chinese'!Print_Area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2022-11-28T12:37:00Z</cp:lastPrinted>
  <dcterms:created xsi:type="dcterms:W3CDTF">2021-08-23T02:59:29Z</dcterms:created>
  <dcterms:modified xsi:type="dcterms:W3CDTF">2022-11-28T12:37:19Z</dcterms:modified>
</cp:coreProperties>
</file>