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ject工作项目\2D Design 二维设计\DAMOTO Spec\Completed Version\MX\MX5310-GP\"/>
    </mc:Choice>
  </mc:AlternateContent>
  <xr:revisionPtr revIDLastSave="0" documentId="13_ncr:1_{2A0A4DD9-ACFE-4968-B591-8834AF04BA81}" xr6:coauthVersionLast="45" xr6:coauthVersionMax="45" xr10:uidLastSave="{00000000-0000-0000-0000-000000000000}"/>
  <bookViews>
    <workbookView xWindow="-120" yWindow="-120" windowWidth="29040" windowHeight="15840" tabRatio="365" xr2:uid="{3230DE21-B86D-42E6-BB3D-9F99C8D8BD16}"/>
  </bookViews>
  <sheets>
    <sheet name="MX5310KV100HA-GP56L2A" sheetId="1" r:id="rId1"/>
    <sheet name="MX5310KV150HA-GP56L3A chinese" sheetId="3" r:id="rId2"/>
  </sheets>
  <definedNames>
    <definedName name="_xlnm.Print_Area" localSheetId="0">'MX5310KV100HA-GP56L2A'!$A$1:$L$33</definedName>
    <definedName name="_xlnm.Print_Area" localSheetId="1">'MX5310KV150HA-GP56L3A chinese'!$A$1:$N$33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0" i="1" l="1"/>
  <c r="K29" i="1"/>
  <c r="K28" i="1"/>
  <c r="K27" i="1"/>
  <c r="K26" i="1"/>
  <c r="K25" i="1"/>
  <c r="K24" i="1"/>
  <c r="K23" i="1"/>
  <c r="K22" i="1"/>
  <c r="L30" i="1" l="1"/>
  <c r="L29" i="1"/>
  <c r="L28" i="1"/>
  <c r="L27" i="1"/>
  <c r="L26" i="1"/>
  <c r="L25" i="1"/>
  <c r="L24" i="1"/>
  <c r="L23" i="1"/>
  <c r="L22" i="1"/>
  <c r="J30" i="3" l="1"/>
  <c r="K30" i="3"/>
  <c r="N30" i="3"/>
  <c r="K29" i="3"/>
  <c r="N29" i="3"/>
  <c r="J28" i="3"/>
  <c r="K28" i="3"/>
  <c r="N28" i="3"/>
  <c r="J27" i="3"/>
  <c r="K27" i="3"/>
  <c r="J26" i="3"/>
  <c r="K26" i="3"/>
  <c r="N26" i="3"/>
  <c r="K25" i="3"/>
  <c r="J24" i="3"/>
  <c r="K24" i="3"/>
  <c r="J23" i="3"/>
  <c r="K23" i="3"/>
  <c r="N23" i="3"/>
  <c r="J22" i="3"/>
  <c r="K22" i="3"/>
  <c r="N22" i="3"/>
  <c r="J21" i="3"/>
  <c r="K21" i="3"/>
  <c r="L21" i="3"/>
  <c r="M21" i="3"/>
  <c r="N21" i="3"/>
  <c r="L30" i="3"/>
  <c r="M30" i="3"/>
  <c r="J29" i="3"/>
  <c r="L29" i="3"/>
  <c r="M29" i="3"/>
  <c r="L28" i="3"/>
  <c r="M28" i="3"/>
  <c r="L27" i="3"/>
  <c r="M27" i="3"/>
  <c r="N27" i="3"/>
  <c r="L26" i="3"/>
  <c r="M26" i="3"/>
  <c r="J25" i="3"/>
  <c r="L25" i="3"/>
  <c r="M25" i="3"/>
  <c r="N25" i="3"/>
  <c r="L24" i="3"/>
  <c r="M24" i="3"/>
  <c r="N24" i="3"/>
  <c r="L23" i="3"/>
  <c r="M23" i="3"/>
  <c r="L22" i="3"/>
  <c r="M22" i="3"/>
  <c r="N1" i="3" l="1"/>
  <c r="I21" i="3" l="1"/>
  <c r="D13" i="3"/>
  <c r="N14" i="3"/>
  <c r="I22" i="3"/>
  <c r="D22" i="3"/>
  <c r="D24" i="3"/>
  <c r="D25" i="3"/>
  <c r="D26" i="3"/>
  <c r="D27" i="3"/>
  <c r="D28" i="3"/>
  <c r="D29" i="3"/>
  <c r="D30" i="3"/>
  <c r="D16" i="3"/>
  <c r="D14" i="3"/>
  <c r="I29" i="3" l="1"/>
  <c r="I28" i="3"/>
  <c r="I27" i="3"/>
  <c r="I26" i="3" l="1"/>
  <c r="I30" i="3" l="1"/>
  <c r="I25" i="3"/>
  <c r="I24" i="3"/>
  <c r="I23" i="3"/>
</calcChain>
</file>

<file path=xl/sharedStrings.xml><?xml version="1.0" encoding="utf-8"?>
<sst xmlns="http://schemas.openxmlformats.org/spreadsheetml/2006/main" count="149" uniqueCount="106">
  <si>
    <t>Body length</t>
    <phoneticPr fontId="1" type="noConversion"/>
  </si>
  <si>
    <t>Motor type</t>
    <phoneticPr fontId="1" type="noConversion"/>
  </si>
  <si>
    <t>BLDC outrunner</t>
    <phoneticPr fontId="1" type="noConversion"/>
  </si>
  <si>
    <t>Motor model</t>
    <phoneticPr fontId="1" type="noConversion"/>
  </si>
  <si>
    <t>Pole pairs</t>
    <phoneticPr fontId="1" type="noConversion"/>
  </si>
  <si>
    <t>Nominal &amp; Stall</t>
    <phoneticPr fontId="1" type="noConversion"/>
  </si>
  <si>
    <t>Nominal voltage</t>
    <phoneticPr fontId="1" type="noConversion"/>
  </si>
  <si>
    <t>Noload speed</t>
    <phoneticPr fontId="1" type="noConversion"/>
  </si>
  <si>
    <t>Nominal speed</t>
    <phoneticPr fontId="1" type="noConversion"/>
  </si>
  <si>
    <t>Nominal current</t>
    <phoneticPr fontId="1" type="noConversion"/>
  </si>
  <si>
    <t>Stall torque</t>
    <phoneticPr fontId="1" type="noConversion"/>
  </si>
  <si>
    <t>Stall current</t>
    <phoneticPr fontId="1" type="noConversion"/>
  </si>
  <si>
    <t>Maximal power</t>
    <phoneticPr fontId="1" type="noConversion"/>
  </si>
  <si>
    <t>Gearbox Features</t>
    <phoneticPr fontId="1" type="noConversion"/>
  </si>
  <si>
    <t>Gearbox model</t>
    <phoneticPr fontId="1" type="noConversion"/>
  </si>
  <si>
    <t>Gearbox length</t>
    <phoneticPr fontId="1" type="noConversion"/>
  </si>
  <si>
    <t>Operating torque</t>
    <phoneticPr fontId="1" type="noConversion"/>
  </si>
  <si>
    <t>Gearbox efficiency</t>
    <phoneticPr fontId="1" type="noConversion"/>
  </si>
  <si>
    <t>Gearbox type</t>
    <phoneticPr fontId="1" type="noConversion"/>
  </si>
  <si>
    <t>Gearbox levels</t>
    <phoneticPr fontId="1" type="noConversion"/>
  </si>
  <si>
    <t>Gearbox diameter</t>
    <phoneticPr fontId="1" type="noConversion"/>
  </si>
  <si>
    <t>Gearbox ratio</t>
    <phoneticPr fontId="1" type="noConversion"/>
  </si>
  <si>
    <t>Brakeing torque</t>
    <phoneticPr fontId="1" type="noConversion"/>
  </si>
  <si>
    <t>Nominal torque</t>
    <phoneticPr fontId="1" type="noConversion"/>
  </si>
  <si>
    <t>Maximal efficiency</t>
    <phoneticPr fontId="1" type="noConversion"/>
  </si>
  <si>
    <r>
      <rPr>
        <b/>
        <sz val="10"/>
        <color theme="0"/>
        <rFont val="Arial Unicode MS"/>
        <family val="2"/>
        <charset val="134"/>
      </rPr>
      <t>General Characteris</t>
    </r>
    <r>
      <rPr>
        <b/>
        <sz val="10"/>
        <color theme="1"/>
        <rFont val="Arial Unicode MS"/>
        <family val="2"/>
        <charset val="134"/>
      </rPr>
      <t>itcs：</t>
    </r>
  </si>
  <si>
    <t>Basic Dimensions</t>
    <phoneticPr fontId="1" type="noConversion"/>
  </si>
  <si>
    <t>V</t>
    <phoneticPr fontId="1" type="noConversion"/>
  </si>
  <si>
    <t>Planetary</t>
  </si>
  <si>
    <t>kg*cm</t>
    <phoneticPr fontId="1" type="noConversion"/>
  </si>
  <si>
    <t>mm</t>
  </si>
  <si>
    <t>mm</t>
    <phoneticPr fontId="1" type="noConversion"/>
  </si>
  <si>
    <t>K</t>
    <phoneticPr fontId="1" type="noConversion"/>
  </si>
  <si>
    <t>Number of phases</t>
    <phoneticPr fontId="1" type="noConversion"/>
  </si>
  <si>
    <t>Motor Features</t>
    <phoneticPr fontId="1" type="noConversion"/>
  </si>
  <si>
    <t>rpm</t>
    <phoneticPr fontId="1" type="noConversion"/>
  </si>
  <si>
    <t>mNm</t>
    <phoneticPr fontId="1" type="noConversion"/>
  </si>
  <si>
    <t>A</t>
    <phoneticPr fontId="1" type="noConversion"/>
  </si>
  <si>
    <t>W</t>
    <phoneticPr fontId="1" type="noConversion"/>
  </si>
  <si>
    <t>Motor parameter</t>
    <phoneticPr fontId="1" type="noConversion"/>
  </si>
  <si>
    <t>Unit</t>
    <phoneticPr fontId="1" type="noConversion"/>
  </si>
  <si>
    <t>Nm</t>
    <phoneticPr fontId="1" type="noConversion"/>
  </si>
  <si>
    <t>Pin definition(left to right):</t>
    <phoneticPr fontId="1" type="noConversion"/>
  </si>
  <si>
    <t>K</t>
    <phoneticPr fontId="1" type="noConversion"/>
  </si>
  <si>
    <t>*Attention: Stall operation is not recommended, please do necessary protection to avoid irreparable damage!</t>
    <phoneticPr fontId="1" type="noConversion"/>
  </si>
  <si>
    <t>*In case specific shaft, connector, or any other features need to be customized, please visit www.damoto.tech
and contact us.</t>
    <phoneticPr fontId="1" type="noConversion"/>
  </si>
  <si>
    <t>mm</t>
    <phoneticPr fontId="1" type="noConversion"/>
  </si>
  <si>
    <t>无刷外转子</t>
    <phoneticPr fontId="1" type="noConversion"/>
  </si>
  <si>
    <t>*了解更多电机参数请参考规格数 "MX2210KV360HA".</t>
    <phoneticPr fontId="1" type="noConversion"/>
  </si>
  <si>
    <t>直径</t>
    <phoneticPr fontId="1" type="noConversion"/>
  </si>
  <si>
    <t>主体长度</t>
    <phoneticPr fontId="1" type="noConversion"/>
  </si>
  <si>
    <t>出轴直径</t>
    <phoneticPr fontId="1" type="noConversion"/>
  </si>
  <si>
    <t>出轴长度</t>
    <phoneticPr fontId="1" type="noConversion"/>
  </si>
  <si>
    <t>齿轮箱型号</t>
    <phoneticPr fontId="1" type="noConversion"/>
  </si>
  <si>
    <t>齿轮箱类型</t>
    <phoneticPr fontId="1" type="noConversion"/>
  </si>
  <si>
    <t>速比</t>
    <phoneticPr fontId="1" type="noConversion"/>
  </si>
  <si>
    <t>级数</t>
    <phoneticPr fontId="1" type="noConversion"/>
  </si>
  <si>
    <t>主体直径</t>
    <phoneticPr fontId="1" type="noConversion"/>
  </si>
  <si>
    <t>齿轮箱效率</t>
    <phoneticPr fontId="1" type="noConversion"/>
  </si>
  <si>
    <t>运行转矩</t>
    <phoneticPr fontId="1" type="noConversion"/>
  </si>
  <si>
    <t>破坏转矩</t>
    <phoneticPr fontId="1" type="noConversion"/>
  </si>
  <si>
    <t>齿轮箱比率</t>
    <phoneticPr fontId="1" type="noConversion"/>
  </si>
  <si>
    <t>额定电压</t>
    <phoneticPr fontId="1" type="noConversion"/>
  </si>
  <si>
    <t>空转转速</t>
    <phoneticPr fontId="1" type="noConversion"/>
  </si>
  <si>
    <t>额定转速</t>
    <phoneticPr fontId="1" type="noConversion"/>
  </si>
  <si>
    <t>额定转矩</t>
    <phoneticPr fontId="1" type="noConversion"/>
  </si>
  <si>
    <t>额定电流</t>
    <phoneticPr fontId="1" type="noConversion"/>
  </si>
  <si>
    <t>最大输出功率</t>
    <phoneticPr fontId="1" type="noConversion"/>
  </si>
  <si>
    <t>最高效率</t>
    <phoneticPr fontId="1" type="noConversion"/>
  </si>
  <si>
    <t>赌转力矩</t>
    <phoneticPr fontId="1" type="noConversion"/>
  </si>
  <si>
    <t>赌转电流</t>
    <phoneticPr fontId="1" type="noConversion"/>
  </si>
  <si>
    <t>减速运行参数</t>
    <phoneticPr fontId="1" type="noConversion"/>
  </si>
  <si>
    <t>单位</t>
    <phoneticPr fontId="1" type="noConversion"/>
  </si>
  <si>
    <t>电机类型</t>
    <phoneticPr fontId="1" type="noConversion"/>
  </si>
  <si>
    <t>电机型号</t>
    <phoneticPr fontId="1" type="noConversion"/>
  </si>
  <si>
    <t>极对数</t>
    <phoneticPr fontId="1" type="noConversion"/>
  </si>
  <si>
    <t>相数</t>
    <phoneticPr fontId="1" type="noConversion"/>
  </si>
  <si>
    <t>*注意: 不推荐在堵转情况下运行。 请做好必要的保护以防不可以逆转的损坏！</t>
    <phoneticPr fontId="1" type="noConversion"/>
  </si>
  <si>
    <t>*如需定制出轴，接线方式以及其它任何的特性请访问www.damoto.cn并联系我们。</t>
    <phoneticPr fontId="1" type="noConversion"/>
  </si>
  <si>
    <t>齿轮箱参数</t>
    <phoneticPr fontId="1" type="noConversion"/>
  </si>
  <si>
    <t>基本参数</t>
    <phoneticPr fontId="1" type="noConversion"/>
  </si>
  <si>
    <t>电机参数</t>
    <phoneticPr fontId="1" type="noConversion"/>
  </si>
  <si>
    <t>Signal connector:</t>
    <phoneticPr fontId="1" type="noConversion"/>
  </si>
  <si>
    <t>GH1.25-F-5P</t>
    <phoneticPr fontId="1" type="noConversion"/>
  </si>
  <si>
    <t>Unit：mm</t>
    <phoneticPr fontId="1" type="noConversion"/>
  </si>
  <si>
    <t>Signal cable：</t>
    <phoneticPr fontId="1" type="noConversion"/>
  </si>
  <si>
    <t>GH5P-M-28AWG-15cm</t>
    <phoneticPr fontId="1" type="noConversion"/>
  </si>
  <si>
    <t>Phase connector：</t>
    <phoneticPr fontId="1" type="noConversion"/>
  </si>
  <si>
    <t>MR30PW-F</t>
    <phoneticPr fontId="1" type="noConversion"/>
  </si>
  <si>
    <t>Phase cable:</t>
    <phoneticPr fontId="1" type="noConversion"/>
  </si>
  <si>
    <t>MR30-M-22AWG-15cm</t>
    <phoneticPr fontId="1" type="noConversion"/>
  </si>
  <si>
    <t>HW HV HU 5V GND W  V  U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</si>
  <si>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P1:</t>
    </r>
    <r>
      <rPr>
        <sz val="11"/>
        <color theme="1"/>
        <rFont val="等线"/>
        <family val="2"/>
        <charset val="134"/>
        <scheme val="minor"/>
      </rPr>
      <t xml:space="preserve"> 1.HW 2.HV 3.HU 4.VCC 5.GND </t>
    </r>
    <r>
      <rPr>
        <b/>
        <sz val="11"/>
        <color theme="1"/>
        <rFont val="等线"/>
        <family val="3"/>
        <charset val="134"/>
        <scheme val="minor"/>
      </rPr>
      <t>P2</t>
    </r>
    <r>
      <rPr>
        <sz val="11"/>
        <color theme="1"/>
        <rFont val="等线"/>
        <family val="2"/>
        <charset val="134"/>
        <scheme val="minor"/>
      </rPr>
      <t>: 1.W  2.V  3.U</t>
    </r>
    <phoneticPr fontId="1" type="noConversion"/>
  </si>
  <si>
    <t>Diameter</t>
    <phoneticPr fontId="1" type="noConversion"/>
  </si>
  <si>
    <t>Output shaft diam.</t>
    <phoneticPr fontId="1" type="noConversion"/>
  </si>
  <si>
    <t xml:space="preserve">P1:          </t>
    <phoneticPr fontId="1" type="noConversion"/>
  </si>
  <si>
    <t>P2:</t>
    <phoneticPr fontId="1" type="noConversion"/>
  </si>
  <si>
    <t>Output shaft length</t>
    <phoneticPr fontId="1" type="noConversion"/>
  </si>
  <si>
    <t>MR30-M-18AWG-15cm</t>
    <phoneticPr fontId="1" type="noConversion"/>
  </si>
  <si>
    <t>56/62</t>
    <phoneticPr fontId="1" type="noConversion"/>
  </si>
  <si>
    <t>MX5310KV100HA</t>
    <phoneticPr fontId="1" type="noConversion"/>
  </si>
  <si>
    <t>MX5310KV100HA-GP56L3A</t>
    <phoneticPr fontId="1" type="noConversion"/>
  </si>
  <si>
    <t>GP56L3A</t>
    <phoneticPr fontId="1" type="noConversion"/>
  </si>
  <si>
    <t>80-90%</t>
    <phoneticPr fontId="1" type="noConversion"/>
  </si>
  <si>
    <t>*For more motor features please refer datasheet "MX5310KV100HA".</t>
    <phoneticPr fontId="1" type="noConversion"/>
  </si>
  <si>
    <t>46.7/69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</si>
</sst>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[Red]\(0\)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b/>
      <sz val="11"/>
      <color theme="1"/>
      <name val="Adobe 黑体 Std R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6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4" borderId="0" xfId="0" applyFont="1" applyFill="1" applyBorder="1" applyAlignment="1">
      <alignment horizontal="right" vertical="center"/>
    </xf>
    <xf numFmtId="0" fontId="6" fillId="4" borderId="0" xfId="0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2" fillId="3" borderId="0" xfId="0" applyFont="1" applyFill="1" applyBorder="1" applyAlignment="1">
      <alignment horizontal="right" vertical="center"/>
    </xf>
    <xf numFmtId="177" fontId="0" fillId="3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7" fontId="0" fillId="4" borderId="0" xfId="0" applyNumberFormat="1" applyFont="1" applyFill="1" applyBorder="1" applyAlignment="1">
      <alignment horizontal="center" vertical="center"/>
    </xf>
    <xf numFmtId="9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2" fillId="4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right"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4" fillId="3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center" vertical="center"/>
    </xf>
    <xf numFmtId="176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right" vertical="center"/>
    </xf>
    <xf numFmtId="178" fontId="0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0" borderId="0" xfId="0" applyFill="1" applyAlignment="1">
      <alignment horizontal="right"/>
    </xf>
    <xf numFmtId="0" fontId="8" fillId="0" borderId="0" xfId="0" applyFont="1" applyBorder="1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2" fillId="4" borderId="0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9" fontId="6" fillId="4" borderId="0" xfId="0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right" vertical="center"/>
    </xf>
    <xf numFmtId="177" fontId="0" fillId="3" borderId="0" xfId="0" applyNumberFormat="1" applyFont="1" applyFill="1" applyBorder="1" applyAlignment="1">
      <alignment horizontal="right" vertical="center"/>
    </xf>
    <xf numFmtId="177" fontId="0" fillId="4" borderId="0" xfId="0" applyNumberFormat="1" applyFont="1" applyFill="1" applyBorder="1" applyAlignment="1">
      <alignment horizontal="right" vertical="center"/>
    </xf>
    <xf numFmtId="176" fontId="0" fillId="3" borderId="0" xfId="0" applyNumberFormat="1" applyFont="1" applyFill="1" applyBorder="1" applyAlignment="1">
      <alignment horizontal="right" vertical="center"/>
    </xf>
    <xf numFmtId="176" fontId="0" fillId="4" borderId="0" xfId="0" applyNumberFormat="1" applyFont="1" applyFill="1" applyBorder="1" applyAlignment="1">
      <alignment horizontal="right" vertical="center"/>
    </xf>
    <xf numFmtId="9" fontId="0" fillId="4" borderId="0" xfId="0" applyNumberFormat="1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89892</xdr:colOff>
      <xdr:row>0</xdr:row>
      <xdr:rowOff>336544</xdr:rowOff>
    </xdr:to>
    <xdr:pic>
      <xdr:nvPicPr>
        <xdr:cNvPr id="9" name="图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191407"/>
          <a:ext cx="1404797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9525</xdr:rowOff>
        </xdr:from>
        <xdr:to>
          <xdr:col>7</xdr:col>
          <xdr:colOff>438150</xdr:colOff>
          <xdr:row>5</xdr:row>
          <xdr:rowOff>228600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3</xdr:row>
          <xdr:rowOff>200025</xdr:rowOff>
        </xdr:from>
        <xdr:to>
          <xdr:col>11</xdr:col>
          <xdr:colOff>695325</xdr:colOff>
          <xdr:row>3</xdr:row>
          <xdr:rowOff>2219325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99417</xdr:colOff>
      <xdr:row>0</xdr:row>
      <xdr:rowOff>336544</xdr:rowOff>
    </xdr:to>
    <xdr:pic>
      <xdr:nvPicPr>
        <xdr:cNvPr id="2" name="图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123825</xdr:rowOff>
        </xdr:from>
        <xdr:to>
          <xdr:col>6</xdr:col>
          <xdr:colOff>352425</xdr:colOff>
          <xdr:row>5</xdr:row>
          <xdr:rowOff>219075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</xdr:row>
          <xdr:rowOff>190500</xdr:rowOff>
        </xdr:from>
        <xdr:to>
          <xdr:col>13</xdr:col>
          <xdr:colOff>247650</xdr:colOff>
          <xdr:row>3</xdr:row>
          <xdr:rowOff>2152650</xdr:rowOff>
        </xdr:to>
        <xdr:sp macro="" textlink="">
          <xdr:nvSpPr>
            <xdr:cNvPr id="3082" name="Object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1C9-DBC6-405B-BFA7-038383C234A2}">
  <dimension ref="A1:S35"/>
  <sheetViews>
    <sheetView tabSelected="1" showWhiteSpace="0" topLeftCell="A16" zoomScaleNormal="100" zoomScalePageLayoutView="55" workbookViewId="0">
      <selection activeCell="J29" sqref="J29"/>
    </sheetView>
  </sheetViews>
  <sheetFormatPr defaultRowHeight="14.25" x14ac:dyDescent="0.2"/>
  <cols>
    <col min="1" max="1" width="11.375" customWidth="1"/>
    <col min="2" max="2" width="6.375" customWidth="1"/>
    <col min="3" max="3" width="6.625" customWidth="1"/>
    <col min="4" max="4" width="11.875" customWidth="1"/>
    <col min="5" max="5" width="2.625" customWidth="1"/>
    <col min="6" max="6" width="12" customWidth="1"/>
    <col min="7" max="7" width="5" customWidth="1"/>
    <col min="8" max="8" width="6.625" customWidth="1"/>
    <col min="9" max="9" width="5.125" customWidth="1"/>
    <col min="10" max="10" width="6.25" customWidth="1"/>
    <col min="11" max="11" width="6.875" customWidth="1"/>
    <col min="12" max="12" width="9.625" customWidth="1"/>
  </cols>
  <sheetData>
    <row r="1" spans="1:12" ht="28.35" customHeight="1" x14ac:dyDescent="0.35">
      <c r="L1" s="43" t="s">
        <v>101</v>
      </c>
    </row>
    <row r="2" spans="1:12" ht="4.3499999999999996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ht="9.9499999999999993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ht="191.25" customHeight="1" x14ac:dyDescent="0.2">
      <c r="F4" s="63" t="s">
        <v>95</v>
      </c>
      <c r="G4" s="62" t="s">
        <v>96</v>
      </c>
    </row>
    <row r="5" spans="1:12" ht="20.100000000000001" customHeight="1" x14ac:dyDescent="0.2">
      <c r="A5" s="39" t="s">
        <v>82</v>
      </c>
      <c r="B5" s="4"/>
      <c r="C5" s="4"/>
      <c r="D5" s="40" t="s">
        <v>83</v>
      </c>
      <c r="E5" s="16"/>
      <c r="L5" s="41" t="s">
        <v>84</v>
      </c>
    </row>
    <row r="6" spans="1:12" ht="20.100000000000001" customHeight="1" x14ac:dyDescent="0.2">
      <c r="A6" t="s">
        <v>85</v>
      </c>
      <c r="D6" s="41" t="s">
        <v>86</v>
      </c>
      <c r="E6" s="16"/>
    </row>
    <row r="7" spans="1:12" ht="20.100000000000001" customHeight="1" x14ac:dyDescent="0.2">
      <c r="A7" s="4" t="s">
        <v>87</v>
      </c>
      <c r="B7" s="4"/>
      <c r="C7" s="4"/>
      <c r="D7" s="58" t="s">
        <v>88</v>
      </c>
      <c r="E7" s="16"/>
      <c r="F7" s="4" t="s">
        <v>42</v>
      </c>
      <c r="G7" s="4"/>
      <c r="H7" s="4"/>
      <c r="I7" s="4"/>
      <c r="J7" s="4"/>
      <c r="K7" s="4"/>
      <c r="L7" s="4"/>
    </row>
    <row r="8" spans="1:12" ht="20.100000000000001" customHeight="1" x14ac:dyDescent="0.2">
      <c r="A8" t="s">
        <v>89</v>
      </c>
      <c r="D8" s="41" t="s">
        <v>98</v>
      </c>
      <c r="E8" s="16"/>
      <c r="F8" s="64" t="s">
        <v>92</v>
      </c>
      <c r="G8" s="44"/>
      <c r="H8" s="44"/>
      <c r="I8" s="44"/>
      <c r="J8" s="44"/>
    </row>
    <row r="9" spans="1:12" ht="20.100000000000001" customHeight="1" x14ac:dyDescent="0.2">
      <c r="A9" s="2" t="s">
        <v>25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s="16" customFormat="1" ht="9.9499999999999993" customHeight="1" x14ac:dyDescent="0.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spans="1:12" ht="24.95" customHeight="1" x14ac:dyDescent="0.2">
      <c r="A11" s="68" t="s">
        <v>26</v>
      </c>
      <c r="B11" s="6"/>
      <c r="C11" s="21" t="s">
        <v>40</v>
      </c>
      <c r="D11" s="6"/>
      <c r="E11" s="36"/>
      <c r="F11" s="68" t="s">
        <v>34</v>
      </c>
      <c r="G11" s="5"/>
      <c r="H11" s="21" t="s">
        <v>40</v>
      </c>
      <c r="I11" s="9"/>
      <c r="J11" s="9"/>
      <c r="K11" s="9"/>
      <c r="L11" s="9"/>
    </row>
    <row r="12" spans="1:12" ht="9.9499999999999993" customHeight="1" x14ac:dyDescent="0.2">
      <c r="A12" s="6"/>
      <c r="B12" s="6"/>
      <c r="C12" s="25"/>
      <c r="D12" s="6"/>
      <c r="E12" s="36"/>
      <c r="F12" s="6"/>
      <c r="G12" s="5"/>
      <c r="H12" s="21"/>
      <c r="I12" s="9"/>
      <c r="J12" s="9"/>
      <c r="K12" s="9"/>
      <c r="L12" s="9"/>
    </row>
    <row r="13" spans="1:12" ht="24.95" customHeight="1" x14ac:dyDescent="0.2">
      <c r="A13" s="8" t="s">
        <v>93</v>
      </c>
      <c r="B13" s="8"/>
      <c r="C13" s="46" t="s">
        <v>46</v>
      </c>
      <c r="D13" s="10" t="s">
        <v>99</v>
      </c>
      <c r="E13" s="24"/>
      <c r="F13" s="8" t="s">
        <v>1</v>
      </c>
      <c r="G13" s="47"/>
      <c r="H13" s="8"/>
      <c r="I13" s="8"/>
      <c r="J13" s="8"/>
      <c r="K13" s="8"/>
      <c r="L13" s="10" t="s">
        <v>2</v>
      </c>
    </row>
    <row r="14" spans="1:12" ht="24.95" customHeight="1" x14ac:dyDescent="0.2">
      <c r="A14" s="9" t="s">
        <v>0</v>
      </c>
      <c r="B14" s="9"/>
      <c r="C14" s="21" t="s">
        <v>31</v>
      </c>
      <c r="D14" s="65">
        <v>95.9</v>
      </c>
      <c r="E14" s="24"/>
      <c r="F14" s="9" t="s">
        <v>3</v>
      </c>
      <c r="G14" s="5"/>
      <c r="H14" s="9"/>
      <c r="I14" s="9"/>
      <c r="J14" s="9"/>
      <c r="K14" s="9"/>
      <c r="L14" s="66" t="s">
        <v>100</v>
      </c>
    </row>
    <row r="15" spans="1:12" ht="24.95" customHeight="1" x14ac:dyDescent="0.2">
      <c r="A15" s="8" t="s">
        <v>94</v>
      </c>
      <c r="B15" s="8"/>
      <c r="C15" s="46" t="s">
        <v>31</v>
      </c>
      <c r="D15" s="12">
        <v>12</v>
      </c>
      <c r="E15" s="24"/>
      <c r="F15" s="8" t="s">
        <v>4</v>
      </c>
      <c r="G15" s="47"/>
      <c r="H15" s="8"/>
      <c r="I15" s="8"/>
      <c r="J15" s="8"/>
      <c r="K15" s="8"/>
      <c r="L15" s="12">
        <v>7</v>
      </c>
    </row>
    <row r="16" spans="1:12" ht="24.95" customHeight="1" x14ac:dyDescent="0.2">
      <c r="A16" s="9" t="s">
        <v>97</v>
      </c>
      <c r="B16" s="9"/>
      <c r="C16" s="21" t="s">
        <v>31</v>
      </c>
      <c r="D16" s="65">
        <v>28</v>
      </c>
      <c r="E16" s="24"/>
      <c r="F16" s="9" t="s">
        <v>33</v>
      </c>
      <c r="G16" s="5"/>
      <c r="H16" s="9"/>
      <c r="I16" s="9"/>
      <c r="J16" s="9"/>
      <c r="K16" s="9"/>
      <c r="L16" s="65">
        <v>3</v>
      </c>
    </row>
    <row r="17" spans="1:19" ht="20.100000000000001" customHeight="1" x14ac:dyDescent="0.2">
      <c r="A17" s="8"/>
      <c r="B17" s="8"/>
      <c r="C17" s="19"/>
      <c r="D17" s="8"/>
      <c r="E17" s="24"/>
      <c r="F17" s="76" t="s">
        <v>104</v>
      </c>
      <c r="G17" s="76"/>
      <c r="H17" s="76"/>
      <c r="I17" s="76"/>
      <c r="J17" s="76"/>
      <c r="K17" s="76"/>
      <c r="L17" s="76"/>
    </row>
    <row r="18" spans="1:19" s="16" customFormat="1" ht="9.9499999999999993" customHeight="1" x14ac:dyDescent="0.2">
      <c r="A18" s="24"/>
      <c r="B18" s="24"/>
      <c r="C18" s="34"/>
      <c r="D18" s="24"/>
      <c r="E18" s="24"/>
      <c r="F18" s="24"/>
      <c r="G18" s="35"/>
      <c r="H18" s="24"/>
      <c r="I18" s="24"/>
      <c r="J18" s="24"/>
      <c r="K18" s="24"/>
      <c r="L18" s="24"/>
    </row>
    <row r="19" spans="1:19" ht="24.95" customHeight="1" x14ac:dyDescent="0.2">
      <c r="A19" s="68" t="s">
        <v>13</v>
      </c>
      <c r="B19" s="32"/>
      <c r="C19" s="21" t="s">
        <v>40</v>
      </c>
      <c r="D19" s="32"/>
      <c r="E19" s="37"/>
      <c r="F19" s="68" t="s">
        <v>5</v>
      </c>
      <c r="G19" s="32"/>
      <c r="H19" s="21" t="s">
        <v>40</v>
      </c>
      <c r="I19" s="32"/>
      <c r="J19" s="32"/>
      <c r="K19" s="32"/>
      <c r="L19" s="32"/>
    </row>
    <row r="20" spans="1:19" ht="9.9499999999999993" customHeight="1" x14ac:dyDescent="0.2">
      <c r="A20" s="6"/>
      <c r="B20" s="32"/>
      <c r="C20" s="25"/>
      <c r="D20" s="32"/>
      <c r="E20" s="37"/>
      <c r="F20" s="6"/>
      <c r="G20" s="32"/>
      <c r="H20" s="25"/>
      <c r="I20" s="32"/>
      <c r="J20" s="32"/>
      <c r="K20" s="32"/>
      <c r="L20" s="32"/>
    </row>
    <row r="21" spans="1:19" ht="24.95" customHeight="1" x14ac:dyDescent="0.2">
      <c r="A21" s="48"/>
      <c r="B21" s="11"/>
      <c r="C21" s="11"/>
      <c r="D21" s="11"/>
      <c r="E21" s="37"/>
      <c r="F21" s="8" t="s">
        <v>21</v>
      </c>
      <c r="G21" s="11"/>
      <c r="H21" s="46" t="s">
        <v>43</v>
      </c>
      <c r="I21" s="26"/>
      <c r="J21" s="26"/>
      <c r="K21" s="26">
        <v>46.7</v>
      </c>
      <c r="L21" s="70">
        <v>69</v>
      </c>
      <c r="M21" t="s">
        <v>39</v>
      </c>
    </row>
    <row r="22" spans="1:19" ht="24.95" customHeight="1" x14ac:dyDescent="0.2">
      <c r="A22" s="33" t="s">
        <v>14</v>
      </c>
      <c r="B22" s="49"/>
      <c r="C22" s="50"/>
      <c r="D22" s="13" t="s">
        <v>102</v>
      </c>
      <c r="E22" s="37"/>
      <c r="F22" s="33" t="s">
        <v>6</v>
      </c>
      <c r="G22" s="49"/>
      <c r="H22" s="67" t="s">
        <v>27</v>
      </c>
      <c r="I22" s="28"/>
      <c r="J22" s="28"/>
      <c r="K22" s="28">
        <f>O22</f>
        <v>24</v>
      </c>
      <c r="L22" s="50">
        <f>R22</f>
        <v>24</v>
      </c>
      <c r="M22" s="17">
        <v>24</v>
      </c>
      <c r="N22" s="17">
        <v>24</v>
      </c>
      <c r="O22" s="17">
        <v>24</v>
      </c>
      <c r="P22" s="17">
        <v>24</v>
      </c>
      <c r="Q22" s="17">
        <v>24</v>
      </c>
      <c r="R22" s="17">
        <v>24</v>
      </c>
      <c r="S22" s="17"/>
    </row>
    <row r="23" spans="1:19" ht="24.95" customHeight="1" x14ac:dyDescent="0.2">
      <c r="A23" s="8" t="s">
        <v>18</v>
      </c>
      <c r="B23" s="11"/>
      <c r="C23" s="46"/>
      <c r="D23" s="10" t="s">
        <v>28</v>
      </c>
      <c r="E23" s="37"/>
      <c r="F23" s="8" t="s">
        <v>7</v>
      </c>
      <c r="G23" s="11"/>
      <c r="H23" s="46" t="s">
        <v>35</v>
      </c>
      <c r="I23" s="20"/>
      <c r="J23" s="20"/>
      <c r="K23" s="20">
        <f>O23/K21*0.92</f>
        <v>49.053533190578158</v>
      </c>
      <c r="L23" s="71">
        <f>R23/L21*0.92</f>
        <v>33.200000000000003</v>
      </c>
      <c r="M23">
        <v>2490</v>
      </c>
      <c r="N23">
        <v>2490</v>
      </c>
      <c r="O23">
        <v>2490</v>
      </c>
      <c r="P23">
        <v>2490</v>
      </c>
      <c r="Q23">
        <v>2490</v>
      </c>
      <c r="R23">
        <v>2490</v>
      </c>
    </row>
    <row r="24" spans="1:19" ht="24.95" customHeight="1" x14ac:dyDescent="0.2">
      <c r="A24" s="33" t="s">
        <v>21</v>
      </c>
      <c r="B24" s="49"/>
      <c r="C24" s="67" t="s">
        <v>32</v>
      </c>
      <c r="D24" s="13" t="s">
        <v>105</v>
      </c>
      <c r="E24" s="37"/>
      <c r="F24" s="33" t="s">
        <v>8</v>
      </c>
      <c r="G24" s="49"/>
      <c r="H24" s="67" t="s">
        <v>35</v>
      </c>
      <c r="I24" s="30"/>
      <c r="J24" s="30"/>
      <c r="K24" s="30">
        <f>O24/K21*0.95</f>
        <v>36.616702355460383</v>
      </c>
      <c r="L24" s="72">
        <f>R24/L21*0.95</f>
        <v>24.782608695652172</v>
      </c>
      <c r="M24">
        <v>1800</v>
      </c>
      <c r="N24">
        <v>1800</v>
      </c>
      <c r="O24">
        <v>1800</v>
      </c>
      <c r="P24">
        <v>1800</v>
      </c>
      <c r="Q24">
        <v>1800</v>
      </c>
      <c r="R24">
        <v>1800</v>
      </c>
    </row>
    <row r="25" spans="1:19" ht="24.95" customHeight="1" x14ac:dyDescent="0.2">
      <c r="A25" s="8" t="s">
        <v>19</v>
      </c>
      <c r="B25" s="11"/>
      <c r="C25" s="46"/>
      <c r="D25" s="12">
        <v>3</v>
      </c>
      <c r="E25" s="37"/>
      <c r="F25" s="8" t="s">
        <v>23</v>
      </c>
      <c r="G25" s="11"/>
      <c r="H25" s="46" t="s">
        <v>41</v>
      </c>
      <c r="I25" s="27"/>
      <c r="J25" s="27"/>
      <c r="K25" s="27">
        <f>0.9*O25*K21/1000</f>
        <v>18.913499999999999</v>
      </c>
      <c r="L25" s="73">
        <f>0.9*R25*L21/1000</f>
        <v>27.945</v>
      </c>
      <c r="M25">
        <v>450</v>
      </c>
      <c r="N25">
        <v>450</v>
      </c>
      <c r="O25">
        <v>450</v>
      </c>
      <c r="P25">
        <v>450</v>
      </c>
      <c r="Q25">
        <v>450</v>
      </c>
      <c r="R25">
        <v>450</v>
      </c>
    </row>
    <row r="26" spans="1:19" ht="24.95" customHeight="1" x14ac:dyDescent="0.2">
      <c r="A26" s="33" t="s">
        <v>20</v>
      </c>
      <c r="B26" s="49"/>
      <c r="C26" s="67" t="s">
        <v>31</v>
      </c>
      <c r="D26" s="14">
        <v>56</v>
      </c>
      <c r="E26" s="37"/>
      <c r="F26" s="33" t="s">
        <v>9</v>
      </c>
      <c r="G26" s="49"/>
      <c r="H26" s="67" t="s">
        <v>37</v>
      </c>
      <c r="I26" s="52"/>
      <c r="J26" s="52"/>
      <c r="K26" s="52">
        <f>O26*1.1</f>
        <v>5.28</v>
      </c>
      <c r="L26" s="74">
        <f>R26*1.1</f>
        <v>5.28</v>
      </c>
      <c r="M26">
        <v>4.8</v>
      </c>
      <c r="N26">
        <v>4.8</v>
      </c>
      <c r="O26">
        <v>4.8</v>
      </c>
      <c r="P26">
        <v>4.8</v>
      </c>
      <c r="Q26">
        <v>4.8</v>
      </c>
      <c r="R26">
        <v>4.8</v>
      </c>
    </row>
    <row r="27" spans="1:19" ht="24.95" customHeight="1" x14ac:dyDescent="0.2">
      <c r="A27" s="8" t="s">
        <v>15</v>
      </c>
      <c r="B27" s="11"/>
      <c r="C27" s="46" t="s">
        <v>30</v>
      </c>
      <c r="D27" s="12">
        <v>59.9</v>
      </c>
      <c r="E27" s="37"/>
      <c r="F27" s="8" t="s">
        <v>12</v>
      </c>
      <c r="G27" s="11"/>
      <c r="H27" s="46" t="s">
        <v>38</v>
      </c>
      <c r="I27" s="20"/>
      <c r="J27" s="20"/>
      <c r="K27" s="20">
        <f>O27*0.9</f>
        <v>90</v>
      </c>
      <c r="L27" s="71">
        <f>R27*0.9</f>
        <v>90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</row>
    <row r="28" spans="1:19" ht="24.95" customHeight="1" x14ac:dyDescent="0.2">
      <c r="A28" s="33" t="s">
        <v>17</v>
      </c>
      <c r="B28" s="49"/>
      <c r="C28" s="67"/>
      <c r="D28" s="69" t="s">
        <v>103</v>
      </c>
      <c r="E28" s="37"/>
      <c r="F28" s="33" t="s">
        <v>24</v>
      </c>
      <c r="G28" s="49"/>
      <c r="H28" s="67"/>
      <c r="I28" s="31"/>
      <c r="J28" s="31"/>
      <c r="K28" s="31">
        <f>O28*0.86</f>
        <v>0.73099999999999998</v>
      </c>
      <c r="L28" s="75">
        <f>R28*0.86</f>
        <v>0.73099999999999998</v>
      </c>
      <c r="M28" s="18">
        <v>0.85</v>
      </c>
      <c r="N28" s="18">
        <v>0.85</v>
      </c>
      <c r="O28" s="18">
        <v>0.85</v>
      </c>
      <c r="P28" s="18">
        <v>0.85</v>
      </c>
      <c r="Q28" s="18">
        <v>0.85</v>
      </c>
      <c r="R28" s="18">
        <v>0.85</v>
      </c>
      <c r="S28" s="18"/>
    </row>
    <row r="29" spans="1:19" ht="24.95" customHeight="1" x14ac:dyDescent="0.2">
      <c r="A29" s="8" t="s">
        <v>16</v>
      </c>
      <c r="B29" s="11"/>
      <c r="C29" s="46" t="s">
        <v>29</v>
      </c>
      <c r="D29" s="12">
        <v>400</v>
      </c>
      <c r="E29" s="37"/>
      <c r="F29" s="8" t="s">
        <v>10</v>
      </c>
      <c r="G29" s="11"/>
      <c r="H29" s="46" t="s">
        <v>41</v>
      </c>
      <c r="I29" s="20"/>
      <c r="J29" s="20"/>
      <c r="K29" s="20">
        <f>O29*K21/1000</f>
        <v>70.05</v>
      </c>
      <c r="L29" s="71">
        <f>R29*L21/1000</f>
        <v>103.5</v>
      </c>
      <c r="M29">
        <v>1500</v>
      </c>
      <c r="N29">
        <v>1500</v>
      </c>
      <c r="O29">
        <v>1500</v>
      </c>
      <c r="P29">
        <v>1500</v>
      </c>
      <c r="Q29">
        <v>1500</v>
      </c>
      <c r="R29">
        <v>1500</v>
      </c>
    </row>
    <row r="30" spans="1:19" ht="24.95" customHeight="1" x14ac:dyDescent="0.2">
      <c r="A30" s="33" t="s">
        <v>22</v>
      </c>
      <c r="B30" s="49"/>
      <c r="C30" s="67" t="s">
        <v>29</v>
      </c>
      <c r="D30" s="14">
        <v>1200</v>
      </c>
      <c r="E30" s="37"/>
      <c r="F30" s="33" t="s">
        <v>11</v>
      </c>
      <c r="G30" s="49"/>
      <c r="H30" s="67" t="s">
        <v>37</v>
      </c>
      <c r="I30" s="28"/>
      <c r="J30" s="28"/>
      <c r="K30" s="28">
        <f>O30</f>
        <v>16</v>
      </c>
      <c r="L30" s="50">
        <f>R30</f>
        <v>16</v>
      </c>
      <c r="M30">
        <v>16</v>
      </c>
      <c r="N30">
        <v>16</v>
      </c>
      <c r="O30">
        <v>16</v>
      </c>
      <c r="P30">
        <v>16</v>
      </c>
      <c r="Q30">
        <v>16</v>
      </c>
      <c r="R30">
        <v>16</v>
      </c>
    </row>
    <row r="31" spans="1:19" ht="20.100000000000001" customHeight="1" x14ac:dyDescent="0.2">
      <c r="A31" s="47"/>
      <c r="B31" s="47"/>
      <c r="C31" s="47"/>
      <c r="D31" s="47"/>
      <c r="E31" s="35"/>
      <c r="F31" s="47"/>
      <c r="G31" s="47"/>
      <c r="H31" s="47"/>
      <c r="I31" s="47"/>
      <c r="J31" s="47"/>
      <c r="K31" s="47"/>
      <c r="L31" s="47"/>
    </row>
    <row r="32" spans="1:19" ht="30" customHeight="1" x14ac:dyDescent="0.2">
      <c r="A32" s="77" t="s">
        <v>44</v>
      </c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1:15" s="42" customFormat="1" ht="36" customHeight="1" x14ac:dyDescent="0.2">
      <c r="A33" s="78" t="s">
        <v>45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O33" s="44"/>
    </row>
    <row r="35" spans="1:15" x14ac:dyDescent="0.2">
      <c r="E35" s="5"/>
    </row>
  </sheetData>
  <mergeCells count="3">
    <mergeCell ref="F17:L17"/>
    <mergeCell ref="A32:L32"/>
    <mergeCell ref="A33:L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1032" r:id="rId4">
          <objectPr defaultSize="0" autoPict="0" r:id="rId5">
            <anchor moveWithCells="1">
              <from>
                <xdr:col>5</xdr:col>
                <xdr:colOff>9525</xdr:colOff>
                <xdr:row>4</xdr:row>
                <xdr:rowOff>9525</xdr:rowOff>
              </from>
              <to>
                <xdr:col>7</xdr:col>
                <xdr:colOff>438150</xdr:colOff>
                <xdr:row>5</xdr:row>
                <xdr:rowOff>228600</xdr:rowOff>
              </to>
            </anchor>
          </objectPr>
        </oleObject>
      </mc:Choice>
      <mc:Fallback>
        <oleObject progId="CorelDraw.Graphic.21" shapeId="1032" r:id="rId4"/>
      </mc:Fallback>
    </mc:AlternateContent>
    <mc:AlternateContent xmlns:mc="http://schemas.openxmlformats.org/markup-compatibility/2006">
      <mc:Choice Requires="x14">
        <oleObject progId="CorelDraw.Graphic.21" shapeId="1033" r:id="rId6">
          <objectPr defaultSize="0" autoPict="0" r:id="rId7">
            <anchor moveWithCells="1">
              <from>
                <xdr:col>0</xdr:col>
                <xdr:colOff>28575</xdr:colOff>
                <xdr:row>3</xdr:row>
                <xdr:rowOff>200025</xdr:rowOff>
              </from>
              <to>
                <xdr:col>11</xdr:col>
                <xdr:colOff>695325</xdr:colOff>
                <xdr:row>3</xdr:row>
                <xdr:rowOff>2219325</xdr:rowOff>
              </to>
            </anchor>
          </objectPr>
        </oleObject>
      </mc:Choice>
      <mc:Fallback>
        <oleObject progId="CorelDraw.Graphic.21" shapeId="1033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917-4AB4-4C33-90F1-F1BF34D422B9}">
  <dimension ref="A1:T35"/>
  <sheetViews>
    <sheetView showWhiteSpace="0" zoomScaleNormal="100" zoomScalePageLayoutView="55" workbookViewId="0">
      <selection activeCell="A4" sqref="A4"/>
    </sheetView>
  </sheetViews>
  <sheetFormatPr defaultRowHeight="14.25" x14ac:dyDescent="0.2"/>
  <cols>
    <col min="1" max="1" width="11.375" customWidth="1"/>
    <col min="2" max="2" width="6.25" customWidth="1"/>
    <col min="3" max="3" width="6.625" customWidth="1"/>
    <col min="4" max="4" width="11.875" customWidth="1"/>
    <col min="5" max="5" width="2.625" customWidth="1"/>
    <col min="6" max="6" width="12" customWidth="1"/>
    <col min="7" max="7" width="5" customWidth="1"/>
    <col min="8" max="8" width="6.625" customWidth="1"/>
    <col min="9" max="14" width="5.125" customWidth="1"/>
  </cols>
  <sheetData>
    <row r="1" spans="1:14" ht="28.35" customHeight="1" x14ac:dyDescent="0.35">
      <c r="N1" s="43" t="str">
        <f>'MX5310KV100HA-GP56L2A'!L1</f>
        <v>MX5310KV100HA-GP56L3A</v>
      </c>
    </row>
    <row r="2" spans="1:14" ht="4.3499999999999996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9.9499999999999993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200.1" customHeight="1" x14ac:dyDescent="0.2"/>
    <row r="5" spans="1:14" ht="20.100000000000001" customHeight="1" x14ac:dyDescent="0.2">
      <c r="A5" s="39" t="s">
        <v>82</v>
      </c>
      <c r="B5" s="4"/>
      <c r="C5" s="4"/>
      <c r="D5" s="40" t="s">
        <v>83</v>
      </c>
      <c r="E5" s="16"/>
      <c r="F5" s="59"/>
      <c r="N5" s="41" t="s">
        <v>84</v>
      </c>
    </row>
    <row r="6" spans="1:14" ht="20.100000000000001" customHeight="1" x14ac:dyDescent="0.2">
      <c r="A6" t="s">
        <v>85</v>
      </c>
      <c r="D6" s="41" t="s">
        <v>86</v>
      </c>
      <c r="E6" s="16"/>
      <c r="F6" s="41"/>
    </row>
    <row r="7" spans="1:14" ht="20.100000000000001" customHeight="1" x14ac:dyDescent="0.2">
      <c r="A7" s="4" t="s">
        <v>87</v>
      </c>
      <c r="B7" s="4"/>
      <c r="C7" s="4"/>
      <c r="D7" s="58" t="s">
        <v>88</v>
      </c>
      <c r="E7" s="16"/>
      <c r="F7" s="4" t="s">
        <v>42</v>
      </c>
      <c r="G7" s="4"/>
      <c r="H7" s="4"/>
      <c r="I7" s="4"/>
      <c r="J7" s="4"/>
      <c r="K7" s="4"/>
      <c r="L7" s="4"/>
      <c r="M7" s="4"/>
      <c r="N7" s="4"/>
    </row>
    <row r="8" spans="1:14" ht="20.100000000000001" customHeight="1" x14ac:dyDescent="0.2">
      <c r="A8" t="s">
        <v>89</v>
      </c>
      <c r="D8" s="41" t="s">
        <v>90</v>
      </c>
      <c r="E8" s="16"/>
      <c r="F8" s="44" t="s">
        <v>91</v>
      </c>
      <c r="G8" s="44"/>
      <c r="H8" s="44"/>
      <c r="I8" s="44"/>
      <c r="J8" s="44"/>
      <c r="K8" s="44"/>
      <c r="L8" s="44"/>
    </row>
    <row r="9" spans="1:14" ht="20.100000000000001" customHeight="1" x14ac:dyDescent="0.2">
      <c r="A9" s="2" t="s">
        <v>25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s="16" customFormat="1" ht="9.9499999999999993" customHeight="1" x14ac:dyDescent="0.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  <row r="11" spans="1:14" ht="24.95" customHeight="1" x14ac:dyDescent="0.2">
      <c r="A11" s="60" t="s">
        <v>80</v>
      </c>
      <c r="B11" s="6"/>
      <c r="C11" s="41" t="s">
        <v>72</v>
      </c>
      <c r="D11" s="6"/>
      <c r="E11" s="36"/>
      <c r="F11" s="60" t="s">
        <v>81</v>
      </c>
      <c r="G11" s="5"/>
      <c r="H11" s="41" t="s">
        <v>72</v>
      </c>
      <c r="I11" s="9"/>
      <c r="J11" s="9"/>
      <c r="K11" s="9"/>
      <c r="L11" s="9"/>
      <c r="M11" s="9"/>
      <c r="N11" s="9"/>
    </row>
    <row r="12" spans="1:14" ht="9.9499999999999993" customHeight="1" x14ac:dyDescent="0.2">
      <c r="A12" s="60"/>
      <c r="B12" s="6"/>
      <c r="C12" s="41"/>
      <c r="D12" s="6"/>
      <c r="E12" s="36"/>
      <c r="F12" s="60"/>
      <c r="G12" s="5"/>
      <c r="H12" s="41"/>
      <c r="I12" s="9"/>
      <c r="J12" s="9"/>
      <c r="K12" s="9"/>
      <c r="L12" s="9"/>
      <c r="M12" s="9"/>
      <c r="N12" s="9"/>
    </row>
    <row r="13" spans="1:14" ht="24.95" customHeight="1" x14ac:dyDescent="0.2">
      <c r="A13" s="7" t="s">
        <v>49</v>
      </c>
      <c r="B13" s="8"/>
      <c r="C13" s="46" t="s">
        <v>46</v>
      </c>
      <c r="D13" s="8" t="str">
        <f>'MX5310KV100HA-GP56L2A'!D13</f>
        <v>56/62</v>
      </c>
      <c r="E13" s="24"/>
      <c r="F13" s="7" t="s">
        <v>73</v>
      </c>
      <c r="G13" s="47"/>
      <c r="H13" s="8"/>
      <c r="I13" s="8"/>
      <c r="J13" s="8"/>
      <c r="K13" s="8"/>
      <c r="L13" s="8"/>
      <c r="M13" s="8"/>
      <c r="N13" s="19" t="s">
        <v>47</v>
      </c>
    </row>
    <row r="14" spans="1:14" ht="24.95" customHeight="1" x14ac:dyDescent="0.2">
      <c r="A14" s="1" t="s">
        <v>50</v>
      </c>
      <c r="B14" s="9"/>
      <c r="C14" s="21" t="s">
        <v>31</v>
      </c>
      <c r="D14" s="9">
        <f>'MX5310KV100HA-GP56L2A'!D14</f>
        <v>95.9</v>
      </c>
      <c r="E14" s="24"/>
      <c r="F14" s="1" t="s">
        <v>74</v>
      </c>
      <c r="G14" s="5"/>
      <c r="H14" s="9"/>
      <c r="I14" s="9"/>
      <c r="J14" s="9"/>
      <c r="K14" s="9"/>
      <c r="L14" s="9"/>
      <c r="M14" s="9"/>
      <c r="N14" s="45" t="str">
        <f>'MX5310KV100HA-GP56L2A'!L14</f>
        <v>MX5310KV100HA</v>
      </c>
    </row>
    <row r="15" spans="1:14" ht="24.95" customHeight="1" x14ac:dyDescent="0.2">
      <c r="A15" s="7" t="s">
        <v>51</v>
      </c>
      <c r="B15" s="8"/>
      <c r="C15" s="46" t="s">
        <v>31</v>
      </c>
      <c r="D15" s="8">
        <v>6</v>
      </c>
      <c r="E15" s="24"/>
      <c r="F15" s="7" t="s">
        <v>75</v>
      </c>
      <c r="G15" s="47"/>
      <c r="H15" s="8"/>
      <c r="I15" s="8"/>
      <c r="J15" s="8"/>
      <c r="K15" s="8"/>
      <c r="L15" s="8"/>
      <c r="M15" s="8"/>
      <c r="N15" s="8">
        <v>7</v>
      </c>
    </row>
    <row r="16" spans="1:14" ht="24.95" customHeight="1" x14ac:dyDescent="0.2">
      <c r="A16" s="1" t="s">
        <v>52</v>
      </c>
      <c r="B16" s="9"/>
      <c r="C16" s="21" t="s">
        <v>31</v>
      </c>
      <c r="D16" s="9">
        <f>'MX5310KV100HA-GP56L2A'!D16</f>
        <v>28</v>
      </c>
      <c r="E16" s="24"/>
      <c r="F16" s="1" t="s">
        <v>76</v>
      </c>
      <c r="G16" s="5"/>
      <c r="H16" s="9"/>
      <c r="I16" s="9"/>
      <c r="J16" s="9"/>
      <c r="K16" s="9"/>
      <c r="L16" s="9"/>
      <c r="M16" s="9"/>
      <c r="N16" s="9">
        <v>3</v>
      </c>
    </row>
    <row r="17" spans="1:20" ht="20.100000000000001" customHeight="1" x14ac:dyDescent="0.2">
      <c r="A17" s="8"/>
      <c r="B17" s="8"/>
      <c r="C17" s="19"/>
      <c r="D17" s="8"/>
      <c r="E17" s="24"/>
      <c r="F17" s="79" t="s">
        <v>48</v>
      </c>
      <c r="G17" s="79"/>
      <c r="H17" s="79"/>
      <c r="I17" s="79"/>
      <c r="J17" s="79"/>
      <c r="K17" s="79"/>
      <c r="L17" s="79"/>
      <c r="M17" s="79"/>
      <c r="N17" s="79"/>
    </row>
    <row r="18" spans="1:20" s="16" customFormat="1" ht="9.9499999999999993" customHeight="1" x14ac:dyDescent="0.2">
      <c r="A18" s="24"/>
      <c r="B18" s="24"/>
      <c r="C18" s="34"/>
      <c r="D18" s="24"/>
      <c r="E18" s="24"/>
      <c r="F18" s="24"/>
      <c r="G18" s="35"/>
      <c r="H18" s="24"/>
      <c r="I18" s="24"/>
      <c r="J18" s="24"/>
      <c r="K18" s="24"/>
      <c r="L18" s="24"/>
      <c r="M18" s="24"/>
      <c r="N18" s="24"/>
    </row>
    <row r="19" spans="1:20" ht="24.95" customHeight="1" x14ac:dyDescent="0.2">
      <c r="A19" s="60" t="s">
        <v>79</v>
      </c>
      <c r="B19" s="32"/>
      <c r="C19" s="41" t="s">
        <v>72</v>
      </c>
      <c r="D19" s="32"/>
      <c r="E19" s="37"/>
      <c r="F19" s="60" t="s">
        <v>71</v>
      </c>
      <c r="G19" s="32"/>
      <c r="H19" s="41" t="s">
        <v>72</v>
      </c>
      <c r="I19" s="32"/>
      <c r="J19" s="32"/>
      <c r="K19" s="32"/>
      <c r="L19" s="32"/>
      <c r="M19" s="32"/>
      <c r="N19" s="32"/>
    </row>
    <row r="20" spans="1:20" ht="9.9499999999999993" customHeight="1" x14ac:dyDescent="0.2">
      <c r="A20" s="60"/>
      <c r="B20" s="32"/>
      <c r="C20" s="41"/>
      <c r="D20" s="32"/>
      <c r="E20" s="37"/>
      <c r="F20" s="60"/>
      <c r="G20" s="32"/>
      <c r="H20" s="41"/>
      <c r="I20" s="32"/>
      <c r="J20" s="32"/>
      <c r="K20" s="32"/>
      <c r="L20" s="32"/>
      <c r="M20" s="32"/>
      <c r="N20" s="32"/>
    </row>
    <row r="21" spans="1:20" ht="24.95" customHeight="1" x14ac:dyDescent="0.2">
      <c r="A21" s="48"/>
      <c r="B21" s="11"/>
      <c r="C21" s="11"/>
      <c r="D21" s="11"/>
      <c r="E21" s="37"/>
      <c r="F21" s="7" t="s">
        <v>61</v>
      </c>
      <c r="G21" s="11"/>
      <c r="H21" s="26" t="s">
        <v>43</v>
      </c>
      <c r="I21" s="26">
        <f>'MX5310KV100HA-GP56L2A'!I21</f>
        <v>0</v>
      </c>
      <c r="J21" s="26" t="e">
        <f>'MX5310KV100HA-GP56L2A'!#REF!</f>
        <v>#REF!</v>
      </c>
      <c r="K21" s="26">
        <f>'MX5310KV100HA-GP56L2A'!J21</f>
        <v>0</v>
      </c>
      <c r="L21" s="26" t="e">
        <f>'MX5310KV100HA-GP56L2A'!#REF!</f>
        <v>#REF!</v>
      </c>
      <c r="M21" s="26">
        <f>'MX5310KV100HA-GP56L2A'!K21</f>
        <v>46.7</v>
      </c>
      <c r="N21" s="26">
        <f>'MX5310KV100HA-GP56L2A'!L21</f>
        <v>69</v>
      </c>
    </row>
    <row r="22" spans="1:20" ht="24.95" customHeight="1" x14ac:dyDescent="0.2">
      <c r="A22" s="23" t="s">
        <v>53</v>
      </c>
      <c r="B22" s="37"/>
      <c r="C22" s="53"/>
      <c r="D22" s="38" t="str">
        <f>'MX5310KV100HA-GP56L2A'!D22</f>
        <v>GP56L3A</v>
      </c>
      <c r="E22" s="37"/>
      <c r="F22" s="23" t="s">
        <v>62</v>
      </c>
      <c r="G22" s="37"/>
      <c r="H22" s="29" t="s">
        <v>27</v>
      </c>
      <c r="I22" s="29">
        <f>'MX5310KV100HA-GP56L2A'!I22</f>
        <v>0</v>
      </c>
      <c r="J22" s="29" t="e">
        <f>'MX5310KV100HA-GP56L2A'!#REF!</f>
        <v>#REF!</v>
      </c>
      <c r="K22" s="29">
        <f>'MX5310KV100HA-GP56L2A'!J22</f>
        <v>0</v>
      </c>
      <c r="L22" s="29" t="e">
        <f>'MX5310KV100HA-GP56L2A'!#REF!</f>
        <v>#REF!</v>
      </c>
      <c r="M22" s="29">
        <f>'MX5310KV100HA-GP56L2A'!K22</f>
        <v>24</v>
      </c>
      <c r="N22" s="29">
        <f>'MX5310KV100HA-GP56L2A'!L22</f>
        <v>24</v>
      </c>
      <c r="O22" s="17"/>
      <c r="P22" s="17"/>
      <c r="Q22" s="17"/>
      <c r="R22" s="17"/>
      <c r="S22" s="17"/>
      <c r="T22" s="17"/>
    </row>
    <row r="23" spans="1:20" ht="24.95" customHeight="1" x14ac:dyDescent="0.2">
      <c r="A23" s="7" t="s">
        <v>54</v>
      </c>
      <c r="B23" s="11"/>
      <c r="C23" s="26"/>
      <c r="D23" s="10" t="s">
        <v>28</v>
      </c>
      <c r="E23" s="37"/>
      <c r="F23" s="7" t="s">
        <v>63</v>
      </c>
      <c r="G23" s="11"/>
      <c r="H23" s="26" t="s">
        <v>35</v>
      </c>
      <c r="I23" s="20">
        <f>'MX5310KV100HA-GP56L2A'!I23</f>
        <v>0</v>
      </c>
      <c r="J23" s="20" t="e">
        <f>'MX5310KV100HA-GP56L2A'!#REF!</f>
        <v>#REF!</v>
      </c>
      <c r="K23" s="20">
        <f>'MX5310KV100HA-GP56L2A'!J23</f>
        <v>0</v>
      </c>
      <c r="L23" s="20" t="e">
        <f>'MX5310KV100HA-GP56L2A'!#REF!</f>
        <v>#REF!</v>
      </c>
      <c r="M23" s="20">
        <f>'MX5310KV100HA-GP56L2A'!K23</f>
        <v>49.053533190578158</v>
      </c>
      <c r="N23" s="20">
        <f>'MX5310KV100HA-GP56L2A'!L23</f>
        <v>33.200000000000003</v>
      </c>
    </row>
    <row r="24" spans="1:20" ht="24.95" customHeight="1" x14ac:dyDescent="0.2">
      <c r="A24" s="23" t="s">
        <v>55</v>
      </c>
      <c r="B24" s="37"/>
      <c r="C24" s="29" t="s">
        <v>32</v>
      </c>
      <c r="D24" s="38" t="str">
        <f>'MX5310KV100HA-GP56L2A'!D24</f>
        <v>46.7/69</v>
      </c>
      <c r="E24" s="37"/>
      <c r="F24" s="23" t="s">
        <v>64</v>
      </c>
      <c r="G24" s="37"/>
      <c r="H24" s="29" t="s">
        <v>35</v>
      </c>
      <c r="I24" s="56">
        <f>'MX5310KV100HA-GP56L2A'!I24</f>
        <v>0</v>
      </c>
      <c r="J24" s="56" t="e">
        <f>'MX5310KV100HA-GP56L2A'!#REF!</f>
        <v>#REF!</v>
      </c>
      <c r="K24" s="56">
        <f>'MX5310KV100HA-GP56L2A'!J24</f>
        <v>0</v>
      </c>
      <c r="L24" s="56" t="e">
        <f>'MX5310KV100HA-GP56L2A'!#REF!</f>
        <v>#REF!</v>
      </c>
      <c r="M24" s="56">
        <f>'MX5310KV100HA-GP56L2A'!K24</f>
        <v>36.616702355460383</v>
      </c>
      <c r="N24" s="56">
        <f>'MX5310KV100HA-GP56L2A'!L24</f>
        <v>24.782608695652172</v>
      </c>
    </row>
    <row r="25" spans="1:20" ht="24.95" customHeight="1" x14ac:dyDescent="0.2">
      <c r="A25" s="7" t="s">
        <v>56</v>
      </c>
      <c r="B25" s="11"/>
      <c r="C25" s="26"/>
      <c r="D25" s="10">
        <f>'MX5310KV100HA-GP56L2A'!D25</f>
        <v>3</v>
      </c>
      <c r="E25" s="37"/>
      <c r="F25" s="7" t="s">
        <v>65</v>
      </c>
      <c r="G25" s="11"/>
      <c r="H25" s="26" t="s">
        <v>36</v>
      </c>
      <c r="I25" s="20">
        <f>'MX5310KV100HA-GP56L2A'!I25</f>
        <v>0</v>
      </c>
      <c r="J25" s="20" t="e">
        <f>'MX5310KV100HA-GP56L2A'!#REF!</f>
        <v>#REF!</v>
      </c>
      <c r="K25" s="20">
        <f>'MX5310KV100HA-GP56L2A'!J25</f>
        <v>0</v>
      </c>
      <c r="L25" s="20" t="e">
        <f>'MX5310KV100HA-GP56L2A'!#REF!</f>
        <v>#REF!</v>
      </c>
      <c r="M25" s="20">
        <f>'MX5310KV100HA-GP56L2A'!K25</f>
        <v>18.913499999999999</v>
      </c>
      <c r="N25" s="20">
        <f>'MX5310KV100HA-GP56L2A'!L25</f>
        <v>27.945</v>
      </c>
    </row>
    <row r="26" spans="1:20" ht="24.95" customHeight="1" x14ac:dyDescent="0.2">
      <c r="A26" s="23" t="s">
        <v>57</v>
      </c>
      <c r="B26" s="37"/>
      <c r="C26" s="54" t="s">
        <v>31</v>
      </c>
      <c r="D26" s="38">
        <f>'MX5310KV100HA-GP56L2A'!D26</f>
        <v>56</v>
      </c>
      <c r="E26" s="37"/>
      <c r="F26" s="23" t="s">
        <v>66</v>
      </c>
      <c r="G26" s="37"/>
      <c r="H26" s="29" t="s">
        <v>37</v>
      </c>
      <c r="I26" s="61">
        <f>'MX5310KV100HA-GP56L2A'!I26</f>
        <v>0</v>
      </c>
      <c r="J26" s="61" t="e">
        <f>'MX5310KV100HA-GP56L2A'!#REF!</f>
        <v>#REF!</v>
      </c>
      <c r="K26" s="61">
        <f>'MX5310KV100HA-GP56L2A'!J26</f>
        <v>0</v>
      </c>
      <c r="L26" s="61" t="e">
        <f>'MX5310KV100HA-GP56L2A'!#REF!</f>
        <v>#REF!</v>
      </c>
      <c r="M26" s="61">
        <f>'MX5310KV100HA-GP56L2A'!K26</f>
        <v>5.28</v>
      </c>
      <c r="N26" s="61">
        <f>'MX5310KV100HA-GP56L2A'!L26</f>
        <v>5.28</v>
      </c>
    </row>
    <row r="27" spans="1:20" ht="24.95" customHeight="1" x14ac:dyDescent="0.2">
      <c r="A27" s="7" t="s">
        <v>50</v>
      </c>
      <c r="B27" s="11"/>
      <c r="C27" s="51" t="s">
        <v>30</v>
      </c>
      <c r="D27" s="10">
        <f>'MX5310KV100HA-GP56L2A'!D27</f>
        <v>59.9</v>
      </c>
      <c r="E27" s="37"/>
      <c r="F27" s="7" t="s">
        <v>67</v>
      </c>
      <c r="G27" s="11"/>
      <c r="H27" s="26" t="s">
        <v>38</v>
      </c>
      <c r="I27" s="20">
        <f>'MX5310KV100HA-GP56L2A'!I27</f>
        <v>0</v>
      </c>
      <c r="J27" s="20" t="e">
        <f>'MX5310KV100HA-GP56L2A'!#REF!</f>
        <v>#REF!</v>
      </c>
      <c r="K27" s="20">
        <f>'MX5310KV100HA-GP56L2A'!J27</f>
        <v>0</v>
      </c>
      <c r="L27" s="20" t="e">
        <f>'MX5310KV100HA-GP56L2A'!#REF!</f>
        <v>#REF!</v>
      </c>
      <c r="M27" s="20">
        <f>'MX5310KV100HA-GP56L2A'!K27</f>
        <v>90</v>
      </c>
      <c r="N27" s="20">
        <f>'MX5310KV100HA-GP56L2A'!L27</f>
        <v>90</v>
      </c>
    </row>
    <row r="28" spans="1:20" ht="24.95" customHeight="1" x14ac:dyDescent="0.2">
      <c r="A28" s="23" t="s">
        <v>58</v>
      </c>
      <c r="B28" s="37"/>
      <c r="C28" s="29"/>
      <c r="D28" s="55" t="str">
        <f>'MX5310KV100HA-GP56L2A'!D28</f>
        <v>80-90%</v>
      </c>
      <c r="E28" s="37"/>
      <c r="F28" s="23" t="s">
        <v>68</v>
      </c>
      <c r="G28" s="37"/>
      <c r="H28" s="29"/>
      <c r="I28" s="57">
        <f>'MX5310KV100HA-GP56L2A'!I28</f>
        <v>0</v>
      </c>
      <c r="J28" s="57" t="e">
        <f>'MX5310KV100HA-GP56L2A'!#REF!</f>
        <v>#REF!</v>
      </c>
      <c r="K28" s="57">
        <f>'MX5310KV100HA-GP56L2A'!J28</f>
        <v>0</v>
      </c>
      <c r="L28" s="57" t="e">
        <f>'MX5310KV100HA-GP56L2A'!#REF!</f>
        <v>#REF!</v>
      </c>
      <c r="M28" s="57">
        <f>'MX5310KV100HA-GP56L2A'!K28</f>
        <v>0.73099999999999998</v>
      </c>
      <c r="N28" s="57">
        <f>'MX5310KV100HA-GP56L2A'!L28</f>
        <v>0.73099999999999998</v>
      </c>
      <c r="O28" s="18"/>
      <c r="P28" s="18"/>
      <c r="Q28" s="18"/>
      <c r="R28" s="18"/>
      <c r="S28" s="18"/>
      <c r="T28" s="18"/>
    </row>
    <row r="29" spans="1:20" ht="24.95" customHeight="1" x14ac:dyDescent="0.2">
      <c r="A29" s="8" t="s">
        <v>59</v>
      </c>
      <c r="B29" s="11"/>
      <c r="C29" s="26" t="s">
        <v>29</v>
      </c>
      <c r="D29" s="10">
        <f>'MX5310KV100HA-GP56L2A'!D29</f>
        <v>400</v>
      </c>
      <c r="E29" s="37"/>
      <c r="F29" s="7" t="s">
        <v>69</v>
      </c>
      <c r="G29" s="11"/>
      <c r="H29" s="26" t="s">
        <v>41</v>
      </c>
      <c r="I29" s="27">
        <f>'MX5310KV100HA-GP56L2A'!I29</f>
        <v>0</v>
      </c>
      <c r="J29" s="27" t="e">
        <f>'MX5310KV100HA-GP56L2A'!#REF!</f>
        <v>#REF!</v>
      </c>
      <c r="K29" s="27">
        <f>'MX5310KV100HA-GP56L2A'!J29</f>
        <v>0</v>
      </c>
      <c r="L29" s="27" t="e">
        <f>'MX5310KV100HA-GP56L2A'!#REF!</f>
        <v>#REF!</v>
      </c>
      <c r="M29" s="27">
        <f>'MX5310KV100HA-GP56L2A'!K29</f>
        <v>70.05</v>
      </c>
      <c r="N29" s="27">
        <f>'MX5310KV100HA-GP56L2A'!L29</f>
        <v>103.5</v>
      </c>
    </row>
    <row r="30" spans="1:20" ht="24.95" customHeight="1" x14ac:dyDescent="0.2">
      <c r="A30" s="24" t="s">
        <v>60</v>
      </c>
      <c r="B30" s="37"/>
      <c r="C30" s="29" t="s">
        <v>29</v>
      </c>
      <c r="D30" s="38">
        <f>'MX5310KV100HA-GP56L2A'!D30</f>
        <v>1200</v>
      </c>
      <c r="E30" s="37"/>
      <c r="F30" s="23" t="s">
        <v>70</v>
      </c>
      <c r="G30" s="37"/>
      <c r="H30" s="29" t="s">
        <v>37</v>
      </c>
      <c r="I30" s="29">
        <f>'MX5310KV100HA-GP56L2A'!I30</f>
        <v>0</v>
      </c>
      <c r="J30" s="29" t="e">
        <f>'MX5310KV100HA-GP56L2A'!#REF!</f>
        <v>#REF!</v>
      </c>
      <c r="K30" s="29">
        <f>'MX5310KV100HA-GP56L2A'!J30</f>
        <v>0</v>
      </c>
      <c r="L30" s="29" t="e">
        <f>'MX5310KV100HA-GP56L2A'!#REF!</f>
        <v>#REF!</v>
      </c>
      <c r="M30" s="29">
        <f>'MX5310KV100HA-GP56L2A'!K30</f>
        <v>16</v>
      </c>
      <c r="N30" s="29">
        <f>'MX5310KV100HA-GP56L2A'!L30</f>
        <v>16</v>
      </c>
    </row>
    <row r="31" spans="1:20" ht="20.100000000000001" customHeight="1" x14ac:dyDescent="0.2">
      <c r="A31" s="47"/>
      <c r="B31" s="47"/>
      <c r="C31" s="47"/>
      <c r="D31" s="47"/>
      <c r="E31" s="35"/>
      <c r="F31" s="47"/>
      <c r="G31" s="47"/>
      <c r="H31" s="47"/>
      <c r="I31" s="47"/>
      <c r="J31" s="47"/>
      <c r="K31" s="47"/>
      <c r="L31" s="47"/>
      <c r="M31" s="47"/>
      <c r="N31" s="47"/>
    </row>
    <row r="32" spans="1:20" ht="30" customHeight="1" x14ac:dyDescent="0.2">
      <c r="A32" s="77" t="s">
        <v>77</v>
      </c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</row>
    <row r="33" spans="1:14" s="42" customFormat="1" ht="30" customHeight="1" x14ac:dyDescent="0.2">
      <c r="A33" s="78" t="s">
        <v>78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</row>
    <row r="35" spans="1:14" x14ac:dyDescent="0.2">
      <c r="E35" s="5"/>
    </row>
  </sheetData>
  <mergeCells count="3">
    <mergeCell ref="F17:N17"/>
    <mergeCell ref="A32:N32"/>
    <mergeCell ref="A33:N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3080" r:id="rId4">
          <objectPr defaultSize="0" autoPict="0" r:id="rId5">
            <anchor moveWithCells="1">
              <from>
                <xdr:col>5</xdr:col>
                <xdr:colOff>9525</xdr:colOff>
                <xdr:row>4</xdr:row>
                <xdr:rowOff>123825</xdr:rowOff>
              </from>
              <to>
                <xdr:col>6</xdr:col>
                <xdr:colOff>352425</xdr:colOff>
                <xdr:row>5</xdr:row>
                <xdr:rowOff>219075</xdr:rowOff>
              </to>
            </anchor>
          </objectPr>
        </oleObject>
      </mc:Choice>
      <mc:Fallback>
        <oleObject progId="CorelDraw.Graphic.21" shapeId="3080" r:id="rId4"/>
      </mc:Fallback>
    </mc:AlternateContent>
    <mc:AlternateContent xmlns:mc="http://schemas.openxmlformats.org/markup-compatibility/2006">
      <mc:Choice Requires="x14">
        <oleObject progId="CorelDraw.Graphic.21" shapeId="3082" r:id="rId6">
          <objectPr defaultSize="0" autoPict="0" r:id="rId7">
            <anchor moveWithCells="1">
              <from>
                <xdr:col>0</xdr:col>
                <xdr:colOff>123825</xdr:colOff>
                <xdr:row>3</xdr:row>
                <xdr:rowOff>190500</xdr:rowOff>
              </from>
              <to>
                <xdr:col>13</xdr:col>
                <xdr:colOff>247650</xdr:colOff>
                <xdr:row>3</xdr:row>
                <xdr:rowOff>2152650</xdr:rowOff>
              </to>
            </anchor>
          </objectPr>
        </oleObject>
      </mc:Choice>
      <mc:Fallback>
        <oleObject progId="CorelDraw.Graphic.21" shapeId="308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MX5310KV100HA-GP56L2A</vt:lpstr>
      <vt:lpstr>MX5310KV150HA-GP56L3A chinese</vt:lpstr>
      <vt:lpstr>'MX5310KV100HA-GP56L2A'!Print_Area</vt:lpstr>
      <vt:lpstr>'MX5310KV150HA-GP56L3A chinese'!Print_Area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JIANNENG</dc:creator>
  <cp:lastModifiedBy>CAI JIANNENG</cp:lastModifiedBy>
  <cp:lastPrinted>2022-11-27T12:01:26Z</cp:lastPrinted>
  <dcterms:created xsi:type="dcterms:W3CDTF">2021-08-23T02:59:29Z</dcterms:created>
  <dcterms:modified xsi:type="dcterms:W3CDTF">2022-11-28T05:33:56Z</dcterms:modified>
</cp:coreProperties>
</file>