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drawings/drawing1.xml" ContentType="application/vnd.openxmlformats-officedocument.drawing+xml"/>
  <Override PartName="/xl/tables/table3.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4.xml" ContentType="application/vnd.openxmlformats-officedocument.spreadsheetml.table+xml"/>
  <Override PartName="/xl/tables/table5.xml" ContentType="application/vnd.openxmlformats-officedocument.spreadsheetml.table+xml"/>
  <Override PartName="/xl/pivotTables/pivotTable2.xml" ContentType="application/vnd.openxmlformats-officedocument.spreadsheetml.pivotTable+xml"/>
  <Override PartName="/xl/tables/table6.xml" ContentType="application/vnd.openxmlformats-officedocument.spreadsheetml.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7.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codeName="DieseArbeitsmappe" hidePivotFieldList="1" defaultThemeVersion="124226"/>
  <mc:AlternateContent xmlns:mc="http://schemas.openxmlformats.org/markup-compatibility/2006">
    <mc:Choice Requires="x15">
      <x15ac:absPath xmlns:x15ac="http://schemas.microsoft.com/office/spreadsheetml/2010/11/ac" url="/Users/frederickotto/Desktop/Merlinimport-main/tenders/"/>
    </mc:Choice>
  </mc:AlternateContent>
  <xr:revisionPtr revIDLastSave="0" documentId="8_{575300D7-A179-CE47-BCA6-FE3C0D887923}" xr6:coauthVersionLast="47" xr6:coauthVersionMax="47" xr10:uidLastSave="{00000000-0000-0000-0000-000000000000}"/>
  <bookViews>
    <workbookView xWindow="0" yWindow="760" windowWidth="34560" windowHeight="18180" activeTab="1" xr2:uid="{00000000-000D-0000-FFFF-FFFF00000000}"/>
  </bookViews>
  <sheets>
    <sheet name="Checkliste  Qualität" sheetId="21" state="hidden" r:id="rId1"/>
    <sheet name="Vertriebsliste" sheetId="15" r:id="rId2"/>
    <sheet name="Metadaten" sheetId="39" r:id="rId3"/>
    <sheet name="Zertifikate" sheetId="27" state="hidden" r:id="rId4"/>
    <sheet name="Dashboard" sheetId="34" state="hidden" r:id="rId5"/>
    <sheet name="Tabelle1" sheetId="32" state="hidden" r:id="rId6"/>
    <sheet name="Tabelle2" sheetId="33" state="hidden" r:id="rId7"/>
    <sheet name="Auswertung" sheetId="18" state="hidden" r:id="rId8"/>
    <sheet name="PrimeSubMemo" sheetId="11" state="hidden" r:id="rId9"/>
    <sheet name="Kalkulation" sheetId="3" state="hidden" r:id="rId10"/>
    <sheet name="CyberRates" sheetId="10" state="hidden" r:id="rId11"/>
    <sheet name="Tabelle4" sheetId="31" state="hidden" r:id="rId12"/>
    <sheet name="Tabelle3" sheetId="35" state="hidden" r:id="rId13"/>
    <sheet name="Marktanalyse" sheetId="22" state="hidden" r:id="rId14"/>
    <sheet name="Pivot" sheetId="25" state="hidden" r:id="rId15"/>
  </sheets>
  <definedNames>
    <definedName name="___thinkcellVCEQAAAAAAAABTYAAAAGEMEU4ML2W2KIQ7RKTRY4TER4C" localSheetId="1" hidden="1">Vertriebsliste!#REF!</definedName>
    <definedName name="Slicer_IS_Pentest">#N/A</definedName>
    <definedName name="Slicer_IS_Revision__Beratung">#N/A</definedName>
  </definedNames>
  <calcPr calcId="191028"/>
  <customWorkbookViews>
    <customWorkbookView name="Marian Utech - Persönliche Ansicht" guid="{204DF4F8-C7BD-4036-B59C-DF98FCAB1777}" mergeInterval="0" personalView="1" maximized="1" xWindow="-9" yWindow="-9" windowWidth="1698" windowHeight="1020" tabRatio="602" activeSheetId="2"/>
    <customWorkbookView name="Frank Lewandowski - Persönliche Ansicht" guid="{2732A105-331D-4193-AF75-591298281886}" mergeInterval="0" personalView="1" maximized="1" xWindow="-8" yWindow="-8" windowWidth="1936" windowHeight="1176" activeSheetId="2"/>
  </customWorkbookViews>
  <pivotCaches>
    <pivotCache cacheId="0" r:id="rId16"/>
    <pivotCache cacheId="1" r:id="rId17"/>
    <pivotCache cacheId="2" r:id="rId18"/>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5" i="15" l="1"/>
  <c r="L4" i="15"/>
  <c r="E14" i="10" l="1"/>
  <c r="E13" i="10"/>
  <c r="E12" i="10"/>
  <c r="E11" i="10"/>
  <c r="E10" i="10"/>
  <c r="E9" i="10"/>
  <c r="E8" i="10"/>
  <c r="E7" i="10"/>
  <c r="E6" i="10"/>
  <c r="E5" i="10"/>
  <c r="E4" i="10"/>
  <c r="E3" i="10"/>
  <c r="E2" i="10"/>
  <c r="R34" i="3"/>
  <c r="P34" i="3"/>
  <c r="K33" i="3"/>
  <c r="K32" i="3"/>
  <c r="K30" i="3"/>
  <c r="K29" i="3"/>
  <c r="K28" i="3"/>
  <c r="K26" i="3"/>
  <c r="K25" i="3"/>
  <c r="R13" i="3"/>
  <c r="Q13" i="3" s="1"/>
  <c r="R12" i="3"/>
  <c r="Q12" i="3" s="1"/>
  <c r="R11" i="3"/>
  <c r="Q11" i="3" s="1"/>
  <c r="O6" i="3"/>
  <c r="M4" i="3"/>
  <c r="O3" i="3"/>
  <c r="F33" i="3"/>
  <c r="O2" i="3"/>
  <c r="F29" i="3"/>
  <c r="O1" i="3"/>
  <c r="L29" i="3"/>
  <c r="Q4" i="3"/>
  <c r="M27" i="3" s="1"/>
  <c r="F26" i="3"/>
  <c r="Q6" i="3"/>
  <c r="S6" i="3" s="1"/>
  <c r="Q7" i="3"/>
  <c r="S7" i="3" s="1"/>
  <c r="Q10" i="3"/>
  <c r="S10" i="3" s="1"/>
  <c r="Q9" i="3"/>
  <c r="S9" i="3" s="1"/>
  <c r="F22" i="3"/>
  <c r="L25" i="3"/>
  <c r="F25" i="3"/>
  <c r="K24" i="3"/>
  <c r="S24" i="3" s="1"/>
  <c r="J24" i="3"/>
  <c r="L33" i="3"/>
  <c r="L38" i="3" s="1"/>
  <c r="M38" i="3" s="1"/>
  <c r="F16" i="3"/>
  <c r="F18" i="3"/>
  <c r="F20" i="3"/>
  <c r="Q3" i="3"/>
  <c r="S3" i="3" s="1"/>
  <c r="F24" i="3"/>
  <c r="F27" i="3"/>
  <c r="F31" i="3"/>
  <c r="F15" i="3"/>
  <c r="Q2" i="3"/>
  <c r="M25" i="3" s="1"/>
  <c r="F21" i="3"/>
  <c r="F23" i="3"/>
  <c r="K27" i="3"/>
  <c r="K31" i="3"/>
  <c r="Q8" i="3"/>
  <c r="M31" i="3" s="1"/>
  <c r="Q5" i="3"/>
  <c r="S5" i="3" s="1"/>
  <c r="F17" i="3"/>
  <c r="F19" i="3"/>
  <c r="L4" i="3"/>
  <c r="L9" i="3" s="1"/>
  <c r="L26" i="3"/>
  <c r="L24" i="3"/>
  <c r="O24" i="3" s="1"/>
  <c r="K21" i="3"/>
  <c r="L21" i="3"/>
  <c r="O21" i="3" s="1"/>
  <c r="J21" i="3"/>
  <c r="L22" i="3"/>
  <c r="O22" i="3" s="1"/>
  <c r="J22" i="3"/>
  <c r="K22" i="3"/>
  <c r="Q22" i="3" s="1"/>
  <c r="L32" i="3"/>
  <c r="F32" i="3"/>
  <c r="F30" i="3"/>
  <c r="L30" i="3"/>
  <c r="L20" i="3"/>
  <c r="O20" i="3" s="1"/>
  <c r="J20" i="3"/>
  <c r="K20" i="3"/>
  <c r="S20" i="3" s="1"/>
  <c r="L23" i="3"/>
  <c r="O23" i="3" s="1"/>
  <c r="J23" i="3"/>
  <c r="K23" i="3"/>
  <c r="Q23" i="3" s="1"/>
  <c r="L16" i="3"/>
  <c r="O16" i="3" s="1"/>
  <c r="K16" i="3"/>
  <c r="S16" i="3" s="1"/>
  <c r="J16" i="3"/>
  <c r="L31" i="3"/>
  <c r="L18" i="3"/>
  <c r="O18" i="3" s="1"/>
  <c r="K18" i="3"/>
  <c r="S18" i="3" s="1"/>
  <c r="J18" i="3"/>
  <c r="I34" i="3"/>
  <c r="J15" i="3"/>
  <c r="L15" i="3"/>
  <c r="O15" i="3" s="1"/>
  <c r="K15" i="3"/>
  <c r="Q15" i="3" s="1"/>
  <c r="M10" i="3"/>
  <c r="J17" i="3"/>
  <c r="L17" i="3"/>
  <c r="O17" i="3" s="1"/>
  <c r="K17" i="3"/>
  <c r="Q17" i="3" s="1"/>
  <c r="L28" i="3"/>
  <c r="F28" i="3"/>
  <c r="L27" i="3"/>
  <c r="L19" i="3"/>
  <c r="O19" i="3" s="1"/>
  <c r="K19" i="3"/>
  <c r="S19" i="3" s="1"/>
  <c r="N34" i="3"/>
  <c r="F6" i="3" s="1"/>
  <c r="M26" i="3" l="1"/>
  <c r="T2" i="3" s="1"/>
  <c r="Q20" i="3"/>
  <c r="T20" i="3" s="1"/>
  <c r="U20" i="3" s="1"/>
  <c r="M28" i="3"/>
  <c r="S23" i="3"/>
  <c r="G20" i="3"/>
  <c r="G15" i="3"/>
  <c r="M29" i="3"/>
  <c r="O4" i="3"/>
  <c r="J4" i="3"/>
  <c r="Q18" i="3"/>
  <c r="T18" i="3" s="1"/>
  <c r="U18" i="3" s="1"/>
  <c r="T22" i="3"/>
  <c r="U22" i="3" s="1"/>
  <c r="M32" i="3"/>
  <c r="K34" i="3"/>
  <c r="Q19" i="3"/>
  <c r="T19" i="3" s="1"/>
  <c r="U19" i="3" s="1"/>
  <c r="S22" i="3"/>
  <c r="Q24" i="3"/>
  <c r="T24" i="3" s="1"/>
  <c r="U24" i="3" s="1"/>
  <c r="M33" i="3"/>
  <c r="T11" i="3"/>
  <c r="L34" i="3"/>
  <c r="F2" i="3" s="1"/>
  <c r="J34" i="3"/>
  <c r="Q16" i="3"/>
  <c r="T16" i="3" s="1"/>
  <c r="U16" i="3" s="1"/>
  <c r="S4" i="3"/>
  <c r="T23" i="3"/>
  <c r="U23" i="3" s="1"/>
  <c r="T17" i="3"/>
  <c r="U17" i="3" s="1"/>
  <c r="S8" i="3"/>
  <c r="M30" i="3"/>
  <c r="S15" i="3"/>
  <c r="G23" i="3"/>
  <c r="Q21" i="3"/>
  <c r="T21" i="3" s="1"/>
  <c r="T15" i="3"/>
  <c r="U15" i="3" s="1"/>
  <c r="S17" i="3"/>
  <c r="S2" i="3"/>
  <c r="S21" i="3"/>
  <c r="O34" i="3"/>
  <c r="T5" i="3" l="1"/>
  <c r="T8" i="3"/>
  <c r="U21" i="3"/>
  <c r="T34" i="3"/>
  <c r="S34" i="3"/>
  <c r="F10" i="3" s="1"/>
  <c r="Q34" i="3"/>
  <c r="F7" i="3" s="1"/>
  <c r="M34" i="3"/>
  <c r="L39" i="3" l="1"/>
  <c r="F5" i="3"/>
  <c r="F4" i="3" s="1"/>
  <c r="F3" i="3" s="1"/>
  <c r="F11" i="3" l="1"/>
  <c r="F8" i="3"/>
  <c r="F9" i="3" s="1"/>
  <c r="M39" i="3"/>
  <c r="L40" i="3"/>
  <c r="M40" i="3" l="1"/>
  <c r="L41" i="3"/>
  <c r="M41" i="3" s="1"/>
</calcChain>
</file>

<file path=xl/sharedStrings.xml><?xml version="1.0" encoding="utf-8"?>
<sst xmlns="http://schemas.openxmlformats.org/spreadsheetml/2006/main" count="1784" uniqueCount="893">
  <si>
    <t>#</t>
  </si>
  <si>
    <t>GIZ</t>
  </si>
  <si>
    <t>Thema</t>
  </si>
  <si>
    <t>Frage</t>
  </si>
  <si>
    <t>Hinweis</t>
  </si>
  <si>
    <t>Prüfungsanmerkungen</t>
  </si>
  <si>
    <t>Vertriebsliste</t>
  </si>
  <si>
    <t>Status  versendet &amp; Zuschlagsfrist ist fast abgelaufen oder abgelaufen</t>
  </si>
  <si>
    <t>Status in Erstellung &amp; Anzahl nicht dunkelgrüner Felder</t>
  </si>
  <si>
    <t>BRIDGES</t>
  </si>
  <si>
    <t xml:space="preserve">Sind für die wichtigst/großen Projekte die genehmigten DL korrekt oder fehlt wer? </t>
  </si>
  <si>
    <t xml:space="preserve">Abstimmung mit DTE und PMO </t>
  </si>
  <si>
    <t xml:space="preserve">Werden auf den wichtigsten großen Projekten die jeweiligen Schwellwerte eingehalten? </t>
  </si>
  <si>
    <t xml:space="preserve">Sind genehmigte Bridges im Mandantenordner abgelegt? </t>
  </si>
  <si>
    <t># Spalte: Ablage genehmigte BRI im Mandantenordner? 
# Link zum Ablageort hinterlegen</t>
  </si>
  <si>
    <t xml:space="preserve">NKA, 2023/KW39: </t>
  </si>
  <si>
    <t>Systemabfrage: Sind alle aktiven BRIDGES im Sub-Ordner hinterlegt?</t>
  </si>
  <si>
    <t>Abgleich Delta zwischen Systemauszug und #5 der Liste; Katrin Revellio anschreiben und um PDF bitten, wenn BRIDGE nicht im System durch MFR einsehbar und nicht im Subordner legt.</t>
  </si>
  <si>
    <t xml:space="preserve">Wann erfolgte die letzte Prüfung, ob Änderungsbedarf an der Bridge besteht? </t>
  </si>
  <si>
    <t>Spalte: letzte Prüfung nach Anpassungsbedarf</t>
  </si>
  <si>
    <t>Auswertung</t>
  </si>
  <si>
    <t>Sind die Angebote on Track hinsichtlich Zeit und Qualität?</t>
  </si>
  <si>
    <t>Vorschlag eingearbeitet - zur Diskussion</t>
  </si>
  <si>
    <t xml:space="preserve">Was fehlte bei den Opp., um einen Zuschlag zu erhalten? </t>
  </si>
  <si>
    <t>Absagegründe auswertbar, standardisiert</t>
  </si>
  <si>
    <t>Sichtweisen auf Pipeline standardisert für Vorabversand vor FK/EFK</t>
  </si>
  <si>
    <t>Sichtweise Erik und Knud</t>
  </si>
  <si>
    <t>Report Bid</t>
  </si>
  <si>
    <t>Wo müssen bald Bieterfragen eingereicht werden?</t>
  </si>
  <si>
    <t xml:space="preserve">Welche AA müssen bald abgegeben werden? </t>
  </si>
  <si>
    <t xml:space="preserve">Welche AA sind versendet und ausstehend? </t>
  </si>
  <si>
    <t>IDs &amp; Art</t>
  </si>
  <si>
    <t>Stammdaten</t>
  </si>
  <si>
    <t>Upolod und Details</t>
  </si>
  <si>
    <t>Art</t>
  </si>
  <si>
    <t>Opp-ID</t>
  </si>
  <si>
    <t>Kunde</t>
  </si>
  <si>
    <t>Angefragte Leistung</t>
  </si>
  <si>
    <t>Status</t>
  </si>
  <si>
    <t>Fragefrist</t>
  </si>
  <si>
    <t>Abgabefrist</t>
  </si>
  <si>
    <t>Ampel</t>
  </si>
  <si>
    <t>ToV in 1.000</t>
  </si>
  <si>
    <t>PoW</t>
  </si>
  <si>
    <t>ToV gewichtet in 1.000</t>
  </si>
  <si>
    <t>verantwortlicher Partner</t>
  </si>
  <si>
    <t>Fachlicher Lead</t>
  </si>
  <si>
    <t>Lead Vertrieb</t>
  </si>
  <si>
    <t>Vertriebs-support</t>
  </si>
  <si>
    <t>Produkte-/BC-Mapping</t>
  </si>
  <si>
    <t>Markt</t>
  </si>
  <si>
    <t>Anmerkungen</t>
  </si>
  <si>
    <t>Quelle</t>
  </si>
  <si>
    <t>Zuschlagsfrist</t>
  </si>
  <si>
    <t>Bridge</t>
  </si>
  <si>
    <t>PACE</t>
  </si>
  <si>
    <t>OPP+DQ</t>
  </si>
  <si>
    <t>Link Angebotsunterlagen</t>
  </si>
  <si>
    <t>Upload-Kontakt/Portal-Nutzung (Link)</t>
  </si>
  <si>
    <t>Bindefrist</t>
  </si>
  <si>
    <t>Vertragsbeginn</t>
  </si>
  <si>
    <t>Vertragsende</t>
  </si>
  <si>
    <t>Nexus Technology GmbH</t>
  </si>
  <si>
    <t xml:space="preserve">Unterstützung bei der Bewertung von Ausschreibungsunterlagen </t>
  </si>
  <si>
    <t>20 In Erstellung</t>
  </si>
  <si>
    <t>Herbert</t>
  </si>
  <si>
    <t>Mathias</t>
  </si>
  <si>
    <t>#16.07.2025: Abstimmung im Call zur OPP  Anlage gemeinsam am  18.07. geplant - bis dahin MDM gefixt</t>
  </si>
  <si>
    <t xml:space="preserve">Universität Magdeburg </t>
  </si>
  <si>
    <t>Erik</t>
  </si>
  <si>
    <t>10 Nicht angeboten</t>
  </si>
  <si>
    <t>Knud Brandis</t>
  </si>
  <si>
    <t>00 Warten auf Veröffentlichung</t>
  </si>
  <si>
    <t>RfP- no RV</t>
  </si>
  <si>
    <t>02 Präqualifizierung</t>
  </si>
  <si>
    <t>Recherche</t>
  </si>
  <si>
    <t>RfP-RV</t>
  </si>
  <si>
    <t>94 - Anderer im Lead - Zuarbeit CSS</t>
  </si>
  <si>
    <t>TNA</t>
  </si>
  <si>
    <t>Noah</t>
  </si>
  <si>
    <t>30 Versendet</t>
  </si>
  <si>
    <t>?</t>
  </si>
  <si>
    <t>Landtag Brandenburg</t>
  </si>
  <si>
    <t>BAAINBw</t>
  </si>
  <si>
    <t>IKT-Ost AöR</t>
  </si>
  <si>
    <t>Max-Planck-Gesellschaft</t>
  </si>
  <si>
    <t>BITMARCK</t>
  </si>
  <si>
    <t>Land Hessen, HZD</t>
  </si>
  <si>
    <t>eKom21</t>
  </si>
  <si>
    <t>42 Verloren</t>
  </si>
  <si>
    <t>IBM Deutschland GmbH</t>
  </si>
  <si>
    <t>41 Gewonnen</t>
  </si>
  <si>
    <t>IT.NRW</t>
  </si>
  <si>
    <t>90 Anderer im Lead - angeboten</t>
  </si>
  <si>
    <t>Landkreis Diepholz</t>
  </si>
  <si>
    <t>Informationstechnikzentrum Bund (ITZBund)</t>
  </si>
  <si>
    <t>43 Decliend</t>
  </si>
  <si>
    <t>ZDF</t>
  </si>
  <si>
    <t>Bechtle (für ITZBund)</t>
  </si>
  <si>
    <t>BSI</t>
  </si>
  <si>
    <t>Bundesnetzagentur (BNetzA)</t>
  </si>
  <si>
    <t>Flughafen Stuttgart GmbH</t>
  </si>
  <si>
    <t>93 Anderer im Lead - gewonnen</t>
  </si>
  <si>
    <t>RfI</t>
  </si>
  <si>
    <t>Gesellschaft für Internationale Zusammenarbeit (GIZ) GmbH</t>
  </si>
  <si>
    <t>Berliner Wasserbetriebe</t>
  </si>
  <si>
    <t>BWI</t>
  </si>
  <si>
    <t>Do-Call</t>
  </si>
  <si>
    <t>Autobahn des Bundes GmbH</t>
  </si>
  <si>
    <t>Projekt</t>
  </si>
  <si>
    <t>BayLfSt - Bayerisches Landesamt für Steuern</t>
  </si>
  <si>
    <t>Stadt Osnabrück</t>
  </si>
  <si>
    <t>Stadtwerke Düsseldorf</t>
  </si>
  <si>
    <t>Landkreis Havelland</t>
  </si>
  <si>
    <t>Stadt Augsburg</t>
  </si>
  <si>
    <t>München, Kassenärztliche Vereinigung Bayern</t>
  </si>
  <si>
    <t>München – Fraunhofer-Gesellschaft</t>
  </si>
  <si>
    <t>Bonn – Studienstiftung des deutschen Volkes</t>
  </si>
  <si>
    <t>Bamberg – Leibniz-Institut für Bildungsverläufe</t>
  </si>
  <si>
    <t>Quedlinburg – Harzklinikum Dorothea Christiane Erxleben</t>
  </si>
  <si>
    <t>Berlin – Charité</t>
  </si>
  <si>
    <t>Bad Dürkheim – Pfälzische Pensionsanstalt</t>
  </si>
  <si>
    <t>SICK AG</t>
  </si>
  <si>
    <t>Münchner Fraunhofer</t>
  </si>
  <si>
    <t>Universitätsklinikum Münster (UKM)</t>
  </si>
  <si>
    <t>Bundesamt für Sicherheit in der Informationstechnik</t>
  </si>
  <si>
    <t>SAP</t>
  </si>
  <si>
    <t>Eviden</t>
  </si>
  <si>
    <t>Ja</t>
  </si>
  <si>
    <t>Hamburg – HafenCity Hamburg</t>
  </si>
  <si>
    <t>Rechnungshof Österreich</t>
  </si>
  <si>
    <t>Umweltbetrieb Bremen</t>
  </si>
  <si>
    <t>Universitätsklinikum Essen</t>
  </si>
  <si>
    <t>Toll Collect</t>
  </si>
  <si>
    <t>n/a</t>
  </si>
  <si>
    <t>BARMER via Datasystems</t>
  </si>
  <si>
    <t>Autobahn GmbH des Bundes</t>
  </si>
  <si>
    <t>Land Baden-Württemberg, vertreten durch das Landesamt für Besoldung und
Versorgung Baden-Württemberg (LBV BaWü)</t>
  </si>
  <si>
    <t>Nein</t>
  </si>
  <si>
    <t>1) nicht nötig</t>
  </si>
  <si>
    <t>Verkehrsministerium Baden-Württemberg</t>
  </si>
  <si>
    <t>BASF Digital Solutions GmbH</t>
  </si>
  <si>
    <t>Barmer</t>
  </si>
  <si>
    <t>43 Zurückgezogen durch Kunde</t>
  </si>
  <si>
    <t>gematik GmbH</t>
  </si>
  <si>
    <t>BEW Berliner Energie und Wärme AG</t>
  </si>
  <si>
    <t>Klinik IT eG</t>
  </si>
  <si>
    <t>Ministerium des Inneren, für Digitalisierung und Kommunen Baden-Württemberg</t>
  </si>
  <si>
    <t>Bayerisches Landesamt für Steuern</t>
  </si>
  <si>
    <t>Stadt Wuppertal</t>
  </si>
  <si>
    <t>Universitätsmedizin Göttingen</t>
  </si>
  <si>
    <t>Uniklinik Mainz</t>
  </si>
  <si>
    <t>OK</t>
  </si>
  <si>
    <t>Universitätsklinikum Frankfurt</t>
  </si>
  <si>
    <t>ISMS</t>
  </si>
  <si>
    <t>Projektarbeit</t>
  </si>
  <si>
    <t>4) Final: DQ1+DQ2</t>
  </si>
  <si>
    <t>Lübeck – Universitätsklinikum Schleswig-Holstein</t>
  </si>
  <si>
    <t>Warnung</t>
  </si>
  <si>
    <t>LOTTO Hamburg GmbH</t>
  </si>
  <si>
    <t>Brandenburgischer IT-Dienstleister (ZIT-BB)</t>
  </si>
  <si>
    <t>Merck KG (Electronics)</t>
  </si>
  <si>
    <t>ACTEGA GmbH</t>
  </si>
  <si>
    <t>Henkel AG &amp; Co.KGaA</t>
  </si>
  <si>
    <t>Roche Diagnostics GmbH</t>
  </si>
  <si>
    <t>Signal Iduna</t>
  </si>
  <si>
    <t>Kaufmännische Krankenkasse – KKH</t>
  </si>
  <si>
    <t>Universitätsklinikum Leipzig</t>
  </si>
  <si>
    <t>Generali</t>
  </si>
  <si>
    <t>SIT Zweckverband Südwestfalen-IT</t>
  </si>
  <si>
    <t>Medizinischer Dienst Rheinland-Pfalz</t>
  </si>
  <si>
    <t>Dresden IT GmbH</t>
  </si>
  <si>
    <t>BKS GmbH (Gretsch Unitas)</t>
  </si>
  <si>
    <t>2) Abgestimmt mit MFR</t>
  </si>
  <si>
    <t>2) DQ1 fertig, DQ2 offen</t>
  </si>
  <si>
    <t>Bonn-Eisenbahn-Bundesamt</t>
  </si>
  <si>
    <t>Rubenow</t>
  </si>
  <si>
    <t>Bonn – GKV-Spitzenverband (DVKA)</t>
  </si>
  <si>
    <t>Gütersloh – Kreisverwaltung Gütersloh</t>
  </si>
  <si>
    <t>München – Max-Planck-Gesellschaft</t>
  </si>
  <si>
    <t>DB AG/ DB Systel</t>
  </si>
  <si>
    <t>Vorwerk</t>
  </si>
  <si>
    <t>NRW/IT.NRW</t>
  </si>
  <si>
    <t>DSV/DB Schenker</t>
  </si>
  <si>
    <t>GEA</t>
  </si>
  <si>
    <t>OMV</t>
  </si>
  <si>
    <t>Elektrizitätswerke Zürch</t>
  </si>
  <si>
    <t>DZ Bank</t>
  </si>
  <si>
    <t>Evonik</t>
  </si>
  <si>
    <t>ITSG Offenbach</t>
  </si>
  <si>
    <t>Bezirkskliniken Schwaben</t>
  </si>
  <si>
    <t>Kreis Unna</t>
  </si>
  <si>
    <t>Bw Bekleidungsmanagement</t>
  </si>
  <si>
    <t>Klinikum Nürnberg</t>
  </si>
  <si>
    <t>Helmholtz-Zentrum Berlin für Materialien und Energie GmbH</t>
  </si>
  <si>
    <t>Hamburger Stadtentwässerung AöR</t>
  </si>
  <si>
    <t>Sächsisches Staatsministerium für Regionalentwicklung</t>
  </si>
  <si>
    <t>Baden-Baden – Klinikum Mittelbaden</t>
  </si>
  <si>
    <t>Kommunale Datenzentrale Mainz</t>
  </si>
  <si>
    <t>Potsdam – Ministerium für Landwirtschaft, Umwelt und Klimaschutz Brandenburg</t>
  </si>
  <si>
    <t>Bundesamt für Sicherheit in der Informationstechnik (BSI)</t>
  </si>
  <si>
    <t>Xecuro</t>
  </si>
  <si>
    <t>AOK</t>
  </si>
  <si>
    <t>Stadt Mannheim</t>
  </si>
  <si>
    <t>BMW</t>
  </si>
  <si>
    <t>ENISA</t>
  </si>
  <si>
    <t>Kiel – Universitätsklinikum Schleswig-Holstein</t>
  </si>
  <si>
    <t>Hannover – NBank</t>
  </si>
  <si>
    <t>KLINIKUM MAGDEBURG gGmbH; Kontaktstelle Prospitalia GmbH</t>
  </si>
  <si>
    <t>Kassenärztliche Vereinigung Baden-Württemberg</t>
  </si>
  <si>
    <t>Thüringer Landesrechenzentrum</t>
  </si>
  <si>
    <t>Stiftung kreuznacher diakonie Kirchliche Stiftung des öffentlichen Rechts</t>
  </si>
  <si>
    <t>Clemens-August-Stiftung</t>
  </si>
  <si>
    <t>Deutsche Rentenversicherung Bund (DRV)</t>
  </si>
  <si>
    <t>1) In Bearbeitung</t>
  </si>
  <si>
    <t>Berlin- D-Dtrust GmbH</t>
  </si>
  <si>
    <t>Stuttgart - Südwestrundfunk</t>
  </si>
  <si>
    <t>Medizinischer Dienst Nordrhein</t>
  </si>
  <si>
    <t>AGACare</t>
  </si>
  <si>
    <t>Heimatministerium NRW (MHKBD)</t>
  </si>
  <si>
    <t>Medizinischer Dienst Niedersachsen</t>
  </si>
  <si>
    <t>BER</t>
  </si>
  <si>
    <t>Augsburger Schwabenhallen Messe- und Veranstaltungs-gesellschaft mbH / Messe Augsburg (ASMV)</t>
  </si>
  <si>
    <t>Minden – Mühlenkreiskliniken</t>
  </si>
  <si>
    <t>Kassenärztliche Vereinigung Hessen</t>
  </si>
  <si>
    <t>L-Bank</t>
  </si>
  <si>
    <t>Bergische Universität Wuppertal</t>
  </si>
  <si>
    <t>Entsorgungsbetriebe der Landeshauptstadt Wiesbaden</t>
  </si>
  <si>
    <t>Deutsches Zentrum für Luft- und Raumfahrt e.V.</t>
  </si>
  <si>
    <t>Technische Universität Dresden</t>
  </si>
  <si>
    <t>AMEOS Krankenhausgesellschaft Baden GmbH</t>
  </si>
  <si>
    <t>Fresenius Digital Technology GmbH</t>
  </si>
  <si>
    <t>Berliner Stadtreinigungsbetriebe (BSR)</t>
  </si>
  <si>
    <t>Bundesanstalt für Immobilienaufgaben (BIMA)</t>
  </si>
  <si>
    <t>Kreisklinikum Siegen GmbH</t>
  </si>
  <si>
    <t>Mercedes-Benz AG</t>
  </si>
  <si>
    <t>EY-intern</t>
  </si>
  <si>
    <t>Siemens Healthineers</t>
  </si>
  <si>
    <t>Siemens Energy</t>
  </si>
  <si>
    <t>Schenker AG</t>
  </si>
  <si>
    <t>Merck AG</t>
  </si>
  <si>
    <t>d-NRW AöR</t>
  </si>
  <si>
    <t>Kritisch</t>
  </si>
  <si>
    <t>Oldenburg - Gemeinde Unfallversicherungsverband</t>
  </si>
  <si>
    <t>Rostocker Straßenbahn AG</t>
  </si>
  <si>
    <t>MEDIAN Unternehmensgruppe B.V. &amp; Co.KG</t>
  </si>
  <si>
    <t>Dt. BuBa - Deutsche Bundesbank</t>
  </si>
  <si>
    <t>BVA</t>
  </si>
  <si>
    <t>0) offen</t>
  </si>
  <si>
    <t>1) OPP fertig, DQ1+2 offen</t>
  </si>
  <si>
    <t>Bundeswehr BWI</t>
  </si>
  <si>
    <t>dena</t>
  </si>
  <si>
    <t>pers. Netzwerk</t>
  </si>
  <si>
    <t>KZVWL - Kassenzahnärztliche Vereinigung Westphalen-Lippe</t>
  </si>
  <si>
    <t>0) Prüfung/Erstellung offen</t>
  </si>
  <si>
    <t>Enercity Netz GmbH</t>
  </si>
  <si>
    <t>Stadtwerke Hennigsdorf GmbH</t>
  </si>
  <si>
    <t>Gesundheitseinrichtungen des Bezirks Oberfranken AdöR</t>
  </si>
  <si>
    <t>0) unklar</t>
  </si>
  <si>
    <t>NRW.Bank</t>
  </si>
  <si>
    <t>Rhein-Sieg-Kreis</t>
  </si>
  <si>
    <t>Westnetz GmbH</t>
  </si>
  <si>
    <t>Infraserv GmbH &amp; Co.Höchst KG</t>
  </si>
  <si>
    <t>3) Pre-Approval ready</t>
  </si>
  <si>
    <t>Govdigital</t>
  </si>
  <si>
    <t>Schüchtermann Klinik</t>
  </si>
  <si>
    <t>Cybersicherheitsagentur Baden-Württemberg (CSBW)</t>
  </si>
  <si>
    <t>4) Final &amp; freigegeben</t>
  </si>
  <si>
    <t>Uniklinik Jena</t>
  </si>
  <si>
    <t>Stadtwerke Bielefeld GmbH</t>
  </si>
  <si>
    <t>EKK plus GmbH</t>
  </si>
  <si>
    <t>ITDZ Berlin</t>
  </si>
  <si>
    <t>Oberfinanzdirektion (OfD) Karlsruhe - LZfD</t>
  </si>
  <si>
    <t>TK Techniker Krankenkasse</t>
  </si>
  <si>
    <t>91 Anderer im Lead - verloren</t>
  </si>
  <si>
    <t>EU-Kommission</t>
  </si>
  <si>
    <t>EUSPA</t>
  </si>
  <si>
    <t>3) In Bearbeitung EY</t>
  </si>
  <si>
    <t>4) Nein, nicht zulässig</t>
  </si>
  <si>
    <t>n.a.</t>
  </si>
  <si>
    <t>Deutsche Industrie- und Handelskammer</t>
  </si>
  <si>
    <t>Helmholtz Zentrum München</t>
  </si>
  <si>
    <t>Köln – Universitätsklinikum Köln AöR</t>
  </si>
  <si>
    <t>Land BaWü/ IT-Baden-Württemberg (BITBW)</t>
  </si>
  <si>
    <t>Bundesministerium des Innern und für Heimat</t>
  </si>
  <si>
    <t>Rheinmetall</t>
  </si>
  <si>
    <t>3PM</t>
  </si>
  <si>
    <t>Maritimes Sicherheitszentrum (MSZ)</t>
  </si>
  <si>
    <t>Magistrat Stadt Bensheim</t>
  </si>
  <si>
    <t>BMI</t>
  </si>
  <si>
    <t>Landkreis Uckermarck</t>
  </si>
  <si>
    <t>Seitenbau</t>
  </si>
  <si>
    <t>TLS</t>
  </si>
  <si>
    <t>Komm.ONE</t>
  </si>
  <si>
    <t>KELAG</t>
  </si>
  <si>
    <t>Carl-Thiem-Klinikum Cottbus</t>
  </si>
  <si>
    <t>Verband der Reservisten der Deutschen Bundeswehr e.V. (VdRBW)</t>
  </si>
  <si>
    <t>Gretsch-Unitas</t>
  </si>
  <si>
    <t>Frankfurter Rotkreuz-Krankenhäuser</t>
  </si>
  <si>
    <t>InvestitionsBank des Landes Brandenburg (ILB)</t>
  </si>
  <si>
    <t>Helmholtz Zentrum München Deutsches Forschungszentrum für Gesundheit und Umwelt</t>
  </si>
  <si>
    <t>Techniker Krankenkasse</t>
  </si>
  <si>
    <t>AIDA</t>
  </si>
  <si>
    <t>HPA - Hamburgen Hafen Sicherheitsbehörde</t>
  </si>
  <si>
    <t>Hamburg Techniker Krankenkassen</t>
  </si>
  <si>
    <t>Stromnetz Berlin GmbH</t>
  </si>
  <si>
    <t>Deutsche Bundesbank</t>
  </si>
  <si>
    <t>6a) DQ1 offen, DQ2-Freigabe</t>
  </si>
  <si>
    <t>Deutsche Bahn AG</t>
  </si>
  <si>
    <t>Kreis Schleswig-Flensburg - Der Landesrat</t>
  </si>
  <si>
    <t>Uni Heidelberg</t>
  </si>
  <si>
    <t>./.</t>
  </si>
  <si>
    <t>LHM Landeshauptstadt München über CC</t>
  </si>
  <si>
    <t>6) Final</t>
  </si>
  <si>
    <t>Klinikum Fichtelgebirge</t>
  </si>
  <si>
    <t>Ostbayerische Technische Hochschule Regensburg</t>
  </si>
  <si>
    <t>Fachhochschule Potsdam</t>
  </si>
  <si>
    <t>HZI</t>
  </si>
  <si>
    <t>DataGroup</t>
  </si>
  <si>
    <t>Versatus GmbH</t>
  </si>
  <si>
    <t>DVZ Datenverarbeitungszentrum Mecklenburg-Vorpommern GmbH</t>
  </si>
  <si>
    <t>IT-NRW</t>
  </si>
  <si>
    <t>FITKO</t>
  </si>
  <si>
    <t>NBank Hannover</t>
  </si>
  <si>
    <t>Dt. Welle Bonn</t>
  </si>
  <si>
    <t>1) Ja, in Front</t>
  </si>
  <si>
    <t>Ministerium für Wissenschaft, Engerie, Klimaschutz und Umwelt des Landes Sachsen-Anhalt</t>
  </si>
  <si>
    <t>Bayersiches Landesamt für Digitalisierung</t>
  </si>
  <si>
    <t>Helmholz-Zentrum für Umweltforschung</t>
  </si>
  <si>
    <t>Landkreis Eichsfeld</t>
  </si>
  <si>
    <t>Kassenärzliche Bundenvereinigug BW</t>
  </si>
  <si>
    <t>hotsplots GmbH</t>
  </si>
  <si>
    <t>EWN Entsorgungswerk für Nuklearanlagen GmbH</t>
  </si>
  <si>
    <t>Endress+Hauser (E+H)</t>
  </si>
  <si>
    <t>Sparda-Bank Berlin eG</t>
  </si>
  <si>
    <t>Bezirk Oberfranken</t>
  </si>
  <si>
    <t>Landeskreis Vorpommern Rügen</t>
  </si>
  <si>
    <t>Humboldt-Universität zu Berlin</t>
  </si>
  <si>
    <t>Pegasystems GmbH</t>
  </si>
  <si>
    <t>Berliner Stadtreinigung (BSR)</t>
  </si>
  <si>
    <t>Universitätsstadt Gießen (DUNS 314899811)</t>
  </si>
  <si>
    <t>5a) DQ1 offen, DQ2 terminiert</t>
  </si>
  <si>
    <t>Fernuni Hagen</t>
  </si>
  <si>
    <t>Stadt Recklinghausen</t>
  </si>
  <si>
    <t>ÜSTRA</t>
  </si>
  <si>
    <t>Helmholtz-Zentrum für Infektionsforschung</t>
  </si>
  <si>
    <t>Bundesagentur für Arbeit</t>
  </si>
  <si>
    <t>Freistaat Thüringen, vertreten durch das Thüringer Finanzministerium</t>
  </si>
  <si>
    <t>ALDB GmbH</t>
  </si>
  <si>
    <t>Cybersicherheitsagentur BaWü</t>
  </si>
  <si>
    <t>BeschA/ BAKöV</t>
  </si>
  <si>
    <t>BMWK</t>
  </si>
  <si>
    <t>Landeshauptstadt München</t>
  </si>
  <si>
    <t>Hugo Boss AG</t>
  </si>
  <si>
    <t>Bundeskriminalamt</t>
  </si>
  <si>
    <t>DB Regio AG</t>
  </si>
  <si>
    <t>Zweckverband elektronische Verwaltung in Mecklenburg-Vorpommern</t>
  </si>
  <si>
    <t>MMS</t>
  </si>
  <si>
    <t>DRV Bund</t>
  </si>
  <si>
    <t>TransnetBW</t>
  </si>
  <si>
    <t>Gesellschaft für Internationale Zusammenarbeit</t>
  </si>
  <si>
    <t>Klinik Fürstenfeldbruck</t>
  </si>
  <si>
    <t>Prospitalia GmbH</t>
  </si>
  <si>
    <t>Bayerisches Staatsministerium für Unterricht und Kultus</t>
  </si>
  <si>
    <t>Vitesco AG</t>
  </si>
  <si>
    <t>Advent International GmbH</t>
  </si>
  <si>
    <t>DB Cargo AG</t>
  </si>
  <si>
    <t>Landesamt für Zentrale Polizeiliche Dienste NRW</t>
  </si>
  <si>
    <t>Universität Stuttgart</t>
  </si>
  <si>
    <t>NIO GmbH</t>
  </si>
  <si>
    <t>Viega</t>
  </si>
  <si>
    <t>Seitenbau GmbH</t>
  </si>
  <si>
    <t>TEAG</t>
  </si>
  <si>
    <t>DB Dialog</t>
  </si>
  <si>
    <t>ITZBund</t>
  </si>
  <si>
    <t>Helmholtzzentrum HZB</t>
  </si>
  <si>
    <t>DB Systel</t>
  </si>
  <si>
    <t>Fresenius SE &amp; Co. KGaA</t>
  </si>
  <si>
    <t>Logistik Zentrum Niedersachsen</t>
  </si>
  <si>
    <t>Thüringer Netkom GmbH</t>
  </si>
  <si>
    <t>Goethe-Institut München</t>
  </si>
  <si>
    <t>Bundesdruckerei</t>
  </si>
  <si>
    <t>CC</t>
  </si>
  <si>
    <t>Deutsche Rentenversicherung Berlin Brandenburg</t>
  </si>
  <si>
    <t>Ideal Lebensversicherung AG</t>
  </si>
  <si>
    <t>Cyberagentur</t>
  </si>
  <si>
    <t>JRC Karlsruhe</t>
  </si>
  <si>
    <t>Bundesamt für Seeschifffahrt und Hydrographie</t>
  </si>
  <si>
    <t>Bay. SM Wirtschaft</t>
  </si>
  <si>
    <t>Nestle Unternehmungen Deutschland</t>
  </si>
  <si>
    <t>TH Brandenburg</t>
  </si>
  <si>
    <t>Ministerium für Ernährung, Ländlichen Raum und Verbraucherschutz (MELR)</t>
  </si>
  <si>
    <t>EY</t>
  </si>
  <si>
    <t>Sächsische Staatskanzlei</t>
  </si>
  <si>
    <t>Hapag Lloyd</t>
  </si>
  <si>
    <t>Bundesamt für Bevölkerungsschutz</t>
  </si>
  <si>
    <t>Institut der Feuerwehr NRW</t>
  </si>
  <si>
    <t>Bundesministerium für Gesundheit</t>
  </si>
  <si>
    <t>Bundesanstalt für Risikobewertung (über BP)</t>
  </si>
  <si>
    <t>Contabo GmbH</t>
  </si>
  <si>
    <t>Horizon</t>
  </si>
  <si>
    <t>Cyber Security</t>
  </si>
  <si>
    <t>Fresenius</t>
  </si>
  <si>
    <t>vivo Mobile Communication Co</t>
  </si>
  <si>
    <t>Medizinischer Dienst Westfalen-Lippe</t>
  </si>
  <si>
    <t>Stadt Nürnberg</t>
  </si>
  <si>
    <t>Deutsche Gesellschaft für Internationale Zusammenarbeit (GIZ) GmbH</t>
  </si>
  <si>
    <t>BMWI/Jülich</t>
  </si>
  <si>
    <t>EWN - Entsorgungswerk für Nuklearanlagen</t>
  </si>
  <si>
    <t>Robert-Koch-Institut</t>
  </si>
  <si>
    <t>MWB - Mittelhessische Wasserbetriebe</t>
  </si>
  <si>
    <t>Landtag Baden-Württemberg</t>
  </si>
  <si>
    <t>ZenIT/Zentraler IT-Dienst Justiz Brandenburg</t>
  </si>
  <si>
    <t>Digineo GmbH</t>
  </si>
  <si>
    <t>samedi</t>
  </si>
  <si>
    <t>Helmholtz-Zentrum für Infektionsforschung (HZI)</t>
  </si>
  <si>
    <t>DLR PT/BMG</t>
  </si>
  <si>
    <t>Leitstelle für Informationstechnologie der sächsischen Justiz (LIT)</t>
  </si>
  <si>
    <t>Zentraldienst der Polizei Brandenburg</t>
  </si>
  <si>
    <t>Nestle</t>
  </si>
  <si>
    <t>Bundesanstalt für den Digitalfunk der Behörden und Organisationen mit Sicherheitsaufgaben (BDBOS)</t>
  </si>
  <si>
    <t>Lubos Kliniken</t>
  </si>
  <si>
    <t>Berliner Stadtreinigung</t>
  </si>
  <si>
    <t>GDWS - Generaldirektion Wasserstraßen und Schifffahrt</t>
  </si>
  <si>
    <t>aQua - Institut für angewandte Qualitätsförderung und Forschung im Gesundheitswesen GmbH</t>
  </si>
  <si>
    <t>VSE AG</t>
  </si>
  <si>
    <t>Republik Österreich</t>
  </si>
  <si>
    <t>Mühlenkreiskliniken AöR</t>
  </si>
  <si>
    <t>BKK Mobil Oil</t>
  </si>
  <si>
    <t>Hamburger Hafen und Logistik Aktiengesellschaft (HHLA)</t>
  </si>
  <si>
    <t>CPU 24/7</t>
  </si>
  <si>
    <t>Verwaltungs-Berufsgenossenschaft (VBG)</t>
  </si>
  <si>
    <t>BentoNet</t>
  </si>
  <si>
    <t>Nemak</t>
  </si>
  <si>
    <t>dNRW</t>
  </si>
  <si>
    <t>Freudenberg Service KG</t>
  </si>
  <si>
    <t>DB Station &amp; Service</t>
  </si>
  <si>
    <t>Stuttgart - LHS</t>
  </si>
  <si>
    <t>Münchner Staatsministerium für Digitalisierung</t>
  </si>
  <si>
    <t>Staatsbetrieb Sachsenforst</t>
  </si>
  <si>
    <t>Sächsische Anstalt für Kommunale Datenverarbeitung</t>
  </si>
  <si>
    <t>Thüringer Aufbaubank (TAB)</t>
  </si>
  <si>
    <t>K - Mail Order GmbH &amp; Co.KG</t>
  </si>
  <si>
    <t>Acrolinx GmbH</t>
  </si>
  <si>
    <t>Bundesamt für Verbraucherschutz und Lebensmittelsicherheit (BVL)</t>
  </si>
  <si>
    <t>Kassenärztliche Vereinigung Nordrhein</t>
  </si>
  <si>
    <t>Daimler</t>
  </si>
  <si>
    <t>ISO 27001</t>
  </si>
  <si>
    <t>Knauff</t>
  </si>
  <si>
    <t>ProXcel</t>
  </si>
  <si>
    <t>ekom 21 - Kommunales Gebietsrechenzentrum Hessen</t>
  </si>
  <si>
    <t>Deutsches Zentrum für Luft und Raumfahrt (DLR)</t>
  </si>
  <si>
    <t>Henkel</t>
  </si>
  <si>
    <t>Bundesministerium für wirtschaftliche Zusammenarbeit (BMZ)</t>
  </si>
  <si>
    <t>RENK AG</t>
  </si>
  <si>
    <t>Sprehe</t>
  </si>
  <si>
    <t>EWE</t>
  </si>
  <si>
    <t>Geely GmbH Autotechnical Deutschland GmbH</t>
  </si>
  <si>
    <t>Randstad</t>
  </si>
  <si>
    <t>Bundesamt für Informatik und Kommunikation (BIT)</t>
  </si>
  <si>
    <t>Statistisches Bundesamt</t>
  </si>
  <si>
    <t>Reservistenverband</t>
  </si>
  <si>
    <t>Bundesamt für Strahlenschutz (BfS)</t>
  </si>
  <si>
    <t>Heidelberger Druck</t>
  </si>
  <si>
    <t>Dresden - Landesamt für Steuern und Finanzen</t>
  </si>
  <si>
    <t>DB AG</t>
  </si>
  <si>
    <t>Statkraft</t>
  </si>
  <si>
    <t>Fuentis AG</t>
  </si>
  <si>
    <t>Materna (Endkunde GovTech)</t>
  </si>
  <si>
    <t>BMZ (über Govdigital)</t>
  </si>
  <si>
    <t>Deka</t>
  </si>
  <si>
    <t>Landesbaudirektion Bayern</t>
  </si>
  <si>
    <t>Landkreis Märkisch-Oderland</t>
  </si>
  <si>
    <t>Investitionsbank Sachsen-Anhalt</t>
  </si>
  <si>
    <t>BWB</t>
  </si>
  <si>
    <t>Mandant</t>
  </si>
  <si>
    <t>Ausschreibung/Projekt</t>
  </si>
  <si>
    <t>Fokus der Leistung</t>
  </si>
  <si>
    <t>Volumen PT</t>
  </si>
  <si>
    <t>OPP-ID</t>
  </si>
  <si>
    <t>MA-Zertifikat</t>
  </si>
  <si>
    <t>Modalverb</t>
  </si>
  <si>
    <t>Kategorie</t>
  </si>
  <si>
    <t>Aufbau ISMS Los 1</t>
  </si>
  <si>
    <t>Beratung</t>
  </si>
  <si>
    <t>ATL BSI IT-GS</t>
  </si>
  <si>
    <t>Kann</t>
  </si>
  <si>
    <t>BSI-ISMS</t>
  </si>
  <si>
    <t>Aufbau ISMS Los 2</t>
  </si>
  <si>
    <t>Aufbau ISMS Los 3</t>
  </si>
  <si>
    <t>RV Los 2</t>
  </si>
  <si>
    <t xml:space="preserve">Prüfung </t>
  </si>
  <si>
    <t>Muss</t>
  </si>
  <si>
    <t>KC Digitale Gesellschaft</t>
  </si>
  <si>
    <t>RV Los 1</t>
  </si>
  <si>
    <t>IS-Audit</t>
  </si>
  <si>
    <t>Prüfung</t>
  </si>
  <si>
    <t>Beratung/Unterstützung Informationssicherheit</t>
  </si>
  <si>
    <t>BSI IS-Revisor oder vergleichbar</t>
  </si>
  <si>
    <t>HZD</t>
  </si>
  <si>
    <t>RV Pentests Los 2</t>
  </si>
  <si>
    <t>CEH</t>
  </si>
  <si>
    <t>Technik/Pentest</t>
  </si>
  <si>
    <t>RV Pentests Los 1</t>
  </si>
  <si>
    <t>Muss/Kann</t>
  </si>
  <si>
    <t>Certified Project Manager</t>
  </si>
  <si>
    <t>Project Management</t>
  </si>
  <si>
    <t>CISA</t>
  </si>
  <si>
    <t>GRC</t>
  </si>
  <si>
    <t>CISM</t>
  </si>
  <si>
    <t>CISO</t>
  </si>
  <si>
    <t>CISSP</t>
  </si>
  <si>
    <t>CREST</t>
  </si>
  <si>
    <t>CRISC</t>
  </si>
  <si>
    <t>EC-Council - LPT (Master)</t>
  </si>
  <si>
    <t xml:space="preserve">ECSA (Practical) </t>
  </si>
  <si>
    <t xml:space="preserve">Information Security Officer </t>
  </si>
  <si>
    <t>RV IS,Nom, DS Los 2</t>
  </si>
  <si>
    <t>ISO 22301</t>
  </si>
  <si>
    <t>ISO</t>
  </si>
  <si>
    <t xml:space="preserve">GIZ </t>
  </si>
  <si>
    <t xml:space="preserve">ISO 27001 Lead Auditor </t>
  </si>
  <si>
    <t>ISO 27001 Lead Implementer</t>
  </si>
  <si>
    <t>ISO 27001 Senior Lead Auditor</t>
  </si>
  <si>
    <t>ISO 27001 Senior Lead Implementer</t>
  </si>
  <si>
    <t>ISO 2700x</t>
  </si>
  <si>
    <t xml:space="preserve">ISO 2700x </t>
  </si>
  <si>
    <t>Autobahn GmbH</t>
  </si>
  <si>
    <t>Cloud-DL Los 1</t>
  </si>
  <si>
    <t>RV IS,Nom, DS Los 1</t>
  </si>
  <si>
    <t>IT-GS-Berater</t>
  </si>
  <si>
    <t>IT-GS-Praktiker</t>
  </si>
  <si>
    <t xml:space="preserve">SDN-Studie </t>
  </si>
  <si>
    <t xml:space="preserve">Beratung </t>
  </si>
  <si>
    <t>Red-Cloud</t>
  </si>
  <si>
    <t xml:space="preserve">KI-Systeme </t>
  </si>
  <si>
    <t>öffentlich bestellter Wirtschaftsprüfer</t>
  </si>
  <si>
    <t>Sonstiges</t>
  </si>
  <si>
    <t>OSCP</t>
  </si>
  <si>
    <t>Pentests Zertifikat BSI</t>
  </si>
  <si>
    <t>PRINCE2® Practitioner</t>
  </si>
  <si>
    <t>Project Management Professional</t>
  </si>
  <si>
    <t>BITBW</t>
  </si>
  <si>
    <t>unspezifisch BSI IT-GS</t>
  </si>
  <si>
    <t>unspezifisch ISO 27001</t>
  </si>
  <si>
    <t>Cloud-DL Los 2</t>
  </si>
  <si>
    <t>Zertifizierung mit Fokus auf Cloud Administration</t>
  </si>
  <si>
    <t xml:space="preserve">Zertifizierung mit Fokus auf Cloud Security </t>
  </si>
  <si>
    <t>Anzahl von Volumen PT</t>
  </si>
  <si>
    <t>Gesamtergebnis</t>
  </si>
  <si>
    <t>BSI-ISMS Ergebnis</t>
  </si>
  <si>
    <t>GRC Ergebnis</t>
  </si>
  <si>
    <t>ISO Ergebnis</t>
  </si>
  <si>
    <t>n.a. Ergebnis</t>
  </si>
  <si>
    <t>Project Management Ergebnis</t>
  </si>
  <si>
    <t>Sonstiges Ergebnis</t>
  </si>
  <si>
    <t>Technik/Pentest Ergebnis</t>
  </si>
  <si>
    <t>Name</t>
  </si>
  <si>
    <t>Beschreibung</t>
  </si>
  <si>
    <t>Wie ermitteln</t>
  </si>
  <si>
    <t>Aussagegehalt</t>
  </si>
  <si>
    <t>Pipeline-Entwicklung</t>
  </si>
  <si>
    <t>Status und Potenzial zukünftiger Geschäfte</t>
  </si>
  <si>
    <t>Umsatz</t>
  </si>
  <si>
    <t xml:space="preserve">Gesamteinnahmen aus Verträgen </t>
  </si>
  <si>
    <t>Neukunden/Marktregionen</t>
  </si>
  <si>
    <t>Wurde ein neuer Kunde oder eine neuer Markt gewonnen (z.B. KI)</t>
  </si>
  <si>
    <t>Gewonnene Verträge</t>
  </si>
  <si>
    <t>Auswerten der gewonnenen Dienstleistungen</t>
  </si>
  <si>
    <t>Verlorene Verträge</t>
  </si>
  <si>
    <t>Auswerten der verlorenenen Dienstleistungen</t>
  </si>
  <si>
    <t xml:space="preserve">Wettbewerbsanalyse </t>
  </si>
  <si>
    <t>Vergleich der Konkurrenz - wer hat die verlorenene Vertragäge gewonnen</t>
  </si>
  <si>
    <t xml:space="preserve">Analyse </t>
  </si>
  <si>
    <t xml:space="preserve">Weshalb Angebote verloren? </t>
  </si>
  <si>
    <t>Ausschreibung Kurztitel</t>
  </si>
  <si>
    <t>BRET-Nr./BRI-Nr.</t>
  </si>
  <si>
    <t>Ende</t>
  </si>
  <si>
    <t>Sub</t>
  </si>
  <si>
    <t>DS Data Systems GmbH</t>
  </si>
  <si>
    <t>Günther Eufinger</t>
  </si>
  <si>
    <t>Accenture GmbH</t>
  </si>
  <si>
    <t>Eviden Germany GmbH</t>
  </si>
  <si>
    <t>ISO Public Services GmbH</t>
  </si>
  <si>
    <t>SVA System Vertrieb Alexander GmbH</t>
  </si>
  <si>
    <t>EnBW Cyber Security Services GmbH</t>
  </si>
  <si>
    <t>Atlassian Germany GmbH</t>
  </si>
  <si>
    <t xml:space="preserve">TKK </t>
  </si>
  <si>
    <t>top itservices AG</t>
  </si>
  <si>
    <t>SINC GmbH</t>
  </si>
  <si>
    <t>SEITENBAU GmbH</t>
  </si>
  <si>
    <t>Secardeo GmbH</t>
  </si>
  <si>
    <t>Bernd Rosing</t>
  </si>
  <si>
    <t>Bechtle GmbH &amp; Co. KG</t>
  </si>
  <si>
    <t>Burak Gucer</t>
  </si>
  <si>
    <t>ENTRUST Cooperation</t>
  </si>
  <si>
    <t>ENTRUST EU SL.</t>
  </si>
  <si>
    <t xml:space="preserve">Infinigate Deutschland GmbH </t>
  </si>
  <si>
    <t>Entrust Deutschland GmbH</t>
  </si>
  <si>
    <t>Strong Minds 10 GmbH</t>
  </si>
  <si>
    <t>Reiner Creutzburg</t>
  </si>
  <si>
    <t>Sec2do</t>
  </si>
  <si>
    <t>Otto Pauck</t>
  </si>
  <si>
    <t>Phillipp Stoll</t>
  </si>
  <si>
    <t>Nicolas Karl</t>
  </si>
  <si>
    <t>Michael Kretzschmar</t>
  </si>
  <si>
    <t>abat AG</t>
  </si>
  <si>
    <t>Prof. Dr. Hermann Strack</t>
  </si>
  <si>
    <t>Proxcel GmbH</t>
  </si>
  <si>
    <t>BearingPoint GmbH</t>
  </si>
  <si>
    <t>Conet Solutions GmbH</t>
  </si>
  <si>
    <t>Ruhr-Universtität Bochum</t>
  </si>
  <si>
    <t>Computacenter AG &amp; Co. oHG</t>
  </si>
  <si>
    <t>Nortal AG</t>
  </si>
  <si>
    <t>Bechtle GmbH</t>
  </si>
  <si>
    <t>Andreas Schmidt</t>
  </si>
  <si>
    <t xml:space="preserve">Computacenter AG &amp; Co. oHG </t>
  </si>
  <si>
    <t>Sascha Beyer</t>
  </si>
  <si>
    <t>PricewaterhouseCoopers GmbH WPG (PwC)</t>
  </si>
  <si>
    <t xml:space="preserve">Computacenter AG &amp; Co. KG </t>
  </si>
  <si>
    <t>Computacenter AG &amp; Co. KG</t>
  </si>
  <si>
    <t>Seitebau</t>
  </si>
  <si>
    <t>Governikus</t>
  </si>
  <si>
    <t>Alexander Illiev</t>
  </si>
  <si>
    <t>Materna Information &amp; Communications SE</t>
  </si>
  <si>
    <t xml:space="preserve">	Governikus GmbH &amp; Co. KG</t>
  </si>
  <si>
    <t xml:space="preserve">	Capgemini Deutschland GmbH</t>
  </si>
  <si>
    <t xml:space="preserve">	Computacenter AG &amp; Co. oHG</t>
  </si>
  <si>
    <t>OPTIQUM Unternehmensberatung GmbH</t>
  </si>
  <si>
    <t>Eviden GmbH</t>
  </si>
  <si>
    <t>sec³ Beratung GmbH &amp; Co. KG</t>
  </si>
  <si>
    <t xml:space="preserve"> Hessisches Polizeipräsidium für Technik (hessische Polizei)</t>
  </si>
  <si>
    <t>Umbrella Unternehmensberatung GmbH</t>
  </si>
  <si>
    <t>SRH Hochschulen Berlin GmbH/ SRH Berlin University of Applied Science</t>
  </si>
  <si>
    <t>expertree Consulting GmbH</t>
  </si>
  <si>
    <t>Infopulse GmbH</t>
  </si>
  <si>
    <t>Limbach-design</t>
  </si>
  <si>
    <t>DXC</t>
  </si>
  <si>
    <t>Atos Information Technology GmbH</t>
  </si>
  <si>
    <t>SRH Berlin University of Applied Science</t>
  </si>
  <si>
    <t>MACONIA GmbH</t>
  </si>
  <si>
    <t xml:space="preserve">SVA System Vertrieb Alexander GmbH 
</t>
  </si>
  <si>
    <t>CGI Deutschland B.V. &amp; Co. KG</t>
  </si>
  <si>
    <t>Accenture</t>
  </si>
  <si>
    <t>neam it-services GmbH</t>
  </si>
  <si>
    <t>P1 Consulting GmbH</t>
  </si>
  <si>
    <t>Bechtle AG</t>
  </si>
  <si>
    <t>zero gravity</t>
  </si>
  <si>
    <t>Nortal LLC</t>
  </si>
  <si>
    <t>Golden Crown
4.11.22: Änderung auf BC Consulting GmbH</t>
  </si>
  <si>
    <t>Alexander Behnke</t>
  </si>
  <si>
    <t>ETICSec IT-Compliance &amp; Security</t>
  </si>
  <si>
    <t>Axel Leiter</t>
  </si>
  <si>
    <t xml:space="preserve">Atos Information Technology GmbH </t>
  </si>
  <si>
    <t>Secunet</t>
  </si>
  <si>
    <t>Secunet Security Networks AG</t>
  </si>
  <si>
    <t xml:space="preserve">Deutsche Gesellschaft für Cybersicherheit mbH &amp; Co. KG </t>
  </si>
  <si>
    <t>Ferchau</t>
  </si>
  <si>
    <t>Steep GmbH</t>
  </si>
  <si>
    <t>Bechtle</t>
  </si>
  <si>
    <t>genua</t>
  </si>
  <si>
    <t>Zeilenbeschriftungen</t>
  </si>
  <si>
    <t>(Leer)</t>
  </si>
  <si>
    <t xml:space="preserve">Delmenhorst – Delme Klinikum </t>
  </si>
  <si>
    <t xml:space="preserve">Aareon </t>
  </si>
  <si>
    <t>BwFuhrparkservices GmbH</t>
  </si>
  <si>
    <t>ITScare</t>
  </si>
  <si>
    <t xml:space="preserve">Rheinmetall Cyber Solutions GmbH </t>
  </si>
  <si>
    <t xml:space="preserve">smartpatient GmbH </t>
  </si>
  <si>
    <t>dataport</t>
  </si>
  <si>
    <t xml:space="preserve">Yandex Group </t>
  </si>
  <si>
    <t xml:space="preserve"> Agentur für Innovation in der Cybersicherheit GmbH</t>
  </si>
  <si>
    <t xml:space="preserve">GKV-Spitzenverband </t>
  </si>
  <si>
    <t>Offizielle Bezeichnung: Der Kanzler der Johann Wolfgang Goethe-Universität, Bereich 
Finanzen und Controlling, Einkaufsmanagement
E-Mail: vergabestelle@dlist.server.uni-frankfurt.de</t>
  </si>
  <si>
    <t xml:space="preserve">Land BaWü, BITBW </t>
  </si>
  <si>
    <t xml:space="preserve">Diepholz – Landkreis </t>
  </si>
  <si>
    <t>Bundesnetzagentur</t>
  </si>
  <si>
    <t xml:space="preserve">DEGES Deutsche Einheit Fernstraßenplanungs- und -bau GmbH 
</t>
  </si>
  <si>
    <t>Wiesbaden – Hessische Zentrale für 
Datenverarbeitung</t>
  </si>
  <si>
    <t>Sächsisches Staatsministerium für Soziales und Gesellschaftlichen 
Zusammenhalt</t>
  </si>
  <si>
    <t xml:space="preserve">Wilhelmshaven – Klinikum </t>
  </si>
  <si>
    <t xml:space="preserve">Luckau – Stadt </t>
  </si>
  <si>
    <t xml:space="preserve">Dataport </t>
  </si>
  <si>
    <t xml:space="preserve">Kassenärztliche Vereinigung Brandenburg </t>
  </si>
  <si>
    <t>Rahmenvertrag zur Unterstützung der Informationssicherheit mittels 
Arbeitnehmerüberlassung</t>
  </si>
  <si>
    <t xml:space="preserve">Wahrendorff – Klinikum Wahrendorff GmbH </t>
  </si>
  <si>
    <t>Bundesamt für Auswärtige Angelegenheiten/Auswärtiges Amt  (AA)</t>
  </si>
  <si>
    <t xml:space="preserve">Bundesgesellschaft für Endlagerung mbH (BGE) </t>
  </si>
  <si>
    <t>HELLA GmbH &amp; Co. KG</t>
  </si>
  <si>
    <t xml:space="preserve">Bayerisches Staatsministerium für Wohnen, Bau und Verkehr </t>
  </si>
  <si>
    <t xml:space="preserve">Bundesamt für Sicherheit in der Informationstechnik (BSI) </t>
  </si>
  <si>
    <t>Dataport  AöR</t>
  </si>
  <si>
    <t xml:space="preserve">Netzgesellschaft Potsdam GmbH </t>
  </si>
  <si>
    <t xml:space="preserve">Niedersachsen Ports GmbH &amp; Co. KG (NPorts)
JadeWeserPort Realisierungs GmbH &amp; Co. KG (JWP-R)
JadeWeserPort Marketing GmbH &amp; Co. KG (JWP-M)
</t>
  </si>
  <si>
    <t>Bundesrepublik Deutschland, vertreten durch das Bundesministerium des Innern und für 
Heimat, vertreten durch das Beschaffungsamt des BMI</t>
  </si>
  <si>
    <t>Germany Trade and Invest Gesellschaft für Außenwirtschaft und 
standortmarketing mbH</t>
  </si>
  <si>
    <t>Hella</t>
  </si>
  <si>
    <t xml:space="preserve">Rheinmetall </t>
  </si>
  <si>
    <t xml:space="preserve">HAW Hamburg </t>
  </si>
  <si>
    <t xml:space="preserve">Justus-Liebig Univeristät Gießen </t>
  </si>
  <si>
    <t xml:space="preserve">Universitätsstadt Gießen </t>
  </si>
  <si>
    <t xml:space="preserve">Land Baden-Württemberg vertreten durch das Ministerium des Inneren, für
Digitalisierung und Kommunen Baden-Württemberg </t>
  </si>
  <si>
    <t>Bundesamt für Sicherheit in der 
Informationstechnik (BSI)</t>
  </si>
  <si>
    <t xml:space="preserve">Berlin Stadt und Land </t>
  </si>
  <si>
    <t xml:space="preserve">Landesamt für Gesundheit und Lebensmittelsicherheit </t>
  </si>
  <si>
    <t xml:space="preserve">TenneT TSO GmbH
</t>
  </si>
  <si>
    <t xml:space="preserve">Technische Universität Ilmenau </t>
  </si>
  <si>
    <t xml:space="preserve">L-Bank </t>
  </si>
  <si>
    <t xml:space="preserve">Stadt Oldenburg </t>
  </si>
  <si>
    <t xml:space="preserve">SGT Capital </t>
  </si>
  <si>
    <t xml:space="preserve">Telefónica Germany GmbH &amp; Co. OHG </t>
  </si>
  <si>
    <t xml:space="preserve">Bawü </t>
  </si>
  <si>
    <t xml:space="preserve">Bayerisches Staatsministerum für Digitales </t>
  </si>
  <si>
    <t xml:space="preserve">MediaInterface GmbH </t>
  </si>
  <si>
    <t xml:space="preserve">Stadt Bielefeld 
Amt für Organisation, IT und Zentrale Leistungen </t>
  </si>
  <si>
    <t xml:space="preserve">Liebherr IT-Services </t>
  </si>
  <si>
    <t xml:space="preserve">01 Lead </t>
  </si>
  <si>
    <t>Prime</t>
  </si>
  <si>
    <t>EngagementID</t>
  </si>
  <si>
    <t>Umsatz gesamt</t>
  </si>
  <si>
    <t>Stunden gesamt</t>
  </si>
  <si>
    <t>Umsatz Sub</t>
  </si>
  <si>
    <t>Stunden Sub</t>
  </si>
  <si>
    <t>PSM genehmigt</t>
  </si>
  <si>
    <t>PMS gezeichnet</t>
  </si>
  <si>
    <t>approved: 
ID:</t>
  </si>
  <si>
    <t>ACTUALS</t>
  </si>
  <si>
    <t>Projektleitung</t>
  </si>
  <si>
    <t>EK</t>
  </si>
  <si>
    <t>Volumen</t>
  </si>
  <si>
    <t>Abschlag</t>
  </si>
  <si>
    <t>Blended Rate</t>
  </si>
  <si>
    <t>TER (Total Engagement Revenue) incl. Subs = Billing amount (incl. Incurring Travel Cost)</t>
  </si>
  <si>
    <t>Sub: Atos</t>
  </si>
  <si>
    <t>ANSR (Adjusted Net Standard Revenue) = TER - Expenses incl. Subs</t>
  </si>
  <si>
    <t>Projektassistenz</t>
  </si>
  <si>
    <t>Expenses = (Reisekosten + Sub-Kosten)</t>
  </si>
  <si>
    <t>Volumen pro Jahr</t>
  </si>
  <si>
    <t>CGI</t>
  </si>
  <si>
    <t xml:space="preserve">   Subkosten YTD</t>
  </si>
  <si>
    <t>An-/Abreise</t>
  </si>
  <si>
    <t>Hotel</t>
  </si>
  <si>
    <t>per Diems</t>
  </si>
  <si>
    <t>Summe pro Woche</t>
  </si>
  <si>
    <t>Sub: DXC</t>
  </si>
  <si>
    <t xml:space="preserve">   Reisekosten (nicht abrechenbar) YTD</t>
  </si>
  <si>
    <t>Mitarbeiter</t>
  </si>
  <si>
    <t>Direct Costs (incl. Traveltime, incl. Onboarding) * SCR</t>
  </si>
  <si>
    <t>Anteil vor Ort</t>
  </si>
  <si>
    <t>Engagement Margin</t>
  </si>
  <si>
    <t>Sub: DS</t>
  </si>
  <si>
    <t>Engagement Margin %</t>
  </si>
  <si>
    <t>TER 4y</t>
  </si>
  <si>
    <t>NSR (Net Standard Revenue) excl. Subs incl. travel time and onboarding= h * NSR Rate</t>
  </si>
  <si>
    <t>Umsatz unter fee cap</t>
  </si>
  <si>
    <t>EAF (Engagement Adjustment Factor) = ANSR/NSR - 1</t>
  </si>
  <si>
    <t>Vor-Ort-Tage je Woche</t>
  </si>
  <si>
    <t>Anteil EY</t>
  </si>
  <si>
    <t>Übersicht der Tätigkeitsprofile Los 1 IT- Management, Strategie und Security</t>
  </si>
  <si>
    <t>Firma</t>
  </si>
  <si>
    <t>Category</t>
  </si>
  <si>
    <t>EY rank</t>
  </si>
  <si>
    <t>Daily Rate
gem. RV
[€/d]</t>
  </si>
  <si>
    <t>Preis
[€/h]</t>
  </si>
  <si>
    <t>Mix</t>
  </si>
  <si>
    <t>Personentage
[PT]</t>
  </si>
  <si>
    <t>Wochen für RK</t>
  </si>
  <si>
    <t>Stunden [h]</t>
  </si>
  <si>
    <t>TER</t>
  </si>
  <si>
    <t>Subcosts
[€]</t>
  </si>
  <si>
    <t>Reisekosten / Sub Handling Fee [€]</t>
  </si>
  <si>
    <t>ANSR
[€]</t>
  </si>
  <si>
    <t>Cost Rate
[€/h]</t>
  </si>
  <si>
    <t>Direct Costs
[€]</t>
  </si>
  <si>
    <t>NSR Rate
[€/h]</t>
  </si>
  <si>
    <t>NSR
[€]</t>
  </si>
  <si>
    <t>Margin
[€]</t>
  </si>
  <si>
    <t>Margin
[%]</t>
  </si>
  <si>
    <t>PL</t>
  </si>
  <si>
    <t>P</t>
  </si>
  <si>
    <t>Marc Ragg</t>
  </si>
  <si>
    <t>MFD</t>
  </si>
  <si>
    <t>SM1</t>
  </si>
  <si>
    <t>M</t>
  </si>
  <si>
    <t>SC2</t>
  </si>
  <si>
    <t>CON</t>
  </si>
  <si>
    <t>SC1</t>
  </si>
  <si>
    <t>C</t>
  </si>
  <si>
    <t>PA</t>
  </si>
  <si>
    <t>CSI</t>
  </si>
  <si>
    <t>Atos</t>
  </si>
  <si>
    <t>Berater</t>
  </si>
  <si>
    <t>Projektassitenz</t>
  </si>
  <si>
    <t>DS</t>
  </si>
  <si>
    <t>Total</t>
  </si>
  <si>
    <t>EUR</t>
  </si>
  <si>
    <t>USD</t>
  </si>
  <si>
    <t>Sub-Costs</t>
  </si>
  <si>
    <t>Marge</t>
  </si>
  <si>
    <t>Pro Jahr</t>
  </si>
  <si>
    <t>Advisory / NSR Rates</t>
  </si>
  <si>
    <t>Advisory / CostRates</t>
  </si>
  <si>
    <t>Tagessatz</t>
  </si>
  <si>
    <t>Partner/Principal (15 years+)</t>
  </si>
  <si>
    <t>Partner/Principal (7-15 years)</t>
  </si>
  <si>
    <t>Partner/Principal (Up to 7 years)</t>
  </si>
  <si>
    <t>Executive Director</t>
  </si>
  <si>
    <t>Senior Manager2</t>
  </si>
  <si>
    <t>Senior Manager1</t>
  </si>
  <si>
    <t>Manager</t>
  </si>
  <si>
    <t>Senior 3</t>
  </si>
  <si>
    <t>Senior 2</t>
  </si>
  <si>
    <t>Senior 1</t>
  </si>
  <si>
    <t>Staff 2</t>
  </si>
  <si>
    <t>Staff 1</t>
  </si>
  <si>
    <t>Client serving intern</t>
  </si>
  <si>
    <t>RM</t>
  </si>
  <si>
    <t>ITOC/MSOC</t>
  </si>
  <si>
    <t>EGP</t>
  </si>
  <si>
    <t>GDS-Einbindung?</t>
  </si>
  <si>
    <t>Art des Projekts</t>
  </si>
  <si>
    <t xml:space="preserve">Art </t>
  </si>
  <si>
    <t>Must-Win?</t>
  </si>
  <si>
    <t>nicht nötig</t>
  </si>
  <si>
    <t>durchgeführt</t>
  </si>
  <si>
    <t>Soll</t>
  </si>
  <si>
    <t>2) RM in Erstellung GCO</t>
  </si>
  <si>
    <t xml:space="preserve">2) In Erstellung </t>
  </si>
  <si>
    <t>2) Ja, im Back-Office</t>
  </si>
  <si>
    <t>3) Bieterfragen aus RM sind zu stellen</t>
  </si>
  <si>
    <t>3) DQ1 fertig, DQ2 terminiert</t>
  </si>
  <si>
    <t xml:space="preserve">3) Nein </t>
  </si>
  <si>
    <t>4) RM in Bearbeitung MFR</t>
  </si>
  <si>
    <t>4) Pre-Approval angefragt</t>
  </si>
  <si>
    <t>5) Prüfung/Anpassung nach Bieterantworten</t>
  </si>
  <si>
    <t>5) Pre-Approval liegt vor</t>
  </si>
  <si>
    <t>Campagne</t>
  </si>
  <si>
    <t>6) Versand an Quality zur Freigabe</t>
  </si>
  <si>
    <t>Webseite o.Ä.</t>
  </si>
  <si>
    <t>7) Final</t>
  </si>
  <si>
    <t>Anzahl von MA-Zertifikat</t>
  </si>
  <si>
    <t>Präqualifizierung</t>
  </si>
  <si>
    <t xml:space="preserve">Für interssante Themen, die die Präquali nicht überstehen: One-Slider  </t>
  </si>
  <si>
    <t xml:space="preserve">Involvierung der Themen-Heads im Zuge der Präqualifizierung mit entsprechender Empfehlung </t>
  </si>
  <si>
    <t>Soll die Entscheidung, ob wir anbieten, in Abhängigkeit der ausgeschriebenen Leistung (Pracice-Head) durch einen zuständigen Partner entschieden werden oder durch einen Partner (Knud)?</t>
  </si>
  <si>
    <t>Stand 23.07.2023</t>
  </si>
  <si>
    <t>Quellen:</t>
  </si>
  <si>
    <t>https://www.bsi.bund.de/DE/Themen/Unternehmen-und-Organisationen/Standards-und-Zertifizierung/Zertifizierung-und-Anerkennung/Anerkennung-von-Stellen-und-Zertifizierung-IT-Sicherheitsdienstleister/Vorfallbearbeitung/Liste-IT-Sicherheitsdienstleister_Vorfall-Experte/liste-it-sicherheitsdienstleister_Vorfallbearbeitung_node.html</t>
  </si>
  <si>
    <t>https://www.bsi.bund.de/DE/Themen/Unternehmen-und-Organisationen/Standards-und-Zertifizierung/Zertifizierung-und-Anerkennung/Anerkennung-von-Stellen-und-Zertifizierung-IT-Sicherheitsdienstleister/IS-Rev/Liste-IT-Sicherheitsdienstleister/liste-is-revi-is-pentester_node.html</t>
  </si>
  <si>
    <t>https://www.bsi.bund.de/DE/Themen/Unternehmen-und-Organisationen/Standards-und-Zertifizierung/Zertifizierung-und-Anerkennung/Anerkennung-von-Stellen-und-Zertifizierung-IT-Sicherheitsdienstleister/CC-und-ITSEC/Liste-CC-ITSEC-Pruefungen/liste-cc-itsec-pruefungen_node.html</t>
  </si>
  <si>
    <t>https://www.bsi.bund.de/DE/Themen/Unternehmen-und-Organisationen/Standards-und-Zertifizierung/Zertifizierung-und-Anerkennung/Anerkennung-von-Stellen-und-Zertifizierung-IT-Sicherheitsdienstleister/TR/Liste-TR-Pruefstellen/liste-tr-pruefstellen_node.html</t>
  </si>
  <si>
    <t>https://www.bsi.bund.de/DE/Themen/Unternehmen-und-Organisationen/Standards-und-Zertifizierung/Zertifizierung-und-Anerkennung/Anerkennung-von-Stellen-und-Zertifizierung-IT-Sicherheitsdienstleister/BSZ/Liste-BSZ/liste-bsz-pruefungen_node.html</t>
  </si>
  <si>
    <t>IS-Revision/-Beratung</t>
  </si>
  <si>
    <t>IS-Pentest</t>
  </si>
  <si>
    <t>Vorfallbearbeitung</t>
  </si>
  <si>
    <t>CC / ITSEC Prüfstellen</t>
  </si>
  <si>
    <t>TR-Prüfstelle</t>
  </si>
  <si>
    <t>BSZ-Prüfstellen</t>
  </si>
  <si>
    <t>Eviden Germany GmbH</t>
  </si>
  <si>
    <t>datenschutz cert GmbH</t>
  </si>
  <si>
    <t>Deutsche Telekom Security GmbH</t>
  </si>
  <si>
    <t>CC, SC, HD</t>
  </si>
  <si>
    <t>Ernst &amp; Young GmbH WPG</t>
  </si>
  <si>
    <t>HiSolutions AG</t>
  </si>
  <si>
    <t>IABG GmbH</t>
  </si>
  <si>
    <t>Infodas GmbH</t>
  </si>
  <si>
    <t>PwC Cyber Security Services GmbH</t>
  </si>
  <si>
    <t>Secianus GmbH &amp; Co. KG</t>
  </si>
  <si>
    <t>secunet AG Prüflabor für IT-Konformität</t>
  </si>
  <si>
    <t>secuvera GmbH</t>
  </si>
  <si>
    <t>ITSEC, CC</t>
  </si>
  <si>
    <t>Deutsche Telekom MMS GmbH</t>
  </si>
  <si>
    <t>TÜV Informationstechnik GmbH</t>
  </si>
  <si>
    <t>ITSEC, CC, SC, HD</t>
  </si>
  <si>
    <t>TÜV TRUST IT GmbH Unternehmensgruppe TÜV Austria</t>
  </si>
  <si>
    <t>atsec information security GmbH</t>
  </si>
  <si>
    <t>Deutsches Forschungszentrum für Künstliche Intelligenz (DFKI) GmbH</t>
  </si>
  <si>
    <t>SGS Digital Trust Services GmbH</t>
  </si>
  <si>
    <t>CC, SC</t>
  </si>
  <si>
    <t>SRC Security Research &amp; Consulting GmbH</t>
  </si>
  <si>
    <t>ISMS-Beratung, SW/App--Sec</t>
  </si>
  <si>
    <t>CTC advanced GmbH</t>
  </si>
  <si>
    <t>IABG Industrieanlagen-Betriebsgesellschaft mbH</t>
  </si>
  <si>
    <t>OpenSource Security GmbH</t>
  </si>
  <si>
    <t>Absicherung Netze/Netzwerke</t>
  </si>
  <si>
    <t>(Alle)</t>
  </si>
  <si>
    <t>Summe von Volumen pro Jahr in USD</t>
  </si>
  <si>
    <t>Test-Tenant für XY</t>
  </si>
  <si>
    <t>Test Name</t>
  </si>
  <si>
    <t>Ein Macher</t>
  </si>
  <si>
    <t>#16.03.2025: Abstimmung im Call zur OPP  Anlage</t>
  </si>
  <si>
    <t>www.evergabe.de</t>
  </si>
  <si>
    <t>www.sharepoint.de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</si>
</sst>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6" formatCode="#,##0\ &quot;€&quot;;[Red]\-#,##0\ &quot;€&quot;"/>
    <numFmt numFmtId="44" formatCode="_-* #,##0.00\ &quot;€&quot;_-;\-* #,##0.00\ &quot;€&quot;_-;_-* &quot;-&quot;??\ &quot;€&quot;_-;_-@_-"/>
    <numFmt numFmtId="164" formatCode="#,##0.00\ &quot;€&quot;"/>
    <numFmt numFmtId="165" formatCode="#,##0\ &quot;€&quot;"/>
    <numFmt numFmtId="166" formatCode="0.0%"/>
    <numFmt numFmtId="167" formatCode="_-&quot;€&quot;\ * #,##0.00_-;\-&quot;€&quot;\ * #,##0.00_-;_-&quot;€&quot;\ * &quot;-&quot;??_-;_-@_-"/>
    <numFmt numFmtId="168" formatCode="#,##0;&quot;-&quot;#,##0"/>
    <numFmt numFmtId="169" formatCode="_-* #,##0\ &quot;€&quot;_-;\-* #,##0\ &quot;€&quot;_-;_-* &quot;-&quot;??\ &quot;€&quot;_-;_-@_-"/>
    <numFmt numFmtId="170" formatCode="_-* #,##0\ [$€-407]_-;\-* #,##0\ [$€-407]_-;_-* &quot;-&quot;??\ [$€-407]_-;_-@_-"/>
  </numFmts>
  <fonts count="27">
    <font>
      <sz val="10"/>
      <color theme="1"/>
      <name val="Calibri"/>
      <family val="2"/>
    </font>
    <font>
      <sz val="11"/>
      <color theme="1"/>
      <name val="Calibri"/>
      <family val="2"/>
      <scheme val="minor"/>
    </font>
    <font>
      <sz val="10"/>
      <color theme="1"/>
      <name val="Calibri"/>
      <family val="2"/>
    </font>
    <font>
      <sz val="11"/>
      <color rgb="FF006100"/>
      <name val="Calibri"/>
      <family val="2"/>
      <scheme val="minor"/>
    </font>
    <font>
      <sz val="11"/>
      <color rgb="FF9C0006"/>
      <name val="Calibri"/>
      <family val="2"/>
      <scheme val="minor"/>
    </font>
    <font>
      <sz val="10"/>
      <color theme="4" tint="-0.249977111117893"/>
      <name val="Calibri"/>
      <family val="2"/>
    </font>
    <font>
      <b/>
      <sz val="10"/>
      <color theme="1"/>
      <name val="Calibri"/>
      <family val="2"/>
    </font>
    <font>
      <sz val="10"/>
      <color theme="1"/>
      <name val="Arial"/>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theme="0" tint="-0.14999847407452621"/>
      <name val="Calibri"/>
      <family val="2"/>
      <scheme val="minor"/>
    </font>
    <font>
      <b/>
      <sz val="11"/>
      <color theme="0" tint="-0.14999847407452621"/>
      <name val="Calibri"/>
      <family val="2"/>
      <scheme val="minor"/>
    </font>
    <font>
      <b/>
      <sz val="10"/>
      <color theme="1"/>
      <name val="EYInterstate Light"/>
    </font>
    <font>
      <sz val="9"/>
      <color theme="1"/>
      <name val="EYInterstate Light"/>
    </font>
    <font>
      <sz val="10"/>
      <color rgb="FFFF0000"/>
      <name val="Calibri"/>
      <family val="2"/>
    </font>
    <font>
      <b/>
      <sz val="10"/>
      <color rgb="FFFF0000"/>
      <name val="Calibri"/>
      <family val="2"/>
    </font>
    <font>
      <sz val="10"/>
      <name val="Calibri"/>
      <family val="2"/>
    </font>
    <font>
      <u/>
      <sz val="10"/>
      <color theme="10"/>
      <name val="Calibri"/>
      <family val="2"/>
    </font>
    <font>
      <sz val="10"/>
      <color rgb="FF000000"/>
      <name val="Calibri"/>
      <family val="2"/>
    </font>
    <font>
      <sz val="10"/>
      <color rgb="FFFFFFFF"/>
      <name val="Calibri"/>
      <family val="2"/>
    </font>
    <font>
      <sz val="9"/>
      <color rgb="FF333333"/>
      <name val="Arial"/>
      <family val="2"/>
    </font>
    <font>
      <b/>
      <sz val="10"/>
      <color rgb="FF000000"/>
      <name val="Calibri"/>
      <family val="2"/>
    </font>
    <font>
      <sz val="8"/>
      <name val="Calibri"/>
      <family val="2"/>
    </font>
    <font>
      <b/>
      <sz val="12"/>
      <color theme="0"/>
      <name val="Calibri"/>
      <family val="2"/>
    </font>
    <font>
      <b/>
      <sz val="12"/>
      <color theme="4"/>
      <name val="Calibri"/>
      <family val="2"/>
    </font>
  </fonts>
  <fills count="18">
    <fill>
      <patternFill patternType="none"/>
    </fill>
    <fill>
      <patternFill patternType="gray125"/>
    </fill>
    <fill>
      <patternFill patternType="solid">
        <fgColor rgb="FFC6EFCE"/>
      </patternFill>
    </fill>
    <fill>
      <patternFill patternType="solid">
        <fgColor rgb="FFFFC7CE"/>
      </patternFill>
    </fill>
    <fill>
      <patternFill patternType="solid">
        <fgColor rgb="FFF2F2F2"/>
        <bgColor rgb="FFF2F2F2"/>
      </patternFill>
    </fill>
    <fill>
      <patternFill patternType="solid">
        <fgColor theme="4" tint="0.79998168889431442"/>
        <bgColor theme="4" tint="0.79998168889431442"/>
      </patternFill>
    </fill>
    <fill>
      <patternFill patternType="solid">
        <fgColor theme="4"/>
        <bgColor theme="4"/>
      </patternFill>
    </fill>
    <fill>
      <patternFill patternType="solid">
        <fgColor theme="4"/>
        <bgColor indexed="64"/>
      </patternFill>
    </fill>
    <fill>
      <patternFill patternType="solid">
        <fgColor theme="7" tint="0.79998168889431442"/>
        <bgColor theme="4" tint="0.79998168889431442"/>
      </patternFill>
    </fill>
    <fill>
      <patternFill patternType="solid">
        <fgColor theme="7" tint="0.79998168889431442"/>
        <bgColor indexed="64"/>
      </patternFill>
    </fill>
    <fill>
      <patternFill patternType="solid">
        <fgColor theme="5" tint="0.59999389629810485"/>
        <bgColor indexed="64"/>
      </patternFill>
    </fill>
    <fill>
      <patternFill patternType="solid">
        <fgColor rgb="FFFFFFFF"/>
      </patternFill>
    </fill>
    <fill>
      <patternFill patternType="solid">
        <fgColor rgb="FFFFCC00"/>
      </patternFill>
    </fill>
    <fill>
      <patternFill patternType="solid">
        <fgColor rgb="FFB4CEFA"/>
      </patternFill>
    </fill>
    <fill>
      <patternFill patternType="solid">
        <fgColor rgb="FF80FF80"/>
      </patternFill>
    </fill>
    <fill>
      <patternFill patternType="solid">
        <fgColor rgb="FFFFC000"/>
        <bgColor indexed="64"/>
      </patternFill>
    </fill>
    <fill>
      <patternFill patternType="solid">
        <fgColor theme="0"/>
        <bgColor indexed="64"/>
      </patternFill>
    </fill>
    <fill>
      <patternFill patternType="solid">
        <fgColor rgb="FFFFFF00"/>
        <bgColor rgb="FF000000"/>
      </patternFill>
    </fill>
  </fills>
  <borders count="29">
    <border>
      <left/>
      <right/>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top/>
      <bottom style="double">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style="medium">
        <color indexed="64"/>
      </top>
      <bottom/>
      <diagonal/>
    </border>
    <border>
      <left/>
      <right style="medium">
        <color indexed="64"/>
      </right>
      <top/>
      <bottom/>
      <diagonal/>
    </border>
    <border>
      <left/>
      <right style="medium">
        <color indexed="64"/>
      </right>
      <top/>
      <bottom style="medium">
        <color indexed="64"/>
      </bottom>
      <diagonal/>
    </border>
    <border>
      <left style="thin">
        <color indexed="64"/>
      </left>
      <right style="thin">
        <color rgb="FF000000"/>
      </right>
      <top style="thin">
        <color indexed="64"/>
      </top>
      <bottom style="thin">
        <color rgb="FF000000"/>
      </bottom>
      <diagonal/>
    </border>
    <border>
      <left/>
      <right style="thin">
        <color rgb="FF000000"/>
      </right>
      <top style="thin">
        <color indexed="64"/>
      </top>
      <bottom style="thin">
        <color rgb="FF000000"/>
      </bottom>
      <diagonal/>
    </border>
    <border>
      <left style="thin">
        <color rgb="FF000000"/>
      </left>
      <right style="thin">
        <color rgb="FF000000"/>
      </right>
      <top style="thin">
        <color indexed="64"/>
      </top>
      <bottom style="thin">
        <color rgb="FF000000"/>
      </bottom>
      <diagonal/>
    </border>
    <border>
      <left/>
      <right style="thin">
        <color indexed="64"/>
      </right>
      <top style="thin">
        <color indexed="64"/>
      </top>
      <bottom style="thin">
        <color rgb="FF000000"/>
      </bottom>
      <diagonal/>
    </border>
    <border>
      <left style="thin">
        <color indexed="64"/>
      </left>
      <right style="thin">
        <color rgb="FF000000"/>
      </right>
      <top/>
      <bottom/>
      <diagonal/>
    </border>
    <border>
      <left/>
      <right style="thin">
        <color rgb="FF000000"/>
      </right>
      <top/>
      <bottom/>
      <diagonal/>
    </border>
    <border>
      <left style="thin">
        <color rgb="FF000000"/>
      </left>
      <right style="thin">
        <color rgb="FF000000"/>
      </right>
      <top/>
      <bottom/>
      <diagonal/>
    </border>
    <border>
      <left style="thin">
        <color indexed="64"/>
      </left>
      <right style="thin">
        <color rgb="FF000000"/>
      </right>
      <top/>
      <bottom style="thin">
        <color indexed="64"/>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right/>
      <top style="thin">
        <color theme="4" tint="0.39997558519241921"/>
      </top>
      <bottom style="thin">
        <color theme="4" tint="0.3999755851924192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000000"/>
      </left>
      <right style="medium">
        <color rgb="FF000000"/>
      </right>
      <top style="medium">
        <color rgb="FF000000"/>
      </top>
      <bottom style="medium">
        <color rgb="FF000000"/>
      </bottom>
      <diagonal/>
    </border>
  </borders>
  <cellStyleXfs count="7">
    <xf numFmtId="0" fontId="0" fillId="0" borderId="0"/>
    <xf numFmtId="44" fontId="2" fillId="0" borderId="0" applyFont="0" applyFill="0" applyBorder="0" applyAlignment="0" applyProtection="0"/>
    <xf numFmtId="0" fontId="3" fillId="2" borderId="0" applyNumberFormat="0" applyBorder="0" applyAlignment="0" applyProtection="0"/>
    <xf numFmtId="0" fontId="4" fillId="3" borderId="0" applyNumberFormat="0" applyBorder="0" applyAlignment="0" applyProtection="0"/>
    <xf numFmtId="9" fontId="2" fillId="0" borderId="0" applyFont="0" applyFill="0" applyBorder="0" applyAlignment="0" applyProtection="0"/>
    <xf numFmtId="0" fontId="7" fillId="0" borderId="0"/>
    <xf numFmtId="0" fontId="19" fillId="0" borderId="0" applyNumberFormat="0" applyFill="0" applyBorder="0" applyAlignment="0" applyProtection="0"/>
  </cellStyleXfs>
  <cellXfs count="148">
    <xf numFmtId="0" fontId="0" fillId="0" borderId="0" xfId="0"/>
    <xf numFmtId="0" fontId="25" fillId="7" borderId="7" xfId="0" applyFont="1" applyFill="1" applyBorder="1" applyAlignment="1">
      <alignment horizontal="left" vertical="center" wrapText="1"/>
    </xf>
    <xf numFmtId="0" fontId="0" fillId="0" borderId="0" xfId="0" pivotButton="1"/>
    <xf numFmtId="0" fontId="0" fillId="0" borderId="0" xfId="0" applyAlignment="1">
      <alignment horizontal="left"/>
    </xf>
    <xf numFmtId="44" fontId="0" fillId="0" borderId="0" xfId="0" applyNumberFormat="1"/>
    <xf numFmtId="44" fontId="0" fillId="0" borderId="0" xfId="1" applyFont="1"/>
    <xf numFmtId="0" fontId="0" fillId="0" borderId="0" xfId="0" applyAlignment="1">
      <alignment horizontal="right"/>
    </xf>
    <xf numFmtId="0" fontId="4" fillId="3" borderId="0" xfId="3"/>
    <xf numFmtId="0" fontId="0" fillId="0" borderId="0" xfId="5" applyFont="1"/>
    <xf numFmtId="0" fontId="8" fillId="6" borderId="1" xfId="0" applyFont="1" applyFill="1" applyBorder="1" applyAlignment="1">
      <alignment horizontal="left" vertical="top" wrapText="1"/>
    </xf>
    <xf numFmtId="0" fontId="0" fillId="5" borderId="1" xfId="0" applyFill="1" applyBorder="1"/>
    <xf numFmtId="0" fontId="8" fillId="7" borderId="1" xfId="0" applyFont="1" applyFill="1" applyBorder="1"/>
    <xf numFmtId="0" fontId="1" fillId="0" borderId="0" xfId="0" applyFont="1"/>
    <xf numFmtId="0" fontId="8" fillId="6" borderId="1" xfId="0" applyFont="1" applyFill="1" applyBorder="1" applyAlignment="1">
      <alignment horizontal="left" vertical="top"/>
    </xf>
    <xf numFmtId="164" fontId="0" fillId="5" borderId="1" xfId="0" applyNumberFormat="1" applyFill="1" applyBorder="1"/>
    <xf numFmtId="1" fontId="0" fillId="8" borderId="1" xfId="0" applyNumberFormat="1" applyFill="1" applyBorder="1"/>
    <xf numFmtId="165" fontId="8" fillId="7" borderId="1" xfId="0" applyNumberFormat="1" applyFont="1" applyFill="1" applyBorder="1"/>
    <xf numFmtId="164" fontId="0" fillId="0" borderId="0" xfId="0" applyNumberFormat="1"/>
    <xf numFmtId="164" fontId="11" fillId="0" borderId="0" xfId="0" applyNumberFormat="1" applyFont="1"/>
    <xf numFmtId="166" fontId="3" fillId="2" borderId="0" xfId="2" applyNumberFormat="1" applyAlignment="1">
      <alignment vertical="center"/>
    </xf>
    <xf numFmtId="166" fontId="0" fillId="0" borderId="0" xfId="0" applyNumberFormat="1"/>
    <xf numFmtId="44" fontId="0" fillId="5" borderId="1" xfId="1" applyFont="1" applyFill="1" applyBorder="1"/>
    <xf numFmtId="44" fontId="8" fillId="7" borderId="1" xfId="0" applyNumberFormat="1" applyFont="1" applyFill="1" applyBorder="1"/>
    <xf numFmtId="1" fontId="0" fillId="5" borderId="1" xfId="0" applyNumberFormat="1" applyFill="1" applyBorder="1"/>
    <xf numFmtId="166" fontId="0" fillId="5" borderId="1" xfId="4" applyNumberFormat="1" applyFont="1" applyFill="1" applyBorder="1"/>
    <xf numFmtId="0" fontId="9" fillId="0" borderId="0" xfId="0" applyFont="1"/>
    <xf numFmtId="0" fontId="0" fillId="0" borderId="0" xfId="0" quotePrefix="1"/>
    <xf numFmtId="4" fontId="8" fillId="7" borderId="1" xfId="0" applyNumberFormat="1" applyFont="1" applyFill="1" applyBorder="1"/>
    <xf numFmtId="0" fontId="10" fillId="0" borderId="0" xfId="0" applyFont="1"/>
    <xf numFmtId="6" fontId="0" fillId="9" borderId="0" xfId="0" applyNumberFormat="1" applyFill="1"/>
    <xf numFmtId="6" fontId="10" fillId="0" borderId="0" xfId="0" applyNumberFormat="1" applyFont="1"/>
    <xf numFmtId="1" fontId="10" fillId="0" borderId="0" xfId="0" applyNumberFormat="1" applyFont="1"/>
    <xf numFmtId="1" fontId="0" fillId="0" borderId="0" xfId="0" applyNumberFormat="1"/>
    <xf numFmtId="0" fontId="0" fillId="0" borderId="0" xfId="0" quotePrefix="1" applyAlignment="1">
      <alignment wrapText="1"/>
    </xf>
    <xf numFmtId="164" fontId="0" fillId="10" borderId="0" xfId="0" applyNumberFormat="1" applyFill="1"/>
    <xf numFmtId="164" fontId="10" fillId="0" borderId="0" xfId="0" applyNumberFormat="1" applyFont="1"/>
    <xf numFmtId="9" fontId="0" fillId="9" borderId="0" xfId="4" applyFont="1" applyFill="1"/>
    <xf numFmtId="164" fontId="10" fillId="0" borderId="4" xfId="0" applyNumberFormat="1" applyFont="1" applyBorder="1"/>
    <xf numFmtId="3" fontId="0" fillId="0" borderId="0" xfId="0" applyNumberFormat="1"/>
    <xf numFmtId="0" fontId="0" fillId="0" borderId="5" xfId="0" applyBorder="1"/>
    <xf numFmtId="10" fontId="0" fillId="0" borderId="0" xfId="0" applyNumberFormat="1"/>
    <xf numFmtId="164" fontId="12" fillId="0" borderId="0" xfId="0" applyNumberFormat="1" applyFont="1"/>
    <xf numFmtId="0" fontId="13" fillId="0" borderId="0" xfId="0" applyFont="1" applyAlignment="1">
      <alignment horizontal="right"/>
    </xf>
    <xf numFmtId="44" fontId="0" fillId="8" borderId="1" xfId="1" applyFont="1" applyFill="1" applyBorder="1"/>
    <xf numFmtId="1" fontId="0" fillId="9" borderId="0" xfId="0" applyNumberFormat="1" applyFill="1"/>
    <xf numFmtId="0" fontId="0" fillId="0" borderId="6" xfId="0" applyBorder="1"/>
    <xf numFmtId="9" fontId="0" fillId="0" borderId="7" xfId="4" applyFont="1" applyBorder="1"/>
    <xf numFmtId="9" fontId="0" fillId="0" borderId="8" xfId="4" applyFont="1" applyBorder="1"/>
    <xf numFmtId="9" fontId="0" fillId="0" borderId="6" xfId="4" applyFont="1" applyBorder="1"/>
    <xf numFmtId="164" fontId="0" fillId="0" borderId="6" xfId="0" applyNumberFormat="1" applyBorder="1"/>
    <xf numFmtId="0" fontId="0" fillId="0" borderId="7" xfId="0" applyBorder="1"/>
    <xf numFmtId="0" fontId="0" fillId="0" borderId="8" xfId="0" applyBorder="1"/>
    <xf numFmtId="44" fontId="11" fillId="5" borderId="1" xfId="1" applyFont="1" applyFill="1" applyBorder="1"/>
    <xf numFmtId="167" fontId="3" fillId="0" borderId="0" xfId="2" applyNumberFormat="1" applyFill="1"/>
    <xf numFmtId="166" fontId="0" fillId="0" borderId="0" xfId="4" applyNumberFormat="1" applyFont="1"/>
    <xf numFmtId="164" fontId="0" fillId="0" borderId="9" xfId="0" applyNumberFormat="1" applyBorder="1"/>
    <xf numFmtId="164" fontId="0" fillId="0" borderId="10" xfId="0" applyNumberFormat="1" applyBorder="1"/>
    <xf numFmtId="9" fontId="0" fillId="0" borderId="9" xfId="0" applyNumberFormat="1" applyBorder="1"/>
    <xf numFmtId="9" fontId="0" fillId="0" borderId="0" xfId="0" applyNumberFormat="1"/>
    <xf numFmtId="9" fontId="0" fillId="0" borderId="10" xfId="0" applyNumberFormat="1" applyBorder="1"/>
    <xf numFmtId="9" fontId="0" fillId="0" borderId="11" xfId="0" applyNumberFormat="1" applyBorder="1"/>
    <xf numFmtId="9" fontId="0" fillId="0" borderId="12" xfId="0" applyNumberFormat="1" applyBorder="1"/>
    <xf numFmtId="9" fontId="0" fillId="0" borderId="13" xfId="0" applyNumberFormat="1" applyBorder="1"/>
    <xf numFmtId="167" fontId="0" fillId="0" borderId="0" xfId="0" applyNumberFormat="1"/>
    <xf numFmtId="10" fontId="0" fillId="5" borderId="1" xfId="4" applyNumberFormat="1" applyFont="1" applyFill="1" applyBorder="1"/>
    <xf numFmtId="10" fontId="8" fillId="7" borderId="1" xfId="0" applyNumberFormat="1" applyFont="1" applyFill="1" applyBorder="1"/>
    <xf numFmtId="0" fontId="14" fillId="11" borderId="14" xfId="0" applyFont="1" applyFill="1" applyBorder="1" applyAlignment="1">
      <alignment horizontal="left" vertical="center" wrapText="1"/>
    </xf>
    <xf numFmtId="0" fontId="15" fillId="12" borderId="15" xfId="0" applyFont="1" applyFill="1" applyBorder="1" applyAlignment="1">
      <alignment horizontal="center" vertical="center" wrapText="1"/>
    </xf>
    <xf numFmtId="0" fontId="14" fillId="11" borderId="16" xfId="0" applyFont="1" applyFill="1" applyBorder="1" applyAlignment="1">
      <alignment horizontal="left" vertical="center" wrapText="1"/>
    </xf>
    <xf numFmtId="0" fontId="15" fillId="12" borderId="17" xfId="0" applyFont="1" applyFill="1" applyBorder="1" applyAlignment="1">
      <alignment horizontal="center" vertical="center" wrapText="1"/>
    </xf>
    <xf numFmtId="0" fontId="15" fillId="11" borderId="18" xfId="0" applyFont="1" applyFill="1" applyBorder="1" applyAlignment="1">
      <alignment horizontal="left" wrapText="1"/>
    </xf>
    <xf numFmtId="37" fontId="15" fillId="13" borderId="19" xfId="0" applyNumberFormat="1" applyFont="1" applyFill="1" applyBorder="1" applyAlignment="1">
      <alignment horizontal="right" vertical="center" wrapText="1"/>
    </xf>
    <xf numFmtId="0" fontId="15" fillId="11" borderId="20" xfId="0" applyFont="1" applyFill="1" applyBorder="1" applyAlignment="1">
      <alignment horizontal="left" wrapText="1"/>
    </xf>
    <xf numFmtId="168" fontId="15" fillId="11" borderId="2" xfId="0" applyNumberFormat="1" applyFont="1" applyFill="1" applyBorder="1" applyAlignment="1">
      <alignment horizontal="right" vertical="center" wrapText="1"/>
    </xf>
    <xf numFmtId="37" fontId="15" fillId="14" borderId="19" xfId="0" applyNumberFormat="1" applyFont="1" applyFill="1" applyBorder="1" applyAlignment="1">
      <alignment horizontal="right" vertical="center" wrapText="1"/>
    </xf>
    <xf numFmtId="0" fontId="15" fillId="11" borderId="21" xfId="0" applyFont="1" applyFill="1" applyBorder="1" applyAlignment="1">
      <alignment horizontal="left" wrapText="1"/>
    </xf>
    <xf numFmtId="37" fontId="15" fillId="14" borderId="22" xfId="0" applyNumberFormat="1" applyFont="1" applyFill="1" applyBorder="1" applyAlignment="1">
      <alignment horizontal="right" vertical="center" wrapText="1"/>
    </xf>
    <xf numFmtId="0" fontId="15" fillId="11" borderId="23" xfId="0" applyFont="1" applyFill="1" applyBorder="1" applyAlignment="1">
      <alignment horizontal="left" wrapText="1"/>
    </xf>
    <xf numFmtId="168" fontId="15" fillId="11" borderId="3" xfId="0" applyNumberFormat="1" applyFont="1" applyFill="1" applyBorder="1" applyAlignment="1">
      <alignment horizontal="right" vertical="center" wrapText="1"/>
    </xf>
    <xf numFmtId="0" fontId="0" fillId="0" borderId="0" xfId="0" applyAlignment="1">
      <alignment vertical="top"/>
    </xf>
    <xf numFmtId="0" fontId="0" fillId="0" borderId="0" xfId="0" applyAlignment="1">
      <alignment vertical="top" wrapText="1"/>
    </xf>
    <xf numFmtId="0" fontId="6" fillId="0" borderId="0" xfId="0" applyFont="1"/>
    <xf numFmtId="0" fontId="6" fillId="0" borderId="0" xfId="0" applyFont="1" applyAlignment="1">
      <alignment vertical="top"/>
    </xf>
    <xf numFmtId="0" fontId="0" fillId="0" borderId="0" xfId="0" applyAlignment="1">
      <alignment wrapText="1"/>
    </xf>
    <xf numFmtId="14" fontId="0" fillId="0" borderId="0" xfId="0" applyNumberFormat="1" applyAlignment="1">
      <alignment vertical="top" wrapText="1"/>
    </xf>
    <xf numFmtId="0" fontId="19" fillId="0" borderId="0" xfId="6"/>
    <xf numFmtId="0" fontId="17" fillId="0" borderId="0" xfId="0" applyFont="1"/>
    <xf numFmtId="0" fontId="16" fillId="0" borderId="0" xfId="0" applyFont="1"/>
    <xf numFmtId="0" fontId="0" fillId="0" borderId="0" xfId="0" applyAlignment="1">
      <alignment horizontal="left" indent="1"/>
    </xf>
    <xf numFmtId="0" fontId="6" fillId="0" borderId="0" xfId="0" applyFont="1" applyAlignment="1">
      <alignment vertical="top" wrapText="1"/>
    </xf>
    <xf numFmtId="14" fontId="6" fillId="0" borderId="0" xfId="0" applyNumberFormat="1" applyFont="1" applyAlignment="1">
      <alignment vertical="top" wrapText="1"/>
    </xf>
    <xf numFmtId="14" fontId="0" fillId="0" borderId="0" xfId="0" applyNumberFormat="1"/>
    <xf numFmtId="14" fontId="5" fillId="4" borderId="0" xfId="0" applyNumberFormat="1" applyFont="1" applyFill="1" applyAlignment="1">
      <alignment horizontal="left" vertical="top" wrapText="1"/>
    </xf>
    <xf numFmtId="0" fontId="0" fillId="0" borderId="0" xfId="0" applyAlignment="1">
      <alignment horizontal="left" vertical="top"/>
    </xf>
    <xf numFmtId="0" fontId="21" fillId="0" borderId="0" xfId="0" applyFont="1" applyAlignment="1">
      <alignment horizontal="left" vertical="top" wrapText="1"/>
    </xf>
    <xf numFmtId="14" fontId="20" fillId="0" borderId="0" xfId="0" applyNumberFormat="1" applyFont="1" applyAlignment="1">
      <alignment horizontal="left" vertical="top" wrapText="1"/>
    </xf>
    <xf numFmtId="0" fontId="0" fillId="0" borderId="0" xfId="0" applyAlignment="1">
      <alignment horizontal="right" vertical="top"/>
    </xf>
    <xf numFmtId="0" fontId="0" fillId="0" borderId="0" xfId="0" applyAlignment="1">
      <alignment horizontal="left" vertical="center" indent="1"/>
    </xf>
    <xf numFmtId="0" fontId="22" fillId="0" borderId="0" xfId="0" applyFont="1"/>
    <xf numFmtId="0" fontId="0" fillId="0" borderId="0" xfId="0" applyAlignment="1">
      <alignment horizontal="left" vertical="top" wrapText="1"/>
    </xf>
    <xf numFmtId="0" fontId="0" fillId="0" borderId="0" xfId="0" applyAlignment="1">
      <alignment horizontal="left" wrapText="1"/>
    </xf>
    <xf numFmtId="0" fontId="0" fillId="0" borderId="0" xfId="0" pivotButton="1" applyAlignment="1">
      <alignment wrapText="1"/>
    </xf>
    <xf numFmtId="0" fontId="20" fillId="0" borderId="0" xfId="0" applyFont="1" applyAlignment="1">
      <alignment horizontal="left" vertical="top" wrapText="1"/>
    </xf>
    <xf numFmtId="3" fontId="0" fillId="0" borderId="0" xfId="0" applyNumberFormat="1" applyAlignment="1">
      <alignment vertical="top"/>
    </xf>
    <xf numFmtId="0" fontId="0" fillId="0" borderId="24" xfId="0" applyBorder="1" applyAlignment="1">
      <alignment vertical="top" wrapText="1"/>
    </xf>
    <xf numFmtId="0" fontId="0" fillId="0" borderId="0" xfId="0" pivotButton="1" applyAlignment="1">
      <alignment horizontal="left" vertical="top" wrapText="1"/>
    </xf>
    <xf numFmtId="14" fontId="0" fillId="0" borderId="0" xfId="0" applyNumberFormat="1" applyAlignment="1">
      <alignment horizontal="left" vertical="top" wrapText="1"/>
    </xf>
    <xf numFmtId="0" fontId="6" fillId="0" borderId="0" xfId="0" applyFont="1" applyAlignment="1">
      <alignment horizontal="left" vertical="top" wrapText="1"/>
    </xf>
    <xf numFmtId="0" fontId="18" fillId="0" borderId="0" xfId="0" applyFont="1" applyAlignment="1">
      <alignment horizontal="left" vertical="top" wrapText="1"/>
    </xf>
    <xf numFmtId="14" fontId="18" fillId="0" borderId="0" xfId="0" applyNumberFormat="1" applyFont="1" applyAlignment="1">
      <alignment horizontal="left" vertical="top" wrapText="1"/>
    </xf>
    <xf numFmtId="0" fontId="18" fillId="4" borderId="0" xfId="0" applyFont="1" applyFill="1" applyAlignment="1">
      <alignment horizontal="left" vertical="top" wrapText="1"/>
    </xf>
    <xf numFmtId="169" fontId="18" fillId="0" borderId="0" xfId="0" applyNumberFormat="1" applyFont="1" applyAlignment="1">
      <alignment horizontal="left" vertical="top" wrapText="1"/>
    </xf>
    <xf numFmtId="9" fontId="0" fillId="0" borderId="0" xfId="4" applyFont="1" applyAlignment="1">
      <alignment horizontal="center"/>
    </xf>
    <xf numFmtId="9" fontId="18" fillId="0" borderId="0" xfId="4" applyFont="1" applyAlignment="1">
      <alignment horizontal="center" vertical="top" wrapText="1"/>
    </xf>
    <xf numFmtId="0" fontId="0" fillId="0" borderId="0" xfId="0" applyAlignment="1">
      <alignment horizontal="left" vertical="center"/>
    </xf>
    <xf numFmtId="0" fontId="18" fillId="0" borderId="0" xfId="0" applyFont="1"/>
    <xf numFmtId="169" fontId="18" fillId="0" borderId="0" xfId="1" applyNumberFormat="1" applyFont="1" applyAlignment="1">
      <alignment horizontal="left" vertical="top" wrapText="1"/>
    </xf>
    <xf numFmtId="169" fontId="0" fillId="0" borderId="0" xfId="1" applyNumberFormat="1" applyFont="1"/>
    <xf numFmtId="0" fontId="18" fillId="0" borderId="0" xfId="0" applyFont="1" applyAlignment="1">
      <alignment horizontal="center" vertical="top" wrapText="1"/>
    </xf>
    <xf numFmtId="0" fontId="26" fillId="0" borderId="26" xfId="0" applyFont="1" applyBorder="1" applyAlignment="1">
      <alignment horizontal="left" vertical="center"/>
    </xf>
    <xf numFmtId="0" fontId="22" fillId="0" borderId="0" xfId="0" applyFont="1" applyAlignment="1">
      <alignment horizontal="left"/>
    </xf>
    <xf numFmtId="0" fontId="25" fillId="7" borderId="26" xfId="0" applyFont="1" applyFill="1" applyBorder="1" applyAlignment="1">
      <alignment vertical="center"/>
    </xf>
    <xf numFmtId="0" fontId="25" fillId="7" borderId="25" xfId="0" applyFont="1" applyFill="1" applyBorder="1" applyAlignment="1">
      <alignment horizontal="left" vertical="center"/>
    </xf>
    <xf numFmtId="0" fontId="25" fillId="7" borderId="26" xfId="0" applyFont="1" applyFill="1" applyBorder="1" applyAlignment="1">
      <alignment horizontal="left" vertical="center"/>
    </xf>
    <xf numFmtId="0" fontId="25" fillId="7" borderId="27" xfId="0" applyFont="1" applyFill="1" applyBorder="1" applyAlignment="1">
      <alignment horizontal="left" vertical="center"/>
    </xf>
    <xf numFmtId="0" fontId="25" fillId="7" borderId="27" xfId="0" applyFont="1" applyFill="1" applyBorder="1" applyAlignment="1">
      <alignment vertical="center"/>
    </xf>
    <xf numFmtId="170" fontId="25" fillId="7" borderId="26" xfId="0" applyNumberFormat="1" applyFont="1" applyFill="1" applyBorder="1" applyAlignment="1">
      <alignment horizontal="left" vertical="center"/>
    </xf>
    <xf numFmtId="170" fontId="18" fillId="0" borderId="0" xfId="0" applyNumberFormat="1" applyFont="1" applyAlignment="1">
      <alignment horizontal="left" vertical="top" wrapText="1"/>
    </xf>
    <xf numFmtId="170" fontId="0" fillId="0" borderId="0" xfId="0" applyNumberFormat="1"/>
    <xf numFmtId="0" fontId="23" fillId="15" borderId="0" xfId="0" applyFont="1" applyFill="1" applyAlignment="1">
      <alignment horizontal="left" vertical="top" wrapText="1"/>
    </xf>
    <xf numFmtId="169" fontId="6" fillId="0" borderId="28" xfId="1" applyNumberFormat="1" applyFont="1" applyBorder="1" applyAlignment="1">
      <alignment vertical="top" wrapText="1"/>
    </xf>
    <xf numFmtId="0" fontId="0" fillId="16" borderId="0" xfId="0" applyFill="1" applyAlignment="1">
      <alignment vertical="top" wrapText="1"/>
    </xf>
    <xf numFmtId="0" fontId="0" fillId="16" borderId="0" xfId="0" applyFill="1" applyAlignment="1">
      <alignment horizontal="left" vertical="top" wrapText="1"/>
    </xf>
    <xf numFmtId="0" fontId="6" fillId="16" borderId="0" xfId="0" applyFont="1" applyFill="1" applyAlignment="1">
      <alignment vertical="top" wrapText="1"/>
    </xf>
    <xf numFmtId="0" fontId="23" fillId="0" borderId="0" xfId="0" applyFont="1"/>
    <xf numFmtId="0" fontId="20" fillId="17" borderId="0" xfId="0" applyFont="1" applyFill="1"/>
    <xf numFmtId="0" fontId="20" fillId="0" borderId="0" xfId="0" applyFont="1"/>
    <xf numFmtId="0" fontId="19" fillId="0" borderId="0" xfId="6" applyAlignment="1">
      <alignment vertical="top" wrapText="1"/>
    </xf>
    <xf numFmtId="0" fontId="19" fillId="4" borderId="0" xfId="6" applyFill="1" applyAlignment="1">
      <alignment horizontal="left" vertical="top" wrapText="1"/>
    </xf>
    <xf numFmtId="0" fontId="25" fillId="7" borderId="0" xfId="0" applyFont="1" applyFill="1" applyAlignment="1">
      <alignment horizontal="left" vertical="center" wrapText="1"/>
    </xf>
    <xf numFmtId="14" fontId="26" fillId="0" borderId="26" xfId="0" applyNumberFormat="1" applyFont="1" applyBorder="1" applyAlignment="1">
      <alignment horizontal="left" vertical="center"/>
    </xf>
    <xf numFmtId="0" fontId="26" fillId="0" borderId="0" xfId="0" applyFont="1" applyAlignment="1">
      <alignment horizontal="left" vertical="center"/>
    </xf>
    <xf numFmtId="0" fontId="26" fillId="0" borderId="12" xfId="0" applyFont="1" applyBorder="1" applyAlignment="1">
      <alignment horizontal="left" vertical="center"/>
    </xf>
    <xf numFmtId="0" fontId="1" fillId="0" borderId="0" xfId="5" applyFont="1" applyAlignment="1">
      <alignment horizontal="left"/>
    </xf>
    <xf numFmtId="0" fontId="3" fillId="2" borderId="0" xfId="2" applyAlignment="1">
      <alignment horizontal="left"/>
    </xf>
    <xf numFmtId="0" fontId="11" fillId="0" borderId="0" xfId="5" applyFont="1" applyAlignment="1">
      <alignment horizontal="left"/>
    </xf>
    <xf numFmtId="0" fontId="10" fillId="0" borderId="0" xfId="5" applyFont="1" applyAlignment="1">
      <alignment horizontal="left"/>
    </xf>
    <xf numFmtId="0" fontId="0" fillId="0" borderId="0" xfId="5" applyFont="1" applyAlignment="1">
      <alignment horizontal="left"/>
    </xf>
  </cellXfs>
  <cellStyles count="7">
    <cellStyle name="Bad" xfId="3" builtinId="27"/>
    <cellStyle name="Currency" xfId="1" builtinId="4"/>
    <cellStyle name="Good" xfId="2" builtinId="26"/>
    <cellStyle name="Hyperlink" xfId="6" xr:uid="{00000000-000B-0000-0000-000008000000}"/>
    <cellStyle name="Normal" xfId="0" builtinId="0"/>
    <cellStyle name="Per cent" xfId="4" builtinId="5"/>
    <cellStyle name="Standard 6" xfId="5" xr:uid="{5D678944-D74A-42F5-B71C-93F48A9E8F6B}"/>
  </cellStyles>
  <dxfs count="180">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FF0000"/>
        </patternFill>
      </fill>
    </dxf>
    <dxf>
      <fill>
        <patternFill>
          <bgColor rgb="FF00B050"/>
        </patternFill>
      </fill>
    </dxf>
    <dxf>
      <fill>
        <patternFill>
          <bgColor rgb="FF92D050"/>
        </patternFill>
      </fill>
    </dxf>
    <dxf>
      <fill>
        <patternFill>
          <bgColor rgb="FF00B050"/>
        </patternFill>
      </fill>
    </dxf>
    <dxf>
      <fill>
        <patternFill>
          <bgColor rgb="FFFF0000"/>
        </patternFill>
      </fill>
    </dxf>
    <dxf>
      <fill>
        <patternFill>
          <bgColor rgb="FF92D050"/>
        </patternFill>
      </fill>
    </dxf>
    <dxf>
      <fill>
        <patternFill>
          <bgColor rgb="FF92D050"/>
        </patternFill>
      </fill>
    </dxf>
    <dxf>
      <fill>
        <patternFill>
          <bgColor rgb="FF00B050"/>
        </patternFill>
      </fill>
    </dxf>
    <dxf>
      <fill>
        <patternFill>
          <bgColor rgb="FFFF0000"/>
        </patternFill>
      </fill>
    </dxf>
    <dxf>
      <fill>
        <patternFill>
          <bgColor rgb="FF00B050"/>
        </patternFill>
      </fill>
    </dxf>
    <dxf>
      <fill>
        <patternFill>
          <bgColor rgb="FFE1AAA9"/>
        </patternFill>
      </fill>
    </dxf>
    <dxf>
      <fill>
        <patternFill>
          <bgColor theme="5" tint="0.39994506668294322"/>
        </patternFill>
      </fill>
    </dxf>
    <dxf>
      <fill>
        <patternFill>
          <bgColor rgb="FFE1AAA9"/>
        </patternFill>
      </fill>
    </dxf>
    <dxf>
      <fill>
        <patternFill>
          <bgColor rgb="FFCCFFCC"/>
        </patternFill>
      </fill>
    </dxf>
    <dxf>
      <fill>
        <patternFill>
          <bgColor rgb="FFFFEB9C"/>
        </patternFill>
      </fill>
    </dxf>
    <dxf>
      <font>
        <color theme="0"/>
      </font>
      <fill>
        <patternFill>
          <bgColor rgb="FFFF0000"/>
        </patternFill>
      </fill>
    </dxf>
    <dxf>
      <font>
        <color theme="1"/>
      </font>
      <fill>
        <patternFill>
          <bgColor rgb="FFFFC000"/>
        </patternFill>
      </fill>
    </dxf>
    <dxf>
      <font>
        <color theme="1"/>
      </font>
      <fill>
        <patternFill>
          <bgColor rgb="FF92D050"/>
        </patternFill>
      </fill>
    </dxf>
    <dxf>
      <alignment wrapText="1"/>
    </dxf>
    <dxf>
      <alignment wrapText="1"/>
    </dxf>
    <dxf>
      <alignment wrapText="1"/>
    </dxf>
    <dxf>
      <alignment wrapText="1"/>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000000"/>
        <name val="Calibri"/>
        <family val="2"/>
        <scheme val="none"/>
      </font>
      <numFmt numFmtId="171" formatCode="dd/mm/yyyy"/>
      <fill>
        <patternFill patternType="none">
          <fgColor indexed="64"/>
          <bgColor auto="1"/>
        </patternFill>
      </fill>
      <alignment horizontal="left" vertical="top" textRotation="0" wrapText="1" indent="0" justifyLastLine="0" shrinkToFit="0" readingOrder="0"/>
    </dxf>
    <dxf>
      <font>
        <color rgb="FF000000"/>
      </font>
      <fill>
        <patternFill patternType="none">
          <fgColor indexed="64"/>
          <bgColor indexed="65"/>
        </patternFill>
      </fill>
      <alignment horizontal="left" vertical="top" textRotation="0" wrapText="0" indent="0" justifyLastLine="0" shrinkToFit="0" readingOrder="0"/>
    </dxf>
    <dxf>
      <fill>
        <patternFill patternType="none">
          <fgColor indexed="64"/>
          <bgColor indexed="65"/>
        </patternFill>
      </fill>
      <alignment horizontal="right" vertical="top" textRotation="0" wrapText="0" indent="0" justifyLastLine="0" shrinkToFit="0" readingOrder="0"/>
    </dxf>
    <dxf>
      <font>
        <b val="0"/>
        <i val="0"/>
        <strike val="0"/>
        <condense val="0"/>
        <extend val="0"/>
        <outline val="0"/>
        <shadow val="0"/>
        <u val="none"/>
        <vertAlign val="baseline"/>
        <sz val="10"/>
        <color rgb="FF000000"/>
        <name val="Calibri"/>
        <family val="2"/>
        <scheme val="none"/>
      </font>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10"/>
        <color rgb="FFFFFFFF"/>
        <name val="Calibri"/>
        <family val="2"/>
        <scheme val="none"/>
      </font>
      <fill>
        <patternFill patternType="none">
          <fgColor indexed="64"/>
          <bgColor auto="1"/>
        </patternFill>
      </fill>
      <alignment horizontal="left"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font>
        <b/>
      </font>
      <alignment horizontal="general" vertical="top" textRotation="0" indent="0" justifyLastLine="0" shrinkToFit="0" readingOrder="0"/>
    </dxf>
    <dxf>
      <alignment horizontal="general" vertical="top" textRotation="0" indent="0" justifyLastLine="0" shrinkToFit="0" readingOrder="0"/>
    </dxf>
    <dxf>
      <numFmt numFmtId="34" formatCode="_-* #,##0.00\ &quot;€&quot;_-;\-* #,##0.00\ &quot;€&quot;_-;_-* &quot;-&quot;??\ &quot;€&quot;_-;_-@_-"/>
    </dxf>
    <dxf>
      <font>
        <b val="0"/>
        <i val="0"/>
        <strike val="0"/>
        <condense val="0"/>
        <extend val="0"/>
        <outline val="0"/>
        <shadow val="0"/>
        <u val="none"/>
        <vertAlign val="baseline"/>
        <sz val="10"/>
        <color theme="1"/>
        <name val="Calibri"/>
        <family val="2"/>
        <scheme val="none"/>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Calibri"/>
        <family val="2"/>
        <scheme val="none"/>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theme="1"/>
        <name val="Calibri"/>
        <family val="2"/>
        <scheme val="none"/>
      </font>
      <fill>
        <patternFill patternType="solid">
          <fgColor theme="4" tint="0.79998168889431442"/>
          <bgColor theme="4" tint="0.79998168889431442"/>
        </patternFill>
      </fill>
      <alignment horizontal="general" vertical="top" textRotation="0" wrapText="1" indent="0" justifyLastLine="0" shrinkToFit="0" readingOrder="0"/>
      <border diagonalUp="0" diagonalDown="0">
        <left/>
        <right/>
        <top style="thin">
          <color theme="4" tint="0.39997558519241921"/>
        </top>
        <bottom style="thin">
          <color theme="4" tint="0.39997558519241921"/>
        </bottom>
        <vertical/>
        <horizontal/>
      </border>
    </dxf>
    <dxf>
      <border outline="0">
        <bottom style="thin">
          <color theme="4" tint="0.39997558519241921"/>
        </bottom>
      </border>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vertical="top"/>
    </dxf>
    <dxf>
      <alignment vertical="top"/>
    </dxf>
    <dxf>
      <alignment vertical="top"/>
    </dxf>
    <dxf>
      <alignment vertical="top"/>
    </dxf>
    <dxf>
      <alignment wrapText="1"/>
    </dxf>
    <dxf>
      <alignment wrapText="1"/>
    </dxf>
    <dxf>
      <alignment wrapText="1"/>
    </dxf>
    <dxf>
      <alignment wrapText="1"/>
    </dxf>
    <dxf>
      <alignment wrapText="1"/>
    </dxf>
    <dxf>
      <alignment wrapText="1"/>
    </dxf>
    <dxf>
      <alignment wrapText="1"/>
    </dxf>
    <dxf>
      <alignment horizontal="left"/>
    </dxf>
    <dxf>
      <alignment horizontal="left"/>
    </dxf>
    <dxf>
      <alignment horizontal="left"/>
    </dxf>
    <dxf>
      <alignment vertical="top"/>
    </dxf>
    <dxf>
      <alignment wrapText="1"/>
    </dxf>
    <dxf>
      <numFmt numFmtId="171" formatCode="dd/mm/yyyy"/>
    </dxf>
    <dxf>
      <numFmt numFmtId="171" formatCode="dd/mm/yyyy"/>
    </dxf>
    <dxf>
      <numFmt numFmtId="171" formatCode="dd/mm/yyyy"/>
    </dxf>
    <dxf>
      <numFmt numFmtId="171" formatCode="dd/mm/yyyy"/>
    </dxf>
    <dxf>
      <font>
        <b val="0"/>
        <i val="0"/>
        <strike val="0"/>
        <condense val="0"/>
        <extend val="0"/>
        <outline val="0"/>
        <shadow val="0"/>
        <u val="none"/>
        <vertAlign val="baseline"/>
        <sz val="10"/>
        <color theme="4" tint="-0.249977111117893"/>
        <name val="Calibri"/>
        <family val="2"/>
        <scheme val="none"/>
      </font>
      <numFmt numFmtId="171" formatCode="dd/mm/yyyy"/>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numFmt numFmtId="171" formatCode="dd/mm/yyyy"/>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numFmt numFmtId="171" formatCode="dd/mm/yyyy"/>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theme="4" tint="-0.249977111117893"/>
        <name val="Calibri"/>
        <family val="2"/>
        <scheme val="none"/>
      </font>
      <numFmt numFmtId="171" formatCode="dd/mm/yyyy"/>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strike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alignment horizontal="general"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72" formatCode="_-* #,##0_-;\-* #,##0_-;_-*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72" formatCode="_-* #,##0_-;\-* #,##0_-;_-*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3" formatCode="0%"/>
      <alignment horizontal="center"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center"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72" formatCode="_-* #,##0_-;\-* #,##0_-;_-*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69" formatCode="_-* #,##0\ &quot;€&quot;_-;\-* #,##0\ &quot;€&quot;_-;_-* &quot;-&quot;??\ &quot;€&quot;_-;_-@_-"/>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71" formatCode="dd/mm/yyyy"/>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numFmt numFmtId="171" formatCode="dd/mm/yyyy"/>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font>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alignment horizontal="left" vertical="top" textRotation="0" wrapText="1" indent="0" justifyLastLine="0" shrinkToFit="0" readingOrder="0"/>
    </dxf>
    <dxf>
      <font>
        <b val="0"/>
      </font>
      <alignment horizontal="left" vertical="top" textRotation="0" wrapText="1"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0"/>
        <color auto="1"/>
        <name val="Calibri"/>
        <family val="2"/>
        <scheme val="none"/>
      </font>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solid">
          <fgColor rgb="FFF2F2F2"/>
          <bgColor rgb="FFF2F2F2"/>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indexed="64"/>
          <bgColor indexed="65"/>
        </patternFill>
      </fill>
      <alignment horizontal="left" vertical="top" textRotation="0" wrapText="1" indent="0" justifyLastLine="0" shrinkToFit="0" readingOrder="0"/>
    </dxf>
    <dxf>
      <font>
        <b val="0"/>
        <i val="0"/>
        <strike val="0"/>
        <condense val="0"/>
        <extend val="0"/>
        <outline val="0"/>
        <shadow val="0"/>
        <u val="none"/>
        <vertAlign val="baseline"/>
        <sz val="10"/>
        <color auto="1"/>
        <name val="Calibri"/>
        <family val="2"/>
        <scheme val="none"/>
      </font>
      <fill>
        <patternFill patternType="none">
          <fgColor rgb="FFF2F2F2"/>
          <bgColor auto="1"/>
        </patternFill>
      </fill>
      <alignment horizontal="left" vertical="top" textRotation="0" wrapText="1" indent="0" justifyLastLine="0" shrinkToFit="0" readingOrder="0"/>
    </dxf>
    <dxf>
      <border outline="0">
        <top style="thin">
          <color indexed="64"/>
        </top>
      </border>
    </dxf>
    <dxf>
      <border diagonalUp="0" diagonalDown="0">
        <left style="thin">
          <color indexed="64"/>
        </left>
        <right style="thin">
          <color indexed="64"/>
        </right>
        <top style="thin">
          <color indexed="64"/>
        </top>
        <bottom style="thin">
          <color theme="3"/>
        </bottom>
      </border>
    </dxf>
    <dxf>
      <border outline="0">
        <bottom style="thin">
          <color theme="3"/>
        </bottom>
      </border>
    </dxf>
    <dxf>
      <font>
        <b/>
        <i val="0"/>
        <strike val="0"/>
        <condense val="0"/>
        <extend val="0"/>
        <outline val="0"/>
        <shadow val="0"/>
        <u val="none"/>
        <vertAlign val="baseline"/>
        <sz val="11"/>
        <color rgb="FF006100"/>
        <name val="Calibri"/>
        <family val="2"/>
        <scheme val="minor"/>
      </font>
      <fill>
        <patternFill patternType="solid">
          <fgColor indexed="64"/>
          <bgColor rgb="FFC6EFCE"/>
        </patternFill>
      </fill>
      <alignment horizontal="general" vertical="top" textRotation="0" wrapText="1" indent="0" justifyLastLine="0" shrinkToFit="0" readingOrder="0"/>
      <border diagonalUp="0" diagonalDown="0" outline="0">
        <left style="thin">
          <color indexed="64"/>
        </left>
        <right style="thin">
          <color indexed="64"/>
        </right>
        <top/>
        <bottom/>
      </border>
    </dxf>
    <dxf>
      <alignment horizontal="general" vertical="top" textRotation="0" wrapText="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ill>
        <patternFill patternType="solid">
          <fgColor rgb="FFF2F2F2"/>
          <bgColor theme="4" tint="0.79995117038483843"/>
        </patternFill>
      </fill>
    </dxf>
    <dxf>
      <fill>
        <patternFill patternType="solid">
          <fgColor rgb="FFF2F2F2"/>
          <bgColor rgb="FFF2F2F2"/>
        </patternFill>
      </fill>
    </dxf>
    <dxf>
      <font>
        <color theme="3"/>
      </font>
    </dxf>
    <dxf>
      <font>
        <color theme="3"/>
      </font>
    </dxf>
    <dxf>
      <font>
        <b/>
        <color theme="4" tint="-0.249977111117893"/>
      </font>
      <border>
        <top style="thin">
          <color theme="3"/>
        </top>
      </border>
    </dxf>
    <dxf>
      <font>
        <b/>
        <i val="0"/>
        <color theme="3"/>
      </font>
      <border>
        <bottom style="thin">
          <color theme="3"/>
        </bottom>
      </border>
    </dxf>
    <dxf>
      <font>
        <color theme="4" tint="-0.249977111117893"/>
      </font>
      <border>
        <top style="thin">
          <color theme="3"/>
        </top>
        <bottom style="thin">
          <color theme="3"/>
        </bottom>
      </border>
    </dxf>
  </dxfs>
  <tableStyles count="1" defaultTableStyle="TableStyleMedium2" defaultPivotStyle="PivotStyleLight16">
    <tableStyle name="PERSICON - Tabelle" pivot="0" count="7" xr9:uid="{00000000-0011-0000-FFFF-FFFF00000000}">
      <tableStyleElement type="wholeTable" dxfId="179"/>
      <tableStyleElement type="headerRow" dxfId="178"/>
      <tableStyleElement type="totalRow" dxfId="177"/>
      <tableStyleElement type="firstColumn" dxfId="176"/>
      <tableStyleElement type="lastColumn" dxfId="175"/>
      <tableStyleElement type="firstRowStripe" dxfId="174"/>
      <tableStyleElement type="firstColumnStripe" dxfId="173"/>
    </tableStyle>
  </tableStyles>
  <colors>
    <mruColors>
      <color rgb="FFCCFFCC"/>
      <color rgb="FFE1AAA9"/>
      <color rgb="FFFF7C80"/>
      <color rgb="FFF2F2F2"/>
      <color rgb="FF2A3B8E"/>
      <color rgb="FFCC6600"/>
      <color rgb="FFFB8FA6"/>
      <color rgb="FFFFEB9C"/>
      <color rgb="FFFFFFCC"/>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pivotCacheDefinition" Target="pivotCache/pivotCacheDefinition3.xml"/><Relationship Id="rId26" Type="http://schemas.openxmlformats.org/officeDocument/2006/relationships/customXml" Target="../customXml/item2.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5"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microsoft.com/office/2007/relationships/slicerCache" Target="slicerCaches/slicerCache2.xml"/><Relationship Id="rId29" Type="http://schemas.openxmlformats.org/officeDocument/2006/relationships/customXml" Target="../customXml/item5.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4.xml"/><Relationship Id="rId10" Type="http://schemas.openxmlformats.org/officeDocument/2006/relationships/worksheet" Target="worksheets/sheet10.xml"/><Relationship Id="rId19"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[Ausschreibungs-Liste.xlsx]Tabelle4!PivotTable37</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Tabelle4!$B$1</c:f>
              <c:strCache>
                <c:ptCount val="1"/>
                <c:pt idx="0">
                  <c:v>Total</c:v>
                </c:pt>
              </c:strCache>
            </c:strRef>
          </c:tx>
          <c:spPr>
            <a:solidFill>
              <a:schemeClr val="accent1"/>
            </a:solidFill>
            <a:ln>
              <a:noFill/>
            </a:ln>
            <a:effectLst/>
          </c:spPr>
          <c:invertIfNegative val="0"/>
          <c:cat>
            <c:strRef>
              <c:f>Tabelle4!$A$2:$A$35</c:f>
              <c:strCache>
                <c:ptCount val="33"/>
                <c:pt idx="0">
                  <c:v>BSI IS-Revisor oder vergleichbar</c:v>
                </c:pt>
                <c:pt idx="1">
                  <c:v>Zertifizierung mit Fokus auf Cloud Security </c:v>
                </c:pt>
                <c:pt idx="2">
                  <c:v>ISO 2700x</c:v>
                </c:pt>
                <c:pt idx="3">
                  <c:v>CISO</c:v>
                </c:pt>
                <c:pt idx="4">
                  <c:v>CREST</c:v>
                </c:pt>
                <c:pt idx="5">
                  <c:v>Zertifizierung mit Fokus auf Cloud Administration</c:v>
                </c:pt>
                <c:pt idx="6">
                  <c:v>EC-Council - LPT (Master)</c:v>
                </c:pt>
                <c:pt idx="7">
                  <c:v>Information Security Officer </c:v>
                </c:pt>
                <c:pt idx="8">
                  <c:v>öffentlich bestellter Wirtschaftsprüfer</c:v>
                </c:pt>
                <c:pt idx="9">
                  <c:v>ISO 27001</c:v>
                </c:pt>
                <c:pt idx="10">
                  <c:v>OSCP</c:v>
                </c:pt>
                <c:pt idx="11">
                  <c:v>ISO 22301</c:v>
                </c:pt>
                <c:pt idx="12">
                  <c:v>unspezifisch BSI IT-GS</c:v>
                </c:pt>
                <c:pt idx="13">
                  <c:v>ECSA (Practical) </c:v>
                </c:pt>
                <c:pt idx="14">
                  <c:v>unspezifisch ISO 27001</c:v>
                </c:pt>
                <c:pt idx="15">
                  <c:v>ISO 2700x </c:v>
                </c:pt>
                <c:pt idx="16">
                  <c:v>Pentests Zertifikat BSI</c:v>
                </c:pt>
                <c:pt idx="17">
                  <c:v>CEH</c:v>
                </c:pt>
                <c:pt idx="18">
                  <c:v>n.a.</c:v>
                </c:pt>
                <c:pt idx="19">
                  <c:v>ISO 27001 Senior Lead Auditor</c:v>
                </c:pt>
                <c:pt idx="20">
                  <c:v>CISM</c:v>
                </c:pt>
                <c:pt idx="21">
                  <c:v>CISA</c:v>
                </c:pt>
                <c:pt idx="22">
                  <c:v>ISO 27001 Senior Lead Implementer</c:v>
                </c:pt>
                <c:pt idx="23">
                  <c:v>ISO 27001 Lead Auditor </c:v>
                </c:pt>
                <c:pt idx="24">
                  <c:v>Certified Project Manager</c:v>
                </c:pt>
                <c:pt idx="25">
                  <c:v>PRINCE2® Practitioner</c:v>
                </c:pt>
                <c:pt idx="26">
                  <c:v>ISO 27001 Lead Implementer</c:v>
                </c:pt>
                <c:pt idx="27">
                  <c:v>Project Management Professional</c:v>
                </c:pt>
                <c:pt idx="28">
                  <c:v>IT-GS-Praktiker</c:v>
                </c:pt>
                <c:pt idx="29">
                  <c:v>CRISC</c:v>
                </c:pt>
                <c:pt idx="30">
                  <c:v>CISSP</c:v>
                </c:pt>
                <c:pt idx="31">
                  <c:v>IT-GS-Berater</c:v>
                </c:pt>
                <c:pt idx="32">
                  <c:v>ATL BSI IT-GS</c:v>
                </c:pt>
              </c:strCache>
            </c:strRef>
          </c:cat>
          <c:val>
            <c:numRef>
              <c:f>Tabelle4!$B$2:$B$35</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3</c:v>
                </c:pt>
                <c:pt idx="19">
                  <c:v>4</c:v>
                </c:pt>
                <c:pt idx="20">
                  <c:v>4</c:v>
                </c:pt>
                <c:pt idx="21">
                  <c:v>4</c:v>
                </c:pt>
                <c:pt idx="22">
                  <c:v>4</c:v>
                </c:pt>
                <c:pt idx="23">
                  <c:v>4</c:v>
                </c:pt>
                <c:pt idx="24">
                  <c:v>4</c:v>
                </c:pt>
                <c:pt idx="25">
                  <c:v>4</c:v>
                </c:pt>
                <c:pt idx="26">
                  <c:v>4</c:v>
                </c:pt>
                <c:pt idx="27">
                  <c:v>4</c:v>
                </c:pt>
                <c:pt idx="28">
                  <c:v>4</c:v>
                </c:pt>
                <c:pt idx="29">
                  <c:v>4</c:v>
                </c:pt>
                <c:pt idx="30">
                  <c:v>5</c:v>
                </c:pt>
                <c:pt idx="31">
                  <c:v>7</c:v>
                </c:pt>
                <c:pt idx="32">
                  <c:v>7</c:v>
                </c:pt>
              </c:numCache>
            </c:numRef>
          </c:val>
          <c:extLst>
            <c:ext xmlns:c16="http://schemas.microsoft.com/office/drawing/2014/chart" uri="{C3380CC4-5D6E-409C-BE32-E72D297353CC}">
              <c16:uniqueId val="{00000000-4C18-4230-85C5-9842CF9F9121}"/>
            </c:ext>
          </c:extLst>
        </c:ser>
        <c:dLbls>
          <c:showLegendKey val="0"/>
          <c:showVal val="0"/>
          <c:showCatName val="0"/>
          <c:showSerName val="0"/>
          <c:showPercent val="0"/>
          <c:showBubbleSize val="0"/>
        </c:dLbls>
        <c:gapWidth val="182"/>
        <c:axId val="1664077183"/>
        <c:axId val="1715554687"/>
      </c:barChart>
      <c:catAx>
        <c:axId val="1664077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15554687"/>
        <c:crosses val="autoZero"/>
        <c:auto val="1"/>
        <c:lblAlgn val="ctr"/>
        <c:lblOffset val="100"/>
        <c:noMultiLvlLbl val="0"/>
      </c:catAx>
      <c:valAx>
        <c:axId val="1715554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6407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[Ausschreibungs-Liste.xlsx]Tabelle4!PivotTable37</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Tabelle4!$B$1</c:f>
              <c:strCache>
                <c:ptCount val="1"/>
                <c:pt idx="0">
                  <c:v>Total</c:v>
                </c:pt>
              </c:strCache>
            </c:strRef>
          </c:tx>
          <c:spPr>
            <a:solidFill>
              <a:schemeClr val="accent1"/>
            </a:solidFill>
            <a:ln>
              <a:noFill/>
            </a:ln>
            <a:effectLst/>
          </c:spPr>
          <c:invertIfNegative val="0"/>
          <c:cat>
            <c:strRef>
              <c:f>Tabelle4!$A$2:$A$35</c:f>
              <c:strCache>
                <c:ptCount val="33"/>
                <c:pt idx="0">
                  <c:v>BSI IS-Revisor oder vergleichbar</c:v>
                </c:pt>
                <c:pt idx="1">
                  <c:v>Zertifizierung mit Fokus auf Cloud Security </c:v>
                </c:pt>
                <c:pt idx="2">
                  <c:v>ISO 2700x</c:v>
                </c:pt>
                <c:pt idx="3">
                  <c:v>CISO</c:v>
                </c:pt>
                <c:pt idx="4">
                  <c:v>CREST</c:v>
                </c:pt>
                <c:pt idx="5">
                  <c:v>Zertifizierung mit Fokus auf Cloud Administration</c:v>
                </c:pt>
                <c:pt idx="6">
                  <c:v>EC-Council - LPT (Master)</c:v>
                </c:pt>
                <c:pt idx="7">
                  <c:v>Information Security Officer </c:v>
                </c:pt>
                <c:pt idx="8">
                  <c:v>öffentlich bestellter Wirtschaftsprüfer</c:v>
                </c:pt>
                <c:pt idx="9">
                  <c:v>ISO 27001</c:v>
                </c:pt>
                <c:pt idx="10">
                  <c:v>OSCP</c:v>
                </c:pt>
                <c:pt idx="11">
                  <c:v>ISO 22301</c:v>
                </c:pt>
                <c:pt idx="12">
                  <c:v>unspezifisch BSI IT-GS</c:v>
                </c:pt>
                <c:pt idx="13">
                  <c:v>ECSA (Practical) </c:v>
                </c:pt>
                <c:pt idx="14">
                  <c:v>unspezifisch ISO 27001</c:v>
                </c:pt>
                <c:pt idx="15">
                  <c:v>ISO 2700x </c:v>
                </c:pt>
                <c:pt idx="16">
                  <c:v>Pentests Zertifikat BSI</c:v>
                </c:pt>
                <c:pt idx="17">
                  <c:v>CEH</c:v>
                </c:pt>
                <c:pt idx="18">
                  <c:v>n.a.</c:v>
                </c:pt>
                <c:pt idx="19">
                  <c:v>ISO 27001 Senior Lead Auditor</c:v>
                </c:pt>
                <c:pt idx="20">
                  <c:v>CISM</c:v>
                </c:pt>
                <c:pt idx="21">
                  <c:v>CISA</c:v>
                </c:pt>
                <c:pt idx="22">
                  <c:v>ISO 27001 Senior Lead Implementer</c:v>
                </c:pt>
                <c:pt idx="23">
                  <c:v>ISO 27001 Lead Auditor </c:v>
                </c:pt>
                <c:pt idx="24">
                  <c:v>Certified Project Manager</c:v>
                </c:pt>
                <c:pt idx="25">
                  <c:v>PRINCE2® Practitioner</c:v>
                </c:pt>
                <c:pt idx="26">
                  <c:v>ISO 27001 Lead Implementer</c:v>
                </c:pt>
                <c:pt idx="27">
                  <c:v>Project Management Professional</c:v>
                </c:pt>
                <c:pt idx="28">
                  <c:v>IT-GS-Praktiker</c:v>
                </c:pt>
                <c:pt idx="29">
                  <c:v>CRISC</c:v>
                </c:pt>
                <c:pt idx="30">
                  <c:v>CISSP</c:v>
                </c:pt>
                <c:pt idx="31">
                  <c:v>IT-GS-Berater</c:v>
                </c:pt>
                <c:pt idx="32">
                  <c:v>ATL BSI IT-GS</c:v>
                </c:pt>
              </c:strCache>
            </c:strRef>
          </c:cat>
          <c:val>
            <c:numRef>
              <c:f>Tabelle4!$B$2:$B$35</c:f>
              <c:numCache>
                <c:formatCode>General</c:formatCode>
                <c:ptCount val="33"/>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2</c:v>
                </c:pt>
                <c:pt idx="16">
                  <c:v>2</c:v>
                </c:pt>
                <c:pt idx="17">
                  <c:v>2</c:v>
                </c:pt>
                <c:pt idx="18">
                  <c:v>3</c:v>
                </c:pt>
                <c:pt idx="19">
                  <c:v>4</c:v>
                </c:pt>
                <c:pt idx="20">
                  <c:v>4</c:v>
                </c:pt>
                <c:pt idx="21">
                  <c:v>4</c:v>
                </c:pt>
                <c:pt idx="22">
                  <c:v>4</c:v>
                </c:pt>
                <c:pt idx="23">
                  <c:v>4</c:v>
                </c:pt>
                <c:pt idx="24">
                  <c:v>4</c:v>
                </c:pt>
                <c:pt idx="25">
                  <c:v>4</c:v>
                </c:pt>
                <c:pt idx="26">
                  <c:v>4</c:v>
                </c:pt>
                <c:pt idx="27">
                  <c:v>4</c:v>
                </c:pt>
                <c:pt idx="28">
                  <c:v>4</c:v>
                </c:pt>
                <c:pt idx="29">
                  <c:v>4</c:v>
                </c:pt>
                <c:pt idx="30">
                  <c:v>5</c:v>
                </c:pt>
                <c:pt idx="31">
                  <c:v>7</c:v>
                </c:pt>
                <c:pt idx="32">
                  <c:v>7</c:v>
                </c:pt>
              </c:numCache>
            </c:numRef>
          </c:val>
          <c:extLst>
            <c:ext xmlns:c16="http://schemas.microsoft.com/office/drawing/2014/chart" uri="{C3380CC4-5D6E-409C-BE32-E72D297353CC}">
              <c16:uniqueId val="{00000000-BC92-4158-85BF-907BEFDD0690}"/>
            </c:ext>
          </c:extLst>
        </c:ser>
        <c:dLbls>
          <c:showLegendKey val="0"/>
          <c:showVal val="0"/>
          <c:showCatName val="0"/>
          <c:showSerName val="0"/>
          <c:showPercent val="0"/>
          <c:showBubbleSize val="0"/>
        </c:dLbls>
        <c:gapWidth val="182"/>
        <c:axId val="1664077183"/>
        <c:axId val="1715554687"/>
      </c:barChart>
      <c:catAx>
        <c:axId val="166407718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715554687"/>
        <c:crosses val="autoZero"/>
        <c:auto val="1"/>
        <c:lblAlgn val="ctr"/>
        <c:lblOffset val="100"/>
        <c:noMultiLvlLbl val="0"/>
      </c:catAx>
      <c:valAx>
        <c:axId val="171555468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crossAx val="166407718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pivotSource>
    <c:name>[Ausschreibungs-Liste.xlsx]Pivot!PivotTable3</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pivotFmt>
      <c:pivotFmt>
        <c:idx val="4"/>
        <c:spPr>
          <a:solidFill>
            <a:schemeClr val="accent1"/>
          </a:solidFill>
          <a:ln>
            <a:noFill/>
          </a:ln>
          <a:effectLst/>
        </c:spPr>
      </c:pivotFmt>
      <c:pivotFmt>
        <c:idx val="5"/>
        <c:spPr>
          <a:solidFill>
            <a:schemeClr val="accent1"/>
          </a:solidFill>
          <a:ln>
            <a:noFill/>
          </a:ln>
          <a:effectLst/>
        </c:spPr>
      </c:pivotFmt>
      <c:pivotFmt>
        <c:idx val="6"/>
        <c:spPr>
          <a:solidFill>
            <a:schemeClr val="accent1"/>
          </a:solidFill>
          <a:ln>
            <a:noFill/>
          </a:ln>
          <a:effectLst/>
        </c:spPr>
      </c:pivotFmt>
      <c:pivotFmt>
        <c:idx val="7"/>
        <c:spPr>
          <a:solidFill>
            <a:schemeClr val="accent1"/>
          </a:solidFill>
          <a:ln>
            <a:noFill/>
          </a:ln>
          <a:effectLst/>
        </c:spPr>
      </c:pivotFmt>
      <c:pivotFmt>
        <c:idx val="8"/>
        <c:spPr>
          <a:solidFill>
            <a:schemeClr val="accent1"/>
          </a:solidFill>
          <a:ln>
            <a:noFill/>
          </a:ln>
          <a:effectLst/>
        </c:spPr>
      </c:pivotFmt>
      <c:pivotFmt>
        <c:idx val="9"/>
        <c:spPr>
          <a:solidFill>
            <a:schemeClr val="accent1"/>
          </a:solidFill>
          <a:ln>
            <a:noFill/>
          </a:ln>
          <a:effectLst/>
        </c:spPr>
      </c:pivotFmt>
      <c:pivotFmt>
        <c:idx val="10"/>
        <c:spPr>
          <a:solidFill>
            <a:schemeClr val="accent1"/>
          </a:solidFill>
          <a:ln>
            <a:noFill/>
          </a:ln>
          <a:effectLst/>
        </c:spPr>
      </c:pivotFmt>
      <c:pivotFmt>
        <c:idx val="11"/>
        <c:spPr>
          <a:solidFill>
            <a:schemeClr val="accent1"/>
          </a:solidFill>
          <a:ln>
            <a:noFill/>
          </a:ln>
          <a:effectLst/>
        </c:spPr>
      </c:pivotFmt>
      <c:pivotFmt>
        <c:idx val="12"/>
        <c:spPr>
          <a:solidFill>
            <a:schemeClr val="accent1"/>
          </a:solidFill>
          <a:ln>
            <a:noFill/>
          </a:ln>
          <a:effectLst/>
        </c:spPr>
      </c:pivotFmt>
      <c:pivotFmt>
        <c:idx val="13"/>
        <c:spPr>
          <a:solidFill>
            <a:schemeClr val="accent1"/>
          </a:solidFill>
          <a:ln>
            <a:noFill/>
          </a:ln>
          <a:effectLst/>
        </c:spPr>
      </c:pivotFmt>
      <c:pivotFmt>
        <c:idx val="14"/>
        <c:spPr>
          <a:solidFill>
            <a:schemeClr val="accent1"/>
          </a:solidFill>
          <a:ln>
            <a:noFill/>
          </a:ln>
          <a:effectLst/>
        </c:spPr>
      </c:pivotFmt>
      <c:pivotFmt>
        <c:idx val="15"/>
        <c:spPr>
          <a:solidFill>
            <a:schemeClr val="accent1"/>
          </a:solidFill>
          <a:ln>
            <a:noFill/>
          </a:ln>
          <a:effectLst/>
        </c:spPr>
      </c:pivotFmt>
      <c:pivotFmt>
        <c:idx val="16"/>
        <c:spPr>
          <a:solidFill>
            <a:schemeClr val="accent1"/>
          </a:solidFill>
          <a:ln>
            <a:noFill/>
          </a:ln>
          <a:effectLst/>
        </c:spPr>
      </c:pivotFmt>
      <c:pivotFmt>
        <c:idx val="17"/>
        <c:spPr>
          <a:solidFill>
            <a:schemeClr val="accent1"/>
          </a:solidFill>
          <a:ln>
            <a:noFill/>
          </a:ln>
          <a:effectLst/>
        </c:spPr>
      </c:pivotFmt>
      <c:pivotFmt>
        <c:idx val="18"/>
        <c:spPr>
          <a:solidFill>
            <a:schemeClr val="accent1"/>
          </a:solidFill>
          <a:ln>
            <a:noFill/>
          </a:ln>
          <a:effectLst/>
        </c:spPr>
      </c:pivotFmt>
      <c:pivotFmt>
        <c:idx val="19"/>
        <c:spPr>
          <a:solidFill>
            <a:schemeClr val="accent1"/>
          </a:solidFill>
          <a:ln>
            <a:noFill/>
          </a:ln>
          <a:effectLst/>
        </c:spPr>
      </c:pivotFmt>
      <c:pivotFmt>
        <c:idx val="20"/>
        <c:spPr>
          <a:solidFill>
            <a:schemeClr val="accent1"/>
          </a:solidFill>
          <a:ln>
            <a:noFill/>
          </a:ln>
          <a:effectLst/>
        </c:spPr>
      </c:pivotFmt>
      <c:pivotFmt>
        <c:idx val="21"/>
        <c:spPr>
          <a:solidFill>
            <a:schemeClr val="accent1"/>
          </a:solidFill>
          <a:ln>
            <a:noFill/>
          </a:ln>
          <a:effectLst/>
        </c:spPr>
      </c:pivotFmt>
      <c:pivotFmt>
        <c:idx val="22"/>
        <c:spPr>
          <a:solidFill>
            <a:schemeClr val="accent1"/>
          </a:solidFill>
          <a:ln>
            <a:noFill/>
          </a:ln>
          <a:effectLst/>
        </c:spPr>
      </c:pivotFmt>
      <c:pivotFmt>
        <c:idx val="23"/>
        <c:spPr>
          <a:solidFill>
            <a:schemeClr val="accent1"/>
          </a:solidFill>
          <a:ln>
            <a:noFill/>
          </a:ln>
          <a:effectLst/>
        </c:spPr>
      </c:pivotFmt>
      <c:pivotFmt>
        <c:idx val="24"/>
        <c:spPr>
          <a:solidFill>
            <a:schemeClr val="accent1"/>
          </a:solidFill>
          <a:ln>
            <a:noFill/>
          </a:ln>
          <a:effectLst/>
        </c:spPr>
      </c:pivotFmt>
      <c:pivotFmt>
        <c:idx val="25"/>
        <c:spPr>
          <a:solidFill>
            <a:schemeClr val="accent1"/>
          </a:solidFill>
          <a:ln>
            <a:noFill/>
          </a:ln>
          <a:effectLst/>
        </c:spPr>
      </c:pivotFmt>
      <c:pivotFmt>
        <c:idx val="26"/>
        <c:spPr>
          <a:solidFill>
            <a:schemeClr val="accent1"/>
          </a:solidFill>
          <a:ln>
            <a:noFill/>
          </a:ln>
          <a:effectLst/>
        </c:spPr>
      </c:pivotFmt>
      <c:pivotFmt>
        <c:idx val="27"/>
        <c:spPr>
          <a:solidFill>
            <a:schemeClr val="accent1"/>
          </a:solidFill>
          <a:ln>
            <a:noFill/>
          </a:ln>
          <a:effectLst/>
        </c:spPr>
      </c:pivotFmt>
      <c:pivotFmt>
        <c:idx val="28"/>
        <c:spPr>
          <a:solidFill>
            <a:schemeClr val="accent1"/>
          </a:solidFill>
          <a:ln>
            <a:noFill/>
          </a:ln>
          <a:effectLst/>
        </c:spPr>
      </c:pivotFmt>
      <c:pivotFmt>
        <c:idx val="29"/>
        <c:spPr>
          <a:solidFill>
            <a:schemeClr val="accent1"/>
          </a:solidFill>
          <a:ln>
            <a:noFill/>
          </a:ln>
          <a:effectLst/>
        </c:spPr>
      </c:pivotFmt>
      <c:pivotFmt>
        <c:idx val="30"/>
        <c:spPr>
          <a:solidFill>
            <a:schemeClr val="accent1"/>
          </a:solidFill>
          <a:ln>
            <a:noFill/>
          </a:ln>
          <a:effectLst/>
        </c:spPr>
      </c:pivotFmt>
      <c:pivotFmt>
        <c:idx val="31"/>
        <c:spPr>
          <a:solidFill>
            <a:schemeClr val="accent1"/>
          </a:solidFill>
          <a:ln>
            <a:noFill/>
          </a:ln>
          <a:effectLst/>
        </c:spPr>
      </c:pivotFmt>
      <c:pivotFmt>
        <c:idx val="32"/>
        <c:spPr>
          <a:solidFill>
            <a:schemeClr val="accent1"/>
          </a:solidFill>
          <a:ln>
            <a:noFill/>
          </a:ln>
          <a:effectLst/>
        </c:spPr>
      </c:pivotFmt>
      <c:pivotFmt>
        <c:idx val="33"/>
        <c:spPr>
          <a:solidFill>
            <a:schemeClr val="accent1"/>
          </a:solidFill>
          <a:ln>
            <a:noFill/>
          </a:ln>
          <a:effectLst/>
        </c:spPr>
      </c:pivotFmt>
      <c:pivotFmt>
        <c:idx val="34"/>
        <c:spPr>
          <a:solidFill>
            <a:schemeClr val="accent1"/>
          </a:solidFill>
          <a:ln>
            <a:noFill/>
          </a:ln>
          <a:effectLst/>
        </c:spPr>
      </c:pivotFmt>
      <c:pivotFmt>
        <c:idx val="35"/>
        <c:spPr>
          <a:solidFill>
            <a:schemeClr val="accent1"/>
          </a:solidFill>
          <a:ln>
            <a:noFill/>
          </a:ln>
          <a:effectLst/>
        </c:spPr>
      </c:pivotFmt>
      <c:pivotFmt>
        <c:idx val="36"/>
        <c:spPr>
          <a:solidFill>
            <a:schemeClr val="accent1"/>
          </a:solidFill>
          <a:ln>
            <a:noFill/>
          </a:ln>
          <a:effectLst/>
        </c:spPr>
      </c:pivotFmt>
      <c:pivotFmt>
        <c:idx val="37"/>
        <c:spPr>
          <a:solidFill>
            <a:schemeClr val="accent1"/>
          </a:solidFill>
          <a:ln>
            <a:noFill/>
          </a:ln>
          <a:effectLst/>
        </c:spPr>
      </c:pivotFmt>
      <c:pivotFmt>
        <c:idx val="38"/>
        <c:spPr>
          <a:solidFill>
            <a:schemeClr val="accent1"/>
          </a:solidFill>
          <a:ln>
            <a:noFill/>
          </a:ln>
          <a:effectLst/>
        </c:spPr>
      </c:pivotFmt>
      <c:pivotFmt>
        <c:idx val="39"/>
        <c:spPr>
          <a:solidFill>
            <a:schemeClr val="accent1"/>
          </a:solidFill>
          <a:ln>
            <a:noFill/>
          </a:ln>
          <a:effectLst/>
        </c:spPr>
      </c:pivotFmt>
      <c:pivotFmt>
        <c:idx val="40"/>
        <c:spPr>
          <a:solidFill>
            <a:schemeClr val="accent1"/>
          </a:solidFill>
          <a:ln>
            <a:noFill/>
          </a:ln>
          <a:effectLst/>
        </c:spPr>
      </c:pivotFmt>
      <c:pivotFmt>
        <c:idx val="41"/>
        <c:spPr>
          <a:solidFill>
            <a:schemeClr val="accent1"/>
          </a:solidFill>
          <a:ln>
            <a:noFill/>
          </a:ln>
          <a:effectLst/>
        </c:spPr>
      </c:pivotFmt>
      <c:pivotFmt>
        <c:idx val="42"/>
        <c:spPr>
          <a:solidFill>
            <a:schemeClr val="accent1"/>
          </a:solidFill>
          <a:ln>
            <a:noFill/>
          </a:ln>
          <a:effectLst/>
        </c:spPr>
      </c:pivotFmt>
      <c:pivotFmt>
        <c:idx val="43"/>
        <c:spPr>
          <a:solidFill>
            <a:schemeClr val="accent1"/>
          </a:solidFill>
          <a:ln>
            <a:noFill/>
          </a:ln>
          <a:effectLst/>
        </c:spPr>
      </c:pivotFmt>
      <c:pivotFmt>
        <c:idx val="44"/>
        <c:spPr>
          <a:solidFill>
            <a:schemeClr val="accent1"/>
          </a:solidFill>
          <a:ln>
            <a:noFill/>
          </a:ln>
          <a:effectLst/>
        </c:spPr>
      </c:pivotFmt>
      <c:pivotFmt>
        <c:idx val="45"/>
        <c:spPr>
          <a:solidFill>
            <a:schemeClr val="accent1"/>
          </a:solidFill>
          <a:ln>
            <a:noFill/>
          </a:ln>
          <a:effectLst/>
        </c:spPr>
      </c:pivotFmt>
      <c:pivotFmt>
        <c:idx val="46"/>
        <c:spPr>
          <a:solidFill>
            <a:schemeClr val="accent1"/>
          </a:solidFill>
          <a:ln>
            <a:noFill/>
          </a:ln>
          <a:effectLst/>
        </c:spPr>
      </c:pivotFmt>
      <c:pivotFmt>
        <c:idx val="47"/>
        <c:spPr>
          <a:solidFill>
            <a:schemeClr val="accent1"/>
          </a:solidFill>
          <a:ln>
            <a:noFill/>
          </a:ln>
          <a:effectLst/>
        </c:spPr>
      </c:pivotFmt>
      <c:pivotFmt>
        <c:idx val="48"/>
        <c:spPr>
          <a:solidFill>
            <a:schemeClr val="accent1"/>
          </a:solidFill>
          <a:ln>
            <a:noFill/>
          </a:ln>
          <a:effectLst/>
        </c:spPr>
      </c:pivotFmt>
      <c:pivotFmt>
        <c:idx val="49"/>
        <c:spPr>
          <a:solidFill>
            <a:schemeClr val="accent1"/>
          </a:solidFill>
          <a:ln>
            <a:noFill/>
          </a:ln>
          <a:effectLst/>
        </c:spPr>
      </c:pivotFmt>
      <c:pivotFmt>
        <c:idx val="50"/>
        <c:spPr>
          <a:solidFill>
            <a:schemeClr val="accent1"/>
          </a:solidFill>
          <a:ln>
            <a:noFill/>
          </a:ln>
          <a:effectLst/>
        </c:spPr>
      </c:pivotFmt>
      <c:pivotFmt>
        <c:idx val="51"/>
        <c:spPr>
          <a:solidFill>
            <a:schemeClr val="accent1"/>
          </a:solidFill>
          <a:ln>
            <a:noFill/>
          </a:ln>
          <a:effectLst/>
        </c:spPr>
      </c:pivotFmt>
      <c:pivotFmt>
        <c:idx val="52"/>
        <c:spPr>
          <a:solidFill>
            <a:schemeClr val="accent1"/>
          </a:solidFill>
          <a:ln>
            <a:noFill/>
          </a:ln>
          <a:effectLst/>
        </c:spPr>
      </c:pivotFmt>
      <c:pivotFmt>
        <c:idx val="53"/>
        <c:spPr>
          <a:solidFill>
            <a:schemeClr val="accent1"/>
          </a:solidFill>
          <a:ln>
            <a:noFill/>
          </a:ln>
          <a:effectLst/>
        </c:spPr>
      </c:pivotFmt>
      <c:pivotFmt>
        <c:idx val="54"/>
        <c:spPr>
          <a:solidFill>
            <a:schemeClr val="accent1"/>
          </a:solidFill>
          <a:ln>
            <a:noFill/>
          </a:ln>
          <a:effectLst/>
        </c:spPr>
      </c:pivotFmt>
      <c:pivotFmt>
        <c:idx val="55"/>
        <c:spPr>
          <a:solidFill>
            <a:schemeClr val="accent1"/>
          </a:solidFill>
          <a:ln>
            <a:noFill/>
          </a:ln>
          <a:effectLst/>
        </c:spPr>
      </c:pivotFmt>
      <c:pivotFmt>
        <c:idx val="56"/>
        <c:spPr>
          <a:solidFill>
            <a:schemeClr val="accent1"/>
          </a:solidFill>
          <a:ln>
            <a:noFill/>
          </a:ln>
          <a:effectLst/>
        </c:spPr>
      </c:pivotFmt>
      <c:pivotFmt>
        <c:idx val="57"/>
        <c:spPr>
          <a:solidFill>
            <a:schemeClr val="accent1"/>
          </a:solidFill>
          <a:ln>
            <a:noFill/>
          </a:ln>
          <a:effectLst/>
        </c:spPr>
      </c:pivotFmt>
      <c:pivotFmt>
        <c:idx val="58"/>
        <c:spPr>
          <a:solidFill>
            <a:schemeClr val="accent1"/>
          </a:solidFill>
          <a:ln>
            <a:noFill/>
          </a:ln>
          <a:effectLst/>
        </c:spPr>
      </c:pivotFmt>
      <c:pivotFmt>
        <c:idx val="59"/>
        <c:spPr>
          <a:solidFill>
            <a:schemeClr val="accent1"/>
          </a:solidFill>
          <a:ln>
            <a:noFill/>
          </a:ln>
          <a:effectLst/>
        </c:spPr>
      </c:pivotFmt>
      <c:pivotFmt>
        <c:idx val="60"/>
        <c:spPr>
          <a:solidFill>
            <a:schemeClr val="accent1"/>
          </a:solidFill>
          <a:ln>
            <a:noFill/>
          </a:ln>
          <a:effectLst/>
        </c:spPr>
      </c:pivotFmt>
      <c:pivotFmt>
        <c:idx val="61"/>
        <c:spPr>
          <a:solidFill>
            <a:schemeClr val="accent1"/>
          </a:solidFill>
          <a:ln>
            <a:noFill/>
          </a:ln>
          <a:effectLst/>
        </c:spPr>
      </c:pivotFmt>
      <c:pivotFmt>
        <c:idx val="62"/>
        <c:spPr>
          <a:solidFill>
            <a:schemeClr val="accent1"/>
          </a:solidFill>
          <a:ln>
            <a:noFill/>
          </a:ln>
          <a:effectLst/>
        </c:spPr>
      </c:pivotFmt>
      <c:pivotFmt>
        <c:idx val="63"/>
        <c:spPr>
          <a:solidFill>
            <a:schemeClr val="accent1"/>
          </a:solidFill>
          <a:ln>
            <a:noFill/>
          </a:ln>
          <a:effectLst/>
        </c:spPr>
      </c:pivotFmt>
      <c:pivotFmt>
        <c:idx val="64"/>
        <c:spPr>
          <a:solidFill>
            <a:schemeClr val="accent1"/>
          </a:solidFill>
          <a:ln>
            <a:noFill/>
          </a:ln>
          <a:effectLst/>
        </c:spPr>
      </c:pivotFmt>
      <c:pivotFmt>
        <c:idx val="65"/>
        <c:spPr>
          <a:solidFill>
            <a:schemeClr val="accent1"/>
          </a:solidFill>
          <a:ln>
            <a:noFill/>
          </a:ln>
          <a:effectLst/>
        </c:spPr>
      </c:pivotFmt>
      <c:pivotFmt>
        <c:idx val="66"/>
        <c:spPr>
          <a:solidFill>
            <a:schemeClr val="accent1"/>
          </a:solidFill>
          <a:ln>
            <a:noFill/>
          </a:ln>
          <a:effectLst/>
        </c:spPr>
      </c:pivotFmt>
      <c:pivotFmt>
        <c:idx val="67"/>
        <c:spPr>
          <a:solidFill>
            <a:schemeClr val="accent1"/>
          </a:solidFill>
          <a:ln>
            <a:noFill/>
          </a:ln>
          <a:effectLst/>
        </c:spPr>
      </c:pivotFmt>
      <c:pivotFmt>
        <c:idx val="68"/>
        <c:spPr>
          <a:solidFill>
            <a:schemeClr val="accent1"/>
          </a:solidFill>
          <a:ln>
            <a:noFill/>
          </a:ln>
          <a:effectLst/>
        </c:spPr>
      </c:pivotFmt>
      <c:pivotFmt>
        <c:idx val="69"/>
        <c:spPr>
          <a:solidFill>
            <a:schemeClr val="accent1"/>
          </a:solidFill>
          <a:ln>
            <a:noFill/>
          </a:ln>
          <a:effectLst/>
        </c:spPr>
      </c:pivotFmt>
      <c:pivotFmt>
        <c:idx val="70"/>
        <c:spPr>
          <a:solidFill>
            <a:schemeClr val="accent1"/>
          </a:solidFill>
          <a:ln>
            <a:noFill/>
          </a:ln>
          <a:effectLst/>
        </c:spPr>
      </c:pivotFmt>
      <c:pivotFmt>
        <c:idx val="71"/>
        <c:spPr>
          <a:solidFill>
            <a:schemeClr val="accent1"/>
          </a:solidFill>
          <a:ln>
            <a:noFill/>
          </a:ln>
          <a:effectLst/>
        </c:spPr>
      </c:pivotFmt>
      <c:pivotFmt>
        <c:idx val="72"/>
        <c:spPr>
          <a:solidFill>
            <a:schemeClr val="accent1"/>
          </a:solidFill>
          <a:ln>
            <a:noFill/>
          </a:ln>
          <a:effectLst/>
        </c:spPr>
      </c:pivotFmt>
      <c:pivotFmt>
        <c:idx val="73"/>
        <c:spPr>
          <a:solidFill>
            <a:schemeClr val="accent1"/>
          </a:solidFill>
          <a:ln>
            <a:noFill/>
          </a:ln>
          <a:effectLst/>
        </c:spPr>
      </c:pivotFmt>
      <c:pivotFmt>
        <c:idx val="74"/>
        <c:spPr>
          <a:solidFill>
            <a:schemeClr val="accent1"/>
          </a:solidFill>
          <a:ln>
            <a:noFill/>
          </a:ln>
          <a:effectLst/>
        </c:spPr>
      </c:pivotFmt>
      <c:pivotFmt>
        <c:idx val="75"/>
        <c:spPr>
          <a:solidFill>
            <a:schemeClr val="accent1"/>
          </a:solidFill>
          <a:ln>
            <a:noFill/>
          </a:ln>
          <a:effectLst/>
        </c:spPr>
      </c:pivotFmt>
      <c:pivotFmt>
        <c:idx val="76"/>
        <c:spPr>
          <a:solidFill>
            <a:schemeClr val="accent1"/>
          </a:solidFill>
          <a:ln>
            <a:noFill/>
          </a:ln>
          <a:effectLst/>
        </c:spPr>
      </c:pivotFmt>
      <c:pivotFmt>
        <c:idx val="77"/>
        <c:spPr>
          <a:solidFill>
            <a:schemeClr val="accent1"/>
          </a:solidFill>
          <a:ln>
            <a:noFill/>
          </a:ln>
          <a:effectLst/>
        </c:spPr>
      </c:pivotFmt>
      <c:pivotFmt>
        <c:idx val="78"/>
        <c:spPr>
          <a:solidFill>
            <a:schemeClr val="accent1"/>
          </a:solidFill>
          <a:ln>
            <a:noFill/>
          </a:ln>
          <a:effectLst/>
        </c:spPr>
      </c:pivotFmt>
      <c:pivotFmt>
        <c:idx val="79"/>
        <c:spPr>
          <a:solidFill>
            <a:schemeClr val="accent1"/>
          </a:solidFill>
          <a:ln>
            <a:noFill/>
          </a:ln>
          <a:effectLst/>
        </c:spPr>
      </c:pivotFmt>
      <c:pivotFmt>
        <c:idx val="80"/>
        <c:spPr>
          <a:solidFill>
            <a:schemeClr val="accent1"/>
          </a:solidFill>
          <a:ln>
            <a:noFill/>
          </a:ln>
          <a:effectLst/>
        </c:spPr>
      </c:pivotFmt>
      <c:pivotFmt>
        <c:idx val="81"/>
        <c:spPr>
          <a:solidFill>
            <a:schemeClr val="accent1"/>
          </a:solidFill>
          <a:ln>
            <a:noFill/>
          </a:ln>
          <a:effectLst/>
        </c:spPr>
      </c:pivotFmt>
      <c:pivotFmt>
        <c:idx val="82"/>
        <c:spPr>
          <a:solidFill>
            <a:schemeClr val="accent1"/>
          </a:solidFill>
          <a:ln>
            <a:noFill/>
          </a:ln>
          <a:effectLst/>
        </c:spPr>
      </c:pivotFmt>
      <c:pivotFmt>
        <c:idx val="83"/>
        <c:spPr>
          <a:solidFill>
            <a:schemeClr val="accent1"/>
          </a:solidFill>
          <a:ln>
            <a:noFill/>
          </a:ln>
          <a:effectLst/>
        </c:spPr>
      </c:pivotFmt>
      <c:pivotFmt>
        <c:idx val="84"/>
        <c:spPr>
          <a:solidFill>
            <a:schemeClr val="accent1"/>
          </a:solidFill>
          <a:ln>
            <a:noFill/>
          </a:ln>
          <a:effectLst/>
        </c:spPr>
      </c:pivotFmt>
      <c:pivotFmt>
        <c:idx val="85"/>
        <c:spPr>
          <a:solidFill>
            <a:schemeClr val="accent1"/>
          </a:solidFill>
          <a:ln>
            <a:noFill/>
          </a:ln>
          <a:effectLst/>
        </c:spPr>
      </c:pivotFmt>
      <c:pivotFmt>
        <c:idx val="86"/>
        <c:spPr>
          <a:solidFill>
            <a:schemeClr val="accent1"/>
          </a:solidFill>
          <a:ln>
            <a:noFill/>
          </a:ln>
          <a:effectLst/>
        </c:spPr>
      </c:pivotFmt>
      <c:pivotFmt>
        <c:idx val="87"/>
        <c:spPr>
          <a:solidFill>
            <a:schemeClr val="accent1"/>
          </a:solidFill>
          <a:ln>
            <a:noFill/>
          </a:ln>
          <a:effectLst/>
        </c:spPr>
      </c:pivotFmt>
      <c:pivotFmt>
        <c:idx val="88"/>
        <c:spPr>
          <a:solidFill>
            <a:schemeClr val="accent1"/>
          </a:solidFill>
          <a:ln>
            <a:noFill/>
          </a:ln>
          <a:effectLst/>
        </c:spPr>
      </c:pivotFmt>
      <c:pivotFmt>
        <c:idx val="89"/>
        <c:spPr>
          <a:solidFill>
            <a:schemeClr val="accent1"/>
          </a:solidFill>
          <a:ln>
            <a:noFill/>
          </a:ln>
          <a:effectLst/>
        </c:spPr>
      </c:pivotFmt>
      <c:pivotFmt>
        <c:idx val="90"/>
        <c:spPr>
          <a:solidFill>
            <a:schemeClr val="accent1"/>
          </a:solidFill>
          <a:ln>
            <a:noFill/>
          </a:ln>
          <a:effectLst/>
        </c:spPr>
      </c:pivotFmt>
    </c:pivotFmts>
    <c:plotArea>
      <c:layout/>
      <c:pieChart>
        <c:varyColors val="1"/>
        <c:ser>
          <c:idx val="0"/>
          <c:order val="0"/>
          <c:tx>
            <c:strRef>
              <c:f>Pivot!$C$6</c:f>
              <c:strCache>
                <c:ptCount val="1"/>
                <c:pt idx="0">
                  <c:v>Total</c:v>
                </c:pt>
              </c:strCache>
            </c:strRef>
          </c:tx>
          <c:dPt>
            <c:idx val="0"/>
            <c:bubble3D val="0"/>
            <c:spPr>
              <a:solidFill>
                <a:schemeClr val="accent1"/>
              </a:solidFill>
              <a:ln>
                <a:noFill/>
              </a:ln>
              <a:effectLst/>
            </c:spPr>
            <c:extLst>
              <c:ext xmlns:c16="http://schemas.microsoft.com/office/drawing/2014/chart" uri="{C3380CC4-5D6E-409C-BE32-E72D297353CC}">
                <c16:uniqueId val="{00000001-3E03-42D4-83C9-84105964038E}"/>
              </c:ext>
            </c:extLst>
          </c:dPt>
          <c:dPt>
            <c:idx val="1"/>
            <c:bubble3D val="0"/>
            <c:spPr>
              <a:solidFill>
                <a:schemeClr val="accent2"/>
              </a:solidFill>
              <a:ln>
                <a:noFill/>
              </a:ln>
              <a:effectLst/>
            </c:spPr>
            <c:extLst>
              <c:ext xmlns:c16="http://schemas.microsoft.com/office/drawing/2014/chart" uri="{C3380CC4-5D6E-409C-BE32-E72D297353CC}">
                <c16:uniqueId val="{00000003-3E03-42D4-83C9-84105964038E}"/>
              </c:ext>
            </c:extLst>
          </c:dPt>
          <c:dPt>
            <c:idx val="2"/>
            <c:bubble3D val="0"/>
            <c:spPr>
              <a:solidFill>
                <a:schemeClr val="accent3"/>
              </a:solidFill>
              <a:ln>
                <a:noFill/>
              </a:ln>
              <a:effectLst/>
            </c:spPr>
            <c:extLst>
              <c:ext xmlns:c16="http://schemas.microsoft.com/office/drawing/2014/chart" uri="{C3380CC4-5D6E-409C-BE32-E72D297353CC}">
                <c16:uniqueId val="{00000005-3E03-42D4-83C9-84105964038E}"/>
              </c:ext>
            </c:extLst>
          </c:dPt>
          <c:dPt>
            <c:idx val="3"/>
            <c:bubble3D val="0"/>
            <c:spPr>
              <a:solidFill>
                <a:schemeClr val="accent4"/>
              </a:solidFill>
              <a:ln>
                <a:noFill/>
              </a:ln>
              <a:effectLst/>
            </c:spPr>
            <c:extLst>
              <c:ext xmlns:c16="http://schemas.microsoft.com/office/drawing/2014/chart" uri="{C3380CC4-5D6E-409C-BE32-E72D297353CC}">
                <c16:uniqueId val="{00000007-3E03-42D4-83C9-84105964038E}"/>
              </c:ext>
            </c:extLst>
          </c:dPt>
          <c:dPt>
            <c:idx val="4"/>
            <c:bubble3D val="0"/>
            <c:spPr>
              <a:solidFill>
                <a:schemeClr val="accent5"/>
              </a:solidFill>
              <a:ln>
                <a:noFill/>
              </a:ln>
              <a:effectLst/>
            </c:spPr>
            <c:extLst>
              <c:ext xmlns:c16="http://schemas.microsoft.com/office/drawing/2014/chart" uri="{C3380CC4-5D6E-409C-BE32-E72D297353CC}">
                <c16:uniqueId val="{00000009-3E03-42D4-83C9-84105964038E}"/>
              </c:ext>
            </c:extLst>
          </c:dPt>
          <c:dPt>
            <c:idx val="5"/>
            <c:bubble3D val="0"/>
            <c:spPr>
              <a:solidFill>
                <a:schemeClr val="accent6"/>
              </a:solidFill>
              <a:ln>
                <a:noFill/>
              </a:ln>
              <a:effectLst/>
            </c:spPr>
            <c:extLst>
              <c:ext xmlns:c16="http://schemas.microsoft.com/office/drawing/2014/chart" uri="{C3380CC4-5D6E-409C-BE32-E72D297353CC}">
                <c16:uniqueId val="{0000000B-3E03-42D4-83C9-84105964038E}"/>
              </c:ext>
            </c:extLst>
          </c:dPt>
          <c:dPt>
            <c:idx val="6"/>
            <c:bubble3D val="0"/>
            <c:spPr>
              <a:solidFill>
                <a:schemeClr val="accent1">
                  <a:lumMod val="60000"/>
                </a:schemeClr>
              </a:solidFill>
              <a:ln>
                <a:noFill/>
              </a:ln>
              <a:effectLst/>
            </c:spPr>
            <c:extLst>
              <c:ext xmlns:c16="http://schemas.microsoft.com/office/drawing/2014/chart" uri="{C3380CC4-5D6E-409C-BE32-E72D297353CC}">
                <c16:uniqueId val="{0000000D-3E03-42D4-83C9-84105964038E}"/>
              </c:ext>
            </c:extLst>
          </c:dPt>
          <c:dPt>
            <c:idx val="7"/>
            <c:bubble3D val="0"/>
            <c:spPr>
              <a:solidFill>
                <a:schemeClr val="accent2">
                  <a:lumMod val="60000"/>
                </a:schemeClr>
              </a:solidFill>
              <a:ln>
                <a:noFill/>
              </a:ln>
              <a:effectLst/>
            </c:spPr>
            <c:extLst>
              <c:ext xmlns:c16="http://schemas.microsoft.com/office/drawing/2014/chart" uri="{C3380CC4-5D6E-409C-BE32-E72D297353CC}">
                <c16:uniqueId val="{0000000F-3E03-42D4-83C9-84105964038E}"/>
              </c:ext>
            </c:extLst>
          </c:dPt>
          <c:dPt>
            <c:idx val="8"/>
            <c:bubble3D val="0"/>
            <c:spPr>
              <a:solidFill>
                <a:schemeClr val="accent3">
                  <a:lumMod val="60000"/>
                </a:schemeClr>
              </a:solidFill>
              <a:ln>
                <a:noFill/>
              </a:ln>
              <a:effectLst/>
            </c:spPr>
            <c:extLst>
              <c:ext xmlns:c16="http://schemas.microsoft.com/office/drawing/2014/chart" uri="{C3380CC4-5D6E-409C-BE32-E72D297353CC}">
                <c16:uniqueId val="{00000011-3E03-42D4-83C9-84105964038E}"/>
              </c:ext>
            </c:extLst>
          </c:dPt>
          <c:dPt>
            <c:idx val="9"/>
            <c:bubble3D val="0"/>
            <c:spPr>
              <a:solidFill>
                <a:schemeClr val="accent4">
                  <a:lumMod val="60000"/>
                </a:schemeClr>
              </a:solidFill>
              <a:ln>
                <a:noFill/>
              </a:ln>
              <a:effectLst/>
            </c:spPr>
            <c:extLst>
              <c:ext xmlns:c16="http://schemas.microsoft.com/office/drawing/2014/chart" uri="{C3380CC4-5D6E-409C-BE32-E72D297353CC}">
                <c16:uniqueId val="{00000013-3E03-42D4-83C9-84105964038E}"/>
              </c:ext>
            </c:extLst>
          </c:dPt>
          <c:dPt>
            <c:idx val="10"/>
            <c:bubble3D val="0"/>
            <c:spPr>
              <a:solidFill>
                <a:schemeClr val="accent5">
                  <a:lumMod val="60000"/>
                </a:schemeClr>
              </a:solidFill>
              <a:ln>
                <a:noFill/>
              </a:ln>
              <a:effectLst/>
            </c:spPr>
            <c:extLst>
              <c:ext xmlns:c16="http://schemas.microsoft.com/office/drawing/2014/chart" uri="{C3380CC4-5D6E-409C-BE32-E72D297353CC}">
                <c16:uniqueId val="{00000015-3E03-42D4-83C9-84105964038E}"/>
              </c:ext>
            </c:extLst>
          </c:dPt>
          <c:dPt>
            <c:idx val="11"/>
            <c:bubble3D val="0"/>
            <c:spPr>
              <a:solidFill>
                <a:schemeClr val="accent6">
                  <a:lumMod val="60000"/>
                </a:schemeClr>
              </a:solidFill>
              <a:ln>
                <a:noFill/>
              </a:ln>
              <a:effectLst/>
            </c:spPr>
            <c:extLst>
              <c:ext xmlns:c16="http://schemas.microsoft.com/office/drawing/2014/chart" uri="{C3380CC4-5D6E-409C-BE32-E72D297353CC}">
                <c16:uniqueId val="{00000017-3E03-42D4-83C9-84105964038E}"/>
              </c:ext>
            </c:extLst>
          </c:dPt>
          <c:dPt>
            <c:idx val="12"/>
            <c:bubble3D val="0"/>
            <c:spPr>
              <a:solidFill>
                <a:schemeClr val="accent1">
                  <a:lumMod val="80000"/>
                  <a:lumOff val="20000"/>
                </a:schemeClr>
              </a:solidFill>
              <a:ln>
                <a:noFill/>
              </a:ln>
              <a:effectLst/>
            </c:spPr>
            <c:extLst>
              <c:ext xmlns:c16="http://schemas.microsoft.com/office/drawing/2014/chart" uri="{C3380CC4-5D6E-409C-BE32-E72D297353CC}">
                <c16:uniqueId val="{00000019-3E03-42D4-83C9-84105964038E}"/>
              </c:ext>
            </c:extLst>
          </c:dPt>
          <c:dPt>
            <c:idx val="13"/>
            <c:bubble3D val="0"/>
            <c:spPr>
              <a:solidFill>
                <a:schemeClr val="accent2">
                  <a:lumMod val="80000"/>
                  <a:lumOff val="20000"/>
                </a:schemeClr>
              </a:solidFill>
              <a:ln>
                <a:noFill/>
              </a:ln>
              <a:effectLst/>
            </c:spPr>
            <c:extLst>
              <c:ext xmlns:c16="http://schemas.microsoft.com/office/drawing/2014/chart" uri="{C3380CC4-5D6E-409C-BE32-E72D297353CC}">
                <c16:uniqueId val="{0000001B-3E03-42D4-83C9-84105964038E}"/>
              </c:ext>
            </c:extLst>
          </c:dPt>
          <c:dPt>
            <c:idx val="14"/>
            <c:bubble3D val="0"/>
            <c:spPr>
              <a:solidFill>
                <a:schemeClr val="accent3">
                  <a:lumMod val="80000"/>
                  <a:lumOff val="20000"/>
                </a:schemeClr>
              </a:solidFill>
              <a:ln>
                <a:noFill/>
              </a:ln>
              <a:effectLst/>
            </c:spPr>
            <c:extLst>
              <c:ext xmlns:c16="http://schemas.microsoft.com/office/drawing/2014/chart" uri="{C3380CC4-5D6E-409C-BE32-E72D297353CC}">
                <c16:uniqueId val="{0000001D-3E03-42D4-83C9-84105964038E}"/>
              </c:ext>
            </c:extLst>
          </c:dPt>
          <c:dPt>
            <c:idx val="15"/>
            <c:bubble3D val="0"/>
            <c:spPr>
              <a:solidFill>
                <a:schemeClr val="accent4">
                  <a:lumMod val="80000"/>
                  <a:lumOff val="20000"/>
                </a:schemeClr>
              </a:solidFill>
              <a:ln>
                <a:noFill/>
              </a:ln>
              <a:effectLst/>
            </c:spPr>
            <c:extLst>
              <c:ext xmlns:c16="http://schemas.microsoft.com/office/drawing/2014/chart" uri="{C3380CC4-5D6E-409C-BE32-E72D297353CC}">
                <c16:uniqueId val="{0000001F-3E03-42D4-83C9-84105964038E}"/>
              </c:ext>
            </c:extLst>
          </c:dPt>
          <c:dPt>
            <c:idx val="16"/>
            <c:bubble3D val="0"/>
            <c:spPr>
              <a:solidFill>
                <a:schemeClr val="accent5">
                  <a:lumMod val="80000"/>
                  <a:lumOff val="20000"/>
                </a:schemeClr>
              </a:solidFill>
              <a:ln>
                <a:noFill/>
              </a:ln>
              <a:effectLst/>
            </c:spPr>
            <c:extLst>
              <c:ext xmlns:c16="http://schemas.microsoft.com/office/drawing/2014/chart" uri="{C3380CC4-5D6E-409C-BE32-E72D297353CC}">
                <c16:uniqueId val="{00000021-3E03-42D4-83C9-84105964038E}"/>
              </c:ext>
            </c:extLst>
          </c:dPt>
          <c:dPt>
            <c:idx val="17"/>
            <c:bubble3D val="0"/>
            <c:spPr>
              <a:solidFill>
                <a:schemeClr val="accent6">
                  <a:lumMod val="80000"/>
                  <a:lumOff val="20000"/>
                </a:schemeClr>
              </a:solidFill>
              <a:ln>
                <a:noFill/>
              </a:ln>
              <a:effectLst/>
            </c:spPr>
            <c:extLst>
              <c:ext xmlns:c16="http://schemas.microsoft.com/office/drawing/2014/chart" uri="{C3380CC4-5D6E-409C-BE32-E72D297353CC}">
                <c16:uniqueId val="{00000023-3E03-42D4-83C9-84105964038E}"/>
              </c:ext>
            </c:extLst>
          </c:dPt>
          <c:dPt>
            <c:idx val="18"/>
            <c:bubble3D val="0"/>
            <c:spPr>
              <a:solidFill>
                <a:schemeClr val="accent1">
                  <a:lumMod val="80000"/>
                </a:schemeClr>
              </a:solidFill>
              <a:ln>
                <a:noFill/>
              </a:ln>
              <a:effectLst/>
            </c:spPr>
            <c:extLst>
              <c:ext xmlns:c16="http://schemas.microsoft.com/office/drawing/2014/chart" uri="{C3380CC4-5D6E-409C-BE32-E72D297353CC}">
                <c16:uniqueId val="{00000025-3E03-42D4-83C9-84105964038E}"/>
              </c:ext>
            </c:extLst>
          </c:dPt>
          <c:dPt>
            <c:idx val="19"/>
            <c:bubble3D val="0"/>
            <c:spPr>
              <a:solidFill>
                <a:schemeClr val="accent2">
                  <a:lumMod val="80000"/>
                </a:schemeClr>
              </a:solidFill>
              <a:ln>
                <a:noFill/>
              </a:ln>
              <a:effectLst/>
            </c:spPr>
            <c:extLst>
              <c:ext xmlns:c16="http://schemas.microsoft.com/office/drawing/2014/chart" uri="{C3380CC4-5D6E-409C-BE32-E72D297353CC}">
                <c16:uniqueId val="{00000027-3E03-42D4-83C9-84105964038E}"/>
              </c:ext>
            </c:extLst>
          </c:dPt>
          <c:dPt>
            <c:idx val="20"/>
            <c:bubble3D val="0"/>
            <c:spPr>
              <a:solidFill>
                <a:schemeClr val="accent3">
                  <a:lumMod val="80000"/>
                </a:schemeClr>
              </a:solidFill>
              <a:ln>
                <a:noFill/>
              </a:ln>
              <a:effectLst/>
            </c:spPr>
            <c:extLst>
              <c:ext xmlns:c16="http://schemas.microsoft.com/office/drawing/2014/chart" uri="{C3380CC4-5D6E-409C-BE32-E72D297353CC}">
                <c16:uniqueId val="{00000029-3E03-42D4-83C9-84105964038E}"/>
              </c:ext>
            </c:extLst>
          </c:dPt>
          <c:dPt>
            <c:idx val="21"/>
            <c:bubble3D val="0"/>
            <c:spPr>
              <a:solidFill>
                <a:schemeClr val="accent4">
                  <a:lumMod val="80000"/>
                </a:schemeClr>
              </a:solidFill>
              <a:ln>
                <a:noFill/>
              </a:ln>
              <a:effectLst/>
            </c:spPr>
            <c:extLst>
              <c:ext xmlns:c16="http://schemas.microsoft.com/office/drawing/2014/chart" uri="{C3380CC4-5D6E-409C-BE32-E72D297353CC}">
                <c16:uniqueId val="{0000002B-3E03-42D4-83C9-84105964038E}"/>
              </c:ext>
            </c:extLst>
          </c:dPt>
          <c:dPt>
            <c:idx val="22"/>
            <c:bubble3D val="0"/>
            <c:spPr>
              <a:solidFill>
                <a:schemeClr val="accent5">
                  <a:lumMod val="80000"/>
                </a:schemeClr>
              </a:solidFill>
              <a:ln>
                <a:noFill/>
              </a:ln>
              <a:effectLst/>
            </c:spPr>
            <c:extLst>
              <c:ext xmlns:c16="http://schemas.microsoft.com/office/drawing/2014/chart" uri="{C3380CC4-5D6E-409C-BE32-E72D297353CC}">
                <c16:uniqueId val="{0000002D-3E03-42D4-83C9-84105964038E}"/>
              </c:ext>
            </c:extLst>
          </c:dPt>
          <c:dPt>
            <c:idx val="23"/>
            <c:bubble3D val="0"/>
            <c:spPr>
              <a:solidFill>
                <a:schemeClr val="accent6">
                  <a:lumMod val="80000"/>
                </a:schemeClr>
              </a:solidFill>
              <a:ln>
                <a:noFill/>
              </a:ln>
              <a:effectLst/>
            </c:spPr>
            <c:extLst>
              <c:ext xmlns:c16="http://schemas.microsoft.com/office/drawing/2014/chart" uri="{C3380CC4-5D6E-409C-BE32-E72D297353CC}">
                <c16:uniqueId val="{0000002F-3E03-42D4-83C9-84105964038E}"/>
              </c:ext>
            </c:extLst>
          </c:dPt>
          <c:dPt>
            <c:idx val="24"/>
            <c:bubble3D val="0"/>
            <c:spPr>
              <a:solidFill>
                <a:schemeClr val="accent1">
                  <a:lumMod val="60000"/>
                  <a:lumOff val="40000"/>
                </a:schemeClr>
              </a:solidFill>
              <a:ln>
                <a:noFill/>
              </a:ln>
              <a:effectLst/>
            </c:spPr>
            <c:extLst>
              <c:ext xmlns:c16="http://schemas.microsoft.com/office/drawing/2014/chart" uri="{C3380CC4-5D6E-409C-BE32-E72D297353CC}">
                <c16:uniqueId val="{00000031-3E03-42D4-83C9-84105964038E}"/>
              </c:ext>
            </c:extLst>
          </c:dPt>
          <c:dPt>
            <c:idx val="25"/>
            <c:bubble3D val="0"/>
            <c:spPr>
              <a:solidFill>
                <a:schemeClr val="accent2">
                  <a:lumMod val="60000"/>
                  <a:lumOff val="40000"/>
                </a:schemeClr>
              </a:solidFill>
              <a:ln>
                <a:noFill/>
              </a:ln>
              <a:effectLst/>
            </c:spPr>
            <c:extLst>
              <c:ext xmlns:c16="http://schemas.microsoft.com/office/drawing/2014/chart" uri="{C3380CC4-5D6E-409C-BE32-E72D297353CC}">
                <c16:uniqueId val="{00000033-3E03-42D4-83C9-84105964038E}"/>
              </c:ext>
            </c:extLst>
          </c:dPt>
          <c:dPt>
            <c:idx val="26"/>
            <c:bubble3D val="0"/>
            <c:spPr>
              <a:solidFill>
                <a:schemeClr val="accent3">
                  <a:lumMod val="60000"/>
                  <a:lumOff val="40000"/>
                </a:schemeClr>
              </a:solidFill>
              <a:ln>
                <a:noFill/>
              </a:ln>
              <a:effectLst/>
            </c:spPr>
            <c:extLst>
              <c:ext xmlns:c16="http://schemas.microsoft.com/office/drawing/2014/chart" uri="{C3380CC4-5D6E-409C-BE32-E72D297353CC}">
                <c16:uniqueId val="{00000035-3E03-42D4-83C9-84105964038E}"/>
              </c:ext>
            </c:extLst>
          </c:dPt>
          <c:dPt>
            <c:idx val="27"/>
            <c:bubble3D val="0"/>
            <c:spPr>
              <a:solidFill>
                <a:schemeClr val="accent4">
                  <a:lumMod val="60000"/>
                  <a:lumOff val="40000"/>
                </a:schemeClr>
              </a:solidFill>
              <a:ln>
                <a:noFill/>
              </a:ln>
              <a:effectLst/>
            </c:spPr>
            <c:extLst>
              <c:ext xmlns:c16="http://schemas.microsoft.com/office/drawing/2014/chart" uri="{C3380CC4-5D6E-409C-BE32-E72D297353CC}">
                <c16:uniqueId val="{00000037-3E03-42D4-83C9-84105964038E}"/>
              </c:ext>
            </c:extLst>
          </c:dPt>
          <c:dPt>
            <c:idx val="28"/>
            <c:bubble3D val="0"/>
            <c:spPr>
              <a:solidFill>
                <a:schemeClr val="accent5">
                  <a:lumMod val="60000"/>
                  <a:lumOff val="40000"/>
                </a:schemeClr>
              </a:solidFill>
              <a:ln>
                <a:noFill/>
              </a:ln>
              <a:effectLst/>
            </c:spPr>
            <c:extLst>
              <c:ext xmlns:c16="http://schemas.microsoft.com/office/drawing/2014/chart" uri="{C3380CC4-5D6E-409C-BE32-E72D297353CC}">
                <c16:uniqueId val="{00000039-3E03-42D4-83C9-84105964038E}"/>
              </c:ext>
            </c:extLst>
          </c:dPt>
          <c:dPt>
            <c:idx val="29"/>
            <c:bubble3D val="0"/>
            <c:spPr>
              <a:solidFill>
                <a:schemeClr val="accent6">
                  <a:lumMod val="60000"/>
                  <a:lumOff val="40000"/>
                </a:schemeClr>
              </a:solidFill>
              <a:ln>
                <a:noFill/>
              </a:ln>
              <a:effectLst/>
            </c:spPr>
            <c:extLst>
              <c:ext xmlns:c16="http://schemas.microsoft.com/office/drawing/2014/chart" uri="{C3380CC4-5D6E-409C-BE32-E72D297353CC}">
                <c16:uniqueId val="{0000003B-3E03-42D4-83C9-84105964038E}"/>
              </c:ext>
            </c:extLst>
          </c:dPt>
          <c:dPt>
            <c:idx val="30"/>
            <c:bubble3D val="0"/>
            <c:spPr>
              <a:solidFill>
                <a:schemeClr val="accent1">
                  <a:lumMod val="50000"/>
                </a:schemeClr>
              </a:solidFill>
              <a:ln>
                <a:noFill/>
              </a:ln>
              <a:effectLst/>
            </c:spPr>
            <c:extLst>
              <c:ext xmlns:c16="http://schemas.microsoft.com/office/drawing/2014/chart" uri="{C3380CC4-5D6E-409C-BE32-E72D297353CC}">
                <c16:uniqueId val="{0000003D-3E03-42D4-83C9-84105964038E}"/>
              </c:ext>
            </c:extLst>
          </c:dPt>
          <c:dPt>
            <c:idx val="31"/>
            <c:bubble3D val="0"/>
            <c:spPr>
              <a:solidFill>
                <a:schemeClr val="accent2">
                  <a:lumMod val="50000"/>
                </a:schemeClr>
              </a:solidFill>
              <a:ln>
                <a:noFill/>
              </a:ln>
              <a:effectLst/>
            </c:spPr>
            <c:extLst>
              <c:ext xmlns:c16="http://schemas.microsoft.com/office/drawing/2014/chart" uri="{C3380CC4-5D6E-409C-BE32-E72D297353CC}">
                <c16:uniqueId val="{0000003F-3E03-42D4-83C9-84105964038E}"/>
              </c:ext>
            </c:extLst>
          </c:dPt>
          <c:dPt>
            <c:idx val="32"/>
            <c:bubble3D val="0"/>
            <c:spPr>
              <a:solidFill>
                <a:schemeClr val="accent3">
                  <a:lumMod val="50000"/>
                </a:schemeClr>
              </a:solidFill>
              <a:ln>
                <a:noFill/>
              </a:ln>
              <a:effectLst/>
            </c:spPr>
            <c:extLst>
              <c:ext xmlns:c16="http://schemas.microsoft.com/office/drawing/2014/chart" uri="{C3380CC4-5D6E-409C-BE32-E72D297353CC}">
                <c16:uniqueId val="{00000041-3E03-42D4-83C9-84105964038E}"/>
              </c:ext>
            </c:extLst>
          </c:dPt>
          <c:dPt>
            <c:idx val="33"/>
            <c:bubble3D val="0"/>
            <c:spPr>
              <a:solidFill>
                <a:schemeClr val="accent4">
                  <a:lumMod val="50000"/>
                </a:schemeClr>
              </a:solidFill>
              <a:ln>
                <a:noFill/>
              </a:ln>
              <a:effectLst/>
            </c:spPr>
            <c:extLst>
              <c:ext xmlns:c16="http://schemas.microsoft.com/office/drawing/2014/chart" uri="{C3380CC4-5D6E-409C-BE32-E72D297353CC}">
                <c16:uniqueId val="{00000043-3E03-42D4-83C9-84105964038E}"/>
              </c:ext>
            </c:extLst>
          </c:dPt>
          <c:dPt>
            <c:idx val="34"/>
            <c:bubble3D val="0"/>
            <c:spPr>
              <a:solidFill>
                <a:schemeClr val="accent5">
                  <a:lumMod val="50000"/>
                </a:schemeClr>
              </a:solidFill>
              <a:ln>
                <a:noFill/>
              </a:ln>
              <a:effectLst/>
            </c:spPr>
            <c:extLst>
              <c:ext xmlns:c16="http://schemas.microsoft.com/office/drawing/2014/chart" uri="{C3380CC4-5D6E-409C-BE32-E72D297353CC}">
                <c16:uniqueId val="{00000045-3E03-42D4-83C9-84105964038E}"/>
              </c:ext>
            </c:extLst>
          </c:dPt>
          <c:dPt>
            <c:idx val="35"/>
            <c:bubble3D val="0"/>
            <c:spPr>
              <a:solidFill>
                <a:schemeClr val="accent6">
                  <a:lumMod val="50000"/>
                </a:schemeClr>
              </a:solidFill>
              <a:ln>
                <a:noFill/>
              </a:ln>
              <a:effectLst/>
            </c:spPr>
            <c:extLst>
              <c:ext xmlns:c16="http://schemas.microsoft.com/office/drawing/2014/chart" uri="{C3380CC4-5D6E-409C-BE32-E72D297353CC}">
                <c16:uniqueId val="{00000047-3E03-42D4-83C9-84105964038E}"/>
              </c:ext>
            </c:extLst>
          </c:dPt>
          <c:dPt>
            <c:idx val="36"/>
            <c:bubble3D val="0"/>
            <c:spPr>
              <a:solidFill>
                <a:schemeClr val="accent1">
                  <a:lumMod val="70000"/>
                  <a:lumOff val="30000"/>
                </a:schemeClr>
              </a:solidFill>
              <a:ln>
                <a:noFill/>
              </a:ln>
              <a:effectLst/>
            </c:spPr>
            <c:extLst>
              <c:ext xmlns:c16="http://schemas.microsoft.com/office/drawing/2014/chart" uri="{C3380CC4-5D6E-409C-BE32-E72D297353CC}">
                <c16:uniqueId val="{00000049-3E03-42D4-83C9-84105964038E}"/>
              </c:ext>
            </c:extLst>
          </c:dPt>
          <c:dPt>
            <c:idx val="37"/>
            <c:bubble3D val="0"/>
            <c:spPr>
              <a:solidFill>
                <a:schemeClr val="accent2">
                  <a:lumMod val="70000"/>
                  <a:lumOff val="30000"/>
                </a:schemeClr>
              </a:solidFill>
              <a:ln>
                <a:noFill/>
              </a:ln>
              <a:effectLst/>
            </c:spPr>
            <c:extLst>
              <c:ext xmlns:c16="http://schemas.microsoft.com/office/drawing/2014/chart" uri="{C3380CC4-5D6E-409C-BE32-E72D297353CC}">
                <c16:uniqueId val="{0000004B-3E03-42D4-83C9-84105964038E}"/>
              </c:ext>
            </c:extLst>
          </c:dPt>
          <c:dPt>
            <c:idx val="38"/>
            <c:bubble3D val="0"/>
            <c:spPr>
              <a:solidFill>
                <a:schemeClr val="accent3">
                  <a:lumMod val="70000"/>
                  <a:lumOff val="30000"/>
                </a:schemeClr>
              </a:solidFill>
              <a:ln>
                <a:noFill/>
              </a:ln>
              <a:effectLst/>
            </c:spPr>
            <c:extLst>
              <c:ext xmlns:c16="http://schemas.microsoft.com/office/drawing/2014/chart" uri="{C3380CC4-5D6E-409C-BE32-E72D297353CC}">
                <c16:uniqueId val="{0000004D-3E03-42D4-83C9-84105964038E}"/>
              </c:ext>
            </c:extLst>
          </c:dPt>
          <c:dPt>
            <c:idx val="39"/>
            <c:bubble3D val="0"/>
            <c:spPr>
              <a:solidFill>
                <a:schemeClr val="accent4">
                  <a:lumMod val="70000"/>
                  <a:lumOff val="30000"/>
                </a:schemeClr>
              </a:solidFill>
              <a:ln>
                <a:noFill/>
              </a:ln>
              <a:effectLst/>
            </c:spPr>
            <c:extLst>
              <c:ext xmlns:c16="http://schemas.microsoft.com/office/drawing/2014/chart" uri="{C3380CC4-5D6E-409C-BE32-E72D297353CC}">
                <c16:uniqueId val="{0000004F-3E03-42D4-83C9-84105964038E}"/>
              </c:ext>
            </c:extLst>
          </c:dPt>
          <c:dPt>
            <c:idx val="40"/>
            <c:bubble3D val="0"/>
            <c:spPr>
              <a:solidFill>
                <a:schemeClr val="accent5">
                  <a:lumMod val="70000"/>
                  <a:lumOff val="30000"/>
                </a:schemeClr>
              </a:solidFill>
              <a:ln>
                <a:noFill/>
              </a:ln>
              <a:effectLst/>
            </c:spPr>
            <c:extLst>
              <c:ext xmlns:c16="http://schemas.microsoft.com/office/drawing/2014/chart" uri="{C3380CC4-5D6E-409C-BE32-E72D297353CC}">
                <c16:uniqueId val="{00000051-3E03-42D4-83C9-84105964038E}"/>
              </c:ext>
            </c:extLst>
          </c:dPt>
          <c:dPt>
            <c:idx val="41"/>
            <c:bubble3D val="0"/>
            <c:spPr>
              <a:solidFill>
                <a:schemeClr val="accent6">
                  <a:lumMod val="70000"/>
                  <a:lumOff val="30000"/>
                </a:schemeClr>
              </a:solidFill>
              <a:ln>
                <a:noFill/>
              </a:ln>
              <a:effectLst/>
            </c:spPr>
            <c:extLst>
              <c:ext xmlns:c16="http://schemas.microsoft.com/office/drawing/2014/chart" uri="{C3380CC4-5D6E-409C-BE32-E72D297353CC}">
                <c16:uniqueId val="{00000053-3E03-42D4-83C9-84105964038E}"/>
              </c:ext>
            </c:extLst>
          </c:dPt>
          <c:dPt>
            <c:idx val="42"/>
            <c:bubble3D val="0"/>
            <c:spPr>
              <a:solidFill>
                <a:schemeClr val="accent1">
                  <a:lumMod val="70000"/>
                </a:schemeClr>
              </a:solidFill>
              <a:ln>
                <a:noFill/>
              </a:ln>
              <a:effectLst/>
            </c:spPr>
            <c:extLst>
              <c:ext xmlns:c16="http://schemas.microsoft.com/office/drawing/2014/chart" uri="{C3380CC4-5D6E-409C-BE32-E72D297353CC}">
                <c16:uniqueId val="{00000055-3E03-42D4-83C9-84105964038E}"/>
              </c:ext>
            </c:extLst>
          </c:dPt>
          <c:dPt>
            <c:idx val="43"/>
            <c:bubble3D val="0"/>
            <c:spPr>
              <a:solidFill>
                <a:schemeClr val="accent2">
                  <a:lumMod val="70000"/>
                </a:schemeClr>
              </a:solidFill>
              <a:ln>
                <a:noFill/>
              </a:ln>
              <a:effectLst/>
            </c:spPr>
            <c:extLst>
              <c:ext xmlns:c16="http://schemas.microsoft.com/office/drawing/2014/chart" uri="{C3380CC4-5D6E-409C-BE32-E72D297353CC}">
                <c16:uniqueId val="{00000057-3E03-42D4-83C9-84105964038E}"/>
              </c:ext>
            </c:extLst>
          </c:dPt>
          <c:dPt>
            <c:idx val="44"/>
            <c:bubble3D val="0"/>
            <c:spPr>
              <a:solidFill>
                <a:schemeClr val="accent3">
                  <a:lumMod val="70000"/>
                </a:schemeClr>
              </a:solidFill>
              <a:ln>
                <a:noFill/>
              </a:ln>
              <a:effectLst/>
            </c:spPr>
            <c:extLst>
              <c:ext xmlns:c16="http://schemas.microsoft.com/office/drawing/2014/chart" uri="{C3380CC4-5D6E-409C-BE32-E72D297353CC}">
                <c16:uniqueId val="{00000059-3E03-42D4-83C9-84105964038E}"/>
              </c:ext>
            </c:extLst>
          </c:dPt>
          <c:dPt>
            <c:idx val="45"/>
            <c:bubble3D val="0"/>
            <c:spPr>
              <a:solidFill>
                <a:schemeClr val="accent4">
                  <a:lumMod val="70000"/>
                </a:schemeClr>
              </a:solidFill>
              <a:ln>
                <a:noFill/>
              </a:ln>
              <a:effectLst/>
            </c:spPr>
            <c:extLst>
              <c:ext xmlns:c16="http://schemas.microsoft.com/office/drawing/2014/chart" uri="{C3380CC4-5D6E-409C-BE32-E72D297353CC}">
                <c16:uniqueId val="{0000005B-3E03-42D4-83C9-84105964038E}"/>
              </c:ext>
            </c:extLst>
          </c:dPt>
          <c:dPt>
            <c:idx val="46"/>
            <c:bubble3D val="0"/>
            <c:spPr>
              <a:solidFill>
                <a:schemeClr val="accent5">
                  <a:lumMod val="70000"/>
                </a:schemeClr>
              </a:solidFill>
              <a:ln>
                <a:noFill/>
              </a:ln>
              <a:effectLst/>
            </c:spPr>
            <c:extLst>
              <c:ext xmlns:c16="http://schemas.microsoft.com/office/drawing/2014/chart" uri="{C3380CC4-5D6E-409C-BE32-E72D297353CC}">
                <c16:uniqueId val="{0000005D-3E03-42D4-83C9-84105964038E}"/>
              </c:ext>
            </c:extLst>
          </c:dPt>
          <c:dPt>
            <c:idx val="47"/>
            <c:bubble3D val="0"/>
            <c:spPr>
              <a:solidFill>
                <a:schemeClr val="accent6">
                  <a:lumMod val="70000"/>
                </a:schemeClr>
              </a:solidFill>
              <a:ln>
                <a:noFill/>
              </a:ln>
              <a:effectLst/>
            </c:spPr>
            <c:extLst>
              <c:ext xmlns:c16="http://schemas.microsoft.com/office/drawing/2014/chart" uri="{C3380CC4-5D6E-409C-BE32-E72D297353CC}">
                <c16:uniqueId val="{0000005F-3E03-42D4-83C9-84105964038E}"/>
              </c:ext>
            </c:extLst>
          </c:dPt>
          <c:dPt>
            <c:idx val="48"/>
            <c:bubble3D val="0"/>
            <c:spPr>
              <a:solidFill>
                <a:schemeClr val="accent1">
                  <a:lumMod val="50000"/>
                  <a:lumOff val="50000"/>
                </a:schemeClr>
              </a:solidFill>
              <a:ln>
                <a:noFill/>
              </a:ln>
              <a:effectLst/>
            </c:spPr>
            <c:extLst>
              <c:ext xmlns:c16="http://schemas.microsoft.com/office/drawing/2014/chart" uri="{C3380CC4-5D6E-409C-BE32-E72D297353CC}">
                <c16:uniqueId val="{00000061-3E03-42D4-83C9-84105964038E}"/>
              </c:ext>
            </c:extLst>
          </c:dPt>
          <c:dPt>
            <c:idx val="49"/>
            <c:bubble3D val="0"/>
            <c:spPr>
              <a:solidFill>
                <a:schemeClr val="accent2">
                  <a:lumMod val="50000"/>
                  <a:lumOff val="50000"/>
                </a:schemeClr>
              </a:solidFill>
              <a:ln>
                <a:noFill/>
              </a:ln>
              <a:effectLst/>
            </c:spPr>
            <c:extLst>
              <c:ext xmlns:c16="http://schemas.microsoft.com/office/drawing/2014/chart" uri="{C3380CC4-5D6E-409C-BE32-E72D297353CC}">
                <c16:uniqueId val="{00000063-3E03-42D4-83C9-84105964038E}"/>
              </c:ext>
            </c:extLst>
          </c:dPt>
          <c:dPt>
            <c:idx val="50"/>
            <c:bubble3D val="0"/>
            <c:spPr>
              <a:solidFill>
                <a:schemeClr val="accent3">
                  <a:lumMod val="50000"/>
                  <a:lumOff val="50000"/>
                </a:schemeClr>
              </a:solidFill>
              <a:ln>
                <a:noFill/>
              </a:ln>
              <a:effectLst/>
            </c:spPr>
            <c:extLst>
              <c:ext xmlns:c16="http://schemas.microsoft.com/office/drawing/2014/chart" uri="{C3380CC4-5D6E-409C-BE32-E72D297353CC}">
                <c16:uniqueId val="{00000065-3E03-42D4-83C9-84105964038E}"/>
              </c:ext>
            </c:extLst>
          </c:dPt>
          <c:dPt>
            <c:idx val="51"/>
            <c:bubble3D val="0"/>
            <c:spPr>
              <a:solidFill>
                <a:schemeClr val="accent4">
                  <a:lumMod val="50000"/>
                  <a:lumOff val="50000"/>
                </a:schemeClr>
              </a:solidFill>
              <a:ln>
                <a:noFill/>
              </a:ln>
              <a:effectLst/>
            </c:spPr>
            <c:extLst>
              <c:ext xmlns:c16="http://schemas.microsoft.com/office/drawing/2014/chart" uri="{C3380CC4-5D6E-409C-BE32-E72D297353CC}">
                <c16:uniqueId val="{00000067-3E03-42D4-83C9-84105964038E}"/>
              </c:ext>
            </c:extLst>
          </c:dPt>
          <c:dPt>
            <c:idx val="52"/>
            <c:bubble3D val="0"/>
            <c:spPr>
              <a:solidFill>
                <a:schemeClr val="accent5">
                  <a:lumMod val="50000"/>
                  <a:lumOff val="50000"/>
                </a:schemeClr>
              </a:solidFill>
              <a:ln>
                <a:noFill/>
              </a:ln>
              <a:effectLst/>
            </c:spPr>
            <c:extLst>
              <c:ext xmlns:c16="http://schemas.microsoft.com/office/drawing/2014/chart" uri="{C3380CC4-5D6E-409C-BE32-E72D297353CC}">
                <c16:uniqueId val="{00000069-3E03-42D4-83C9-84105964038E}"/>
              </c:ext>
            </c:extLst>
          </c:dPt>
          <c:dPt>
            <c:idx val="53"/>
            <c:bubble3D val="0"/>
            <c:spPr>
              <a:solidFill>
                <a:schemeClr val="accent6">
                  <a:lumMod val="50000"/>
                  <a:lumOff val="50000"/>
                </a:schemeClr>
              </a:solidFill>
              <a:ln>
                <a:noFill/>
              </a:ln>
              <a:effectLst/>
            </c:spPr>
            <c:extLst>
              <c:ext xmlns:c16="http://schemas.microsoft.com/office/drawing/2014/chart" uri="{C3380CC4-5D6E-409C-BE32-E72D297353CC}">
                <c16:uniqueId val="{0000006B-3E03-42D4-83C9-84105964038E}"/>
              </c:ext>
            </c:extLst>
          </c:dPt>
          <c:dPt>
            <c:idx val="54"/>
            <c:bubble3D val="0"/>
            <c:spPr>
              <a:solidFill>
                <a:schemeClr val="accent1"/>
              </a:solidFill>
              <a:ln>
                <a:noFill/>
              </a:ln>
              <a:effectLst/>
            </c:spPr>
            <c:extLst>
              <c:ext xmlns:c16="http://schemas.microsoft.com/office/drawing/2014/chart" uri="{C3380CC4-5D6E-409C-BE32-E72D297353CC}">
                <c16:uniqueId val="{0000006D-3E03-42D4-83C9-84105964038E}"/>
              </c:ext>
            </c:extLst>
          </c:dPt>
          <c:dPt>
            <c:idx val="55"/>
            <c:bubble3D val="0"/>
            <c:spPr>
              <a:solidFill>
                <a:schemeClr val="accent2"/>
              </a:solidFill>
              <a:ln>
                <a:noFill/>
              </a:ln>
              <a:effectLst/>
            </c:spPr>
            <c:extLst>
              <c:ext xmlns:c16="http://schemas.microsoft.com/office/drawing/2014/chart" uri="{C3380CC4-5D6E-409C-BE32-E72D297353CC}">
                <c16:uniqueId val="{0000006F-F714-4CAD-A560-55E71D7ADCE9}"/>
              </c:ext>
            </c:extLst>
          </c:dPt>
          <c:dPt>
            <c:idx val="56"/>
            <c:bubble3D val="0"/>
            <c:spPr>
              <a:solidFill>
                <a:schemeClr val="accent3"/>
              </a:solidFill>
              <a:ln>
                <a:noFill/>
              </a:ln>
              <a:effectLst/>
            </c:spPr>
            <c:extLst>
              <c:ext xmlns:c16="http://schemas.microsoft.com/office/drawing/2014/chart" uri="{C3380CC4-5D6E-409C-BE32-E72D297353CC}">
                <c16:uniqueId val="{00000071-F714-4CAD-A560-55E71D7ADCE9}"/>
              </c:ext>
            </c:extLst>
          </c:dPt>
          <c:dPt>
            <c:idx val="57"/>
            <c:bubble3D val="0"/>
            <c:spPr>
              <a:solidFill>
                <a:schemeClr val="accent4"/>
              </a:solidFill>
              <a:ln>
                <a:noFill/>
              </a:ln>
              <a:effectLst/>
            </c:spPr>
            <c:extLst>
              <c:ext xmlns:c16="http://schemas.microsoft.com/office/drawing/2014/chart" uri="{C3380CC4-5D6E-409C-BE32-E72D297353CC}">
                <c16:uniqueId val="{00000073-07D4-4070-B505-417AFC9D563E}"/>
              </c:ext>
            </c:extLst>
          </c:dPt>
          <c:dPt>
            <c:idx val="58"/>
            <c:bubble3D val="0"/>
            <c:spPr>
              <a:solidFill>
                <a:schemeClr val="accent5"/>
              </a:solidFill>
              <a:ln>
                <a:noFill/>
              </a:ln>
              <a:effectLst/>
            </c:spPr>
            <c:extLst>
              <c:ext xmlns:c16="http://schemas.microsoft.com/office/drawing/2014/chart" uri="{C3380CC4-5D6E-409C-BE32-E72D297353CC}">
                <c16:uniqueId val="{00000075-07D4-4070-B505-417AFC9D563E}"/>
              </c:ext>
            </c:extLst>
          </c:dPt>
          <c:dPt>
            <c:idx val="59"/>
            <c:bubble3D val="0"/>
            <c:spPr>
              <a:solidFill>
                <a:schemeClr val="accent6"/>
              </a:solidFill>
              <a:ln>
                <a:noFill/>
              </a:ln>
              <a:effectLst/>
            </c:spPr>
            <c:extLst>
              <c:ext xmlns:c16="http://schemas.microsoft.com/office/drawing/2014/chart" uri="{C3380CC4-5D6E-409C-BE32-E72D297353CC}">
                <c16:uniqueId val="{00000077-07D4-4070-B505-417AFC9D563E}"/>
              </c:ext>
            </c:extLst>
          </c:dPt>
          <c:dPt>
            <c:idx val="60"/>
            <c:bubble3D val="0"/>
            <c:spPr>
              <a:solidFill>
                <a:schemeClr val="accent1">
                  <a:lumMod val="60000"/>
                </a:schemeClr>
              </a:solidFill>
              <a:ln>
                <a:noFill/>
              </a:ln>
              <a:effectLst/>
            </c:spPr>
            <c:extLst>
              <c:ext xmlns:c16="http://schemas.microsoft.com/office/drawing/2014/chart" uri="{C3380CC4-5D6E-409C-BE32-E72D297353CC}">
                <c16:uniqueId val="{00000079-07D4-4070-B505-417AFC9D563E}"/>
              </c:ext>
            </c:extLst>
          </c:dPt>
          <c:dPt>
            <c:idx val="61"/>
            <c:bubble3D val="0"/>
            <c:spPr>
              <a:solidFill>
                <a:schemeClr val="accent2">
                  <a:lumMod val="60000"/>
                </a:schemeClr>
              </a:solidFill>
              <a:ln>
                <a:noFill/>
              </a:ln>
              <a:effectLst/>
            </c:spPr>
            <c:extLst>
              <c:ext xmlns:c16="http://schemas.microsoft.com/office/drawing/2014/chart" uri="{C3380CC4-5D6E-409C-BE32-E72D297353CC}">
                <c16:uniqueId val="{0000007B-07D4-4070-B505-417AFC9D563E}"/>
              </c:ext>
            </c:extLst>
          </c:dPt>
          <c:dPt>
            <c:idx val="62"/>
            <c:bubble3D val="0"/>
            <c:spPr>
              <a:solidFill>
                <a:schemeClr val="accent3">
                  <a:lumMod val="60000"/>
                </a:schemeClr>
              </a:solidFill>
              <a:ln>
                <a:noFill/>
              </a:ln>
              <a:effectLst/>
            </c:spPr>
            <c:extLst>
              <c:ext xmlns:c16="http://schemas.microsoft.com/office/drawing/2014/chart" uri="{C3380CC4-5D6E-409C-BE32-E72D297353CC}">
                <c16:uniqueId val="{0000007D-07D4-4070-B505-417AFC9D563E}"/>
              </c:ext>
            </c:extLst>
          </c:dPt>
          <c:dPt>
            <c:idx val="63"/>
            <c:bubble3D val="0"/>
            <c:spPr>
              <a:solidFill>
                <a:schemeClr val="accent4">
                  <a:lumMod val="60000"/>
                </a:schemeClr>
              </a:solidFill>
              <a:ln>
                <a:noFill/>
              </a:ln>
              <a:effectLst/>
            </c:spPr>
            <c:extLst>
              <c:ext xmlns:c16="http://schemas.microsoft.com/office/drawing/2014/chart" uri="{C3380CC4-5D6E-409C-BE32-E72D297353CC}">
                <c16:uniqueId val="{0000007F-07D4-4070-B505-417AFC9D563E}"/>
              </c:ext>
            </c:extLst>
          </c:dPt>
          <c:dPt>
            <c:idx val="64"/>
            <c:bubble3D val="0"/>
            <c:spPr>
              <a:solidFill>
                <a:schemeClr val="accent5">
                  <a:lumMod val="60000"/>
                </a:schemeClr>
              </a:solidFill>
              <a:ln>
                <a:noFill/>
              </a:ln>
              <a:effectLst/>
            </c:spPr>
            <c:extLst>
              <c:ext xmlns:c16="http://schemas.microsoft.com/office/drawing/2014/chart" uri="{C3380CC4-5D6E-409C-BE32-E72D297353CC}">
                <c16:uniqueId val="{00000081-07D4-4070-B505-417AFC9D563E}"/>
              </c:ext>
            </c:extLst>
          </c:dPt>
          <c:dPt>
            <c:idx val="65"/>
            <c:bubble3D val="0"/>
            <c:spPr>
              <a:solidFill>
                <a:schemeClr val="accent6">
                  <a:lumMod val="60000"/>
                </a:schemeClr>
              </a:solidFill>
              <a:ln>
                <a:noFill/>
              </a:ln>
              <a:effectLst/>
            </c:spPr>
            <c:extLst>
              <c:ext xmlns:c16="http://schemas.microsoft.com/office/drawing/2014/chart" uri="{C3380CC4-5D6E-409C-BE32-E72D297353CC}">
                <c16:uniqueId val="{00000083-07D4-4070-B505-417AFC9D563E}"/>
              </c:ext>
            </c:extLst>
          </c:dPt>
          <c:dPt>
            <c:idx val="66"/>
            <c:bubble3D val="0"/>
            <c:spPr>
              <a:solidFill>
                <a:schemeClr val="accent1">
                  <a:lumMod val="80000"/>
                  <a:lumOff val="20000"/>
                </a:schemeClr>
              </a:solidFill>
              <a:ln>
                <a:noFill/>
              </a:ln>
              <a:effectLst/>
            </c:spPr>
            <c:extLst>
              <c:ext xmlns:c16="http://schemas.microsoft.com/office/drawing/2014/chart" uri="{C3380CC4-5D6E-409C-BE32-E72D297353CC}">
                <c16:uniqueId val="{00000085-07D4-4070-B505-417AFC9D563E}"/>
              </c:ext>
            </c:extLst>
          </c:dPt>
          <c:dPt>
            <c:idx val="67"/>
            <c:bubble3D val="0"/>
            <c:spPr>
              <a:solidFill>
                <a:schemeClr val="accent2">
                  <a:lumMod val="80000"/>
                  <a:lumOff val="20000"/>
                </a:schemeClr>
              </a:solidFill>
              <a:ln>
                <a:noFill/>
              </a:ln>
              <a:effectLst/>
            </c:spPr>
            <c:extLst>
              <c:ext xmlns:c16="http://schemas.microsoft.com/office/drawing/2014/chart" uri="{C3380CC4-5D6E-409C-BE32-E72D297353CC}">
                <c16:uniqueId val="{00000087-07D4-4070-B505-417AFC9D563E}"/>
              </c:ext>
            </c:extLst>
          </c:dPt>
          <c:dPt>
            <c:idx val="68"/>
            <c:bubble3D val="0"/>
            <c:spPr>
              <a:solidFill>
                <a:schemeClr val="accent3">
                  <a:lumMod val="80000"/>
                  <a:lumOff val="20000"/>
                </a:schemeClr>
              </a:solidFill>
              <a:ln>
                <a:noFill/>
              </a:ln>
              <a:effectLst/>
            </c:spPr>
            <c:extLst>
              <c:ext xmlns:c16="http://schemas.microsoft.com/office/drawing/2014/chart" uri="{C3380CC4-5D6E-409C-BE32-E72D297353CC}">
                <c16:uniqueId val="{00000089-07D4-4070-B505-417AFC9D563E}"/>
              </c:ext>
            </c:extLst>
          </c:dPt>
          <c:dPt>
            <c:idx val="69"/>
            <c:bubble3D val="0"/>
            <c:spPr>
              <a:solidFill>
                <a:schemeClr val="accent4">
                  <a:lumMod val="80000"/>
                  <a:lumOff val="20000"/>
                </a:schemeClr>
              </a:solidFill>
              <a:ln>
                <a:noFill/>
              </a:ln>
              <a:effectLst/>
            </c:spPr>
            <c:extLst>
              <c:ext xmlns:c16="http://schemas.microsoft.com/office/drawing/2014/chart" uri="{C3380CC4-5D6E-409C-BE32-E72D297353CC}">
                <c16:uniqueId val="{0000008B-07D4-4070-B505-417AFC9D563E}"/>
              </c:ext>
            </c:extLst>
          </c:dPt>
          <c:dPt>
            <c:idx val="70"/>
            <c:bubble3D val="0"/>
            <c:spPr>
              <a:solidFill>
                <a:schemeClr val="accent5">
                  <a:lumMod val="80000"/>
                  <a:lumOff val="20000"/>
                </a:schemeClr>
              </a:solidFill>
              <a:ln>
                <a:noFill/>
              </a:ln>
              <a:effectLst/>
            </c:spPr>
            <c:extLst>
              <c:ext xmlns:c16="http://schemas.microsoft.com/office/drawing/2014/chart" uri="{C3380CC4-5D6E-409C-BE32-E72D297353CC}">
                <c16:uniqueId val="{0000008D-07D4-4070-B505-417AFC9D563E}"/>
              </c:ext>
            </c:extLst>
          </c:dPt>
          <c:dPt>
            <c:idx val="71"/>
            <c:bubble3D val="0"/>
            <c:spPr>
              <a:solidFill>
                <a:schemeClr val="accent6">
                  <a:lumMod val="80000"/>
                  <a:lumOff val="20000"/>
                </a:schemeClr>
              </a:solidFill>
              <a:ln>
                <a:noFill/>
              </a:ln>
              <a:effectLst/>
            </c:spPr>
            <c:extLst>
              <c:ext xmlns:c16="http://schemas.microsoft.com/office/drawing/2014/chart" uri="{C3380CC4-5D6E-409C-BE32-E72D297353CC}">
                <c16:uniqueId val="{0000008F-07D4-4070-B505-417AFC9D563E}"/>
              </c:ext>
            </c:extLst>
          </c:dPt>
          <c:dPt>
            <c:idx val="72"/>
            <c:bubble3D val="0"/>
            <c:spPr>
              <a:solidFill>
                <a:schemeClr val="accent1">
                  <a:lumMod val="80000"/>
                </a:schemeClr>
              </a:solidFill>
              <a:ln>
                <a:noFill/>
              </a:ln>
              <a:effectLst/>
            </c:spPr>
            <c:extLst>
              <c:ext xmlns:c16="http://schemas.microsoft.com/office/drawing/2014/chart" uri="{C3380CC4-5D6E-409C-BE32-E72D297353CC}">
                <c16:uniqueId val="{00000091-07D4-4070-B505-417AFC9D563E}"/>
              </c:ext>
            </c:extLst>
          </c:dPt>
          <c:dPt>
            <c:idx val="73"/>
            <c:bubble3D val="0"/>
            <c:spPr>
              <a:solidFill>
                <a:schemeClr val="accent2">
                  <a:lumMod val="80000"/>
                </a:schemeClr>
              </a:solidFill>
              <a:ln>
                <a:noFill/>
              </a:ln>
              <a:effectLst/>
            </c:spPr>
            <c:extLst>
              <c:ext xmlns:c16="http://schemas.microsoft.com/office/drawing/2014/chart" uri="{C3380CC4-5D6E-409C-BE32-E72D297353CC}">
                <c16:uniqueId val="{00000093-07D4-4070-B505-417AFC9D563E}"/>
              </c:ext>
            </c:extLst>
          </c:dPt>
          <c:dPt>
            <c:idx val="74"/>
            <c:bubble3D val="0"/>
            <c:spPr>
              <a:solidFill>
                <a:schemeClr val="accent3">
                  <a:lumMod val="80000"/>
                </a:schemeClr>
              </a:solidFill>
              <a:ln>
                <a:noFill/>
              </a:ln>
              <a:effectLst/>
            </c:spPr>
            <c:extLst>
              <c:ext xmlns:c16="http://schemas.microsoft.com/office/drawing/2014/chart" uri="{C3380CC4-5D6E-409C-BE32-E72D297353CC}">
                <c16:uniqueId val="{00000095-07D4-4070-B505-417AFC9D563E}"/>
              </c:ext>
            </c:extLst>
          </c:dPt>
          <c:dPt>
            <c:idx val="75"/>
            <c:bubble3D val="0"/>
            <c:spPr>
              <a:solidFill>
                <a:schemeClr val="accent4">
                  <a:lumMod val="80000"/>
                </a:schemeClr>
              </a:solidFill>
              <a:ln>
                <a:noFill/>
              </a:ln>
              <a:effectLst/>
            </c:spPr>
            <c:extLst>
              <c:ext xmlns:c16="http://schemas.microsoft.com/office/drawing/2014/chart" uri="{C3380CC4-5D6E-409C-BE32-E72D297353CC}">
                <c16:uniqueId val="{00000097-07D4-4070-B505-417AFC9D563E}"/>
              </c:ext>
            </c:extLst>
          </c:dPt>
          <c:dPt>
            <c:idx val="76"/>
            <c:bubble3D val="0"/>
            <c:spPr>
              <a:solidFill>
                <a:schemeClr val="accent5">
                  <a:lumMod val="80000"/>
                </a:schemeClr>
              </a:solidFill>
              <a:ln>
                <a:noFill/>
              </a:ln>
              <a:effectLst/>
            </c:spPr>
            <c:extLst>
              <c:ext xmlns:c16="http://schemas.microsoft.com/office/drawing/2014/chart" uri="{C3380CC4-5D6E-409C-BE32-E72D297353CC}">
                <c16:uniqueId val="{00000099-07D4-4070-B505-417AFC9D563E}"/>
              </c:ext>
            </c:extLst>
          </c:dPt>
          <c:dPt>
            <c:idx val="77"/>
            <c:bubble3D val="0"/>
            <c:spPr>
              <a:solidFill>
                <a:schemeClr val="accent6">
                  <a:lumMod val="80000"/>
                </a:schemeClr>
              </a:solidFill>
              <a:ln>
                <a:noFill/>
              </a:ln>
              <a:effectLst/>
            </c:spPr>
            <c:extLst>
              <c:ext xmlns:c16="http://schemas.microsoft.com/office/drawing/2014/chart" uri="{C3380CC4-5D6E-409C-BE32-E72D297353CC}">
                <c16:uniqueId val="{0000009B-07D4-4070-B505-417AFC9D563E}"/>
              </c:ext>
            </c:extLst>
          </c:dPt>
          <c:dPt>
            <c:idx val="78"/>
            <c:bubble3D val="0"/>
            <c:spPr>
              <a:solidFill>
                <a:schemeClr val="accent1">
                  <a:lumMod val="60000"/>
                  <a:lumOff val="40000"/>
                </a:schemeClr>
              </a:solidFill>
              <a:ln>
                <a:noFill/>
              </a:ln>
              <a:effectLst/>
            </c:spPr>
            <c:extLst>
              <c:ext xmlns:c16="http://schemas.microsoft.com/office/drawing/2014/chart" uri="{C3380CC4-5D6E-409C-BE32-E72D297353CC}">
                <c16:uniqueId val="{0000009D-07D4-4070-B505-417AFC9D563E}"/>
              </c:ext>
            </c:extLst>
          </c:dPt>
          <c:dPt>
            <c:idx val="79"/>
            <c:bubble3D val="0"/>
            <c:spPr>
              <a:solidFill>
                <a:schemeClr val="accent2">
                  <a:lumMod val="60000"/>
                  <a:lumOff val="40000"/>
                </a:schemeClr>
              </a:solidFill>
              <a:ln>
                <a:noFill/>
              </a:ln>
              <a:effectLst/>
            </c:spPr>
            <c:extLst>
              <c:ext xmlns:c16="http://schemas.microsoft.com/office/drawing/2014/chart" uri="{C3380CC4-5D6E-409C-BE32-E72D297353CC}">
                <c16:uniqueId val="{0000009F-07D4-4070-B505-417AFC9D563E}"/>
              </c:ext>
            </c:extLst>
          </c:dPt>
          <c:dPt>
            <c:idx val="80"/>
            <c:bubble3D val="0"/>
            <c:spPr>
              <a:solidFill>
                <a:schemeClr val="accent3">
                  <a:lumMod val="60000"/>
                  <a:lumOff val="40000"/>
                </a:schemeClr>
              </a:solidFill>
              <a:ln>
                <a:noFill/>
              </a:ln>
              <a:effectLst/>
            </c:spPr>
            <c:extLst>
              <c:ext xmlns:c16="http://schemas.microsoft.com/office/drawing/2014/chart" uri="{C3380CC4-5D6E-409C-BE32-E72D297353CC}">
                <c16:uniqueId val="{000000A1-07D4-4070-B505-417AFC9D563E}"/>
              </c:ext>
            </c:extLst>
          </c:dPt>
          <c:dPt>
            <c:idx val="81"/>
            <c:bubble3D val="0"/>
            <c:spPr>
              <a:solidFill>
                <a:schemeClr val="accent4">
                  <a:lumMod val="60000"/>
                  <a:lumOff val="40000"/>
                </a:schemeClr>
              </a:solidFill>
              <a:ln>
                <a:noFill/>
              </a:ln>
              <a:effectLst/>
            </c:spPr>
            <c:extLst>
              <c:ext xmlns:c16="http://schemas.microsoft.com/office/drawing/2014/chart" uri="{C3380CC4-5D6E-409C-BE32-E72D297353CC}">
                <c16:uniqueId val="{000000A3-07D4-4070-B505-417AFC9D563E}"/>
              </c:ext>
            </c:extLst>
          </c:dPt>
          <c:dPt>
            <c:idx val="82"/>
            <c:bubble3D val="0"/>
            <c:spPr>
              <a:solidFill>
                <a:schemeClr val="accent5">
                  <a:lumMod val="60000"/>
                  <a:lumOff val="40000"/>
                </a:schemeClr>
              </a:solidFill>
              <a:ln>
                <a:noFill/>
              </a:ln>
              <a:effectLst/>
            </c:spPr>
            <c:extLst>
              <c:ext xmlns:c16="http://schemas.microsoft.com/office/drawing/2014/chart" uri="{C3380CC4-5D6E-409C-BE32-E72D297353CC}">
                <c16:uniqueId val="{000000A5-07D4-4070-B505-417AFC9D563E}"/>
              </c:ext>
            </c:extLst>
          </c:dPt>
          <c:dPt>
            <c:idx val="83"/>
            <c:bubble3D val="0"/>
            <c:spPr>
              <a:solidFill>
                <a:schemeClr val="accent6">
                  <a:lumMod val="60000"/>
                  <a:lumOff val="40000"/>
                </a:schemeClr>
              </a:solidFill>
              <a:ln>
                <a:noFill/>
              </a:ln>
              <a:effectLst/>
            </c:spPr>
            <c:extLst>
              <c:ext xmlns:c16="http://schemas.microsoft.com/office/drawing/2014/chart" uri="{C3380CC4-5D6E-409C-BE32-E72D297353CC}">
                <c16:uniqueId val="{000000A7-07D4-4070-B505-417AFC9D563E}"/>
              </c:ext>
            </c:extLst>
          </c:dPt>
          <c:cat>
            <c:strRef>
              <c:f>Pivot!$B$7:$B$91</c:f>
              <c:strCache>
                <c:ptCount val="84"/>
                <c:pt idx="0">
                  <c:v>./.</c:v>
                </c:pt>
                <c:pt idx="1">
                  <c:v>abat AG</c:v>
                </c:pt>
                <c:pt idx="2">
                  <c:v>Accenture</c:v>
                </c:pt>
                <c:pt idx="3">
                  <c:v>Alexander Behnke</c:v>
                </c:pt>
                <c:pt idx="4">
                  <c:v>Andreas Schmidt</c:v>
                </c:pt>
                <c:pt idx="5">
                  <c:v>Atos Information Technology GmbH</c:v>
                </c:pt>
                <c:pt idx="6">
                  <c:v>Atos Information Technology GmbH </c:v>
                </c:pt>
                <c:pt idx="7">
                  <c:v>Axel Leiter</c:v>
                </c:pt>
                <c:pt idx="8">
                  <c:v>BearingPoint GmbH</c:v>
                </c:pt>
                <c:pt idx="9">
                  <c:v>Bechtle</c:v>
                </c:pt>
                <c:pt idx="10">
                  <c:v>Bechtle AG</c:v>
                </c:pt>
                <c:pt idx="11">
                  <c:v>Burak Gucer</c:v>
                </c:pt>
                <c:pt idx="12">
                  <c:v>CGI Deutschland B.V. &amp; Co. KG</c:v>
                </c:pt>
                <c:pt idx="13">
                  <c:v>Computacenter AG &amp; Co. KG</c:v>
                </c:pt>
                <c:pt idx="14">
                  <c:v>Computacenter AG &amp; Co. oHG</c:v>
                </c:pt>
                <c:pt idx="15">
                  <c:v>Conet Solutions GmbH</c:v>
                </c:pt>
                <c:pt idx="16">
                  <c:v>Deutsche Gesellschaft für Cybersicherheit mbH &amp; Co. KG </c:v>
                </c:pt>
                <c:pt idx="17">
                  <c:v>DS Data Systems GmbH</c:v>
                </c:pt>
                <c:pt idx="18">
                  <c:v>DXC</c:v>
                </c:pt>
                <c:pt idx="19">
                  <c:v>ETICSec IT-Compliance &amp; Security</c:v>
                </c:pt>
                <c:pt idx="20">
                  <c:v>Eviden Germany GmbH</c:v>
                </c:pt>
                <c:pt idx="21">
                  <c:v>expertree Consulting GmbH</c:v>
                </c:pt>
                <c:pt idx="22">
                  <c:v>Ferchau</c:v>
                </c:pt>
                <c:pt idx="23">
                  <c:v>genua</c:v>
                </c:pt>
                <c:pt idx="24">
                  <c:v>Golden Crown
4.11.22: Änderung auf BC Consulting GmbH</c:v>
                </c:pt>
                <c:pt idx="25">
                  <c:v>IBM Deutschland GmbH</c:v>
                </c:pt>
                <c:pt idx="26">
                  <c:v>Infopulse GmbH</c:v>
                </c:pt>
                <c:pt idx="27">
                  <c:v>ISO Public Services GmbH</c:v>
                </c:pt>
                <c:pt idx="28">
                  <c:v>Limbach-design</c:v>
                </c:pt>
                <c:pt idx="29">
                  <c:v>MACONIA GmbH</c:v>
                </c:pt>
                <c:pt idx="30">
                  <c:v>Michael Kretzschmar</c:v>
                </c:pt>
                <c:pt idx="31">
                  <c:v>neam it-services GmbH</c:v>
                </c:pt>
                <c:pt idx="32">
                  <c:v>Nortal LLC</c:v>
                </c:pt>
                <c:pt idx="33">
                  <c:v>Otto Pauck</c:v>
                </c:pt>
                <c:pt idx="34">
                  <c:v>P1 Consulting GmbH</c:v>
                </c:pt>
                <c:pt idx="35">
                  <c:v>PricewaterhouseCoopers GmbH WPG (PwC)</c:v>
                </c:pt>
                <c:pt idx="36">
                  <c:v>Proxcel GmbH</c:v>
                </c:pt>
                <c:pt idx="37">
                  <c:v>sec³ Beratung GmbH &amp; Co. KG</c:v>
                </c:pt>
                <c:pt idx="38">
                  <c:v>Secunet</c:v>
                </c:pt>
                <c:pt idx="39">
                  <c:v>Secunet Security Networks AG</c:v>
                </c:pt>
                <c:pt idx="40">
                  <c:v>SRH Berlin University of Applied Science</c:v>
                </c:pt>
                <c:pt idx="41">
                  <c:v>SRH Hochschulen Berlin GmbH/ SRH Berlin University of Applied Science</c:v>
                </c:pt>
                <c:pt idx="42">
                  <c:v>Steep GmbH</c:v>
                </c:pt>
                <c:pt idx="43">
                  <c:v>Strong Minds 10 GmbH</c:v>
                </c:pt>
                <c:pt idx="44">
                  <c:v>SVA System Vertrieb Alexander GmbH</c:v>
                </c:pt>
                <c:pt idx="45">
                  <c:v>SVA System Vertrieb Alexander GmbH 
</c:v>
                </c:pt>
                <c:pt idx="46">
                  <c:v>Umbrella Unternehmensberatung GmbH</c:v>
                </c:pt>
                <c:pt idx="47">
                  <c:v>zero gravity</c:v>
                </c:pt>
                <c:pt idx="48">
                  <c:v>(blank)</c:v>
                </c:pt>
                <c:pt idx="49">
                  <c:v>OPTIQUM Unternehmensberatung GmbH</c:v>
                </c:pt>
                <c:pt idx="50">
                  <c:v>Phillipp Stoll</c:v>
                </c:pt>
                <c:pt idx="51">
                  <c:v>Accenture GmbH</c:v>
                </c:pt>
                <c:pt idx="52">
                  <c:v>Computacenter AG &amp; Co. oHG </c:v>
                </c:pt>
                <c:pt idx="53">
                  <c:v>Eviden GmbH</c:v>
                </c:pt>
                <c:pt idx="54">
                  <c:v>Sec2do</c:v>
                </c:pt>
                <c:pt idx="55">
                  <c:v>Atlassian Germany GmbH</c:v>
                </c:pt>
                <c:pt idx="56">
                  <c:v>Reiner Creutzburg</c:v>
                </c:pt>
                <c:pt idx="57">
                  <c:v>Nicolas Karl</c:v>
                </c:pt>
                <c:pt idx="58">
                  <c:v>Günther Eufinger</c:v>
                </c:pt>
                <c:pt idx="59">
                  <c:v>Fuentis AG</c:v>
                </c:pt>
                <c:pt idx="60">
                  <c:v>Prof. Dr. Hermann Strack</c:v>
                </c:pt>
                <c:pt idx="61">
                  <c:v>Bechtle GmbH &amp; Co. KG</c:v>
                </c:pt>
                <c:pt idx="62">
                  <c:v>Seitebau</c:v>
                </c:pt>
                <c:pt idx="63">
                  <c:v>SINC GmbH</c:v>
                </c:pt>
                <c:pt idx="64">
                  <c:v>Governikus</c:v>
                </c:pt>
                <c:pt idx="65">
                  <c:v>Alexander Illiev</c:v>
                </c:pt>
                <c:pt idx="66">
                  <c:v>Materna Information &amp; Communications SE</c:v>
                </c:pt>
                <c:pt idx="67">
                  <c:v>	Capgemini Deutschland GmbH</c:v>
                </c:pt>
                <c:pt idx="68">
                  <c:v>Nortal AG</c:v>
                </c:pt>
                <c:pt idx="69">
                  <c:v>	Computacenter AG &amp; Co. oHG</c:v>
                </c:pt>
                <c:pt idx="70">
                  <c:v>Ruhr-Universtität Bochum</c:v>
                </c:pt>
                <c:pt idx="71">
                  <c:v>top itservices AG</c:v>
                </c:pt>
                <c:pt idx="72">
                  <c:v>SEITENBAU GmbH</c:v>
                </c:pt>
                <c:pt idx="73">
                  <c:v>Bechtle GmbH</c:v>
                </c:pt>
                <c:pt idx="74">
                  <c:v>Bernd Rosing</c:v>
                </c:pt>
                <c:pt idx="75">
                  <c:v>Infinigate Deutschland GmbH </c:v>
                </c:pt>
                <c:pt idx="76">
                  <c:v>Sascha Beyer</c:v>
                </c:pt>
                <c:pt idx="77">
                  <c:v>Secardeo GmbH</c:v>
                </c:pt>
                <c:pt idx="78">
                  <c:v>ENTRUST Cooperation</c:v>
                </c:pt>
                <c:pt idx="79">
                  <c:v>ENTRUST EU SL.</c:v>
                </c:pt>
                <c:pt idx="80">
                  <c:v>Entrust Deutschland GmbH</c:v>
                </c:pt>
                <c:pt idx="81">
                  <c:v>Computacenter AG &amp; Co. KG </c:v>
                </c:pt>
                <c:pt idx="82">
                  <c:v>EnBW Cyber Security Services GmbH</c:v>
                </c:pt>
                <c:pt idx="83">
                  <c:v>	Governikus GmbH &amp; Co. KG</c:v>
                </c:pt>
              </c:strCache>
            </c:strRef>
          </c:cat>
          <c:val>
            <c:numRef>
              <c:f>Pivot!$C$7:$C$91</c:f>
              <c:numCache>
                <c:formatCode>General</c:formatCode>
                <c:ptCount val="84"/>
                <c:pt idx="0">
                  <c:v>0</c:v>
                </c:pt>
                <c:pt idx="1">
                  <c:v>320000</c:v>
                </c:pt>
                <c:pt idx="3">
                  <c:v>0</c:v>
                </c:pt>
                <c:pt idx="4">
                  <c:v>4800</c:v>
                </c:pt>
                <c:pt idx="5">
                  <c:v>3813000</c:v>
                </c:pt>
                <c:pt idx="6">
                  <c:v>0</c:v>
                </c:pt>
                <c:pt idx="7">
                  <c:v>0</c:v>
                </c:pt>
                <c:pt idx="8">
                  <c:v>4550000</c:v>
                </c:pt>
                <c:pt idx="9">
                  <c:v>0</c:v>
                </c:pt>
                <c:pt idx="11">
                  <c:v>318000</c:v>
                </c:pt>
                <c:pt idx="12">
                  <c:v>0</c:v>
                </c:pt>
                <c:pt idx="13">
                  <c:v>9000000</c:v>
                </c:pt>
                <c:pt idx="14">
                  <c:v>13365000</c:v>
                </c:pt>
                <c:pt idx="15">
                  <c:v>7050000</c:v>
                </c:pt>
                <c:pt idx="16">
                  <c:v>0</c:v>
                </c:pt>
                <c:pt idx="17">
                  <c:v>3750000</c:v>
                </c:pt>
                <c:pt idx="18">
                  <c:v>104000</c:v>
                </c:pt>
                <c:pt idx="19">
                  <c:v>0</c:v>
                </c:pt>
                <c:pt idx="20">
                  <c:v>18210000</c:v>
                </c:pt>
                <c:pt idx="21">
                  <c:v>80000</c:v>
                </c:pt>
                <c:pt idx="24">
                  <c:v>0</c:v>
                </c:pt>
                <c:pt idx="25">
                  <c:v>0</c:v>
                </c:pt>
                <c:pt idx="26">
                  <c:v>80000</c:v>
                </c:pt>
                <c:pt idx="27">
                  <c:v>500000</c:v>
                </c:pt>
                <c:pt idx="28">
                  <c:v>10500</c:v>
                </c:pt>
                <c:pt idx="29">
                  <c:v>150000</c:v>
                </c:pt>
                <c:pt idx="30">
                  <c:v>601000</c:v>
                </c:pt>
                <c:pt idx="31">
                  <c:v>10000</c:v>
                </c:pt>
                <c:pt idx="32">
                  <c:v>0</c:v>
                </c:pt>
                <c:pt idx="33">
                  <c:v>420000</c:v>
                </c:pt>
                <c:pt idx="34">
                  <c:v>0</c:v>
                </c:pt>
                <c:pt idx="35">
                  <c:v>400000</c:v>
                </c:pt>
                <c:pt idx="36">
                  <c:v>5900000</c:v>
                </c:pt>
                <c:pt idx="37">
                  <c:v>766000</c:v>
                </c:pt>
                <c:pt idx="39">
                  <c:v>0</c:v>
                </c:pt>
                <c:pt idx="40">
                  <c:v>0</c:v>
                </c:pt>
                <c:pt idx="41">
                  <c:v>0</c:v>
                </c:pt>
                <c:pt idx="43">
                  <c:v>122400</c:v>
                </c:pt>
                <c:pt idx="44">
                  <c:v>23050000</c:v>
                </c:pt>
                <c:pt idx="45">
                  <c:v>500000</c:v>
                </c:pt>
                <c:pt idx="46">
                  <c:v>1300000</c:v>
                </c:pt>
                <c:pt idx="47">
                  <c:v>0</c:v>
                </c:pt>
                <c:pt idx="49">
                  <c:v>500000</c:v>
                </c:pt>
                <c:pt idx="50">
                  <c:v>290000</c:v>
                </c:pt>
                <c:pt idx="51">
                  <c:v>4250000</c:v>
                </c:pt>
                <c:pt idx="52">
                  <c:v>500000</c:v>
                </c:pt>
                <c:pt idx="53">
                  <c:v>700000</c:v>
                </c:pt>
                <c:pt idx="54">
                  <c:v>350000</c:v>
                </c:pt>
                <c:pt idx="55">
                  <c:v>80000</c:v>
                </c:pt>
                <c:pt idx="56">
                  <c:v>180000</c:v>
                </c:pt>
                <c:pt idx="57">
                  <c:v>407000</c:v>
                </c:pt>
                <c:pt idx="58">
                  <c:v>150000</c:v>
                </c:pt>
                <c:pt idx="59">
                  <c:v>1090000</c:v>
                </c:pt>
                <c:pt idx="60">
                  <c:v>100000</c:v>
                </c:pt>
                <c:pt idx="61">
                  <c:v>250000</c:v>
                </c:pt>
                <c:pt idx="62">
                  <c:v>1000000</c:v>
                </c:pt>
                <c:pt idx="63">
                  <c:v>3000000</c:v>
                </c:pt>
                <c:pt idx="64">
                  <c:v>1000000</c:v>
                </c:pt>
                <c:pt idx="65">
                  <c:v>50000</c:v>
                </c:pt>
                <c:pt idx="66">
                  <c:v>1000000</c:v>
                </c:pt>
                <c:pt idx="67">
                  <c:v>1000000</c:v>
                </c:pt>
                <c:pt idx="68">
                  <c:v>2000000</c:v>
                </c:pt>
                <c:pt idx="69">
                  <c:v>1000000</c:v>
                </c:pt>
                <c:pt idx="70">
                  <c:v>100000</c:v>
                </c:pt>
                <c:pt idx="71">
                  <c:v>2000000</c:v>
                </c:pt>
                <c:pt idx="72">
                  <c:v>2000000</c:v>
                </c:pt>
                <c:pt idx="73">
                  <c:v>2000000</c:v>
                </c:pt>
                <c:pt idx="74">
                  <c:v>37000</c:v>
                </c:pt>
                <c:pt idx="76">
                  <c:v>65000</c:v>
                </c:pt>
                <c:pt idx="77">
                  <c:v>100000</c:v>
                </c:pt>
                <c:pt idx="78">
                  <c:v>300000</c:v>
                </c:pt>
                <c:pt idx="79">
                  <c:v>300000</c:v>
                </c:pt>
                <c:pt idx="80">
                  <c:v>1000000</c:v>
                </c:pt>
                <c:pt idx="81">
                  <c:v>550000</c:v>
                </c:pt>
                <c:pt idx="82">
                  <c:v>250000</c:v>
                </c:pt>
              </c:numCache>
            </c:numRef>
          </c:val>
          <c:extLst>
            <c:ext xmlns:c16="http://schemas.microsoft.com/office/drawing/2014/chart" uri="{C3380CC4-5D6E-409C-BE32-E72D297353CC}">
              <c16:uniqueId val="{00000004-90F4-4B30-ACA0-813D0E36C1C1}"/>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75405</xdr:colOff>
      <xdr:row>6</xdr:row>
      <xdr:rowOff>71437</xdr:rowOff>
    </xdr:from>
    <xdr:to>
      <xdr:col>22</xdr:col>
      <xdr:colOff>461962</xdr:colOff>
      <xdr:row>44</xdr:row>
      <xdr:rowOff>62706</xdr:rowOff>
    </xdr:to>
    <xdr:graphicFrame macro="">
      <xdr:nvGraphicFramePr>
        <xdr:cNvPr id="7" name="Diagramm 6">
          <a:extLst>
            <a:ext uri="{FF2B5EF4-FFF2-40B4-BE49-F238E27FC236}">
              <a16:creationId xmlns:a16="http://schemas.microsoft.com/office/drawing/2014/main" id="{8463C4F4-B88B-45D0-995A-0AD39ABF618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175418</xdr:colOff>
      <xdr:row>0</xdr:row>
      <xdr:rowOff>83344</xdr:rowOff>
    </xdr:from>
    <xdr:to>
      <xdr:col>16</xdr:col>
      <xdr:colOff>246856</xdr:colOff>
      <xdr:row>5</xdr:row>
      <xdr:rowOff>23812</xdr:rowOff>
    </xdr:to>
    <xdr:sp macro="" textlink="">
      <xdr:nvSpPr>
        <xdr:cNvPr id="8" name="Textfeld 7">
          <a:extLst>
            <a:ext uri="{FF2B5EF4-FFF2-40B4-BE49-F238E27FC236}">
              <a16:creationId xmlns:a16="http://schemas.microsoft.com/office/drawing/2014/main" id="{1D1D0F79-256D-DD24-229A-9B92D3E0A954}"/>
            </a:ext>
          </a:extLst>
        </xdr:cNvPr>
        <xdr:cNvSpPr txBox="1"/>
      </xdr:nvSpPr>
      <xdr:spPr>
        <a:xfrm>
          <a:off x="13069887" y="83344"/>
          <a:ext cx="4429125" cy="77390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In Bezug auf das jeweilige Los wurden alle Zertifikatsbschreibungen</a:t>
          </a:r>
          <a:r>
            <a:rPr lang="de-DE" sz="1100" baseline="0"/>
            <a:t> aufgenommen, unabhängig davon wie oft sie eingefordert wurden in Abhängigkeit der Rollen</a:t>
          </a:r>
          <a:endParaRPr lang="de-DE" sz="1100"/>
        </a:p>
      </xdr:txBody>
    </xdr:sp>
    <xdr:clientData/>
  </xdr:twoCellAnchor>
  <xdr:twoCellAnchor>
    <xdr:from>
      <xdr:col>10</xdr:col>
      <xdr:colOff>35718</xdr:colOff>
      <xdr:row>45</xdr:row>
      <xdr:rowOff>130969</xdr:rowOff>
    </xdr:from>
    <xdr:to>
      <xdr:col>21</xdr:col>
      <xdr:colOff>35718</xdr:colOff>
      <xdr:row>48</xdr:row>
      <xdr:rowOff>11906</xdr:rowOff>
    </xdr:to>
    <xdr:sp macro="" textlink="">
      <xdr:nvSpPr>
        <xdr:cNvPr id="10" name="Textfeld 9">
          <a:extLst>
            <a:ext uri="{FF2B5EF4-FFF2-40B4-BE49-F238E27FC236}">
              <a16:creationId xmlns:a16="http://schemas.microsoft.com/office/drawing/2014/main" id="{08588B3E-D263-F2A7-19A7-95978ACE1E33}"/>
            </a:ext>
          </a:extLst>
        </xdr:cNvPr>
        <xdr:cNvSpPr txBox="1"/>
      </xdr:nvSpPr>
      <xdr:spPr>
        <a:xfrm>
          <a:off x="12930187" y="7810500"/>
          <a:ext cx="7989094" cy="38100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Tabelle</a:t>
          </a:r>
          <a:r>
            <a:rPr lang="de-DE" sz="1100" baseline="0"/>
            <a:t> Volumen &gt; 6.000 PT und Anforderung Muss sowie Muss/Kann </a:t>
          </a:r>
          <a:endParaRPr lang="de-DE" sz="1100"/>
        </a:p>
      </xdr:txBody>
    </xdr:sp>
    <xdr:clientData/>
  </xdr:twoCellAnchor>
  <xdr:twoCellAnchor editAs="oneCell">
    <xdr:from>
      <xdr:col>9</xdr:col>
      <xdr:colOff>723108</xdr:colOff>
      <xdr:row>64</xdr:row>
      <xdr:rowOff>252412</xdr:rowOff>
    </xdr:from>
    <xdr:to>
      <xdr:col>28</xdr:col>
      <xdr:colOff>268729</xdr:colOff>
      <xdr:row>95</xdr:row>
      <xdr:rowOff>97720</xdr:rowOff>
    </xdr:to>
    <xdr:pic>
      <xdr:nvPicPr>
        <xdr:cNvPr id="11" name="Grafik 10">
          <a:extLst>
            <a:ext uri="{FF2B5EF4-FFF2-40B4-BE49-F238E27FC236}">
              <a16:creationId xmlns:a16="http://schemas.microsoft.com/office/drawing/2014/main" id="{53B54227-8E91-5DF5-6944-E92BAB6357CC}"/>
            </a:ext>
          </a:extLst>
        </xdr:cNvPr>
        <xdr:cNvPicPr>
          <a:picLocks noChangeAspect="1"/>
        </xdr:cNvPicPr>
      </xdr:nvPicPr>
      <xdr:blipFill>
        <a:blip xmlns:r="http://schemas.openxmlformats.org/officeDocument/2006/relationships" r:embed="rId2"/>
        <a:stretch>
          <a:fillRect/>
        </a:stretch>
      </xdr:blipFill>
      <xdr:spPr>
        <a:xfrm>
          <a:off x="12891296" y="11610975"/>
          <a:ext cx="9187302" cy="5644446"/>
        </a:xfrm>
        <a:prstGeom prst="rect">
          <a:avLst/>
        </a:prstGeom>
      </xdr:spPr>
    </xdr:pic>
    <xdr:clientData/>
  </xdr:twoCellAnchor>
  <xdr:twoCellAnchor>
    <xdr:from>
      <xdr:col>10</xdr:col>
      <xdr:colOff>35718</xdr:colOff>
      <xdr:row>62</xdr:row>
      <xdr:rowOff>190500</xdr:rowOff>
    </xdr:from>
    <xdr:to>
      <xdr:col>21</xdr:col>
      <xdr:colOff>35718</xdr:colOff>
      <xdr:row>64</xdr:row>
      <xdr:rowOff>74612</xdr:rowOff>
    </xdr:to>
    <xdr:sp macro="" textlink="">
      <xdr:nvSpPr>
        <xdr:cNvPr id="12" name="Textfeld 11">
          <a:extLst>
            <a:ext uri="{FF2B5EF4-FFF2-40B4-BE49-F238E27FC236}">
              <a16:creationId xmlns:a16="http://schemas.microsoft.com/office/drawing/2014/main" id="{9E4BC36C-3ABF-43FA-A703-8CF3E3C206A6}"/>
            </a:ext>
          </a:extLst>
        </xdr:cNvPr>
        <xdr:cNvSpPr txBox="1"/>
      </xdr:nvSpPr>
      <xdr:spPr>
        <a:xfrm>
          <a:off x="12930187" y="11049000"/>
          <a:ext cx="7989094" cy="384175"/>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de-DE" sz="1100"/>
            <a:t>Tabelle</a:t>
          </a:r>
          <a:r>
            <a:rPr lang="de-DE" sz="1100" baseline="0"/>
            <a:t> Volumen &gt; 6.000 PT</a:t>
          </a:r>
          <a:endParaRPr lang="de-D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7</xdr:row>
      <xdr:rowOff>95251</xdr:rowOff>
    </xdr:from>
    <xdr:to>
      <xdr:col>10</xdr:col>
      <xdr:colOff>438150</xdr:colOff>
      <xdr:row>29</xdr:row>
      <xdr:rowOff>133351</xdr:rowOff>
    </xdr:to>
    <xdr:graphicFrame macro="">
      <xdr:nvGraphicFramePr>
        <xdr:cNvPr id="2" name="Diagramm 1">
          <a:extLst>
            <a:ext uri="{FF2B5EF4-FFF2-40B4-BE49-F238E27FC236}">
              <a16:creationId xmlns:a16="http://schemas.microsoft.com/office/drawing/2014/main" id="{EFFB06DD-5D3A-D0AD-F81E-28CCA3E35A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absolute">
    <xdr:from>
      <xdr:col>0</xdr:col>
      <xdr:colOff>85725</xdr:colOff>
      <xdr:row>0</xdr:row>
      <xdr:rowOff>323851</xdr:rowOff>
    </xdr:from>
    <xdr:to>
      <xdr:col>1</xdr:col>
      <xdr:colOff>1628775</xdr:colOff>
      <xdr:row>5</xdr:row>
      <xdr:rowOff>149226</xdr:rowOff>
    </xdr:to>
    <mc:AlternateContent xmlns:mc="http://schemas.openxmlformats.org/markup-compatibility/2006" xmlns:sle15="http://schemas.microsoft.com/office/drawing/2012/slicer">
      <mc:Choice Requires="sle15">
        <xdr:graphicFrame macro="">
          <xdr:nvGraphicFramePr>
            <xdr:cNvPr id="2" name="IS-Revision/-Beratung">
              <a:extLst>
                <a:ext uri="{FF2B5EF4-FFF2-40B4-BE49-F238E27FC236}">
                  <a16:creationId xmlns:a16="http://schemas.microsoft.com/office/drawing/2014/main" id="{42D0D3AF-2757-D4FA-EE5B-7B65E402758E}"/>
                </a:ext>
              </a:extLst>
            </xdr:cNvPr>
            <xdr:cNvGraphicFramePr/>
          </xdr:nvGraphicFramePr>
          <xdr:xfrm>
            <a:off x="0" y="0"/>
            <a:ext cx="0" cy="0"/>
          </xdr:xfrm>
          <a:graphic>
            <a:graphicData uri="http://schemas.microsoft.com/office/drawing/2010/slicer">
              <sle:slicer xmlns:sle="http://schemas.microsoft.com/office/drawing/2010/slicer" name="IS-Revision/-Beratung"/>
            </a:graphicData>
          </a:graphic>
        </xdr:graphicFrame>
      </mc:Choice>
      <mc:Fallback xmlns="">
        <xdr:sp macro="" textlink="">
          <xdr:nvSpPr>
            <xdr:cNvPr id="0" name=""/>
            <xdr:cNvSpPr>
              <a:spLocks noTextEdit="1"/>
            </xdr:cNvSpPr>
          </xdr:nvSpPr>
          <xdr:spPr>
            <a:xfrm>
              <a:off x="82550" y="323851"/>
              <a:ext cx="1832084" cy="804151"/>
            </a:xfrm>
            <a:prstGeom prst="rect">
              <a:avLst/>
            </a:prstGeom>
            <a:solidFill>
              <a:prstClr val="white"/>
            </a:solidFill>
            <a:ln w="1">
              <a:solidFill>
                <a:prstClr val="green"/>
              </a:solidFill>
            </a:ln>
          </xdr:spPr>
          <xdr:txBody>
            <a:bodyPr vertOverflow="clip" horzOverflow="clip"/>
            <a:lstStyle/>
            <a:p>
              <a:r>
                <a:rPr lang="de-D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xdr:col>
      <xdr:colOff>1654175</xdr:colOff>
      <xdr:row>0</xdr:row>
      <xdr:rowOff>333375</xdr:rowOff>
    </xdr:from>
    <xdr:to>
      <xdr:col>1</xdr:col>
      <xdr:colOff>3333750</xdr:colOff>
      <xdr:row>5</xdr:row>
      <xdr:rowOff>124810</xdr:rowOff>
    </xdr:to>
    <mc:AlternateContent xmlns:mc="http://schemas.openxmlformats.org/markup-compatibility/2006" xmlns:sle15="http://schemas.microsoft.com/office/drawing/2012/slicer">
      <mc:Choice Requires="sle15">
        <xdr:graphicFrame macro="">
          <xdr:nvGraphicFramePr>
            <xdr:cNvPr id="3" name="IS-Pentest">
              <a:extLst>
                <a:ext uri="{FF2B5EF4-FFF2-40B4-BE49-F238E27FC236}">
                  <a16:creationId xmlns:a16="http://schemas.microsoft.com/office/drawing/2014/main" id="{846DA085-5CC7-103A-5B82-38C113C334C6}"/>
                </a:ext>
              </a:extLst>
            </xdr:cNvPr>
            <xdr:cNvGraphicFramePr/>
          </xdr:nvGraphicFramePr>
          <xdr:xfrm>
            <a:off x="0" y="0"/>
            <a:ext cx="0" cy="0"/>
          </xdr:xfrm>
          <a:graphic>
            <a:graphicData uri="http://schemas.microsoft.com/office/drawing/2010/slicer">
              <sle:slicer xmlns:sle="http://schemas.microsoft.com/office/drawing/2010/slicer" name="IS-Pentest"/>
            </a:graphicData>
          </a:graphic>
        </xdr:graphicFrame>
      </mc:Choice>
      <mc:Fallback xmlns="">
        <xdr:sp macro="" textlink="">
          <xdr:nvSpPr>
            <xdr:cNvPr id="0" name=""/>
            <xdr:cNvSpPr>
              <a:spLocks noTextEdit="1"/>
            </xdr:cNvSpPr>
          </xdr:nvSpPr>
          <xdr:spPr>
            <a:xfrm>
              <a:off x="1943209" y="330200"/>
              <a:ext cx="1679575" cy="825062"/>
            </a:xfrm>
            <a:prstGeom prst="rect">
              <a:avLst/>
            </a:prstGeom>
            <a:solidFill>
              <a:prstClr val="white"/>
            </a:solidFill>
            <a:ln w="1">
              <a:solidFill>
                <a:prstClr val="green"/>
              </a:solidFill>
            </a:ln>
          </xdr:spPr>
          <xdr:txBody>
            <a:bodyPr vertOverflow="clip" horzOverflow="clip"/>
            <a:lstStyle/>
            <a:p>
              <a:r>
                <a:rPr lang="de-D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3</xdr:col>
      <xdr:colOff>828675</xdr:colOff>
      <xdr:row>0</xdr:row>
      <xdr:rowOff>9524</xdr:rowOff>
    </xdr:from>
    <xdr:to>
      <xdr:col>12</xdr:col>
      <xdr:colOff>466725</xdr:colOff>
      <xdr:row>23</xdr:row>
      <xdr:rowOff>85726</xdr:rowOff>
    </xdr:to>
    <xdr:graphicFrame macro="">
      <xdr:nvGraphicFramePr>
        <xdr:cNvPr id="2" name="Diagramm 1">
          <a:extLst>
            <a:ext uri="{FF2B5EF4-FFF2-40B4-BE49-F238E27FC236}">
              <a16:creationId xmlns:a16="http://schemas.microsoft.com/office/drawing/2014/main" id="{3C5E27E9-2A6E-09EC-6B3B-455D0CF5D1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Stefanie Dzimkowski" refreshedDate="45706.368152777781" createdVersion="8" refreshedVersion="8" minRefreshableVersion="3" recordCount="345" xr:uid="{5AFECBE8-C85C-4549-AEF1-F3582287866C}">
  <cacheSource type="worksheet">
    <worksheetSource name="Tabelle1"/>
  </cacheSource>
  <cacheFields count="21">
    <cacheField name="#" numFmtId="0">
      <sharedItems containsString="0" containsBlank="1" containsNumber="1" containsInteger="1" minValue="1" maxValue="596"/>
    </cacheField>
    <cacheField name="Referenz _x000a_Vertriebsliste" numFmtId="0">
      <sharedItems containsBlank="1" containsMixedTypes="1" containsNumber="1" containsInteger="1" minValue="302" maxValue="302"/>
    </cacheField>
    <cacheField name="Kunde" numFmtId="0">
      <sharedItems containsBlank="1" count="58">
        <s v="Bundesinstitut für Risikobewertung"/>
        <s v="Bundeskriminalamt"/>
        <s v="LHS"/>
        <s v="BSI"/>
        <s v="ITZBund"/>
        <s v="Auswärtiges Amt"/>
        <s v="Ministerium für Umwelt, Klima und Energiewirtschaft Baden-Württemberg (UMBW)"/>
        <s v="Intern Jira"/>
        <s v="Bundesagentur für Arbeit"/>
        <s v="BITBW"/>
        <s v="Bundesanstalt für Immobilienaufgaben"/>
        <s v="IT.NRW"/>
        <s v="Landesamt für Zentrale Polizeiliche Dienste NRW"/>
        <s v="GIZ"/>
        <s v="Umweltministerium BaWü"/>
        <s v="Autobahn GmbH des Bundes"/>
        <s v="diverse"/>
        <s v="Bayerisches Staatsministerium für Unterricht und Kultus"/>
        <s v="MSZ"/>
        <s v="Ministerium für Heimat, Kommunales,_x000a_Bau und Gleichstellung_x000a_des Landes Nordrhein-Westfalen"/>
        <s v="Ministerium für Wirtschaft, Innovation, Digitalisierung und Energie_x000a_des Landes Nordrhein-Westfalen"/>
        <s v="LHM Landeshauptstadt München"/>
        <s v="Andreas Schmidt"/>
        <s v="Telefonica Germany GmbH"/>
        <s v="AOK-Bundesverband GbR"/>
        <s v="EVIDEN/HZD"/>
        <s v="Bayr Min für Digitalisierung"/>
        <s v="Berliner Stadtreinigung BSR"/>
        <s v="zero gravity"/>
        <s v="Innenministerium Baden-Württemberg"/>
        <s v="DRV Deutsche Rentenversicherung"/>
        <s v="Deutsche Rentenversicherung"/>
        <s v="BAköV"/>
        <s v="HZD"/>
        <s v="ITZBund/ Bechtle"/>
        <s v="Land BW"/>
        <s v="HZD "/>
        <s v="Deutsche Rentenversicherung Bund (DRV)"/>
        <s v="BVA"/>
        <s v="Sächsische Staatskanzlei"/>
        <s v=" Hessisches Polizeipräsidium für Technik (hessische Polizei)"/>
        <s v="EY intern"/>
        <s v="DBSystel"/>
        <s v="Fuentis AG"/>
        <s v="Xecuro"/>
        <s v="TKK "/>
        <s v="ITDZ"/>
        <s v="VdRBW"/>
        <s v="Eviden (diverse Endkunden)"/>
        <s v="Landesamt für Digitalisierung, Breitband und Vermessung (LDBV)"/>
        <s v="Eviden (divers)"/>
        <s v="Intern "/>
        <s v="SAP"/>
        <s v="Landtag von Baden-Württemberg"/>
        <s v="BwFuhrparkServices"/>
        <s v="BAAINBw"/>
        <m/>
        <s v="RV IT.NRW" u="1"/>
      </sharedItems>
    </cacheField>
    <cacheField name="Projekt" numFmtId="0">
      <sharedItems containsBlank="1" count="102">
        <s v="ISMS"/>
        <s v="Siko"/>
        <s v="Integriertes Managementsystem"/>
        <s v="Listung Schulungsanbieter"/>
        <s v="Abrufe über Computacenter"/>
        <s v="RV BSI"/>
        <s v="diverse Projekte AA"/>
        <s v="Datenschutzkonzept und IT-Sicherheitskonzept"/>
        <s v="SaaS Jira for cyberGPS"/>
        <s v="RV Penetrationstests"/>
        <s v="RV BW"/>
        <s v="Beratung ISMS"/>
        <s v="RV ITZBund"/>
        <s v="RV ITZBund - Los 3"/>
        <s v="P517 - Baustein IAM"/>
        <s v="IM NRW - Polizei - MKVD"/>
        <s v="Los 2 - IT-Sicherheit"/>
        <s v="Aufbau internationales ISMS, Los 1 und Los 2"/>
        <s v="Datenschutzkonzept Wissensplattform"/>
        <s v="RV ITZBund - Los 1"/>
        <s v="Los 4 - IT Security Architecutre"/>
        <s v="RV BSI - Los 2"/>
        <s v="generelles BRET zur Überprüfung der möglichen Beziehung "/>
        <s v="Los 1 - Security Consulting"/>
        <s v="RV IT-Sikos"/>
        <s v="Fortschreibung Managementsystem"/>
        <s v="Wissensplattform"/>
        <s v="P516 - Baustein Outsourcing"/>
        <s v="Moderation ISO Veranstaltung"/>
        <s v="Vorprojekt VSA"/>
        <s v="Vorprojekt Geheimschutz"/>
        <s v="Aufbau internationales ISMS Los 1 und Lo s2"/>
        <s v="IS-Revision (EY ist Sub von CC)"/>
        <s v="Durchführung Schulung &quot;Public Sector&quot;"/>
        <s v="Geheimschutz"/>
        <s v="RV IT-Dienste"/>
        <s v="RED Cloud"/>
        <s v="Abruf Zensus"/>
        <s v="Grundschutzaudit"/>
        <s v="EA100"/>
        <s v="SDN Studie"/>
        <s v="RV 2023"/>
        <s v="RV NoM 2023"/>
        <s v="RV ITZBund - Los 3, EY = Sub"/>
        <s v="RV ITZBund - Los 2+4, EY = Prime"/>
        <s v="RV ITZBund - Los 1, EY = Sub"/>
        <s v="Government of Sudan"/>
        <s v="Pentesting 2023"/>
        <s v="Awareness"/>
        <s v="RV Informationssicherheit - Los 1"/>
        <s v="RV Informationssicherheit 2023"/>
        <s v="RV ITZBund Los 2+4 EY = Prime"/>
        <s v="IAM 2024"/>
        <s v="Schulungsprogramm &quot;Sicher gewinnt!&quot;"/>
        <s v="RV ISMS, NOM, DS"/>
        <s v="Beratung IT-Sicherheit Hauptrechenzentrum"/>
        <s v="RV BaWü 2024 - Los 2"/>
        <s v="RV BaWü 2024 - Los 1"/>
        <s v="RV BaWü - Digi 2024"/>
        <s v="Los 1 - Rahmenvertrag Informationssicherheit 2023 - EY ist Sub von Eviden"/>
        <s v="RegMod 2023"/>
        <s v="Los 1 - Cloud Security Architektur"/>
        <s v="RV 2024-2028 3 Lose"/>
        <s v="RV ISMS 2024"/>
        <s v="P590 - Remidation Dokumente"/>
        <s v="IT-GS-Zertifizierung 2023"/>
        <s v="RV IT.NRW"/>
        <s v="RV Infosi  in 4 Losen"/>
        <s v="Datenschutz und IT-Sicherheit"/>
        <s v="Schulung &quot;Auditteamleiter gemäß ISO 27001&quot;"/>
        <s v="Caravan Konzern PKI"/>
        <s v="GS-Audit HZD "/>
        <s v="RV Fuentis"/>
        <s v="Aufbau internationales ISMS, Los 1"/>
        <s v="Aufbau internationales ISMS, Los 2"/>
        <s v="RV 2025ff - Beratungsleistungen zur Unterstützung der Sicherheits- und Geheimschutzinitiativen für Verschlusssachen-Kommunikation "/>
        <s v="PKI-Portal"/>
        <s v="RV 2025, Los 1&amp;2"/>
        <s v="Aufbau internationales ISMS, Los 1 "/>
        <s v="VdRBw - Fuentis-Einsatz"/>
        <s v="CyberSupport 2025"/>
        <s v="PKI-Beratung"/>
        <s v="Fortschreibung IT-Siko Produktionsleitstand"/>
        <s v="Interne Workshops"/>
        <s v="Grundschutzprojekt"/>
        <s v="RV 2025, Los 3"/>
        <s v="RV BSI-Rezert "/>
        <s v="NoM/Incident Response"/>
        <s v="OT"/>
        <s v="Los 7 - Sicherheit"/>
        <s v="Unterstützung 2023"/>
        <s v="Government of Sudan - zero as prime"/>
        <s v="Los 2 - Pentests"/>
        <s v="Los 4 - IT Security Architecture (EY ist Sub)"/>
        <s v="IT-Sicherheitsarchitektur und IT-Sicherheitsmanagement"/>
        <s v="DueDiligence"/>
        <s v="Pentests/Schwachstellenscans"/>
        <s v="Transformationsprojekt"/>
        <s v="Siko Grundschutz"/>
        <m/>
        <s v="Teaming CC LHM"/>
        <s v="Unterstützung Informationssicherheit - EY ist Sub von PwC" u="1"/>
      </sharedItems>
    </cacheField>
    <cacheField name="Sub/Partner" numFmtId="0">
      <sharedItems containsBlank="1" count="93">
        <s v="BearingPoint GmbH"/>
        <s v="Atos Information Technology GmbH"/>
        <m/>
        <s v="Computacenter AG &amp; Co. oHG"/>
        <s v="Proxcel GmbH"/>
        <s v="Bechtle"/>
        <s v="genua"/>
        <s v="Atlassian Germany GmbH"/>
        <s v="Strong Minds 10 GmbH"/>
        <s v="Otto Pauck"/>
        <s v="DS Data Systems GmbH"/>
        <s v="DXC"/>
        <s v="SVA System Vertrieb Alexander GmbH"/>
        <s v="Umbrella Unternehmensberatung GmbH"/>
        <s v="Conet Solutions GmbH"/>
        <s v="IBM Deutschland GmbH"/>
        <s v="Deutsche Gesellschaft für Cybersicherheit mbH &amp; Co. KG "/>
        <s v="Atos Information Technology GmbH "/>
        <s v="P1 Consulting GmbH"/>
        <s v="Burak Gucer"/>
        <s v="MACONIA GmbH"/>
        <s v="Andreas Schmidt"/>
        <s v="Computacenter AG &amp; Co. KG"/>
        <s v="CGI Deutschland B.V. &amp; Co. KG"/>
        <s v="sec³ Beratung GmbH &amp; Co. KG"/>
        <s v="Alexander Behnke"/>
        <s v="ETICSec IT-Compliance &amp; Security"/>
        <s v="Axel Leiter"/>
        <s v="Reiner Creutzburg"/>
        <s v="Eviden Germany GmbH"/>
        <s v="Golden Crown_x000a_4.11.22: Änderung auf BC Consulting GmbH"/>
        <s v="Sec2do"/>
        <s v="Phillipp Stoll"/>
        <s v="Nicolas Karl"/>
        <s v="Michael Kretzschmar"/>
        <s v="Günther Eufinger"/>
        <s v="abat AG"/>
        <s v="ISO Public Services GmbH"/>
        <s v="Fuentis AG"/>
        <s v="Accenture GmbH"/>
        <s v="Computacenter AG &amp; Co. oHG "/>
        <s v="Prof. Dr. Hermann Strack"/>
        <s v="Bechtle GmbH &amp; Co. KG"/>
        <s v="Seitebau"/>
        <s v="SINC GmbH"/>
        <s v="Governikus"/>
        <s v="Alexander Illiev"/>
        <s v="Materna Information &amp; Communications SE"/>
        <s v="_x0009_Capgemini Deutschland GmbH"/>
        <s v="Nortal AG"/>
        <s v="_x0009_Computacenter AG &amp; Co. oHG"/>
        <s v="PricewaterhouseCoopers GmbH WPG (PwC)"/>
        <s v="expertree Consulting GmbH"/>
        <s v="Ruhr-Universtität Bochum"/>
        <s v="top itservices AG"/>
        <s v="SRH Berlin University of Applied Science"/>
        <s v="Infopulse GmbH"/>
        <s v="SRH Hochschulen Berlin GmbH/ SRH Berlin University of Applied Science"/>
        <s v="SEITENBAU GmbH"/>
        <s v="Bechtle GmbH"/>
        <s v="Bernd Rosing"/>
        <s v="Infinigate Deutschland GmbH "/>
        <s v="Sascha Beyer"/>
        <s v="./."/>
        <s v="OPTIQUM Unternehmensberatung GmbH"/>
        <s v="Eviden GmbH"/>
        <s v="Secardeo GmbH"/>
        <s v="ENTRUST Cooperation"/>
        <s v="ENTRUST EU SL."/>
        <s v="Entrust Deutschland GmbH"/>
        <s v="Limbach-design"/>
        <s v="Computacenter AG &amp; Co. KG "/>
        <s v="SVA System Vertrieb Alexander GmbH _x000a_"/>
        <s v="neam it-services GmbH"/>
        <s v="Secunet Security Networks AG"/>
        <s v="EnBW Cyber Security Services GmbH"/>
        <s v="_x0009_Governikus GmbH &amp; Co. KG"/>
        <s v="Accenture"/>
        <s v="Bechtle AG"/>
        <s v="zero gravity"/>
        <s v="Nortal LLC"/>
        <s v="Secunet"/>
        <s v="Ferchau"/>
        <s v="Steep GmbH"/>
        <s v="fuentis" u="1"/>
        <s v="Nicloas Karl" u="1"/>
        <s v="ProXcel" u="1"/>
        <s v="Bearing Point GmbH" u="1"/>
        <s v="BearingPoint" u="1"/>
        <s v="System Vertrieb Alexander" u="1"/>
        <s v="BearingPoint Germany GmbH" u="1"/>
        <s v="BearingPoint GmbH, FFM" u="1"/>
        <s v="BearingPoint GmbH - 332080394" u="1"/>
      </sharedItems>
    </cacheField>
    <cacheField name="Rolle des Sub/Partner" numFmtId="0">
      <sharedItems containsBlank="1"/>
    </cacheField>
    <cacheField name="Art der BRIDGE" numFmtId="0">
      <sharedItems containsBlank="1"/>
    </cacheField>
    <cacheField name="BRET-Nr./BRI-Nr." numFmtId="0">
      <sharedItems containsBlank="1" containsMixedTypes="1" containsNumber="1" containsInteger="1" minValue="8759011" maxValue="14872754" count="337">
        <n v="9428833"/>
        <n v="9392732"/>
        <s v="9551305_x000a_"/>
        <n v="9293087"/>
        <n v="8904448"/>
        <s v="9293737_x000a_"/>
        <s v="9276467_x000a_"/>
        <s v="8758972_x000a_"/>
        <s v="9106756/9632825"/>
        <n v="9837884"/>
        <n v="9127106"/>
        <s v="BRI-17441479 _x000a_(Nachfolge von BRI-15563819)"/>
        <n v="9833601"/>
        <n v="10110676"/>
        <n v="9972120"/>
        <s v="9972118_x000a_"/>
        <n v="9972176"/>
        <n v="10216446"/>
        <n v="10216424"/>
        <n v="9726697"/>
        <n v="9316095"/>
        <n v="9316094"/>
        <n v="9316092"/>
        <n v="9247941"/>
        <n v="9160914"/>
        <n v="8759041"/>
        <n v="9972122"/>
        <n v="9972121"/>
        <n v="10540134"/>
        <n v="10694324"/>
        <n v="10090505"/>
        <n v="10887358"/>
        <n v="10873839"/>
        <n v="10873781"/>
        <n v="10362930"/>
        <n v="10443834"/>
        <n v="10690032"/>
        <n v="10690031"/>
        <n v="10689996"/>
        <n v="11387422"/>
        <n v="11232975"/>
        <n v="11191609"/>
        <n v="11186491"/>
        <n v="11186489"/>
        <n v="11186488"/>
        <n v="11186480"/>
        <n v="10888247"/>
        <n v="10842593"/>
        <n v="10842586"/>
        <n v="10841526"/>
        <n v="10887827"/>
        <n v="10873793"/>
        <n v="10773088"/>
        <n v="10873786"/>
        <n v="10804891"/>
        <n v="10804866"/>
        <n v="10798197"/>
        <n v="10798180"/>
        <n v="10798164"/>
        <n v="10767219"/>
        <n v="10558614"/>
        <n v="10194793"/>
        <n v="11376014"/>
        <n v="9917823"/>
        <n v="11427727"/>
        <n v="11191613"/>
        <n v="11611211"/>
        <n v="11427587"/>
        <n v="11108805"/>
        <s v="BRI-12246401"/>
        <s v="BRI-12168598"/>
        <n v="11544392"/>
        <n v="10694328"/>
        <n v="10694327"/>
        <n v="10842607"/>
        <n v="10842603"/>
        <n v="10842598"/>
        <n v="10443850"/>
        <s v="BRI-13052374"/>
        <n v="11833297"/>
        <n v="11833269"/>
        <n v="11778286"/>
        <s v="BRET-11778207"/>
        <n v="11451843"/>
        <n v="11778025"/>
        <s v="BRET-11668999"/>
        <s v="BRET-11668996"/>
        <s v="BRI-17120885_x000a_(Nachfolge BRI-15254269)"/>
        <n v="11613420"/>
        <s v="BRET-11611835"/>
        <n v="10798254"/>
        <n v="11544391"/>
        <n v="11544390"/>
        <n v="11605204"/>
        <n v="11544389"/>
        <n v="11544388"/>
        <n v="11544387"/>
        <s v="BRI-13170985"/>
        <n v="11807327"/>
        <s v="BRI-12898610"/>
        <n v="11611210"/>
        <s v="BRI-13542790_x0009_"/>
        <s v="BRI-13542787"/>
        <s v="BRI-11912629"/>
        <n v="11778278"/>
        <n v="11778249"/>
        <n v="11778165"/>
        <s v="BRET-11668998"/>
        <s v="BRET-11668997"/>
        <s v="BRI-14084966"/>
        <s v="BRI-13450094"/>
        <s v="BRI-17034781"/>
        <s v="BRI-16936592_x000a_(Nachfolge von BRI-14918413)"/>
        <s v="BRI-16936645 _x000a_(Nachfolge von BRI-15436570)"/>
        <s v="BRI-14325125"/>
        <s v="BRI-14411628"/>
        <s v="BRET-11544398"/>
        <s v="BRET-11605276"/>
        <s v="BRET-11605274"/>
        <s v="BRET-11544393"/>
        <s v="BRET-11611839"/>
        <s v="BRET-10873805"/>
        <s v="BRET-11544397"/>
        <s v="BRET-11544396"/>
        <s v="BRET-11544395"/>
        <s v="BRET-11544394"/>
        <s v="BRI-12237064"/>
        <s v="BRI-16967117_x000a_(Nachfolge von BRI-14889403)"/>
        <s v="BRI-14480474"/>
        <s v="BRI-16967161_x000a_(Nachfolge von BRI-15003555)"/>
        <s v="BRI-16968089_x000a_(Nachfolge von BRI-16544924)_x000a_"/>
        <s v="BRI-16967050_x000a_(Nachfolge von BRI-153835434)"/>
        <s v="BRI-16966948_x000a_(Nachfolge von BRI-15835438)"/>
        <s v="BRI-16971473"/>
        <s v="BRI-12694632"/>
        <s v="BRI-12549726"/>
        <s v="BRI-16959974 _x000a_(Nachfolge von BRI-13470367)"/>
        <s v="BRI-16920506"/>
        <s v="BRI-16878889"/>
        <s v="BRI-12549844"/>
        <s v="BRI-12549706"/>
        <s v="BRI-12549688"/>
        <s v="BRI-12549643"/>
        <s v="BRI-12549597"/>
        <s v="BRI-12549561"/>
        <s v="BRI-16594909"/>
        <s v="BRI-12750738"/>
        <s v="BRI-13045119"/>
        <s v="BRI-13045118"/>
        <s v="BRI-15013046"/>
        <s v="BRI-15012976"/>
        <s v="BRI-15028520"/>
        <s v="BRI-15012795"/>
        <s v="BRI-15011642"/>
        <s v="BRI-16620305"/>
        <s v="BRI-16608648_x000a_(Nachfolge von BRI-14659599)"/>
        <s v="BRI-16635088_x000a_(Nachfolge von BRI-14474015)"/>
        <s v="BRI-16639509_x000a_(Nachfolge von BRI-14560669)"/>
        <s v="BRI-16639524_x000a_(Nachfolge von BRI - 14571621) "/>
        <s v="BRI-17478138"/>
        <s v="BRI-16767902"/>
        <s v="BRI-16684563"/>
        <s v="BRI-16684568"/>
        <s v="BRI-15510687"/>
        <s v="BRI-15528095 "/>
        <s v="BRI-15510633"/>
        <s v="BRI-15528171"/>
        <s v="BRI-15510504"/>
        <s v="BRI-15510714"/>
        <s v="BRI-15510872"/>
        <s v="BRI-15510905"/>
        <s v="BRI-15494849_x000a_(Nachfolge BRI-15028520)"/>
        <s v="BRI-15494846_x000a_(Nachfolge von BRI-15013046)"/>
        <s v="BRI-15494845_x000a_(Nachfolge von BRI-15012976)"/>
        <s v="BRI-15494843_x000a_(Nachfolge von BRI-15012795)"/>
        <s v="BRI-15494842_x000a_(Nachfolge von BRI-15011642)"/>
        <s v="BRI-16745497"/>
        <s v="BRI-16684611"/>
        <s v="BRI-16820506"/>
        <s v="BRI-14059225"/>
        <s v="BRI-14040223"/>
        <s v="BRI-16579957"/>
        <s v="BRI-16579949"/>
        <s v="BRI-16579419"/>
        <s v="BRI-14058521"/>
        <s v="BRI-16579859"/>
        <s v="BRI-13685599"/>
        <s v="BRI-13675726"/>
        <s v="BRI-14035972 "/>
        <s v="BRI-16579854"/>
        <s v="BRI-14083258"/>
        <s v="BRI-16579851"/>
        <s v="BRI-16579845"/>
        <s v="BRI-16579838"/>
        <s v="BRI-16579835"/>
        <s v="BRI-16579345"/>
        <s v="BRI-15835438"/>
        <s v="BRI-153835434"/>
        <s v="BRI-14261824"/>
        <s v="BRI-15563819"/>
        <s v="BRI-15436570"/>
        <s v="BRI-16544924_x000a_(Nachfolge von 14872754)"/>
        <s v="BRI-16541735 _x000a_(Nachfolge von BRI-14055043)"/>
        <n v="10454934"/>
        <n v="10454924"/>
        <s v="BRI-14508367"/>
        <s v="BRI-14508303"/>
        <s v="BRI-17435242"/>
        <s v="BRI-17052034 "/>
        <s v="BRI-16541685 _x000a_(Nachfolge von BRI-13965171)"/>
        <s v="BRI-16541715_x000a_(Nachfolge von BRI-13983578)"/>
        <s v="BRI-16503923"/>
        <s v="BRI-16364316 _x000a_(Nachfolge von BRI-14560396)"/>
        <s v="BRI-15817767_x000a_(Nachfolge von BRI-14059225)"/>
        <s v="BRI-16364317_x000a_(Nachfolge von BRI-14560426)"/>
        <s v="BRI-15999130"/>
        <s v="BRI-15888971"/>
        <s v="BRI-15707618_x000a_(Nachfolge von BRI-13964036)"/>
        <s v="BRI-15436375_x000a_Nachfolge von (BRI-14557005)"/>
        <s v="BRI-14918413, _x000a_Nachfolge von BRI-12694632"/>
        <s v="BRI-15625711_x000a_(Nachfolge von BRI-13588710)"/>
        <s v="BRI-15533396_x000a_(Nachfolge von BRI-13588681)"/>
        <s v="BRI-15381658_x000a_(Nachfolge BRI-13588720)"/>
        <s v="BRI-15243042"/>
        <s v="BRI-15003562 _x000a_Nachfolge von BRI-13004692"/>
        <s v="BRI-15003543_x000a_Nachfolge von BRI-13004750"/>
        <s v="BRI-15003548_x000a_Nachfolge von _x000a_BRI-13588700"/>
        <s v="BRI-15003563, _x000a_Nachfolge von BRI-14690044"/>
        <s v="BRI-15003555"/>
        <s v="BRI-14889403_x0009_"/>
        <s v="BRI-14659599"/>
        <s v="BRI-14571621_x000a_Nachfolge von BRET-11544396"/>
        <s v="BRI-14560669, _x000a_Nachfolge von BRET-10873805"/>
        <s v="BRI-14560396_x000a_Nachfolge von BRET-11605276"/>
        <s v="BRI-17441525_x000a_(Nachfolge von BRI-16579859)"/>
        <s v="BRI-17441524_x000a_(Nachfolge von BRI-16579854)"/>
        <s v="BRI-17441523_x000a_(Nachfolge von BRI-16579851)"/>
        <s v="BRI-17441521_x000a_(Nachfolge von BRI-16579845)"/>
        <s v="BRI-17441507_x000a_(Nachfolge von BRI-16579345)"/>
        <s v="BRI-16988825"/>
        <s v="BRI-16988814"/>
        <s v="BRI-14560426_x000a_Nachfolge von BRET-11544393"/>
        <s v="BRI-14557005_x000a_Nachfolge von BRET-11544395"/>
        <s v="BRIDGE : BRI-17449275"/>
        <s v="BRI-17435562"/>
        <s v="BRI-16259293"/>
        <s v="BRI-16246391"/>
        <s v="BRI-16259569"/>
        <s v="BRI-16252489"/>
        <s v="BRI-14690044"/>
        <s v="BRI-14474015 _x000a_Nachfolge von BRI-13450094"/>
        <s v="BRI-15707238_x000a_(Nachfolge von BRI-13733279)"/>
        <s v="BRI-13965171 "/>
        <s v="BRI-13983578 "/>
        <s v="BRI-17194524"/>
        <s v="BRI-17187188"/>
        <s v="BRI-14055043"/>
        <s v="BRI-17034387"/>
        <s v="BRI-14007749"/>
        <s v="BRI-13997261 "/>
        <s v="BRI-13983258"/>
        <s v="BRI-15999206"/>
        <s v="BRI-15700000_x000a_(Nachfolge von BRI-13951662)"/>
        <s v="BRI-13964036"/>
        <s v="BRI-13951662"/>
        <s v="BRI-13733279"/>
        <s v="BRI-13004868"/>
        <s v="BRI-13004750"/>
        <s v="BRI-15254269"/>
        <s v="BRI-12636930"/>
        <s v="BRI-13004692"/>
        <s v="BRI-13718100"/>
        <s v="BRI-13592631"/>
        <s v="BRI-13592585_x0009_"/>
        <s v="BRI-13588720"/>
        <s v="BRI-13588710"/>
        <s v="BRI-17402566"/>
        <s v="BRI-17367414"/>
        <s v="BRI-17511826 is an update of BRI-17367414"/>
        <s v="BRI-17367312"/>
        <s v="BRI-17267707"/>
        <s v="BRI-13588700"/>
        <s v="BRI-13588681"/>
        <s v="BRI-13470367"/>
        <s v="BRI-13293107"/>
        <s v="BRI-12573031"/>
        <s v="BRI-12778348"/>
        <s v="BRI-12132699"/>
        <s v="Nachfolgebridge BRI-13983578 "/>
        <s v="BRI-11962172_x000a_Folgebridge ist BRI-14055043"/>
        <s v="BRET-11668995"/>
        <n v="11144495"/>
        <n v="10351770"/>
        <s v="BRI-16116073"/>
        <s v="BRI-14910456"/>
        <s v="BRI-17393464"/>
        <s v="BRI-16988788"/>
        <s v="BRI-14575567"/>
        <s v="BRI-16246884"/>
        <s v="BRI-17434994"/>
        <s v="BRI-17306328"/>
        <s v="BRI-15027819_x000a_Nachfolge von BRI-14560669 "/>
        <n v="10196915"/>
        <s v="BRI-17362861"/>
        <s v="BRI-14793132; _x000a_Nachfolge von BRI-13997261"/>
        <s v="BRI-13519963"/>
        <s v="BRI-13519960"/>
        <s v="BRI-13519934"/>
        <m/>
        <s v="BRI-12914345"/>
        <s v="BRI-12253064"/>
        <s v="BRI-12236626_x0009_"/>
        <n v="11427849"/>
        <n v="11191611"/>
        <n v="11191602"/>
        <n v="11149881"/>
        <s v="BRI-14795659 Nachfolge_x000a_ von BRET-11544397_x0009_"/>
        <n v="10873832"/>
        <n v="10798221"/>
        <n v="11611831"/>
        <n v="10454895"/>
        <n v="10453591"/>
        <n v="9972119"/>
        <n v="9276480"/>
        <n v="9648101"/>
        <n v="9340359"/>
        <n v="9340195"/>
        <n v="9264250"/>
        <n v="9264271"/>
        <n v="9254654"/>
        <n v="8904911"/>
        <n v="8915242"/>
        <n v="8759011"/>
        <n v="9428298"/>
        <n v="9317044"/>
        <s v=" BRI-14560394"/>
        <n v="14872754"/>
      </sharedItems>
    </cacheField>
    <cacheField name="Status" numFmtId="0">
      <sharedItems containsBlank="1"/>
    </cacheField>
    <cacheField name="Datum Genehmigung" numFmtId="0">
      <sharedItems containsDate="1" containsBlank="1" containsMixedTypes="1" minDate="2020-10-29T00:00:00" maxDate="2025-02-08T00:00:00"/>
    </cacheField>
    <cacheField name="ToDo" numFmtId="0">
      <sharedItems containsBlank="1"/>
    </cacheField>
    <cacheField name="LOI" numFmtId="0">
      <sharedItems containsDate="1" containsBlank="1" containsMixedTypes="1" minDate="2024-09-30T00:00:00" maxDate="2024-10-01T00:00:00" longText="1"/>
    </cacheField>
    <cacheField name="Volumen pro Jahr in USD" numFmtId="0">
      <sharedItems containsBlank="1" containsMixedTypes="1" containsNumber="1" containsInteger="1" minValue="0" maxValue="5000000"/>
    </cacheField>
    <cacheField name="Beginn" numFmtId="0">
      <sharedItems containsDate="1" containsString="0" containsBlank="1" containsMixedTypes="1" minDate="2020-03-11T00:00:00" maxDate="2025-03-02T00:00:00"/>
    </cacheField>
    <cacheField name="Ende" numFmtId="0">
      <sharedItems containsDate="1" containsBlank="1" containsMixedTypes="1" minDate="2021-04-30T00:00:00" maxDate="2027-08-31T00:00:00" count="73">
        <d v="2021-04-30T00:00:00"/>
        <d v="2021-06-30T00:00:00"/>
        <d v="2021-07-31T00:00:00"/>
        <d v="2021-08-31T00:00:00"/>
        <d v="2026-03-31T00:00:00"/>
        <d v="2021-09-30T00:00:00"/>
        <d v="2021-11-30T00:00:00"/>
        <d v="2021-12-31T00:00:00"/>
        <d v="2022-01-31T00:00:00"/>
        <d v="2022-03-31T00:00:00"/>
        <d v="2022-04-30T00:00:00"/>
        <d v="2022-05-31T00:00:00"/>
        <d v="2022-06-30T00:00:00"/>
        <d v="2022-07-31T00:00:00"/>
        <d v="2022-08-30T00:00:00"/>
        <d v="2022-09-30T00:00:00"/>
        <d v="2022-12-15T00:00:00"/>
        <d v="2022-12-31T00:00:00"/>
        <d v="2023-01-31T00:00:00"/>
        <d v="2023-02-28T00:00:00"/>
        <d v="2023-03-31T00:00:00"/>
        <d v="2025-12-31T00:00:00"/>
        <d v="2023-05-31T00:00:00"/>
        <d v="2023-06-28T00:00:00"/>
        <d v="2023-06-30T00:00:00"/>
        <d v="2023-07-31T00:00:00"/>
        <d v="2023-08-31T00:00:00"/>
        <d v="2025-06-30T00:00:00"/>
        <d v="2023-09-30T00:00:00"/>
        <d v="2023-10-15T00:00:00"/>
        <d v="2023-11-14T00:00:00"/>
        <d v="2023-12-31T00:00:00"/>
        <d v="2024-01-31T00:00:00"/>
        <n v="45322"/>
        <d v="2024-11-30T00:00:00"/>
        <d v="2024-03-12T00:00:00"/>
        <d v="2024-03-31T00:00:00"/>
        <d v="2025-08-31T00:00:00"/>
        <d v="2025-02-28T00:00:00"/>
        <d v="2024-05-31T00:00:00"/>
        <d v="2024-06-30T00:00:00"/>
        <d v="2024-07-15T00:00:00"/>
        <d v="2024-07-30T00:00:00"/>
        <d v="2024-08-07T00:00:00"/>
        <d v="2024-08-30T00:00:00"/>
        <d v="2025-03-31T00:00:00"/>
        <d v="2024-12-31T00:00:00"/>
        <d v="2024-09-30T00:00:00"/>
        <d v="2025-03-30T00:00:00"/>
        <d v="2024-12-01T00:00:00"/>
        <d v="2024-12-14T00:00:00"/>
        <d v="2025-08-30T00:00:00"/>
        <d v="2024-08-31T00:00:00"/>
        <d v="2024-07-01T00:00:00"/>
        <d v="2025-04-30T00:00:00"/>
        <m/>
        <d v="2026-12-31T00:00:00"/>
        <d v="2024-05-30T00:00:00"/>
        <d v="2024-06-24T00:00:00"/>
        <d v="2025-05-31T00:00:00"/>
        <d v="2025-06-25T00:00:00"/>
        <d v="2024-06-10T00:00:00"/>
        <d v="2024-05-09T00:00:00"/>
        <d v="2024-04-30T00:00:00"/>
        <d v="2024-07-29T00:00:00"/>
        <d v="2024-02-26T00:00:00"/>
        <d v="2023-09-19T00:00:00"/>
        <d v="2023-09-20T00:00:00"/>
        <d v="2026-02-02T00:00:00"/>
        <d v="2026-10-01T00:00:00"/>
        <d v="2027-08-30T00:00:00"/>
        <d v="2025-01-31T00:00:00" u="1"/>
        <s v="31.02.2025" u="1"/>
      </sharedItems>
    </cacheField>
    <cacheField name="expired/terminiert" numFmtId="0">
      <sharedItems containsBlank="1"/>
    </cacheField>
    <cacheField name="Ablage genehmigte BRI im Mandantenordner? " numFmtId="0">
      <sharedItems containsBlank="1"/>
    </cacheField>
    <cacheField name="Umsatzschwellwert gemäß Vertrag" numFmtId="0">
      <sharedItems containsBlank="1" containsMixedTypes="1" containsNumber="1" minValue="0.1" maxValue="0.45"/>
    </cacheField>
    <cacheField name="Status Abstimmung mit EM/EP bzgl. Änderung" numFmtId="0">
      <sharedItems containsBlank="1"/>
    </cacheField>
    <cacheField name="Anmerkung/Historie" numFmtId="0">
      <sharedItems containsBlank="1" longText="1"/>
    </cacheField>
    <cacheField name="Kontaktaufnahme mit"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Stefanie Dzimkowski" refreshedDate="45706.368153703705" createdVersion="6" refreshedVersion="8" minRefreshableVersion="3" recordCount="648" xr:uid="{594F0315-CBBE-4070-B43A-01D0CD736894}">
  <cacheSource type="worksheet">
    <worksheetSource name="Table3"/>
  </cacheSource>
  <cacheFields count="45">
    <cacheField name="#" numFmtId="0">
      <sharedItems containsString="0" containsBlank="1" containsNumber="1" containsInteger="1" minValue="1" maxValue="631"/>
    </cacheField>
    <cacheField name="Art " numFmtId="0">
      <sharedItems containsBlank="1"/>
    </cacheField>
    <cacheField name="Opp-ID" numFmtId="0">
      <sharedItems containsBlank="1" containsMixedTypes="1" containsNumber="1" containsInteger="1" minValue="44134" maxValue="5742012"/>
    </cacheField>
    <cacheField name="Kunde" numFmtId="0">
      <sharedItems containsBlank="1" count="428">
        <s v="Autobahn des Bundes GmbH"/>
        <s v="Landkreis Havelland"/>
        <s v="Offizielle Bezeichnung: Der Kanzler der Johann Wolfgang Goethe-Universität, Bereich _x000a_Finanzen und Controlling, Einkaufsmanagement_x000a_E-Mail: vergabestelle@dlist.server.uni-frankfurt.de"/>
        <s v="Stadtwerke Düsseldorf"/>
        <s v="Stadt Augsburg"/>
        <s v="Bechtle (für ITZBund)"/>
        <s v="München, Kassenärztliche Vereinigung Bayern"/>
        <s v="Land BaWü, BITBW "/>
        <s v="München – Fraunhofer-Gesellschaft"/>
        <s v="Germany Trade and Invest Gesellschaft für Außenwirtschaft und _x000a_standortmarketing mbH"/>
        <s v="Diepholz – Landkreis "/>
        <s v="Bonn – Studienstiftung des deutschen Volkes"/>
        <s v="Bamberg – Leibniz-Institut für Bildungsverläufe"/>
        <s v="Quedlinburg – Harzklinikum Dorothea Christiane Erxleben"/>
        <s v="Berlin – Charité"/>
        <s v="Bad Dürkheim – Pfälzische Pensionsanstalt"/>
        <s v="Hella"/>
        <s v="SICK AG"/>
        <s v="Münchner Fraunhofer"/>
        <s v="TKK "/>
        <s v="Universitätsklinikum Münster (UKM)"/>
        <s v="Bundesamt für Sicherheit in der Informationstechnik"/>
        <s v="SAP"/>
        <s v="Eviden"/>
        <s v="Hamburg – HafenCity Hamburg"/>
        <s v="Land Hessen, HZD"/>
        <s v="Rechnungshof Österreich"/>
        <s v="Umweltbetrieb Bremen"/>
        <s v="Universitätsklinikum Essen"/>
        <s v="Deutsche Gesellschaft für Internationale Zusammenarbeit (GIZ) GmbH"/>
        <s v="Toll Collect"/>
        <s v="Berliner Wasserbetriebe"/>
        <s v="BARMER via Datasystems"/>
        <s v="Autobahn GmbH des Bundes"/>
        <s v="Land Baden-Württemberg, vertreten durch das Landesamt für Besoldung und_x000a_Versorgung Baden-Württemberg (LBV BaWü)"/>
        <s v="Bundesnetzagentur"/>
        <s v="Verkehrsministerium Baden-Württemberg"/>
        <s v="BASF Digital Solutions GmbH"/>
        <s v="Barmer"/>
        <s v="gematik GmbH"/>
        <s v="DEGES Deutsche Einheit Fernstraßenplanungs- und -bau GmbH _x000a_"/>
        <s v="BEW Berliner Energie und Wärme AG"/>
        <s v="Klinik IT eG"/>
        <s v="Ministerium des Inneren, für Digitalisierung und Kommunen Baden-Württemberg"/>
        <s v="TenneT TSO GmbH_x000a_"/>
        <s v="Bayerisches Landesamt für Steuern"/>
        <s v="Bundesnetzagentur (BNetzA)"/>
        <s v="BITMARCK"/>
        <s v="Stadt Wuppertal"/>
        <s v="Universitätsmedizin Göttingen"/>
        <s v="Landkreis Diepholz"/>
        <s v="Uniklinik Mainz"/>
        <s v="Universitätsklinikum Frankfurt"/>
        <s v="BayLfSt - Bayerisches Landesamt für Steuern"/>
        <m/>
        <s v="Lübeck – Universitätsklinikum Schleswig-Holstein"/>
        <s v="LOTTO Hamburg GmbH"/>
        <s v="Brandenburgischer IT-Dienstleister (ZIT-BB)"/>
        <s v="Merck KG (Electronics)"/>
        <s v="ACTEGA GmbH"/>
        <s v="Henkel AG &amp; Co.KGaA"/>
        <s v="Roche Diagnostics GmbH"/>
        <s v="Signal Iduna"/>
        <s v="Kaufmännische Krankenkasse – KKH"/>
        <s v="Universitätsklinikum Leipzig"/>
        <s v="Generali"/>
        <s v="SIT Zweckverband Südwestfalen-IT"/>
        <s v="Medizinischer Dienst Rheinland-Pfalz"/>
        <s v="IT.NRW"/>
        <s v="Dresden IT GmbH"/>
        <s v="Gesellschaft für Internationale Zusammenarbeit (GIZ) GmbH"/>
        <s v="Bawü "/>
        <s v="BKS GmbH (Gretsch Unitas)"/>
        <s v="Bonn-Eisenbahn-Bundesamt"/>
        <s v="Rubenow"/>
        <s v="Wiesbaden – Hessische Zentrale für _x000a_Datenverarbeitung"/>
        <s v="Bonn – GKV-Spitzenverband (DVKA)"/>
        <s v="Delmenhorst – Delme Klinikum "/>
        <s v="Gütersloh – Kreisverwaltung Gütersloh"/>
        <s v="München – Max-Planck-Gesellschaft"/>
        <s v="Sächsisches Staatsministerium für Soziales und Gesellschaftlichen _x000a_Zusammenhalt"/>
        <s v="DB AG/ DB Systel"/>
        <s v="Informationstechnikzentrum Bund (ITZBund)"/>
        <s v="Telefónica Germany GmbH &amp; Co. OHG "/>
        <s v="Vorwerk"/>
        <s v="NRW/IT.NRW"/>
        <s v="DSV/DB Schenker"/>
        <s v="GEA"/>
        <s v="OMV"/>
        <s v="Elektrizitätswerke Zürch"/>
        <s v="DZ Bank"/>
        <s v="Evonik"/>
        <s v="ITSG Offenbach"/>
        <s v="Bezirkskliniken Schwaben"/>
        <s v="Kreis Unna"/>
        <s v="Wilhelmshaven – Klinikum "/>
        <s v="Bw Bekleidungsmanagement"/>
        <s v="Klinikum Nürnberg"/>
        <s v="Helmholtz-Zentrum Berlin für Materialien und Energie GmbH"/>
        <s v="Hamburger Stadtentwässerung AöR"/>
        <s v="Sächsisches Staatsministerium für Regionalentwicklung"/>
        <s v="Baden-Baden – Klinikum Mittelbaden"/>
        <s v="Kommunale Datenzentrale Mainz"/>
        <s v="Potsdam – Ministerium für Landwirtschaft, Umwelt und Klimaschutz Brandenburg"/>
        <s v="Bundesamt für Sicherheit in der Informationstechnik (BSI)"/>
        <s v="Xecuro"/>
        <s v="AOK"/>
        <s v="Stadt Mannheim"/>
        <s v="Technische Universität Ilmenau "/>
        <s v="BMW"/>
        <s v="ENISA"/>
        <s v="Luckau – Stadt "/>
        <s v="Kiel – Universitätsklinikum Schleswig-Holstein"/>
        <s v="Hannover – NBank"/>
        <s v="Dataport "/>
        <s v="KLINIKUM MAGDEBURG gGmbH; Kontaktstelle Prospitalia GmbH"/>
        <s v="Kassenärztliche Vereinigung Baden-Württemberg"/>
        <s v="Thüringer Landesrechenzentrum"/>
        <s v="Stiftung kreuznacher diakonie Kirchliche Stiftung des öffentlichen Rechts"/>
        <s v="Clemens-August-Stiftung"/>
        <s v="Deutsche Rentenversicherung Bund (DRV)"/>
        <s v="Berlin- D-Dtrust GmbH"/>
        <s v="Stuttgart - Südwestrundfunk"/>
        <s v="Landtag Brandenburg"/>
        <s v="Medizinischer Dienst Nordrhein"/>
        <s v="AGACare"/>
        <s v="Heimatministerium NRW (MHKBD)"/>
        <s v="Liebherr IT-Services "/>
        <s v="Medizinischer Dienst Niedersachsen"/>
        <s v="BER"/>
        <s v="Kassenärztliche Vereinigung Brandenburg "/>
        <s v="Augsburger Schwabenhallen Messe- und Veranstaltungs-gesellschaft mbH / Messe Augsburg (ASMV)"/>
        <s v="Minden – Mühlenkreiskliniken"/>
        <s v="Kassenärztliche Vereinigung Hessen"/>
        <s v="L-Bank"/>
        <s v="IKT-Ost AöR"/>
        <s v="Rahmenvertrag zur Unterstützung der Informationssicherheit mittels _x000a_Arbeitnehmerüberlassung"/>
        <s v="Bergische Universität Wuppertal"/>
        <s v="Entsorgungsbetriebe der Landeshauptstadt Wiesbaden"/>
        <s v="Deutsches Zentrum für Luft- und Raumfahrt e.V."/>
        <s v="Technische Universität Dresden"/>
        <s v="AMEOS Krankenhausgesellschaft Baden GmbH"/>
        <s v="Fresenius Digital Technology GmbH"/>
        <s v="Berliner Stadtreinigungsbetriebe (BSR)"/>
        <s v="Bundesanstalt für Immobilienaufgaben (BIMA)"/>
        <s v="Kreisklinikum Siegen GmbH"/>
        <s v="Mercedes-Benz AG"/>
        <s v="Siemens Healthineers"/>
        <s v="Siemens Energy"/>
        <s v="Schenker AG"/>
        <s v="Merck AG"/>
        <s v="d-NRW AöR"/>
        <s v="Oldenburg - Gemeinde Unfallversicherungsverband"/>
        <s v="Rostocker Straßenbahn AG"/>
        <s v="Wahrendorff – Klinikum Wahrendorff GmbH "/>
        <s v="MEDIAN Unternehmensgruppe B.V. &amp; Co.KG"/>
        <s v="Dt. BuBa - Deutsche Bundesbank"/>
        <s v="BVA"/>
        <s v="Gretsch-Unitas"/>
        <s v="Bundeswehr BWI"/>
        <s v="dena"/>
        <s v="KZVWL - Kassenzahnärztliche Vereinigung Westphalen-Lippe"/>
        <s v="L-Bank "/>
        <s v="Bundesamt für Auswärtige Angelegenheiten/Auswärtiges Amt  (AA)"/>
        <s v="Enercity Netz GmbH"/>
        <s v="Stadtwerke Hennigsdorf GmbH"/>
        <s v="Gesundheitseinrichtungen des Bezirks Oberfranken AdöR"/>
        <s v="Stadt Oldenburg "/>
        <s v="Bundesgesellschaft für Endlagerung mbH (BGE) "/>
        <s v="MediaInterface GmbH "/>
        <s v="NRW.Bank"/>
        <s v="Rhein-Sieg-Kreis"/>
        <s v="Westnetz GmbH"/>
        <s v="HELLA GmbH &amp; Co. KG"/>
        <s v="Infraserv GmbH &amp; Co.Höchst KG"/>
        <s v="Govdigital"/>
        <s v="Schüchtermann Klinik"/>
        <s v="Cybersicherheitsagentur Baden-Württemberg (CSBW)"/>
        <s v="Uniklinik Jena"/>
        <s v="Flughafen Stuttgart GmbH"/>
        <s v="Stadtwerke Bielefeld GmbH"/>
        <s v="Bayerisches Staatsministerium für Wohnen, Bau und Verkehr "/>
        <s v="EKK plus GmbH"/>
        <s v="ITDZ Berlin"/>
        <s v="Oberfinanzdirektion (OfD) Karlsruhe - LZfD"/>
        <s v="TK Techniker Krankenkasse"/>
        <s v="EU-Kommission"/>
        <s v="Bundesamt für Sicherheit in der Informationstechnik (BSI) "/>
        <s v="EUSPA"/>
        <s v="Stadt Osnabrück"/>
        <s v="Dataport  AöR"/>
        <s v="Netzgesellschaft Potsdam GmbH "/>
        <s v="Deutsche Industrie- und Handelskammer"/>
        <s v="Helmholtz Zentrum München"/>
        <s v="Niedersachsen Ports GmbH &amp; Co. KG (NPorts)_x000a_JadeWeserPort Realisierungs GmbH &amp; Co. KG (JWP-R)_x000a_JadeWeserPort Marketing GmbH &amp; Co. KG (JWP-M)_x000a_"/>
        <s v="Köln – Universitätsklinikum Köln AöR"/>
        <s v="Land BaWü/ IT-Baden-Württemberg (BITBW)"/>
        <s v="Bundesministerium des Innern und für Heimat"/>
        <s v="Stadt Bielefeld _x000a_Amt für Organisation, IT und Zentrale Leistungen "/>
        <s v="Rheinmetall "/>
        <s v="Maritimes Sicherheitszentrum (MSZ)"/>
        <s v="Magistrat Stadt Bensheim"/>
        <s v="Bundesrepublik Deutschland, vertreten durch das Bundesministerium des Innern und für _x000a_Heimat, vertreten durch das Beschaffungsamt des BMI"/>
        <s v="eKom21"/>
        <s v="BMI"/>
        <s v="Landkreis Uckermarck"/>
        <s v="Seitenbau"/>
        <s v="TLS"/>
        <s v="Komm.ONE"/>
        <s v="KELAG"/>
        <s v="Carl-Thiem-Klinikum Cottbus"/>
        <s v="Verband der Reservisten der Deutschen Bundeswehr e.V. (VdRBW)"/>
        <s v="Frankfurter Rotkreuz-Krankenhäuser"/>
        <s v="InvestitionsBank des Landes Brandenburg (ILB)"/>
        <s v="Helmholtz Zentrum München Deutsches Forschungszentrum für Gesundheit und Umwelt"/>
        <s v="Techniker Krankenkasse"/>
        <s v="AIDA"/>
        <s v="HPA - Hamburgen Hafen Sicherheitsbehörde"/>
        <s v="3PM"/>
        <s v="Hamburg Techniker Krankenkassen"/>
        <s v="Max-Planck-Gesellschaft"/>
        <s v="Stromnetz Berlin GmbH"/>
        <s v="Berlin Stadt und Land "/>
        <s v="Deutsche Bundesbank"/>
        <s v="Landesamt für Gesundheit und Lebensmittelsicherheit "/>
        <s v="Deutsche Bahn AG"/>
        <s v="Kreis Schleswig-Flensburg - Der Landesrat"/>
        <s v="Uni Heidelberg"/>
        <s v="GKV-Spitzenverband "/>
        <s v="LHM Landeshauptstadt München über CC"/>
        <s v="Klinikum Fichtelgebirge"/>
        <s v="Ostbayerische Technische Hochschule Regensburg"/>
        <s v="Fachhochschule Potsdam"/>
        <s v="HZI"/>
        <s v="DataGroup"/>
        <s v="Versatus GmbH"/>
        <s v="DVZ Datenverarbeitungszentrum Mecklenburg-Vorpommern GmbH"/>
        <s v=" Agentur für Innovation in der Cybersicherheit GmbH"/>
        <s v=" Hessisches Polizeipräsidium für Technik (hessische Polizei)"/>
        <s v="IT-NRW"/>
        <s v="FITKO"/>
        <s v="ITScare"/>
        <s v="Bundesamt für Sicherheit in der _x000a_Informationstechnik (BSI)"/>
        <s v="NBank Hannover"/>
        <s v="Dt. Welle Bonn"/>
        <s v="Justus-Liebig Univeristät Gießen "/>
        <s v="Bayerisches Staatsministerum für Digitales "/>
        <s v="Ministerium für Wissenschaft, Engerie, Klimaschutz und Umwelt des Landes Sachsen-Anhalt"/>
        <s v="Universitätsstadt Gießen "/>
        <s v="Bayersiches Landesamt für Digitalisierung"/>
        <s v="Helmholz-Zentrum für Umweltforschung"/>
        <s v="Landkreis Eichsfeld"/>
        <s v="Kassenärzliche Bundenvereinigug BW"/>
        <s v="Land Baden-Württemberg vertreten durch das Ministerium des Inneren, für_x000a_Digitalisierung und Kommunen Baden-Württemberg "/>
        <s v="hotsplots GmbH"/>
        <s v="BWI"/>
        <s v="EWN Entsorgungswerk für Nuklearanlagen GmbH"/>
        <s v="Endress+Hauser (E+H)"/>
        <s v="ZDF"/>
        <s v="Sparda-Bank Berlin eG"/>
        <s v="Bezirk Oberfranken"/>
        <s v="Landeskreis Vorpommern Rügen"/>
        <s v="Humboldt-Universität zu Berlin"/>
        <s v="Pegasystems GmbH"/>
        <s v="Berliner Stadtreinigung (BSR)"/>
        <s v="Universitätsstadt Gießen (DUNS 314899811)"/>
        <s v="Fernuni Hagen"/>
        <s v="HAW Hamburg "/>
        <s v="Stadt Recklinghausen"/>
        <s v="ÜSTRA"/>
        <s v="Helmholtz-Zentrum für Infektionsforschung"/>
        <s v="Bundesagentur für Arbeit"/>
        <s v="Freistaat Thüringen, vertreten durch das Thüringer Finanzministerium"/>
        <s v="ALDB GmbH"/>
        <s v="Cybersicherheitsagentur BaWü"/>
        <s v="BeschA/ BAKöV"/>
        <s v="BMWK"/>
        <s v="Landeshauptstadt München"/>
        <s v="Hugo Boss AG"/>
        <s v="Bundeskriminalamt"/>
        <s v="DB Regio AG"/>
        <s v="Zweckverband elektronische Verwaltung in Mecklenburg-Vorpommern"/>
        <s v="MMS"/>
        <s v="DRV Bund"/>
        <s v="TransnetBW"/>
        <s v="Gesellschaft für Internationale Zusammenarbeit"/>
        <s v="Klinik Fürstenfeldbruck"/>
        <s v="Prospitalia GmbH"/>
        <s v="Bayerisches Staatsministerium für Unterricht und Kultus"/>
        <s v="Vitesco AG"/>
        <s v="Yandex Group "/>
        <s v="Advent International GmbH"/>
        <s v="DB Cargo AG"/>
        <s v="Landesamt für Zentrale Polizeiliche Dienste NRW"/>
        <s v="Universität Stuttgart"/>
        <s v="NIO GmbH"/>
        <s v="Viega"/>
        <s v="Seitenbau GmbH"/>
        <s v="TEAG"/>
        <s v="DB Dialog"/>
        <s v="Helmholtzzentrum HZB"/>
        <s v="DB Systel"/>
        <s v="Fresenius SE &amp; Co. KGaA"/>
        <s v="Logistik Zentrum Niedersachsen"/>
        <s v="Thüringer Netkom GmbH"/>
        <s v="Goethe-Institut München"/>
        <s v="Bundesdruckerei"/>
        <s v="Deutsche Rentenversicherung Berlin Brandenburg"/>
        <s v="Ideal Lebensversicherung AG"/>
        <s v="Cyberagentur"/>
        <s v="BAAINBw"/>
        <s v="JRC Karlsruhe"/>
        <s v="Bundesamt für Seeschifffahrt und Hydrographie"/>
        <s v="Bay. SM Wirtschaft"/>
        <s v="Nestle Unternehmungen Deutschland"/>
        <s v="TH Brandenburg"/>
        <s v="Ministerium für Ernährung, Ländlichen Raum und Verbraucherschutz (MELR)"/>
        <s v="dataport"/>
        <s v="Sächsische Staatskanzlei"/>
        <s v="Hapag Lloyd"/>
        <s v="Bundesamt für Bevölkerungsschutz"/>
        <s v="Institut der Feuerwehr NRW"/>
        <s v="Bundesministerium für Gesundheit"/>
        <s v="Bundesanstalt für Risikobewertung (über BP)"/>
        <s v="Contabo GmbH"/>
        <s v="Horizon"/>
        <s v="Fresenius"/>
        <s v="vivo Mobile Communication Co"/>
        <s v="Aareon "/>
        <s v="Medizinischer Dienst Westfalen-Lippe"/>
        <s v="Stadt Nürnberg"/>
        <s v="SGT Capital "/>
        <s v="BMWI/Jülich"/>
        <s v="EWN - Entsorgungswerk für Nuklearanlagen"/>
        <s v="Robert-Koch-Institut"/>
        <s v="MWB - Mittelhessische Wasserbetriebe"/>
        <s v="Landtag Baden-Württemberg"/>
        <s v="ZenIT/Zentraler IT-Dienst Justiz Brandenburg"/>
        <s v="Digineo GmbH"/>
        <s v="samedi"/>
        <s v="Helmholtz-Zentrum für Infektionsforschung (HZI)"/>
        <s v="DLR PT/BMG"/>
        <s v="Leitstelle für Informationstechnologie der sächsischen Justiz (LIT)"/>
        <s v="Zentraldienst der Polizei Brandenburg"/>
        <s v="Nestle"/>
        <s v="Bundesanstalt für den Digitalfunk der Behörden und Organisationen mit Sicherheitsaufgaben (BDBOS)"/>
        <s v="Rheinmetall Cyber Solutions GmbH "/>
        <s v="Lubos Kliniken"/>
        <s v="smartpatient GmbH "/>
        <s v="Berliner Stadtreinigung"/>
        <s v="GDWS - Generaldirektion Wasserstraßen und Schifffahrt"/>
        <s v="BwFuhrparkservices GmbH"/>
        <s v="aQua - Institut für angewandte Qualitätsförderung und Forschung im Gesundheitswesen GmbH"/>
        <s v="VSE AG"/>
        <s v="Republik Österreich"/>
        <s v="Mühlenkreiskliniken AöR"/>
        <s v="BKK Mobil Oil"/>
        <s v="Hamburger Hafen und Logistik Aktiengesellschaft (HHLA)"/>
        <s v="CPU 24/7"/>
        <s v="Verwaltungs-Berufsgenossenschaft (VBG)"/>
        <s v="BentoNet"/>
        <s v="Nemak"/>
        <s v="dNRW"/>
        <s v="Freudenberg Service KG"/>
        <s v="DB Station &amp; Service"/>
        <s v="Stuttgart - LHS"/>
        <s v="Münchner Staatsministerium für Digitalisierung"/>
        <s v="Staatsbetrieb Sachsenforst"/>
        <s v="Sächsische Anstalt für Kommunale Datenverarbeitung"/>
        <s v="Thüringer Aufbaubank (TAB)"/>
        <s v="K - Mail Order GmbH &amp; Co.KG"/>
        <s v="Acrolinx GmbH"/>
        <s v="Bundesamt für Verbraucherschutz und Lebensmittelsicherheit (BVL)"/>
        <s v="Kassenärztliche Vereinigung Nordrhein"/>
        <s v="Daimler"/>
        <s v="Knauff"/>
        <s v="ProXcel"/>
        <s v="ekom 21 - Kommunales Gebietsrechenzentrum Hessen"/>
        <s v="Deutsches Zentrum für Luft und Raumfahrt (DLR)"/>
        <s v="Henkel"/>
        <s v="Bundesministerium für wirtschaftliche Zusammenarbeit (BMZ)"/>
        <s v="RENK AG"/>
        <s v="Sprehe"/>
        <s v="EWE"/>
        <s v="Geely GmbH Autotechnical Deutschland GmbH"/>
        <s v="Randstad"/>
        <s v="Bundesamt für Informatik und Kommunikation (BIT)"/>
        <s v="Rheinmetall"/>
        <s v="Statistisches Bundesamt"/>
        <s v="Reservistenverband"/>
        <s v="Bundesamt für Strahlenschutz (BfS)"/>
        <s v="Heidelberger Druck"/>
        <s v="Dresden - Landesamt für Steuern und Finanzen"/>
        <s v="DB AG"/>
        <s v="Statkraft"/>
        <s v="Kassenärtzliche Vereinigung"/>
        <s v="Materna (Endkunde GovTech)"/>
        <s v="BMZ (über Govdigital)"/>
        <s v="Deka"/>
        <s v="Landesbaudirektion Bayern"/>
        <s v="Landkreis Märkisch-Oderland"/>
        <s v="Investitionsbank Sachsen-Anhalt"/>
        <s v="BWB"/>
        <s v="HPA " u="1"/>
        <s v="ITZBund" u="1"/>
        <s v="GIZ " u="1"/>
        <s v="Bundesanstalt für Immobilienaufgaben" u="1"/>
        <s v="HZD" u="1"/>
        <s v="Agentur für Innovation in der Cybersicherheit GmbH" u="1"/>
        <s v="Autobahn GmbH (DUNS 315125592)" u="1"/>
        <s v="ZITBB" u="1"/>
        <s v="Agentur für Innovationen in der Cybersicherheit GmbH" u="1"/>
        <s v="gematik" u="1"/>
        <s v="ITDZBerlin" u="1"/>
        <s v="Auswärtiges Amt (AA)" u="1"/>
        <s v="BITBW" u="1"/>
        <s v="IT-Baden-Württemberg (BITBW)" u="1"/>
        <s v="Bundesamt für Sicherheit in der _x000a_Informationstechnik (BSI) / Referat DI24" u="1"/>
        <s v="BSI" u="1"/>
        <s v="Autobahn GmbH" u="1"/>
        <s v="GIZ" u="1"/>
        <s v="LHM Landfeshauptstadt München über CC" u="1"/>
        <s v="Pegasystems GmbH (DUNS 31-268-4305)" u="1"/>
        <s v="Ideal Versicherung AG" u="1"/>
        <s v="Stuttgart" u="1"/>
        <s v="Universitätsstadt Gießen" u="1"/>
        <s v="Ministerium für Ernährung, Ländlichen Raum und Verbraucherschutz" u="1"/>
        <s v="Pegasystems GmbH (Entity-ID: 11372916)" u="1"/>
      </sharedItems>
    </cacheField>
    <cacheField name="Angefragte Leistung" numFmtId="0">
      <sharedItems containsBlank="1" containsMixedTypes="1" containsNumber="1" containsInteger="1" minValue="457" maxValue="457" longText="1"/>
    </cacheField>
    <cacheField name="Status" numFmtId="0">
      <sharedItems containsBlank="1" count="27">
        <s v="94 - Anderer im Lead - Zuarbeit CSS"/>
        <s v="10 Nicht angeboten"/>
        <s v="20 In Erstellung"/>
        <s v="02 Präqualifizierung"/>
        <s v="00 Warten auf Veröffentlichung"/>
        <s v="90 Anderer im Lead - angeboten"/>
        <s v="30 Versendet"/>
        <s v="41 Gewonnen"/>
        <s v="42 Verloren"/>
        <s v="43 Zurückgezogen durch Kunde"/>
        <s v="93 Anderer im Lead - gewonnen"/>
        <s v="01 Lead "/>
        <s v="91 Anderer im Lead - verloren"/>
        <s v="43 Decliend"/>
        <m/>
        <s v="nicht angeboten" u="1"/>
        <s v="Präqualifizierung" u="1"/>
        <s v="In Erstellung" u="1"/>
        <s v="Versendet" u="1"/>
        <s v="Übergeben EY-intern" u="1"/>
        <s v="Übergeben an SDZ" u="1"/>
        <s v="Verloren" u="1"/>
        <s v="beauftragt" u="1"/>
        <s v="Zurückgezogen" u="1"/>
        <s v="Gewonnen" u="1"/>
        <s v="Warten auf Veröffentlichung" u="1"/>
        <s v="Übergeben an CEH/SDZ" u="1"/>
      </sharedItems>
    </cacheField>
    <cacheField name="Fragefrist" numFmtId="0">
      <sharedItems containsNonDate="0" containsDate="1" containsBlank="1" containsMixedTypes="1" minDate="2023-04-29T00:00:00" maxDate="2025-12-28T00:00:00"/>
    </cacheField>
    <cacheField name="Abgabefrist" numFmtId="0">
      <sharedItems containsNonDate="0" containsDate="1" containsBlank="1" containsMixedTypes="1" minDate="2020-10-02T00:00:00" maxDate="2025-05-01T00:00:00"/>
    </cacheField>
    <cacheField name="Ampel" numFmtId="0">
      <sharedItems containsBlank="1"/>
    </cacheField>
    <cacheField name="ToV in 1.000" numFmtId="0">
      <sharedItems containsBlank="1" containsMixedTypes="1" containsNumber="1" minValue="0" maxValue="830000"/>
    </cacheField>
    <cacheField name="PoW" numFmtId="0">
      <sharedItems containsString="0" containsBlank="1" containsNumber="1" minValue="0" maxValue="100"/>
    </cacheField>
    <cacheField name="ToV gewichtet in 1.000" numFmtId="0">
      <sharedItems containsBlank="1" containsMixedTypes="1" containsNumber="1" minValue="0" maxValue="17920"/>
    </cacheField>
    <cacheField name="verantwortlicher Partner" numFmtId="0">
      <sharedItems containsBlank="1"/>
    </cacheField>
    <cacheField name="Fachlicher Lead " numFmtId="0">
      <sharedItems containsBlank="1"/>
    </cacheField>
    <cacheField name="Lead Vertrieb" numFmtId="0">
      <sharedItems containsBlank="1"/>
    </cacheField>
    <cacheField name="Vertriebs-support" numFmtId="0">
      <sharedItems containsBlank="1"/>
    </cacheField>
    <cacheField name="Head Präquali" numFmtId="0">
      <sharedItems containsBlank="1"/>
    </cacheField>
    <cacheField name="Produkte-/BC-Mapping" numFmtId="0">
      <sharedItems containsBlank="1"/>
    </cacheField>
    <cacheField name="Markt" numFmtId="0">
      <sharedItems containsBlank="1"/>
    </cacheField>
    <cacheField name="Anmerkungen" numFmtId="0">
      <sharedItems containsBlank="1" longText="1"/>
    </cacheField>
    <cacheField name="Halter des Vertrags (EY-Gesellschaft)" numFmtId="0">
      <sharedItems containsBlank="1"/>
    </cacheField>
    <cacheField name="Must win?" numFmtId="0">
      <sharedItems containsBlank="1"/>
    </cacheField>
    <cacheField name="Verpflichtend in OPP" numFmtId="0">
      <sharedItems containsBlank="1" longText="1"/>
    </cacheField>
    <cacheField name="Quelle" numFmtId="0">
      <sharedItems containsBlank="1"/>
    </cacheField>
    <cacheField name="Datum Aufnahme in Liste" numFmtId="0">
      <sharedItems containsDate="1" containsBlank="1" containsMixedTypes="1" minDate="2024-01-06T00:00:00" maxDate="2025-02-07T00:00:00"/>
    </cacheField>
    <cacheField name="Zuschlagsfrist" numFmtId="0">
      <sharedItems containsNonDate="0" containsDate="1" containsBlank="1" containsMixedTypes="1" minDate="2020-11-23T00:00:00" maxDate="2025-05-31T00:00:00"/>
    </cacheField>
    <cacheField name="Mercury-Code Vertriebsaufwand" numFmtId="0">
      <sharedItems containsNonDate="0" containsBlank="1"/>
    </cacheField>
    <cacheField name="Angebotene Profile" numFmtId="0">
      <sharedItems containsNonDate="0" containsBlank="1"/>
    </cacheField>
    <cacheField name="R&amp;Q" numFmtId="0">
      <sharedItems containsNonDate="0" containsBlank="1" longText="1"/>
    </cacheField>
    <cacheField name="Angebotsgerüst/ AA/EA" numFmtId="0">
      <sharedItems containsBlank="1"/>
    </cacheField>
    <cacheField name="Bridge" numFmtId="0">
      <sharedItems containsBlank="1"/>
    </cacheField>
    <cacheField name="GDS-Einbindung im Angebot?" numFmtId="0">
      <sharedItems containsBlank="1"/>
    </cacheField>
    <cacheField name="PACE" numFmtId="0">
      <sharedItems containsBlank="1"/>
    </cacheField>
    <cacheField name="OPP+DQ" numFmtId="0">
      <sharedItems containsBlank="1"/>
    </cacheField>
    <cacheField name="Freigegebene Marge" numFmtId="0">
      <sharedItems containsBlank="1" containsMixedTypes="1" containsNumber="1" minValue="0.32" maxValue="0.51"/>
    </cacheField>
    <cacheField name="Link Angebotsunterlagen" numFmtId="0">
      <sharedItems containsBlank="1" longText="1"/>
    </cacheField>
    <cacheField name="Upload-Kontakt/Portal-Nutzung (Link)" numFmtId="0">
      <sharedItems containsBlank="1" longText="1"/>
    </cacheField>
    <cacheField name="Datum Bekanntgabe" numFmtId="0">
      <sharedItems containsDate="1" containsString="0" containsBlank="1" containsMixedTypes="1" minDate="2011-02-02T00:00:00" maxDate="2020-08-02T00:00:00"/>
    </cacheField>
    <cacheField name="Datum Versand" numFmtId="0">
      <sharedItems containsDate="1" containsBlank="1" containsMixedTypes="1" minDate="2020-10-02T00:00:00" maxDate="2020-10-31T00:00:00"/>
    </cacheField>
    <cacheField name="Bindefrist" numFmtId="0">
      <sharedItems containsDate="1" containsBlank="1" containsMixedTypes="1" minDate="2020-11-30T00:00:00" maxDate="2021-02-14T00:00:00"/>
    </cacheField>
    <cacheField name="Vertragsbeginn" numFmtId="0">
      <sharedItems containsDate="1" containsBlank="1" containsMixedTypes="1" minDate="2020-10-01T00:00:00" maxDate="2206-09-14T00:00:00"/>
    </cacheField>
    <cacheField name="Vertragsende" numFmtId="0">
      <sharedItems containsDate="1" containsBlank="1" containsMixedTypes="1" minDate="2020-12-31T00:00:00" maxDate="2030-02-04T00:00:00"/>
    </cacheField>
    <cacheField name="Beauftragung bzw. Verloren Datum" numFmtId="0">
      <sharedItems containsNonDate="0" containsDate="1" containsBlank="1" containsMixedTypes="1" minDate="2020-10-05T00:00:00" maxDate="2024-12-01T00:00:00"/>
    </cacheField>
    <cacheField name="Absagegründe" numFmtId="0">
      <sharedItems containsBlank="1" longText="1"/>
    </cacheField>
    <cacheField name="Marktbegleiter" numFmtId="0">
      <sharedItems containsNonDate="0" containsBlank="1" longText="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invalid="1" refreshedBy="Stefanie Dzimkowski" refreshedDate="45706.368154861113" createdVersion="8" refreshedVersion="8" minRefreshableVersion="3" recordCount="87" xr:uid="{978B1E62-5A17-43FD-B84D-AE81A7F6C221}">
  <cacheSource type="worksheet">
    <worksheetSource name="Zertifikate"/>
  </cacheSource>
  <cacheFields count="9">
    <cacheField name="#" numFmtId="0">
      <sharedItems containsSemiMixedTypes="0" containsString="0" containsNumber="1" containsInteger="1" minValue="1" maxValue="87"/>
    </cacheField>
    <cacheField name="Mandant" numFmtId="0">
      <sharedItems/>
    </cacheField>
    <cacheField name="Ausschreibung/Projekt" numFmtId="0">
      <sharedItems/>
    </cacheField>
    <cacheField name="Fokus der Leistung" numFmtId="0">
      <sharedItems/>
    </cacheField>
    <cacheField name="Volumen PT" numFmtId="0">
      <sharedItems containsMixedTypes="1" containsNumber="1" containsInteger="1" minValue="425" maxValue="38000" count="15">
        <n v="10395"/>
        <n v="7178"/>
        <n v="882"/>
        <n v="13600"/>
        <n v="425"/>
        <n v="6400"/>
        <n v="980"/>
        <n v="9900"/>
        <n v="2820"/>
        <n v="1600"/>
        <n v="25000"/>
        <n v="880"/>
        <n v="38000"/>
        <s v="n.a."/>
        <n v="17600"/>
      </sharedItems>
    </cacheField>
    <cacheField name="OPP-ID" numFmtId="0">
      <sharedItems containsString="0" containsBlank="1" containsNumber="1" containsInteger="1" minValue="1329251" maxValue="4760855"/>
    </cacheField>
    <cacheField name="MA-Zertifikat" numFmtId="0">
      <sharedItems count="40">
        <s v="ATL BSI IT-GS"/>
        <s v="BSI IS-Revisor oder vergleichbar"/>
        <s v="CEH"/>
        <s v="Certified Project Manager"/>
        <s v="CISA"/>
        <s v="CISM"/>
        <s v="CISO"/>
        <s v="CISSP"/>
        <s v="CREST"/>
        <s v="CRISC"/>
        <s v="EC-Council - LPT (Master)"/>
        <s v="ECSA (Practical) "/>
        <s v="Information Security Officer "/>
        <s v="ISO 22301"/>
        <s v="ISO 27001"/>
        <s v="ISO 27001 Lead Auditor "/>
        <s v="ISO 27001 Lead Implementer"/>
        <s v="ISO 27001 Senior Lead Auditor"/>
        <s v="ISO 27001 Senior Lead Implementer"/>
        <s v="ISO 2700x"/>
        <s v="ISO 2700x "/>
        <s v="IT-GS-Berater"/>
        <s v="IT-GS-Praktiker"/>
        <s v="n.a."/>
        <s v="öffentlich bestellter Wirtschaftsprüfer"/>
        <s v="OSCP"/>
        <s v="Pentests Zertifikat BSI"/>
        <s v="PRINCE2® Practitioner"/>
        <s v="Project Management Professional"/>
        <s v="unspezifisch BSI IT-GS"/>
        <s v="unspezifisch ISO 27001"/>
        <s v="Zertifizierung mit Fokus auf Cloud Administration"/>
        <s v="Zertifizierung mit Fokus auf Cloud Security "/>
        <s v="CEH " u="1"/>
        <s v="Auditteamleiter für ISO 27001-Audits auf Basis von IT-Grundschutz" u="1"/>
        <s v="IT-Grundschutz Auditor " u="1"/>
        <s v="Zertifizierte Auditoren nach ISO 27001 nach Grundschutz " u="1"/>
        <s v="IT-Grundschutz-Praktiker " u="1"/>
        <s v="IT-Grundschutz-Berater " u="1"/>
        <s v="Zertifizierte Auditoren nach ISO 27001 nach Grundschutz" u="1"/>
      </sharedItems>
    </cacheField>
    <cacheField name="Modalverb" numFmtId="0">
      <sharedItems/>
    </cacheField>
    <cacheField name="Kategorie" numFmtId="0">
      <sharedItems count="7">
        <s v="BSI-ISMS"/>
        <s v="Technik/Pentest"/>
        <s v="Project Management"/>
        <s v="GRC"/>
        <s v="ISO"/>
        <s v="n.a."/>
        <s v="Sonstiges"/>
      </sharedItems>
    </cacheField>
  </cacheFields>
  <extLst>
    <ext xmlns:x14="http://schemas.microsoft.com/office/spreadsheetml/2009/9/main" uri="{725AE2AE-9491-48be-B2B4-4EB974FC3084}">
      <x14:pivotCacheDefinition/>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04D5330-A0C5-44CC-AF3E-D61C4A2F337B}" name="PivotTable2" cacheId="2" applyNumberFormats="0" applyBorderFormats="0" applyFontFormats="0" applyPatternFormats="0" applyAlignmentFormats="0" applyWidthHeightFormats="1" dataCaption="Werte" updatedVersion="8" minRefreshableVersion="3" useAutoFormatting="1" itemPrintTitles="1" createdVersion="8" indent="0" compact="0" compactData="0" multipleFieldFilters="0" fieldListSortAscending="1">
  <location ref="K101:AB143" firstHeaderRow="1" firstDataRow="2" firstDataCol="2"/>
  <pivotFields count="9">
    <pivotField compact="0" outline="0" showAll="0"/>
    <pivotField compact="0" outline="0" showAll="0"/>
    <pivotField compact="0" outline="0" showAll="0"/>
    <pivotField compact="0" outline="0" showAll="0"/>
    <pivotField axis="axisCol" dataField="1" compact="0" outline="0" showAll="0">
      <items count="16">
        <item x="4"/>
        <item x="11"/>
        <item x="2"/>
        <item x="6"/>
        <item x="9"/>
        <item x="8"/>
        <item x="5"/>
        <item x="1"/>
        <item x="7"/>
        <item x="0"/>
        <item x="3"/>
        <item x="14"/>
        <item x="10"/>
        <item x="12"/>
        <item x="13"/>
        <item t="default"/>
      </items>
    </pivotField>
    <pivotField compact="0" outline="0" showAll="0"/>
    <pivotField axis="axisRow" compact="0" outline="0" showAll="0">
      <items count="41">
        <item x="0"/>
        <item m="1" x="34"/>
        <item x="1"/>
        <item x="2"/>
        <item m="1" x="33"/>
        <item x="3"/>
        <item x="4"/>
        <item x="5"/>
        <item x="6"/>
        <item x="7"/>
        <item x="8"/>
        <item x="9"/>
        <item x="10"/>
        <item x="11"/>
        <item x="12"/>
        <item x="13"/>
        <item x="14"/>
        <item x="15"/>
        <item x="16"/>
        <item x="17"/>
        <item x="18"/>
        <item x="19"/>
        <item x="20"/>
        <item m="1" x="35"/>
        <item m="1" x="38"/>
        <item m="1" x="37"/>
        <item x="21"/>
        <item x="22"/>
        <item x="23"/>
        <item x="24"/>
        <item x="25"/>
        <item x="26"/>
        <item x="27"/>
        <item x="28"/>
        <item x="29"/>
        <item x="30"/>
        <item m="1" x="39"/>
        <item m="1" x="36"/>
        <item x="31"/>
        <item x="32"/>
        <item t="default"/>
      </items>
    </pivotField>
    <pivotField compact="0" outline="0" showAll="0"/>
    <pivotField axis="axisRow" compact="0" outline="0" showAll="0">
      <items count="8">
        <item x="0"/>
        <item x="3"/>
        <item x="4"/>
        <item x="5"/>
        <item x="2"/>
        <item x="6"/>
        <item x="1"/>
        <item t="default"/>
      </items>
    </pivotField>
  </pivotFields>
  <rowFields count="2">
    <field x="8"/>
    <field x="6"/>
  </rowFields>
  <rowItems count="41">
    <i>
      <x/>
      <x/>
    </i>
    <i r="1">
      <x v="2"/>
    </i>
    <i r="1">
      <x v="26"/>
    </i>
    <i r="1">
      <x v="27"/>
    </i>
    <i r="1">
      <x v="34"/>
    </i>
    <i t="default">
      <x/>
    </i>
    <i>
      <x v="1"/>
      <x v="6"/>
    </i>
    <i r="1">
      <x v="7"/>
    </i>
    <i r="1">
      <x v="8"/>
    </i>
    <i r="1">
      <x v="11"/>
    </i>
    <i r="1">
      <x v="14"/>
    </i>
    <i t="default">
      <x v="1"/>
    </i>
    <i>
      <x v="2"/>
      <x v="15"/>
    </i>
    <i r="1">
      <x v="16"/>
    </i>
    <i r="1">
      <x v="17"/>
    </i>
    <i r="1">
      <x v="18"/>
    </i>
    <i r="1">
      <x v="19"/>
    </i>
    <i r="1">
      <x v="20"/>
    </i>
    <i r="1">
      <x v="21"/>
    </i>
    <i r="1">
      <x v="22"/>
    </i>
    <i r="1">
      <x v="35"/>
    </i>
    <i t="default">
      <x v="2"/>
    </i>
    <i>
      <x v="3"/>
      <x v="28"/>
    </i>
    <i t="default">
      <x v="3"/>
    </i>
    <i>
      <x v="4"/>
      <x v="5"/>
    </i>
    <i r="1">
      <x v="32"/>
    </i>
    <i r="1">
      <x v="33"/>
    </i>
    <i t="default">
      <x v="4"/>
    </i>
    <i>
      <x v="5"/>
      <x v="29"/>
    </i>
    <i t="default">
      <x v="5"/>
    </i>
    <i>
      <x v="6"/>
      <x v="3"/>
    </i>
    <i r="1">
      <x v="9"/>
    </i>
    <i r="1">
      <x v="10"/>
    </i>
    <i r="1">
      <x v="12"/>
    </i>
    <i r="1">
      <x v="13"/>
    </i>
    <i r="1">
      <x v="30"/>
    </i>
    <i r="1">
      <x v="31"/>
    </i>
    <i r="1">
      <x v="38"/>
    </i>
    <i r="1">
      <x v="39"/>
    </i>
    <i t="default">
      <x v="6"/>
    </i>
    <i t="grand">
      <x/>
    </i>
  </rowItems>
  <colFields count="1">
    <field x="4"/>
  </colFields>
  <colItems count="16">
    <i>
      <x/>
    </i>
    <i>
      <x v="1"/>
    </i>
    <i>
      <x v="2"/>
    </i>
    <i>
      <x v="3"/>
    </i>
    <i>
      <x v="4"/>
    </i>
    <i>
      <x v="5"/>
    </i>
    <i>
      <x v="6"/>
    </i>
    <i>
      <x v="7"/>
    </i>
    <i>
      <x v="8"/>
    </i>
    <i>
      <x v="9"/>
    </i>
    <i>
      <x v="10"/>
    </i>
    <i>
      <x v="11"/>
    </i>
    <i>
      <x v="12"/>
    </i>
    <i>
      <x v="13"/>
    </i>
    <i>
      <x v="14"/>
    </i>
    <i t="grand">
      <x/>
    </i>
  </colItems>
  <dataFields count="1">
    <dataField name="Anzahl von Volumen PT" fld="4" subtotal="count" baseField="0" baseItem="0"/>
  </dataFields>
  <formats count="16">
    <format dxfId="117">
      <pivotArea dataOnly="0" labelOnly="1" outline="0" axis="axisValues" fieldPosition="0"/>
    </format>
    <format dxfId="116">
      <pivotArea dataOnly="0" labelOnly="1" outline="0" axis="axisValues" fieldPosition="0"/>
    </format>
    <format dxfId="115">
      <pivotArea field="8" type="button" dataOnly="0" labelOnly="1" outline="0" axis="axisRow" fieldPosition="0"/>
    </format>
    <format dxfId="114">
      <pivotArea field="6" type="button" dataOnly="0" labelOnly="1" outline="0" axis="axisRow" fieldPosition="1"/>
    </format>
    <format dxfId="113">
      <pivotArea dataOnly="0" labelOnly="1" outline="0" axis="axisValues" fieldPosition="0"/>
    </format>
    <format dxfId="112">
      <pivotArea type="origin" dataOnly="0" labelOnly="1" outline="0" fieldPosition="0"/>
    </format>
    <format dxfId="111">
      <pivotArea field="4" type="button" dataOnly="0" labelOnly="1" outline="0" axis="axisCol" fieldPosition="0"/>
    </format>
    <format dxfId="110">
      <pivotArea type="topRight" dataOnly="0" labelOnly="1" outline="0" fieldPosition="0"/>
    </format>
    <format dxfId="109">
      <pivotArea field="8" type="button" dataOnly="0" labelOnly="1" outline="0" axis="axisRow" fieldPosition="0"/>
    </format>
    <format dxfId="108">
      <pivotArea field="6" type="button" dataOnly="0" labelOnly="1" outline="0" axis="axisRow" fieldPosition="1"/>
    </format>
    <format dxfId="107">
      <pivotArea dataOnly="0" labelOnly="1" outline="0" fieldPosition="0">
        <references count="1">
          <reference field="4" count="0"/>
        </references>
      </pivotArea>
    </format>
    <format dxfId="106">
      <pivotArea dataOnly="0" labelOnly="1" grandCol="1" outline="0" fieldPosition="0"/>
    </format>
    <format dxfId="105">
      <pivotArea field="8" type="button" dataOnly="0" labelOnly="1" outline="0" axis="axisRow" fieldPosition="0"/>
    </format>
    <format dxfId="104">
      <pivotArea field="6" type="button" dataOnly="0" labelOnly="1" outline="0" axis="axisRow" fieldPosition="1"/>
    </format>
    <format dxfId="103">
      <pivotArea dataOnly="0" labelOnly="1" outline="0" fieldPosition="0">
        <references count="1">
          <reference field="4" count="0"/>
        </references>
      </pivotArea>
    </format>
    <format dxfId="102">
      <pivotArea dataOnly="0" labelOnly="1" grandCol="1" outline="0"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2FC1703-3DD2-4016-A319-5A6E49D85621}" name="PivotTable1" cacheId="1" applyNumberFormats="0" applyBorderFormats="0" applyFontFormats="0" applyPatternFormats="0" applyAlignmentFormats="0" applyWidthHeightFormats="1" dataCaption="Werte" updatedVersion="8" minRefreshableVersion="3" useAutoFormatting="1" itemPrintTitles="1" createdVersion="6" indent="0" outline="1" outlineData="1" multipleFieldFilters="0">
  <location ref="A3:A511" firstHeaderRow="1" firstDataRow="1" firstDataCol="1"/>
  <pivotFields count="45">
    <pivotField showAll="0"/>
    <pivotField showAll="0"/>
    <pivotField showAll="0"/>
    <pivotField axis="axisRow" showAll="0">
      <items count="429">
        <item x="328"/>
        <item x="371"/>
        <item x="352"/>
        <item m="1" x="414"/>
        <item m="1" x="419"/>
        <item x="310"/>
        <item x="45"/>
        <item x="360"/>
        <item x="349"/>
        <item x="31"/>
        <item m="1" x="415"/>
        <item x="47"/>
        <item x="356"/>
        <item x="332"/>
        <item m="1" x="418"/>
        <item x="271"/>
        <item x="386"/>
        <item x="104"/>
        <item x="390"/>
        <item x="372"/>
        <item x="345"/>
        <item m="1" x="406"/>
        <item x="306"/>
        <item x="380"/>
        <item x="351"/>
        <item x="255"/>
        <item x="358"/>
        <item x="374"/>
        <item x="393"/>
        <item x="364"/>
        <item x="301"/>
        <item x="225"/>
        <item x="29"/>
        <item x="378"/>
        <item x="338"/>
        <item x="341"/>
        <item x="362"/>
        <item x="392"/>
        <item x="377"/>
        <item x="383"/>
        <item x="333"/>
        <item x="363"/>
        <item x="350"/>
        <item x="384"/>
        <item m="1" x="412"/>
        <item m="1" x="420"/>
        <item x="158"/>
        <item x="357"/>
        <item x="391"/>
        <item x="193"/>
        <item x="340"/>
        <item x="379"/>
        <item m="1" x="407"/>
        <item x="68"/>
        <item m="1" x="416"/>
        <item m="1" x="413"/>
        <item x="241"/>
        <item m="1" x="404"/>
        <item x="370"/>
        <item x="373"/>
        <item x="375"/>
        <item x="277"/>
        <item x="336"/>
        <item x="342"/>
        <item x="347"/>
        <item x="200"/>
        <item x="329"/>
        <item x="355"/>
        <item x="366"/>
        <item x="335"/>
        <item x="361"/>
        <item x="344"/>
        <item x="376"/>
        <item x="385"/>
        <item x="381"/>
        <item x="354"/>
        <item x="389"/>
        <item x="387"/>
        <item x="346"/>
        <item x="334"/>
        <item x="368"/>
        <item x="339"/>
        <item x="331"/>
        <item x="348"/>
        <item x="382"/>
        <item x="367"/>
        <item x="330"/>
        <item x="388"/>
        <item x="394"/>
        <item m="1" x="424"/>
        <item x="298"/>
        <item x="369"/>
        <item x="304"/>
        <item x="284"/>
        <item x="359"/>
        <item x="353"/>
        <item x="172"/>
        <item x="337"/>
        <item x="343"/>
        <item x="54"/>
        <item x="327"/>
        <item x="326"/>
        <item x="324"/>
        <item x="322"/>
        <item x="321"/>
        <item x="325"/>
        <item m="1" x="423"/>
        <item x="323"/>
        <item x="365"/>
        <item x="320"/>
        <item x="318"/>
        <item x="319"/>
        <item x="317"/>
        <item x="315"/>
        <item x="314"/>
        <item m="1" x="426"/>
        <item x="312"/>
        <item x="313"/>
        <item x="316"/>
        <item x="311"/>
        <item x="264"/>
        <item x="307"/>
        <item x="309"/>
        <item x="308"/>
        <item x="302"/>
        <item x="305"/>
        <item x="303"/>
        <item x="300"/>
        <item x="299"/>
        <item x="294"/>
        <item x="293"/>
        <item x="285"/>
        <item x="288"/>
        <item x="116"/>
        <item x="287"/>
        <item x="286"/>
        <item x="297"/>
        <item x="292"/>
        <item x="296"/>
        <item x="295"/>
        <item x="291"/>
        <item x="290"/>
        <item x="289"/>
        <item x="208"/>
        <item x="282"/>
        <item x="283"/>
        <item m="1" x="411"/>
        <item x="281"/>
        <item x="280"/>
        <item x="278"/>
        <item x="279"/>
        <item x="276"/>
        <item x="275"/>
        <item x="274"/>
        <item x="223"/>
        <item x="48"/>
        <item x="106"/>
        <item x="273"/>
        <item x="268"/>
        <item x="272"/>
        <item x="270"/>
        <item x="267"/>
        <item x="266"/>
        <item m="1" x="410"/>
        <item x="269"/>
        <item x="233"/>
        <item m="1" x="427"/>
        <item m="1" x="425"/>
        <item x="265"/>
        <item m="1" x="422"/>
        <item m="1" x="409"/>
        <item x="260"/>
        <item x="259"/>
        <item x="258"/>
        <item x="256"/>
        <item x="247"/>
        <item x="246"/>
        <item x="245"/>
        <item x="250"/>
        <item x="252"/>
        <item x="248"/>
        <item x="251"/>
        <item x="244"/>
        <item m="1" x="417"/>
        <item x="249"/>
        <item x="133"/>
        <item x="253"/>
        <item x="263"/>
        <item x="33"/>
        <item x="254"/>
        <item x="243"/>
        <item m="1" x="421"/>
        <item x="186"/>
        <item x="237"/>
        <item m="1" x="408"/>
        <item x="214"/>
        <item x="21"/>
        <item x="232"/>
        <item x="238"/>
        <item x="239"/>
        <item x="240"/>
        <item x="229"/>
        <item x="242"/>
        <item x="257"/>
        <item x="261"/>
        <item x="262"/>
        <item x="70"/>
        <item x="236"/>
        <item x="215"/>
        <item x="204"/>
        <item x="216"/>
        <item m="1" x="403"/>
        <item x="83"/>
        <item x="218"/>
        <item x="219"/>
        <item x="220"/>
        <item x="221"/>
        <item m="1" x="405"/>
        <item x="222"/>
        <item x="224"/>
        <item x="226"/>
        <item x="227"/>
        <item x="228"/>
        <item x="25"/>
        <item x="230"/>
        <item x="231"/>
        <item x="234"/>
        <item x="235"/>
        <item x="0"/>
        <item x="1"/>
        <item x="2"/>
        <item x="3"/>
        <item x="4"/>
        <item x="5"/>
        <item x="6"/>
        <item x="7"/>
        <item x="8"/>
        <item x="9"/>
        <item x="10"/>
        <item x="11"/>
        <item x="12"/>
        <item x="13"/>
        <item x="14"/>
        <item x="15"/>
        <item x="16"/>
        <item x="17"/>
        <item x="18"/>
        <item x="19"/>
        <item x="20"/>
        <item x="22"/>
        <item x="23"/>
        <item x="24"/>
        <item x="26"/>
        <item x="27"/>
        <item x="28"/>
        <item x="30"/>
        <item x="32"/>
        <item x="34"/>
        <item x="35"/>
        <item x="36"/>
        <item x="37"/>
        <item x="38"/>
        <item x="39"/>
        <item x="40"/>
        <item x="41"/>
        <item x="42"/>
        <item x="43"/>
        <item x="44"/>
        <item x="46"/>
        <item x="49"/>
        <item x="50"/>
        <item x="51"/>
        <item x="52"/>
        <item x="53"/>
        <item x="55"/>
        <item x="56"/>
        <item x="57"/>
        <item x="58"/>
        <item x="59"/>
        <item x="60"/>
        <item x="61"/>
        <item x="62"/>
        <item x="63"/>
        <item x="64"/>
        <item x="65"/>
        <item x="66"/>
        <item x="67"/>
        <item x="69"/>
        <item x="71"/>
        <item x="72"/>
        <item x="73"/>
        <item x="74"/>
        <item x="75"/>
        <item x="76"/>
        <item x="77"/>
        <item x="78"/>
        <item x="79"/>
        <item x="80"/>
        <item x="81"/>
        <item x="82"/>
        <item x="84"/>
        <item x="85"/>
        <item x="86"/>
        <item x="87"/>
        <item x="88"/>
        <item x="89"/>
        <item x="90"/>
        <item x="91"/>
        <item x="92"/>
        <item x="93"/>
        <item x="94"/>
        <item x="95"/>
        <item x="96"/>
        <item x="97"/>
        <item x="98"/>
        <item x="99"/>
        <item x="100"/>
        <item x="101"/>
        <item x="102"/>
        <item x="103"/>
        <item x="105"/>
        <item x="107"/>
        <item x="108"/>
        <item x="109"/>
        <item x="110"/>
        <item x="111"/>
        <item x="112"/>
        <item x="113"/>
        <item x="114"/>
        <item x="115"/>
        <item x="117"/>
        <item x="118"/>
        <item x="119"/>
        <item x="120"/>
        <item x="121"/>
        <item x="122"/>
        <item x="123"/>
        <item x="124"/>
        <item x="125"/>
        <item x="126"/>
        <item x="127"/>
        <item x="128"/>
        <item x="129"/>
        <item x="130"/>
        <item x="131"/>
        <item x="132"/>
        <item x="134"/>
        <item x="135"/>
        <item x="136"/>
        <item x="137"/>
        <item x="138"/>
        <item x="139"/>
        <item x="140"/>
        <item x="141"/>
        <item x="142"/>
        <item x="143"/>
        <item x="144"/>
        <item x="145"/>
        <item x="146"/>
        <item x="147"/>
        <item x="148"/>
        <item x="149"/>
        <item x="150"/>
        <item x="151"/>
        <item x="152"/>
        <item x="153"/>
        <item x="154"/>
        <item x="155"/>
        <item x="156"/>
        <item x="157"/>
        <item x="159"/>
        <item x="160"/>
        <item x="161"/>
        <item x="162"/>
        <item x="163"/>
        <item x="164"/>
        <item x="165"/>
        <item x="166"/>
        <item x="167"/>
        <item x="168"/>
        <item x="169"/>
        <item x="170"/>
        <item x="171"/>
        <item x="173"/>
        <item x="174"/>
        <item x="175"/>
        <item x="176"/>
        <item x="177"/>
        <item x="178"/>
        <item x="179"/>
        <item x="180"/>
        <item x="181"/>
        <item x="182"/>
        <item x="183"/>
        <item x="184"/>
        <item x="185"/>
        <item x="187"/>
        <item x="188"/>
        <item x="189"/>
        <item x="190"/>
        <item x="191"/>
        <item x="192"/>
        <item x="194"/>
        <item x="195"/>
        <item x="196"/>
        <item x="197"/>
        <item x="198"/>
        <item x="199"/>
        <item x="201"/>
        <item x="202"/>
        <item x="203"/>
        <item x="205"/>
        <item x="206"/>
        <item x="207"/>
        <item x="209"/>
        <item x="210"/>
        <item x="211"/>
        <item x="212"/>
        <item x="213"/>
        <item x="217"/>
        <item x="395"/>
        <item x="396"/>
        <item x="397"/>
        <item x="398"/>
        <item x="399"/>
        <item x="400"/>
        <item x="401"/>
        <item x="402"/>
        <item t="default"/>
      </items>
    </pivotField>
    <pivotField showAll="0"/>
    <pivotField axis="axisRow" showAll="0">
      <items count="28">
        <item m="1" x="24"/>
        <item m="1" x="17"/>
        <item sd="0" m="1" x="15"/>
        <item m="1" x="16"/>
        <item sd="0" m="1" x="21"/>
        <item m="1" x="18"/>
        <item sd="0" m="1" x="25"/>
        <item sd="0" m="1" x="23"/>
        <item sd="0" x="14"/>
        <item m="1" x="26"/>
        <item m="1" x="19"/>
        <item m="1" x="20"/>
        <item m="1" x="22"/>
        <item x="0"/>
        <item x="1"/>
        <item x="2"/>
        <item x="3"/>
        <item x="4"/>
        <item x="5"/>
        <item x="6"/>
        <item x="7"/>
        <item x="8"/>
        <item x="9"/>
        <item x="10"/>
        <item x="11"/>
        <item x="12"/>
        <item x="1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2">
    <field x="5"/>
    <field x="3"/>
  </rowFields>
  <rowItems count="508">
    <i>
      <x v="8"/>
    </i>
    <i>
      <x v="13"/>
    </i>
    <i r="1">
      <x v="228"/>
    </i>
    <i r="1">
      <x v="236"/>
    </i>
    <i r="1">
      <x v="254"/>
    </i>
    <i r="1">
      <x v="294"/>
    </i>
    <i r="1">
      <x v="421"/>
    </i>
    <i>
      <x v="14"/>
    </i>
    <i r="1">
      <x/>
    </i>
    <i r="1">
      <x v="5"/>
    </i>
    <i r="1">
      <x v="6"/>
    </i>
    <i r="1">
      <x v="9"/>
    </i>
    <i r="1">
      <x v="17"/>
    </i>
    <i r="1">
      <x v="18"/>
    </i>
    <i r="1">
      <x v="19"/>
    </i>
    <i r="1">
      <x v="20"/>
    </i>
    <i r="1">
      <x v="22"/>
    </i>
    <i r="1">
      <x v="23"/>
    </i>
    <i r="1">
      <x v="24"/>
    </i>
    <i r="1">
      <x v="25"/>
    </i>
    <i r="1">
      <x v="30"/>
    </i>
    <i r="1">
      <x v="31"/>
    </i>
    <i r="1">
      <x v="34"/>
    </i>
    <i r="1">
      <x v="35"/>
    </i>
    <i r="1">
      <x v="38"/>
    </i>
    <i r="1">
      <x v="40"/>
    </i>
    <i r="1">
      <x v="42"/>
    </i>
    <i r="1">
      <x v="49"/>
    </i>
    <i r="1">
      <x v="51"/>
    </i>
    <i r="1">
      <x v="53"/>
    </i>
    <i r="1">
      <x v="56"/>
    </i>
    <i r="1">
      <x v="59"/>
    </i>
    <i r="1">
      <x v="61"/>
    </i>
    <i r="1">
      <x v="66"/>
    </i>
    <i r="1">
      <x v="67"/>
    </i>
    <i r="1">
      <x v="69"/>
    </i>
    <i r="1">
      <x v="73"/>
    </i>
    <i r="1">
      <x v="74"/>
    </i>
    <i r="1">
      <x v="78"/>
    </i>
    <i r="1">
      <x v="79"/>
    </i>
    <i r="1">
      <x v="81"/>
    </i>
    <i r="1">
      <x v="83"/>
    </i>
    <i r="1">
      <x v="84"/>
    </i>
    <i r="1">
      <x v="86"/>
    </i>
    <i r="1">
      <x v="88"/>
    </i>
    <i r="1">
      <x v="92"/>
    </i>
    <i r="1">
      <x v="93"/>
    </i>
    <i r="1">
      <x v="94"/>
    </i>
    <i r="1">
      <x v="96"/>
    </i>
    <i r="1">
      <x v="99"/>
    </i>
    <i r="1">
      <x v="101"/>
    </i>
    <i r="1">
      <x v="102"/>
    </i>
    <i r="1">
      <x v="103"/>
    </i>
    <i r="1">
      <x v="104"/>
    </i>
    <i r="1">
      <x v="105"/>
    </i>
    <i r="1">
      <x v="109"/>
    </i>
    <i r="1">
      <x v="112"/>
    </i>
    <i r="1">
      <x v="113"/>
    </i>
    <i r="1">
      <x v="116"/>
    </i>
    <i r="1">
      <x v="117"/>
    </i>
    <i r="1">
      <x v="119"/>
    </i>
    <i r="1">
      <x v="120"/>
    </i>
    <i r="1">
      <x v="121"/>
    </i>
    <i r="1">
      <x v="122"/>
    </i>
    <i r="1">
      <x v="125"/>
    </i>
    <i r="1">
      <x v="126"/>
    </i>
    <i r="1">
      <x v="127"/>
    </i>
    <i r="1">
      <x v="129"/>
    </i>
    <i r="1">
      <x v="133"/>
    </i>
    <i r="1">
      <x v="138"/>
    </i>
    <i r="1">
      <x v="140"/>
    </i>
    <i r="1">
      <x v="141"/>
    </i>
    <i r="1">
      <x v="143"/>
    </i>
    <i r="1">
      <x v="145"/>
    </i>
    <i r="1">
      <x v="147"/>
    </i>
    <i r="1">
      <x v="148"/>
    </i>
    <i r="1">
      <x v="150"/>
    </i>
    <i r="1">
      <x v="151"/>
    </i>
    <i r="1">
      <x v="152"/>
    </i>
    <i r="1">
      <x v="155"/>
    </i>
    <i r="1">
      <x v="156"/>
    </i>
    <i r="1">
      <x v="157"/>
    </i>
    <i r="1">
      <x v="158"/>
    </i>
    <i r="1">
      <x v="160"/>
    </i>
    <i r="1">
      <x v="162"/>
    </i>
    <i r="1">
      <x v="164"/>
    </i>
    <i r="1">
      <x v="165"/>
    </i>
    <i r="1">
      <x v="173"/>
    </i>
    <i r="1">
      <x v="174"/>
    </i>
    <i r="1">
      <x v="179"/>
    </i>
    <i r="1">
      <x v="181"/>
    </i>
    <i r="1">
      <x v="182"/>
    </i>
    <i r="1">
      <x v="188"/>
    </i>
    <i r="1">
      <x v="193"/>
    </i>
    <i r="1">
      <x v="195"/>
    </i>
    <i r="1">
      <x v="196"/>
    </i>
    <i r="1">
      <x v="197"/>
    </i>
    <i r="1">
      <x v="199"/>
    </i>
    <i r="1">
      <x v="200"/>
    </i>
    <i r="1">
      <x v="204"/>
    </i>
    <i r="1">
      <x v="205"/>
    </i>
    <i r="1">
      <x v="206"/>
    </i>
    <i r="1">
      <x v="207"/>
    </i>
    <i r="1">
      <x v="208"/>
    </i>
    <i r="1">
      <x v="209"/>
    </i>
    <i r="1">
      <x v="215"/>
    </i>
    <i r="1">
      <x v="216"/>
    </i>
    <i r="1">
      <x v="220"/>
    </i>
    <i r="1">
      <x v="222"/>
    </i>
    <i r="1">
      <x v="223"/>
    </i>
    <i r="1">
      <x v="224"/>
    </i>
    <i r="1">
      <x v="225"/>
    </i>
    <i r="1">
      <x v="228"/>
    </i>
    <i r="1">
      <x v="229"/>
    </i>
    <i r="1">
      <x v="230"/>
    </i>
    <i r="1">
      <x v="234"/>
    </i>
    <i r="1">
      <x v="235"/>
    </i>
    <i r="1">
      <x v="238"/>
    </i>
    <i r="1">
      <x v="240"/>
    </i>
    <i r="1">
      <x v="243"/>
    </i>
    <i r="1">
      <x v="246"/>
    </i>
    <i r="1">
      <x v="251"/>
    </i>
    <i r="1">
      <x v="253"/>
    </i>
    <i r="1">
      <x v="255"/>
    </i>
    <i r="1">
      <x v="256"/>
    </i>
    <i r="1">
      <x v="258"/>
    </i>
    <i r="1">
      <x v="262"/>
    </i>
    <i r="1">
      <x v="263"/>
    </i>
    <i r="1">
      <x v="264"/>
    </i>
    <i r="1">
      <x v="266"/>
    </i>
    <i r="1">
      <x v="269"/>
    </i>
    <i r="1">
      <x v="270"/>
    </i>
    <i r="1">
      <x v="272"/>
    </i>
    <i r="1">
      <x v="274"/>
    </i>
    <i r="1">
      <x v="276"/>
    </i>
    <i r="1">
      <x v="282"/>
    </i>
    <i r="1">
      <x v="283"/>
    </i>
    <i r="1">
      <x v="284"/>
    </i>
    <i r="1">
      <x v="290"/>
    </i>
    <i r="1">
      <x v="291"/>
    </i>
    <i r="1">
      <x v="292"/>
    </i>
    <i r="1">
      <x v="293"/>
    </i>
    <i r="1">
      <x v="294"/>
    </i>
    <i r="1">
      <x v="295"/>
    </i>
    <i r="1">
      <x v="296"/>
    </i>
    <i r="1">
      <x v="297"/>
    </i>
    <i r="1">
      <x v="299"/>
    </i>
    <i r="1">
      <x v="301"/>
    </i>
    <i r="1">
      <x v="309"/>
    </i>
    <i r="1">
      <x v="311"/>
    </i>
    <i r="1">
      <x v="312"/>
    </i>
    <i r="1">
      <x v="313"/>
    </i>
    <i r="1">
      <x v="316"/>
    </i>
    <i r="1">
      <x v="317"/>
    </i>
    <i r="1">
      <x v="319"/>
    </i>
    <i r="1">
      <x v="321"/>
    </i>
    <i r="1">
      <x v="325"/>
    </i>
    <i r="1">
      <x v="327"/>
    </i>
    <i r="1">
      <x v="328"/>
    </i>
    <i r="1">
      <x v="329"/>
    </i>
    <i r="1">
      <x v="330"/>
    </i>
    <i r="1">
      <x v="331"/>
    </i>
    <i r="1">
      <x v="332"/>
    </i>
    <i r="1">
      <x v="334"/>
    </i>
    <i r="1">
      <x v="336"/>
    </i>
    <i r="1">
      <x v="338"/>
    </i>
    <i r="1">
      <x v="341"/>
    </i>
    <i r="1">
      <x v="343"/>
    </i>
    <i r="1">
      <x v="345"/>
    </i>
    <i r="1">
      <x v="347"/>
    </i>
    <i r="1">
      <x v="348"/>
    </i>
    <i r="1">
      <x v="349"/>
    </i>
    <i r="1">
      <x v="350"/>
    </i>
    <i r="1">
      <x v="351"/>
    </i>
    <i r="1">
      <x v="352"/>
    </i>
    <i r="1">
      <x v="353"/>
    </i>
    <i r="1">
      <x v="354"/>
    </i>
    <i r="1">
      <x v="357"/>
    </i>
    <i r="1">
      <x v="364"/>
    </i>
    <i r="1">
      <x v="365"/>
    </i>
    <i r="1">
      <x v="366"/>
    </i>
    <i r="1">
      <x v="367"/>
    </i>
    <i r="1">
      <x v="368"/>
    </i>
    <i r="1">
      <x v="374"/>
    </i>
    <i r="1">
      <x v="375"/>
    </i>
    <i r="1">
      <x v="376"/>
    </i>
    <i r="1">
      <x v="377"/>
    </i>
    <i r="1">
      <x v="379"/>
    </i>
    <i r="1">
      <x v="382"/>
    </i>
    <i r="1">
      <x v="383"/>
    </i>
    <i r="1">
      <x v="386"/>
    </i>
    <i r="1">
      <x v="387"/>
    </i>
    <i r="1">
      <x v="388"/>
    </i>
    <i r="1">
      <x v="389"/>
    </i>
    <i r="1">
      <x v="391"/>
    </i>
    <i r="1">
      <x v="392"/>
    </i>
    <i r="1">
      <x v="396"/>
    </i>
    <i r="1">
      <x v="398"/>
    </i>
    <i r="1">
      <x v="399"/>
    </i>
    <i r="1">
      <x v="400"/>
    </i>
    <i r="1">
      <x v="401"/>
    </i>
    <i r="1">
      <x v="402"/>
    </i>
    <i r="1">
      <x v="403"/>
    </i>
    <i r="1">
      <x v="404"/>
    </i>
    <i r="1">
      <x v="408"/>
    </i>
    <i r="1">
      <x v="409"/>
    </i>
    <i r="1">
      <x v="413"/>
    </i>
    <i r="1">
      <x v="414"/>
    </i>
    <i r="1">
      <x v="415"/>
    </i>
    <i r="1">
      <x v="417"/>
    </i>
    <i r="1">
      <x v="424"/>
    </i>
    <i r="1">
      <x v="425"/>
    </i>
    <i r="1">
      <x v="426"/>
    </i>
    <i r="1">
      <x v="427"/>
    </i>
    <i>
      <x v="15"/>
    </i>
    <i r="1">
      <x v="32"/>
    </i>
    <i r="1">
      <x v="46"/>
    </i>
    <i r="1">
      <x v="196"/>
    </i>
    <i r="1">
      <x v="231"/>
    </i>
    <i r="1">
      <x v="237"/>
    </i>
    <i r="1">
      <x v="239"/>
    </i>
    <i r="1">
      <x v="241"/>
    </i>
    <i r="1">
      <x v="245"/>
    </i>
    <i r="1">
      <x v="247"/>
    </i>
    <i r="1">
      <x v="250"/>
    </i>
    <i r="1">
      <x v="258"/>
    </i>
    <i r="1">
      <x v="260"/>
    </i>
    <i r="1">
      <x v="276"/>
    </i>
    <i r="1">
      <x v="281"/>
    </i>
    <i r="1">
      <x v="287"/>
    </i>
    <i r="1">
      <x v="289"/>
    </i>
    <i r="1">
      <x v="298"/>
    </i>
    <i r="1">
      <x v="320"/>
    </i>
    <i r="1">
      <x v="339"/>
    </i>
    <i r="1">
      <x v="384"/>
    </i>
    <i>
      <x v="16"/>
    </i>
    <i r="1">
      <x v="232"/>
    </i>
    <i r="1">
      <x v="244"/>
    </i>
    <i>
      <x v="17"/>
    </i>
    <i r="1">
      <x v="17"/>
    </i>
    <i r="1">
      <x v="96"/>
    </i>
    <i r="1">
      <x v="188"/>
    </i>
    <i r="1">
      <x v="233"/>
    </i>
    <i r="1">
      <x v="248"/>
    </i>
    <i r="1">
      <x v="265"/>
    </i>
    <i r="1">
      <x v="273"/>
    </i>
    <i r="1">
      <x v="301"/>
    </i>
    <i r="1">
      <x v="405"/>
    </i>
    <i r="1">
      <x v="407"/>
    </i>
    <i r="1">
      <x v="419"/>
    </i>
    <i>
      <x v="18"/>
    </i>
    <i r="1">
      <x v="17"/>
    </i>
    <i r="1">
      <x v="31"/>
    </i>
    <i r="1">
      <x v="46"/>
    </i>
    <i r="1">
      <x v="161"/>
    </i>
    <i r="1">
      <x v="175"/>
    </i>
    <i r="1">
      <x v="177"/>
    </i>
    <i r="1">
      <x v="178"/>
    </i>
    <i r="1">
      <x v="180"/>
    </i>
    <i r="1">
      <x v="184"/>
    </i>
    <i r="1">
      <x v="185"/>
    </i>
    <i r="1">
      <x v="186"/>
    </i>
    <i r="1">
      <x v="190"/>
    </i>
    <i r="1">
      <x v="192"/>
    </i>
    <i r="1">
      <x v="196"/>
    </i>
    <i r="1">
      <x v="202"/>
    </i>
    <i r="1">
      <x v="209"/>
    </i>
    <i r="1">
      <x v="213"/>
    </i>
    <i r="1">
      <x v="214"/>
    </i>
    <i r="1">
      <x v="218"/>
    </i>
    <i r="1">
      <x v="219"/>
    </i>
    <i r="1">
      <x v="223"/>
    </i>
    <i r="1">
      <x v="228"/>
    </i>
    <i r="1">
      <x v="242"/>
    </i>
    <i r="1">
      <x v="249"/>
    </i>
    <i r="1">
      <x v="252"/>
    </i>
    <i r="1">
      <x v="267"/>
    </i>
    <i r="1">
      <x v="277"/>
    </i>
    <i r="1">
      <x v="278"/>
    </i>
    <i r="1">
      <x v="279"/>
    </i>
    <i r="1">
      <x v="286"/>
    </i>
    <i r="1">
      <x v="303"/>
    </i>
    <i r="1">
      <x v="307"/>
    </i>
    <i r="1">
      <x v="322"/>
    </i>
    <i r="1">
      <x v="323"/>
    </i>
    <i r="1">
      <x v="324"/>
    </i>
    <i r="1">
      <x v="337"/>
    </i>
    <i r="1">
      <x v="346"/>
    </i>
    <i r="1">
      <x v="356"/>
    </i>
    <i r="1">
      <x v="362"/>
    </i>
    <i r="1">
      <x v="363"/>
    </i>
    <i r="1">
      <x v="372"/>
    </i>
    <i r="1">
      <x v="390"/>
    </i>
    <i r="1">
      <x v="397"/>
    </i>
    <i r="1">
      <x v="399"/>
    </i>
    <i>
      <x v="19"/>
    </i>
    <i r="1">
      <x v="11"/>
    </i>
    <i r="1">
      <x v="188"/>
    </i>
    <i r="1">
      <x v="206"/>
    </i>
    <i r="1">
      <x v="223"/>
    </i>
    <i r="1">
      <x v="228"/>
    </i>
    <i r="1">
      <x v="236"/>
    </i>
    <i r="1">
      <x v="249"/>
    </i>
    <i r="1">
      <x v="257"/>
    </i>
    <i r="1">
      <x v="271"/>
    </i>
    <i r="1">
      <x v="275"/>
    </i>
    <i r="1">
      <x v="276"/>
    </i>
    <i r="1">
      <x v="279"/>
    </i>
    <i r="1">
      <x v="285"/>
    </i>
    <i r="1">
      <x v="306"/>
    </i>
    <i r="1">
      <x v="307"/>
    </i>
    <i r="1">
      <x v="315"/>
    </i>
    <i r="1">
      <x v="335"/>
    </i>
    <i r="1">
      <x v="369"/>
    </i>
    <i r="1">
      <x v="373"/>
    </i>
    <i r="1">
      <x v="378"/>
    </i>
    <i r="1">
      <x v="404"/>
    </i>
    <i>
      <x v="20"/>
    </i>
    <i r="1">
      <x v="1"/>
    </i>
    <i r="1">
      <x v="6"/>
    </i>
    <i r="1">
      <x v="11"/>
    </i>
    <i r="1">
      <x v="15"/>
    </i>
    <i r="1">
      <x v="17"/>
    </i>
    <i r="1">
      <x v="23"/>
    </i>
    <i r="1">
      <x v="27"/>
    </i>
    <i r="1">
      <x v="28"/>
    </i>
    <i r="1">
      <x v="29"/>
    </i>
    <i r="1">
      <x v="32"/>
    </i>
    <i r="1">
      <x v="37"/>
    </i>
    <i r="1">
      <x v="46"/>
    </i>
    <i r="1">
      <x v="48"/>
    </i>
    <i r="1">
      <x v="51"/>
    </i>
    <i r="1">
      <x v="61"/>
    </i>
    <i r="1">
      <x v="64"/>
    </i>
    <i r="1">
      <x v="65"/>
    </i>
    <i r="1">
      <x v="70"/>
    </i>
    <i r="1">
      <x v="71"/>
    </i>
    <i r="1">
      <x v="72"/>
    </i>
    <i r="1">
      <x v="76"/>
    </i>
    <i r="1">
      <x v="82"/>
    </i>
    <i r="1">
      <x v="90"/>
    </i>
    <i r="1">
      <x v="92"/>
    </i>
    <i r="1">
      <x v="98"/>
    </i>
    <i r="1">
      <x v="107"/>
    </i>
    <i r="1">
      <x v="108"/>
    </i>
    <i r="1">
      <x v="111"/>
    </i>
    <i r="1">
      <x v="114"/>
    </i>
    <i r="1">
      <x v="131"/>
    </i>
    <i r="1">
      <x v="132"/>
    </i>
    <i r="1">
      <x v="136"/>
    </i>
    <i r="1">
      <x v="155"/>
    </i>
    <i r="1">
      <x v="196"/>
    </i>
    <i r="1">
      <x v="201"/>
    </i>
    <i r="1">
      <x v="202"/>
    </i>
    <i r="1">
      <x v="203"/>
    </i>
    <i r="1">
      <x v="206"/>
    </i>
    <i r="1">
      <x v="212"/>
    </i>
    <i r="1">
      <x v="223"/>
    </i>
    <i r="1">
      <x v="226"/>
    </i>
    <i r="1">
      <x v="233"/>
    </i>
    <i r="1">
      <x v="262"/>
    </i>
    <i r="1">
      <x v="268"/>
    </i>
    <i r="1">
      <x v="269"/>
    </i>
    <i r="1">
      <x v="273"/>
    </i>
    <i r="1">
      <x v="288"/>
    </i>
    <i r="1">
      <x v="299"/>
    </i>
    <i r="1">
      <x v="300"/>
    </i>
    <i r="1">
      <x v="301"/>
    </i>
    <i r="1">
      <x v="304"/>
    </i>
    <i r="1">
      <x v="315"/>
    </i>
    <i r="1">
      <x v="333"/>
    </i>
    <i r="1">
      <x v="356"/>
    </i>
    <i r="1">
      <x v="373"/>
    </i>
    <i r="1">
      <x v="385"/>
    </i>
    <i r="1">
      <x v="404"/>
    </i>
    <i r="1">
      <x v="412"/>
    </i>
    <i r="1">
      <x v="416"/>
    </i>
    <i>
      <x v="21"/>
    </i>
    <i r="1">
      <x v="2"/>
    </i>
    <i r="1">
      <x v="5"/>
    </i>
    <i r="1">
      <x v="7"/>
    </i>
    <i r="1">
      <x v="8"/>
    </i>
    <i r="1">
      <x v="12"/>
    </i>
    <i r="1">
      <x v="13"/>
    </i>
    <i r="1">
      <x v="15"/>
    </i>
    <i r="1">
      <x v="16"/>
    </i>
    <i r="1">
      <x v="17"/>
    </i>
    <i r="1">
      <x v="24"/>
    </i>
    <i r="1">
      <x v="25"/>
    </i>
    <i r="1">
      <x v="26"/>
    </i>
    <i r="1">
      <x v="30"/>
    </i>
    <i r="1">
      <x v="31"/>
    </i>
    <i r="1">
      <x v="33"/>
    </i>
    <i r="1">
      <x v="36"/>
    </i>
    <i r="1">
      <x v="41"/>
    </i>
    <i r="1">
      <x v="43"/>
    </i>
    <i r="1">
      <x v="47"/>
    </i>
    <i r="1">
      <x v="49"/>
    </i>
    <i r="1">
      <x v="50"/>
    </i>
    <i r="1">
      <x v="56"/>
    </i>
    <i r="1">
      <x v="58"/>
    </i>
    <i r="1">
      <x v="60"/>
    </i>
    <i r="1">
      <x v="62"/>
    </i>
    <i r="1">
      <x v="63"/>
    </i>
    <i r="1">
      <x v="68"/>
    </i>
    <i r="1">
      <x v="75"/>
    </i>
    <i r="1">
      <x v="77"/>
    </i>
    <i r="1">
      <x v="80"/>
    </i>
    <i r="1">
      <x v="85"/>
    </i>
    <i r="1">
      <x v="90"/>
    </i>
    <i r="1">
      <x v="91"/>
    </i>
    <i r="1">
      <x v="93"/>
    </i>
    <i r="1">
      <x v="95"/>
    </i>
    <i r="1">
      <x v="97"/>
    </i>
    <i r="1">
      <x v="100"/>
    </i>
    <i r="1">
      <x v="110"/>
    </i>
    <i r="1">
      <x v="118"/>
    </i>
    <i r="1">
      <x v="120"/>
    </i>
    <i r="1">
      <x v="123"/>
    </i>
    <i r="1">
      <x v="124"/>
    </i>
    <i r="1">
      <x v="128"/>
    </i>
    <i r="1">
      <x v="130"/>
    </i>
    <i r="1">
      <x v="134"/>
    </i>
    <i r="1">
      <x v="135"/>
    </i>
    <i r="1">
      <x v="137"/>
    </i>
    <i r="1">
      <x v="139"/>
    </i>
    <i r="1">
      <x v="142"/>
    </i>
    <i r="1">
      <x v="143"/>
    </i>
    <i r="1">
      <x v="144"/>
    </i>
    <i r="1">
      <x v="145"/>
    </i>
    <i r="1">
      <x v="149"/>
    </i>
    <i r="1">
      <x v="153"/>
    </i>
    <i r="1">
      <x v="154"/>
    </i>
    <i r="1">
      <x v="156"/>
    </i>
    <i r="1">
      <x v="159"/>
    </i>
    <i r="1">
      <x v="168"/>
    </i>
    <i r="1">
      <x v="171"/>
    </i>
    <i r="1">
      <x v="176"/>
    </i>
    <i r="1">
      <x v="187"/>
    </i>
    <i r="1">
      <x v="189"/>
    </i>
    <i r="1">
      <x v="201"/>
    </i>
    <i r="1">
      <x v="202"/>
    </i>
    <i r="1">
      <x v="206"/>
    </i>
    <i r="1">
      <x v="221"/>
    </i>
    <i r="1">
      <x v="223"/>
    </i>
    <i r="1">
      <x v="227"/>
    </i>
    <i r="1">
      <x v="228"/>
    </i>
    <i r="1">
      <x v="259"/>
    </i>
    <i r="1">
      <x v="262"/>
    </i>
    <i r="1">
      <x v="266"/>
    </i>
    <i r="1">
      <x v="276"/>
    </i>
    <i r="1">
      <x v="299"/>
    </i>
    <i r="1">
      <x v="301"/>
    </i>
    <i r="1">
      <x v="302"/>
    </i>
    <i r="1">
      <x v="308"/>
    </i>
    <i r="1">
      <x v="342"/>
    </i>
    <i r="1">
      <x v="355"/>
    </i>
    <i r="1">
      <x v="363"/>
    </i>
    <i r="1">
      <x v="370"/>
    </i>
    <i r="1">
      <x v="371"/>
    </i>
    <i r="1">
      <x v="374"/>
    </i>
    <i r="1">
      <x v="380"/>
    </i>
    <i r="1">
      <x v="381"/>
    </i>
    <i r="1">
      <x v="387"/>
    </i>
    <i r="1">
      <x v="393"/>
    </i>
    <i r="1">
      <x v="394"/>
    </i>
    <i r="1">
      <x v="404"/>
    </i>
    <i r="1">
      <x v="406"/>
    </i>
    <i r="1">
      <x v="411"/>
    </i>
    <i r="1">
      <x v="418"/>
    </i>
    <i>
      <x v="22"/>
    </i>
    <i r="1">
      <x v="39"/>
    </i>
    <i r="1">
      <x v="87"/>
    </i>
    <i r="1">
      <x v="172"/>
    </i>
    <i r="1">
      <x v="180"/>
    </i>
    <i r="1">
      <x v="197"/>
    </i>
    <i r="1">
      <x v="198"/>
    </i>
    <i r="1">
      <x v="202"/>
    </i>
    <i r="1">
      <x v="210"/>
    </i>
    <i r="1">
      <x v="261"/>
    </i>
    <i r="1">
      <x v="299"/>
    </i>
    <i r="1">
      <x v="305"/>
    </i>
    <i r="1">
      <x v="340"/>
    </i>
    <i r="1">
      <x v="341"/>
    </i>
    <i>
      <x v="23"/>
    </i>
    <i r="1">
      <x v="280"/>
    </i>
    <i r="1">
      <x v="410"/>
    </i>
    <i r="1">
      <x v="422"/>
    </i>
    <i r="1">
      <x v="423"/>
    </i>
    <i>
      <x v="24"/>
    </i>
    <i r="1">
      <x v="17"/>
    </i>
    <i r="1">
      <x v="185"/>
    </i>
    <i r="1">
      <x v="228"/>
    </i>
    <i r="1">
      <x v="310"/>
    </i>
    <i r="1">
      <x v="314"/>
    </i>
    <i r="1">
      <x v="318"/>
    </i>
    <i r="1">
      <x v="326"/>
    </i>
    <i r="1">
      <x v="344"/>
    </i>
    <i r="1">
      <x v="358"/>
    </i>
    <i r="1">
      <x v="359"/>
    </i>
    <i r="1">
      <x v="360"/>
    </i>
    <i r="1">
      <x v="361"/>
    </i>
    <i>
      <x v="25"/>
    </i>
    <i r="1">
      <x v="206"/>
    </i>
    <i r="1">
      <x v="395"/>
    </i>
    <i>
      <x v="26"/>
    </i>
    <i r="1">
      <x v="65"/>
    </i>
    <i t="grand">
      <x/>
    </i>
  </rowItems>
  <colItems count="1">
    <i/>
  </colItems>
  <formats count="1">
    <format dxfId="8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14BEB2B-E316-411E-B26F-C8B913FD4A4F}" name="PivotTable37" cacheId="2"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7">
  <location ref="A1:B35" firstHeaderRow="1" firstDataRow="1" firstDataCol="1"/>
  <pivotFields count="9">
    <pivotField showAll="0"/>
    <pivotField showAll="0"/>
    <pivotField showAll="0"/>
    <pivotField showAll="0"/>
    <pivotField showAll="0"/>
    <pivotField showAll="0"/>
    <pivotField axis="axisRow" dataField="1" showAll="0" sortType="ascending">
      <items count="41">
        <item m="1" x="34"/>
        <item x="1"/>
        <item x="2"/>
        <item m="1" x="33"/>
        <item x="3"/>
        <item x="4"/>
        <item x="5"/>
        <item x="6"/>
        <item x="7"/>
        <item x="8"/>
        <item x="9"/>
        <item x="10"/>
        <item x="11"/>
        <item x="12"/>
        <item x="13"/>
        <item x="14"/>
        <item x="15"/>
        <item x="16"/>
        <item x="17"/>
        <item x="18"/>
        <item x="19"/>
        <item x="20"/>
        <item m="1" x="35"/>
        <item m="1" x="38"/>
        <item m="1" x="37"/>
        <item x="23"/>
        <item x="24"/>
        <item x="25"/>
        <item x="26"/>
        <item x="27"/>
        <item x="28"/>
        <item x="29"/>
        <item x="30"/>
        <item m="1" x="39"/>
        <item m="1" x="36"/>
        <item x="31"/>
        <item x="32"/>
        <item x="0"/>
        <item x="21"/>
        <item x="22"/>
        <item t="default"/>
      </items>
      <autoSortScope>
        <pivotArea dataOnly="0" outline="0" fieldPosition="0">
          <references count="1">
            <reference field="4294967294" count="1" selected="0">
              <x v="0"/>
            </reference>
          </references>
        </pivotArea>
      </autoSortScope>
    </pivotField>
    <pivotField showAll="0"/>
    <pivotField showAll="0"/>
  </pivotFields>
  <rowFields count="1">
    <field x="6"/>
  </rowFields>
  <rowItems count="34">
    <i>
      <x v="1"/>
    </i>
    <i>
      <x v="36"/>
    </i>
    <i>
      <x v="20"/>
    </i>
    <i>
      <x v="7"/>
    </i>
    <i>
      <x v="9"/>
    </i>
    <i>
      <x v="35"/>
    </i>
    <i>
      <x v="11"/>
    </i>
    <i>
      <x v="13"/>
    </i>
    <i>
      <x v="26"/>
    </i>
    <i>
      <x v="15"/>
    </i>
    <i>
      <x v="27"/>
    </i>
    <i>
      <x v="14"/>
    </i>
    <i>
      <x v="31"/>
    </i>
    <i>
      <x v="12"/>
    </i>
    <i>
      <x v="32"/>
    </i>
    <i>
      <x v="21"/>
    </i>
    <i>
      <x v="28"/>
    </i>
    <i>
      <x v="2"/>
    </i>
    <i>
      <x v="25"/>
    </i>
    <i>
      <x v="18"/>
    </i>
    <i>
      <x v="6"/>
    </i>
    <i>
      <x v="5"/>
    </i>
    <i>
      <x v="19"/>
    </i>
    <i>
      <x v="16"/>
    </i>
    <i>
      <x v="4"/>
    </i>
    <i>
      <x v="29"/>
    </i>
    <i>
      <x v="17"/>
    </i>
    <i>
      <x v="30"/>
    </i>
    <i>
      <x v="39"/>
    </i>
    <i>
      <x v="10"/>
    </i>
    <i>
      <x v="8"/>
    </i>
    <i>
      <x v="38"/>
    </i>
    <i>
      <x v="37"/>
    </i>
    <i t="grand">
      <x/>
    </i>
  </rowItems>
  <colItems count="1">
    <i/>
  </colItems>
  <dataFields count="1">
    <dataField name="Anzahl von MA-Zertifikat" fld="6" subtotal="count" baseField="0" baseItem="0"/>
  </dataFields>
  <chartFormats count="4">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 chart="5" format="3"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AF65FD2-D154-49FE-8D19-B089224A961A}" name="PivotTable3" cacheId="0"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chartFormat="1">
  <location ref="B6:C91" firstHeaderRow="1" firstDataRow="1" firstDataCol="1" rowPageCount="4" colPageCount="1"/>
  <pivotFields count="21">
    <pivotField showAll="0"/>
    <pivotField showAll="0"/>
    <pivotField axis="axisPage" showAll="0">
      <items count="59">
        <item x="40"/>
        <item x="22"/>
        <item x="24"/>
        <item x="5"/>
        <item x="15"/>
        <item x="55"/>
        <item x="32"/>
        <item x="17"/>
        <item x="26"/>
        <item x="27"/>
        <item x="9"/>
        <item x="3"/>
        <item x="8"/>
        <item x="10"/>
        <item x="0"/>
        <item x="1"/>
        <item x="54"/>
        <item x="31"/>
        <item x="16"/>
        <item x="13"/>
        <item x="29"/>
        <item x="11"/>
        <item x="4"/>
        <item x="12"/>
        <item x="53"/>
        <item x="21"/>
        <item x="2"/>
        <item x="19"/>
        <item x="6"/>
        <item x="20"/>
        <item x="18"/>
        <item m="1" x="57"/>
        <item x="39"/>
        <item x="23"/>
        <item x="14"/>
        <item x="28"/>
        <item x="33"/>
        <item x="30"/>
        <item x="56"/>
        <item x="7"/>
        <item x="25"/>
        <item x="34"/>
        <item x="35"/>
        <item x="36"/>
        <item x="37"/>
        <item x="38"/>
        <item x="41"/>
        <item x="42"/>
        <item x="43"/>
        <item x="44"/>
        <item x="45"/>
        <item x="46"/>
        <item x="47"/>
        <item x="48"/>
        <item x="49"/>
        <item x="50"/>
        <item x="51"/>
        <item x="52"/>
        <item t="default"/>
      </items>
    </pivotField>
    <pivotField axis="axisPage" showAll="0">
      <items count="103">
        <item x="37"/>
        <item x="4"/>
        <item x="73"/>
        <item x="17"/>
        <item x="74"/>
        <item x="48"/>
        <item x="11"/>
        <item x="68"/>
        <item x="7"/>
        <item x="18"/>
        <item x="6"/>
        <item x="95"/>
        <item x="33"/>
        <item x="82"/>
        <item x="25"/>
        <item x="34"/>
        <item x="22"/>
        <item x="46"/>
        <item x="91"/>
        <item x="15"/>
        <item x="2"/>
        <item x="0"/>
        <item x="32"/>
        <item x="65"/>
        <item x="94"/>
        <item x="3"/>
        <item x="61"/>
        <item x="59"/>
        <item x="23"/>
        <item x="16"/>
        <item x="92"/>
        <item x="93"/>
        <item x="20"/>
        <item x="89"/>
        <item x="28"/>
        <item x="87"/>
        <item x="27"/>
        <item x="14"/>
        <item x="64"/>
        <item x="47"/>
        <item x="96"/>
        <item x="36"/>
        <item x="41"/>
        <item x="5"/>
        <item x="21"/>
        <item x="10"/>
        <item x="49"/>
        <item x="67"/>
        <item x="66"/>
        <item x="35"/>
        <item x="24"/>
        <item x="12"/>
        <item x="19"/>
        <item x="45"/>
        <item x="44"/>
        <item x="13"/>
        <item x="43"/>
        <item x="42"/>
        <item x="9"/>
        <item x="53"/>
        <item x="1"/>
        <item x="98"/>
        <item x="97"/>
        <item x="90"/>
        <item m="1" x="101"/>
        <item x="30"/>
        <item x="29"/>
        <item x="26"/>
        <item x="54"/>
        <item x="60"/>
        <item x="78"/>
        <item x="100"/>
        <item x="99"/>
        <item x="8"/>
        <item x="31"/>
        <item x="38"/>
        <item x="39"/>
        <item x="40"/>
        <item x="50"/>
        <item x="51"/>
        <item x="52"/>
        <item x="55"/>
        <item x="56"/>
        <item x="57"/>
        <item x="58"/>
        <item x="62"/>
        <item x="63"/>
        <item x="69"/>
        <item x="70"/>
        <item x="71"/>
        <item x="72"/>
        <item x="75"/>
        <item x="76"/>
        <item x="77"/>
        <item x="79"/>
        <item x="80"/>
        <item x="81"/>
        <item x="83"/>
        <item x="84"/>
        <item x="85"/>
        <item x="86"/>
        <item x="88"/>
        <item t="default"/>
      </items>
    </pivotField>
    <pivotField axis="axisRow" showAll="0">
      <items count="94">
        <item x="63"/>
        <item x="36"/>
        <item x="77"/>
        <item x="25"/>
        <item x="21"/>
        <item x="1"/>
        <item x="17"/>
        <item x="27"/>
        <item m="1" x="87"/>
        <item m="1" x="88"/>
        <item m="1" x="90"/>
        <item x="0"/>
        <item m="1" x="92"/>
        <item m="1" x="91"/>
        <item x="5"/>
        <item x="78"/>
        <item x="19"/>
        <item x="23"/>
        <item x="22"/>
        <item x="3"/>
        <item x="14"/>
        <item x="16"/>
        <item x="10"/>
        <item x="11"/>
        <item x="26"/>
        <item x="29"/>
        <item x="52"/>
        <item x="82"/>
        <item m="1" x="84"/>
        <item x="6"/>
        <item x="30"/>
        <item x="15"/>
        <item x="56"/>
        <item x="37"/>
        <item x="70"/>
        <item x="20"/>
        <item x="34"/>
        <item x="73"/>
        <item m="1" x="85"/>
        <item x="80"/>
        <item x="9"/>
        <item x="18"/>
        <item x="51"/>
        <item m="1" x="86"/>
        <item x="4"/>
        <item x="24"/>
        <item x="81"/>
        <item x="74"/>
        <item x="55"/>
        <item x="57"/>
        <item x="83"/>
        <item x="8"/>
        <item x="12"/>
        <item x="72"/>
        <item m="1" x="89"/>
        <item x="13"/>
        <item x="79"/>
        <item x="2"/>
        <item x="64"/>
        <item x="32"/>
        <item x="39"/>
        <item x="40"/>
        <item x="65"/>
        <item x="31"/>
        <item x="7"/>
        <item x="28"/>
        <item x="33"/>
        <item x="35"/>
        <item x="38"/>
        <item x="41"/>
        <item x="42"/>
        <item x="43"/>
        <item x="44"/>
        <item x="45"/>
        <item x="46"/>
        <item x="47"/>
        <item x="48"/>
        <item x="49"/>
        <item x="50"/>
        <item x="53"/>
        <item x="54"/>
        <item x="58"/>
        <item x="59"/>
        <item x="60"/>
        <item x="61"/>
        <item x="62"/>
        <item x="66"/>
        <item x="67"/>
        <item x="68"/>
        <item x="69"/>
        <item x="71"/>
        <item x="75"/>
        <item x="76"/>
        <item t="default"/>
      </items>
    </pivotField>
    <pivotField showAll="0"/>
    <pivotField showAll="0"/>
    <pivotField axis="axisPage" showAll="0">
      <items count="338">
        <item x="332"/>
        <item x="25"/>
        <item x="4"/>
        <item x="330"/>
        <item x="331"/>
        <item x="10"/>
        <item x="24"/>
        <item x="23"/>
        <item x="329"/>
        <item x="327"/>
        <item x="328"/>
        <item x="323"/>
        <item x="3"/>
        <item x="22"/>
        <item x="21"/>
        <item x="20"/>
        <item x="334"/>
        <item x="326"/>
        <item x="325"/>
        <item x="1"/>
        <item x="333"/>
        <item x="0"/>
        <item x="324"/>
        <item x="19"/>
        <item x="12"/>
        <item x="9"/>
        <item x="63"/>
        <item x="322"/>
        <item x="14"/>
        <item x="27"/>
        <item x="26"/>
        <item x="16"/>
        <item x="30"/>
        <item x="13"/>
        <item x="61"/>
        <item x="302"/>
        <item x="18"/>
        <item x="17"/>
        <item x="292"/>
        <item x="34"/>
        <item x="35"/>
        <item x="77"/>
        <item x="321"/>
        <item x="320"/>
        <item x="204"/>
        <item x="203"/>
        <item x="28"/>
        <item x="60"/>
        <item x="38"/>
        <item x="37"/>
        <item x="36"/>
        <item x="29"/>
        <item x="73"/>
        <item x="72"/>
        <item x="59"/>
        <item x="52"/>
        <item x="58"/>
        <item x="57"/>
        <item x="56"/>
        <item x="318"/>
        <item x="90"/>
        <item x="55"/>
        <item x="54"/>
        <item x="49"/>
        <item x="48"/>
        <item x="47"/>
        <item x="76"/>
        <item x="75"/>
        <item x="74"/>
        <item x="33"/>
        <item x="53"/>
        <item x="51"/>
        <item x="317"/>
        <item x="32"/>
        <item x="31"/>
        <item x="50"/>
        <item x="46"/>
        <item x="68"/>
        <item x="291"/>
        <item x="315"/>
        <item x="45"/>
        <item x="44"/>
        <item x="43"/>
        <item x="42"/>
        <item x="314"/>
        <item x="41"/>
        <item x="313"/>
        <item x="65"/>
        <item x="40"/>
        <item x="62"/>
        <item x="39"/>
        <item x="67"/>
        <item x="64"/>
        <item x="312"/>
        <item x="83"/>
        <item x="96"/>
        <item x="95"/>
        <item x="94"/>
        <item x="92"/>
        <item x="91"/>
        <item x="71"/>
        <item x="93"/>
        <item x="100"/>
        <item x="66"/>
        <item x="319"/>
        <item x="88"/>
        <item x="84"/>
        <item x="106"/>
        <item x="105"/>
        <item x="104"/>
        <item x="81"/>
        <item x="98"/>
        <item x="80"/>
        <item x="79"/>
        <item x="7"/>
        <item x="8"/>
        <item x="6"/>
        <item x="5"/>
        <item x="2"/>
        <item x="15"/>
        <item x="121"/>
        <item x="119"/>
        <item x="125"/>
        <item x="124"/>
        <item x="123"/>
        <item x="122"/>
        <item x="116"/>
        <item x="118"/>
        <item x="117"/>
        <item x="89"/>
        <item x="120"/>
        <item x="290"/>
        <item x="86"/>
        <item x="108"/>
        <item x="107"/>
        <item x="85"/>
        <item x="82"/>
        <item x="103"/>
        <item x="289"/>
        <item x="287"/>
        <item x="70"/>
        <item x="311"/>
        <item x="126"/>
        <item x="69"/>
        <item x="310"/>
        <item x="144"/>
        <item x="143"/>
        <item x="142"/>
        <item x="141"/>
        <item x="140"/>
        <item x="135"/>
        <item x="139"/>
        <item x="285"/>
        <item x="269"/>
        <item x="134"/>
        <item x="146"/>
        <item x="286"/>
        <item x="99"/>
        <item x="309"/>
        <item x="270"/>
        <item x="267"/>
        <item x="266"/>
        <item x="148"/>
        <item x="147"/>
        <item x="78"/>
        <item x="97"/>
        <item x="284"/>
        <item x="110"/>
        <item x="283"/>
        <item x="307"/>
        <item x="306"/>
        <item x="305"/>
        <item x="102"/>
        <item x="101"/>
        <item x="282"/>
        <item x="281"/>
        <item x="275"/>
        <item x="274"/>
        <item x="273"/>
        <item x="272"/>
        <item x="187"/>
        <item x="186"/>
        <item x="271"/>
        <item x="265"/>
        <item x="264"/>
        <item x="263"/>
        <item x="252"/>
        <item x="260"/>
        <item x="253"/>
        <item x="259"/>
        <item x="258"/>
        <item x="188"/>
        <item x="180"/>
        <item x="256"/>
        <item x="184"/>
        <item x="179"/>
        <item x="190"/>
        <item x="109"/>
        <item x="198"/>
        <item x="114"/>
        <item x="115"/>
        <item x="250"/>
        <item x="128"/>
        <item x="206"/>
        <item x="205"/>
        <item x="242"/>
        <item x="233"/>
        <item x="241"/>
        <item x="231"/>
        <item x="297"/>
        <item x="288"/>
        <item x="308"/>
        <item x="223"/>
        <item x="224"/>
        <item x="225"/>
        <item x="268"/>
        <item x="149"/>
        <item x="150"/>
        <item x="151"/>
        <item x="152"/>
        <item x="153"/>
        <item x="230"/>
        <item x="301"/>
        <item x="226"/>
        <item x="228"/>
        <item x="229"/>
        <item x="227"/>
        <item x="249"/>
        <item x="335"/>
        <item x="219"/>
        <item x="316"/>
        <item x="11"/>
        <item x="87"/>
        <item x="111"/>
        <item x="112"/>
        <item x="113"/>
        <item x="127"/>
        <item x="129"/>
        <item x="130"/>
        <item x="131"/>
        <item x="132"/>
        <item x="133"/>
        <item x="136"/>
        <item x="137"/>
        <item x="138"/>
        <item x="145"/>
        <item x="154"/>
        <item x="155"/>
        <item x="156"/>
        <item x="157"/>
        <item x="158"/>
        <item x="159"/>
        <item x="160"/>
        <item x="161"/>
        <item x="162"/>
        <item x="163"/>
        <item x="164"/>
        <item x="165"/>
        <item x="166"/>
        <item x="167"/>
        <item x="168"/>
        <item x="169"/>
        <item x="170"/>
        <item x="171"/>
        <item x="172"/>
        <item x="173"/>
        <item x="174"/>
        <item x="175"/>
        <item x="176"/>
        <item x="177"/>
        <item x="178"/>
        <item x="181"/>
        <item x="182"/>
        <item x="183"/>
        <item x="185"/>
        <item x="189"/>
        <item x="191"/>
        <item x="192"/>
        <item x="193"/>
        <item x="194"/>
        <item x="195"/>
        <item x="196"/>
        <item x="197"/>
        <item x="199"/>
        <item x="200"/>
        <item x="201"/>
        <item x="202"/>
        <item x="207"/>
        <item x="208"/>
        <item x="209"/>
        <item x="210"/>
        <item x="211"/>
        <item x="212"/>
        <item x="213"/>
        <item x="214"/>
        <item x="215"/>
        <item x="216"/>
        <item x="217"/>
        <item x="218"/>
        <item x="220"/>
        <item x="221"/>
        <item x="222"/>
        <item x="232"/>
        <item x="234"/>
        <item x="235"/>
        <item x="236"/>
        <item x="237"/>
        <item x="238"/>
        <item x="239"/>
        <item x="240"/>
        <item x="243"/>
        <item x="244"/>
        <item x="245"/>
        <item x="246"/>
        <item x="247"/>
        <item x="248"/>
        <item x="251"/>
        <item x="254"/>
        <item x="255"/>
        <item x="257"/>
        <item x="261"/>
        <item x="262"/>
        <item x="276"/>
        <item x="277"/>
        <item x="278"/>
        <item x="279"/>
        <item x="280"/>
        <item x="293"/>
        <item x="294"/>
        <item x="295"/>
        <item x="296"/>
        <item x="298"/>
        <item x="299"/>
        <item x="300"/>
        <item x="303"/>
        <item x="304"/>
        <item x="336"/>
        <item t="default"/>
      </items>
    </pivotField>
    <pivotField showAll="0"/>
    <pivotField showAll="0"/>
    <pivotField showAll="0"/>
    <pivotField showAll="0"/>
    <pivotField dataField="1" showAll="0"/>
    <pivotField showAll="0"/>
    <pivotField axis="axisPage" multipleItemSelectionAllowed="1" showAll="0">
      <items count="74">
        <item x="55"/>
        <item x="27"/>
        <item m="1" x="71"/>
        <item x="63"/>
        <item x="36"/>
        <item m="1" x="72"/>
        <item x="31"/>
        <item x="64"/>
        <item x="46"/>
        <item x="47"/>
        <item x="57"/>
        <item x="44"/>
        <item x="58"/>
        <item x="52"/>
        <item x="50"/>
        <item x="29"/>
        <item x="28"/>
        <item x="26"/>
        <item x="40"/>
        <item x="41"/>
        <item x="43"/>
        <item x="56"/>
        <item x="60"/>
        <item x="61"/>
        <item x="22"/>
        <item x="62"/>
        <item x="32"/>
        <item x="42"/>
        <item x="65"/>
        <item x="25"/>
        <item x="19"/>
        <item x="35"/>
        <item x="24"/>
        <item x="16"/>
        <item x="30"/>
        <item x="17"/>
        <item x="66"/>
        <item x="67"/>
        <item x="20"/>
        <item x="23"/>
        <item x="13"/>
        <item x="15"/>
        <item x="12"/>
        <item x="11"/>
        <item x="18"/>
        <item x="49"/>
        <item x="5"/>
        <item x="7"/>
        <item x="70"/>
        <item x="2"/>
        <item x="9"/>
        <item x="1"/>
        <item x="6"/>
        <item x="8"/>
        <item x="14"/>
        <item x="10"/>
        <item x="0"/>
        <item x="3"/>
        <item x="4"/>
        <item x="21"/>
        <item x="33"/>
        <item x="34"/>
        <item x="37"/>
        <item x="38"/>
        <item x="39"/>
        <item x="45"/>
        <item x="48"/>
        <item x="51"/>
        <item x="53"/>
        <item x="54"/>
        <item x="59"/>
        <item x="68"/>
        <item x="69"/>
        <item t="default"/>
      </items>
    </pivotField>
    <pivotField showAll="0"/>
    <pivotField showAll="0"/>
    <pivotField showAll="0"/>
    <pivotField showAll="0"/>
    <pivotField showAll="0"/>
    <pivotField showAll="0"/>
  </pivotFields>
  <rowFields count="1">
    <field x="4"/>
  </rowFields>
  <rowItems count="85">
    <i>
      <x/>
    </i>
    <i>
      <x v="1"/>
    </i>
    <i>
      <x v="2"/>
    </i>
    <i>
      <x v="3"/>
    </i>
    <i>
      <x v="4"/>
    </i>
    <i>
      <x v="5"/>
    </i>
    <i>
      <x v="6"/>
    </i>
    <i>
      <x v="7"/>
    </i>
    <i>
      <x v="11"/>
    </i>
    <i>
      <x v="14"/>
    </i>
    <i>
      <x v="15"/>
    </i>
    <i>
      <x v="16"/>
    </i>
    <i>
      <x v="17"/>
    </i>
    <i>
      <x v="18"/>
    </i>
    <i>
      <x v="19"/>
    </i>
    <i>
      <x v="20"/>
    </i>
    <i>
      <x v="21"/>
    </i>
    <i>
      <x v="22"/>
    </i>
    <i>
      <x v="23"/>
    </i>
    <i>
      <x v="24"/>
    </i>
    <i>
      <x v="25"/>
    </i>
    <i>
      <x v="26"/>
    </i>
    <i>
      <x v="27"/>
    </i>
    <i>
      <x v="29"/>
    </i>
    <i>
      <x v="30"/>
    </i>
    <i>
      <x v="31"/>
    </i>
    <i>
      <x v="32"/>
    </i>
    <i>
      <x v="33"/>
    </i>
    <i>
      <x v="34"/>
    </i>
    <i>
      <x v="35"/>
    </i>
    <i>
      <x v="36"/>
    </i>
    <i>
      <x v="37"/>
    </i>
    <i>
      <x v="39"/>
    </i>
    <i>
      <x v="40"/>
    </i>
    <i>
      <x v="41"/>
    </i>
    <i>
      <x v="42"/>
    </i>
    <i>
      <x v="44"/>
    </i>
    <i>
      <x v="45"/>
    </i>
    <i>
      <x v="46"/>
    </i>
    <i>
      <x v="47"/>
    </i>
    <i>
      <x v="48"/>
    </i>
    <i>
      <x v="49"/>
    </i>
    <i>
      <x v="50"/>
    </i>
    <i>
      <x v="51"/>
    </i>
    <i>
      <x v="52"/>
    </i>
    <i>
      <x v="53"/>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t="grand">
      <x/>
    </i>
  </rowItems>
  <colItems count="1">
    <i/>
  </colItems>
  <pageFields count="4">
    <pageField fld="2" hier="-1"/>
    <pageField fld="3" hier="-1"/>
    <pageField fld="14" hier="-1"/>
    <pageField fld="7" hier="-1"/>
  </pageFields>
  <dataFields count="1">
    <dataField name="Summe von Volumen pro Jahr in USD" fld="12" baseField="3" baseItem="0"/>
  </dataFields>
  <formats count="4">
    <format dxfId="60">
      <pivotArea field="4" type="button" dataOnly="0" labelOnly="1" outline="0" axis="axisRow" fieldPosition="0"/>
    </format>
    <format dxfId="59">
      <pivotArea dataOnly="0" labelOnly="1" fieldPosition="0">
        <references count="1">
          <reference field="4" count="50">
            <x v="0"/>
            <x v="1"/>
            <x v="2"/>
            <x v="3"/>
            <x v="4"/>
            <x v="5"/>
            <x v="6"/>
            <x v="7"/>
            <x v="8"/>
            <x v="9"/>
            <x v="10"/>
            <x v="11"/>
            <x v="12"/>
            <x v="13"/>
            <x v="14"/>
            <x v="15"/>
            <x v="16"/>
            <x v="17"/>
            <x v="18"/>
            <x v="19"/>
            <x v="20"/>
            <x v="21"/>
            <x v="22"/>
            <x v="23"/>
            <x v="24"/>
            <x v="25"/>
            <x v="26"/>
            <x v="27"/>
            <x v="28"/>
            <x v="29"/>
            <x v="30"/>
            <x v="31"/>
            <x v="32"/>
            <x v="33"/>
            <x v="34"/>
            <x v="35"/>
            <x v="36"/>
            <x v="37"/>
            <x v="38"/>
            <x v="39"/>
            <x v="40"/>
            <x v="41"/>
            <x v="42"/>
            <x v="43"/>
            <x v="44"/>
            <x v="45"/>
            <x v="46"/>
            <x v="47"/>
            <x v="48"/>
            <x v="49"/>
          </reference>
        </references>
      </pivotArea>
    </format>
    <format dxfId="58">
      <pivotArea dataOnly="0" labelOnly="1" fieldPosition="0">
        <references count="1">
          <reference field="4" count="8">
            <x v="50"/>
            <x v="51"/>
            <x v="52"/>
            <x v="53"/>
            <x v="54"/>
            <x v="55"/>
            <x v="56"/>
            <x v="57"/>
          </reference>
        </references>
      </pivotArea>
    </format>
    <format dxfId="57">
      <pivotArea dataOnly="0" labelOnly="1" grandRow="1" outline="0" fieldPosition="0"/>
    </format>
  </formats>
  <chartFormats count="91">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4" count="1" selected="0">
            <x v="0"/>
          </reference>
        </references>
      </pivotArea>
    </chartFormat>
    <chartFormat chart="0" format="2">
      <pivotArea type="data" outline="0" fieldPosition="0">
        <references count="2">
          <reference field="4294967294" count="1" selected="0">
            <x v="0"/>
          </reference>
          <reference field="4" count="1" selected="0">
            <x v="1"/>
          </reference>
        </references>
      </pivotArea>
    </chartFormat>
    <chartFormat chart="0" format="3">
      <pivotArea type="data" outline="0" fieldPosition="0">
        <references count="2">
          <reference field="4294967294" count="1" selected="0">
            <x v="0"/>
          </reference>
          <reference field="4" count="1" selected="0">
            <x v="2"/>
          </reference>
        </references>
      </pivotArea>
    </chartFormat>
    <chartFormat chart="0" format="4">
      <pivotArea type="data" outline="0" fieldPosition="0">
        <references count="2">
          <reference field="4294967294" count="1" selected="0">
            <x v="0"/>
          </reference>
          <reference field="4" count="1" selected="0">
            <x v="3"/>
          </reference>
        </references>
      </pivotArea>
    </chartFormat>
    <chartFormat chart="0" format="5">
      <pivotArea type="data" outline="0" fieldPosition="0">
        <references count="2">
          <reference field="4294967294" count="1" selected="0">
            <x v="0"/>
          </reference>
          <reference field="4" count="1" selected="0">
            <x v="4"/>
          </reference>
        </references>
      </pivotArea>
    </chartFormat>
    <chartFormat chart="0" format="6">
      <pivotArea type="data" outline="0" fieldPosition="0">
        <references count="2">
          <reference field="4294967294" count="1" selected="0">
            <x v="0"/>
          </reference>
          <reference field="4" count="1" selected="0">
            <x v="5"/>
          </reference>
        </references>
      </pivotArea>
    </chartFormat>
    <chartFormat chart="0" format="7">
      <pivotArea type="data" outline="0" fieldPosition="0">
        <references count="2">
          <reference field="4294967294" count="1" selected="0">
            <x v="0"/>
          </reference>
          <reference field="4" count="1" selected="0">
            <x v="6"/>
          </reference>
        </references>
      </pivotArea>
    </chartFormat>
    <chartFormat chart="0" format="8">
      <pivotArea type="data" outline="0" fieldPosition="0">
        <references count="2">
          <reference field="4294967294" count="1" selected="0">
            <x v="0"/>
          </reference>
          <reference field="4" count="1" selected="0">
            <x v="7"/>
          </reference>
        </references>
      </pivotArea>
    </chartFormat>
    <chartFormat chart="0" format="9">
      <pivotArea type="data" outline="0" fieldPosition="0">
        <references count="2">
          <reference field="4294967294" count="1" selected="0">
            <x v="0"/>
          </reference>
          <reference field="4" count="1" selected="0">
            <x v="8"/>
          </reference>
        </references>
      </pivotArea>
    </chartFormat>
    <chartFormat chart="0" format="10">
      <pivotArea type="data" outline="0" fieldPosition="0">
        <references count="2">
          <reference field="4294967294" count="1" selected="0">
            <x v="0"/>
          </reference>
          <reference field="4" count="1" selected="0">
            <x v="9"/>
          </reference>
        </references>
      </pivotArea>
    </chartFormat>
    <chartFormat chart="0" format="11">
      <pivotArea type="data" outline="0" fieldPosition="0">
        <references count="2">
          <reference field="4294967294" count="1" selected="0">
            <x v="0"/>
          </reference>
          <reference field="4" count="1" selected="0">
            <x v="11"/>
          </reference>
        </references>
      </pivotArea>
    </chartFormat>
    <chartFormat chart="0" format="12">
      <pivotArea type="data" outline="0" fieldPosition="0">
        <references count="2">
          <reference field="4294967294" count="1" selected="0">
            <x v="0"/>
          </reference>
          <reference field="4" count="1" selected="0">
            <x v="14"/>
          </reference>
        </references>
      </pivotArea>
    </chartFormat>
    <chartFormat chart="0" format="13">
      <pivotArea type="data" outline="0" fieldPosition="0">
        <references count="2">
          <reference field="4294967294" count="1" selected="0">
            <x v="0"/>
          </reference>
          <reference field="4" count="1" selected="0">
            <x v="15"/>
          </reference>
        </references>
      </pivotArea>
    </chartFormat>
    <chartFormat chart="0" format="14">
      <pivotArea type="data" outline="0" fieldPosition="0">
        <references count="2">
          <reference field="4294967294" count="1" selected="0">
            <x v="0"/>
          </reference>
          <reference field="4" count="1" selected="0">
            <x v="16"/>
          </reference>
        </references>
      </pivotArea>
    </chartFormat>
    <chartFormat chart="0" format="15">
      <pivotArea type="data" outline="0" fieldPosition="0">
        <references count="2">
          <reference field="4294967294" count="1" selected="0">
            <x v="0"/>
          </reference>
          <reference field="4" count="1" selected="0">
            <x v="17"/>
          </reference>
        </references>
      </pivotArea>
    </chartFormat>
    <chartFormat chart="0" format="16">
      <pivotArea type="data" outline="0" fieldPosition="0">
        <references count="2">
          <reference field="4294967294" count="1" selected="0">
            <x v="0"/>
          </reference>
          <reference field="4" count="1" selected="0">
            <x v="18"/>
          </reference>
        </references>
      </pivotArea>
    </chartFormat>
    <chartFormat chart="0" format="17">
      <pivotArea type="data" outline="0" fieldPosition="0">
        <references count="2">
          <reference field="4294967294" count="1" selected="0">
            <x v="0"/>
          </reference>
          <reference field="4" count="1" selected="0">
            <x v="19"/>
          </reference>
        </references>
      </pivotArea>
    </chartFormat>
    <chartFormat chart="0" format="18">
      <pivotArea type="data" outline="0" fieldPosition="0">
        <references count="2">
          <reference field="4294967294" count="1" selected="0">
            <x v="0"/>
          </reference>
          <reference field="4" count="1" selected="0">
            <x v="20"/>
          </reference>
        </references>
      </pivotArea>
    </chartFormat>
    <chartFormat chart="0" format="19">
      <pivotArea type="data" outline="0" fieldPosition="0">
        <references count="2">
          <reference field="4294967294" count="1" selected="0">
            <x v="0"/>
          </reference>
          <reference field="4" count="1" selected="0">
            <x v="21"/>
          </reference>
        </references>
      </pivotArea>
    </chartFormat>
    <chartFormat chart="0" format="20">
      <pivotArea type="data" outline="0" fieldPosition="0">
        <references count="2">
          <reference field="4294967294" count="1" selected="0">
            <x v="0"/>
          </reference>
          <reference field="4" count="1" selected="0">
            <x v="22"/>
          </reference>
        </references>
      </pivotArea>
    </chartFormat>
    <chartFormat chart="0" format="21">
      <pivotArea type="data" outline="0" fieldPosition="0">
        <references count="2">
          <reference field="4294967294" count="1" selected="0">
            <x v="0"/>
          </reference>
          <reference field="4" count="1" selected="0">
            <x v="23"/>
          </reference>
        </references>
      </pivotArea>
    </chartFormat>
    <chartFormat chart="0" format="22">
      <pivotArea type="data" outline="0" fieldPosition="0">
        <references count="2">
          <reference field="4294967294" count="1" selected="0">
            <x v="0"/>
          </reference>
          <reference field="4" count="1" selected="0">
            <x v="24"/>
          </reference>
        </references>
      </pivotArea>
    </chartFormat>
    <chartFormat chart="0" format="23">
      <pivotArea type="data" outline="0" fieldPosition="0">
        <references count="2">
          <reference field="4294967294" count="1" selected="0">
            <x v="0"/>
          </reference>
          <reference field="4" count="1" selected="0">
            <x v="25"/>
          </reference>
        </references>
      </pivotArea>
    </chartFormat>
    <chartFormat chart="0" format="24">
      <pivotArea type="data" outline="0" fieldPosition="0">
        <references count="2">
          <reference field="4294967294" count="1" selected="0">
            <x v="0"/>
          </reference>
          <reference field="4" count="1" selected="0">
            <x v="26"/>
          </reference>
        </references>
      </pivotArea>
    </chartFormat>
    <chartFormat chart="0" format="25">
      <pivotArea type="data" outline="0" fieldPosition="0">
        <references count="2">
          <reference field="4294967294" count="1" selected="0">
            <x v="0"/>
          </reference>
          <reference field="4" count="1" selected="0">
            <x v="27"/>
          </reference>
        </references>
      </pivotArea>
    </chartFormat>
    <chartFormat chart="0" format="26">
      <pivotArea type="data" outline="0" fieldPosition="0">
        <references count="2">
          <reference field="4294967294" count="1" selected="0">
            <x v="0"/>
          </reference>
          <reference field="4" count="1" selected="0">
            <x v="28"/>
          </reference>
        </references>
      </pivotArea>
    </chartFormat>
    <chartFormat chart="0" format="27">
      <pivotArea type="data" outline="0" fieldPosition="0">
        <references count="2">
          <reference field="4294967294" count="1" selected="0">
            <x v="0"/>
          </reference>
          <reference field="4" count="1" selected="0">
            <x v="29"/>
          </reference>
        </references>
      </pivotArea>
    </chartFormat>
    <chartFormat chart="0" format="28">
      <pivotArea type="data" outline="0" fieldPosition="0">
        <references count="2">
          <reference field="4294967294" count="1" selected="0">
            <x v="0"/>
          </reference>
          <reference field="4" count="1" selected="0">
            <x v="30"/>
          </reference>
        </references>
      </pivotArea>
    </chartFormat>
    <chartFormat chart="0" format="29">
      <pivotArea type="data" outline="0" fieldPosition="0">
        <references count="2">
          <reference field="4294967294" count="1" selected="0">
            <x v="0"/>
          </reference>
          <reference field="4" count="1" selected="0">
            <x v="31"/>
          </reference>
        </references>
      </pivotArea>
    </chartFormat>
    <chartFormat chart="0" format="30">
      <pivotArea type="data" outline="0" fieldPosition="0">
        <references count="2">
          <reference field="4294967294" count="1" selected="0">
            <x v="0"/>
          </reference>
          <reference field="4" count="1" selected="0">
            <x v="32"/>
          </reference>
        </references>
      </pivotArea>
    </chartFormat>
    <chartFormat chart="0" format="31">
      <pivotArea type="data" outline="0" fieldPosition="0">
        <references count="2">
          <reference field="4294967294" count="1" selected="0">
            <x v="0"/>
          </reference>
          <reference field="4" count="1" selected="0">
            <x v="33"/>
          </reference>
        </references>
      </pivotArea>
    </chartFormat>
    <chartFormat chart="0" format="32">
      <pivotArea type="data" outline="0" fieldPosition="0">
        <references count="2">
          <reference field="4294967294" count="1" selected="0">
            <x v="0"/>
          </reference>
          <reference field="4" count="1" selected="0">
            <x v="34"/>
          </reference>
        </references>
      </pivotArea>
    </chartFormat>
    <chartFormat chart="0" format="33">
      <pivotArea type="data" outline="0" fieldPosition="0">
        <references count="2">
          <reference field="4294967294" count="1" selected="0">
            <x v="0"/>
          </reference>
          <reference field="4" count="1" selected="0">
            <x v="35"/>
          </reference>
        </references>
      </pivotArea>
    </chartFormat>
    <chartFormat chart="0" format="34">
      <pivotArea type="data" outline="0" fieldPosition="0">
        <references count="2">
          <reference field="4294967294" count="1" selected="0">
            <x v="0"/>
          </reference>
          <reference field="4" count="1" selected="0">
            <x v="36"/>
          </reference>
        </references>
      </pivotArea>
    </chartFormat>
    <chartFormat chart="0" format="35">
      <pivotArea type="data" outline="0" fieldPosition="0">
        <references count="2">
          <reference field="4294967294" count="1" selected="0">
            <x v="0"/>
          </reference>
          <reference field="4" count="1" selected="0">
            <x v="37"/>
          </reference>
        </references>
      </pivotArea>
    </chartFormat>
    <chartFormat chart="0" format="36">
      <pivotArea type="data" outline="0" fieldPosition="0">
        <references count="2">
          <reference field="4294967294" count="1" selected="0">
            <x v="0"/>
          </reference>
          <reference field="4" count="1" selected="0">
            <x v="38"/>
          </reference>
        </references>
      </pivotArea>
    </chartFormat>
    <chartFormat chart="0" format="37">
      <pivotArea type="data" outline="0" fieldPosition="0">
        <references count="2">
          <reference field="4294967294" count="1" selected="0">
            <x v="0"/>
          </reference>
          <reference field="4" count="1" selected="0">
            <x v="39"/>
          </reference>
        </references>
      </pivotArea>
    </chartFormat>
    <chartFormat chart="0" format="38">
      <pivotArea type="data" outline="0" fieldPosition="0">
        <references count="2">
          <reference field="4294967294" count="1" selected="0">
            <x v="0"/>
          </reference>
          <reference field="4" count="1" selected="0">
            <x v="40"/>
          </reference>
        </references>
      </pivotArea>
    </chartFormat>
    <chartFormat chart="0" format="39">
      <pivotArea type="data" outline="0" fieldPosition="0">
        <references count="2">
          <reference field="4294967294" count="1" selected="0">
            <x v="0"/>
          </reference>
          <reference field="4" count="1" selected="0">
            <x v="41"/>
          </reference>
        </references>
      </pivotArea>
    </chartFormat>
    <chartFormat chart="0" format="40">
      <pivotArea type="data" outline="0" fieldPosition="0">
        <references count="2">
          <reference field="4294967294" count="1" selected="0">
            <x v="0"/>
          </reference>
          <reference field="4" count="1" selected="0">
            <x v="42"/>
          </reference>
        </references>
      </pivotArea>
    </chartFormat>
    <chartFormat chart="0" format="41">
      <pivotArea type="data" outline="0" fieldPosition="0">
        <references count="2">
          <reference field="4294967294" count="1" selected="0">
            <x v="0"/>
          </reference>
          <reference field="4" count="1" selected="0">
            <x v="43"/>
          </reference>
        </references>
      </pivotArea>
    </chartFormat>
    <chartFormat chart="0" format="42">
      <pivotArea type="data" outline="0" fieldPosition="0">
        <references count="2">
          <reference field="4294967294" count="1" selected="0">
            <x v="0"/>
          </reference>
          <reference field="4" count="1" selected="0">
            <x v="44"/>
          </reference>
        </references>
      </pivotArea>
    </chartFormat>
    <chartFormat chart="0" format="43">
      <pivotArea type="data" outline="0" fieldPosition="0">
        <references count="2">
          <reference field="4294967294" count="1" selected="0">
            <x v="0"/>
          </reference>
          <reference field="4" count="1" selected="0">
            <x v="45"/>
          </reference>
        </references>
      </pivotArea>
    </chartFormat>
    <chartFormat chart="0" format="44">
      <pivotArea type="data" outline="0" fieldPosition="0">
        <references count="2">
          <reference field="4294967294" count="1" selected="0">
            <x v="0"/>
          </reference>
          <reference field="4" count="1" selected="0">
            <x v="46"/>
          </reference>
        </references>
      </pivotArea>
    </chartFormat>
    <chartFormat chart="0" format="45">
      <pivotArea type="data" outline="0" fieldPosition="0">
        <references count="2">
          <reference field="4294967294" count="1" selected="0">
            <x v="0"/>
          </reference>
          <reference field="4" count="1" selected="0">
            <x v="47"/>
          </reference>
        </references>
      </pivotArea>
    </chartFormat>
    <chartFormat chart="0" format="46">
      <pivotArea type="data" outline="0" fieldPosition="0">
        <references count="2">
          <reference field="4294967294" count="1" selected="0">
            <x v="0"/>
          </reference>
          <reference field="4" count="1" selected="0">
            <x v="48"/>
          </reference>
        </references>
      </pivotArea>
    </chartFormat>
    <chartFormat chart="0" format="47">
      <pivotArea type="data" outline="0" fieldPosition="0">
        <references count="2">
          <reference field="4294967294" count="1" selected="0">
            <x v="0"/>
          </reference>
          <reference field="4" count="1" selected="0">
            <x v="49"/>
          </reference>
        </references>
      </pivotArea>
    </chartFormat>
    <chartFormat chart="0" format="48">
      <pivotArea type="data" outline="0" fieldPosition="0">
        <references count="2">
          <reference field="4294967294" count="1" selected="0">
            <x v="0"/>
          </reference>
          <reference field="4" count="1" selected="0">
            <x v="50"/>
          </reference>
        </references>
      </pivotArea>
    </chartFormat>
    <chartFormat chart="0" format="49">
      <pivotArea type="data" outline="0" fieldPosition="0">
        <references count="2">
          <reference field="4294967294" count="1" selected="0">
            <x v="0"/>
          </reference>
          <reference field="4" count="1" selected="0">
            <x v="51"/>
          </reference>
        </references>
      </pivotArea>
    </chartFormat>
    <chartFormat chart="0" format="50">
      <pivotArea type="data" outline="0" fieldPosition="0">
        <references count="2">
          <reference field="4294967294" count="1" selected="0">
            <x v="0"/>
          </reference>
          <reference field="4" count="1" selected="0">
            <x v="52"/>
          </reference>
        </references>
      </pivotArea>
    </chartFormat>
    <chartFormat chart="0" format="51">
      <pivotArea type="data" outline="0" fieldPosition="0">
        <references count="2">
          <reference field="4294967294" count="1" selected="0">
            <x v="0"/>
          </reference>
          <reference field="4" count="1" selected="0">
            <x v="53"/>
          </reference>
        </references>
      </pivotArea>
    </chartFormat>
    <chartFormat chart="0" format="52">
      <pivotArea type="data" outline="0" fieldPosition="0">
        <references count="2">
          <reference field="4294967294" count="1" selected="0">
            <x v="0"/>
          </reference>
          <reference field="4" count="1" selected="0">
            <x v="54"/>
          </reference>
        </references>
      </pivotArea>
    </chartFormat>
    <chartFormat chart="0" format="53">
      <pivotArea type="data" outline="0" fieldPosition="0">
        <references count="2">
          <reference field="4294967294" count="1" selected="0">
            <x v="0"/>
          </reference>
          <reference field="4" count="1" selected="0">
            <x v="55"/>
          </reference>
        </references>
      </pivotArea>
    </chartFormat>
    <chartFormat chart="0" format="54">
      <pivotArea type="data" outline="0" fieldPosition="0">
        <references count="2">
          <reference field="4294967294" count="1" selected="0">
            <x v="0"/>
          </reference>
          <reference field="4" count="1" selected="0">
            <x v="56"/>
          </reference>
        </references>
      </pivotArea>
    </chartFormat>
    <chartFormat chart="0" format="55">
      <pivotArea type="data" outline="0" fieldPosition="0">
        <references count="2">
          <reference field="4294967294" count="1" selected="0">
            <x v="0"/>
          </reference>
          <reference field="4" count="1" selected="0">
            <x v="57"/>
          </reference>
        </references>
      </pivotArea>
    </chartFormat>
    <chartFormat chart="0" format="56">
      <pivotArea type="data" outline="0" fieldPosition="0">
        <references count="2">
          <reference field="4294967294" count="1" selected="0">
            <x v="0"/>
          </reference>
          <reference field="4" count="1" selected="0">
            <x v="58"/>
          </reference>
        </references>
      </pivotArea>
    </chartFormat>
    <chartFormat chart="0" format="57">
      <pivotArea type="data" outline="0" fieldPosition="0">
        <references count="2">
          <reference field="4294967294" count="1" selected="0">
            <x v="0"/>
          </reference>
          <reference field="4" count="1" selected="0">
            <x v="59"/>
          </reference>
        </references>
      </pivotArea>
    </chartFormat>
    <chartFormat chart="0" format="58">
      <pivotArea type="data" outline="0" fieldPosition="0">
        <references count="2">
          <reference field="4294967294" count="1" selected="0">
            <x v="0"/>
          </reference>
          <reference field="4" count="1" selected="0">
            <x v="60"/>
          </reference>
        </references>
      </pivotArea>
    </chartFormat>
    <chartFormat chart="0" format="59">
      <pivotArea type="data" outline="0" fieldPosition="0">
        <references count="2">
          <reference field="4294967294" count="1" selected="0">
            <x v="0"/>
          </reference>
          <reference field="4" count="1" selected="0">
            <x v="61"/>
          </reference>
        </references>
      </pivotArea>
    </chartFormat>
    <chartFormat chart="0" format="60">
      <pivotArea type="data" outline="0" fieldPosition="0">
        <references count="2">
          <reference field="4294967294" count="1" selected="0">
            <x v="0"/>
          </reference>
          <reference field="4" count="1" selected="0">
            <x v="62"/>
          </reference>
        </references>
      </pivotArea>
    </chartFormat>
    <chartFormat chart="0" format="61">
      <pivotArea type="data" outline="0" fieldPosition="0">
        <references count="2">
          <reference field="4294967294" count="1" selected="0">
            <x v="0"/>
          </reference>
          <reference field="4" count="1" selected="0">
            <x v="63"/>
          </reference>
        </references>
      </pivotArea>
    </chartFormat>
    <chartFormat chart="0" format="62">
      <pivotArea type="data" outline="0" fieldPosition="0">
        <references count="2">
          <reference field="4294967294" count="1" selected="0">
            <x v="0"/>
          </reference>
          <reference field="4" count="1" selected="0">
            <x v="64"/>
          </reference>
        </references>
      </pivotArea>
    </chartFormat>
    <chartFormat chart="0" format="63">
      <pivotArea type="data" outline="0" fieldPosition="0">
        <references count="2">
          <reference field="4294967294" count="1" selected="0">
            <x v="0"/>
          </reference>
          <reference field="4" count="1" selected="0">
            <x v="65"/>
          </reference>
        </references>
      </pivotArea>
    </chartFormat>
    <chartFormat chart="0" format="64">
      <pivotArea type="data" outline="0" fieldPosition="0">
        <references count="2">
          <reference field="4294967294" count="1" selected="0">
            <x v="0"/>
          </reference>
          <reference field="4" count="1" selected="0">
            <x v="66"/>
          </reference>
        </references>
      </pivotArea>
    </chartFormat>
    <chartFormat chart="0" format="65">
      <pivotArea type="data" outline="0" fieldPosition="0">
        <references count="2">
          <reference field="4294967294" count="1" selected="0">
            <x v="0"/>
          </reference>
          <reference field="4" count="1" selected="0">
            <x v="67"/>
          </reference>
        </references>
      </pivotArea>
    </chartFormat>
    <chartFormat chart="0" format="66">
      <pivotArea type="data" outline="0" fieldPosition="0">
        <references count="2">
          <reference field="4294967294" count="1" selected="0">
            <x v="0"/>
          </reference>
          <reference field="4" count="1" selected="0">
            <x v="68"/>
          </reference>
        </references>
      </pivotArea>
    </chartFormat>
    <chartFormat chart="0" format="67">
      <pivotArea type="data" outline="0" fieldPosition="0">
        <references count="2">
          <reference field="4294967294" count="1" selected="0">
            <x v="0"/>
          </reference>
          <reference field="4" count="1" selected="0">
            <x v="69"/>
          </reference>
        </references>
      </pivotArea>
    </chartFormat>
    <chartFormat chart="0" format="68">
      <pivotArea type="data" outline="0" fieldPosition="0">
        <references count="2">
          <reference field="4294967294" count="1" selected="0">
            <x v="0"/>
          </reference>
          <reference field="4" count="1" selected="0">
            <x v="70"/>
          </reference>
        </references>
      </pivotArea>
    </chartFormat>
    <chartFormat chart="0" format="69">
      <pivotArea type="data" outline="0" fieldPosition="0">
        <references count="2">
          <reference field="4294967294" count="1" selected="0">
            <x v="0"/>
          </reference>
          <reference field="4" count="1" selected="0">
            <x v="71"/>
          </reference>
        </references>
      </pivotArea>
    </chartFormat>
    <chartFormat chart="0" format="70">
      <pivotArea type="data" outline="0" fieldPosition="0">
        <references count="2">
          <reference field="4294967294" count="1" selected="0">
            <x v="0"/>
          </reference>
          <reference field="4" count="1" selected="0">
            <x v="72"/>
          </reference>
        </references>
      </pivotArea>
    </chartFormat>
    <chartFormat chart="0" format="71">
      <pivotArea type="data" outline="0" fieldPosition="0">
        <references count="2">
          <reference field="4294967294" count="1" selected="0">
            <x v="0"/>
          </reference>
          <reference field="4" count="1" selected="0">
            <x v="73"/>
          </reference>
        </references>
      </pivotArea>
    </chartFormat>
    <chartFormat chart="0" format="72">
      <pivotArea type="data" outline="0" fieldPosition="0">
        <references count="2">
          <reference field="4294967294" count="1" selected="0">
            <x v="0"/>
          </reference>
          <reference field="4" count="1" selected="0">
            <x v="74"/>
          </reference>
        </references>
      </pivotArea>
    </chartFormat>
    <chartFormat chart="0" format="73">
      <pivotArea type="data" outline="0" fieldPosition="0">
        <references count="2">
          <reference field="4294967294" count="1" selected="0">
            <x v="0"/>
          </reference>
          <reference field="4" count="1" selected="0">
            <x v="75"/>
          </reference>
        </references>
      </pivotArea>
    </chartFormat>
    <chartFormat chart="0" format="74">
      <pivotArea type="data" outline="0" fieldPosition="0">
        <references count="2">
          <reference field="4294967294" count="1" selected="0">
            <x v="0"/>
          </reference>
          <reference field="4" count="1" selected="0">
            <x v="76"/>
          </reference>
        </references>
      </pivotArea>
    </chartFormat>
    <chartFormat chart="0" format="75">
      <pivotArea type="data" outline="0" fieldPosition="0">
        <references count="2">
          <reference field="4294967294" count="1" selected="0">
            <x v="0"/>
          </reference>
          <reference field="4" count="1" selected="0">
            <x v="77"/>
          </reference>
        </references>
      </pivotArea>
    </chartFormat>
    <chartFormat chart="0" format="76">
      <pivotArea type="data" outline="0" fieldPosition="0">
        <references count="2">
          <reference field="4294967294" count="1" selected="0">
            <x v="0"/>
          </reference>
          <reference field="4" count="1" selected="0">
            <x v="78"/>
          </reference>
        </references>
      </pivotArea>
    </chartFormat>
    <chartFormat chart="0" format="77">
      <pivotArea type="data" outline="0" fieldPosition="0">
        <references count="2">
          <reference field="4294967294" count="1" selected="0">
            <x v="0"/>
          </reference>
          <reference field="4" count="1" selected="0">
            <x v="79"/>
          </reference>
        </references>
      </pivotArea>
    </chartFormat>
    <chartFormat chart="0" format="78">
      <pivotArea type="data" outline="0" fieldPosition="0">
        <references count="2">
          <reference field="4294967294" count="1" selected="0">
            <x v="0"/>
          </reference>
          <reference field="4" count="1" selected="0">
            <x v="80"/>
          </reference>
        </references>
      </pivotArea>
    </chartFormat>
    <chartFormat chart="0" format="79">
      <pivotArea type="data" outline="0" fieldPosition="0">
        <references count="2">
          <reference field="4294967294" count="1" selected="0">
            <x v="0"/>
          </reference>
          <reference field="4" count="1" selected="0">
            <x v="81"/>
          </reference>
        </references>
      </pivotArea>
    </chartFormat>
    <chartFormat chart="0" format="80">
      <pivotArea type="data" outline="0" fieldPosition="0">
        <references count="2">
          <reference field="4294967294" count="1" selected="0">
            <x v="0"/>
          </reference>
          <reference field="4" count="1" selected="0">
            <x v="82"/>
          </reference>
        </references>
      </pivotArea>
    </chartFormat>
    <chartFormat chart="0" format="81">
      <pivotArea type="data" outline="0" fieldPosition="0">
        <references count="2">
          <reference field="4294967294" count="1" selected="0">
            <x v="0"/>
          </reference>
          <reference field="4" count="1" selected="0">
            <x v="83"/>
          </reference>
        </references>
      </pivotArea>
    </chartFormat>
    <chartFormat chart="0" format="82">
      <pivotArea type="data" outline="0" fieldPosition="0">
        <references count="2">
          <reference field="4294967294" count="1" selected="0">
            <x v="0"/>
          </reference>
          <reference field="4" count="1" selected="0">
            <x v="84"/>
          </reference>
        </references>
      </pivotArea>
    </chartFormat>
    <chartFormat chart="0" format="83">
      <pivotArea type="data" outline="0" fieldPosition="0">
        <references count="2">
          <reference field="4294967294" count="1" selected="0">
            <x v="0"/>
          </reference>
          <reference field="4" count="1" selected="0">
            <x v="85"/>
          </reference>
        </references>
      </pivotArea>
    </chartFormat>
    <chartFormat chart="0" format="84">
      <pivotArea type="data" outline="0" fieldPosition="0">
        <references count="2">
          <reference field="4294967294" count="1" selected="0">
            <x v="0"/>
          </reference>
          <reference field="4" count="1" selected="0">
            <x v="86"/>
          </reference>
        </references>
      </pivotArea>
    </chartFormat>
    <chartFormat chart="0" format="85">
      <pivotArea type="data" outline="0" fieldPosition="0">
        <references count="2">
          <reference field="4294967294" count="1" selected="0">
            <x v="0"/>
          </reference>
          <reference field="4" count="1" selected="0">
            <x v="87"/>
          </reference>
        </references>
      </pivotArea>
    </chartFormat>
    <chartFormat chart="0" format="86">
      <pivotArea type="data" outline="0" fieldPosition="0">
        <references count="2">
          <reference field="4294967294" count="1" selected="0">
            <x v="0"/>
          </reference>
          <reference field="4" count="1" selected="0">
            <x v="88"/>
          </reference>
        </references>
      </pivotArea>
    </chartFormat>
    <chartFormat chart="0" format="87">
      <pivotArea type="data" outline="0" fieldPosition="0">
        <references count="2">
          <reference field="4294967294" count="1" selected="0">
            <x v="0"/>
          </reference>
          <reference field="4" count="1" selected="0">
            <x v="89"/>
          </reference>
        </references>
      </pivotArea>
    </chartFormat>
    <chartFormat chart="0" format="88">
      <pivotArea type="data" outline="0" fieldPosition="0">
        <references count="2">
          <reference field="4294967294" count="1" selected="0">
            <x v="0"/>
          </reference>
          <reference field="4" count="1" selected="0">
            <x v="90"/>
          </reference>
        </references>
      </pivotArea>
    </chartFormat>
    <chartFormat chart="0" format="89">
      <pivotArea type="data" outline="0" fieldPosition="0">
        <references count="2">
          <reference field="4294967294" count="1" selected="0">
            <x v="0"/>
          </reference>
          <reference field="4" count="1" selected="0">
            <x v="91"/>
          </reference>
        </references>
      </pivotArea>
    </chartFormat>
    <chartFormat chart="0" format="90">
      <pivotArea type="data" outline="0" fieldPosition="0">
        <references count="2">
          <reference field="4294967294" count="1" selected="0">
            <x v="0"/>
          </reference>
          <reference field="4" count="1" selected="0">
            <x v="9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Revision__Beratung" xr10:uid="{B5986F88-A349-414E-B522-D6F332A1785E}" sourceName="IS-Revision/-Beratung">
  <extLst>
    <x:ext xmlns:x15="http://schemas.microsoft.com/office/spreadsheetml/2010/11/main" uri="{2F2917AC-EB37-4324-AD4E-5DD8C200BD13}">
      <x15:tableSlicerCache tableId="7" column="5"/>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S_Pentest" xr10:uid="{7D6E1C62-96DA-4C99-8F6B-FF5B4A46151D}" sourceName="IS-Pentest">
  <extLst>
    <x:ext xmlns:x15="http://schemas.microsoft.com/office/spreadsheetml/2010/11/main" uri="{2F2917AC-EB37-4324-AD4E-5DD8C200BD13}">
      <x15:tableSlicerCache tableId="7" column="6"/>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S-Revision/-Beratung" xr10:uid="{C217AD80-1ABC-4BE1-9D11-9006AFBA493A}" cache="Slicer_IS_Revision__Beratung" caption="IS-Revision/-Beratung" rowHeight="220133"/>
  <slicer name="IS-Pentest" xr10:uid="{86E9949B-8B1D-48F8-9FD1-C7365A87AE93}" cache="Slicer_IS_Pentest" caption="IS-Pentest" rowHeight="22013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C55C68-70F6-424E-A4ED-8D0C8DD3E1E1}" name="Table5" displayName="Table5" ref="A2:E16" totalsRowShown="0">
  <autoFilter ref="A2:E16" xr:uid="{8AC55C68-70F6-424E-A4ED-8D0C8DD3E1E1}"/>
  <tableColumns count="5">
    <tableColumn id="1" xr3:uid="{A5B7F2EF-7993-40DD-A5E9-B2EA64AF1C5B}" name="#" dataDxfId="172"/>
    <tableColumn id="5" xr3:uid="{61E48542-B4C6-4BC7-A5E6-A2C2A179662B}" name="Thema" dataDxfId="171"/>
    <tableColumn id="2" xr3:uid="{DE434B4A-96C7-4C78-9B2C-B9F0C812AF1A}" name="Frage" dataDxfId="170"/>
    <tableColumn id="3" xr3:uid="{0723D7E6-1940-4896-A834-FAA079E364AD}" name="Hinweis" dataDxfId="169"/>
    <tableColumn id="4" xr3:uid="{F5EDA1F1-74F1-461E-A197-A075D41A571A}" name="Prüfungsanmerkungen" dataDxfId="16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A5DFDD5-D9DB-4D6A-BA22-0024C240169A}" name="Table3" displayName="Table3" ref="A3:W5" totalsRowShown="0" headerRowDxfId="167" headerRowBorderDxfId="166" tableBorderDxfId="165" totalsRowBorderDxfId="164">
  <autoFilter ref="A3:W5" xr:uid="{112F975F-D644-4C8D-822E-8DA188541DE5}"/>
  <tableColumns count="23">
    <tableColumn id="1" xr3:uid="{E60958F1-8B57-44A8-BC2C-211BE13FB204}" name="#" dataDxfId="163" totalsRowDxfId="162"/>
    <tableColumn id="2" xr3:uid="{B2206503-28ED-4C0B-8E37-A406F8A04E43}" name="Art" dataDxfId="161" totalsRowDxfId="160"/>
    <tableColumn id="56" xr3:uid="{606EAA36-7AA1-4D84-A69D-86FFF38EA700}" name="Opp-ID" dataDxfId="159" totalsRowDxfId="158"/>
    <tableColumn id="4" xr3:uid="{ED1C115C-CA7D-49C5-AC7C-CEA959A5F1FC}" name="Kunde" dataDxfId="157" totalsRowDxfId="156"/>
    <tableColumn id="7" xr3:uid="{E16F76A9-23CC-4EB3-A67B-DCB61A7C2D2A}" name="Angefragte Leistung" dataDxfId="155" totalsRowDxfId="154"/>
    <tableColumn id="12" xr3:uid="{F156DC10-BF8F-485C-9892-C646C6CEF29A}" name="Status" dataDxfId="153" totalsRowDxfId="152"/>
    <tableColumn id="17" xr3:uid="{B85A6AAC-DAEB-4B1B-B499-A286E32881BD}" name="Fragefrist" dataDxfId="151" totalsRowDxfId="150"/>
    <tableColumn id="16" xr3:uid="{1F3CF163-1385-4721-A87D-DF58BBE6EC21}" name="Abgabefrist" dataDxfId="149" totalsRowDxfId="148"/>
    <tableColumn id="3" xr3:uid="{230CADC6-5907-4D3A-96CF-179A69AA10D9}" name="Ampel" dataDxfId="147" totalsRowDxfId="146"/>
    <tableColumn id="52" xr3:uid="{9FCDAA47-1873-47A4-B6BD-6DE7FCA7F7CA}" name="ToV in 1.000" dataDxfId="145" totalsRowDxfId="144"/>
    <tableColumn id="51" xr3:uid="{508DCCC7-6155-4CA0-8F20-B7580E0EDA0A}" name="PoW" dataDxfId="143" totalsRowDxfId="142"/>
    <tableColumn id="53" xr3:uid="{7D586838-D00A-4AC3-911B-E3BD3B2AD9FA}" name="ToV gewichtet in 1.000" dataDxfId="141" totalsRowDxfId="140">
      <calculatedColumnFormula>Table3[[#This Row],[PoW]]*Table3[[#This Row],[ToV in 1.000]]</calculatedColumnFormula>
    </tableColumn>
    <tableColumn id="9" xr3:uid="{7A1A8694-DE71-4CFB-B6BC-BD4A0DE1734D}" name="verantwortlicher Partner" dataDxfId="139" totalsRowDxfId="138"/>
    <tableColumn id="55" xr3:uid="{23706297-F05F-486D-A878-69720C7275F1}" name="Fachlicher Lead" dataDxfId="137" totalsRowDxfId="136"/>
    <tableColumn id="14" xr3:uid="{332B144D-24D8-4B2F-A84C-1A445590F66B}" name="Lead Vertrieb" dataDxfId="135" totalsRowDxfId="134"/>
    <tableColumn id="6" xr3:uid="{2C173516-3D4A-42C2-AE9C-35D7FF5F0389}" name="Vertriebs-support" dataDxfId="133" totalsRowDxfId="132"/>
    <tableColumn id="15" xr3:uid="{CF4DBF9F-E7B9-4D37-9701-B0C84D08B446}" name="Anmerkungen" dataDxfId="131" totalsRowDxfId="130"/>
    <tableColumn id="26" xr3:uid="{721D755C-BE6C-4917-8277-40CAC12E9159}" name="Zuschlagsfrist" dataDxfId="129" totalsRowDxfId="128"/>
    <tableColumn id="35" xr3:uid="{7ED2A777-31F5-4F91-9505-F5F1B494ACD7}" name="Link Angebotsunterlagen" dataDxfId="127" totalsRowDxfId="126"/>
    <tableColumn id="36" xr3:uid="{C51E8307-D865-4BC2-A901-FD24D44CDD38}" name="Upload-Kontakt/Portal-Nutzung (Link)" dataDxfId="125" totalsRowDxfId="124"/>
    <tableColumn id="27" xr3:uid="{3F604689-EB47-4CD0-9791-09D468B69A29}" name="Bindefrist" dataDxfId="123" totalsRowDxfId="122"/>
    <tableColumn id="28" xr3:uid="{BA049997-B512-4F4A-9923-F943EB51D963}" name="Vertragsbeginn" dataDxfId="121" totalsRowDxfId="120"/>
    <tableColumn id="29" xr3:uid="{091713D8-8525-4D5E-9378-CB7D1DC9BFA3}" name="Vertragsende" dataDxfId="119" totalsRowDxfId="118"/>
  </tableColumns>
  <tableStyleInfo name="TableStyleMedium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DAA275D8-F6C6-4CB9-A7F4-F9DA6E1306AC}" name="Zertifikate" displayName="Zertifikate" ref="A1:I88" totalsRowShown="0" headerRowDxfId="101" dataDxfId="100">
  <autoFilter ref="A1:I88" xr:uid="{DAA275D8-F6C6-4CB9-A7F4-F9DA6E1306AC}"/>
  <sortState xmlns:xlrd2="http://schemas.microsoft.com/office/spreadsheetml/2017/richdata2" ref="A2:I88">
    <sortCondition ref="G1:G88"/>
  </sortState>
  <tableColumns count="9">
    <tableColumn id="1" xr3:uid="{0543B09F-429E-4747-8579-4AEEFEA5AC91}" name="#" dataDxfId="99"/>
    <tableColumn id="2" xr3:uid="{B8BB97D8-FDB8-4138-9CA9-F8EA2EE4E2A1}" name="Mandant" dataDxfId="98"/>
    <tableColumn id="3" xr3:uid="{160CB69E-6330-4F0A-B8C7-E4F65AF2BA3F}" name="Ausschreibung/Projekt" dataDxfId="97"/>
    <tableColumn id="9" xr3:uid="{8421D49C-AA01-48D6-9B4B-5B0F1DCE5F1B}" name="Fokus der Leistung" dataDxfId="96"/>
    <tableColumn id="4" xr3:uid="{CBD16505-A364-46FC-B026-35424F0704FC}" name="Volumen PT" dataDxfId="95"/>
    <tableColumn id="5" xr3:uid="{C34004F5-5445-41FC-A642-3517D8A5866C}" name="OPP-ID" dataDxfId="94"/>
    <tableColumn id="6" xr3:uid="{F00ECA3D-4044-4A3B-8B37-5A078B172106}" name="MA-Zertifikat" dataDxfId="93"/>
    <tableColumn id="8" xr3:uid="{624DCDDC-F4DB-44DB-816C-7D4244E7E89F}" name="Modalverb" dataDxfId="92"/>
    <tableColumn id="7" xr3:uid="{4E738A0C-977E-4A4B-A339-604A344A797D}" name="Kategorie" dataDxfId="9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AE18DB81-0EB1-4FDE-9A72-8A2BD9A8701B}" name="Tabelle9" displayName="Tabelle9" ref="B2:F9" totalsRowShown="0">
  <autoFilter ref="B2:F9" xr:uid="{AE18DB81-0EB1-4FDE-9A72-8A2BD9A8701B}"/>
  <tableColumns count="5">
    <tableColumn id="1" xr3:uid="{05FA20F2-638B-4B09-9F1F-BE80ABB870C7}" name="#"/>
    <tableColumn id="2" xr3:uid="{6A5AAC96-5DAD-4FE0-81D4-71D476BC7B53}" name="Name"/>
    <tableColumn id="3" xr3:uid="{89FFBEF5-5CF4-4211-855D-57F232F79FEF}" name="Beschreibung"/>
    <tableColumn id="4" xr3:uid="{07A7A270-7308-4A39-BCE2-B2FFD8BBF065}" name="Wie ermitteln"/>
    <tableColumn id="5" xr3:uid="{E5BA424D-823A-46C6-B6B4-56FF353F8CD0}" name="Aussagegehalt"/>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97F08133-D003-4323-80D7-486E6E37684E}" name="Tabelle8" displayName="Tabelle8" ref="D2:F20" totalsRowShown="0" tableBorderDxfId="90">
  <autoFilter ref="D2:F20" xr:uid="{97F08133-D003-4323-80D7-486E6E37684E}"/>
  <sortState xmlns:xlrd2="http://schemas.microsoft.com/office/spreadsheetml/2017/richdata2" ref="D3:F20">
    <sortCondition ref="D2:D20"/>
  </sortState>
  <tableColumns count="3">
    <tableColumn id="1" xr3:uid="{479C0D9C-B2B7-45AA-826A-BB099CF8FA93}" name="#" dataDxfId="89"/>
    <tableColumn id="3" xr3:uid="{126A8BEB-2326-4E85-91FC-30FD468DDB63}" name="Mandant" dataDxfId="88"/>
    <tableColumn id="2" xr3:uid="{E692223A-EEBA-44E7-8662-9ABC0340F7A5}" name="Ausschreibung Kurztitel" dataDxfId="87"/>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18B923F-6A23-4966-8F6B-F662CD49BE11}" name="Tabelle2" displayName="Tabelle2" ref="A1:M28" totalsRowShown="0" dataDxfId="85">
  <autoFilter ref="A1:M28" xr:uid="{5C022631-D990-444E-A888-BA3084F61BDD}"/>
  <tableColumns count="13">
    <tableColumn id="1" xr3:uid="{FB0EEDCB-47F4-4B9A-B481-5D5FBF8055CD}" name="#" dataDxfId="84"/>
    <tableColumn id="2" xr3:uid="{C328A12E-C7FA-4A11-8EE2-75A5A17CFD0F}" name="Prime" dataDxfId="83"/>
    <tableColumn id="3" xr3:uid="{8CCE49FD-8B48-4D01-8BE8-342A6F5B4E5F}" name="Sub" dataDxfId="82"/>
    <tableColumn id="4" xr3:uid="{034B2CFE-C915-4538-8BE6-D8AC025F747B}" name="Kunde" dataDxfId="81"/>
    <tableColumn id="5" xr3:uid="{7A16A961-9B1C-4EE0-A29C-5E5FB463EDBD}" name="Projekt" dataDxfId="80"/>
    <tableColumn id="6" xr3:uid="{9121BCBD-DC37-4348-A80D-449D4F1B8D6A}" name="EngagementID" dataDxfId="79"/>
    <tableColumn id="7" xr3:uid="{CD44F9FD-481F-4C60-AD73-46E892CDB4CB}" name="Umsatz gesamt" dataDxfId="78"/>
    <tableColumn id="8" xr3:uid="{9E0B8571-0020-43F3-9C3D-CE51BCD6571D}" name="Stunden gesamt" dataDxfId="77"/>
    <tableColumn id="9" xr3:uid="{B4484E86-4EF3-49F7-AA62-DC0C2ED99692}" name="Umsatz Sub" dataDxfId="76"/>
    <tableColumn id="10" xr3:uid="{3B070D56-4D58-4149-9213-CF1A671C860B}" name="Stunden Sub" dataDxfId="75"/>
    <tableColumn id="11" xr3:uid="{130E2E62-B56C-4DC2-8138-817341DF7DE3}" name="PACE" dataDxfId="74"/>
    <tableColumn id="12" xr3:uid="{902F5C77-D32F-4046-9519-00757D9DADD0}" name="PSM genehmigt" dataDxfId="73"/>
    <tableColumn id="13" xr3:uid="{6221E95C-338E-4D28-A10E-82605D2A3AAD}" name="PMS gezeichnet" dataDxfId="72"/>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897C9C91-C383-4AE2-BEA7-119502AF18AD}" name="Table7" displayName="Table7" ref="A7:I28" totalsRowShown="0" headerRowDxfId="71" dataDxfId="70">
  <autoFilter ref="A7:I28" xr:uid="{897C9C91-C383-4AE2-BEA7-119502AF18AD}"/>
  <sortState xmlns:xlrd2="http://schemas.microsoft.com/office/spreadsheetml/2017/richdata2" ref="A8:I21">
    <sortCondition ref="A7:A21"/>
  </sortState>
  <tableColumns count="9">
    <tableColumn id="1" xr3:uid="{3D61EEB9-6EE5-477D-A5A8-7F829AE96830}" name="#" dataDxfId="69"/>
    <tableColumn id="2" xr3:uid="{503B27B8-9B1F-4F88-98D7-71F717A4B7FD}" name="Name" dataDxfId="68" dataCellStyle="Hyperlink"/>
    <tableColumn id="5" xr3:uid="{6068AA27-3C4C-4FC4-BE1E-FA4A2AA58589}" name="IS-Revision/-Beratung" dataDxfId="67"/>
    <tableColumn id="6" xr3:uid="{723914BA-099E-4D8B-BFCD-D311419C529B}" name="IS-Pentest" dataDxfId="66"/>
    <tableColumn id="8" xr3:uid="{A3155C0C-3D88-416B-9281-0EE33A7A5E76}" name="Vorfallbearbeitung" dataDxfId="65"/>
    <tableColumn id="10" xr3:uid="{0A30AC78-387C-40F5-AC5F-5CB905FF9866}" name="CC / ITSEC Prüfstellen" dataDxfId="64"/>
    <tableColumn id="11" xr3:uid="{E948F9E8-4758-4857-B014-B1431F8CD71F}" name="TR-Prüfstelle" dataDxfId="63"/>
    <tableColumn id="12" xr3:uid="{4D75A510-D7FD-48B0-87F2-D018C6AC0556}" name="BSZ-Prüfstellen" dataDxfId="62"/>
    <tableColumn id="9" xr3:uid="{ACEB144A-8CEA-4BD4-B179-8C26E684C169}" name="Anmerkungen" dataDxfId="61"/>
  </tableColumns>
  <tableStyleInfo name="TableStyleMedium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hyperlink" Target="http://www.evergabe.de/" TargetMode="External"/><Relationship Id="rId2" Type="http://schemas.openxmlformats.org/officeDocument/2006/relationships/hyperlink" Target="http://www.sharepoint.de/" TargetMode="External"/><Relationship Id="rId1" Type="http://schemas.openxmlformats.org/officeDocument/2006/relationships/hyperlink" Target="http://www.sharepoint.de/" TargetMode="External"/><Relationship Id="rId6" Type="http://schemas.openxmlformats.org/officeDocument/2006/relationships/table" Target="../tables/table2.xml"/><Relationship Id="rId5" Type="http://schemas.openxmlformats.org/officeDocument/2006/relationships/printerSettings" Target="../printerSettings/printerSettings1.bin"/><Relationship Id="rId4" Type="http://schemas.openxmlformats.org/officeDocument/2006/relationships/hyperlink" Target="http://www.evergabe.de/" TargetMode="Externa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9.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_rels/sheet14.xml.rels><?xml version="1.0" encoding="UTF-8" standalone="yes"?>
<Relationships xmlns="http://schemas.openxmlformats.org/package/2006/relationships"><Relationship Id="rId8" Type="http://schemas.openxmlformats.org/officeDocument/2006/relationships/hyperlink" Target="https://www.bsi.bund.de/SharedDocs/Kontaktinformationen/Kontakte_Anerkennungsstelle/PWC.html?nn=128134" TargetMode="External"/><Relationship Id="rId13" Type="http://schemas.openxmlformats.org/officeDocument/2006/relationships/hyperlink" Target="https://www.bsi.bund.de/SharedDocs/Kontaktinformationen/Kontakte_Anerkennungsstelle/TUEV_IT.html?nn=128134" TargetMode="External"/><Relationship Id="rId18" Type="http://schemas.openxmlformats.org/officeDocument/2006/relationships/hyperlink" Target="https://www.bsi.bund.de/SharedDocs/Kontaktinformationen/Kontakte_Anerkennungsstelle/DFKI.html?nn=127978" TargetMode="External"/><Relationship Id="rId26" Type="http://schemas.openxmlformats.org/officeDocument/2006/relationships/drawing" Target="../drawings/drawing3.xml"/><Relationship Id="rId3" Type="http://schemas.openxmlformats.org/officeDocument/2006/relationships/hyperlink" Target="https://www.bsi.bund.de/SharedDocs/Kontaktinformationen/Kontakte_Anerkennungsstelle/T-Systems_SC.html?nn=128134" TargetMode="External"/><Relationship Id="rId21" Type="http://schemas.openxmlformats.org/officeDocument/2006/relationships/hyperlink" Target="https://www.bsi.bund.de/SharedDocs/Kontaktinformationen/Kontakte_Anerkennungsstelle/Atsec.html?nn=127978" TargetMode="External"/><Relationship Id="rId7" Type="http://schemas.openxmlformats.org/officeDocument/2006/relationships/hyperlink" Target="https://www.bsi.bund.de/SharedDocs/Kontaktinformationen/Kontakte_Anerkennungsstelle/Infodas.html?nn=128134" TargetMode="External"/><Relationship Id="rId12" Type="http://schemas.openxmlformats.org/officeDocument/2006/relationships/hyperlink" Target="https://www.bsi.bund.de/SharedDocs/Kontaktinformationen/Kontakte_Anerkennungsstelle/Deutsche_Telekom_MMS_GmbH.html?nn=128134" TargetMode="External"/><Relationship Id="rId17" Type="http://schemas.openxmlformats.org/officeDocument/2006/relationships/hyperlink" Target="https://www.bsi.bund.de/DE/Themen/Unternehmen-und-Organisationen/Standards-und-Zertifizierung/Zertifizierung-und-Anerkennung/Anerkennung-von-Stellen-und-Zertifizierung-IT-Sicherheitsdienstleister/CC-und-ITSEC/Liste-CC-ITSEC-Pruefungen/liste-cc-itsec-pruefungen_node.html" TargetMode="External"/><Relationship Id="rId25" Type="http://schemas.openxmlformats.org/officeDocument/2006/relationships/hyperlink" Target="https://www.bsi.bund.de/SharedDocs/Kontaktinformationen/OpenSourceSecurity_GmbH.html?nn=975022" TargetMode="External"/><Relationship Id="rId2" Type="http://schemas.openxmlformats.org/officeDocument/2006/relationships/hyperlink" Target="https://www.bsi.bund.de/SharedDocs/Kontaktinformationen/Kontakte_Anerkennungsstelle/Datenschutz_Cert.html?nn=128134" TargetMode="External"/><Relationship Id="rId16" Type="http://schemas.openxmlformats.org/officeDocument/2006/relationships/hyperlink" Target="https://www.bsi.bund.de/DE/Themen/Unternehmen-und-Organisationen/Standards-und-Zertifizierung/Zertifizierung-und-Anerkennung/Anerkennung-von-Stellen-und-Zertifizierung-IT-Sicherheitsdienstleister/IS-Rev/Liste-IT-Sicherheitsdienstleister/liste-is-revi-is-pentester_node.html" TargetMode="External"/><Relationship Id="rId20" Type="http://schemas.openxmlformats.org/officeDocument/2006/relationships/hyperlink" Target="https://www.bsi.bund.de/SharedDocs/Kontaktinformationen/Kontakte_Anerkennungsstelle/SRC.html?nn=127978" TargetMode="External"/><Relationship Id="rId1" Type="http://schemas.openxmlformats.org/officeDocument/2006/relationships/hyperlink" Target="https://www.bsi.bund.de/SharedDocs/Kontaktinformationen/Kontakte_Anerkennungsstelle/Eviden.html?nn=128134" TargetMode="External"/><Relationship Id="rId6" Type="http://schemas.openxmlformats.org/officeDocument/2006/relationships/hyperlink" Target="https://www.bsi.bund.de/SharedDocs/Kontaktinformationen/Kontakte_Anerkennungsstelle/IABG.html?nn=128134" TargetMode="External"/><Relationship Id="rId11" Type="http://schemas.openxmlformats.org/officeDocument/2006/relationships/hyperlink" Target="https://www.bsi.bund.de/SharedDocs/Kontaktinformationen/Kontakte_Anerkennungsstelle/Secuvera_IT-Sicherheitsdienstleister.html?nn=128134" TargetMode="External"/><Relationship Id="rId24" Type="http://schemas.openxmlformats.org/officeDocument/2006/relationships/hyperlink" Target="https://www.bsi.bund.de/DE/Themen/Unternehmen-und-Organisationen/Standards-und-Zertifizierung/Zertifizierung-und-Anerkennung/Anerkennung-von-Stellen-und-Zertifizierung-IT-Sicherheitsdienstleister/BSZ/Liste-BSZ/liste-bsz-pruefungen_node.html" TargetMode="External"/><Relationship Id="rId5" Type="http://schemas.openxmlformats.org/officeDocument/2006/relationships/hyperlink" Target="https://www.bsi.bund.de/SharedDocs/Kontaktinformationen/Kontakte_Anerkennungsstelle/HiSolutions_AG.html?nn=128134" TargetMode="External"/><Relationship Id="rId15" Type="http://schemas.openxmlformats.org/officeDocument/2006/relationships/hyperlink" Target="https://www.bsi.bund.de/DE/Themen/Unternehmen-und-Organisationen/Standards-und-Zertifizierung/Zertifizierung-und-Anerkennung/Anerkennung-von-Stellen-und-Zertifizierung-IT-Sicherheitsdienstleister/Vorfallbearbeitung/Liste-IT-Sicherheitsdienstleister_Vorfall-Experte/liste-it-sicherheitsdienstleister_Vorfallbearbeitung_node.html" TargetMode="External"/><Relationship Id="rId23" Type="http://schemas.openxmlformats.org/officeDocument/2006/relationships/hyperlink" Target="https://www.bsi.bund.de/DE/Themen/Unternehmen-und-Organisationen/Standards-und-Zertifizierung/Zertifizierung-und-Anerkennung/Anerkennung-von-Stellen-und-Zertifizierung-IT-Sicherheitsdienstleister/TR/Liste-TR-Pruefstellen/liste-tr-pruefstellen_node.html" TargetMode="External"/><Relationship Id="rId28" Type="http://schemas.microsoft.com/office/2007/relationships/slicer" Target="../slicers/slicer1.xml"/><Relationship Id="rId10" Type="http://schemas.openxmlformats.org/officeDocument/2006/relationships/hyperlink" Target="https://www.bsi.bund.de/SharedDocs/Kontaktinformationen/Kontakte_Anerkennungsstelle/Secunet.html?nn=128134" TargetMode="External"/><Relationship Id="rId19" Type="http://schemas.openxmlformats.org/officeDocument/2006/relationships/hyperlink" Target="https://www.bsi.bund.de/SharedDocs/Kontaktinformationen/Kontakte_Anerkennungsstelle/SGS.html?nn=127978" TargetMode="External"/><Relationship Id="rId4" Type="http://schemas.openxmlformats.org/officeDocument/2006/relationships/hyperlink" Target="https://www.bsi.bund.de/SharedDocs/Kontaktinformationen/Kontakte_Anerkennungsstelle/Ernst_und_Young_GmbH.html?nn=128134" TargetMode="External"/><Relationship Id="rId9" Type="http://schemas.openxmlformats.org/officeDocument/2006/relationships/hyperlink" Target="https://www.bsi.bund.de/SharedDocs/Kontaktinformationen/Kontakte_Anerkennungsstelle/Secianus.html?nn=128134" TargetMode="External"/><Relationship Id="rId14" Type="http://schemas.openxmlformats.org/officeDocument/2006/relationships/hyperlink" Target="https://www.bsi.bund.de/SharedDocs/Kontaktinformationen/Kontakte_Anerkennungsstelle/TUEV_TRUST.html?nn=128134" TargetMode="External"/><Relationship Id="rId22" Type="http://schemas.openxmlformats.org/officeDocument/2006/relationships/hyperlink" Target="https://www.bsi.bund.de/SharedDocs/Kontaktinformationen/Kontakte_Anerkennungsstelle/IABG.html?nn=1054714" TargetMode="External"/><Relationship Id="rId27" Type="http://schemas.openxmlformats.org/officeDocument/2006/relationships/table" Target="../tables/table7.xm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5.bin"/><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2637E-794B-4217-9CBA-55E8F7818D0A}">
  <sheetPr codeName="Tabelle2">
    <tabColor rgb="FFFFFF00"/>
  </sheetPr>
  <dimension ref="A2:E16"/>
  <sheetViews>
    <sheetView topLeftCell="A8" zoomScale="160" zoomScaleNormal="160" workbookViewId="0">
      <selection activeCell="C10" sqref="C10"/>
    </sheetView>
  </sheetViews>
  <sheetFormatPr baseColWidth="10" defaultColWidth="9" defaultRowHeight="14"/>
  <cols>
    <col min="1" max="1" width="4" style="79" bestFit="1" customWidth="1"/>
    <col min="2" max="2" width="14" style="79" customWidth="1"/>
    <col min="3" max="3" width="42.796875" style="80" customWidth="1"/>
    <col min="4" max="4" width="29" style="80" customWidth="1"/>
    <col min="5" max="5" width="29" style="79" customWidth="1"/>
  </cols>
  <sheetData>
    <row r="2" spans="1:5" ht="15">
      <c r="A2" s="79" t="s">
        <v>0</v>
      </c>
      <c r="B2" s="79" t="s">
        <v>2</v>
      </c>
      <c r="C2" s="80" t="s">
        <v>3</v>
      </c>
      <c r="D2" s="80" t="s">
        <v>4</v>
      </c>
      <c r="E2" s="79" t="s">
        <v>5</v>
      </c>
    </row>
    <row r="3" spans="1:5" ht="30">
      <c r="A3" s="79">
        <v>1</v>
      </c>
      <c r="B3" s="79" t="s">
        <v>6</v>
      </c>
      <c r="C3" s="80" t="s">
        <v>7</v>
      </c>
    </row>
    <row r="4" spans="1:5" ht="30">
      <c r="A4" s="79">
        <v>2</v>
      </c>
      <c r="B4" s="79" t="s">
        <v>6</v>
      </c>
      <c r="C4" s="80" t="s">
        <v>8</v>
      </c>
    </row>
    <row r="5" spans="1:5" ht="30">
      <c r="A5" s="79">
        <v>3</v>
      </c>
      <c r="B5" s="79" t="s">
        <v>9</v>
      </c>
      <c r="C5" s="80" t="s">
        <v>10</v>
      </c>
      <c r="D5" s="80" t="s">
        <v>11</v>
      </c>
    </row>
    <row r="6" spans="1:5" ht="30">
      <c r="A6" s="79">
        <v>4</v>
      </c>
      <c r="B6" s="79" t="s">
        <v>9</v>
      </c>
      <c r="C6" s="80" t="s">
        <v>12</v>
      </c>
      <c r="D6" s="80" t="s">
        <v>11</v>
      </c>
    </row>
    <row r="7" spans="1:5" ht="45">
      <c r="A7" s="79">
        <v>5</v>
      </c>
      <c r="B7" s="79" t="s">
        <v>9</v>
      </c>
      <c r="C7" s="80" t="s">
        <v>13</v>
      </c>
      <c r="D7" s="80" t="s">
        <v>14</v>
      </c>
      <c r="E7" s="79" t="s">
        <v>15</v>
      </c>
    </row>
    <row r="8" spans="1:5" ht="81" customHeight="1">
      <c r="A8" s="79">
        <v>6</v>
      </c>
      <c r="B8" s="79" t="s">
        <v>9</v>
      </c>
      <c r="C8" s="80" t="s">
        <v>16</v>
      </c>
      <c r="D8" s="80" t="s">
        <v>17</v>
      </c>
    </row>
    <row r="9" spans="1:5" ht="30">
      <c r="A9" s="79">
        <v>7</v>
      </c>
      <c r="B9" s="79" t="s">
        <v>9</v>
      </c>
      <c r="C9" s="80" t="s">
        <v>18</v>
      </c>
      <c r="D9" s="80" t="s">
        <v>19</v>
      </c>
    </row>
    <row r="10" spans="1:5" ht="30">
      <c r="B10" s="79" t="s">
        <v>20</v>
      </c>
      <c r="C10" s="80" t="s">
        <v>21</v>
      </c>
      <c r="D10" s="80" t="s">
        <v>22</v>
      </c>
    </row>
    <row r="11" spans="1:5" ht="30">
      <c r="B11" s="79" t="s">
        <v>20</v>
      </c>
      <c r="C11" s="80" t="s">
        <v>23</v>
      </c>
      <c r="D11" s="80" t="s">
        <v>24</v>
      </c>
    </row>
    <row r="12" spans="1:5" ht="30">
      <c r="B12" s="79" t="s">
        <v>20</v>
      </c>
      <c r="C12" s="80" t="s">
        <v>25</v>
      </c>
      <c r="D12" s="80" t="s">
        <v>26</v>
      </c>
    </row>
    <row r="13" spans="1:5" ht="15">
      <c r="B13" s="79" t="s">
        <v>27</v>
      </c>
      <c r="C13" s="80" t="s">
        <v>28</v>
      </c>
    </row>
    <row r="14" spans="1:5" ht="15">
      <c r="B14" s="79" t="s">
        <v>27</v>
      </c>
      <c r="C14" s="80" t="s">
        <v>29</v>
      </c>
    </row>
    <row r="15" spans="1:5" ht="15">
      <c r="B15" s="79" t="s">
        <v>27</v>
      </c>
      <c r="C15" s="80" t="s">
        <v>30</v>
      </c>
    </row>
    <row r="16" spans="1:5">
      <c r="B16" s="79" t="s">
        <v>27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8811AA-F8AF-4366-929C-6D42F25963D8}">
  <sheetPr codeName="Tabelle3">
    <tabColor rgb="FF00B0F0"/>
  </sheetPr>
  <dimension ref="A1:W21"/>
  <sheetViews>
    <sheetView tabSelected="1" zoomScale="150" zoomScaleNormal="100" workbookViewId="0">
      <pane xSplit="4" ySplit="1" topLeftCell="E2" activePane="bottomRight" state="frozen"/>
      <selection pane="topRight" activeCell="E1" sqref="E1"/>
      <selection pane="bottomLeft" activeCell="A3" sqref="A3"/>
      <selection pane="bottomRight" activeCell="F7" sqref="F7"/>
    </sheetView>
  </sheetViews>
  <sheetFormatPr baseColWidth="10" defaultColWidth="9" defaultRowHeight="44.25" customHeight="1"/>
  <cols>
    <col min="1" max="1" width="4.796875" style="115" customWidth="1"/>
    <col min="2" max="2" width="7" style="115" customWidth="1"/>
    <col min="3" max="3" width="19.59765625" style="93" customWidth="1"/>
    <col min="4" max="4" width="39.19921875" customWidth="1"/>
    <col min="5" max="5" width="30.796875" customWidth="1"/>
    <col min="6" max="6" width="19.3984375" customWidth="1"/>
    <col min="7" max="7" width="12" style="106" bestFit="1" customWidth="1"/>
    <col min="8" max="8" width="12" style="106" customWidth="1"/>
    <col min="9" max="9" width="8.3984375" hidden="1" customWidth="1"/>
    <col min="10" max="10" width="14.3984375" style="117" bestFit="1" customWidth="1"/>
    <col min="11" max="11" width="9.19921875" style="112" hidden="1" customWidth="1"/>
    <col min="12" max="12" width="16.796875" style="128" hidden="1" customWidth="1"/>
    <col min="13" max="13" width="16.796875" customWidth="1"/>
    <col min="14" max="14" width="13.59765625" style="3" customWidth="1"/>
    <col min="15" max="16" width="10" customWidth="1"/>
    <col min="17" max="17" width="48" customWidth="1"/>
    <col min="18" max="18" width="12" style="106" customWidth="1"/>
    <col min="19" max="19" width="19.796875" style="83" customWidth="1"/>
    <col min="20" max="20" width="21" customWidth="1"/>
    <col min="21" max="21" width="15.19921875" style="91" customWidth="1"/>
    <col min="22" max="22" width="14.59765625" style="91" customWidth="1"/>
    <col min="23" max="23" width="17.59765625" style="91" customWidth="1"/>
  </cols>
  <sheetData>
    <row r="1" spans="1:23" s="114" customFormat="1" ht="44.25" customHeight="1" thickBot="1">
      <c r="A1" s="141" t="s">
        <v>31</v>
      </c>
      <c r="B1" s="141"/>
      <c r="C1" s="142"/>
      <c r="D1" s="122" t="s">
        <v>32</v>
      </c>
      <c r="E1" s="123"/>
      <c r="F1" s="123"/>
      <c r="G1" s="121"/>
      <c r="H1" s="121"/>
      <c r="I1" s="123"/>
      <c r="J1" s="123"/>
      <c r="K1" s="123"/>
      <c r="L1" s="126"/>
      <c r="M1" s="123"/>
      <c r="N1" s="124"/>
      <c r="O1" s="121"/>
      <c r="P1" s="121"/>
      <c r="Q1" s="119"/>
      <c r="R1" s="125"/>
      <c r="S1" s="1" t="s">
        <v>33</v>
      </c>
      <c r="T1" s="139"/>
      <c r="U1" s="140"/>
      <c r="V1" s="140"/>
      <c r="W1" s="140"/>
    </row>
    <row r="2" spans="1:23" s="80" customFormat="1" ht="12" customHeight="1" thickBot="1">
      <c r="A2" s="131"/>
      <c r="D2" s="131"/>
      <c r="E2" s="131"/>
      <c r="F2" s="131"/>
      <c r="H2" s="130"/>
      <c r="J2" s="130"/>
      <c r="K2" s="133"/>
      <c r="L2" s="130"/>
      <c r="M2" s="131"/>
      <c r="N2" s="132"/>
    </row>
    <row r="3" spans="1:23" s="80" customFormat="1" ht="44.25" customHeight="1">
      <c r="A3" s="129" t="s">
        <v>0</v>
      </c>
      <c r="B3" s="107" t="s">
        <v>34</v>
      </c>
      <c r="C3" s="107" t="s">
        <v>35</v>
      </c>
      <c r="D3" s="129" t="s">
        <v>36</v>
      </c>
      <c r="E3" s="129" t="s">
        <v>37</v>
      </c>
      <c r="F3" s="129" t="s">
        <v>38</v>
      </c>
      <c r="G3" s="106" t="s">
        <v>39</v>
      </c>
      <c r="H3" s="129" t="s">
        <v>40</v>
      </c>
      <c r="I3" s="107" t="s">
        <v>41</v>
      </c>
      <c r="J3" s="129" t="s">
        <v>42</v>
      </c>
      <c r="K3" s="129" t="s">
        <v>43</v>
      </c>
      <c r="L3" s="129" t="s">
        <v>44</v>
      </c>
      <c r="M3" s="129" t="s">
        <v>45</v>
      </c>
      <c r="N3" s="129" t="s">
        <v>46</v>
      </c>
      <c r="O3" s="89" t="s">
        <v>47</v>
      </c>
      <c r="P3" s="89" t="s">
        <v>48</v>
      </c>
      <c r="Q3" s="80" t="s">
        <v>51</v>
      </c>
      <c r="R3" s="106" t="s">
        <v>53</v>
      </c>
      <c r="S3" s="89" t="s">
        <v>57</v>
      </c>
      <c r="T3" s="89" t="s">
        <v>58</v>
      </c>
      <c r="U3" s="90" t="s">
        <v>59</v>
      </c>
      <c r="V3" s="90" t="s">
        <v>60</v>
      </c>
      <c r="W3" s="90" t="s">
        <v>61</v>
      </c>
    </row>
    <row r="4" spans="1:23" s="80" customFormat="1" ht="44.25" customHeight="1">
      <c r="A4" s="102">
        <v>1</v>
      </c>
      <c r="B4" s="99" t="s">
        <v>78</v>
      </c>
      <c r="C4" s="99">
        <v>10184583</v>
      </c>
      <c r="D4" s="102" t="s">
        <v>62</v>
      </c>
      <c r="E4" s="102" t="s">
        <v>63</v>
      </c>
      <c r="F4" s="108" t="s">
        <v>64</v>
      </c>
      <c r="G4" s="106">
        <v>45940</v>
      </c>
      <c r="H4" s="106">
        <v>45942</v>
      </c>
      <c r="I4" s="99"/>
      <c r="J4" s="102">
        <v>37</v>
      </c>
      <c r="K4" s="102"/>
      <c r="L4" s="102">
        <f>Table3[[#This Row],[PoW]]*Table3[[#This Row],[ToV in 1.000]]</f>
        <v>0</v>
      </c>
      <c r="M4" s="102" t="s">
        <v>65</v>
      </c>
      <c r="N4" s="102" t="s">
        <v>888</v>
      </c>
      <c r="O4" s="80" t="s">
        <v>66</v>
      </c>
      <c r="Q4" s="80" t="s">
        <v>67</v>
      </c>
      <c r="R4" s="106">
        <v>46023</v>
      </c>
      <c r="S4" s="137" t="s">
        <v>892</v>
      </c>
      <c r="T4" s="137" t="s">
        <v>891</v>
      </c>
      <c r="U4" s="84">
        <v>45917</v>
      </c>
      <c r="V4" s="84">
        <v>46082</v>
      </c>
      <c r="W4" s="84">
        <v>47099</v>
      </c>
    </row>
    <row r="5" spans="1:23" s="80" customFormat="1" ht="44.25" customHeight="1">
      <c r="A5" s="108">
        <v>2</v>
      </c>
      <c r="B5" s="99" t="s">
        <v>76</v>
      </c>
      <c r="C5" s="93">
        <v>1232131</v>
      </c>
      <c r="D5" s="102" t="s">
        <v>68</v>
      </c>
      <c r="E5" s="102" t="s">
        <v>887</v>
      </c>
      <c r="F5" s="108" t="s">
        <v>80</v>
      </c>
      <c r="G5" s="109">
        <v>45706</v>
      </c>
      <c r="H5" s="109">
        <v>45703</v>
      </c>
      <c r="I5" s="108"/>
      <c r="J5" s="111">
        <v>1000</v>
      </c>
      <c r="K5" s="118"/>
      <c r="L5" s="111">
        <f>Table3[[#This Row],[PoW]]*Table3[[#This Row],[ToV in 1.000]]</f>
        <v>0</v>
      </c>
      <c r="M5" s="111" t="s">
        <v>69</v>
      </c>
      <c r="N5" s="111" t="s">
        <v>889</v>
      </c>
      <c r="O5" s="80" t="s">
        <v>79</v>
      </c>
      <c r="Q5" s="80" t="s">
        <v>890</v>
      </c>
      <c r="R5" s="92">
        <v>45782</v>
      </c>
      <c r="S5" s="137" t="s">
        <v>892</v>
      </c>
      <c r="T5" s="138" t="s">
        <v>891</v>
      </c>
      <c r="U5" s="92">
        <v>45794</v>
      </c>
      <c r="V5" s="84">
        <v>45839</v>
      </c>
      <c r="W5" s="84">
        <v>46368</v>
      </c>
    </row>
    <row r="6" spans="1:23" ht="44.25" customHeight="1">
      <c r="A6" s="108"/>
      <c r="B6" s="108"/>
      <c r="D6" s="108"/>
      <c r="E6" s="108"/>
      <c r="F6" s="108"/>
      <c r="I6" s="108"/>
      <c r="J6" s="116"/>
      <c r="K6" s="113"/>
      <c r="L6" s="127"/>
      <c r="M6" s="111"/>
      <c r="N6" s="99"/>
      <c r="O6" s="80"/>
      <c r="P6" s="80"/>
      <c r="Q6" s="108"/>
      <c r="S6"/>
    </row>
    <row r="7" spans="1:23" ht="44.25" customHeight="1">
      <c r="A7" s="108"/>
      <c r="B7" s="108"/>
      <c r="D7" s="108"/>
      <c r="E7" s="108"/>
      <c r="F7" s="108"/>
      <c r="I7" s="108"/>
      <c r="J7" s="116"/>
      <c r="K7" s="113"/>
      <c r="L7" s="127"/>
      <c r="M7" s="111"/>
      <c r="N7" s="99"/>
      <c r="O7" s="80"/>
      <c r="P7" s="80"/>
      <c r="Q7" s="108"/>
      <c r="S7"/>
    </row>
    <row r="8" spans="1:23" ht="44.25" customHeight="1">
      <c r="A8" s="108"/>
      <c r="B8" s="108"/>
      <c r="D8" s="108"/>
      <c r="E8" s="108"/>
      <c r="F8" s="108"/>
      <c r="I8" s="108"/>
      <c r="J8" s="116"/>
      <c r="K8" s="113"/>
      <c r="L8" s="127"/>
      <c r="M8" s="111"/>
      <c r="N8" s="99"/>
      <c r="O8" s="80"/>
      <c r="P8" s="80"/>
      <c r="Q8" s="108"/>
      <c r="S8"/>
    </row>
    <row r="9" spans="1:23" ht="44.25" customHeight="1">
      <c r="A9" s="108"/>
      <c r="B9" s="108"/>
      <c r="D9" s="108"/>
      <c r="E9" s="108"/>
      <c r="F9" s="108"/>
      <c r="I9" s="108"/>
      <c r="J9" s="116"/>
      <c r="K9" s="113"/>
      <c r="L9" s="127"/>
      <c r="M9" s="111"/>
      <c r="N9" s="99"/>
      <c r="O9" s="80"/>
      <c r="P9" s="80"/>
      <c r="Q9" s="108"/>
      <c r="S9"/>
    </row>
    <row r="10" spans="1:23" ht="44.25" customHeight="1">
      <c r="A10" s="108"/>
      <c r="B10" s="108"/>
      <c r="D10" s="108"/>
      <c r="E10" s="108"/>
      <c r="F10" s="108"/>
      <c r="I10" s="108"/>
      <c r="J10" s="116"/>
      <c r="K10" s="113"/>
      <c r="L10" s="127"/>
      <c r="M10" s="111"/>
      <c r="N10" s="99"/>
      <c r="O10" s="80"/>
      <c r="P10" s="80"/>
      <c r="Q10" s="108"/>
      <c r="S10"/>
    </row>
    <row r="11" spans="1:23" ht="44.25" customHeight="1">
      <c r="A11" s="108"/>
      <c r="B11" s="108"/>
      <c r="D11" s="108"/>
      <c r="E11" s="108"/>
      <c r="F11" s="108"/>
      <c r="I11" s="108"/>
      <c r="J11" s="116"/>
      <c r="K11" s="113"/>
      <c r="L11" s="127"/>
      <c r="M11" s="111"/>
      <c r="N11" s="99"/>
      <c r="O11" s="80"/>
      <c r="P11" s="80"/>
      <c r="Q11" s="108"/>
      <c r="S11"/>
    </row>
    <row r="12" spans="1:23" ht="44.25" customHeight="1">
      <c r="A12" s="108"/>
      <c r="B12" s="108"/>
      <c r="D12" s="108"/>
      <c r="E12" s="108"/>
      <c r="F12" s="108"/>
      <c r="I12" s="108"/>
      <c r="J12" s="116"/>
      <c r="K12" s="113"/>
      <c r="L12" s="127"/>
      <c r="M12" s="111"/>
      <c r="N12" s="99"/>
      <c r="O12" s="80"/>
      <c r="P12" s="80"/>
      <c r="Q12" s="108"/>
      <c r="S12"/>
    </row>
    <row r="13" spans="1:23" ht="44.25" customHeight="1">
      <c r="A13" s="108"/>
      <c r="B13" s="108"/>
      <c r="D13" s="108"/>
      <c r="E13" s="108"/>
      <c r="F13" s="108"/>
      <c r="I13" s="108"/>
      <c r="J13" s="116"/>
      <c r="K13" s="113"/>
      <c r="L13" s="127"/>
      <c r="M13" s="111"/>
      <c r="N13" s="99"/>
      <c r="O13" s="80"/>
      <c r="P13" s="80"/>
      <c r="Q13" s="108"/>
      <c r="S13"/>
    </row>
    <row r="14" spans="1:23" ht="44.25" customHeight="1">
      <c r="A14" s="108"/>
      <c r="B14" s="108"/>
      <c r="D14" s="108"/>
      <c r="E14" s="108"/>
      <c r="F14" s="108"/>
      <c r="I14" s="108"/>
      <c r="J14" s="116"/>
      <c r="K14" s="113"/>
      <c r="L14" s="127"/>
      <c r="M14" s="111"/>
      <c r="N14" s="99"/>
      <c r="O14" s="80"/>
      <c r="P14" s="80"/>
      <c r="Q14" s="108"/>
      <c r="S14"/>
    </row>
    <row r="15" spans="1:23" ht="44.25" customHeight="1">
      <c r="A15" s="108"/>
      <c r="B15" s="108"/>
      <c r="D15" s="108"/>
      <c r="E15" s="108"/>
      <c r="F15" s="108"/>
      <c r="I15" s="108"/>
      <c r="J15" s="116"/>
      <c r="K15" s="113"/>
      <c r="L15" s="127"/>
      <c r="M15" s="111"/>
      <c r="N15" s="99"/>
      <c r="O15" s="80"/>
      <c r="P15" s="80"/>
      <c r="Q15" s="108"/>
      <c r="S15"/>
    </row>
    <row r="16" spans="1:23" ht="44.25" customHeight="1">
      <c r="A16" s="108"/>
      <c r="B16" s="108"/>
      <c r="D16" s="108"/>
      <c r="E16" s="108"/>
      <c r="F16" s="108"/>
      <c r="I16" s="108"/>
      <c r="J16" s="116"/>
      <c r="K16" s="113"/>
      <c r="L16" s="127"/>
      <c r="M16" s="111"/>
      <c r="N16" s="99"/>
      <c r="O16" s="80"/>
      <c r="P16" s="80"/>
      <c r="Q16" s="108"/>
      <c r="S16"/>
    </row>
    <row r="17" spans="1:19" ht="44.25" customHeight="1">
      <c r="A17" s="108"/>
      <c r="B17" s="110"/>
      <c r="D17" s="108"/>
      <c r="E17" s="108"/>
      <c r="F17" s="108"/>
      <c r="I17" s="108"/>
      <c r="J17" s="116"/>
      <c r="K17" s="113"/>
      <c r="L17" s="127"/>
      <c r="M17" s="111"/>
      <c r="N17" s="99"/>
      <c r="O17" s="80"/>
      <c r="P17" s="80"/>
      <c r="Q17" s="108"/>
      <c r="S17"/>
    </row>
    <row r="21" spans="1:19" ht="44.25" customHeight="1">
      <c r="N21" s="120"/>
      <c r="O21" s="98"/>
      <c r="P21" s="98"/>
      <c r="Q21" s="98"/>
    </row>
  </sheetData>
  <mergeCells count="3">
    <mergeCell ref="S1:T1"/>
    <mergeCell ref="U1:W1"/>
    <mergeCell ref="A1:C1"/>
  </mergeCells>
  <phoneticPr fontId="24" type="noConversion"/>
  <conditionalFormatting sqref="I3:I5">
    <cfRule type="cellIs" dxfId="56" priority="7" operator="equal">
      <formula>#REF!</formula>
    </cfRule>
    <cfRule type="cellIs" dxfId="55" priority="8" operator="equal">
      <formula>#REF!</formula>
    </cfRule>
    <cfRule type="cellIs" dxfId="54" priority="9" operator="equal">
      <formula>#REF!</formula>
    </cfRule>
  </conditionalFormatting>
  <conditionalFormatting sqref="J8:M17">
    <cfRule type="expression" dxfId="53" priority="6505">
      <formula>COUNTIF($D8:$T8, "versendet")</formula>
    </cfRule>
    <cfRule type="expression" dxfId="52" priority="6506">
      <formula>COUNTIF($D8:$T8, "gewonnen")</formula>
    </cfRule>
    <cfRule type="expression" dxfId="51" priority="6507">
      <formula>COUNTIF($D8:$T8, "verloren")</formula>
    </cfRule>
    <cfRule type="expression" dxfId="50" priority="6508">
      <formula>COUNTIF($D8:$T8, "nicht angeboten")</formula>
    </cfRule>
    <cfRule type="expression" dxfId="49" priority="6509">
      <formula>COUNTIF($D8:$T8, "aufgehoben")</formula>
    </cfRule>
  </conditionalFormatting>
  <dataValidations count="4">
    <dataValidation allowBlank="1" showInputMessage="1" showErrorMessage="1" sqref="I1 I3:I1048576" xr:uid="{098E6E84-BA77-4ACA-8A1E-B60D26F31AA8}"/>
    <dataValidation type="date" operator="greaterThan" allowBlank="1" showInputMessage="1" showErrorMessage="1" sqref="H1 G1:G1048576 H3:H1048576" xr:uid="{B6623E7F-8DEC-4394-9B92-DCDB97F1A876}">
      <formula1>36526</formula1>
    </dataValidation>
    <dataValidation type="custom" operator="greaterThan" allowBlank="1" showInputMessage="1" showErrorMessage="1" sqref="H2" xr:uid="{25C123EE-B75E-401A-9DB2-8C9F9A779CC1}">
      <formula1>36526</formula1>
    </dataValidation>
    <dataValidation type="list" allowBlank="1" showInputMessage="1" showErrorMessage="1" sqref="B3 F3" xr:uid="{83FEFEC0-AA10-412C-8BA5-9083B4E0027C}">
      <formula1>#REF!</formula1>
    </dataValidation>
  </dataValidations>
  <hyperlinks>
    <hyperlink ref="S4" r:id="rId1" xr:uid="{43210901-8301-4CFE-9EC0-B7F5E5E39FDB}"/>
    <hyperlink ref="S5" r:id="rId2" xr:uid="{B64614E0-25E0-4E8A-BFD1-B18C983047F3}"/>
    <hyperlink ref="T4" r:id="rId3" xr:uid="{CD90EB19-C31A-4AEE-B567-3DEF69F0A234}"/>
    <hyperlink ref="T5" r:id="rId4" xr:uid="{847E797F-0672-4873-BCDF-66BA3EC2A69E}"/>
  </hyperlinks>
  <pageMargins left="0.7" right="0.7" top="0.75" bottom="0.75" header="0.3" footer="0.3"/>
  <pageSetup orientation="portrait" r:id="rId5"/>
  <tableParts count="1">
    <tablePart r:id="rId6"/>
  </tableParts>
  <extLst>
    <ext xmlns:x14="http://schemas.microsoft.com/office/spreadsheetml/2009/9/main" uri="{CCE6A557-97BC-4b89-ADB6-D9C93CAAB3DF}">
      <x14:dataValidations xmlns:xm="http://schemas.microsoft.com/office/excel/2006/main" count="2">
        <x14:dataValidation type="list" allowBlank="1" showInputMessage="1" showErrorMessage="1" xr:uid="{AACFFBBE-BCAA-46C6-AD73-8753B2449ED1}">
          <x14:formula1>
            <xm:f>Metadaten!$A$3:$A$15</xm:f>
          </x14:formula1>
          <xm:sqref>F4:F5</xm:sqref>
        </x14:dataValidation>
        <x14:dataValidation type="list" allowBlank="1" showInputMessage="1" showErrorMessage="1" xr:uid="{72BE48FB-F2F7-4563-9E74-B202B47C8B76}">
          <x14:formula1>
            <xm:f>Metadaten!$K$3:$K$6</xm:f>
          </x14:formula1>
          <xm:sqref>B4:B5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9618-673A-4AC9-9FA9-9BBE32FD353D}">
  <dimension ref="A2:P15"/>
  <sheetViews>
    <sheetView workbookViewId="0">
      <selection activeCell="M17" sqref="M17"/>
    </sheetView>
  </sheetViews>
  <sheetFormatPr baseColWidth="10" defaultRowHeight="14"/>
  <sheetData>
    <row r="2" spans="1:16">
      <c r="A2" s="134" t="s">
        <v>38</v>
      </c>
      <c r="B2" s="134" t="s">
        <v>816</v>
      </c>
      <c r="C2" s="134" t="s">
        <v>54</v>
      </c>
      <c r="D2" s="134" t="s">
        <v>55</v>
      </c>
      <c r="E2" s="134" t="s">
        <v>56</v>
      </c>
      <c r="F2" s="86" t="s">
        <v>817</v>
      </c>
      <c r="G2" s="86" t="s">
        <v>818</v>
      </c>
      <c r="H2" s="134" t="s">
        <v>819</v>
      </c>
      <c r="I2" s="134" t="s">
        <v>481</v>
      </c>
      <c r="J2" s="134" t="s">
        <v>820</v>
      </c>
      <c r="K2" s="134" t="s">
        <v>821</v>
      </c>
      <c r="L2" s="86" t="s">
        <v>49</v>
      </c>
      <c r="M2" s="86" t="s">
        <v>50</v>
      </c>
      <c r="N2" s="134" t="s">
        <v>822</v>
      </c>
      <c r="O2" s="134" t="s">
        <v>41</v>
      </c>
      <c r="P2" s="134" t="s">
        <v>52</v>
      </c>
    </row>
    <row r="3" spans="1:16">
      <c r="A3" s="135" t="s">
        <v>72</v>
      </c>
      <c r="B3" s="136" t="s">
        <v>248</v>
      </c>
      <c r="C3" s="136" t="s">
        <v>248</v>
      </c>
      <c r="D3" s="136" t="s">
        <v>254</v>
      </c>
      <c r="E3" s="136" t="s">
        <v>248</v>
      </c>
      <c r="F3" s="87" t="s">
        <v>823</v>
      </c>
      <c r="G3" s="87"/>
      <c r="H3" s="136" t="s">
        <v>258</v>
      </c>
      <c r="I3" s="136" t="s">
        <v>486</v>
      </c>
      <c r="J3" s="136" t="s">
        <v>484</v>
      </c>
      <c r="K3" s="136" t="s">
        <v>78</v>
      </c>
      <c r="L3" s="136"/>
      <c r="M3" s="136"/>
      <c r="N3" s="136" t="s">
        <v>128</v>
      </c>
      <c r="O3" s="136" t="s">
        <v>134</v>
      </c>
      <c r="P3" s="136" t="s">
        <v>75</v>
      </c>
    </row>
    <row r="4" spans="1:16">
      <c r="A4" s="135" t="s">
        <v>716</v>
      </c>
      <c r="B4" s="136" t="s">
        <v>139</v>
      </c>
      <c r="C4" s="136" t="s">
        <v>139</v>
      </c>
      <c r="D4" s="136" t="s">
        <v>214</v>
      </c>
      <c r="E4" s="136" t="s">
        <v>249</v>
      </c>
      <c r="F4" s="136" t="s">
        <v>824</v>
      </c>
      <c r="G4" s="136"/>
      <c r="H4" s="136" t="s">
        <v>325</v>
      </c>
      <c r="I4" s="136" t="s">
        <v>825</v>
      </c>
      <c r="J4" s="136" t="s">
        <v>496</v>
      </c>
      <c r="K4" s="136" t="s">
        <v>103</v>
      </c>
      <c r="L4" s="136"/>
      <c r="M4" s="136"/>
      <c r="N4" s="136" t="s">
        <v>138</v>
      </c>
      <c r="O4" s="136" t="s">
        <v>152</v>
      </c>
      <c r="P4" s="136" t="s">
        <v>107</v>
      </c>
    </row>
    <row r="5" spans="1:16">
      <c r="A5" s="135" t="s">
        <v>74</v>
      </c>
      <c r="B5" s="136" t="s">
        <v>826</v>
      </c>
      <c r="C5" s="136" t="s">
        <v>827</v>
      </c>
      <c r="D5" s="136" t="s">
        <v>173</v>
      </c>
      <c r="E5" s="136" t="s">
        <v>174</v>
      </c>
      <c r="F5" s="136"/>
      <c r="G5" s="136"/>
      <c r="H5" s="136" t="s">
        <v>828</v>
      </c>
      <c r="I5" s="136" t="s">
        <v>492</v>
      </c>
      <c r="J5" s="136"/>
      <c r="K5" s="136" t="s">
        <v>76</v>
      </c>
      <c r="L5" s="136"/>
      <c r="M5" s="136"/>
      <c r="N5" s="136"/>
      <c r="O5" s="136" t="s">
        <v>158</v>
      </c>
      <c r="P5" s="136" t="s">
        <v>252</v>
      </c>
    </row>
    <row r="6" spans="1:16">
      <c r="A6" s="135" t="s">
        <v>70</v>
      </c>
      <c r="B6" s="136" t="s">
        <v>829</v>
      </c>
      <c r="C6" s="136" t="s">
        <v>277</v>
      </c>
      <c r="D6" s="136" t="s">
        <v>263</v>
      </c>
      <c r="E6" s="136" t="s">
        <v>830</v>
      </c>
      <c r="F6" s="136"/>
      <c r="G6" s="136"/>
      <c r="H6" s="136" t="s">
        <v>831</v>
      </c>
      <c r="I6" s="136"/>
      <c r="J6" s="136"/>
      <c r="K6" s="136" t="s">
        <v>73</v>
      </c>
      <c r="L6" s="136"/>
      <c r="M6" s="136"/>
      <c r="N6" s="136"/>
      <c r="O6" s="136" t="s">
        <v>242</v>
      </c>
      <c r="P6" s="136" t="s">
        <v>155</v>
      </c>
    </row>
    <row r="7" spans="1:16">
      <c r="A7" s="135" t="s">
        <v>64</v>
      </c>
      <c r="B7" s="136" t="s">
        <v>832</v>
      </c>
      <c r="C7" s="136" t="s">
        <v>833</v>
      </c>
      <c r="D7" s="136" t="s">
        <v>267</v>
      </c>
      <c r="E7" s="136" t="s">
        <v>156</v>
      </c>
      <c r="F7" s="136"/>
      <c r="G7" s="136"/>
      <c r="H7" s="136" t="s">
        <v>278</v>
      </c>
      <c r="I7" s="136"/>
      <c r="J7" s="136"/>
      <c r="K7" s="136"/>
      <c r="L7" s="136"/>
      <c r="M7" s="136"/>
      <c r="N7" s="136"/>
      <c r="O7" s="136"/>
      <c r="P7" s="136" t="s">
        <v>236</v>
      </c>
    </row>
    <row r="8" spans="1:16">
      <c r="A8" s="135" t="s">
        <v>80</v>
      </c>
      <c r="B8" s="136" t="s">
        <v>834</v>
      </c>
      <c r="C8" s="136" t="s">
        <v>835</v>
      </c>
      <c r="D8" s="136"/>
      <c r="E8" s="136" t="s">
        <v>341</v>
      </c>
      <c r="F8" s="136"/>
      <c r="G8" s="136"/>
      <c r="H8" s="136"/>
      <c r="I8" s="136"/>
      <c r="J8" s="136"/>
      <c r="K8" s="136"/>
      <c r="L8" s="136"/>
      <c r="M8" s="136"/>
      <c r="N8" s="136"/>
      <c r="O8" s="136"/>
      <c r="P8" s="136" t="s">
        <v>836</v>
      </c>
    </row>
    <row r="9" spans="1:16">
      <c r="A9" s="135" t="s">
        <v>91</v>
      </c>
      <c r="B9" s="136" t="s">
        <v>837</v>
      </c>
      <c r="C9" s="136" t="s">
        <v>313</v>
      </c>
      <c r="D9" s="136"/>
      <c r="E9" s="136" t="s">
        <v>307</v>
      </c>
      <c r="F9" s="136"/>
      <c r="G9" s="136"/>
      <c r="H9" s="136"/>
      <c r="I9" s="136"/>
      <c r="J9" s="136"/>
      <c r="K9" s="136"/>
      <c r="L9" s="136"/>
      <c r="M9" s="136"/>
      <c r="N9" s="136"/>
      <c r="O9" s="136"/>
      <c r="P9" s="136" t="s">
        <v>838</v>
      </c>
    </row>
    <row r="10" spans="1:16">
      <c r="A10" s="135" t="s">
        <v>89</v>
      </c>
      <c r="B10" s="136" t="s">
        <v>839</v>
      </c>
      <c r="C10" s="136"/>
      <c r="D10" s="136"/>
      <c r="E10" s="136"/>
      <c r="F10" s="136"/>
      <c r="G10" s="136"/>
      <c r="H10" s="136"/>
      <c r="I10" s="136"/>
      <c r="J10" s="136"/>
      <c r="K10" s="136"/>
      <c r="L10" s="136"/>
      <c r="M10" s="136"/>
      <c r="N10" s="136"/>
      <c r="O10" s="136"/>
      <c r="P10" s="136" t="s">
        <v>81</v>
      </c>
    </row>
    <row r="11" spans="1:16">
      <c r="A11" s="135" t="s">
        <v>96</v>
      </c>
      <c r="B11" s="136"/>
      <c r="C11" s="136"/>
      <c r="D11" s="136"/>
      <c r="E11" s="136"/>
      <c r="F11" s="136"/>
      <c r="G11" s="136"/>
      <c r="H11" s="136"/>
      <c r="I11" s="136"/>
      <c r="J11" s="136"/>
      <c r="K11" s="136"/>
      <c r="L11" s="136"/>
      <c r="M11" s="136"/>
      <c r="N11" s="136"/>
      <c r="O11" s="136"/>
      <c r="P11" s="136"/>
    </row>
    <row r="12" spans="1:16">
      <c r="A12" s="135" t="s">
        <v>93</v>
      </c>
      <c r="B12" s="136"/>
      <c r="C12" s="136"/>
      <c r="D12" s="136"/>
      <c r="E12" s="136"/>
      <c r="F12" s="136"/>
      <c r="G12" s="136"/>
      <c r="H12" s="136"/>
      <c r="I12" s="136"/>
      <c r="J12" s="136"/>
      <c r="K12" s="136"/>
      <c r="L12" s="136"/>
      <c r="M12" s="136"/>
      <c r="N12" s="136"/>
      <c r="O12" s="136"/>
      <c r="P12" s="136"/>
    </row>
    <row r="13" spans="1:16">
      <c r="A13" s="135" t="s">
        <v>274</v>
      </c>
      <c r="B13" s="136"/>
      <c r="C13" s="136"/>
      <c r="D13" s="136"/>
      <c r="E13" s="136"/>
      <c r="F13" s="136"/>
      <c r="G13" s="136"/>
      <c r="H13" s="136"/>
      <c r="I13" s="136"/>
      <c r="J13" s="136"/>
      <c r="K13" s="136"/>
      <c r="L13" s="136"/>
      <c r="M13" s="136"/>
      <c r="N13" s="136"/>
      <c r="O13" s="136"/>
      <c r="P13" s="136"/>
    </row>
    <row r="14" spans="1:16">
      <c r="A14" s="135" t="s">
        <v>102</v>
      </c>
      <c r="B14" s="136"/>
      <c r="C14" s="136"/>
      <c r="D14" s="136"/>
      <c r="E14" s="136"/>
      <c r="F14" s="136"/>
      <c r="G14" s="136"/>
      <c r="H14" s="136"/>
      <c r="I14" s="136"/>
      <c r="J14" s="136"/>
      <c r="K14" s="136"/>
      <c r="L14" s="136"/>
      <c r="M14" s="136"/>
      <c r="N14" s="136"/>
      <c r="O14" s="136"/>
      <c r="P14" s="136"/>
    </row>
    <row r="15" spans="1:16">
      <c r="A15" s="135" t="s">
        <v>77</v>
      </c>
      <c r="B15" s="136"/>
      <c r="C15" s="136"/>
      <c r="D15" s="136"/>
      <c r="E15" s="136"/>
      <c r="F15" s="136"/>
      <c r="G15" s="136"/>
      <c r="H15" s="136"/>
      <c r="I15" s="136"/>
      <c r="J15" s="136"/>
      <c r="K15" s="136"/>
      <c r="L15" s="136"/>
      <c r="M15" s="136"/>
      <c r="N15" s="136"/>
      <c r="O15" s="136"/>
      <c r="P15" s="136"/>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2B507A-9A23-4028-8238-ED71C0F9B28A}">
  <sheetPr codeName="Tabelle7">
    <tabColor rgb="FFFF7C80"/>
  </sheetPr>
  <dimension ref="A1:CI302"/>
  <sheetViews>
    <sheetView topLeftCell="A24" zoomScale="80" zoomScaleNormal="80" workbookViewId="0">
      <selection activeCell="B54" sqref="B54"/>
    </sheetView>
  </sheetViews>
  <sheetFormatPr baseColWidth="10" defaultColWidth="11.3984375" defaultRowHeight="14"/>
  <cols>
    <col min="1" max="1" width="4.3984375" style="79" bestFit="1" customWidth="1"/>
    <col min="2" max="2" width="15" style="79" bestFit="1" customWidth="1"/>
    <col min="3" max="3" width="22.59765625" style="80" bestFit="1" customWidth="1"/>
    <col min="4" max="4" width="19" style="79" bestFit="1" customWidth="1"/>
    <col min="5" max="5" width="13.59765625" style="79" bestFit="1" customWidth="1"/>
    <col min="6" max="6" width="9.3984375" style="79" bestFit="1" customWidth="1"/>
    <col min="7" max="7" width="63.3984375" style="80" customWidth="1"/>
    <col min="8" max="8" width="12.3984375" style="79" bestFit="1" customWidth="1"/>
    <col min="9" max="9" width="20" style="79" bestFit="1" customWidth="1"/>
    <col min="10" max="10" width="11.3984375" style="79"/>
    <col min="11" max="11" width="18.19921875" style="79" customWidth="1"/>
    <col min="12" max="12" width="39.19921875" style="79" customWidth="1"/>
    <col min="13" max="13" width="3.796875" style="79" customWidth="1"/>
    <col min="14" max="16" width="4" style="79" bestFit="1" customWidth="1"/>
    <col min="17" max="21" width="5" style="79" bestFit="1" customWidth="1"/>
    <col min="22" max="26" width="6" style="79" bestFit="1" customWidth="1"/>
    <col min="27" max="27" width="4" style="79" bestFit="1" customWidth="1"/>
    <col min="28" max="28" width="5.796875" style="79" customWidth="1"/>
    <col min="29" max="29" width="23.796875" style="79" bestFit="1" customWidth="1"/>
    <col min="30" max="30" width="25" style="79" bestFit="1" customWidth="1"/>
    <col min="31" max="31" width="29.3984375" style="79" bestFit="1" customWidth="1"/>
    <col min="32" max="32" width="8.796875" style="79" bestFit="1" customWidth="1"/>
    <col min="33" max="33" width="9.19921875" style="79" bestFit="1" customWidth="1"/>
    <col min="34" max="34" width="11.59765625" style="79" bestFit="1" customWidth="1"/>
    <col min="35" max="35" width="12.796875" style="79" bestFit="1" customWidth="1"/>
    <col min="36" max="36" width="4" style="79" bestFit="1" customWidth="1"/>
    <col min="37" max="37" width="31" style="79" bestFit="1" customWidth="1"/>
    <col min="38" max="38" width="5.19921875" style="79" bestFit="1" customWidth="1"/>
    <col min="39" max="40" width="18.3984375" style="79" bestFit="1" customWidth="1"/>
    <col min="41" max="41" width="27.796875" style="79" bestFit="1" customWidth="1"/>
    <col min="42" max="42" width="18" style="79" bestFit="1" customWidth="1"/>
    <col min="43" max="43" width="19" style="79" bestFit="1" customWidth="1"/>
    <col min="44" max="44" width="40" style="79" bestFit="1" customWidth="1"/>
    <col min="45" max="45" width="35" style="79" bestFit="1" customWidth="1"/>
    <col min="46" max="46" width="13.796875" style="79" bestFit="1" customWidth="1"/>
    <col min="47" max="47" width="4" style="79" bestFit="1" customWidth="1"/>
    <col min="48" max="48" width="27.19921875" style="79" bestFit="1" customWidth="1"/>
    <col min="49" max="49" width="25.796875" style="79" bestFit="1" customWidth="1"/>
    <col min="50" max="50" width="31" style="79" bestFit="1" customWidth="1"/>
    <col min="51" max="51" width="27" style="79" bestFit="1" customWidth="1"/>
    <col min="52" max="52" width="32.19921875" style="79" bestFit="1" customWidth="1"/>
    <col min="53" max="53" width="31.3984375" style="79" bestFit="1" customWidth="1"/>
    <col min="54" max="54" width="36.59765625" style="79" bestFit="1" customWidth="1"/>
    <col min="55" max="55" width="10.59765625" style="79" bestFit="1" customWidth="1"/>
    <col min="56" max="56" width="16" style="79" bestFit="1" customWidth="1"/>
    <col min="57" max="57" width="14.19921875" style="79" bestFit="1" customWidth="1"/>
    <col min="58" max="58" width="7" style="79" bestFit="1" customWidth="1"/>
    <col min="59" max="59" width="16.3984375" style="79" bestFit="1" customWidth="1"/>
    <col min="60" max="60" width="13.59765625" style="79" bestFit="1" customWidth="1"/>
    <col min="61" max="61" width="4.3984375" style="79" bestFit="1" customWidth="1"/>
    <col min="62" max="62" width="18.796875" style="79" bestFit="1" customWidth="1"/>
    <col min="63" max="63" width="14.796875" style="79" bestFit="1" customWidth="1"/>
    <col min="64" max="64" width="4.3984375" style="79" bestFit="1" customWidth="1"/>
    <col min="65" max="65" width="7" style="79" bestFit="1" customWidth="1"/>
    <col min="66" max="66" width="20" style="79" bestFit="1" customWidth="1"/>
    <col min="67" max="67" width="5.796875" style="79" bestFit="1" customWidth="1"/>
    <col min="68" max="68" width="11" style="79" bestFit="1" customWidth="1"/>
    <col min="69" max="69" width="32.796875" style="79" bestFit="1" customWidth="1"/>
    <col min="70" max="70" width="38" style="79" bestFit="1" customWidth="1"/>
    <col min="71" max="71" width="7" style="79" bestFit="1" customWidth="1"/>
    <col min="72" max="72" width="12.19921875" style="79" bestFit="1" customWidth="1"/>
    <col min="73" max="73" width="20.19921875" style="79" bestFit="1" customWidth="1"/>
    <col min="74" max="74" width="25.59765625" style="79" bestFit="1" customWidth="1"/>
    <col min="75" max="75" width="20.19921875" style="79" bestFit="1" customWidth="1"/>
    <col min="76" max="76" width="25.59765625" style="79" bestFit="1" customWidth="1"/>
    <col min="77" max="77" width="29.796875" style="79" bestFit="1" customWidth="1"/>
    <col min="78" max="78" width="35" style="79" bestFit="1" customWidth="1"/>
    <col min="79" max="79" width="20" style="79" bestFit="1" customWidth="1"/>
    <col min="80" max="80" width="25.19921875" style="79" bestFit="1" customWidth="1"/>
    <col min="81" max="81" width="20.796875" style="79" bestFit="1" customWidth="1"/>
    <col min="82" max="82" width="26.19921875" style="79" bestFit="1" customWidth="1"/>
    <col min="83" max="83" width="42" style="79" bestFit="1" customWidth="1"/>
    <col min="84" max="84" width="47.3984375" style="79" bestFit="1" customWidth="1"/>
    <col min="85" max="85" width="36.796875" style="79" bestFit="1" customWidth="1"/>
    <col min="86" max="86" width="42.19921875" style="79" bestFit="1" customWidth="1"/>
    <col min="87" max="87" width="13.796875" style="79" bestFit="1" customWidth="1"/>
    <col min="88" max="16384" width="11.3984375" style="79"/>
  </cols>
  <sheetData>
    <row r="1" spans="1:9" ht="15">
      <c r="A1" s="79" t="s">
        <v>0</v>
      </c>
      <c r="B1" s="79" t="s">
        <v>475</v>
      </c>
      <c r="C1" s="80" t="s">
        <v>476</v>
      </c>
      <c r="D1" s="79" t="s">
        <v>477</v>
      </c>
      <c r="E1" s="79" t="s">
        <v>478</v>
      </c>
      <c r="F1" s="79" t="s">
        <v>479</v>
      </c>
      <c r="G1" s="80" t="s">
        <v>480</v>
      </c>
      <c r="H1" s="79" t="s">
        <v>481</v>
      </c>
      <c r="I1" s="79" t="s">
        <v>482</v>
      </c>
    </row>
    <row r="2" spans="1:9" ht="15">
      <c r="A2" s="79">
        <v>29</v>
      </c>
      <c r="B2" s="79" t="s">
        <v>1</v>
      </c>
      <c r="C2" s="80" t="s">
        <v>483</v>
      </c>
      <c r="D2" s="79" t="s">
        <v>484</v>
      </c>
      <c r="E2" s="103">
        <v>10395</v>
      </c>
      <c r="F2" s="79">
        <v>4727418</v>
      </c>
      <c r="G2" s="80" t="s">
        <v>485</v>
      </c>
      <c r="H2" s="79" t="s">
        <v>486</v>
      </c>
      <c r="I2" s="79" t="s">
        <v>487</v>
      </c>
    </row>
    <row r="3" spans="1:9" ht="15">
      <c r="A3" s="79">
        <v>42</v>
      </c>
      <c r="B3" s="79" t="s">
        <v>1</v>
      </c>
      <c r="C3" s="80" t="s">
        <v>488</v>
      </c>
      <c r="D3" s="79" t="s">
        <v>484</v>
      </c>
      <c r="E3" s="103">
        <v>7178</v>
      </c>
      <c r="F3" s="79">
        <v>4727418</v>
      </c>
      <c r="G3" s="80" t="s">
        <v>485</v>
      </c>
      <c r="H3" s="79" t="s">
        <v>486</v>
      </c>
      <c r="I3" s="79" t="s">
        <v>487</v>
      </c>
    </row>
    <row r="4" spans="1:9" ht="15">
      <c r="A4" s="79">
        <v>55</v>
      </c>
      <c r="B4" s="79" t="s">
        <v>1</v>
      </c>
      <c r="C4" s="80" t="s">
        <v>489</v>
      </c>
      <c r="D4" s="79" t="s">
        <v>484</v>
      </c>
      <c r="E4" s="79">
        <v>882</v>
      </c>
      <c r="F4" s="79">
        <v>4727418</v>
      </c>
      <c r="G4" s="80" t="s">
        <v>485</v>
      </c>
      <c r="H4" s="79" t="s">
        <v>486</v>
      </c>
      <c r="I4" s="79" t="s">
        <v>487</v>
      </c>
    </row>
    <row r="5" spans="1:9" ht="15">
      <c r="A5" s="79">
        <v>61</v>
      </c>
      <c r="B5" s="79" t="s">
        <v>374</v>
      </c>
      <c r="C5" s="80" t="s">
        <v>490</v>
      </c>
      <c r="D5" s="79" t="s">
        <v>491</v>
      </c>
      <c r="E5" s="103">
        <v>13600</v>
      </c>
      <c r="F5" s="79">
        <v>1341295</v>
      </c>
      <c r="G5" s="80" t="s">
        <v>485</v>
      </c>
      <c r="H5" s="79" t="s">
        <v>492</v>
      </c>
      <c r="I5" s="79" t="s">
        <v>487</v>
      </c>
    </row>
    <row r="6" spans="1:9" ht="15">
      <c r="A6" s="79">
        <v>2</v>
      </c>
      <c r="B6" s="79" t="s">
        <v>1</v>
      </c>
      <c r="C6" s="80" t="s">
        <v>493</v>
      </c>
      <c r="D6" s="79" t="s">
        <v>484</v>
      </c>
      <c r="E6" s="79">
        <v>425</v>
      </c>
      <c r="F6" s="79">
        <v>4125662</v>
      </c>
      <c r="G6" s="80" t="s">
        <v>485</v>
      </c>
      <c r="H6" s="79" t="s">
        <v>486</v>
      </c>
      <c r="I6" s="79" t="s">
        <v>487</v>
      </c>
    </row>
    <row r="7" spans="1:9" ht="15">
      <c r="A7" s="79">
        <v>60</v>
      </c>
      <c r="B7" s="79" t="s">
        <v>374</v>
      </c>
      <c r="C7" s="80" t="s">
        <v>494</v>
      </c>
      <c r="D7" s="79" t="s">
        <v>491</v>
      </c>
      <c r="E7" s="103">
        <v>6400</v>
      </c>
      <c r="F7" s="79">
        <v>1341295</v>
      </c>
      <c r="G7" s="80" t="s">
        <v>485</v>
      </c>
      <c r="H7" s="79" t="s">
        <v>492</v>
      </c>
      <c r="I7" s="79" t="s">
        <v>487</v>
      </c>
    </row>
    <row r="8" spans="1:9" ht="15">
      <c r="A8" s="79">
        <v>16</v>
      </c>
      <c r="B8" s="79" t="s">
        <v>1</v>
      </c>
      <c r="C8" s="80" t="s">
        <v>495</v>
      </c>
      <c r="D8" s="79" t="s">
        <v>496</v>
      </c>
      <c r="E8" s="79">
        <v>980</v>
      </c>
      <c r="F8" s="79">
        <v>4760855</v>
      </c>
      <c r="G8" s="80" t="s">
        <v>485</v>
      </c>
      <c r="H8" s="79" t="s">
        <v>486</v>
      </c>
      <c r="I8" s="79" t="s">
        <v>487</v>
      </c>
    </row>
    <row r="9" spans="1:9" ht="30">
      <c r="A9" s="79">
        <v>64</v>
      </c>
      <c r="B9" s="79" t="s">
        <v>92</v>
      </c>
      <c r="C9" s="80" t="s">
        <v>497</v>
      </c>
      <c r="D9" s="79" t="s">
        <v>484</v>
      </c>
      <c r="E9" s="103">
        <v>9900</v>
      </c>
      <c r="F9" s="79">
        <v>2050643</v>
      </c>
      <c r="G9" s="80" t="s">
        <v>498</v>
      </c>
      <c r="H9" s="79" t="s">
        <v>492</v>
      </c>
      <c r="I9" s="79" t="s">
        <v>487</v>
      </c>
    </row>
    <row r="10" spans="1:9" ht="15">
      <c r="A10" s="79">
        <v>82</v>
      </c>
      <c r="B10" s="79" t="s">
        <v>499</v>
      </c>
      <c r="C10" s="80" t="s">
        <v>500</v>
      </c>
      <c r="D10" s="79" t="s">
        <v>491</v>
      </c>
      <c r="E10" s="103">
        <v>2820</v>
      </c>
      <c r="F10" s="79">
        <v>2238938</v>
      </c>
      <c r="G10" s="80" t="s">
        <v>501</v>
      </c>
      <c r="H10" s="79" t="s">
        <v>486</v>
      </c>
      <c r="I10" s="79" t="s">
        <v>502</v>
      </c>
    </row>
    <row r="11" spans="1:9" ht="15">
      <c r="A11" s="79">
        <v>78</v>
      </c>
      <c r="B11" s="79" t="s">
        <v>499</v>
      </c>
      <c r="C11" s="80" t="s">
        <v>503</v>
      </c>
      <c r="D11" s="79" t="s">
        <v>491</v>
      </c>
      <c r="E11" s="103">
        <v>1600</v>
      </c>
      <c r="F11" s="79">
        <v>2238938</v>
      </c>
      <c r="G11" s="80" t="s">
        <v>501</v>
      </c>
      <c r="H11" s="79" t="s">
        <v>504</v>
      </c>
      <c r="I11" s="79" t="s">
        <v>502</v>
      </c>
    </row>
    <row r="12" spans="1:9" ht="15">
      <c r="A12" s="79">
        <v>30</v>
      </c>
      <c r="B12" s="79" t="s">
        <v>1</v>
      </c>
      <c r="C12" s="80" t="s">
        <v>483</v>
      </c>
      <c r="D12" s="79" t="s">
        <v>484</v>
      </c>
      <c r="E12" s="103">
        <v>10395</v>
      </c>
      <c r="F12" s="79">
        <v>4727418</v>
      </c>
      <c r="G12" s="80" t="s">
        <v>505</v>
      </c>
      <c r="H12" s="79" t="s">
        <v>486</v>
      </c>
      <c r="I12" s="79" t="s">
        <v>506</v>
      </c>
    </row>
    <row r="13" spans="1:9" ht="15">
      <c r="A13" s="79">
        <v>43</v>
      </c>
      <c r="B13" s="79" t="s">
        <v>1</v>
      </c>
      <c r="C13" s="80" t="s">
        <v>488</v>
      </c>
      <c r="D13" s="79" t="s">
        <v>484</v>
      </c>
      <c r="E13" s="103">
        <v>7178</v>
      </c>
      <c r="F13" s="79">
        <v>4727418</v>
      </c>
      <c r="G13" s="80" t="s">
        <v>505</v>
      </c>
      <c r="H13" s="79" t="s">
        <v>486</v>
      </c>
      <c r="I13" s="79" t="s">
        <v>506</v>
      </c>
    </row>
    <row r="14" spans="1:9" ht="15">
      <c r="A14" s="79">
        <v>56</v>
      </c>
      <c r="B14" s="79" t="s">
        <v>1</v>
      </c>
      <c r="C14" s="80" t="s">
        <v>489</v>
      </c>
      <c r="D14" s="79" t="s">
        <v>484</v>
      </c>
      <c r="E14" s="79">
        <v>882</v>
      </c>
      <c r="F14" s="79">
        <v>4727418</v>
      </c>
      <c r="G14" s="80" t="s">
        <v>505</v>
      </c>
      <c r="H14" s="79" t="s">
        <v>486</v>
      </c>
      <c r="I14" s="79" t="s">
        <v>506</v>
      </c>
    </row>
    <row r="15" spans="1:9" ht="15">
      <c r="A15" s="79">
        <v>17</v>
      </c>
      <c r="B15" s="79" t="s">
        <v>1</v>
      </c>
      <c r="C15" s="80" t="s">
        <v>495</v>
      </c>
      <c r="D15" s="79" t="s">
        <v>496</v>
      </c>
      <c r="E15" s="79">
        <v>980</v>
      </c>
      <c r="F15" s="79">
        <v>4760855</v>
      </c>
      <c r="G15" s="80" t="s">
        <v>505</v>
      </c>
      <c r="H15" s="79" t="s">
        <v>486</v>
      </c>
      <c r="I15" s="79" t="s">
        <v>506</v>
      </c>
    </row>
    <row r="16" spans="1:9" ht="15">
      <c r="A16" s="79">
        <v>24</v>
      </c>
      <c r="B16" s="79" t="s">
        <v>1</v>
      </c>
      <c r="C16" s="80" t="s">
        <v>483</v>
      </c>
      <c r="D16" s="79" t="s">
        <v>484</v>
      </c>
      <c r="E16" s="103">
        <v>10395</v>
      </c>
      <c r="F16" s="79">
        <v>4727418</v>
      </c>
      <c r="G16" s="80" t="s">
        <v>507</v>
      </c>
      <c r="H16" s="79" t="s">
        <v>486</v>
      </c>
      <c r="I16" s="79" t="s">
        <v>508</v>
      </c>
    </row>
    <row r="17" spans="1:9" ht="15">
      <c r="A17" s="79">
        <v>37</v>
      </c>
      <c r="B17" s="79" t="s">
        <v>1</v>
      </c>
      <c r="C17" s="80" t="s">
        <v>488</v>
      </c>
      <c r="D17" s="79" t="s">
        <v>484</v>
      </c>
      <c r="E17" s="103">
        <v>7178</v>
      </c>
      <c r="F17" s="79">
        <v>4727418</v>
      </c>
      <c r="G17" s="80" t="s">
        <v>507</v>
      </c>
      <c r="H17" s="79" t="s">
        <v>486</v>
      </c>
      <c r="I17" s="79" t="s">
        <v>508</v>
      </c>
    </row>
    <row r="18" spans="1:9" ht="15">
      <c r="A18" s="79">
        <v>50</v>
      </c>
      <c r="B18" s="79" t="s">
        <v>1</v>
      </c>
      <c r="C18" s="80" t="s">
        <v>489</v>
      </c>
      <c r="D18" s="79" t="s">
        <v>484</v>
      </c>
      <c r="E18" s="79">
        <v>882</v>
      </c>
      <c r="F18" s="79">
        <v>4727418</v>
      </c>
      <c r="G18" s="80" t="s">
        <v>507</v>
      </c>
      <c r="H18" s="79" t="s">
        <v>486</v>
      </c>
      <c r="I18" s="79" t="s">
        <v>508</v>
      </c>
    </row>
    <row r="19" spans="1:9" ht="15">
      <c r="A19" s="79">
        <v>10</v>
      </c>
      <c r="B19" s="79" t="s">
        <v>1</v>
      </c>
      <c r="C19" s="80" t="s">
        <v>495</v>
      </c>
      <c r="D19" s="79" t="s">
        <v>496</v>
      </c>
      <c r="E19" s="79">
        <v>980</v>
      </c>
      <c r="F19" s="79">
        <v>4760855</v>
      </c>
      <c r="G19" s="80" t="s">
        <v>507</v>
      </c>
      <c r="H19" s="79" t="s">
        <v>486</v>
      </c>
      <c r="I19" s="79" t="s">
        <v>508</v>
      </c>
    </row>
    <row r="20" spans="1:9" ht="15">
      <c r="A20" s="79">
        <v>22</v>
      </c>
      <c r="B20" s="79" t="s">
        <v>1</v>
      </c>
      <c r="C20" s="80" t="s">
        <v>483</v>
      </c>
      <c r="D20" s="79" t="s">
        <v>484</v>
      </c>
      <c r="E20" s="103">
        <v>10395</v>
      </c>
      <c r="F20" s="79">
        <v>4727418</v>
      </c>
      <c r="G20" s="80" t="s">
        <v>509</v>
      </c>
      <c r="H20" s="79" t="s">
        <v>486</v>
      </c>
      <c r="I20" s="79" t="s">
        <v>508</v>
      </c>
    </row>
    <row r="21" spans="1:9" ht="15">
      <c r="A21" s="79">
        <v>35</v>
      </c>
      <c r="B21" s="79" t="s">
        <v>1</v>
      </c>
      <c r="C21" s="80" t="s">
        <v>488</v>
      </c>
      <c r="D21" s="79" t="s">
        <v>484</v>
      </c>
      <c r="E21" s="103">
        <v>7178</v>
      </c>
      <c r="F21" s="79">
        <v>4727418</v>
      </c>
      <c r="G21" s="80" t="s">
        <v>509</v>
      </c>
      <c r="H21" s="79" t="s">
        <v>486</v>
      </c>
      <c r="I21" s="79" t="s">
        <v>508</v>
      </c>
    </row>
    <row r="22" spans="1:9" ht="15">
      <c r="A22" s="79">
        <v>48</v>
      </c>
      <c r="B22" s="79" t="s">
        <v>1</v>
      </c>
      <c r="C22" s="80" t="s">
        <v>489</v>
      </c>
      <c r="D22" s="79" t="s">
        <v>484</v>
      </c>
      <c r="E22" s="79">
        <v>882</v>
      </c>
      <c r="F22" s="79">
        <v>4727418</v>
      </c>
      <c r="G22" s="80" t="s">
        <v>509</v>
      </c>
      <c r="H22" s="79" t="s">
        <v>486</v>
      </c>
      <c r="I22" s="79" t="s">
        <v>508</v>
      </c>
    </row>
    <row r="23" spans="1:9" ht="15">
      <c r="A23" s="79">
        <v>8</v>
      </c>
      <c r="B23" s="79" t="s">
        <v>1</v>
      </c>
      <c r="C23" s="80" t="s">
        <v>495</v>
      </c>
      <c r="D23" s="79" t="s">
        <v>496</v>
      </c>
      <c r="E23" s="79">
        <v>980</v>
      </c>
      <c r="F23" s="79">
        <v>4760855</v>
      </c>
      <c r="G23" s="80" t="s">
        <v>509</v>
      </c>
      <c r="H23" s="79" t="s">
        <v>486</v>
      </c>
      <c r="I23" s="79" t="s">
        <v>508</v>
      </c>
    </row>
    <row r="24" spans="1:9" ht="30">
      <c r="A24" s="79">
        <v>65</v>
      </c>
      <c r="B24" s="79" t="s">
        <v>92</v>
      </c>
      <c r="C24" s="80" t="s">
        <v>497</v>
      </c>
      <c r="D24" s="79" t="s">
        <v>484</v>
      </c>
      <c r="E24" s="103">
        <v>9900</v>
      </c>
      <c r="F24" s="79">
        <v>2050643</v>
      </c>
      <c r="G24" s="80" t="s">
        <v>510</v>
      </c>
      <c r="H24" s="79" t="s">
        <v>504</v>
      </c>
      <c r="I24" s="79" t="s">
        <v>508</v>
      </c>
    </row>
    <row r="25" spans="1:9" ht="15">
      <c r="A25" s="79">
        <v>21</v>
      </c>
      <c r="B25" s="79" t="s">
        <v>1</v>
      </c>
      <c r="C25" s="80" t="s">
        <v>483</v>
      </c>
      <c r="D25" s="79" t="s">
        <v>484</v>
      </c>
      <c r="E25" s="103">
        <v>10395</v>
      </c>
      <c r="F25" s="79">
        <v>4727418</v>
      </c>
      <c r="G25" s="80" t="s">
        <v>511</v>
      </c>
      <c r="H25" s="79" t="s">
        <v>486</v>
      </c>
      <c r="I25" s="79" t="s">
        <v>502</v>
      </c>
    </row>
    <row r="26" spans="1:9" ht="30">
      <c r="A26" s="79">
        <v>68</v>
      </c>
      <c r="B26" s="79" t="s">
        <v>92</v>
      </c>
      <c r="C26" s="80" t="s">
        <v>497</v>
      </c>
      <c r="D26" s="79" t="s">
        <v>484</v>
      </c>
      <c r="E26" s="103">
        <v>9900</v>
      </c>
      <c r="F26" s="79">
        <v>2050643</v>
      </c>
      <c r="G26" s="80" t="s">
        <v>511</v>
      </c>
      <c r="H26" s="79" t="s">
        <v>504</v>
      </c>
      <c r="I26" s="79" t="s">
        <v>502</v>
      </c>
    </row>
    <row r="27" spans="1:9" ht="15">
      <c r="A27" s="79">
        <v>34</v>
      </c>
      <c r="B27" s="79" t="s">
        <v>1</v>
      </c>
      <c r="C27" s="80" t="s">
        <v>488</v>
      </c>
      <c r="D27" s="79" t="s">
        <v>484</v>
      </c>
      <c r="E27" s="103">
        <v>7178</v>
      </c>
      <c r="F27" s="79">
        <v>4727418</v>
      </c>
      <c r="G27" s="80" t="s">
        <v>511</v>
      </c>
      <c r="H27" s="79" t="s">
        <v>486</v>
      </c>
      <c r="I27" s="79" t="s">
        <v>502</v>
      </c>
    </row>
    <row r="28" spans="1:9" ht="15">
      <c r="A28" s="79">
        <v>47</v>
      </c>
      <c r="B28" s="79" t="s">
        <v>1</v>
      </c>
      <c r="C28" s="80" t="s">
        <v>489</v>
      </c>
      <c r="D28" s="79" t="s">
        <v>484</v>
      </c>
      <c r="E28" s="79">
        <v>882</v>
      </c>
      <c r="F28" s="79">
        <v>4727418</v>
      </c>
      <c r="G28" s="80" t="s">
        <v>511</v>
      </c>
      <c r="H28" s="79" t="s">
        <v>486</v>
      </c>
      <c r="I28" s="79" t="s">
        <v>502</v>
      </c>
    </row>
    <row r="29" spans="1:9" ht="15">
      <c r="A29" s="79">
        <v>7</v>
      </c>
      <c r="B29" s="79" t="s">
        <v>1</v>
      </c>
      <c r="C29" s="80" t="s">
        <v>495</v>
      </c>
      <c r="D29" s="79" t="s">
        <v>496</v>
      </c>
      <c r="E29" s="79">
        <v>980</v>
      </c>
      <c r="F29" s="79">
        <v>4760855</v>
      </c>
      <c r="G29" s="80" t="s">
        <v>511</v>
      </c>
      <c r="H29" s="79" t="s">
        <v>486</v>
      </c>
      <c r="I29" s="79" t="s">
        <v>502</v>
      </c>
    </row>
    <row r="30" spans="1:9" ht="15">
      <c r="A30" s="79">
        <v>81</v>
      </c>
      <c r="B30" s="79" t="s">
        <v>499</v>
      </c>
      <c r="C30" s="80" t="s">
        <v>500</v>
      </c>
      <c r="D30" s="79" t="s">
        <v>491</v>
      </c>
      <c r="E30" s="103">
        <v>2820</v>
      </c>
      <c r="F30" s="79">
        <v>2238938</v>
      </c>
      <c r="G30" s="80" t="s">
        <v>512</v>
      </c>
      <c r="H30" s="79" t="s">
        <v>486</v>
      </c>
      <c r="I30" s="79" t="s">
        <v>502</v>
      </c>
    </row>
    <row r="31" spans="1:9" ht="15">
      <c r="A31" s="79">
        <v>23</v>
      </c>
      <c r="B31" s="79" t="s">
        <v>1</v>
      </c>
      <c r="C31" s="80" t="s">
        <v>483</v>
      </c>
      <c r="D31" s="79" t="s">
        <v>484</v>
      </c>
      <c r="E31" s="103">
        <v>10395</v>
      </c>
      <c r="F31" s="79">
        <v>4727418</v>
      </c>
      <c r="G31" s="80" t="s">
        <v>513</v>
      </c>
      <c r="H31" s="79" t="s">
        <v>486</v>
      </c>
      <c r="I31" s="79" t="s">
        <v>508</v>
      </c>
    </row>
    <row r="32" spans="1:9" ht="15">
      <c r="A32" s="79">
        <v>36</v>
      </c>
      <c r="B32" s="79" t="s">
        <v>1</v>
      </c>
      <c r="C32" s="80" t="s">
        <v>488</v>
      </c>
      <c r="D32" s="79" t="s">
        <v>484</v>
      </c>
      <c r="E32" s="103">
        <v>7178</v>
      </c>
      <c r="F32" s="79">
        <v>4727418</v>
      </c>
      <c r="G32" s="80" t="s">
        <v>513</v>
      </c>
      <c r="H32" s="79" t="s">
        <v>486</v>
      </c>
      <c r="I32" s="79" t="s">
        <v>508</v>
      </c>
    </row>
    <row r="33" spans="1:9" ht="15">
      <c r="A33" s="79">
        <v>49</v>
      </c>
      <c r="B33" s="79" t="s">
        <v>1</v>
      </c>
      <c r="C33" s="80" t="s">
        <v>489</v>
      </c>
      <c r="D33" s="79" t="s">
        <v>484</v>
      </c>
      <c r="E33" s="79">
        <v>882</v>
      </c>
      <c r="F33" s="79">
        <v>4727418</v>
      </c>
      <c r="G33" s="80" t="s">
        <v>513</v>
      </c>
      <c r="H33" s="79" t="s">
        <v>486</v>
      </c>
      <c r="I33" s="79" t="s">
        <v>508</v>
      </c>
    </row>
    <row r="34" spans="1:9" ht="15">
      <c r="A34" s="79">
        <v>9</v>
      </c>
      <c r="B34" s="79" t="s">
        <v>1</v>
      </c>
      <c r="C34" s="80" t="s">
        <v>495</v>
      </c>
      <c r="D34" s="79" t="s">
        <v>496</v>
      </c>
      <c r="E34" s="79">
        <v>980</v>
      </c>
      <c r="F34" s="79">
        <v>4760855</v>
      </c>
      <c r="G34" s="80" t="s">
        <v>513</v>
      </c>
      <c r="H34" s="79" t="s">
        <v>486</v>
      </c>
      <c r="I34" s="79" t="s">
        <v>508</v>
      </c>
    </row>
    <row r="35" spans="1:9" ht="15">
      <c r="A35" s="79">
        <v>76</v>
      </c>
      <c r="B35" s="79" t="s">
        <v>499</v>
      </c>
      <c r="C35" s="80" t="s">
        <v>503</v>
      </c>
      <c r="D35" s="79" t="s">
        <v>491</v>
      </c>
      <c r="E35" s="103">
        <v>1600</v>
      </c>
      <c r="F35" s="79">
        <v>2238938</v>
      </c>
      <c r="G35" s="80" t="s">
        <v>514</v>
      </c>
      <c r="H35" s="79" t="s">
        <v>504</v>
      </c>
      <c r="I35" s="79" t="s">
        <v>502</v>
      </c>
    </row>
    <row r="36" spans="1:9" ht="15">
      <c r="A36" s="79">
        <v>77</v>
      </c>
      <c r="B36" s="79" t="s">
        <v>499</v>
      </c>
      <c r="C36" s="80" t="s">
        <v>503</v>
      </c>
      <c r="D36" s="79" t="s">
        <v>491</v>
      </c>
      <c r="E36" s="103">
        <v>1600</v>
      </c>
      <c r="F36" s="79">
        <v>2238938</v>
      </c>
      <c r="G36" s="80" t="s">
        <v>515</v>
      </c>
      <c r="H36" s="79" t="s">
        <v>504</v>
      </c>
      <c r="I36" s="79" t="s">
        <v>502</v>
      </c>
    </row>
    <row r="37" spans="1:9" ht="30">
      <c r="A37" s="79">
        <v>66</v>
      </c>
      <c r="B37" s="79" t="s">
        <v>92</v>
      </c>
      <c r="C37" s="80" t="s">
        <v>497</v>
      </c>
      <c r="D37" s="79" t="s">
        <v>484</v>
      </c>
      <c r="E37" s="103">
        <v>9900</v>
      </c>
      <c r="F37" s="79">
        <v>2050643</v>
      </c>
      <c r="G37" s="80" t="s">
        <v>516</v>
      </c>
      <c r="H37" s="79" t="s">
        <v>504</v>
      </c>
      <c r="I37" s="79" t="s">
        <v>508</v>
      </c>
    </row>
    <row r="38" spans="1:9" ht="15">
      <c r="A38" s="79">
        <v>74</v>
      </c>
      <c r="B38" s="79" t="s">
        <v>499</v>
      </c>
      <c r="C38" s="80" t="s">
        <v>517</v>
      </c>
      <c r="D38" s="79" t="s">
        <v>484</v>
      </c>
      <c r="E38" s="103">
        <v>25000</v>
      </c>
      <c r="F38" s="79">
        <v>4659941</v>
      </c>
      <c r="G38" s="80" t="s">
        <v>518</v>
      </c>
      <c r="H38" s="79" t="s">
        <v>492</v>
      </c>
      <c r="I38" s="79" t="s">
        <v>519</v>
      </c>
    </row>
    <row r="39" spans="1:9" ht="15">
      <c r="A39" s="79">
        <v>1</v>
      </c>
      <c r="B39" s="79" t="s">
        <v>1</v>
      </c>
      <c r="C39" s="80" t="s">
        <v>493</v>
      </c>
      <c r="D39" s="79" t="s">
        <v>484</v>
      </c>
      <c r="E39" s="79">
        <v>425</v>
      </c>
      <c r="F39" s="79">
        <v>4125662</v>
      </c>
      <c r="G39" s="80" t="s">
        <v>447</v>
      </c>
      <c r="H39" s="79" t="s">
        <v>486</v>
      </c>
      <c r="I39" s="79" t="s">
        <v>519</v>
      </c>
    </row>
    <row r="40" spans="1:9" ht="15">
      <c r="A40" s="79">
        <v>27</v>
      </c>
      <c r="B40" s="79" t="s">
        <v>520</v>
      </c>
      <c r="C40" s="80" t="s">
        <v>483</v>
      </c>
      <c r="D40" s="79" t="s">
        <v>484</v>
      </c>
      <c r="E40" s="103">
        <v>10395</v>
      </c>
      <c r="F40" s="79">
        <v>4727418</v>
      </c>
      <c r="G40" s="80" t="s">
        <v>521</v>
      </c>
      <c r="H40" s="79" t="s">
        <v>486</v>
      </c>
      <c r="I40" s="79" t="s">
        <v>519</v>
      </c>
    </row>
    <row r="41" spans="1:9" ht="15">
      <c r="A41" s="79">
        <v>40</v>
      </c>
      <c r="B41" s="79" t="s">
        <v>520</v>
      </c>
      <c r="C41" s="80" t="s">
        <v>488</v>
      </c>
      <c r="D41" s="79" t="s">
        <v>484</v>
      </c>
      <c r="E41" s="103">
        <v>7178</v>
      </c>
      <c r="F41" s="79">
        <v>4727418</v>
      </c>
      <c r="G41" s="80" t="s">
        <v>521</v>
      </c>
      <c r="H41" s="79" t="s">
        <v>486</v>
      </c>
      <c r="I41" s="79" t="s">
        <v>519</v>
      </c>
    </row>
    <row r="42" spans="1:9" ht="15">
      <c r="A42" s="79">
        <v>53</v>
      </c>
      <c r="B42" s="79" t="s">
        <v>520</v>
      </c>
      <c r="C42" s="80" t="s">
        <v>489</v>
      </c>
      <c r="D42" s="79" t="s">
        <v>484</v>
      </c>
      <c r="E42" s="79">
        <v>882</v>
      </c>
      <c r="F42" s="79">
        <v>4727418</v>
      </c>
      <c r="G42" s="80" t="s">
        <v>521</v>
      </c>
      <c r="H42" s="79" t="s">
        <v>486</v>
      </c>
      <c r="I42" s="79" t="s">
        <v>519</v>
      </c>
    </row>
    <row r="43" spans="1:9" ht="27" customHeight="1">
      <c r="A43" s="79">
        <v>13</v>
      </c>
      <c r="B43" s="79" t="s">
        <v>1</v>
      </c>
      <c r="C43" s="80" t="s">
        <v>495</v>
      </c>
      <c r="D43" s="79" t="s">
        <v>496</v>
      </c>
      <c r="E43" s="79">
        <v>980</v>
      </c>
      <c r="F43" s="79">
        <v>4760855</v>
      </c>
      <c r="G43" s="80" t="s">
        <v>521</v>
      </c>
      <c r="H43" s="79" t="s">
        <v>486</v>
      </c>
      <c r="I43" s="79" t="s">
        <v>519</v>
      </c>
    </row>
    <row r="44" spans="1:9" ht="15">
      <c r="A44" s="79">
        <v>25</v>
      </c>
      <c r="B44" s="79" t="s">
        <v>1</v>
      </c>
      <c r="C44" s="80" t="s">
        <v>483</v>
      </c>
      <c r="D44" s="79" t="s">
        <v>484</v>
      </c>
      <c r="E44" s="103">
        <v>10395</v>
      </c>
      <c r="F44" s="79">
        <v>4727418</v>
      </c>
      <c r="G44" s="80" t="s">
        <v>522</v>
      </c>
      <c r="H44" s="79" t="s">
        <v>486</v>
      </c>
      <c r="I44" s="79" t="s">
        <v>519</v>
      </c>
    </row>
    <row r="45" spans="1:9" ht="15">
      <c r="A45" s="79">
        <v>38</v>
      </c>
      <c r="B45" s="79" t="s">
        <v>1</v>
      </c>
      <c r="C45" s="80" t="s">
        <v>488</v>
      </c>
      <c r="D45" s="79" t="s">
        <v>484</v>
      </c>
      <c r="E45" s="103">
        <v>7178</v>
      </c>
      <c r="F45" s="79">
        <v>4727418</v>
      </c>
      <c r="G45" s="80" t="s">
        <v>522</v>
      </c>
      <c r="H45" s="79" t="s">
        <v>486</v>
      </c>
      <c r="I45" s="79" t="s">
        <v>519</v>
      </c>
    </row>
    <row r="46" spans="1:9" ht="15">
      <c r="A46" s="79">
        <v>51</v>
      </c>
      <c r="B46" s="79" t="s">
        <v>1</v>
      </c>
      <c r="C46" s="80" t="s">
        <v>489</v>
      </c>
      <c r="D46" s="79" t="s">
        <v>484</v>
      </c>
      <c r="E46" s="79">
        <v>882</v>
      </c>
      <c r="F46" s="79">
        <v>4727418</v>
      </c>
      <c r="G46" s="80" t="s">
        <v>522</v>
      </c>
      <c r="H46" s="79" t="s">
        <v>486</v>
      </c>
      <c r="I46" s="79" t="s">
        <v>519</v>
      </c>
    </row>
    <row r="47" spans="1:9" ht="15">
      <c r="A47" s="79">
        <v>11</v>
      </c>
      <c r="B47" s="79" t="s">
        <v>1</v>
      </c>
      <c r="C47" s="80" t="s">
        <v>495</v>
      </c>
      <c r="D47" s="79" t="s">
        <v>496</v>
      </c>
      <c r="E47" s="79">
        <v>980</v>
      </c>
      <c r="F47" s="79">
        <v>4760855</v>
      </c>
      <c r="G47" s="80" t="s">
        <v>522</v>
      </c>
      <c r="H47" s="79" t="s">
        <v>486</v>
      </c>
      <c r="I47" s="79" t="s">
        <v>519</v>
      </c>
    </row>
    <row r="48" spans="1:9" ht="15">
      <c r="A48" s="79">
        <v>28</v>
      </c>
      <c r="B48" s="79" t="s">
        <v>1</v>
      </c>
      <c r="C48" s="80" t="s">
        <v>483</v>
      </c>
      <c r="D48" s="79" t="s">
        <v>484</v>
      </c>
      <c r="E48" s="103">
        <v>10395</v>
      </c>
      <c r="F48" s="79">
        <v>4727418</v>
      </c>
      <c r="G48" s="80" t="s">
        <v>523</v>
      </c>
      <c r="H48" s="79" t="s">
        <v>486</v>
      </c>
      <c r="I48" s="79" t="s">
        <v>519</v>
      </c>
    </row>
    <row r="49" spans="1:9" ht="15">
      <c r="A49" s="79">
        <v>41</v>
      </c>
      <c r="B49" s="79" t="s">
        <v>1</v>
      </c>
      <c r="C49" s="80" t="s">
        <v>488</v>
      </c>
      <c r="D49" s="79" t="s">
        <v>484</v>
      </c>
      <c r="E49" s="103">
        <v>7178</v>
      </c>
      <c r="F49" s="79">
        <v>4727418</v>
      </c>
      <c r="G49" s="80" t="s">
        <v>523</v>
      </c>
      <c r="H49" s="79" t="s">
        <v>486</v>
      </c>
      <c r="I49" s="79" t="s">
        <v>519</v>
      </c>
    </row>
    <row r="50" spans="1:9" ht="15">
      <c r="A50" s="79">
        <v>54</v>
      </c>
      <c r="B50" s="79" t="s">
        <v>1</v>
      </c>
      <c r="C50" s="80" t="s">
        <v>489</v>
      </c>
      <c r="D50" s="79" t="s">
        <v>484</v>
      </c>
      <c r="E50" s="79">
        <v>882</v>
      </c>
      <c r="F50" s="79">
        <v>4727418</v>
      </c>
      <c r="G50" s="80" t="s">
        <v>523</v>
      </c>
      <c r="H50" s="79" t="s">
        <v>486</v>
      </c>
      <c r="I50" s="79" t="s">
        <v>519</v>
      </c>
    </row>
    <row r="51" spans="1:9" ht="15">
      <c r="A51" s="79">
        <v>14</v>
      </c>
      <c r="B51" s="79" t="s">
        <v>1</v>
      </c>
      <c r="C51" s="80" t="s">
        <v>495</v>
      </c>
      <c r="D51" s="79" t="s">
        <v>496</v>
      </c>
      <c r="E51" s="79">
        <v>980</v>
      </c>
      <c r="F51" s="79">
        <v>4760855</v>
      </c>
      <c r="G51" s="80" t="s">
        <v>523</v>
      </c>
      <c r="H51" s="79" t="s">
        <v>486</v>
      </c>
      <c r="I51" s="79" t="s">
        <v>519</v>
      </c>
    </row>
    <row r="52" spans="1:9" ht="15">
      <c r="A52" s="79">
        <v>26</v>
      </c>
      <c r="B52" s="79" t="s">
        <v>1</v>
      </c>
      <c r="C52" s="80" t="s">
        <v>483</v>
      </c>
      <c r="D52" s="79" t="s">
        <v>484</v>
      </c>
      <c r="E52" s="103">
        <v>10395</v>
      </c>
      <c r="F52" s="79">
        <v>4727418</v>
      </c>
      <c r="G52" s="80" t="s">
        <v>524</v>
      </c>
      <c r="H52" s="79" t="s">
        <v>486</v>
      </c>
      <c r="I52" s="79" t="s">
        <v>519</v>
      </c>
    </row>
    <row r="53" spans="1:9" ht="15">
      <c r="A53" s="79">
        <v>39</v>
      </c>
      <c r="B53" s="79" t="s">
        <v>1</v>
      </c>
      <c r="C53" s="80" t="s">
        <v>488</v>
      </c>
      <c r="D53" s="79" t="s">
        <v>484</v>
      </c>
      <c r="E53" s="103">
        <v>7178</v>
      </c>
      <c r="F53" s="79">
        <v>4727418</v>
      </c>
      <c r="G53" s="80" t="s">
        <v>524</v>
      </c>
      <c r="H53" s="79" t="s">
        <v>486</v>
      </c>
      <c r="I53" s="79" t="s">
        <v>519</v>
      </c>
    </row>
    <row r="54" spans="1:9" ht="15">
      <c r="A54" s="79">
        <v>52</v>
      </c>
      <c r="B54" s="79" t="s">
        <v>1</v>
      </c>
      <c r="C54" s="80" t="s">
        <v>489</v>
      </c>
      <c r="D54" s="79" t="s">
        <v>484</v>
      </c>
      <c r="E54" s="79">
        <v>882</v>
      </c>
      <c r="F54" s="79">
        <v>4727418</v>
      </c>
      <c r="G54" s="80" t="s">
        <v>524</v>
      </c>
      <c r="H54" s="79" t="s">
        <v>486</v>
      </c>
      <c r="I54" s="79" t="s">
        <v>519</v>
      </c>
    </row>
    <row r="55" spans="1:9" ht="15">
      <c r="A55" s="79">
        <v>12</v>
      </c>
      <c r="B55" s="79" t="s">
        <v>1</v>
      </c>
      <c r="C55" s="80" t="s">
        <v>495</v>
      </c>
      <c r="D55" s="79" t="s">
        <v>496</v>
      </c>
      <c r="E55" s="79">
        <v>980</v>
      </c>
      <c r="F55" s="79">
        <v>4760855</v>
      </c>
      <c r="G55" s="80" t="s">
        <v>524</v>
      </c>
      <c r="H55" s="79" t="s">
        <v>486</v>
      </c>
      <c r="I55" s="79" t="s">
        <v>519</v>
      </c>
    </row>
    <row r="56" spans="1:9" ht="27" customHeight="1">
      <c r="A56" s="79">
        <v>4</v>
      </c>
      <c r="B56" s="79" t="s">
        <v>1</v>
      </c>
      <c r="C56" s="80" t="s">
        <v>493</v>
      </c>
      <c r="D56" s="79" t="s">
        <v>496</v>
      </c>
      <c r="E56" s="79">
        <v>425</v>
      </c>
      <c r="F56" s="79">
        <v>4125662</v>
      </c>
      <c r="G56" s="80" t="s">
        <v>525</v>
      </c>
      <c r="H56" s="79" t="s">
        <v>486</v>
      </c>
      <c r="I56" s="79" t="s">
        <v>519</v>
      </c>
    </row>
    <row r="57" spans="1:9" ht="30">
      <c r="A57" s="79">
        <v>67</v>
      </c>
      <c r="B57" s="79" t="s">
        <v>92</v>
      </c>
      <c r="C57" s="80" t="s">
        <v>497</v>
      </c>
      <c r="D57" s="79" t="s">
        <v>484</v>
      </c>
      <c r="E57" s="103">
        <v>9900</v>
      </c>
      <c r="F57" s="79">
        <v>2050643</v>
      </c>
      <c r="G57" s="80" t="s">
        <v>526</v>
      </c>
      <c r="H57" s="79" t="s">
        <v>504</v>
      </c>
      <c r="I57" s="79" t="s">
        <v>519</v>
      </c>
    </row>
    <row r="58" spans="1:9" ht="15">
      <c r="A58" s="79">
        <v>69</v>
      </c>
      <c r="B58" s="79" t="s">
        <v>527</v>
      </c>
      <c r="C58" s="80" t="s">
        <v>528</v>
      </c>
      <c r="D58" s="79" t="s">
        <v>484</v>
      </c>
      <c r="E58" s="79">
        <v>880</v>
      </c>
      <c r="F58" s="79">
        <v>4246173</v>
      </c>
      <c r="G58" s="80" t="s">
        <v>526</v>
      </c>
      <c r="H58" s="79" t="s">
        <v>492</v>
      </c>
      <c r="I58" s="79" t="s">
        <v>519</v>
      </c>
    </row>
    <row r="59" spans="1:9" ht="15">
      <c r="A59" s="79">
        <v>73</v>
      </c>
      <c r="B59" s="79" t="s">
        <v>499</v>
      </c>
      <c r="C59" s="80" t="s">
        <v>529</v>
      </c>
      <c r="D59" s="79" t="s">
        <v>484</v>
      </c>
      <c r="E59" s="103">
        <v>38000</v>
      </c>
      <c r="F59" s="79">
        <v>4659941</v>
      </c>
      <c r="G59" s="80" t="s">
        <v>530</v>
      </c>
      <c r="H59" s="79" t="s">
        <v>492</v>
      </c>
      <c r="I59" s="79" t="s">
        <v>487</v>
      </c>
    </row>
    <row r="60" spans="1:9" ht="15">
      <c r="A60" s="79">
        <v>33</v>
      </c>
      <c r="B60" s="79" t="s">
        <v>1</v>
      </c>
      <c r="C60" s="80" t="s">
        <v>483</v>
      </c>
      <c r="D60" s="79" t="s">
        <v>484</v>
      </c>
      <c r="E60" s="103">
        <v>10395</v>
      </c>
      <c r="F60" s="79">
        <v>4727418</v>
      </c>
      <c r="G60" s="80" t="s">
        <v>530</v>
      </c>
      <c r="H60" s="79" t="s">
        <v>486</v>
      </c>
      <c r="I60" s="79" t="s">
        <v>487</v>
      </c>
    </row>
    <row r="61" spans="1:9" ht="15">
      <c r="A61" s="79">
        <v>46</v>
      </c>
      <c r="B61" s="79" t="s">
        <v>1</v>
      </c>
      <c r="C61" s="80" t="s">
        <v>488</v>
      </c>
      <c r="D61" s="79" t="s">
        <v>484</v>
      </c>
      <c r="E61" s="103">
        <v>7178</v>
      </c>
      <c r="F61" s="79">
        <v>4727418</v>
      </c>
      <c r="G61" s="80" t="s">
        <v>530</v>
      </c>
      <c r="H61" s="79" t="s">
        <v>486</v>
      </c>
      <c r="I61" s="79" t="s">
        <v>487</v>
      </c>
    </row>
    <row r="62" spans="1:9" ht="15">
      <c r="A62" s="79">
        <v>59</v>
      </c>
      <c r="B62" s="79" t="s">
        <v>1</v>
      </c>
      <c r="C62" s="80" t="s">
        <v>489</v>
      </c>
      <c r="D62" s="79" t="s">
        <v>484</v>
      </c>
      <c r="E62" s="79">
        <v>882</v>
      </c>
      <c r="F62" s="79">
        <v>4727418</v>
      </c>
      <c r="G62" s="80" t="s">
        <v>530</v>
      </c>
      <c r="H62" s="79" t="s">
        <v>486</v>
      </c>
      <c r="I62" s="79" t="s">
        <v>487</v>
      </c>
    </row>
    <row r="63" spans="1:9" ht="15">
      <c r="A63" s="79">
        <v>3</v>
      </c>
      <c r="B63" s="79" t="s">
        <v>1</v>
      </c>
      <c r="C63" s="80" t="s">
        <v>493</v>
      </c>
      <c r="D63" s="79" t="s">
        <v>484</v>
      </c>
      <c r="E63" s="79">
        <v>425</v>
      </c>
      <c r="F63" s="79">
        <v>4125662</v>
      </c>
      <c r="G63" s="80" t="s">
        <v>530</v>
      </c>
      <c r="H63" s="79" t="s">
        <v>486</v>
      </c>
      <c r="I63" s="79" t="s">
        <v>487</v>
      </c>
    </row>
    <row r="64" spans="1:9" ht="15">
      <c r="A64" s="79">
        <v>15</v>
      </c>
      <c r="B64" s="79" t="s">
        <v>1</v>
      </c>
      <c r="C64" s="80" t="s">
        <v>495</v>
      </c>
      <c r="D64" s="79" t="s">
        <v>496</v>
      </c>
      <c r="E64" s="79">
        <v>980</v>
      </c>
      <c r="F64" s="79">
        <v>4760855</v>
      </c>
      <c r="G64" s="80" t="s">
        <v>530</v>
      </c>
      <c r="H64" s="79" t="s">
        <v>486</v>
      </c>
      <c r="I64" s="79" t="s">
        <v>487</v>
      </c>
    </row>
    <row r="65" spans="1:9" ht="15">
      <c r="A65" s="79">
        <v>6</v>
      </c>
      <c r="B65" s="79" t="s">
        <v>1</v>
      </c>
      <c r="C65" s="80" t="s">
        <v>493</v>
      </c>
      <c r="D65" s="79" t="s">
        <v>496</v>
      </c>
      <c r="E65" s="79">
        <v>425</v>
      </c>
      <c r="F65" s="79">
        <v>4125662</v>
      </c>
      <c r="G65" s="80" t="s">
        <v>530</v>
      </c>
      <c r="H65" s="79" t="s">
        <v>486</v>
      </c>
      <c r="I65" s="79" t="s">
        <v>487</v>
      </c>
    </row>
    <row r="66" spans="1:9" ht="15">
      <c r="A66" s="79">
        <v>72</v>
      </c>
      <c r="B66" s="79" t="s">
        <v>499</v>
      </c>
      <c r="C66" s="80" t="s">
        <v>529</v>
      </c>
      <c r="D66" s="79" t="s">
        <v>484</v>
      </c>
      <c r="E66" s="103">
        <v>38000</v>
      </c>
      <c r="F66" s="79">
        <v>4659941</v>
      </c>
      <c r="G66" s="80" t="s">
        <v>531</v>
      </c>
      <c r="H66" s="79" t="s">
        <v>492</v>
      </c>
      <c r="I66" s="79" t="s">
        <v>487</v>
      </c>
    </row>
    <row r="67" spans="1:9" ht="30">
      <c r="A67" s="79">
        <v>62</v>
      </c>
      <c r="B67" s="79" t="s">
        <v>92</v>
      </c>
      <c r="C67" s="80" t="s">
        <v>497</v>
      </c>
      <c r="D67" s="79" t="s">
        <v>484</v>
      </c>
      <c r="E67" s="103">
        <v>9900</v>
      </c>
      <c r="F67" s="79">
        <v>2050643</v>
      </c>
      <c r="G67" s="80" t="s">
        <v>531</v>
      </c>
      <c r="H67" s="79" t="s">
        <v>492</v>
      </c>
      <c r="I67" s="79" t="s">
        <v>487</v>
      </c>
    </row>
    <row r="68" spans="1:9" ht="30">
      <c r="A68" s="79">
        <v>63</v>
      </c>
      <c r="B68" s="79" t="s">
        <v>92</v>
      </c>
      <c r="C68" s="80" t="s">
        <v>497</v>
      </c>
      <c r="D68" s="79" t="s">
        <v>484</v>
      </c>
      <c r="E68" s="103">
        <v>9900</v>
      </c>
      <c r="F68" s="79">
        <v>2050643</v>
      </c>
      <c r="G68" s="80" t="s">
        <v>531</v>
      </c>
      <c r="H68" s="79" t="s">
        <v>492</v>
      </c>
      <c r="I68" s="79" t="s">
        <v>487</v>
      </c>
    </row>
    <row r="69" spans="1:9" ht="15">
      <c r="A69" s="79">
        <v>5</v>
      </c>
      <c r="B69" s="79" t="s">
        <v>1</v>
      </c>
      <c r="C69" s="80" t="s">
        <v>493</v>
      </c>
      <c r="D69" s="79" t="s">
        <v>496</v>
      </c>
      <c r="E69" s="79">
        <v>425</v>
      </c>
      <c r="F69" s="79">
        <v>4125662</v>
      </c>
      <c r="G69" s="80" t="s">
        <v>531</v>
      </c>
      <c r="H69" s="79" t="s">
        <v>486</v>
      </c>
      <c r="I69" s="79" t="s">
        <v>487</v>
      </c>
    </row>
    <row r="70" spans="1:9" ht="15">
      <c r="A70" s="79">
        <v>83</v>
      </c>
      <c r="B70" s="79" t="s">
        <v>99</v>
      </c>
      <c r="C70" s="80" t="s">
        <v>532</v>
      </c>
      <c r="D70" s="79" t="s">
        <v>533</v>
      </c>
      <c r="E70" s="6" t="s">
        <v>279</v>
      </c>
      <c r="F70" s="79">
        <v>4012096</v>
      </c>
      <c r="G70" s="80" t="s">
        <v>279</v>
      </c>
      <c r="H70" s="79" t="s">
        <v>279</v>
      </c>
      <c r="I70" s="79" t="s">
        <v>279</v>
      </c>
    </row>
    <row r="71" spans="1:9" ht="15">
      <c r="A71" s="79">
        <v>84</v>
      </c>
      <c r="B71" s="79" t="s">
        <v>99</v>
      </c>
      <c r="C71" s="80" t="s">
        <v>534</v>
      </c>
      <c r="D71" s="79" t="s">
        <v>533</v>
      </c>
      <c r="E71" s="6" t="s">
        <v>279</v>
      </c>
      <c r="F71" s="79">
        <v>4293684</v>
      </c>
      <c r="G71" s="80" t="s">
        <v>279</v>
      </c>
      <c r="H71" s="79" t="s">
        <v>279</v>
      </c>
      <c r="I71" s="79" t="s">
        <v>279</v>
      </c>
    </row>
    <row r="72" spans="1:9" ht="15">
      <c r="A72" s="79">
        <v>85</v>
      </c>
      <c r="B72" s="79" t="s">
        <v>99</v>
      </c>
      <c r="C72" s="80" t="s">
        <v>535</v>
      </c>
      <c r="D72" s="79" t="s">
        <v>533</v>
      </c>
      <c r="E72" s="6" t="s">
        <v>279</v>
      </c>
      <c r="F72" s="79">
        <v>4581547</v>
      </c>
      <c r="G72" s="80" t="s">
        <v>279</v>
      </c>
      <c r="H72" s="79" t="s">
        <v>279</v>
      </c>
      <c r="I72" s="79" t="s">
        <v>279</v>
      </c>
    </row>
    <row r="73" spans="1:9" ht="15">
      <c r="A73" s="79">
        <v>20</v>
      </c>
      <c r="B73" s="79" t="s">
        <v>1</v>
      </c>
      <c r="C73" s="80" t="s">
        <v>495</v>
      </c>
      <c r="D73" s="79" t="s">
        <v>496</v>
      </c>
      <c r="E73" s="79">
        <v>980</v>
      </c>
      <c r="F73" s="79">
        <v>4760855</v>
      </c>
      <c r="G73" s="80" t="s">
        <v>536</v>
      </c>
      <c r="H73" s="79" t="s">
        <v>486</v>
      </c>
      <c r="I73" s="79" t="s">
        <v>537</v>
      </c>
    </row>
    <row r="74" spans="1:9" ht="15">
      <c r="A74" s="79">
        <v>80</v>
      </c>
      <c r="B74" s="79" t="s">
        <v>499</v>
      </c>
      <c r="C74" s="80" t="s">
        <v>500</v>
      </c>
      <c r="D74" s="79" t="s">
        <v>491</v>
      </c>
      <c r="E74" s="103">
        <v>2820</v>
      </c>
      <c r="F74" s="79">
        <v>2238938</v>
      </c>
      <c r="G74" s="80" t="s">
        <v>538</v>
      </c>
      <c r="H74" s="79" t="s">
        <v>486</v>
      </c>
      <c r="I74" s="79" t="s">
        <v>502</v>
      </c>
    </row>
    <row r="75" spans="1:9" ht="15">
      <c r="A75" s="79">
        <v>79</v>
      </c>
      <c r="B75" s="79" t="s">
        <v>499</v>
      </c>
      <c r="C75" s="80" t="s">
        <v>500</v>
      </c>
      <c r="D75" s="79" t="s">
        <v>491</v>
      </c>
      <c r="E75" s="103">
        <v>2820</v>
      </c>
      <c r="F75" s="79">
        <v>2238938</v>
      </c>
      <c r="G75" s="80" t="s">
        <v>539</v>
      </c>
      <c r="H75" s="79" t="s">
        <v>486</v>
      </c>
      <c r="I75" s="79" t="s">
        <v>502</v>
      </c>
    </row>
    <row r="76" spans="1:9" ht="15">
      <c r="A76" s="79">
        <v>75</v>
      </c>
      <c r="B76" s="79" t="s">
        <v>499</v>
      </c>
      <c r="C76" s="80" t="s">
        <v>503</v>
      </c>
      <c r="D76" s="79" t="s">
        <v>491</v>
      </c>
      <c r="E76" s="103">
        <v>1600</v>
      </c>
      <c r="F76" s="79">
        <v>2238938</v>
      </c>
      <c r="G76" s="80" t="s">
        <v>539</v>
      </c>
      <c r="H76" s="79" t="s">
        <v>504</v>
      </c>
      <c r="I76" s="79" t="s">
        <v>502</v>
      </c>
    </row>
    <row r="77" spans="1:9" ht="15">
      <c r="A77" s="79">
        <v>31</v>
      </c>
      <c r="B77" s="79" t="s">
        <v>1</v>
      </c>
      <c r="C77" s="80" t="s">
        <v>483</v>
      </c>
      <c r="D77" s="79" t="s">
        <v>484</v>
      </c>
      <c r="E77" s="103">
        <v>10395</v>
      </c>
      <c r="F77" s="79">
        <v>4727418</v>
      </c>
      <c r="G77" s="80" t="s">
        <v>540</v>
      </c>
      <c r="H77" s="79" t="s">
        <v>486</v>
      </c>
      <c r="I77" s="79" t="s">
        <v>506</v>
      </c>
    </row>
    <row r="78" spans="1:9" ht="15">
      <c r="A78" s="79">
        <v>44</v>
      </c>
      <c r="B78" s="79" t="s">
        <v>1</v>
      </c>
      <c r="C78" s="80" t="s">
        <v>488</v>
      </c>
      <c r="D78" s="79" t="s">
        <v>484</v>
      </c>
      <c r="E78" s="103">
        <v>7178</v>
      </c>
      <c r="F78" s="79">
        <v>4727418</v>
      </c>
      <c r="G78" s="80" t="s">
        <v>540</v>
      </c>
      <c r="H78" s="79" t="s">
        <v>486</v>
      </c>
      <c r="I78" s="79" t="s">
        <v>506</v>
      </c>
    </row>
    <row r="79" spans="1:9" ht="15">
      <c r="A79" s="79">
        <v>57</v>
      </c>
      <c r="B79" s="79" t="s">
        <v>1</v>
      </c>
      <c r="C79" s="80" t="s">
        <v>489</v>
      </c>
      <c r="D79" s="79" t="s">
        <v>484</v>
      </c>
      <c r="E79" s="79">
        <v>882</v>
      </c>
      <c r="F79" s="79">
        <v>4727418</v>
      </c>
      <c r="G79" s="80" t="s">
        <v>540</v>
      </c>
      <c r="H79" s="79" t="s">
        <v>486</v>
      </c>
      <c r="I79" s="79" t="s">
        <v>506</v>
      </c>
    </row>
    <row r="80" spans="1:9" ht="15">
      <c r="A80" s="79">
        <v>18</v>
      </c>
      <c r="B80" s="79" t="s">
        <v>1</v>
      </c>
      <c r="C80" s="80" t="s">
        <v>495</v>
      </c>
      <c r="D80" s="79" t="s">
        <v>496</v>
      </c>
      <c r="E80" s="79">
        <v>980</v>
      </c>
      <c r="F80" s="79">
        <v>4760855</v>
      </c>
      <c r="G80" s="80" t="s">
        <v>540</v>
      </c>
      <c r="H80" s="79" t="s">
        <v>486</v>
      </c>
      <c r="I80" s="79" t="s">
        <v>506</v>
      </c>
    </row>
    <row r="81" spans="1:9" ht="15">
      <c r="A81" s="79">
        <v>32</v>
      </c>
      <c r="B81" s="79" t="s">
        <v>1</v>
      </c>
      <c r="C81" s="80" t="s">
        <v>483</v>
      </c>
      <c r="D81" s="79" t="s">
        <v>484</v>
      </c>
      <c r="E81" s="103">
        <v>10395</v>
      </c>
      <c r="F81" s="79">
        <v>4727418</v>
      </c>
      <c r="G81" s="80" t="s">
        <v>541</v>
      </c>
      <c r="H81" s="79" t="s">
        <v>486</v>
      </c>
      <c r="I81" s="79" t="s">
        <v>506</v>
      </c>
    </row>
    <row r="82" spans="1:9" ht="15">
      <c r="A82" s="79">
        <v>45</v>
      </c>
      <c r="B82" s="79" t="s">
        <v>1</v>
      </c>
      <c r="C82" s="80" t="s">
        <v>488</v>
      </c>
      <c r="D82" s="79" t="s">
        <v>484</v>
      </c>
      <c r="E82" s="103">
        <v>7178</v>
      </c>
      <c r="F82" s="79">
        <v>4727418</v>
      </c>
      <c r="G82" s="80" t="s">
        <v>541</v>
      </c>
      <c r="H82" s="79" t="s">
        <v>486</v>
      </c>
      <c r="I82" s="79" t="s">
        <v>506</v>
      </c>
    </row>
    <row r="83" spans="1:9" ht="15">
      <c r="A83" s="79">
        <v>58</v>
      </c>
      <c r="B83" s="79" t="s">
        <v>1</v>
      </c>
      <c r="C83" s="80" t="s">
        <v>489</v>
      </c>
      <c r="D83" s="79" t="s">
        <v>484</v>
      </c>
      <c r="E83" s="79">
        <v>882</v>
      </c>
      <c r="F83" s="79">
        <v>4727418</v>
      </c>
      <c r="G83" s="80" t="s">
        <v>541</v>
      </c>
      <c r="H83" s="79" t="s">
        <v>486</v>
      </c>
      <c r="I83" s="79" t="s">
        <v>506</v>
      </c>
    </row>
    <row r="84" spans="1:9" ht="15">
      <c r="A84" s="79">
        <v>19</v>
      </c>
      <c r="B84" s="79" t="s">
        <v>1</v>
      </c>
      <c r="C84" s="80" t="s">
        <v>495</v>
      </c>
      <c r="D84" s="79" t="s">
        <v>496</v>
      </c>
      <c r="E84" s="79">
        <v>980</v>
      </c>
      <c r="F84" s="79">
        <v>4760855</v>
      </c>
      <c r="G84" s="80" t="s">
        <v>541</v>
      </c>
      <c r="H84" s="79" t="s">
        <v>486</v>
      </c>
      <c r="I84" s="79" t="s">
        <v>506</v>
      </c>
    </row>
    <row r="85" spans="1:9" ht="15">
      <c r="A85" s="79">
        <v>87</v>
      </c>
      <c r="B85" s="79" t="s">
        <v>542</v>
      </c>
      <c r="C85" s="80" t="s">
        <v>154</v>
      </c>
      <c r="D85" s="79" t="s">
        <v>484</v>
      </c>
      <c r="E85" s="103">
        <v>17600</v>
      </c>
      <c r="F85" s="79">
        <v>1329251</v>
      </c>
      <c r="G85" s="80" t="s">
        <v>543</v>
      </c>
      <c r="H85" s="79" t="s">
        <v>492</v>
      </c>
      <c r="I85" s="79" t="s">
        <v>487</v>
      </c>
    </row>
    <row r="86" spans="1:9" ht="15">
      <c r="A86" s="79">
        <v>86</v>
      </c>
      <c r="B86" s="79" t="s">
        <v>542</v>
      </c>
      <c r="C86" s="80" t="s">
        <v>154</v>
      </c>
      <c r="D86" s="79" t="s">
        <v>484</v>
      </c>
      <c r="E86" s="103">
        <v>17600</v>
      </c>
      <c r="F86" s="79">
        <v>1329251</v>
      </c>
      <c r="G86" s="80" t="s">
        <v>544</v>
      </c>
      <c r="H86" s="79" t="s">
        <v>492</v>
      </c>
      <c r="I86" s="79" t="s">
        <v>519</v>
      </c>
    </row>
    <row r="87" spans="1:9" ht="15">
      <c r="A87" s="79">
        <v>71</v>
      </c>
      <c r="B87" s="79" t="s">
        <v>527</v>
      </c>
      <c r="C87" s="80" t="s">
        <v>545</v>
      </c>
      <c r="D87" s="79" t="s">
        <v>484</v>
      </c>
      <c r="E87" s="79">
        <v>880</v>
      </c>
      <c r="G87" s="80" t="s">
        <v>546</v>
      </c>
      <c r="H87" s="79" t="s">
        <v>492</v>
      </c>
      <c r="I87" s="79" t="s">
        <v>502</v>
      </c>
    </row>
    <row r="88" spans="1:9" ht="15">
      <c r="A88" s="79">
        <v>70</v>
      </c>
      <c r="B88" s="79" t="s">
        <v>527</v>
      </c>
      <c r="C88" s="80" t="s">
        <v>545</v>
      </c>
      <c r="D88" s="79" t="s">
        <v>484</v>
      </c>
      <c r="E88" s="79">
        <v>880</v>
      </c>
      <c r="G88" s="80" t="s">
        <v>547</v>
      </c>
      <c r="H88" s="79" t="s">
        <v>492</v>
      </c>
      <c r="I88" s="79" t="s">
        <v>502</v>
      </c>
    </row>
    <row r="99" spans="11:87">
      <c r="K99"/>
      <c r="L99"/>
    </row>
    <row r="101" spans="11:87" ht="75">
      <c r="K101" s="101" t="s">
        <v>548</v>
      </c>
      <c r="L101" s="83"/>
      <c r="M101" s="101" t="s">
        <v>478</v>
      </c>
      <c r="N101" s="83"/>
      <c r="O101" s="83"/>
      <c r="P101" s="83"/>
      <c r="Q101" s="83"/>
      <c r="R101" s="83"/>
      <c r="S101" s="83"/>
      <c r="T101" s="83"/>
      <c r="U101" s="83"/>
      <c r="V101" s="83"/>
      <c r="W101" s="83"/>
      <c r="X101" s="83"/>
      <c r="Y101" s="83"/>
      <c r="Z101" s="83"/>
      <c r="AA101" s="83"/>
      <c r="AB101" s="83"/>
      <c r="AC101"/>
      <c r="AD101"/>
      <c r="AE101"/>
      <c r="AF101"/>
      <c r="AG101"/>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row>
    <row r="102" spans="11:87" ht="60">
      <c r="K102" s="105" t="s">
        <v>482</v>
      </c>
      <c r="L102" s="105" t="s">
        <v>480</v>
      </c>
      <c r="M102" s="80">
        <v>425</v>
      </c>
      <c r="N102" s="80">
        <v>880</v>
      </c>
      <c r="O102" s="80">
        <v>882</v>
      </c>
      <c r="P102" s="80">
        <v>980</v>
      </c>
      <c r="Q102" s="80">
        <v>1600</v>
      </c>
      <c r="R102" s="80">
        <v>2820</v>
      </c>
      <c r="S102" s="80">
        <v>6400</v>
      </c>
      <c r="T102" s="80">
        <v>7178</v>
      </c>
      <c r="U102" s="80">
        <v>9900</v>
      </c>
      <c r="V102" s="80">
        <v>10395</v>
      </c>
      <c r="W102" s="80">
        <v>13600</v>
      </c>
      <c r="X102" s="80">
        <v>17600</v>
      </c>
      <c r="Y102" s="80">
        <v>25000</v>
      </c>
      <c r="Z102" s="80">
        <v>38000</v>
      </c>
      <c r="AA102" s="80" t="s">
        <v>279</v>
      </c>
      <c r="AB102" s="80" t="s">
        <v>549</v>
      </c>
      <c r="AC102"/>
      <c r="AD102"/>
      <c r="AE102"/>
      <c r="AF102"/>
      <c r="AG102"/>
      <c r="AH102"/>
      <c r="AI102"/>
      <c r="AJ102"/>
      <c r="AK102"/>
      <c r="AL102"/>
      <c r="AM102"/>
      <c r="AN102"/>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row>
    <row r="103" spans="11:87">
      <c r="K103" t="s">
        <v>487</v>
      </c>
      <c r="L103" t="s">
        <v>485</v>
      </c>
      <c r="M103">
        <v>1</v>
      </c>
      <c r="N103"/>
      <c r="O103">
        <v>1</v>
      </c>
      <c r="P103">
        <v>1</v>
      </c>
      <c r="Q103"/>
      <c r="R103"/>
      <c r="S103">
        <v>1</v>
      </c>
      <c r="T103">
        <v>1</v>
      </c>
      <c r="U103"/>
      <c r="V103">
        <v>1</v>
      </c>
      <c r="W103">
        <v>1</v>
      </c>
      <c r="X103"/>
      <c r="Y103"/>
      <c r="Z103"/>
      <c r="AA103"/>
      <c r="AB103">
        <v>7</v>
      </c>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row>
    <row r="104" spans="11:87">
      <c r="K104"/>
      <c r="L104" t="s">
        <v>498</v>
      </c>
      <c r="M104"/>
      <c r="N104"/>
      <c r="O104"/>
      <c r="P104"/>
      <c r="Q104"/>
      <c r="R104"/>
      <c r="S104"/>
      <c r="T104"/>
      <c r="U104">
        <v>1</v>
      </c>
      <c r="V104"/>
      <c r="W104"/>
      <c r="X104"/>
      <c r="Y104"/>
      <c r="Z104"/>
      <c r="AA104"/>
      <c r="AB104">
        <v>1</v>
      </c>
      <c r="AC104"/>
      <c r="AD104"/>
      <c r="AE104"/>
      <c r="AF104"/>
      <c r="AG104"/>
      <c r="AH104"/>
      <c r="AI104"/>
      <c r="AJ104"/>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row>
    <row r="105" spans="11:87">
      <c r="K105"/>
      <c r="L105" t="s">
        <v>530</v>
      </c>
      <c r="M105">
        <v>2</v>
      </c>
      <c r="N105"/>
      <c r="O105">
        <v>1</v>
      </c>
      <c r="P105">
        <v>1</v>
      </c>
      <c r="Q105"/>
      <c r="R105"/>
      <c r="S105"/>
      <c r="T105">
        <v>1</v>
      </c>
      <c r="U105"/>
      <c r="V105">
        <v>1</v>
      </c>
      <c r="W105"/>
      <c r="X105"/>
      <c r="Y105"/>
      <c r="Z105">
        <v>1</v>
      </c>
      <c r="AA105"/>
      <c r="AB105">
        <v>7</v>
      </c>
      <c r="AC105"/>
      <c r="AD105"/>
      <c r="AE105"/>
      <c r="AF105"/>
      <c r="AG105"/>
      <c r="AH105"/>
      <c r="AI105"/>
      <c r="AJ105"/>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row>
    <row r="106" spans="11:87">
      <c r="K106"/>
      <c r="L106" t="s">
        <v>531</v>
      </c>
      <c r="M106">
        <v>1</v>
      </c>
      <c r="N106"/>
      <c r="O106"/>
      <c r="P106"/>
      <c r="Q106"/>
      <c r="R106"/>
      <c r="S106"/>
      <c r="T106"/>
      <c r="U106">
        <v>2</v>
      </c>
      <c r="V106"/>
      <c r="W106"/>
      <c r="X106"/>
      <c r="Y106"/>
      <c r="Z106">
        <v>1</v>
      </c>
      <c r="AA106"/>
      <c r="AB106">
        <v>4</v>
      </c>
      <c r="AC106"/>
      <c r="AD106"/>
      <c r="AE106"/>
      <c r="AF106"/>
      <c r="AG106"/>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row>
    <row r="107" spans="11:87">
      <c r="K107"/>
      <c r="L107" t="s">
        <v>543</v>
      </c>
      <c r="M107"/>
      <c r="N107"/>
      <c r="O107"/>
      <c r="P107"/>
      <c r="Q107"/>
      <c r="R107"/>
      <c r="S107"/>
      <c r="T107"/>
      <c r="U107"/>
      <c r="V107"/>
      <c r="W107"/>
      <c r="X107">
        <v>1</v>
      </c>
      <c r="Y107"/>
      <c r="Z107"/>
      <c r="AA107"/>
      <c r="AB107">
        <v>1</v>
      </c>
      <c r="AC107"/>
      <c r="AD107"/>
      <c r="AE107"/>
      <c r="AF107"/>
      <c r="AG107"/>
      <c r="AH107"/>
      <c r="AI107"/>
      <c r="AJ107"/>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row>
    <row r="108" spans="11:87">
      <c r="K108" t="s">
        <v>550</v>
      </c>
      <c r="L108"/>
      <c r="M108">
        <v>4</v>
      </c>
      <c r="N108"/>
      <c r="O108">
        <v>2</v>
      </c>
      <c r="P108">
        <v>2</v>
      </c>
      <c r="Q108"/>
      <c r="R108"/>
      <c r="S108">
        <v>1</v>
      </c>
      <c r="T108">
        <v>2</v>
      </c>
      <c r="U108">
        <v>3</v>
      </c>
      <c r="V108">
        <v>2</v>
      </c>
      <c r="W108">
        <v>1</v>
      </c>
      <c r="X108">
        <v>1</v>
      </c>
      <c r="Y108"/>
      <c r="Z108">
        <v>2</v>
      </c>
      <c r="AA108"/>
      <c r="AB108">
        <v>20</v>
      </c>
      <c r="AC108"/>
      <c r="AD108"/>
      <c r="AE108"/>
      <c r="AF108"/>
      <c r="AG108"/>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row>
    <row r="109" spans="11:87">
      <c r="K109" t="s">
        <v>508</v>
      </c>
      <c r="L109" t="s">
        <v>507</v>
      </c>
      <c r="M109"/>
      <c r="N109"/>
      <c r="O109">
        <v>1</v>
      </c>
      <c r="P109">
        <v>1</v>
      </c>
      <c r="Q109"/>
      <c r="R109"/>
      <c r="S109"/>
      <c r="T109">
        <v>1</v>
      </c>
      <c r="U109"/>
      <c r="V109">
        <v>1</v>
      </c>
      <c r="W109"/>
      <c r="X109"/>
      <c r="Y109"/>
      <c r="Z109"/>
      <c r="AA109"/>
      <c r="AB109">
        <v>4</v>
      </c>
      <c r="AC109"/>
      <c r="AD109"/>
      <c r="AE109"/>
      <c r="AF109"/>
      <c r="AG109"/>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row>
    <row r="110" spans="11:87">
      <c r="K110"/>
      <c r="L110" t="s">
        <v>509</v>
      </c>
      <c r="M110"/>
      <c r="N110"/>
      <c r="O110">
        <v>1</v>
      </c>
      <c r="P110">
        <v>1</v>
      </c>
      <c r="Q110"/>
      <c r="R110"/>
      <c r="S110"/>
      <c r="T110">
        <v>1</v>
      </c>
      <c r="U110"/>
      <c r="V110">
        <v>1</v>
      </c>
      <c r="W110"/>
      <c r="X110"/>
      <c r="Y110"/>
      <c r="Z110"/>
      <c r="AA110"/>
      <c r="AB110">
        <v>4</v>
      </c>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row>
    <row r="111" spans="11:87">
      <c r="K111"/>
      <c r="L111" t="s">
        <v>510</v>
      </c>
      <c r="M111"/>
      <c r="N111"/>
      <c r="O111"/>
      <c r="P111"/>
      <c r="Q111"/>
      <c r="R111"/>
      <c r="S111"/>
      <c r="T111"/>
      <c r="U111">
        <v>1</v>
      </c>
      <c r="V111"/>
      <c r="W111"/>
      <c r="X111"/>
      <c r="Y111"/>
      <c r="Z111"/>
      <c r="AA111"/>
      <c r="AB111">
        <v>1</v>
      </c>
      <c r="AC111"/>
      <c r="AD111"/>
      <c r="AE111"/>
      <c r="AF111"/>
      <c r="AG111"/>
      <c r="AH111"/>
      <c r="AI111"/>
      <c r="AJ111"/>
      <c r="AK111"/>
      <c r="AL111"/>
      <c r="AM111"/>
      <c r="AN111"/>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row>
    <row r="112" spans="11:87">
      <c r="K112"/>
      <c r="L112" t="s">
        <v>513</v>
      </c>
      <c r="M112"/>
      <c r="N112"/>
      <c r="O112">
        <v>1</v>
      </c>
      <c r="P112">
        <v>1</v>
      </c>
      <c r="Q112"/>
      <c r="R112"/>
      <c r="S112"/>
      <c r="T112">
        <v>1</v>
      </c>
      <c r="U112"/>
      <c r="V112">
        <v>1</v>
      </c>
      <c r="W112"/>
      <c r="X112"/>
      <c r="Y112"/>
      <c r="Z112"/>
      <c r="AA112"/>
      <c r="AB112">
        <v>4</v>
      </c>
      <c r="AC112"/>
      <c r="AD112"/>
      <c r="AE112"/>
      <c r="AF112"/>
      <c r="AG112"/>
      <c r="AH112"/>
      <c r="AI112"/>
      <c r="AJ112"/>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row>
    <row r="113" spans="11:87">
      <c r="K113"/>
      <c r="L113" t="s">
        <v>516</v>
      </c>
      <c r="M113"/>
      <c r="N113"/>
      <c r="O113"/>
      <c r="P113"/>
      <c r="Q113"/>
      <c r="R113"/>
      <c r="S113"/>
      <c r="T113"/>
      <c r="U113">
        <v>1</v>
      </c>
      <c r="V113"/>
      <c r="W113"/>
      <c r="X113"/>
      <c r="Y113"/>
      <c r="Z113"/>
      <c r="AA113"/>
      <c r="AB113">
        <v>1</v>
      </c>
      <c r="AC113"/>
      <c r="AD113"/>
      <c r="AE113"/>
      <c r="AF113"/>
      <c r="AG113"/>
      <c r="AH113"/>
      <c r="AI113"/>
      <c r="AJ113"/>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row>
    <row r="114" spans="11:87">
      <c r="K114" t="s">
        <v>551</v>
      </c>
      <c r="L114"/>
      <c r="M114"/>
      <c r="N114"/>
      <c r="O114">
        <v>3</v>
      </c>
      <c r="P114">
        <v>3</v>
      </c>
      <c r="Q114"/>
      <c r="R114"/>
      <c r="S114"/>
      <c r="T114">
        <v>3</v>
      </c>
      <c r="U114">
        <v>2</v>
      </c>
      <c r="V114">
        <v>3</v>
      </c>
      <c r="W114"/>
      <c r="X114"/>
      <c r="Y114"/>
      <c r="Z114"/>
      <c r="AA114"/>
      <c r="AB114">
        <v>14</v>
      </c>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row>
    <row r="115" spans="11:87">
      <c r="K115" t="s">
        <v>519</v>
      </c>
      <c r="L115" t="s">
        <v>518</v>
      </c>
      <c r="M115"/>
      <c r="N115"/>
      <c r="O115"/>
      <c r="P115"/>
      <c r="Q115"/>
      <c r="R115"/>
      <c r="S115"/>
      <c r="T115"/>
      <c r="U115"/>
      <c r="V115"/>
      <c r="W115"/>
      <c r="X115"/>
      <c r="Y115">
        <v>1</v>
      </c>
      <c r="Z115"/>
      <c r="AA115"/>
      <c r="AB115">
        <v>1</v>
      </c>
      <c r="AC115"/>
      <c r="AD115"/>
      <c r="AE115"/>
      <c r="AF115"/>
      <c r="AG115"/>
      <c r="AH115"/>
      <c r="AI115"/>
      <c r="AJ115"/>
      <c r="AK115"/>
      <c r="AL115"/>
      <c r="AM115"/>
      <c r="AN115"/>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row>
    <row r="116" spans="11:87">
      <c r="K116"/>
      <c r="L116" t="s">
        <v>447</v>
      </c>
      <c r="M116">
        <v>1</v>
      </c>
      <c r="N116"/>
      <c r="O116"/>
      <c r="P116"/>
      <c r="Q116"/>
      <c r="R116"/>
      <c r="S116"/>
      <c r="T116"/>
      <c r="U116"/>
      <c r="V116"/>
      <c r="W116"/>
      <c r="X116"/>
      <c r="Y116"/>
      <c r="Z116"/>
      <c r="AA116"/>
      <c r="AB116">
        <v>1</v>
      </c>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row>
    <row r="117" spans="11:87">
      <c r="K117"/>
      <c r="L117" t="s">
        <v>521</v>
      </c>
      <c r="M117"/>
      <c r="N117"/>
      <c r="O117">
        <v>1</v>
      </c>
      <c r="P117">
        <v>1</v>
      </c>
      <c r="Q117"/>
      <c r="R117"/>
      <c r="S117"/>
      <c r="T117">
        <v>1</v>
      </c>
      <c r="U117"/>
      <c r="V117">
        <v>1</v>
      </c>
      <c r="W117"/>
      <c r="X117"/>
      <c r="Y117"/>
      <c r="Z117"/>
      <c r="AA117"/>
      <c r="AB117">
        <v>4</v>
      </c>
      <c r="AC117"/>
      <c r="AD117"/>
      <c r="AE117"/>
      <c r="AF117"/>
      <c r="AG117"/>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row>
    <row r="118" spans="11:87">
      <c r="K118"/>
      <c r="L118" t="s">
        <v>522</v>
      </c>
      <c r="M118"/>
      <c r="N118"/>
      <c r="O118">
        <v>1</v>
      </c>
      <c r="P118">
        <v>1</v>
      </c>
      <c r="Q118"/>
      <c r="R118"/>
      <c r="S118"/>
      <c r="T118">
        <v>1</v>
      </c>
      <c r="U118"/>
      <c r="V118">
        <v>1</v>
      </c>
      <c r="W118"/>
      <c r="X118"/>
      <c r="Y118"/>
      <c r="Z118"/>
      <c r="AA118"/>
      <c r="AB118">
        <v>4</v>
      </c>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row>
    <row r="119" spans="11:87">
      <c r="K119"/>
      <c r="L119" t="s">
        <v>523</v>
      </c>
      <c r="M119"/>
      <c r="N119"/>
      <c r="O119">
        <v>1</v>
      </c>
      <c r="P119">
        <v>1</v>
      </c>
      <c r="Q119"/>
      <c r="R119"/>
      <c r="S119"/>
      <c r="T119">
        <v>1</v>
      </c>
      <c r="U119"/>
      <c r="V119">
        <v>1</v>
      </c>
      <c r="W119"/>
      <c r="X119"/>
      <c r="Y119"/>
      <c r="Z119"/>
      <c r="AA119"/>
      <c r="AB119">
        <v>4</v>
      </c>
      <c r="AC119"/>
      <c r="AD119"/>
      <c r="AE119"/>
      <c r="AF119"/>
      <c r="AG119"/>
      <c r="AH119"/>
      <c r="AI119"/>
      <c r="AJ119"/>
      <c r="AK119"/>
      <c r="AL119"/>
      <c r="AM119"/>
      <c r="AN119"/>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row>
    <row r="120" spans="11:87">
      <c r="K120"/>
      <c r="L120" t="s">
        <v>524</v>
      </c>
      <c r="M120"/>
      <c r="N120"/>
      <c r="O120">
        <v>1</v>
      </c>
      <c r="P120">
        <v>1</v>
      </c>
      <c r="Q120"/>
      <c r="R120"/>
      <c r="S120"/>
      <c r="T120">
        <v>1</v>
      </c>
      <c r="U120"/>
      <c r="V120">
        <v>1</v>
      </c>
      <c r="W120"/>
      <c r="X120"/>
      <c r="Y120"/>
      <c r="Z120"/>
      <c r="AA120"/>
      <c r="AB120">
        <v>4</v>
      </c>
      <c r="AC120"/>
      <c r="AD120"/>
      <c r="AE120"/>
      <c r="AF120"/>
      <c r="AG120"/>
      <c r="AH120"/>
      <c r="AI120"/>
      <c r="AJ120"/>
      <c r="AK120"/>
      <c r="AL120"/>
      <c r="AM120"/>
      <c r="AN120"/>
      <c r="AO120"/>
      <c r="AP120"/>
      <c r="AQ120"/>
      <c r="AR120"/>
      <c r="AS120"/>
    </row>
    <row r="121" spans="11:87">
      <c r="K121"/>
      <c r="L121" t="s">
        <v>525</v>
      </c>
      <c r="M121">
        <v>1</v>
      </c>
      <c r="N121"/>
      <c r="O121"/>
      <c r="P121"/>
      <c r="Q121"/>
      <c r="R121"/>
      <c r="S121"/>
      <c r="T121"/>
      <c r="U121"/>
      <c r="V121"/>
      <c r="W121"/>
      <c r="X121"/>
      <c r="Y121"/>
      <c r="Z121"/>
      <c r="AA121"/>
      <c r="AB121">
        <v>1</v>
      </c>
      <c r="AC121"/>
      <c r="AD121"/>
      <c r="AE121"/>
      <c r="AF121"/>
      <c r="AG121"/>
      <c r="AH121"/>
      <c r="AI121"/>
      <c r="AJ121"/>
      <c r="AK121"/>
      <c r="AL121"/>
      <c r="AM121"/>
      <c r="AN121"/>
      <c r="AO121"/>
      <c r="AP121"/>
      <c r="AQ121"/>
      <c r="AR121"/>
      <c r="AS121"/>
    </row>
    <row r="122" spans="11:87">
      <c r="K122"/>
      <c r="L122" t="s">
        <v>526</v>
      </c>
      <c r="M122"/>
      <c r="N122">
        <v>1</v>
      </c>
      <c r="O122"/>
      <c r="P122"/>
      <c r="Q122"/>
      <c r="R122"/>
      <c r="S122"/>
      <c r="T122"/>
      <c r="U122">
        <v>1</v>
      </c>
      <c r="V122"/>
      <c r="W122"/>
      <c r="X122"/>
      <c r="Y122"/>
      <c r="Z122"/>
      <c r="AA122"/>
      <c r="AB122">
        <v>2</v>
      </c>
      <c r="AC122"/>
      <c r="AD122"/>
      <c r="AE122"/>
      <c r="AF122"/>
      <c r="AG122"/>
      <c r="AH122"/>
      <c r="AI122"/>
      <c r="AJ122"/>
      <c r="AK122"/>
      <c r="AL122"/>
      <c r="AM122"/>
      <c r="AN122"/>
      <c r="AO122"/>
      <c r="AP122"/>
      <c r="AQ122"/>
      <c r="AR122"/>
      <c r="AS122"/>
    </row>
    <row r="123" spans="11:87">
      <c r="K123"/>
      <c r="L123" t="s">
        <v>544</v>
      </c>
      <c r="M123"/>
      <c r="N123"/>
      <c r="O123"/>
      <c r="P123"/>
      <c r="Q123"/>
      <c r="R123"/>
      <c r="S123"/>
      <c r="T123"/>
      <c r="U123"/>
      <c r="V123"/>
      <c r="W123"/>
      <c r="X123">
        <v>1</v>
      </c>
      <c r="Y123"/>
      <c r="Z123"/>
      <c r="AA123"/>
      <c r="AB123">
        <v>1</v>
      </c>
      <c r="AC123"/>
      <c r="AD123"/>
      <c r="AE123"/>
      <c r="AF123"/>
      <c r="AG123"/>
      <c r="AH123"/>
      <c r="AI123"/>
      <c r="AJ123"/>
      <c r="AK123"/>
      <c r="AL123"/>
      <c r="AM123"/>
      <c r="AN123"/>
      <c r="AO123"/>
      <c r="AP123"/>
      <c r="AQ123"/>
      <c r="AR123"/>
      <c r="AS123"/>
    </row>
    <row r="124" spans="11:87">
      <c r="K124" t="s">
        <v>552</v>
      </c>
      <c r="L124"/>
      <c r="M124">
        <v>2</v>
      </c>
      <c r="N124">
        <v>1</v>
      </c>
      <c r="O124">
        <v>4</v>
      </c>
      <c r="P124">
        <v>4</v>
      </c>
      <c r="Q124"/>
      <c r="R124"/>
      <c r="S124"/>
      <c r="T124">
        <v>4</v>
      </c>
      <c r="U124">
        <v>1</v>
      </c>
      <c r="V124">
        <v>4</v>
      </c>
      <c r="W124"/>
      <c r="X124">
        <v>1</v>
      </c>
      <c r="Y124">
        <v>1</v>
      </c>
      <c r="Z124"/>
      <c r="AA124"/>
      <c r="AB124">
        <v>22</v>
      </c>
      <c r="AC124"/>
      <c r="AD124"/>
      <c r="AE124"/>
      <c r="AF124"/>
      <c r="AG124"/>
      <c r="AH124"/>
      <c r="AI124"/>
      <c r="AJ124"/>
      <c r="AK124"/>
      <c r="AL124"/>
      <c r="AM124"/>
      <c r="AN124"/>
      <c r="AO124"/>
      <c r="AP124"/>
      <c r="AQ124"/>
      <c r="AR124"/>
      <c r="AS124"/>
    </row>
    <row r="125" spans="11:87">
      <c r="K125" t="s">
        <v>279</v>
      </c>
      <c r="L125" t="s">
        <v>279</v>
      </c>
      <c r="M125"/>
      <c r="N125"/>
      <c r="O125"/>
      <c r="P125"/>
      <c r="Q125"/>
      <c r="R125"/>
      <c r="S125"/>
      <c r="T125"/>
      <c r="U125"/>
      <c r="V125"/>
      <c r="W125"/>
      <c r="X125"/>
      <c r="Y125"/>
      <c r="Z125"/>
      <c r="AA125">
        <v>3</v>
      </c>
      <c r="AB125">
        <v>3</v>
      </c>
      <c r="AC125"/>
      <c r="AD125"/>
      <c r="AE125"/>
      <c r="AF125"/>
      <c r="AG125"/>
      <c r="AH125"/>
      <c r="AI125"/>
      <c r="AJ125"/>
      <c r="AK125"/>
      <c r="AL125"/>
      <c r="AM125"/>
      <c r="AN125"/>
      <c r="AO125"/>
      <c r="AP125"/>
      <c r="AQ125"/>
      <c r="AR125"/>
      <c r="AS125"/>
    </row>
    <row r="126" spans="11:87">
      <c r="K126" t="s">
        <v>553</v>
      </c>
      <c r="L126"/>
      <c r="M126"/>
      <c r="N126"/>
      <c r="O126"/>
      <c r="P126"/>
      <c r="Q126"/>
      <c r="R126"/>
      <c r="S126"/>
      <c r="T126"/>
      <c r="U126"/>
      <c r="V126"/>
      <c r="W126"/>
      <c r="X126"/>
      <c r="Y126"/>
      <c r="Z126"/>
      <c r="AA126">
        <v>3</v>
      </c>
      <c r="AB126">
        <v>3</v>
      </c>
      <c r="AC126"/>
      <c r="AD126"/>
      <c r="AE126"/>
      <c r="AF126"/>
      <c r="AG126"/>
      <c r="AH126"/>
      <c r="AI126"/>
      <c r="AJ126"/>
      <c r="AK126"/>
      <c r="AL126"/>
      <c r="AM126"/>
      <c r="AN126"/>
      <c r="AO126"/>
      <c r="AP126"/>
      <c r="AQ126"/>
      <c r="AR126"/>
      <c r="AS126"/>
    </row>
    <row r="127" spans="11:87">
      <c r="K127" t="s">
        <v>506</v>
      </c>
      <c r="L127" t="s">
        <v>505</v>
      </c>
      <c r="M127"/>
      <c r="N127"/>
      <c r="O127">
        <v>1</v>
      </c>
      <c r="P127">
        <v>1</v>
      </c>
      <c r="Q127"/>
      <c r="R127"/>
      <c r="S127"/>
      <c r="T127">
        <v>1</v>
      </c>
      <c r="U127"/>
      <c r="V127">
        <v>1</v>
      </c>
      <c r="W127"/>
      <c r="X127"/>
      <c r="Y127"/>
      <c r="Z127"/>
      <c r="AA127"/>
      <c r="AB127">
        <v>4</v>
      </c>
      <c r="AC127"/>
      <c r="AD127"/>
      <c r="AE127"/>
      <c r="AF127"/>
      <c r="AG127"/>
      <c r="AH127"/>
      <c r="AI127"/>
      <c r="AJ127"/>
      <c r="AK127"/>
      <c r="AL127"/>
      <c r="AM127"/>
      <c r="AN127"/>
      <c r="AO127"/>
      <c r="AP127"/>
      <c r="AQ127"/>
      <c r="AR127"/>
      <c r="AS127"/>
    </row>
    <row r="128" spans="11:87">
      <c r="K128"/>
      <c r="L128" t="s">
        <v>540</v>
      </c>
      <c r="M128"/>
      <c r="N128"/>
      <c r="O128">
        <v>1</v>
      </c>
      <c r="P128">
        <v>1</v>
      </c>
      <c r="Q128"/>
      <c r="R128"/>
      <c r="S128"/>
      <c r="T128">
        <v>1</v>
      </c>
      <c r="U128"/>
      <c r="V128">
        <v>1</v>
      </c>
      <c r="W128"/>
      <c r="X128"/>
      <c r="Y128"/>
      <c r="Z128"/>
      <c r="AA128"/>
      <c r="AB128">
        <v>4</v>
      </c>
      <c r="AC128"/>
      <c r="AD128"/>
      <c r="AE128"/>
      <c r="AF128"/>
      <c r="AG128"/>
      <c r="AH128"/>
      <c r="AI128"/>
      <c r="AJ128"/>
      <c r="AK128"/>
      <c r="AL128"/>
      <c r="AM128"/>
      <c r="AN128"/>
      <c r="AO128"/>
      <c r="AP128"/>
      <c r="AQ128"/>
      <c r="AR128"/>
      <c r="AS128"/>
    </row>
    <row r="129" spans="11:45">
      <c r="K129"/>
      <c r="L129" t="s">
        <v>541</v>
      </c>
      <c r="M129"/>
      <c r="N129"/>
      <c r="O129">
        <v>1</v>
      </c>
      <c r="P129">
        <v>1</v>
      </c>
      <c r="Q129"/>
      <c r="R129"/>
      <c r="S129"/>
      <c r="T129">
        <v>1</v>
      </c>
      <c r="U129"/>
      <c r="V129">
        <v>1</v>
      </c>
      <c r="W129"/>
      <c r="X129"/>
      <c r="Y129"/>
      <c r="Z129"/>
      <c r="AA129"/>
      <c r="AB129">
        <v>4</v>
      </c>
      <c r="AC129"/>
      <c r="AD129"/>
      <c r="AE129"/>
      <c r="AF129"/>
      <c r="AG129"/>
      <c r="AH129"/>
      <c r="AI129"/>
      <c r="AJ129"/>
      <c r="AK129"/>
      <c r="AL129"/>
      <c r="AM129"/>
      <c r="AN129"/>
      <c r="AO129"/>
      <c r="AP129"/>
      <c r="AQ129"/>
      <c r="AR129"/>
      <c r="AS129"/>
    </row>
    <row r="130" spans="11:45">
      <c r="K130" t="s">
        <v>554</v>
      </c>
      <c r="L130"/>
      <c r="M130"/>
      <c r="N130"/>
      <c r="O130">
        <v>3</v>
      </c>
      <c r="P130">
        <v>3</v>
      </c>
      <c r="Q130"/>
      <c r="R130"/>
      <c r="S130"/>
      <c r="T130">
        <v>3</v>
      </c>
      <c r="U130"/>
      <c r="V130">
        <v>3</v>
      </c>
      <c r="W130"/>
      <c r="X130"/>
      <c r="Y130"/>
      <c r="Z130"/>
      <c r="AA130"/>
      <c r="AB130">
        <v>12</v>
      </c>
      <c r="AC130"/>
      <c r="AD130"/>
      <c r="AE130"/>
      <c r="AF130"/>
      <c r="AG130"/>
      <c r="AH130"/>
      <c r="AI130"/>
      <c r="AJ130"/>
      <c r="AK130"/>
      <c r="AL130"/>
      <c r="AM130"/>
      <c r="AN130"/>
      <c r="AO130"/>
      <c r="AP130"/>
      <c r="AQ130"/>
      <c r="AR130"/>
      <c r="AS130"/>
    </row>
    <row r="131" spans="11:45">
      <c r="K131" t="s">
        <v>537</v>
      </c>
      <c r="L131" t="s">
        <v>536</v>
      </c>
      <c r="M131"/>
      <c r="N131"/>
      <c r="O131"/>
      <c r="P131">
        <v>1</v>
      </c>
      <c r="Q131"/>
      <c r="R131"/>
      <c r="S131"/>
      <c r="T131"/>
      <c r="U131"/>
      <c r="V131"/>
      <c r="W131"/>
      <c r="X131"/>
      <c r="Y131"/>
      <c r="Z131"/>
      <c r="AA131"/>
      <c r="AB131">
        <v>1</v>
      </c>
      <c r="AC131"/>
      <c r="AD131"/>
      <c r="AE131"/>
      <c r="AF131"/>
      <c r="AG131"/>
      <c r="AH131"/>
      <c r="AI131"/>
      <c r="AJ131"/>
      <c r="AK131"/>
      <c r="AL131"/>
      <c r="AM131"/>
      <c r="AN131"/>
      <c r="AO131"/>
      <c r="AP131"/>
      <c r="AQ131"/>
      <c r="AR131"/>
      <c r="AS131"/>
    </row>
    <row r="132" spans="11:45">
      <c r="K132" t="s">
        <v>555</v>
      </c>
      <c r="L132"/>
      <c r="M132"/>
      <c r="N132"/>
      <c r="O132"/>
      <c r="P132">
        <v>1</v>
      </c>
      <c r="Q132"/>
      <c r="R132"/>
      <c r="S132"/>
      <c r="T132"/>
      <c r="U132"/>
      <c r="V132"/>
      <c r="W132"/>
      <c r="X132"/>
      <c r="Y132"/>
      <c r="Z132"/>
      <c r="AA132"/>
      <c r="AB132">
        <v>1</v>
      </c>
      <c r="AC132"/>
      <c r="AD132"/>
      <c r="AE132"/>
      <c r="AF132"/>
      <c r="AG132"/>
      <c r="AH132"/>
      <c r="AI132"/>
      <c r="AJ132"/>
      <c r="AK132"/>
      <c r="AL132"/>
      <c r="AM132"/>
      <c r="AN132"/>
      <c r="AO132"/>
      <c r="AP132"/>
      <c r="AQ132"/>
      <c r="AR132"/>
      <c r="AS132"/>
    </row>
    <row r="133" spans="11:45">
      <c r="K133" t="s">
        <v>502</v>
      </c>
      <c r="L133" t="s">
        <v>501</v>
      </c>
      <c r="M133"/>
      <c r="N133"/>
      <c r="O133"/>
      <c r="P133"/>
      <c r="Q133">
        <v>1</v>
      </c>
      <c r="R133">
        <v>1</v>
      </c>
      <c r="S133"/>
      <c r="T133"/>
      <c r="U133"/>
      <c r="V133"/>
      <c r="W133"/>
      <c r="X133"/>
      <c r="Y133"/>
      <c r="Z133"/>
      <c r="AA133"/>
      <c r="AB133">
        <v>2</v>
      </c>
      <c r="AC133"/>
      <c r="AD133"/>
      <c r="AE133"/>
      <c r="AF133"/>
      <c r="AG133"/>
      <c r="AH133"/>
      <c r="AI133"/>
      <c r="AJ133"/>
      <c r="AK133"/>
      <c r="AL133"/>
      <c r="AM133"/>
      <c r="AN133"/>
      <c r="AO133"/>
      <c r="AP133"/>
      <c r="AQ133"/>
      <c r="AR133"/>
      <c r="AS133"/>
    </row>
    <row r="134" spans="11:45">
      <c r="K134"/>
      <c r="L134" t="s">
        <v>511</v>
      </c>
      <c r="M134"/>
      <c r="N134"/>
      <c r="O134">
        <v>1</v>
      </c>
      <c r="P134">
        <v>1</v>
      </c>
      <c r="Q134"/>
      <c r="R134"/>
      <c r="S134"/>
      <c r="T134">
        <v>1</v>
      </c>
      <c r="U134">
        <v>1</v>
      </c>
      <c r="V134">
        <v>1</v>
      </c>
      <c r="W134"/>
      <c r="X134"/>
      <c r="Y134"/>
      <c r="Z134"/>
      <c r="AA134"/>
      <c r="AB134">
        <v>5</v>
      </c>
      <c r="AC134"/>
      <c r="AD134"/>
      <c r="AE134"/>
      <c r="AF134"/>
      <c r="AG134"/>
      <c r="AH134"/>
      <c r="AI134"/>
      <c r="AJ134"/>
      <c r="AK134"/>
      <c r="AL134"/>
      <c r="AM134"/>
      <c r="AN134"/>
      <c r="AO134"/>
      <c r="AP134"/>
      <c r="AQ134"/>
      <c r="AR134"/>
      <c r="AS134"/>
    </row>
    <row r="135" spans="11:45">
      <c r="K135"/>
      <c r="L135" t="s">
        <v>512</v>
      </c>
      <c r="M135"/>
      <c r="N135"/>
      <c r="O135"/>
      <c r="P135"/>
      <c r="Q135"/>
      <c r="R135">
        <v>1</v>
      </c>
      <c r="S135"/>
      <c r="T135"/>
      <c r="U135"/>
      <c r="V135"/>
      <c r="W135"/>
      <c r="X135"/>
      <c r="Y135"/>
      <c r="Z135"/>
      <c r="AA135"/>
      <c r="AB135">
        <v>1</v>
      </c>
      <c r="AC135"/>
      <c r="AD135"/>
      <c r="AE135"/>
      <c r="AF135"/>
      <c r="AG135"/>
      <c r="AH135"/>
      <c r="AI135"/>
      <c r="AJ135"/>
      <c r="AK135"/>
      <c r="AL135"/>
      <c r="AM135"/>
      <c r="AN135"/>
      <c r="AO135"/>
      <c r="AP135"/>
      <c r="AQ135"/>
      <c r="AR135"/>
      <c r="AS135"/>
    </row>
    <row r="136" spans="11:45">
      <c r="K136"/>
      <c r="L136" t="s">
        <v>514</v>
      </c>
      <c r="M136"/>
      <c r="N136"/>
      <c r="O136"/>
      <c r="P136"/>
      <c r="Q136">
        <v>1</v>
      </c>
      <c r="R136"/>
      <c r="S136"/>
      <c r="T136"/>
      <c r="U136"/>
      <c r="V136"/>
      <c r="W136"/>
      <c r="X136"/>
      <c r="Y136"/>
      <c r="Z136"/>
      <c r="AA136"/>
      <c r="AB136">
        <v>1</v>
      </c>
      <c r="AC136"/>
      <c r="AD136"/>
      <c r="AE136"/>
      <c r="AF136"/>
      <c r="AG136"/>
      <c r="AH136"/>
      <c r="AI136"/>
      <c r="AJ136"/>
      <c r="AK136"/>
      <c r="AL136"/>
      <c r="AM136"/>
      <c r="AN136"/>
      <c r="AO136"/>
      <c r="AP136"/>
      <c r="AQ136"/>
      <c r="AR136"/>
      <c r="AS136"/>
    </row>
    <row r="137" spans="11:45">
      <c r="K137"/>
      <c r="L137" t="s">
        <v>515</v>
      </c>
      <c r="M137"/>
      <c r="N137"/>
      <c r="O137"/>
      <c r="P137"/>
      <c r="Q137">
        <v>1</v>
      </c>
      <c r="R137"/>
      <c r="S137"/>
      <c r="T137"/>
      <c r="U137"/>
      <c r="V137"/>
      <c r="W137"/>
      <c r="X137"/>
      <c r="Y137"/>
      <c r="Z137"/>
      <c r="AA137"/>
      <c r="AB137">
        <v>1</v>
      </c>
      <c r="AC137"/>
      <c r="AD137"/>
      <c r="AE137"/>
      <c r="AF137"/>
      <c r="AG137"/>
      <c r="AH137"/>
      <c r="AI137"/>
      <c r="AJ137"/>
      <c r="AK137"/>
      <c r="AL137"/>
      <c r="AM137"/>
      <c r="AN137"/>
      <c r="AO137"/>
      <c r="AP137"/>
      <c r="AQ137"/>
      <c r="AR137"/>
      <c r="AS137"/>
    </row>
    <row r="138" spans="11:45">
      <c r="K138"/>
      <c r="L138" t="s">
        <v>538</v>
      </c>
      <c r="M138"/>
      <c r="N138"/>
      <c r="O138"/>
      <c r="P138"/>
      <c r="Q138"/>
      <c r="R138">
        <v>1</v>
      </c>
      <c r="S138"/>
      <c r="T138"/>
      <c r="U138"/>
      <c r="V138"/>
      <c r="W138"/>
      <c r="X138"/>
      <c r="Y138"/>
      <c r="Z138"/>
      <c r="AA138"/>
      <c r="AB138">
        <v>1</v>
      </c>
      <c r="AC138"/>
      <c r="AD138"/>
      <c r="AE138"/>
      <c r="AF138"/>
      <c r="AG138"/>
      <c r="AH138"/>
      <c r="AI138"/>
      <c r="AJ138"/>
      <c r="AK138"/>
      <c r="AL138"/>
      <c r="AM138"/>
      <c r="AN138"/>
      <c r="AO138"/>
      <c r="AP138"/>
      <c r="AQ138"/>
      <c r="AR138"/>
      <c r="AS138"/>
    </row>
    <row r="139" spans="11:45">
      <c r="K139"/>
      <c r="L139" t="s">
        <v>539</v>
      </c>
      <c r="M139"/>
      <c r="N139"/>
      <c r="O139"/>
      <c r="P139"/>
      <c r="Q139">
        <v>1</v>
      </c>
      <c r="R139">
        <v>1</v>
      </c>
      <c r="S139"/>
      <c r="T139"/>
      <c r="U139"/>
      <c r="V139"/>
      <c r="W139"/>
      <c r="X139"/>
      <c r="Y139"/>
      <c r="Z139"/>
      <c r="AA139"/>
      <c r="AB139">
        <v>2</v>
      </c>
    </row>
    <row r="140" spans="11:45">
      <c r="K140"/>
      <c r="L140" t="s">
        <v>546</v>
      </c>
      <c r="M140"/>
      <c r="N140">
        <v>1</v>
      </c>
      <c r="O140"/>
      <c r="P140"/>
      <c r="Q140"/>
      <c r="R140"/>
      <c r="S140"/>
      <c r="T140"/>
      <c r="U140"/>
      <c r="V140"/>
      <c r="W140"/>
      <c r="X140"/>
      <c r="Y140"/>
      <c r="Z140"/>
      <c r="AA140"/>
      <c r="AB140">
        <v>1</v>
      </c>
    </row>
    <row r="141" spans="11:45">
      <c r="K141"/>
      <c r="L141" t="s">
        <v>547</v>
      </c>
      <c r="M141"/>
      <c r="N141">
        <v>1</v>
      </c>
      <c r="O141"/>
      <c r="P141"/>
      <c r="Q141"/>
      <c r="R141"/>
      <c r="S141"/>
      <c r="T141"/>
      <c r="U141"/>
      <c r="V141"/>
      <c r="W141"/>
      <c r="X141"/>
      <c r="Y141"/>
      <c r="Z141"/>
      <c r="AA141"/>
      <c r="AB141">
        <v>1</v>
      </c>
    </row>
    <row r="142" spans="11:45">
      <c r="K142" t="s">
        <v>556</v>
      </c>
      <c r="L142"/>
      <c r="M142"/>
      <c r="N142">
        <v>2</v>
      </c>
      <c r="O142">
        <v>1</v>
      </c>
      <c r="P142">
        <v>1</v>
      </c>
      <c r="Q142">
        <v>4</v>
      </c>
      <c r="R142">
        <v>4</v>
      </c>
      <c r="S142"/>
      <c r="T142">
        <v>1</v>
      </c>
      <c r="U142">
        <v>1</v>
      </c>
      <c r="V142">
        <v>1</v>
      </c>
      <c r="W142"/>
      <c r="X142"/>
      <c r="Y142"/>
      <c r="Z142"/>
      <c r="AA142"/>
      <c r="AB142">
        <v>15</v>
      </c>
    </row>
    <row r="143" spans="11:45">
      <c r="K143" t="s">
        <v>549</v>
      </c>
      <c r="L143"/>
      <c r="M143">
        <v>6</v>
      </c>
      <c r="N143">
        <v>3</v>
      </c>
      <c r="O143">
        <v>13</v>
      </c>
      <c r="P143">
        <v>14</v>
      </c>
      <c r="Q143">
        <v>4</v>
      </c>
      <c r="R143">
        <v>4</v>
      </c>
      <c r="S143">
        <v>1</v>
      </c>
      <c r="T143">
        <v>13</v>
      </c>
      <c r="U143">
        <v>7</v>
      </c>
      <c r="V143">
        <v>13</v>
      </c>
      <c r="W143">
        <v>1</v>
      </c>
      <c r="X143">
        <v>2</v>
      </c>
      <c r="Y143">
        <v>1</v>
      </c>
      <c r="Z143">
        <v>2</v>
      </c>
      <c r="AA143">
        <v>3</v>
      </c>
      <c r="AB143">
        <v>87</v>
      </c>
    </row>
    <row r="144" spans="11:45">
      <c r="K144"/>
      <c r="L144"/>
      <c r="M144"/>
      <c r="N144"/>
      <c r="O144"/>
      <c r="P144"/>
      <c r="Q144"/>
      <c r="R144"/>
      <c r="S144"/>
      <c r="T144"/>
      <c r="U144"/>
      <c r="V144"/>
      <c r="W144"/>
      <c r="X144"/>
      <c r="Y144"/>
      <c r="Z144"/>
      <c r="AA144"/>
      <c r="AB144"/>
    </row>
    <row r="145" spans="11:28">
      <c r="K145"/>
      <c r="L145"/>
      <c r="M145"/>
      <c r="N145"/>
      <c r="O145"/>
      <c r="P145"/>
      <c r="Q145"/>
      <c r="R145"/>
      <c r="S145"/>
      <c r="T145"/>
      <c r="U145"/>
      <c r="V145"/>
      <c r="W145"/>
      <c r="X145"/>
      <c r="Y145"/>
      <c r="Z145"/>
      <c r="AA145"/>
      <c r="AB145"/>
    </row>
    <row r="146" spans="11:28">
      <c r="K146"/>
      <c r="L146"/>
      <c r="M146"/>
      <c r="N146"/>
      <c r="O146"/>
      <c r="P146"/>
      <c r="Q146"/>
      <c r="R146"/>
      <c r="S146"/>
      <c r="T146"/>
      <c r="U146"/>
      <c r="V146"/>
      <c r="W146"/>
      <c r="X146"/>
      <c r="Y146"/>
      <c r="Z146"/>
      <c r="AA146"/>
      <c r="AB146"/>
    </row>
    <row r="147" spans="11:28">
      <c r="K147"/>
      <c r="L147"/>
      <c r="M147"/>
      <c r="N147"/>
      <c r="O147"/>
      <c r="P147"/>
      <c r="Q147"/>
      <c r="R147"/>
      <c r="S147"/>
      <c r="T147"/>
      <c r="U147"/>
      <c r="V147"/>
      <c r="W147"/>
      <c r="X147"/>
      <c r="Y147"/>
      <c r="Z147"/>
      <c r="AA147"/>
      <c r="AB147"/>
    </row>
    <row r="148" spans="11:28">
      <c r="K148"/>
      <c r="L148"/>
      <c r="M148"/>
      <c r="N148"/>
      <c r="O148"/>
      <c r="P148"/>
      <c r="Q148"/>
      <c r="R148"/>
      <c r="S148"/>
      <c r="T148"/>
      <c r="U148"/>
      <c r="V148"/>
      <c r="W148"/>
      <c r="X148"/>
      <c r="Y148"/>
      <c r="Z148"/>
      <c r="AA148"/>
      <c r="AB148"/>
    </row>
    <row r="149" spans="11:28">
      <c r="K149"/>
      <c r="L149"/>
      <c r="M149"/>
      <c r="N149"/>
      <c r="O149"/>
      <c r="P149"/>
      <c r="Q149"/>
      <c r="R149"/>
      <c r="S149"/>
      <c r="T149"/>
      <c r="U149"/>
      <c r="V149"/>
      <c r="W149"/>
      <c r="X149"/>
      <c r="Y149"/>
      <c r="Z149"/>
      <c r="AA149"/>
      <c r="AB149"/>
    </row>
    <row r="150" spans="11:28">
      <c r="K150"/>
      <c r="L150"/>
      <c r="M150"/>
      <c r="N150"/>
      <c r="O150"/>
      <c r="P150"/>
      <c r="Q150"/>
      <c r="R150"/>
      <c r="S150"/>
      <c r="T150"/>
      <c r="U150"/>
      <c r="V150"/>
      <c r="W150"/>
      <c r="X150"/>
      <c r="Y150"/>
      <c r="Z150"/>
      <c r="AA150"/>
      <c r="AB150"/>
    </row>
    <row r="151" spans="11:28">
      <c r="K151"/>
      <c r="L151"/>
      <c r="M151"/>
      <c r="N151"/>
      <c r="O151"/>
      <c r="P151"/>
      <c r="Q151"/>
      <c r="R151"/>
      <c r="S151"/>
      <c r="T151"/>
      <c r="U151"/>
      <c r="V151"/>
      <c r="W151"/>
      <c r="X151"/>
      <c r="Y151"/>
      <c r="Z151"/>
      <c r="AA151"/>
      <c r="AB151"/>
    </row>
    <row r="152" spans="11:28">
      <c r="K152"/>
      <c r="L152"/>
      <c r="M152"/>
      <c r="N152"/>
      <c r="O152"/>
      <c r="P152"/>
      <c r="Q152"/>
      <c r="R152"/>
      <c r="S152"/>
      <c r="T152"/>
      <c r="U152"/>
      <c r="V152"/>
      <c r="W152"/>
      <c r="X152"/>
      <c r="Y152"/>
      <c r="Z152"/>
      <c r="AA152"/>
      <c r="AB152"/>
    </row>
    <row r="153" spans="11:28">
      <c r="K153"/>
      <c r="L153"/>
      <c r="M153"/>
      <c r="N153"/>
      <c r="O153"/>
      <c r="P153"/>
      <c r="Q153"/>
      <c r="R153"/>
      <c r="S153"/>
      <c r="T153"/>
      <c r="U153"/>
      <c r="V153"/>
      <c r="W153"/>
      <c r="X153"/>
      <c r="Y153"/>
      <c r="Z153"/>
      <c r="AA153"/>
      <c r="AB153"/>
    </row>
    <row r="154" spans="11:28">
      <c r="K154"/>
      <c r="L154"/>
      <c r="M154"/>
      <c r="N154"/>
      <c r="O154"/>
      <c r="P154"/>
      <c r="Q154"/>
      <c r="R154"/>
      <c r="S154"/>
      <c r="T154"/>
      <c r="U154"/>
      <c r="V154"/>
      <c r="W154"/>
      <c r="X154"/>
      <c r="Y154"/>
      <c r="Z154"/>
      <c r="AA154"/>
      <c r="AB154"/>
    </row>
    <row r="155" spans="11:28">
      <c r="K155"/>
      <c r="L155"/>
      <c r="M155"/>
      <c r="N155"/>
      <c r="O155"/>
      <c r="P155"/>
      <c r="Q155"/>
      <c r="R155"/>
      <c r="S155"/>
      <c r="T155"/>
      <c r="U155"/>
      <c r="V155"/>
      <c r="W155"/>
      <c r="X155"/>
      <c r="Y155"/>
      <c r="Z155"/>
      <c r="AA155"/>
      <c r="AB155"/>
    </row>
    <row r="156" spans="11:28">
      <c r="K156"/>
      <c r="L156"/>
      <c r="M156"/>
      <c r="N156"/>
      <c r="O156"/>
      <c r="P156"/>
      <c r="Q156"/>
      <c r="R156"/>
      <c r="S156"/>
      <c r="T156"/>
      <c r="U156"/>
      <c r="V156"/>
      <c r="W156"/>
      <c r="X156"/>
      <c r="Y156"/>
      <c r="Z156"/>
      <c r="AA156"/>
      <c r="AB156"/>
    </row>
    <row r="157" spans="11:28">
      <c r="K157"/>
      <c r="L157"/>
      <c r="M157"/>
      <c r="N157"/>
      <c r="O157"/>
      <c r="P157"/>
      <c r="Q157"/>
      <c r="R157"/>
      <c r="S157"/>
      <c r="T157"/>
      <c r="U157"/>
      <c r="V157"/>
      <c r="W157"/>
      <c r="X157"/>
      <c r="Y157"/>
      <c r="Z157"/>
      <c r="AA157"/>
      <c r="AB157"/>
    </row>
    <row r="158" spans="11:28">
      <c r="K158"/>
      <c r="L158"/>
      <c r="M158"/>
      <c r="N158"/>
      <c r="O158"/>
      <c r="P158"/>
      <c r="Q158"/>
      <c r="R158"/>
      <c r="S158"/>
      <c r="T158"/>
      <c r="U158"/>
      <c r="V158"/>
      <c r="W158"/>
      <c r="X158"/>
      <c r="Y158"/>
      <c r="Z158"/>
      <c r="AA158"/>
      <c r="AB158"/>
    </row>
    <row r="159" spans="11:28">
      <c r="K159"/>
      <c r="L159"/>
      <c r="M159"/>
      <c r="N159"/>
      <c r="O159"/>
      <c r="P159"/>
      <c r="Q159"/>
      <c r="R159"/>
      <c r="S159"/>
      <c r="T159"/>
      <c r="U159"/>
      <c r="V159"/>
      <c r="W159"/>
      <c r="X159"/>
      <c r="Y159"/>
      <c r="Z159"/>
      <c r="AA159"/>
      <c r="AB159"/>
    </row>
    <row r="160" spans="11:28">
      <c r="K160"/>
      <c r="L160"/>
      <c r="M160"/>
      <c r="N160"/>
      <c r="O160"/>
      <c r="P160"/>
      <c r="Q160"/>
      <c r="R160"/>
      <c r="S160"/>
      <c r="T160"/>
      <c r="U160"/>
      <c r="V160"/>
      <c r="W160"/>
      <c r="X160"/>
      <c r="Y160"/>
      <c r="Z160"/>
      <c r="AA160"/>
      <c r="AB160"/>
    </row>
    <row r="161" spans="11:28">
      <c r="K161"/>
      <c r="L161"/>
      <c r="M161"/>
      <c r="N161"/>
      <c r="O161"/>
      <c r="P161"/>
      <c r="Q161"/>
      <c r="R161"/>
      <c r="S161"/>
      <c r="T161"/>
      <c r="U161"/>
      <c r="V161"/>
      <c r="W161"/>
      <c r="X161"/>
      <c r="Y161"/>
      <c r="Z161"/>
      <c r="AA161"/>
      <c r="AB161"/>
    </row>
    <row r="162" spans="11:28">
      <c r="K162"/>
      <c r="L162"/>
      <c r="M162"/>
      <c r="N162"/>
      <c r="O162"/>
      <c r="P162"/>
      <c r="Q162"/>
      <c r="R162"/>
      <c r="S162"/>
      <c r="T162"/>
      <c r="U162"/>
      <c r="V162"/>
      <c r="W162"/>
      <c r="X162"/>
      <c r="Y162"/>
      <c r="Z162"/>
      <c r="AA162"/>
      <c r="AB162"/>
    </row>
    <row r="163" spans="11:28">
      <c r="K163"/>
      <c r="L163"/>
      <c r="M163"/>
      <c r="N163"/>
      <c r="O163"/>
      <c r="P163"/>
      <c r="Q163"/>
      <c r="R163"/>
      <c r="S163"/>
      <c r="T163"/>
      <c r="U163"/>
      <c r="V163"/>
      <c r="W163"/>
      <c r="X163"/>
      <c r="Y163"/>
      <c r="Z163"/>
      <c r="AA163"/>
      <c r="AB163"/>
    </row>
    <row r="164" spans="11:28">
      <c r="K164"/>
      <c r="L164"/>
      <c r="M164"/>
      <c r="N164"/>
      <c r="O164"/>
      <c r="P164"/>
      <c r="Q164"/>
      <c r="R164"/>
      <c r="S164"/>
      <c r="T164"/>
      <c r="U164"/>
      <c r="V164"/>
      <c r="W164"/>
      <c r="X164"/>
      <c r="Y164"/>
      <c r="Z164"/>
      <c r="AA164"/>
      <c r="AB164"/>
    </row>
    <row r="165" spans="11:28">
      <c r="K165"/>
      <c r="L165"/>
      <c r="M165"/>
      <c r="N165"/>
      <c r="O165"/>
      <c r="P165"/>
      <c r="Q165"/>
      <c r="R165"/>
      <c r="S165"/>
      <c r="T165"/>
      <c r="U165"/>
      <c r="V165"/>
      <c r="W165"/>
      <c r="X165"/>
      <c r="Y165"/>
      <c r="Z165"/>
      <c r="AA165"/>
      <c r="AB165"/>
    </row>
    <row r="166" spans="11:28">
      <c r="K166"/>
      <c r="L166"/>
      <c r="M166"/>
      <c r="N166"/>
      <c r="O166"/>
      <c r="P166"/>
      <c r="Q166"/>
      <c r="R166"/>
      <c r="S166"/>
      <c r="T166"/>
      <c r="U166"/>
      <c r="V166"/>
      <c r="W166"/>
      <c r="X166"/>
      <c r="Y166"/>
      <c r="Z166"/>
      <c r="AA166"/>
      <c r="AB166"/>
    </row>
    <row r="167" spans="11:28">
      <c r="K167"/>
      <c r="L167"/>
      <c r="M167"/>
      <c r="N167"/>
      <c r="O167"/>
      <c r="P167"/>
      <c r="Q167"/>
      <c r="R167"/>
      <c r="S167"/>
      <c r="T167"/>
      <c r="U167"/>
      <c r="V167"/>
      <c r="W167"/>
      <c r="X167"/>
      <c r="Y167"/>
      <c r="Z167"/>
      <c r="AA167"/>
      <c r="AB167"/>
    </row>
    <row r="168" spans="11:28">
      <c r="K168"/>
      <c r="L168"/>
      <c r="M168"/>
      <c r="N168"/>
      <c r="O168"/>
      <c r="P168"/>
      <c r="Q168"/>
      <c r="R168"/>
      <c r="S168"/>
      <c r="T168"/>
      <c r="U168"/>
      <c r="V168"/>
      <c r="W168"/>
      <c r="X168"/>
      <c r="Y168"/>
      <c r="Z168"/>
      <c r="AA168"/>
      <c r="AB168"/>
    </row>
    <row r="169" spans="11:28">
      <c r="K169"/>
      <c r="L169"/>
      <c r="M169"/>
      <c r="N169"/>
      <c r="O169"/>
      <c r="P169"/>
      <c r="Q169"/>
      <c r="R169"/>
      <c r="S169"/>
      <c r="T169"/>
      <c r="U169"/>
      <c r="V169"/>
      <c r="W169"/>
      <c r="X169"/>
      <c r="Y169"/>
      <c r="Z169"/>
      <c r="AA169"/>
      <c r="AB169"/>
    </row>
    <row r="170" spans="11:28">
      <c r="K170"/>
      <c r="L170"/>
      <c r="M170"/>
      <c r="N170"/>
      <c r="O170"/>
      <c r="P170"/>
      <c r="Q170"/>
      <c r="R170"/>
      <c r="S170"/>
      <c r="T170"/>
      <c r="U170"/>
      <c r="V170"/>
      <c r="W170"/>
      <c r="X170"/>
      <c r="Y170"/>
      <c r="Z170"/>
      <c r="AA170"/>
      <c r="AB170"/>
    </row>
    <row r="171" spans="11:28">
      <c r="K171"/>
      <c r="L171"/>
      <c r="M171"/>
      <c r="N171"/>
      <c r="O171"/>
      <c r="P171"/>
      <c r="Q171"/>
      <c r="R171"/>
      <c r="S171"/>
      <c r="T171"/>
      <c r="U171"/>
      <c r="V171"/>
      <c r="W171"/>
      <c r="X171"/>
      <c r="Y171"/>
      <c r="Z171"/>
      <c r="AA171"/>
      <c r="AB171"/>
    </row>
    <row r="172" spans="11:28">
      <c r="K172"/>
      <c r="L172"/>
      <c r="M172"/>
      <c r="N172"/>
      <c r="O172"/>
      <c r="P172"/>
      <c r="Q172"/>
      <c r="R172"/>
      <c r="S172"/>
      <c r="T172"/>
      <c r="U172"/>
      <c r="V172"/>
      <c r="W172"/>
      <c r="X172"/>
      <c r="Y172"/>
      <c r="Z172"/>
      <c r="AA172"/>
      <c r="AB172"/>
    </row>
    <row r="173" spans="11:28">
      <c r="K173"/>
      <c r="L173"/>
      <c r="M173"/>
      <c r="N173"/>
      <c r="O173"/>
      <c r="P173"/>
      <c r="Q173"/>
      <c r="R173"/>
      <c r="S173"/>
      <c r="T173"/>
      <c r="U173"/>
      <c r="V173"/>
      <c r="W173"/>
      <c r="X173"/>
      <c r="Y173"/>
      <c r="Z173"/>
      <c r="AA173"/>
      <c r="AB173"/>
    </row>
    <row r="174" spans="11:28">
      <c r="K174"/>
      <c r="L174"/>
      <c r="M174"/>
      <c r="N174"/>
      <c r="O174"/>
      <c r="P174"/>
      <c r="Q174"/>
      <c r="R174"/>
      <c r="S174"/>
      <c r="T174"/>
      <c r="U174"/>
      <c r="V174"/>
      <c r="W174"/>
      <c r="X174"/>
      <c r="Y174"/>
      <c r="Z174"/>
      <c r="AA174"/>
      <c r="AB174"/>
    </row>
    <row r="175" spans="11:28">
      <c r="K175"/>
      <c r="L175"/>
      <c r="M175"/>
      <c r="N175"/>
      <c r="O175"/>
      <c r="P175"/>
      <c r="Q175"/>
      <c r="R175"/>
      <c r="S175"/>
      <c r="T175"/>
      <c r="U175"/>
      <c r="V175"/>
      <c r="W175"/>
      <c r="X175"/>
      <c r="Y175"/>
      <c r="Z175"/>
      <c r="AA175"/>
      <c r="AB175"/>
    </row>
    <row r="176" spans="11:28">
      <c r="K176"/>
      <c r="L176"/>
      <c r="M176"/>
      <c r="N176"/>
      <c r="O176"/>
      <c r="P176"/>
      <c r="Q176"/>
      <c r="R176"/>
      <c r="S176"/>
      <c r="T176"/>
      <c r="U176"/>
      <c r="V176"/>
      <c r="W176"/>
      <c r="X176"/>
      <c r="Y176"/>
      <c r="Z176"/>
      <c r="AA176"/>
      <c r="AB176"/>
    </row>
    <row r="177" spans="11:28">
      <c r="K177"/>
      <c r="L177"/>
      <c r="M177"/>
      <c r="N177"/>
      <c r="O177"/>
      <c r="P177"/>
      <c r="Q177"/>
      <c r="R177"/>
      <c r="S177"/>
      <c r="T177"/>
      <c r="U177"/>
      <c r="V177"/>
      <c r="W177"/>
      <c r="X177"/>
      <c r="Y177"/>
      <c r="Z177"/>
      <c r="AA177"/>
      <c r="AB177"/>
    </row>
    <row r="178" spans="11:28">
      <c r="K178"/>
      <c r="L178"/>
      <c r="M178"/>
      <c r="N178"/>
      <c r="O178"/>
      <c r="P178"/>
      <c r="Q178"/>
      <c r="R178"/>
      <c r="S178"/>
      <c r="T178"/>
      <c r="U178"/>
      <c r="V178"/>
      <c r="W178"/>
      <c r="X178"/>
      <c r="Y178"/>
      <c r="Z178"/>
      <c r="AA178"/>
      <c r="AB178"/>
    </row>
    <row r="179" spans="11:28">
      <c r="K179"/>
      <c r="L179"/>
      <c r="M179"/>
      <c r="N179"/>
    </row>
    <row r="180" spans="11:28">
      <c r="K180"/>
      <c r="L180"/>
      <c r="M180"/>
      <c r="N180"/>
    </row>
    <row r="181" spans="11:28">
      <c r="K181"/>
      <c r="L181"/>
      <c r="M181"/>
      <c r="N181"/>
    </row>
    <row r="182" spans="11:28">
      <c r="K182"/>
      <c r="L182"/>
      <c r="M182"/>
      <c r="N182"/>
    </row>
    <row r="183" spans="11:28">
      <c r="K183"/>
      <c r="L183"/>
      <c r="M183"/>
      <c r="N183"/>
    </row>
    <row r="184" spans="11:28">
      <c r="K184"/>
      <c r="L184"/>
      <c r="M184"/>
      <c r="N184"/>
    </row>
    <row r="185" spans="11:28">
      <c r="K185"/>
      <c r="L185"/>
      <c r="M185"/>
      <c r="N185"/>
    </row>
    <row r="186" spans="11:28">
      <c r="K186"/>
      <c r="L186"/>
      <c r="M186"/>
      <c r="N186"/>
    </row>
    <row r="187" spans="11:28">
      <c r="K187"/>
      <c r="L187"/>
      <c r="M187"/>
      <c r="N187"/>
    </row>
    <row r="188" spans="11:28">
      <c r="K188"/>
      <c r="L188"/>
      <c r="M188"/>
      <c r="N188"/>
    </row>
    <row r="189" spans="11:28">
      <c r="K189"/>
      <c r="L189"/>
      <c r="M189"/>
      <c r="N189"/>
    </row>
    <row r="190" spans="11:28">
      <c r="K190"/>
      <c r="L190"/>
      <c r="M190"/>
      <c r="N190"/>
    </row>
    <row r="191" spans="11:28">
      <c r="K191"/>
      <c r="L191"/>
      <c r="M191"/>
      <c r="N191"/>
    </row>
    <row r="192" spans="11:28">
      <c r="K192"/>
      <c r="L192"/>
      <c r="M192"/>
      <c r="N192"/>
    </row>
    <row r="193" spans="11:13">
      <c r="K193"/>
      <c r="L193"/>
      <c r="M193"/>
    </row>
    <row r="194" spans="11:13">
      <c r="K194"/>
      <c r="L194"/>
      <c r="M194"/>
    </row>
    <row r="195" spans="11:13">
      <c r="K195"/>
      <c r="L195"/>
      <c r="M195"/>
    </row>
    <row r="196" spans="11:13">
      <c r="K196"/>
      <c r="L196"/>
      <c r="M196"/>
    </row>
    <row r="197" spans="11:13">
      <c r="K197"/>
      <c r="L197"/>
      <c r="M197"/>
    </row>
    <row r="198" spans="11:13">
      <c r="K198"/>
      <c r="L198"/>
      <c r="M198"/>
    </row>
    <row r="199" spans="11:13">
      <c r="K199"/>
      <c r="L199"/>
      <c r="M199"/>
    </row>
    <row r="200" spans="11:13">
      <c r="K200"/>
      <c r="L200"/>
      <c r="M200"/>
    </row>
    <row r="201" spans="11:13">
      <c r="K201"/>
      <c r="L201"/>
      <c r="M201"/>
    </row>
    <row r="202" spans="11:13">
      <c r="K202"/>
      <c r="L202"/>
      <c r="M202"/>
    </row>
    <row r="203" spans="11:13">
      <c r="K203"/>
      <c r="L203"/>
      <c r="M203"/>
    </row>
    <row r="204" spans="11:13">
      <c r="K204"/>
      <c r="L204"/>
      <c r="M204"/>
    </row>
    <row r="205" spans="11:13">
      <c r="K205"/>
      <c r="L205"/>
      <c r="M205"/>
    </row>
    <row r="206" spans="11:13">
      <c r="K206"/>
      <c r="L206"/>
      <c r="M206"/>
    </row>
    <row r="207" spans="11:13">
      <c r="K207"/>
      <c r="L207"/>
      <c r="M207"/>
    </row>
    <row r="208" spans="11:13">
      <c r="K208"/>
      <c r="L208"/>
      <c r="M208"/>
    </row>
    <row r="209" spans="11:13">
      <c r="K209"/>
      <c r="L209"/>
      <c r="M209"/>
    </row>
    <row r="210" spans="11:13">
      <c r="K210"/>
      <c r="L210"/>
      <c r="M210"/>
    </row>
    <row r="211" spans="11:13">
      <c r="K211"/>
      <c r="L211"/>
      <c r="M211"/>
    </row>
    <row r="212" spans="11:13">
      <c r="K212"/>
      <c r="L212"/>
      <c r="M212"/>
    </row>
    <row r="213" spans="11:13">
      <c r="K213"/>
      <c r="L213"/>
      <c r="M213"/>
    </row>
    <row r="214" spans="11:13">
      <c r="K214"/>
      <c r="L214"/>
      <c r="M214"/>
    </row>
    <row r="215" spans="11:13">
      <c r="K215"/>
      <c r="L215"/>
      <c r="M215"/>
    </row>
    <row r="216" spans="11:13">
      <c r="K216"/>
      <c r="L216"/>
      <c r="M216"/>
    </row>
    <row r="217" spans="11:13">
      <c r="K217"/>
      <c r="L217"/>
      <c r="M217"/>
    </row>
    <row r="218" spans="11:13">
      <c r="K218"/>
      <c r="L218"/>
      <c r="M218"/>
    </row>
    <row r="219" spans="11:13">
      <c r="K219"/>
      <c r="L219"/>
      <c r="M219"/>
    </row>
    <row r="220" spans="11:13">
      <c r="K220"/>
      <c r="L220"/>
      <c r="M220"/>
    </row>
    <row r="221" spans="11:13">
      <c r="K221"/>
      <c r="L221"/>
      <c r="M221"/>
    </row>
    <row r="222" spans="11:13">
      <c r="K222"/>
      <c r="L222"/>
      <c r="M222"/>
    </row>
    <row r="223" spans="11:13">
      <c r="K223"/>
      <c r="L223"/>
      <c r="M223"/>
    </row>
    <row r="224" spans="11:13">
      <c r="K224"/>
      <c r="L224"/>
      <c r="M224"/>
    </row>
    <row r="225" spans="11:13">
      <c r="K225"/>
      <c r="L225"/>
      <c r="M225"/>
    </row>
    <row r="226" spans="11:13">
      <c r="K226"/>
      <c r="L226"/>
      <c r="M226"/>
    </row>
    <row r="227" spans="11:13">
      <c r="K227"/>
      <c r="L227"/>
      <c r="M227"/>
    </row>
    <row r="228" spans="11:13">
      <c r="K228"/>
      <c r="L228"/>
      <c r="M228"/>
    </row>
    <row r="229" spans="11:13">
      <c r="K229"/>
      <c r="L229"/>
      <c r="M229"/>
    </row>
    <row r="230" spans="11:13">
      <c r="K230"/>
      <c r="L230"/>
      <c r="M230"/>
    </row>
    <row r="231" spans="11:13">
      <c r="K231"/>
      <c r="L231"/>
      <c r="M231"/>
    </row>
    <row r="232" spans="11:13">
      <c r="K232"/>
      <c r="L232"/>
      <c r="M232"/>
    </row>
    <row r="233" spans="11:13">
      <c r="K233"/>
      <c r="L233"/>
      <c r="M233"/>
    </row>
    <row r="234" spans="11:13">
      <c r="K234"/>
      <c r="L234"/>
      <c r="M234"/>
    </row>
    <row r="235" spans="11:13">
      <c r="K235"/>
      <c r="L235"/>
      <c r="M235"/>
    </row>
    <row r="236" spans="11:13">
      <c r="K236"/>
      <c r="L236"/>
      <c r="M236"/>
    </row>
    <row r="237" spans="11:13">
      <c r="K237"/>
      <c r="L237"/>
      <c r="M237"/>
    </row>
    <row r="238" spans="11:13">
      <c r="K238"/>
      <c r="L238"/>
      <c r="M238"/>
    </row>
    <row r="239" spans="11:13">
      <c r="K239"/>
      <c r="L239"/>
      <c r="M239"/>
    </row>
    <row r="240" spans="11:13">
      <c r="K240"/>
      <c r="L240"/>
      <c r="M240"/>
    </row>
    <row r="241" spans="11:13">
      <c r="K241"/>
      <c r="L241"/>
      <c r="M241"/>
    </row>
    <row r="242" spans="11:13">
      <c r="K242"/>
      <c r="L242"/>
      <c r="M242"/>
    </row>
    <row r="243" spans="11:13">
      <c r="K243"/>
      <c r="L243"/>
      <c r="M243"/>
    </row>
    <row r="244" spans="11:13">
      <c r="K244"/>
      <c r="L244"/>
      <c r="M244"/>
    </row>
    <row r="245" spans="11:13">
      <c r="K245"/>
      <c r="L245"/>
      <c r="M245"/>
    </row>
    <row r="246" spans="11:13">
      <c r="K246"/>
      <c r="L246"/>
      <c r="M246"/>
    </row>
    <row r="247" spans="11:13">
      <c r="K247"/>
      <c r="L247"/>
      <c r="M247"/>
    </row>
    <row r="248" spans="11:13">
      <c r="K248"/>
      <c r="L248"/>
      <c r="M248"/>
    </row>
    <row r="249" spans="11:13">
      <c r="K249"/>
      <c r="L249"/>
      <c r="M249"/>
    </row>
    <row r="250" spans="11:13">
      <c r="K250"/>
      <c r="L250"/>
      <c r="M250"/>
    </row>
    <row r="251" spans="11:13">
      <c r="K251"/>
      <c r="L251"/>
      <c r="M251"/>
    </row>
    <row r="252" spans="11:13">
      <c r="K252"/>
      <c r="L252"/>
      <c r="M252"/>
    </row>
    <row r="253" spans="11:13">
      <c r="K253"/>
      <c r="L253"/>
      <c r="M253"/>
    </row>
    <row r="254" spans="11:13">
      <c r="K254"/>
      <c r="L254"/>
      <c r="M254"/>
    </row>
    <row r="255" spans="11:13">
      <c r="K255"/>
      <c r="L255"/>
      <c r="M255"/>
    </row>
    <row r="256" spans="11:13">
      <c r="K256"/>
      <c r="L256"/>
      <c r="M256"/>
    </row>
    <row r="257" spans="11:13">
      <c r="K257"/>
      <c r="L257"/>
      <c r="M257"/>
    </row>
    <row r="258" spans="11:13">
      <c r="K258"/>
      <c r="L258"/>
      <c r="M258"/>
    </row>
    <row r="259" spans="11:13">
      <c r="K259"/>
      <c r="L259"/>
      <c r="M259"/>
    </row>
    <row r="260" spans="11:13">
      <c r="K260"/>
      <c r="L260"/>
      <c r="M260"/>
    </row>
    <row r="261" spans="11:13">
      <c r="K261"/>
      <c r="L261"/>
      <c r="M261"/>
    </row>
    <row r="262" spans="11:13">
      <c r="K262"/>
      <c r="L262"/>
      <c r="M262"/>
    </row>
    <row r="263" spans="11:13">
      <c r="K263"/>
      <c r="L263"/>
      <c r="M263"/>
    </row>
    <row r="264" spans="11:13">
      <c r="K264"/>
      <c r="L264"/>
      <c r="M264"/>
    </row>
    <row r="265" spans="11:13">
      <c r="K265"/>
      <c r="L265"/>
      <c r="M265"/>
    </row>
    <row r="266" spans="11:13">
      <c r="K266"/>
      <c r="L266"/>
      <c r="M266"/>
    </row>
    <row r="267" spans="11:13">
      <c r="K267"/>
      <c r="L267"/>
      <c r="M267"/>
    </row>
    <row r="268" spans="11:13">
      <c r="K268"/>
      <c r="L268"/>
      <c r="M268"/>
    </row>
    <row r="269" spans="11:13">
      <c r="K269"/>
      <c r="L269"/>
      <c r="M269"/>
    </row>
    <row r="270" spans="11:13">
      <c r="K270"/>
      <c r="L270"/>
      <c r="M270"/>
    </row>
    <row r="271" spans="11:13">
      <c r="K271"/>
      <c r="L271"/>
      <c r="M271"/>
    </row>
    <row r="272" spans="11:13">
      <c r="K272"/>
      <c r="L272"/>
      <c r="M272"/>
    </row>
    <row r="273" spans="11:13">
      <c r="K273"/>
      <c r="L273"/>
      <c r="M273"/>
    </row>
    <row r="274" spans="11:13">
      <c r="K274"/>
      <c r="L274"/>
      <c r="M274"/>
    </row>
    <row r="275" spans="11:13">
      <c r="K275"/>
      <c r="L275"/>
      <c r="M275"/>
    </row>
    <row r="276" spans="11:13">
      <c r="K276"/>
      <c r="L276"/>
      <c r="M276"/>
    </row>
    <row r="277" spans="11:13">
      <c r="K277"/>
      <c r="L277"/>
      <c r="M277"/>
    </row>
    <row r="278" spans="11:13">
      <c r="K278"/>
      <c r="L278"/>
      <c r="M278"/>
    </row>
    <row r="279" spans="11:13">
      <c r="K279"/>
      <c r="L279"/>
      <c r="M279"/>
    </row>
    <row r="280" spans="11:13">
      <c r="K280"/>
      <c r="L280"/>
      <c r="M280"/>
    </row>
    <row r="281" spans="11:13">
      <c r="K281"/>
      <c r="L281"/>
      <c r="M281"/>
    </row>
    <row r="282" spans="11:13">
      <c r="K282"/>
      <c r="L282"/>
      <c r="M282"/>
    </row>
    <row r="283" spans="11:13">
      <c r="K283"/>
      <c r="L283"/>
      <c r="M283"/>
    </row>
    <row r="284" spans="11:13">
      <c r="K284"/>
      <c r="L284"/>
      <c r="M284"/>
    </row>
    <row r="285" spans="11:13">
      <c r="K285"/>
      <c r="L285"/>
      <c r="M285"/>
    </row>
    <row r="286" spans="11:13">
      <c r="K286"/>
      <c r="L286"/>
      <c r="M286"/>
    </row>
    <row r="287" spans="11:13">
      <c r="K287"/>
      <c r="L287"/>
      <c r="M287"/>
    </row>
    <row r="288" spans="11:13">
      <c r="K288"/>
      <c r="L288"/>
      <c r="M288"/>
    </row>
    <row r="289" spans="11:13">
      <c r="K289"/>
      <c r="L289"/>
      <c r="M289"/>
    </row>
    <row r="290" spans="11:13">
      <c r="K290"/>
      <c r="L290"/>
      <c r="M290"/>
    </row>
    <row r="291" spans="11:13">
      <c r="K291"/>
      <c r="L291"/>
      <c r="M291"/>
    </row>
    <row r="292" spans="11:13">
      <c r="K292"/>
      <c r="L292"/>
      <c r="M292"/>
    </row>
    <row r="293" spans="11:13">
      <c r="K293"/>
      <c r="L293"/>
      <c r="M293"/>
    </row>
    <row r="294" spans="11:13">
      <c r="K294"/>
      <c r="L294"/>
      <c r="M294"/>
    </row>
    <row r="295" spans="11:13">
      <c r="K295"/>
      <c r="L295"/>
      <c r="M295"/>
    </row>
    <row r="296" spans="11:13">
      <c r="K296"/>
      <c r="L296"/>
      <c r="M296"/>
    </row>
    <row r="297" spans="11:13">
      <c r="K297"/>
      <c r="L297"/>
      <c r="M297"/>
    </row>
    <row r="298" spans="11:13">
      <c r="K298"/>
      <c r="L298"/>
      <c r="M298"/>
    </row>
    <row r="299" spans="11:13">
      <c r="K299"/>
      <c r="L299"/>
      <c r="M299"/>
    </row>
    <row r="300" spans="11:13">
      <c r="K300"/>
      <c r="L300"/>
      <c r="M300"/>
    </row>
    <row r="301" spans="11:13">
      <c r="K301"/>
      <c r="L301"/>
      <c r="M301"/>
    </row>
    <row r="302" spans="11:13">
      <c r="K302"/>
      <c r="L302"/>
      <c r="M302"/>
    </row>
  </sheetData>
  <dataValidations count="1">
    <dataValidation type="list" allowBlank="1" showInputMessage="1" showErrorMessage="1" sqref="D2:D60" xr:uid="{73119C3A-3970-4BBF-A3A9-659CD52123D7}">
      <formula1>#REF!</formula1>
    </dataValidation>
  </dataValidations>
  <pageMargins left="0.7" right="0.7" top="0.78740157499999996" bottom="0.78740157499999996" header="0.3" footer="0.3"/>
  <drawing r:id="rId2"/>
  <tableParts count="1">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9AE5AD-0FB7-42D0-ACE0-194C82C6F19B}">
  <sheetPr codeName="Tabelle8"/>
  <dimension ref="B2:F9"/>
  <sheetViews>
    <sheetView workbookViewId="0">
      <selection activeCell="D17" sqref="D17"/>
    </sheetView>
  </sheetViews>
  <sheetFormatPr baseColWidth="10" defaultColWidth="11.3984375" defaultRowHeight="14"/>
  <cols>
    <col min="2" max="2" width="4" bestFit="1" customWidth="1"/>
    <col min="3" max="3" width="22.19921875" bestFit="1" customWidth="1"/>
    <col min="4" max="4" width="58.796875" bestFit="1" customWidth="1"/>
    <col min="5" max="6" width="14.3984375" bestFit="1" customWidth="1"/>
  </cols>
  <sheetData>
    <row r="2" spans="2:6">
      <c r="B2" t="s">
        <v>0</v>
      </c>
      <c r="C2" t="s">
        <v>557</v>
      </c>
      <c r="D2" t="s">
        <v>558</v>
      </c>
      <c r="E2" t="s">
        <v>559</v>
      </c>
      <c r="F2" t="s">
        <v>560</v>
      </c>
    </row>
    <row r="3" spans="2:6">
      <c r="B3">
        <v>1</v>
      </c>
      <c r="C3" t="s">
        <v>561</v>
      </c>
      <c r="D3" t="s">
        <v>562</v>
      </c>
    </row>
    <row r="4" spans="2:6">
      <c r="B4">
        <v>2</v>
      </c>
      <c r="C4" t="s">
        <v>563</v>
      </c>
      <c r="D4" t="s">
        <v>564</v>
      </c>
    </row>
    <row r="5" spans="2:6">
      <c r="B5">
        <v>3</v>
      </c>
      <c r="C5" t="s">
        <v>565</v>
      </c>
      <c r="D5" t="s">
        <v>566</v>
      </c>
    </row>
    <row r="6" spans="2:6">
      <c r="B6">
        <v>4</v>
      </c>
      <c r="C6" t="s">
        <v>567</v>
      </c>
      <c r="D6" t="s">
        <v>568</v>
      </c>
    </row>
    <row r="7" spans="2:6">
      <c r="B7">
        <v>5</v>
      </c>
      <c r="C7" t="s">
        <v>569</v>
      </c>
      <c r="D7" t="s">
        <v>570</v>
      </c>
    </row>
    <row r="8" spans="2:6">
      <c r="B8">
        <v>6</v>
      </c>
      <c r="C8" t="s">
        <v>571</v>
      </c>
      <c r="D8" t="s">
        <v>572</v>
      </c>
    </row>
    <row r="9" spans="2:6">
      <c r="B9">
        <v>7</v>
      </c>
      <c r="C9" t="s">
        <v>573</v>
      </c>
      <c r="D9" t="s">
        <v>574</v>
      </c>
    </row>
  </sheetData>
  <pageMargins left="0.7" right="0.7" top="0.78740157499999996" bottom="0.78740157499999996"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B8E313-3FDA-46C1-B9DC-2D0505F7384C}">
  <sheetPr codeName="Tabelle9"/>
  <dimension ref="B2:F20"/>
  <sheetViews>
    <sheetView workbookViewId="0">
      <selection activeCell="C13" sqref="C13"/>
    </sheetView>
  </sheetViews>
  <sheetFormatPr baseColWidth="10" defaultColWidth="43" defaultRowHeight="14"/>
  <cols>
    <col min="4" max="4" width="4.19921875" bestFit="1" customWidth="1"/>
    <col min="5" max="5" width="18.59765625" customWidth="1"/>
  </cols>
  <sheetData>
    <row r="2" spans="2:6">
      <c r="B2" t="s">
        <v>0</v>
      </c>
      <c r="D2" t="s">
        <v>0</v>
      </c>
      <c r="E2" t="s">
        <v>475</v>
      </c>
      <c r="F2" t="s">
        <v>575</v>
      </c>
    </row>
    <row r="3" spans="2:6" ht="15">
      <c r="D3" s="104">
        <v>1</v>
      </c>
      <c r="E3" s="104" t="s">
        <v>527</v>
      </c>
      <c r="F3" s="104" t="s">
        <v>528</v>
      </c>
    </row>
    <row r="4" spans="2:6" ht="15">
      <c r="D4" s="104">
        <v>2</v>
      </c>
      <c r="E4" s="104" t="s">
        <v>527</v>
      </c>
      <c r="F4" s="104" t="s">
        <v>545</v>
      </c>
    </row>
    <row r="5" spans="2:6" ht="15">
      <c r="D5" s="104">
        <v>3</v>
      </c>
      <c r="E5" s="104" t="s">
        <v>542</v>
      </c>
      <c r="F5" s="104" t="s">
        <v>154</v>
      </c>
    </row>
    <row r="6" spans="2:6" ht="15">
      <c r="D6" s="104">
        <v>4</v>
      </c>
      <c r="E6" s="104" t="s">
        <v>99</v>
      </c>
      <c r="F6" s="104" t="s">
        <v>535</v>
      </c>
    </row>
    <row r="7" spans="2:6" ht="15">
      <c r="D7" s="104">
        <v>5</v>
      </c>
      <c r="E7" s="104" t="s">
        <v>99</v>
      </c>
      <c r="F7" s="104" t="s">
        <v>534</v>
      </c>
    </row>
    <row r="8" spans="2:6" ht="15">
      <c r="D8" s="104">
        <v>6</v>
      </c>
      <c r="E8" s="104" t="s">
        <v>99</v>
      </c>
      <c r="F8" s="104" t="s">
        <v>532</v>
      </c>
    </row>
    <row r="9" spans="2:6" ht="15">
      <c r="D9" s="104">
        <v>7</v>
      </c>
      <c r="E9" s="104" t="s">
        <v>1</v>
      </c>
      <c r="F9" s="104" t="s">
        <v>483</v>
      </c>
    </row>
    <row r="10" spans="2:6" ht="15">
      <c r="D10" s="104">
        <v>8</v>
      </c>
      <c r="E10" s="104" t="s">
        <v>1</v>
      </c>
      <c r="F10" s="104" t="s">
        <v>488</v>
      </c>
    </row>
    <row r="11" spans="2:6" ht="15">
      <c r="D11" s="104">
        <v>9</v>
      </c>
      <c r="E11" s="104" t="s">
        <v>1</v>
      </c>
      <c r="F11" s="104" t="s">
        <v>489</v>
      </c>
    </row>
    <row r="12" spans="2:6" ht="15">
      <c r="D12" s="104">
        <v>10</v>
      </c>
      <c r="E12" s="104" t="s">
        <v>1</v>
      </c>
      <c r="F12" s="104" t="s">
        <v>495</v>
      </c>
    </row>
    <row r="13" spans="2:6" ht="15">
      <c r="D13" s="104">
        <v>11</v>
      </c>
      <c r="E13" s="104" t="s">
        <v>1</v>
      </c>
      <c r="F13" s="104" t="s">
        <v>493</v>
      </c>
    </row>
    <row r="14" spans="2:6" ht="15">
      <c r="D14" s="104">
        <v>12</v>
      </c>
      <c r="E14" s="104" t="s">
        <v>499</v>
      </c>
      <c r="F14" s="104" t="s">
        <v>529</v>
      </c>
    </row>
    <row r="15" spans="2:6" ht="15">
      <c r="D15" s="104">
        <v>13</v>
      </c>
      <c r="E15" s="104" t="s">
        <v>499</v>
      </c>
      <c r="F15" s="104" t="s">
        <v>517</v>
      </c>
    </row>
    <row r="16" spans="2:6" ht="15">
      <c r="D16" s="104">
        <v>14</v>
      </c>
      <c r="E16" s="104" t="s">
        <v>499</v>
      </c>
      <c r="F16" s="104" t="s">
        <v>503</v>
      </c>
    </row>
    <row r="17" spans="4:6" ht="15">
      <c r="D17" s="104">
        <v>15</v>
      </c>
      <c r="E17" s="104" t="s">
        <v>499</v>
      </c>
      <c r="F17" s="104" t="s">
        <v>500</v>
      </c>
    </row>
    <row r="18" spans="4:6" ht="15">
      <c r="D18" s="104">
        <v>16</v>
      </c>
      <c r="E18" s="104" t="s">
        <v>92</v>
      </c>
      <c r="F18" s="104" t="s">
        <v>497</v>
      </c>
    </row>
    <row r="19" spans="4:6" ht="15">
      <c r="D19" s="104">
        <v>17</v>
      </c>
      <c r="E19" s="104" t="s">
        <v>374</v>
      </c>
      <c r="F19" s="104" t="s">
        <v>494</v>
      </c>
    </row>
    <row r="20" spans="4:6" ht="15">
      <c r="D20" s="104">
        <v>18</v>
      </c>
      <c r="E20" s="104" t="s">
        <v>374</v>
      </c>
      <c r="F20" s="104" t="s">
        <v>490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69FBB4-15A6-459A-9633-CEBE6A1FFD35}">
  <sheetPr codeName="Tabelle10"/>
  <dimension ref="A1"/>
  <sheetViews>
    <sheetView workbookViewId="0"/>
  </sheetViews>
  <sheetFormatPr baseColWidth="10" defaultColWidth="11.3984375" defaultRowHeight="14"/>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E6280E-D8C7-48AB-A665-648B6840294B}">
  <sheetPr codeName="Tabelle12"/>
  <dimension ref="A3:A511"/>
  <sheetViews>
    <sheetView topLeftCell="A79" zoomScale="115" zoomScaleNormal="115" workbookViewId="0">
      <selection activeCell="A108" sqref="A108"/>
    </sheetView>
  </sheetViews>
  <sheetFormatPr baseColWidth="10" defaultColWidth="11.3984375" defaultRowHeight="14"/>
  <cols>
    <col min="1" max="1" width="147.59765625" bestFit="1" customWidth="1"/>
    <col min="2" max="3" width="21.796875" bestFit="1" customWidth="1"/>
  </cols>
  <sheetData>
    <row r="3" spans="1:1">
      <c r="A3" s="2" t="s">
        <v>661</v>
      </c>
    </row>
    <row r="4" spans="1:1">
      <c r="A4" s="3" t="s">
        <v>662</v>
      </c>
    </row>
    <row r="5" spans="1:1">
      <c r="A5" s="3" t="s">
        <v>77</v>
      </c>
    </row>
    <row r="6" spans="1:1">
      <c r="A6" s="88" t="s">
        <v>108</v>
      </c>
    </row>
    <row r="7" spans="1:1">
      <c r="A7" s="88" t="s">
        <v>116</v>
      </c>
    </row>
    <row r="8" spans="1:1">
      <c r="A8" s="88" t="s">
        <v>132</v>
      </c>
    </row>
    <row r="9" spans="1:1">
      <c r="A9" s="88" t="s">
        <v>663</v>
      </c>
    </row>
    <row r="10" spans="1:1">
      <c r="A10" s="88" t="s">
        <v>468</v>
      </c>
    </row>
    <row r="11" spans="1:1">
      <c r="A11" s="3" t="s">
        <v>70</v>
      </c>
    </row>
    <row r="12" spans="1:1">
      <c r="A12" s="88" t="s">
        <v>664</v>
      </c>
    </row>
    <row r="13" spans="1:1">
      <c r="A13" s="88" t="s">
        <v>83</v>
      </c>
    </row>
    <row r="14" spans="1:1">
      <c r="A14" s="88" t="s">
        <v>148</v>
      </c>
    </row>
    <row r="15" spans="1:1">
      <c r="A15" s="88" t="s">
        <v>105</v>
      </c>
    </row>
    <row r="16" spans="1:1">
      <c r="A16" s="88" t="s">
        <v>200</v>
      </c>
    </row>
    <row r="17" spans="1:1">
      <c r="A17" s="88" t="s">
        <v>462</v>
      </c>
    </row>
    <row r="18" spans="1:1">
      <c r="A18" s="88" t="s">
        <v>444</v>
      </c>
    </row>
    <row r="19" spans="1:1">
      <c r="A19" s="88" t="s">
        <v>420</v>
      </c>
    </row>
    <row r="20" spans="1:1">
      <c r="A20" s="88" t="s">
        <v>381</v>
      </c>
    </row>
    <row r="21" spans="1:1">
      <c r="A21" s="88" t="s">
        <v>453</v>
      </c>
    </row>
    <row r="22" spans="1:1">
      <c r="A22" s="88" t="s">
        <v>665</v>
      </c>
    </row>
    <row r="23" spans="1:1">
      <c r="A23" s="88" t="s">
        <v>106</v>
      </c>
    </row>
    <row r="24" spans="1:1">
      <c r="A24" s="88" t="s">
        <v>376</v>
      </c>
    </row>
    <row r="25" spans="1:1">
      <c r="A25" s="88" t="s">
        <v>308</v>
      </c>
    </row>
    <row r="26" spans="1:1">
      <c r="A26" s="88" t="s">
        <v>413</v>
      </c>
    </row>
    <row r="27" spans="1:1">
      <c r="A27" s="88" t="s">
        <v>416</v>
      </c>
    </row>
    <row r="28" spans="1:1">
      <c r="A28" s="88" t="s">
        <v>450</v>
      </c>
    </row>
    <row r="29" spans="1:1">
      <c r="A29" s="88" t="s">
        <v>408</v>
      </c>
    </row>
    <row r="30" spans="1:1">
      <c r="A30" s="88" t="s">
        <v>423</v>
      </c>
    </row>
    <row r="31" spans="1:1">
      <c r="A31" s="88" t="s">
        <v>281</v>
      </c>
    </row>
    <row r="32" spans="1:1">
      <c r="A32" s="88" t="s">
        <v>452</v>
      </c>
    </row>
    <row r="33" spans="1:1">
      <c r="A33" s="88" t="s">
        <v>92</v>
      </c>
    </row>
    <row r="34" spans="1:1">
      <c r="A34" s="88" t="s">
        <v>666</v>
      </c>
    </row>
    <row r="35" spans="1:1">
      <c r="A35" s="88" t="s">
        <v>445</v>
      </c>
    </row>
    <row r="36" spans="1:1">
      <c r="A36" s="88" t="s">
        <v>352</v>
      </c>
    </row>
    <row r="37" spans="1:1">
      <c r="A37" s="88" t="s">
        <v>404</v>
      </c>
    </row>
    <row r="38" spans="1:1">
      <c r="A38" s="88" t="s">
        <v>427</v>
      </c>
    </row>
    <row r="39" spans="1:1">
      <c r="A39" s="88" t="s">
        <v>410</v>
      </c>
    </row>
    <row r="40" spans="1:1">
      <c r="A40" s="88" t="s">
        <v>458</v>
      </c>
    </row>
    <row r="41" spans="1:1">
      <c r="A41" s="88" t="s">
        <v>454</v>
      </c>
    </row>
    <row r="42" spans="1:1">
      <c r="A42" s="88" t="s">
        <v>667</v>
      </c>
    </row>
    <row r="43" spans="1:1">
      <c r="A43" s="88" t="s">
        <v>409</v>
      </c>
    </row>
    <row r="44" spans="1:1">
      <c r="A44" s="88" t="s">
        <v>414</v>
      </c>
    </row>
    <row r="45" spans="1:1">
      <c r="A45" s="88" t="s">
        <v>668</v>
      </c>
    </row>
    <row r="46" spans="1:1">
      <c r="A46" s="88" t="s">
        <v>455</v>
      </c>
    </row>
    <row r="47" spans="1:1">
      <c r="A47" s="88" t="s">
        <v>405</v>
      </c>
    </row>
    <row r="48" spans="1:1">
      <c r="A48" s="88" t="s">
        <v>466</v>
      </c>
    </row>
    <row r="49" spans="1:1">
      <c r="A49" s="88" t="s">
        <v>379</v>
      </c>
    </row>
    <row r="50" spans="1:1">
      <c r="A50" s="88" t="s">
        <v>359</v>
      </c>
    </row>
    <row r="51" spans="1:1">
      <c r="A51" s="88" t="s">
        <v>431</v>
      </c>
    </row>
    <row r="52" spans="1:1">
      <c r="A52" s="88" t="s">
        <v>261</v>
      </c>
    </row>
    <row r="53" spans="1:1">
      <c r="A53" s="88" t="s">
        <v>662</v>
      </c>
    </row>
    <row r="54" spans="1:1">
      <c r="A54" s="88" t="s">
        <v>402</v>
      </c>
    </row>
    <row r="55" spans="1:1">
      <c r="A55" s="88" t="s">
        <v>399</v>
      </c>
    </row>
    <row r="56" spans="1:1">
      <c r="A56" s="88" t="s">
        <v>397</v>
      </c>
    </row>
    <row r="57" spans="1:1">
      <c r="A57" s="88" t="s">
        <v>396</v>
      </c>
    </row>
    <row r="58" spans="1:1">
      <c r="A58" s="88" t="s">
        <v>400</v>
      </c>
    </row>
    <row r="59" spans="1:1">
      <c r="A59" s="88" t="s">
        <v>395</v>
      </c>
    </row>
    <row r="60" spans="1:1">
      <c r="A60" s="88" t="s">
        <v>669</v>
      </c>
    </row>
    <row r="61" spans="1:1">
      <c r="A61" s="88" t="s">
        <v>390</v>
      </c>
    </row>
    <row r="62" spans="1:1">
      <c r="A62" s="88" t="s">
        <v>387</v>
      </c>
    </row>
    <row r="63" spans="1:1">
      <c r="A63" s="88" t="s">
        <v>388</v>
      </c>
    </row>
    <row r="64" spans="1:1">
      <c r="A64" s="88" t="s">
        <v>386</v>
      </c>
    </row>
    <row r="65" spans="1:1">
      <c r="A65" s="88" t="s">
        <v>339</v>
      </c>
    </row>
    <row r="66" spans="1:1">
      <c r="A66" s="88" t="s">
        <v>383</v>
      </c>
    </row>
    <row r="67" spans="1:1">
      <c r="A67" s="88" t="s">
        <v>385</v>
      </c>
    </row>
    <row r="68" spans="1:1">
      <c r="A68" s="88" t="s">
        <v>380</v>
      </c>
    </row>
    <row r="69" spans="1:1">
      <c r="A69" s="88" t="s">
        <v>378</v>
      </c>
    </row>
    <row r="70" spans="1:1">
      <c r="A70" s="88" t="s">
        <v>375</v>
      </c>
    </row>
    <row r="71" spans="1:1">
      <c r="A71" s="88" t="s">
        <v>368</v>
      </c>
    </row>
    <row r="72" spans="1:1">
      <c r="A72" s="88" t="s">
        <v>209</v>
      </c>
    </row>
    <row r="73" spans="1:1">
      <c r="A73" s="88" t="s">
        <v>370</v>
      </c>
    </row>
    <row r="74" spans="1:1">
      <c r="A74" s="88" t="s">
        <v>365</v>
      </c>
    </row>
    <row r="75" spans="1:1">
      <c r="A75" s="88" t="s">
        <v>670</v>
      </c>
    </row>
    <row r="76" spans="1:1">
      <c r="A76" s="88" t="s">
        <v>293</v>
      </c>
    </row>
    <row r="77" spans="1:1">
      <c r="A77" s="88" t="s">
        <v>358</v>
      </c>
    </row>
    <row r="78" spans="1:1">
      <c r="A78" s="88" t="s">
        <v>356</v>
      </c>
    </row>
    <row r="79" spans="1:1">
      <c r="A79" s="88" t="s">
        <v>355</v>
      </c>
    </row>
    <row r="80" spans="1:1">
      <c r="A80" s="88" t="s">
        <v>354</v>
      </c>
    </row>
    <row r="81" spans="1:1">
      <c r="A81" s="88" t="s">
        <v>351</v>
      </c>
    </row>
    <row r="82" spans="1:1">
      <c r="A82" s="88" t="s">
        <v>350</v>
      </c>
    </row>
    <row r="83" spans="1:1">
      <c r="A83" s="88" t="s">
        <v>149</v>
      </c>
    </row>
    <row r="84" spans="1:1">
      <c r="A84" s="88" t="s">
        <v>202</v>
      </c>
    </row>
    <row r="85" spans="1:1">
      <c r="A85" s="88" t="s">
        <v>348</v>
      </c>
    </row>
    <row r="86" spans="1:1">
      <c r="A86" s="88" t="s">
        <v>343</v>
      </c>
    </row>
    <row r="87" spans="1:1">
      <c r="A87" s="88" t="s">
        <v>345</v>
      </c>
    </row>
    <row r="88" spans="1:1">
      <c r="A88" s="88" t="s">
        <v>342</v>
      </c>
    </row>
    <row r="89" spans="1:1">
      <c r="A89" s="88" t="s">
        <v>344</v>
      </c>
    </row>
    <row r="90" spans="1:1">
      <c r="A90" s="88" t="s">
        <v>317</v>
      </c>
    </row>
    <row r="91" spans="1:1">
      <c r="A91" s="88" t="s">
        <v>97</v>
      </c>
    </row>
    <row r="92" spans="1:1">
      <c r="A92" s="88" t="s">
        <v>332</v>
      </c>
    </row>
    <row r="93" spans="1:1">
      <c r="A93" s="88" t="s">
        <v>330</v>
      </c>
    </row>
    <row r="94" spans="1:1">
      <c r="A94" s="88" t="s">
        <v>329</v>
      </c>
    </row>
    <row r="95" spans="1:1">
      <c r="A95" s="88" t="s">
        <v>324</v>
      </c>
    </row>
    <row r="96" spans="1:1">
      <c r="A96" s="88" t="s">
        <v>136</v>
      </c>
    </row>
    <row r="97" spans="1:1">
      <c r="A97" s="88" t="s">
        <v>671</v>
      </c>
    </row>
    <row r="98" spans="1:1">
      <c r="A98" s="88" t="s">
        <v>300</v>
      </c>
    </row>
    <row r="99" spans="1:1">
      <c r="A99" s="88" t="s">
        <v>125</v>
      </c>
    </row>
    <row r="100" spans="1:1">
      <c r="A100" s="88" t="s">
        <v>316</v>
      </c>
    </row>
    <row r="101" spans="1:1">
      <c r="A101" s="88" t="s">
        <v>321</v>
      </c>
    </row>
    <row r="102" spans="1:1">
      <c r="A102" s="88" t="s">
        <v>322</v>
      </c>
    </row>
    <row r="103" spans="1:1">
      <c r="A103" s="88" t="s">
        <v>336</v>
      </c>
    </row>
    <row r="104" spans="1:1">
      <c r="A104" s="88" t="s">
        <v>337</v>
      </c>
    </row>
    <row r="105" spans="1:1">
      <c r="A105" s="88" t="s">
        <v>104</v>
      </c>
    </row>
    <row r="106" spans="1:1">
      <c r="A106" s="88" t="s">
        <v>320</v>
      </c>
    </row>
    <row r="107" spans="1:1">
      <c r="A107" s="88" t="s">
        <v>301</v>
      </c>
    </row>
    <row r="108" spans="1:1">
      <c r="A108" s="88" t="s">
        <v>289</v>
      </c>
    </row>
    <row r="109" spans="1:1">
      <c r="A109" s="88" t="s">
        <v>85</v>
      </c>
    </row>
    <row r="110" spans="1:1">
      <c r="A110" s="88" t="s">
        <v>305</v>
      </c>
    </row>
    <row r="111" spans="1:1">
      <c r="A111" s="88" t="s">
        <v>309</v>
      </c>
    </row>
    <row r="112" spans="1:1">
      <c r="A112" s="88" t="s">
        <v>672</v>
      </c>
    </row>
    <row r="113" spans="1:1">
      <c r="A113" s="88" t="s">
        <v>87</v>
      </c>
    </row>
    <row r="114" spans="1:1">
      <c r="A114" s="88" t="s">
        <v>314</v>
      </c>
    </row>
    <row r="115" spans="1:1">
      <c r="A115" s="88" t="s">
        <v>315</v>
      </c>
    </row>
    <row r="116" spans="1:1">
      <c r="A116" s="88" t="s">
        <v>108</v>
      </c>
    </row>
    <row r="117" spans="1:1">
      <c r="A117" s="88" t="s">
        <v>113</v>
      </c>
    </row>
    <row r="118" spans="1:1">
      <c r="A118" s="88" t="s">
        <v>673</v>
      </c>
    </row>
    <row r="119" spans="1:1">
      <c r="A119" s="88" t="s">
        <v>115</v>
      </c>
    </row>
    <row r="120" spans="1:1">
      <c r="A120" s="88" t="s">
        <v>674</v>
      </c>
    </row>
    <row r="121" spans="1:1">
      <c r="A121" s="88" t="s">
        <v>675</v>
      </c>
    </row>
    <row r="122" spans="1:1">
      <c r="A122" s="88" t="s">
        <v>118</v>
      </c>
    </row>
    <row r="123" spans="1:1">
      <c r="A123" s="88" t="s">
        <v>121</v>
      </c>
    </row>
    <row r="124" spans="1:1">
      <c r="A124" s="88" t="s">
        <v>123</v>
      </c>
    </row>
    <row r="125" spans="1:1">
      <c r="A125" s="88" t="s">
        <v>129</v>
      </c>
    </row>
    <row r="126" spans="1:1">
      <c r="A126" s="88" t="s">
        <v>131</v>
      </c>
    </row>
    <row r="127" spans="1:1">
      <c r="A127" s="88" t="s">
        <v>133</v>
      </c>
    </row>
    <row r="128" spans="1:1">
      <c r="A128" s="88" t="s">
        <v>135</v>
      </c>
    </row>
    <row r="129" spans="1:1">
      <c r="A129" s="88" t="s">
        <v>676</v>
      </c>
    </row>
    <row r="130" spans="1:1">
      <c r="A130" s="88" t="s">
        <v>144</v>
      </c>
    </row>
    <row r="131" spans="1:1">
      <c r="A131" s="88" t="s">
        <v>677</v>
      </c>
    </row>
    <row r="132" spans="1:1">
      <c r="A132" s="88" t="s">
        <v>145</v>
      </c>
    </row>
    <row r="133" spans="1:1">
      <c r="A133" s="88" t="s">
        <v>147</v>
      </c>
    </row>
    <row r="134" spans="1:1">
      <c r="A134" s="88" t="s">
        <v>150</v>
      </c>
    </row>
    <row r="135" spans="1:1">
      <c r="A135" s="88" t="s">
        <v>94</v>
      </c>
    </row>
    <row r="136" spans="1:1">
      <c r="A136" s="88" t="s">
        <v>153</v>
      </c>
    </row>
    <row r="137" spans="1:1">
      <c r="A137" s="88" t="s">
        <v>157</v>
      </c>
    </row>
    <row r="138" spans="1:1">
      <c r="A138" s="88" t="s">
        <v>160</v>
      </c>
    </row>
    <row r="139" spans="1:1">
      <c r="A139" s="88" t="s">
        <v>166</v>
      </c>
    </row>
    <row r="140" spans="1:1">
      <c r="A140" s="88" t="s">
        <v>167</v>
      </c>
    </row>
    <row r="141" spans="1:1">
      <c r="A141" s="88" t="s">
        <v>168</v>
      </c>
    </row>
    <row r="142" spans="1:1">
      <c r="A142" s="88" t="s">
        <v>175</v>
      </c>
    </row>
    <row r="143" spans="1:1">
      <c r="A143" s="88" t="s">
        <v>176</v>
      </c>
    </row>
    <row r="144" spans="1:1">
      <c r="A144" s="88" t="s">
        <v>678</v>
      </c>
    </row>
    <row r="145" spans="1:1">
      <c r="A145" s="88" t="s">
        <v>177</v>
      </c>
    </row>
    <row r="146" spans="1:1">
      <c r="A146" s="88" t="s">
        <v>663</v>
      </c>
    </row>
    <row r="147" spans="1:1">
      <c r="A147" s="88" t="s">
        <v>178</v>
      </c>
    </row>
    <row r="148" spans="1:1">
      <c r="A148" s="88" t="s">
        <v>179</v>
      </c>
    </row>
    <row r="149" spans="1:1">
      <c r="A149" s="88" t="s">
        <v>679</v>
      </c>
    </row>
    <row r="150" spans="1:1">
      <c r="A150" s="88" t="s">
        <v>95</v>
      </c>
    </row>
    <row r="151" spans="1:1">
      <c r="A151" s="88" t="s">
        <v>182</v>
      </c>
    </row>
    <row r="152" spans="1:1">
      <c r="A152" s="88" t="s">
        <v>190</v>
      </c>
    </row>
    <row r="153" spans="1:1">
      <c r="A153" s="88" t="s">
        <v>680</v>
      </c>
    </row>
    <row r="154" spans="1:1">
      <c r="A154" s="88" t="s">
        <v>192</v>
      </c>
    </row>
    <row r="155" spans="1:1">
      <c r="A155" s="88" t="s">
        <v>193</v>
      </c>
    </row>
    <row r="156" spans="1:1">
      <c r="A156" s="88" t="s">
        <v>196</v>
      </c>
    </row>
    <row r="157" spans="1:1">
      <c r="A157" s="88" t="s">
        <v>197</v>
      </c>
    </row>
    <row r="158" spans="1:1">
      <c r="A158" s="88" t="s">
        <v>199</v>
      </c>
    </row>
    <row r="159" spans="1:1">
      <c r="A159" s="88" t="s">
        <v>203</v>
      </c>
    </row>
    <row r="160" spans="1:1">
      <c r="A160" s="88" t="s">
        <v>681</v>
      </c>
    </row>
    <row r="161" spans="1:1">
      <c r="A161" s="88" t="s">
        <v>207</v>
      </c>
    </row>
    <row r="162" spans="1:1">
      <c r="A162" s="88" t="s">
        <v>682</v>
      </c>
    </row>
    <row r="163" spans="1:1">
      <c r="A163" s="88" t="s">
        <v>208</v>
      </c>
    </row>
    <row r="164" spans="1:1">
      <c r="A164" s="88" t="s">
        <v>210</v>
      </c>
    </row>
    <row r="165" spans="1:1">
      <c r="A165" s="88" t="s">
        <v>211</v>
      </c>
    </row>
    <row r="166" spans="1:1">
      <c r="A166" s="88" t="s">
        <v>212</v>
      </c>
    </row>
    <row r="167" spans="1:1">
      <c r="A167" s="88" t="s">
        <v>215</v>
      </c>
    </row>
    <row r="168" spans="1:1">
      <c r="A168" s="88" t="s">
        <v>82</v>
      </c>
    </row>
    <row r="169" spans="1:1">
      <c r="A169" s="88" t="s">
        <v>218</v>
      </c>
    </row>
    <row r="170" spans="1:1">
      <c r="A170" s="88" t="s">
        <v>220</v>
      </c>
    </row>
    <row r="171" spans="1:1">
      <c r="A171" s="88" t="s">
        <v>683</v>
      </c>
    </row>
    <row r="172" spans="1:1">
      <c r="A172" s="88" t="s">
        <v>223</v>
      </c>
    </row>
    <row r="173" spans="1:1">
      <c r="A173" s="88" t="s">
        <v>84</v>
      </c>
    </row>
    <row r="174" spans="1:1">
      <c r="A174" s="88" t="s">
        <v>684</v>
      </c>
    </row>
    <row r="175" spans="1:1">
      <c r="A175" s="88" t="s">
        <v>226</v>
      </c>
    </row>
    <row r="176" spans="1:1">
      <c r="A176" s="88" t="s">
        <v>227</v>
      </c>
    </row>
    <row r="177" spans="1:1">
      <c r="A177" s="88" t="s">
        <v>228</v>
      </c>
    </row>
    <row r="178" spans="1:1">
      <c r="A178" s="88" t="s">
        <v>229</v>
      </c>
    </row>
    <row r="179" spans="1:1">
      <c r="A179" s="88" t="s">
        <v>230</v>
      </c>
    </row>
    <row r="180" spans="1:1">
      <c r="A180" s="88" t="s">
        <v>231</v>
      </c>
    </row>
    <row r="181" spans="1:1">
      <c r="A181" s="88" t="s">
        <v>234</v>
      </c>
    </row>
    <row r="182" spans="1:1">
      <c r="A182" s="88" t="s">
        <v>243</v>
      </c>
    </row>
    <row r="183" spans="1:1">
      <c r="A183" s="88" t="s">
        <v>244</v>
      </c>
    </row>
    <row r="184" spans="1:1">
      <c r="A184" s="88" t="s">
        <v>685</v>
      </c>
    </row>
    <row r="185" spans="1:1">
      <c r="A185" s="88" t="s">
        <v>245</v>
      </c>
    </row>
    <row r="186" spans="1:1">
      <c r="A186" s="88" t="s">
        <v>246</v>
      </c>
    </row>
    <row r="187" spans="1:1">
      <c r="A187" s="88" t="s">
        <v>686</v>
      </c>
    </row>
    <row r="188" spans="1:1">
      <c r="A188" s="88" t="s">
        <v>255</v>
      </c>
    </row>
    <row r="189" spans="1:1">
      <c r="A189" s="88" t="s">
        <v>256</v>
      </c>
    </row>
    <row r="190" spans="1:1">
      <c r="A190" s="88" t="s">
        <v>257</v>
      </c>
    </row>
    <row r="191" spans="1:1">
      <c r="A191" s="88" t="s">
        <v>687</v>
      </c>
    </row>
    <row r="192" spans="1:1">
      <c r="A192" s="88" t="s">
        <v>260</v>
      </c>
    </row>
    <row r="193" spans="1:1">
      <c r="A193" s="88" t="s">
        <v>688</v>
      </c>
    </row>
    <row r="194" spans="1:1">
      <c r="A194" s="88" t="s">
        <v>265</v>
      </c>
    </row>
    <row r="195" spans="1:1">
      <c r="A195" s="88" t="s">
        <v>266</v>
      </c>
    </row>
    <row r="196" spans="1:1">
      <c r="A196" s="88" t="s">
        <v>268</v>
      </c>
    </row>
    <row r="197" spans="1:1">
      <c r="A197" s="88" t="s">
        <v>101</v>
      </c>
    </row>
    <row r="198" spans="1:1">
      <c r="A198" s="88" t="s">
        <v>689</v>
      </c>
    </row>
    <row r="199" spans="1:1">
      <c r="A199" s="88" t="s">
        <v>270</v>
      </c>
    </row>
    <row r="200" spans="1:1">
      <c r="A200" s="88" t="s">
        <v>690</v>
      </c>
    </row>
    <row r="201" spans="1:1">
      <c r="A201" s="88" t="s">
        <v>111</v>
      </c>
    </row>
    <row r="202" spans="1:1">
      <c r="A202" s="88" t="s">
        <v>691</v>
      </c>
    </row>
    <row r="203" spans="1:1">
      <c r="A203" s="88" t="s">
        <v>692</v>
      </c>
    </row>
    <row r="204" spans="1:1">
      <c r="A204" s="88" t="s">
        <v>280</v>
      </c>
    </row>
    <row r="205" spans="1:1">
      <c r="A205" s="88" t="s">
        <v>693</v>
      </c>
    </row>
    <row r="206" spans="1:1">
      <c r="A206" s="88" t="s">
        <v>282</v>
      </c>
    </row>
    <row r="207" spans="1:1">
      <c r="A207" s="88" t="s">
        <v>283</v>
      </c>
    </row>
    <row r="208" spans="1:1">
      <c r="A208" s="88" t="s">
        <v>288</v>
      </c>
    </row>
    <row r="209" spans="1:1">
      <c r="A209" s="88" t="s">
        <v>694</v>
      </c>
    </row>
    <row r="210" spans="1:1">
      <c r="A210" s="88" t="s">
        <v>292</v>
      </c>
    </row>
    <row r="211" spans="1:1">
      <c r="A211" s="88" t="s">
        <v>294</v>
      </c>
    </row>
    <row r="212" spans="1:1">
      <c r="A212" s="88" t="s">
        <v>295</v>
      </c>
    </row>
    <row r="213" spans="1:1">
      <c r="A213" s="88" t="s">
        <v>298</v>
      </c>
    </row>
    <row r="214" spans="1:1">
      <c r="A214" s="88" t="s">
        <v>471</v>
      </c>
    </row>
    <row r="215" spans="1:1">
      <c r="A215" s="88" t="s">
        <v>472</v>
      </c>
    </row>
    <row r="216" spans="1:1">
      <c r="A216" s="88" t="s">
        <v>473</v>
      </c>
    </row>
    <row r="217" spans="1:1">
      <c r="A217" s="88" t="s">
        <v>474</v>
      </c>
    </row>
    <row r="218" spans="1:1">
      <c r="A218" s="3" t="s">
        <v>64</v>
      </c>
    </row>
    <row r="219" spans="1:1">
      <c r="A219" s="88" t="s">
        <v>406</v>
      </c>
    </row>
    <row r="220" spans="1:1">
      <c r="A220" s="88" t="s">
        <v>297</v>
      </c>
    </row>
    <row r="221" spans="1:1">
      <c r="A221" s="88" t="s">
        <v>125</v>
      </c>
    </row>
    <row r="222" spans="1:1">
      <c r="A222" s="88" t="s">
        <v>112</v>
      </c>
    </row>
    <row r="223" spans="1:1">
      <c r="A223" s="88" t="s">
        <v>695</v>
      </c>
    </row>
    <row r="224" spans="1:1">
      <c r="A224" s="88" t="s">
        <v>117</v>
      </c>
    </row>
    <row r="225" spans="1:1">
      <c r="A225" s="88" t="s">
        <v>119</v>
      </c>
    </row>
    <row r="226" spans="1:1">
      <c r="A226" s="88" t="s">
        <v>122</v>
      </c>
    </row>
    <row r="227" spans="1:1">
      <c r="A227" s="88" t="s">
        <v>587</v>
      </c>
    </row>
    <row r="228" spans="1:1">
      <c r="A228" s="88" t="s">
        <v>127</v>
      </c>
    </row>
    <row r="229" spans="1:1">
      <c r="A229" s="88" t="s">
        <v>676</v>
      </c>
    </row>
    <row r="230" spans="1:1">
      <c r="A230" s="88" t="s">
        <v>141</v>
      </c>
    </row>
    <row r="231" spans="1:1">
      <c r="A231" s="88" t="s">
        <v>160</v>
      </c>
    </row>
    <row r="232" spans="1:1">
      <c r="A232" s="88" t="s">
        <v>165</v>
      </c>
    </row>
    <row r="233" spans="1:1">
      <c r="A233" s="88" t="s">
        <v>171</v>
      </c>
    </row>
    <row r="234" spans="1:1">
      <c r="A234" s="88" t="s">
        <v>172</v>
      </c>
    </row>
    <row r="235" spans="1:1">
      <c r="A235" s="88" t="s">
        <v>180</v>
      </c>
    </row>
    <row r="236" spans="1:1">
      <c r="A236" s="88" t="s">
        <v>201</v>
      </c>
    </row>
    <row r="237" spans="1:1">
      <c r="A237" s="88" t="s">
        <v>219</v>
      </c>
    </row>
    <row r="238" spans="1:1">
      <c r="A238" s="88" t="s">
        <v>262</v>
      </c>
    </row>
    <row r="239" spans="1:1">
      <c r="A239" s="3" t="s">
        <v>74</v>
      </c>
    </row>
    <row r="240" spans="1:1">
      <c r="A240" s="88" t="s">
        <v>114</v>
      </c>
    </row>
    <row r="241" spans="1:1">
      <c r="A241" s="88" t="s">
        <v>696</v>
      </c>
    </row>
    <row r="242" spans="1:1">
      <c r="A242" s="3" t="s">
        <v>72</v>
      </c>
    </row>
    <row r="243" spans="1:1">
      <c r="A243" s="88" t="s">
        <v>200</v>
      </c>
    </row>
    <row r="244" spans="1:1">
      <c r="A244" s="88" t="s">
        <v>261</v>
      </c>
    </row>
    <row r="245" spans="1:1">
      <c r="A245" s="88" t="s">
        <v>136</v>
      </c>
    </row>
    <row r="246" spans="1:1">
      <c r="A246" s="88" t="s">
        <v>98</v>
      </c>
    </row>
    <row r="247" spans="1:1">
      <c r="A247" s="88" t="s">
        <v>124</v>
      </c>
    </row>
    <row r="248" spans="1:1">
      <c r="A248" s="88" t="s">
        <v>146</v>
      </c>
    </row>
    <row r="249" spans="1:1">
      <c r="A249" s="88" t="s">
        <v>110</v>
      </c>
    </row>
    <row r="250" spans="1:1">
      <c r="A250" s="88" t="s">
        <v>182</v>
      </c>
    </row>
    <row r="251" spans="1:1">
      <c r="A251" s="88" t="s">
        <v>284</v>
      </c>
    </row>
    <row r="252" spans="1:1">
      <c r="A252" s="88" t="s">
        <v>697</v>
      </c>
    </row>
    <row r="253" spans="1:1">
      <c r="A253" s="88" t="s">
        <v>303</v>
      </c>
    </row>
    <row r="254" spans="1:1">
      <c r="A254" s="3" t="s">
        <v>93</v>
      </c>
    </row>
    <row r="255" spans="1:1">
      <c r="A255" s="88" t="s">
        <v>200</v>
      </c>
    </row>
    <row r="256" spans="1:1">
      <c r="A256" s="88" t="s">
        <v>308</v>
      </c>
    </row>
    <row r="257" spans="1:1">
      <c r="A257" s="88" t="s">
        <v>297</v>
      </c>
    </row>
    <row r="258" spans="1:1">
      <c r="A258" s="88" t="s">
        <v>698</v>
      </c>
    </row>
    <row r="259" spans="1:1">
      <c r="A259" s="88" t="s">
        <v>326</v>
      </c>
    </row>
    <row r="260" spans="1:1">
      <c r="A260" s="88" t="s">
        <v>699</v>
      </c>
    </row>
    <row r="261" spans="1:1">
      <c r="A261" s="88" t="s">
        <v>328</v>
      </c>
    </row>
    <row r="262" spans="1:1">
      <c r="A262" s="88" t="s">
        <v>700</v>
      </c>
    </row>
    <row r="263" spans="1:1">
      <c r="A263" s="88" t="s">
        <v>327</v>
      </c>
    </row>
    <row r="264" spans="1:1">
      <c r="A264" s="88" t="s">
        <v>224</v>
      </c>
    </row>
    <row r="265" spans="1:1">
      <c r="A265" s="88" t="s">
        <v>701</v>
      </c>
    </row>
    <row r="266" spans="1:1">
      <c r="A266" s="88" t="s">
        <v>323</v>
      </c>
    </row>
    <row r="267" spans="1:1">
      <c r="A267" s="88" t="s">
        <v>275</v>
      </c>
    </row>
    <row r="268" spans="1:1">
      <c r="A268" s="88" t="s">
        <v>125</v>
      </c>
    </row>
    <row r="269" spans="1:1">
      <c r="A269" s="88" t="s">
        <v>702</v>
      </c>
    </row>
    <row r="270" spans="1:1">
      <c r="A270" s="88" t="s">
        <v>289</v>
      </c>
    </row>
    <row r="271" spans="1:1">
      <c r="A271" s="88" t="s">
        <v>286</v>
      </c>
    </row>
    <row r="272" spans="1:1">
      <c r="A272" s="88" t="s">
        <v>304</v>
      </c>
    </row>
    <row r="273" spans="1:1">
      <c r="A273" s="88" t="s">
        <v>703</v>
      </c>
    </row>
    <row r="274" spans="1:1">
      <c r="A274" s="88" t="s">
        <v>704</v>
      </c>
    </row>
    <row r="275" spans="1:1">
      <c r="A275" s="88" t="s">
        <v>87</v>
      </c>
    </row>
    <row r="276" spans="1:1">
      <c r="A276" s="88" t="s">
        <v>108</v>
      </c>
    </row>
    <row r="277" spans="1:1">
      <c r="A277" s="88" t="s">
        <v>120</v>
      </c>
    </row>
    <row r="278" spans="1:1">
      <c r="A278" s="88" t="s">
        <v>126</v>
      </c>
    </row>
    <row r="279" spans="1:1">
      <c r="A279" s="88" t="s">
        <v>130</v>
      </c>
    </row>
    <row r="280" spans="1:1">
      <c r="A280" s="88" t="s">
        <v>705</v>
      </c>
    </row>
    <row r="281" spans="1:1">
      <c r="A281" s="88" t="s">
        <v>161</v>
      </c>
    </row>
    <row r="282" spans="1:1">
      <c r="A282" s="88" t="s">
        <v>162</v>
      </c>
    </row>
    <row r="283" spans="1:1">
      <c r="A283" s="88" t="s">
        <v>163</v>
      </c>
    </row>
    <row r="284" spans="1:1">
      <c r="A284" s="88" t="s">
        <v>170</v>
      </c>
    </row>
    <row r="285" spans="1:1">
      <c r="A285" s="88" t="s">
        <v>184</v>
      </c>
    </row>
    <row r="286" spans="1:1">
      <c r="A286" s="88" t="s">
        <v>188</v>
      </c>
    </row>
    <row r="287" spans="1:1">
      <c r="A287" s="88" t="s">
        <v>706</v>
      </c>
    </row>
    <row r="288" spans="1:1">
      <c r="A288" s="88" t="s">
        <v>204</v>
      </c>
    </row>
    <row r="289" spans="1:1">
      <c r="A289" s="88" t="s">
        <v>205</v>
      </c>
    </row>
    <row r="290" spans="1:1">
      <c r="A290" s="88" t="s">
        <v>217</v>
      </c>
    </row>
    <row r="291" spans="1:1">
      <c r="A291" s="88" t="s">
        <v>225</v>
      </c>
    </row>
    <row r="292" spans="1:1">
      <c r="A292" s="88" t="s">
        <v>233</v>
      </c>
    </row>
    <row r="293" spans="1:1">
      <c r="A293" s="88" t="s">
        <v>240</v>
      </c>
    </row>
    <row r="294" spans="1:1">
      <c r="A294" s="88" t="s">
        <v>241</v>
      </c>
    </row>
    <row r="295" spans="1:1">
      <c r="A295" s="88" t="s">
        <v>253</v>
      </c>
    </row>
    <row r="296" spans="1:1">
      <c r="A296" s="88" t="s">
        <v>269</v>
      </c>
    </row>
    <row r="297" spans="1:1">
      <c r="A297" s="88" t="s">
        <v>276</v>
      </c>
    </row>
    <row r="298" spans="1:1">
      <c r="A298" s="88" t="s">
        <v>691</v>
      </c>
    </row>
    <row r="299" spans="1:1">
      <c r="A299" s="3" t="s">
        <v>80</v>
      </c>
    </row>
    <row r="300" spans="1:1">
      <c r="A300" s="88" t="s">
        <v>86</v>
      </c>
    </row>
    <row r="301" spans="1:1">
      <c r="A301" s="88" t="s">
        <v>136</v>
      </c>
    </row>
    <row r="302" spans="1:1">
      <c r="A302" s="88" t="s">
        <v>104</v>
      </c>
    </row>
    <row r="303" spans="1:1">
      <c r="A303" s="88" t="s">
        <v>87</v>
      </c>
    </row>
    <row r="304" spans="1:1">
      <c r="A304" s="88" t="s">
        <v>108</v>
      </c>
    </row>
    <row r="305" spans="1:1">
      <c r="A305" s="88" t="s">
        <v>116</v>
      </c>
    </row>
    <row r="306" spans="1:1">
      <c r="A306" s="88" t="s">
        <v>126</v>
      </c>
    </row>
    <row r="307" spans="1:1">
      <c r="A307" s="88" t="s">
        <v>137</v>
      </c>
    </row>
    <row r="308" spans="1:1">
      <c r="A308" s="88" t="s">
        <v>151</v>
      </c>
    </row>
    <row r="309" spans="1:1">
      <c r="A309" s="88" t="s">
        <v>159</v>
      </c>
    </row>
    <row r="310" spans="1:1">
      <c r="A310" s="88" t="s">
        <v>160</v>
      </c>
    </row>
    <row r="311" spans="1:1">
      <c r="A311" s="88" t="s">
        <v>163</v>
      </c>
    </row>
    <row r="312" spans="1:1">
      <c r="A312" s="88" t="s">
        <v>169</v>
      </c>
    </row>
    <row r="313" spans="1:1">
      <c r="A313" s="88" t="s">
        <v>187</v>
      </c>
    </row>
    <row r="314" spans="1:1">
      <c r="A314" s="88" t="s">
        <v>188</v>
      </c>
    </row>
    <row r="315" spans="1:1">
      <c r="A315" s="88" t="s">
        <v>195</v>
      </c>
    </row>
    <row r="316" spans="1:1">
      <c r="A316" s="88" t="s">
        <v>216</v>
      </c>
    </row>
    <row r="317" spans="1:1">
      <c r="A317" s="88" t="s">
        <v>247</v>
      </c>
    </row>
    <row r="318" spans="1:1">
      <c r="A318" s="88" t="s">
        <v>707</v>
      </c>
    </row>
    <row r="319" spans="1:1">
      <c r="A319" s="88" t="s">
        <v>708</v>
      </c>
    </row>
    <row r="320" spans="1:1">
      <c r="A320" s="88" t="s">
        <v>283</v>
      </c>
    </row>
    <row r="321" spans="1:1">
      <c r="A321" s="3" t="s">
        <v>91</v>
      </c>
    </row>
    <row r="322" spans="1:1">
      <c r="A322" s="88" t="s">
        <v>443</v>
      </c>
    </row>
    <row r="323" spans="1:1">
      <c r="A323" s="88" t="s">
        <v>148</v>
      </c>
    </row>
    <row r="324" spans="1:1">
      <c r="A324" s="88" t="s">
        <v>86</v>
      </c>
    </row>
    <row r="325" spans="1:1">
      <c r="A325" s="88" t="s">
        <v>346</v>
      </c>
    </row>
    <row r="326" spans="1:1">
      <c r="A326" s="88" t="s">
        <v>200</v>
      </c>
    </row>
    <row r="327" spans="1:1">
      <c r="A327" s="88" t="s">
        <v>453</v>
      </c>
    </row>
    <row r="328" spans="1:1">
      <c r="A328" s="88" t="s">
        <v>446</v>
      </c>
    </row>
    <row r="329" spans="1:1">
      <c r="A329" s="88" t="s">
        <v>465</v>
      </c>
    </row>
    <row r="330" spans="1:1">
      <c r="A330" s="88" t="s">
        <v>436</v>
      </c>
    </row>
    <row r="331" spans="1:1">
      <c r="A331" s="88" t="s">
        <v>406</v>
      </c>
    </row>
    <row r="332" spans="1:1">
      <c r="A332" s="88" t="s">
        <v>464</v>
      </c>
    </row>
    <row r="333" spans="1:1">
      <c r="A333" s="88" t="s">
        <v>297</v>
      </c>
    </row>
    <row r="334" spans="1:1">
      <c r="A334" s="88" t="s">
        <v>463</v>
      </c>
    </row>
    <row r="335" spans="1:1">
      <c r="A335" s="88" t="s">
        <v>452</v>
      </c>
    </row>
    <row r="336" spans="1:1">
      <c r="A336" s="88" t="s">
        <v>352</v>
      </c>
    </row>
    <row r="337" spans="1:1">
      <c r="A337" s="88" t="s">
        <v>421</v>
      </c>
    </row>
    <row r="338" spans="1:1">
      <c r="A338" s="88" t="s">
        <v>287</v>
      </c>
    </row>
    <row r="339" spans="1:1">
      <c r="A339" s="88" t="s">
        <v>433</v>
      </c>
    </row>
    <row r="340" spans="1:1">
      <c r="A340" s="88" t="s">
        <v>419</v>
      </c>
    </row>
    <row r="341" spans="1:1">
      <c r="A341" s="88" t="s">
        <v>449</v>
      </c>
    </row>
    <row r="342" spans="1:1">
      <c r="A342" s="88" t="s">
        <v>461</v>
      </c>
    </row>
    <row r="343" spans="1:1">
      <c r="A343" s="88" t="s">
        <v>709</v>
      </c>
    </row>
    <row r="344" spans="1:1">
      <c r="A344" s="88" t="s">
        <v>372</v>
      </c>
    </row>
    <row r="345" spans="1:1">
      <c r="A345" s="88" t="s">
        <v>379</v>
      </c>
    </row>
    <row r="346" spans="1:1">
      <c r="A346" s="88" t="s">
        <v>418</v>
      </c>
    </row>
    <row r="347" spans="1:1">
      <c r="A347" s="88" t="s">
        <v>398</v>
      </c>
    </row>
    <row r="348" spans="1:1">
      <c r="A348" s="88" t="s">
        <v>437</v>
      </c>
    </row>
    <row r="349" spans="1:1">
      <c r="A349" s="88" t="s">
        <v>394</v>
      </c>
    </row>
    <row r="350" spans="1:1">
      <c r="A350" s="88" t="s">
        <v>389</v>
      </c>
    </row>
    <row r="351" spans="1:1">
      <c r="A351" s="88" t="s">
        <v>360</v>
      </c>
    </row>
    <row r="352" spans="1:1">
      <c r="A352" s="88" t="s">
        <v>363</v>
      </c>
    </row>
    <row r="353" spans="1:1">
      <c r="A353" s="88" t="s">
        <v>371</v>
      </c>
    </row>
    <row r="354" spans="1:1">
      <c r="A354" s="88" t="s">
        <v>149</v>
      </c>
    </row>
    <row r="355" spans="1:1">
      <c r="A355" s="88" t="s">
        <v>125</v>
      </c>
    </row>
    <row r="356" spans="1:1">
      <c r="A356" s="88" t="s">
        <v>312</v>
      </c>
    </row>
    <row r="357" spans="1:1">
      <c r="A357" s="88" t="s">
        <v>702</v>
      </c>
    </row>
    <row r="358" spans="1:1">
      <c r="A358" s="88" t="s">
        <v>333</v>
      </c>
    </row>
    <row r="359" spans="1:1">
      <c r="A359" s="88" t="s">
        <v>104</v>
      </c>
    </row>
    <row r="360" spans="1:1">
      <c r="A360" s="88" t="s">
        <v>710</v>
      </c>
    </row>
    <row r="361" spans="1:1">
      <c r="A361" s="88" t="s">
        <v>87</v>
      </c>
    </row>
    <row r="362" spans="1:1">
      <c r="A362" s="88" t="s">
        <v>318</v>
      </c>
    </row>
    <row r="363" spans="1:1">
      <c r="A363" s="88" t="s">
        <v>98</v>
      </c>
    </row>
    <row r="364" spans="1:1">
      <c r="A364" s="88" t="s">
        <v>144</v>
      </c>
    </row>
    <row r="365" spans="1:1">
      <c r="A365" s="88" t="s">
        <v>100</v>
      </c>
    </row>
    <row r="366" spans="1:1">
      <c r="A366" s="88" t="s">
        <v>150</v>
      </c>
    </row>
    <row r="367" spans="1:1">
      <c r="A367" s="88" t="s">
        <v>110</v>
      </c>
    </row>
    <row r="368" spans="1:1">
      <c r="A368" s="88" t="s">
        <v>711</v>
      </c>
    </row>
    <row r="369" spans="1:1">
      <c r="A369" s="88" t="s">
        <v>95</v>
      </c>
    </row>
    <row r="370" spans="1:1">
      <c r="A370" s="88" t="s">
        <v>181</v>
      </c>
    </row>
    <row r="371" spans="1:1">
      <c r="A371" s="88" t="s">
        <v>182</v>
      </c>
    </row>
    <row r="372" spans="1:1">
      <c r="A372" s="88" t="s">
        <v>185</v>
      </c>
    </row>
    <row r="373" spans="1:1">
      <c r="A373" s="88" t="s">
        <v>195</v>
      </c>
    </row>
    <row r="374" spans="1:1">
      <c r="A374" s="88" t="s">
        <v>213</v>
      </c>
    </row>
    <row r="375" spans="1:1">
      <c r="A375" s="88" t="s">
        <v>233</v>
      </c>
    </row>
    <row r="376" spans="1:1">
      <c r="A376" s="88" t="s">
        <v>707</v>
      </c>
    </row>
    <row r="377" spans="1:1">
      <c r="A377" s="88" t="s">
        <v>264</v>
      </c>
    </row>
    <row r="378" spans="1:1">
      <c r="A378" s="88" t="s">
        <v>283</v>
      </c>
    </row>
    <row r="379" spans="1:1">
      <c r="A379" s="88" t="s">
        <v>291</v>
      </c>
    </row>
    <row r="380" spans="1:1">
      <c r="A380" s="88" t="s">
        <v>296</v>
      </c>
    </row>
    <row r="381" spans="1:1">
      <c r="A381" s="3" t="s">
        <v>89</v>
      </c>
    </row>
    <row r="382" spans="1:1">
      <c r="A382" s="88" t="s">
        <v>424</v>
      </c>
    </row>
    <row r="383" spans="1:1">
      <c r="A383" s="88" t="s">
        <v>83</v>
      </c>
    </row>
    <row r="384" spans="1:1">
      <c r="A384" s="88" t="s">
        <v>432</v>
      </c>
    </row>
    <row r="385" spans="1:1">
      <c r="A385" s="88" t="s">
        <v>422</v>
      </c>
    </row>
    <row r="386" spans="1:1">
      <c r="A386" s="88" t="s">
        <v>428</v>
      </c>
    </row>
    <row r="387" spans="1:1">
      <c r="A387" s="88" t="s">
        <v>407</v>
      </c>
    </row>
    <row r="388" spans="1:1">
      <c r="A388" s="88" t="s">
        <v>346</v>
      </c>
    </row>
    <row r="389" spans="1:1">
      <c r="A389" s="88" t="s">
        <v>459</v>
      </c>
    </row>
    <row r="390" spans="1:1">
      <c r="A390" s="88" t="s">
        <v>200</v>
      </c>
    </row>
    <row r="391" spans="1:1">
      <c r="A391" s="88" t="s">
        <v>665</v>
      </c>
    </row>
    <row r="392" spans="1:1">
      <c r="A392" s="88" t="s">
        <v>106</v>
      </c>
    </row>
    <row r="393" spans="1:1">
      <c r="A393" s="88" t="s">
        <v>430</v>
      </c>
    </row>
    <row r="394" spans="1:1">
      <c r="A394" s="88" t="s">
        <v>376</v>
      </c>
    </row>
    <row r="395" spans="1:1">
      <c r="A395" s="88" t="s">
        <v>308</v>
      </c>
    </row>
    <row r="396" spans="1:1">
      <c r="A396" s="88" t="s">
        <v>451</v>
      </c>
    </row>
    <row r="397" spans="1:1">
      <c r="A397" s="88" t="s">
        <v>434</v>
      </c>
    </row>
    <row r="398" spans="1:1">
      <c r="A398" s="88" t="s">
        <v>435</v>
      </c>
    </row>
    <row r="399" spans="1:1">
      <c r="A399" s="88" t="s">
        <v>457</v>
      </c>
    </row>
    <row r="400" spans="1:1">
      <c r="A400" s="88" t="s">
        <v>429</v>
      </c>
    </row>
    <row r="401" spans="1:1">
      <c r="A401" s="88" t="s">
        <v>281</v>
      </c>
    </row>
    <row r="402" spans="1:1">
      <c r="A402" s="88" t="s">
        <v>415</v>
      </c>
    </row>
    <row r="403" spans="1:1">
      <c r="A403" s="88" t="s">
        <v>666</v>
      </c>
    </row>
    <row r="404" spans="1:1">
      <c r="A404" s="88" t="s">
        <v>442</v>
      </c>
    </row>
    <row r="405" spans="1:1">
      <c r="A405" s="88" t="s">
        <v>448</v>
      </c>
    </row>
    <row r="406" spans="1:1">
      <c r="A406" s="88" t="s">
        <v>411</v>
      </c>
    </row>
    <row r="407" spans="1:1">
      <c r="A407" s="88" t="s">
        <v>417</v>
      </c>
    </row>
    <row r="408" spans="1:1">
      <c r="A408" s="88" t="s">
        <v>438</v>
      </c>
    </row>
    <row r="409" spans="1:1">
      <c r="A409" s="88" t="s">
        <v>426</v>
      </c>
    </row>
    <row r="410" spans="1:1">
      <c r="A410" s="88" t="s">
        <v>285</v>
      </c>
    </row>
    <row r="411" spans="1:1">
      <c r="A411" s="88" t="s">
        <v>440</v>
      </c>
    </row>
    <row r="412" spans="1:1">
      <c r="A412" s="88" t="s">
        <v>439</v>
      </c>
    </row>
    <row r="413" spans="1:1">
      <c r="A413" s="88" t="s">
        <v>372</v>
      </c>
    </row>
    <row r="414" spans="1:1">
      <c r="A414" s="88" t="s">
        <v>441</v>
      </c>
    </row>
    <row r="415" spans="1:1">
      <c r="A415" s="88" t="s">
        <v>359</v>
      </c>
    </row>
    <row r="416" spans="1:1">
      <c r="A416" s="88" t="s">
        <v>425</v>
      </c>
    </row>
    <row r="417" spans="1:1">
      <c r="A417" s="88" t="s">
        <v>412</v>
      </c>
    </row>
    <row r="418" spans="1:1">
      <c r="A418" s="88" t="s">
        <v>403</v>
      </c>
    </row>
    <row r="419" spans="1:1">
      <c r="A419" s="88" t="s">
        <v>393</v>
      </c>
    </row>
    <row r="420" spans="1:1">
      <c r="A420" s="88" t="s">
        <v>391</v>
      </c>
    </row>
    <row r="421" spans="1:1">
      <c r="A421" s="88" t="s">
        <v>339</v>
      </c>
    </row>
    <row r="422" spans="1:1">
      <c r="A422" s="88" t="s">
        <v>384</v>
      </c>
    </row>
    <row r="423" spans="1:1">
      <c r="A423" s="88" t="s">
        <v>377</v>
      </c>
    </row>
    <row r="424" spans="1:1">
      <c r="A424" s="88" t="s">
        <v>373</v>
      </c>
    </row>
    <row r="425" spans="1:1">
      <c r="A425" s="88" t="s">
        <v>367</v>
      </c>
    </row>
    <row r="426" spans="1:1">
      <c r="A426" s="88" t="s">
        <v>362</v>
      </c>
    </row>
    <row r="427" spans="1:1">
      <c r="A427" s="88" t="s">
        <v>361</v>
      </c>
    </row>
    <row r="428" spans="1:1">
      <c r="A428" s="88" t="s">
        <v>366</v>
      </c>
    </row>
    <row r="429" spans="1:1">
      <c r="A429" s="88" t="s">
        <v>369</v>
      </c>
    </row>
    <row r="430" spans="1:1">
      <c r="A430" s="88" t="s">
        <v>364</v>
      </c>
    </row>
    <row r="431" spans="1:1">
      <c r="A431" s="88" t="s">
        <v>293</v>
      </c>
    </row>
    <row r="432" spans="1:1">
      <c r="A432" s="88" t="s">
        <v>357</v>
      </c>
    </row>
    <row r="433" spans="1:1">
      <c r="A433" s="88" t="s">
        <v>358</v>
      </c>
    </row>
    <row r="434" spans="1:1">
      <c r="A434" s="88" t="s">
        <v>353</v>
      </c>
    </row>
    <row r="435" spans="1:1">
      <c r="A435" s="88" t="s">
        <v>349</v>
      </c>
    </row>
    <row r="436" spans="1:1">
      <c r="A436" s="88" t="s">
        <v>306</v>
      </c>
    </row>
    <row r="437" spans="1:1">
      <c r="A437" s="88" t="s">
        <v>202</v>
      </c>
    </row>
    <row r="438" spans="1:1">
      <c r="A438" s="88" t="s">
        <v>347</v>
      </c>
    </row>
    <row r="439" spans="1:1">
      <c r="A439" s="88" t="s">
        <v>340</v>
      </c>
    </row>
    <row r="440" spans="1:1">
      <c r="A440" s="88" t="s">
        <v>335</v>
      </c>
    </row>
    <row r="441" spans="1:1">
      <c r="A441" s="88" t="s">
        <v>712</v>
      </c>
    </row>
    <row r="442" spans="1:1">
      <c r="A442" s="88" t="s">
        <v>338</v>
      </c>
    </row>
    <row r="443" spans="1:1">
      <c r="A443" s="88" t="s">
        <v>331</v>
      </c>
    </row>
    <row r="444" spans="1:1">
      <c r="A444" s="88" t="s">
        <v>312</v>
      </c>
    </row>
    <row r="445" spans="1:1">
      <c r="A445" s="88" t="s">
        <v>702</v>
      </c>
    </row>
    <row r="446" spans="1:1">
      <c r="A446" s="88" t="s">
        <v>104</v>
      </c>
    </row>
    <row r="447" spans="1:1">
      <c r="A447" s="88" t="s">
        <v>310</v>
      </c>
    </row>
    <row r="448" spans="1:1">
      <c r="A448" s="88" t="s">
        <v>87</v>
      </c>
    </row>
    <row r="449" spans="1:1">
      <c r="A449" s="88" t="s">
        <v>319</v>
      </c>
    </row>
    <row r="450" spans="1:1">
      <c r="A450" s="88" t="s">
        <v>108</v>
      </c>
    </row>
    <row r="451" spans="1:1">
      <c r="A451" s="88" t="s">
        <v>140</v>
      </c>
    </row>
    <row r="452" spans="1:1">
      <c r="A452" s="88" t="s">
        <v>144</v>
      </c>
    </row>
    <row r="453" spans="1:1">
      <c r="A453" s="88" t="s">
        <v>147</v>
      </c>
    </row>
    <row r="454" spans="1:1">
      <c r="A454" s="88" t="s">
        <v>160</v>
      </c>
    </row>
    <row r="455" spans="1:1">
      <c r="A455" s="88" t="s">
        <v>95</v>
      </c>
    </row>
    <row r="456" spans="1:1">
      <c r="A456" s="88" t="s">
        <v>182</v>
      </c>
    </row>
    <row r="457" spans="1:1">
      <c r="A457" s="88" t="s">
        <v>183</v>
      </c>
    </row>
    <row r="458" spans="1:1">
      <c r="A458" s="88" t="s">
        <v>189</v>
      </c>
    </row>
    <row r="459" spans="1:1">
      <c r="A459" s="88" t="s">
        <v>221</v>
      </c>
    </row>
    <row r="460" spans="1:1">
      <c r="A460" s="88" t="s">
        <v>232</v>
      </c>
    </row>
    <row r="461" spans="1:1">
      <c r="A461" s="88" t="s">
        <v>241</v>
      </c>
    </row>
    <row r="462" spans="1:1">
      <c r="A462" s="88" t="s">
        <v>250</v>
      </c>
    </row>
    <row r="463" spans="1:1">
      <c r="A463" s="88" t="s">
        <v>251</v>
      </c>
    </row>
    <row r="464" spans="1:1">
      <c r="A464" s="88" t="s">
        <v>686</v>
      </c>
    </row>
    <row r="465" spans="1:1">
      <c r="A465" s="88" t="s">
        <v>713</v>
      </c>
    </row>
    <row r="466" spans="1:1">
      <c r="A466" s="88" t="s">
        <v>259</v>
      </c>
    </row>
    <row r="467" spans="1:1">
      <c r="A467" s="88" t="s">
        <v>266</v>
      </c>
    </row>
    <row r="468" spans="1:1">
      <c r="A468" s="88" t="s">
        <v>271</v>
      </c>
    </row>
    <row r="469" spans="1:1">
      <c r="A469" s="88" t="s">
        <v>272</v>
      </c>
    </row>
    <row r="470" spans="1:1">
      <c r="A470" s="88" t="s">
        <v>283</v>
      </c>
    </row>
    <row r="471" spans="1:1">
      <c r="A471" s="88" t="s">
        <v>714</v>
      </c>
    </row>
    <row r="472" spans="1:1">
      <c r="A472" s="88" t="s">
        <v>290</v>
      </c>
    </row>
    <row r="473" spans="1:1">
      <c r="A473" s="88" t="s">
        <v>299</v>
      </c>
    </row>
    <row r="474" spans="1:1">
      <c r="A474" s="3" t="s">
        <v>143</v>
      </c>
    </row>
    <row r="475" spans="1:1">
      <c r="A475" s="88" t="s">
        <v>456</v>
      </c>
    </row>
    <row r="476" spans="1:1">
      <c r="A476" s="88" t="s">
        <v>460</v>
      </c>
    </row>
    <row r="477" spans="1:1">
      <c r="A477" s="88" t="s">
        <v>334</v>
      </c>
    </row>
    <row r="478" spans="1:1">
      <c r="A478" s="88" t="s">
        <v>700</v>
      </c>
    </row>
    <row r="479" spans="1:1">
      <c r="A479" s="88" t="s">
        <v>316</v>
      </c>
    </row>
    <row r="480" spans="1:1">
      <c r="A480" s="88" t="s">
        <v>631</v>
      </c>
    </row>
    <row r="481" spans="1:1">
      <c r="A481" s="88" t="s">
        <v>702</v>
      </c>
    </row>
    <row r="482" spans="1:1">
      <c r="A482" s="88" t="s">
        <v>302</v>
      </c>
    </row>
    <row r="483" spans="1:1">
      <c r="A483" s="88" t="s">
        <v>142</v>
      </c>
    </row>
    <row r="484" spans="1:1">
      <c r="A484" s="88" t="s">
        <v>95</v>
      </c>
    </row>
    <row r="485" spans="1:1">
      <c r="A485" s="88" t="s">
        <v>186</v>
      </c>
    </row>
    <row r="486" spans="1:1">
      <c r="A486" s="88" t="s">
        <v>715</v>
      </c>
    </row>
    <row r="487" spans="1:1">
      <c r="A487" s="88" t="s">
        <v>220</v>
      </c>
    </row>
    <row r="488" spans="1:1">
      <c r="A488" s="3" t="s">
        <v>102</v>
      </c>
    </row>
    <row r="489" spans="1:1">
      <c r="A489" s="88" t="s">
        <v>164</v>
      </c>
    </row>
    <row r="490" spans="1:1">
      <c r="A490" s="88" t="s">
        <v>88</v>
      </c>
    </row>
    <row r="491" spans="1:1">
      <c r="A491" s="88" t="s">
        <v>469</v>
      </c>
    </row>
    <row r="492" spans="1:1">
      <c r="A492" s="88" t="s">
        <v>470</v>
      </c>
    </row>
    <row r="493" spans="1:1">
      <c r="A493" s="3" t="s">
        <v>716</v>
      </c>
    </row>
    <row r="494" spans="1:1">
      <c r="A494" s="88" t="s">
        <v>200</v>
      </c>
    </row>
    <row r="495" spans="1:1">
      <c r="A495" s="88" t="s">
        <v>224</v>
      </c>
    </row>
    <row r="496" spans="1:1">
      <c r="A496" s="88" t="s">
        <v>108</v>
      </c>
    </row>
    <row r="497" spans="1:1">
      <c r="A497" s="88" t="s">
        <v>191</v>
      </c>
    </row>
    <row r="498" spans="1:1">
      <c r="A498" s="88" t="s">
        <v>194</v>
      </c>
    </row>
    <row r="499" spans="1:1">
      <c r="A499" s="88" t="s">
        <v>198</v>
      </c>
    </row>
    <row r="500" spans="1:1">
      <c r="A500" s="88" t="s">
        <v>206</v>
      </c>
    </row>
    <row r="501" spans="1:1">
      <c r="A501" s="88" t="s">
        <v>222</v>
      </c>
    </row>
    <row r="502" spans="1:1">
      <c r="A502" s="88" t="s">
        <v>235</v>
      </c>
    </row>
    <row r="503" spans="1:1">
      <c r="A503" s="88" t="s">
        <v>237</v>
      </c>
    </row>
    <row r="504" spans="1:1">
      <c r="A504" s="88" t="s">
        <v>238</v>
      </c>
    </row>
    <row r="505" spans="1:1">
      <c r="A505" s="88" t="s">
        <v>239</v>
      </c>
    </row>
    <row r="506" spans="1:1">
      <c r="A506" s="3" t="s">
        <v>274</v>
      </c>
    </row>
    <row r="507" spans="1:1">
      <c r="A507" s="88" t="s">
        <v>104</v>
      </c>
    </row>
    <row r="508" spans="1:1">
      <c r="A508" s="88" t="s">
        <v>273</v>
      </c>
    </row>
    <row r="509" spans="1:1">
      <c r="A509" s="3" t="s">
        <v>96</v>
      </c>
    </row>
    <row r="510" spans="1:1">
      <c r="A510" s="88" t="s">
        <v>287</v>
      </c>
    </row>
    <row r="511" spans="1:1">
      <c r="A511" s="3" t="s">
        <v>549</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E67E8F-7311-4368-8FA7-8D695FA7A5E3}">
  <sheetPr codeName="Tabelle13"/>
  <dimension ref="A1:M28"/>
  <sheetViews>
    <sheetView workbookViewId="0">
      <selection activeCell="M2" sqref="M2"/>
    </sheetView>
  </sheetViews>
  <sheetFormatPr baseColWidth="10" defaultColWidth="11.3984375" defaultRowHeight="14"/>
  <cols>
    <col min="1" max="1" width="4" style="81" bestFit="1" customWidth="1"/>
    <col min="2" max="2" width="10.3984375" customWidth="1"/>
    <col min="3" max="3" width="13.19921875" customWidth="1"/>
    <col min="4" max="4" width="22.19921875" customWidth="1"/>
    <col min="5" max="5" width="29" customWidth="1"/>
    <col min="6" max="6" width="14.59765625" bestFit="1" customWidth="1"/>
    <col min="7" max="7" width="17.59765625" customWidth="1"/>
    <col min="8" max="8" width="18.59765625" customWidth="1"/>
    <col min="9" max="9" width="14.59765625" customWidth="1"/>
    <col min="10" max="10" width="15.59765625" customWidth="1"/>
    <col min="11" max="11" width="25.796875" customWidth="1"/>
    <col min="12" max="13" width="15.59765625" bestFit="1" customWidth="1"/>
  </cols>
  <sheetData>
    <row r="1" spans="1:13">
      <c r="A1" s="81" t="s">
        <v>0</v>
      </c>
      <c r="B1" t="s">
        <v>717</v>
      </c>
      <c r="C1" t="s">
        <v>578</v>
      </c>
      <c r="D1" t="s">
        <v>36</v>
      </c>
      <c r="E1" t="s">
        <v>109</v>
      </c>
      <c r="F1" t="s">
        <v>718</v>
      </c>
      <c r="G1" t="s">
        <v>719</v>
      </c>
      <c r="H1" t="s">
        <v>720</v>
      </c>
      <c r="I1" t="s">
        <v>721</v>
      </c>
      <c r="J1" t="s">
        <v>722</v>
      </c>
      <c r="K1" t="s">
        <v>55</v>
      </c>
      <c r="L1" t="s">
        <v>723</v>
      </c>
      <c r="M1" t="s">
        <v>724</v>
      </c>
    </row>
    <row r="2" spans="1:13" ht="30">
      <c r="A2" s="82">
        <v>1</v>
      </c>
      <c r="B2" s="79"/>
      <c r="C2" s="79"/>
      <c r="D2" s="79"/>
      <c r="E2" s="79"/>
      <c r="F2" s="79"/>
      <c r="G2" s="79"/>
      <c r="H2" s="79"/>
      <c r="I2" s="79"/>
      <c r="J2" s="79"/>
      <c r="K2" s="80" t="s">
        <v>725</v>
      </c>
      <c r="L2" s="79"/>
      <c r="M2" s="79"/>
    </row>
    <row r="3" spans="1:13">
      <c r="A3" s="82">
        <v>2</v>
      </c>
      <c r="B3" s="79"/>
      <c r="C3" s="79"/>
      <c r="D3" s="79"/>
      <c r="E3" s="79"/>
      <c r="F3" s="79"/>
      <c r="G3" s="79"/>
      <c r="H3" s="79"/>
      <c r="I3" s="79"/>
      <c r="J3" s="79"/>
      <c r="K3" s="79"/>
      <c r="L3" s="79"/>
      <c r="M3" s="79"/>
    </row>
    <row r="4" spans="1:13">
      <c r="A4" s="82">
        <v>3</v>
      </c>
      <c r="B4" s="79"/>
      <c r="C4" s="79"/>
      <c r="D4" s="79"/>
      <c r="E4" s="79"/>
      <c r="F4" s="79"/>
      <c r="G4" s="79"/>
      <c r="H4" s="79"/>
      <c r="I4" s="79"/>
      <c r="J4" s="79"/>
      <c r="K4" s="79"/>
      <c r="L4" s="79"/>
      <c r="M4" s="79"/>
    </row>
    <row r="5" spans="1:13">
      <c r="A5" s="82">
        <v>4</v>
      </c>
      <c r="B5" s="79"/>
      <c r="C5" s="79"/>
      <c r="D5" s="79"/>
      <c r="E5" s="79"/>
      <c r="F5" s="79"/>
      <c r="G5" s="79"/>
      <c r="H5" s="79"/>
      <c r="I5" s="79"/>
      <c r="J5" s="79"/>
      <c r="K5" s="79"/>
      <c r="L5" s="79"/>
      <c r="M5" s="79"/>
    </row>
    <row r="6" spans="1:13">
      <c r="A6" s="82">
        <v>5</v>
      </c>
      <c r="B6" s="79"/>
      <c r="C6" s="79"/>
      <c r="D6" s="79"/>
      <c r="E6" s="79"/>
      <c r="F6" s="79"/>
      <c r="G6" s="79"/>
      <c r="H6" s="79"/>
      <c r="I6" s="79"/>
      <c r="J6" s="79"/>
      <c r="K6" s="79"/>
      <c r="L6" s="79"/>
      <c r="M6" s="79"/>
    </row>
    <row r="7" spans="1:13">
      <c r="A7" s="82">
        <v>6</v>
      </c>
      <c r="B7" s="79"/>
      <c r="C7" s="79"/>
      <c r="D7" s="79"/>
      <c r="E7" s="79"/>
      <c r="F7" s="79"/>
      <c r="G7" s="79"/>
      <c r="H7" s="79"/>
      <c r="I7" s="79"/>
      <c r="J7" s="79"/>
      <c r="K7" s="79"/>
      <c r="L7" s="79"/>
      <c r="M7" s="79"/>
    </row>
    <row r="8" spans="1:13">
      <c r="A8" s="82">
        <v>7</v>
      </c>
      <c r="B8" s="79"/>
      <c r="C8" s="79"/>
      <c r="D8" s="79"/>
      <c r="E8" s="79"/>
      <c r="F8" s="79"/>
      <c r="G8" s="79"/>
      <c r="H8" s="79"/>
      <c r="I8" s="79"/>
      <c r="J8" s="79"/>
      <c r="K8" s="79"/>
      <c r="L8" s="79"/>
      <c r="M8" s="79"/>
    </row>
    <row r="9" spans="1:13">
      <c r="A9" s="82"/>
      <c r="B9" s="79"/>
      <c r="C9" s="79"/>
      <c r="D9" s="79"/>
      <c r="E9" s="79"/>
      <c r="F9" s="79"/>
      <c r="G9" s="79"/>
      <c r="H9" s="79"/>
      <c r="I9" s="79"/>
      <c r="J9" s="79"/>
      <c r="K9" s="79"/>
      <c r="L9" s="79"/>
      <c r="M9" s="79"/>
    </row>
    <row r="10" spans="1:13">
      <c r="A10" s="82"/>
      <c r="B10" s="79"/>
      <c r="C10" s="79"/>
      <c r="D10" s="79"/>
      <c r="E10" s="79"/>
      <c r="F10" s="79"/>
      <c r="G10" s="79"/>
      <c r="H10" s="79"/>
      <c r="I10" s="79"/>
      <c r="J10" s="79"/>
      <c r="K10" s="79"/>
      <c r="L10" s="79"/>
      <c r="M10" s="79"/>
    </row>
    <row r="11" spans="1:13">
      <c r="A11" s="82"/>
      <c r="B11" s="79"/>
      <c r="C11" s="79"/>
      <c r="D11" s="79"/>
      <c r="E11" s="79"/>
      <c r="F11" s="79"/>
      <c r="G11" s="79"/>
      <c r="H11" s="79"/>
      <c r="I11" s="79"/>
      <c r="J11" s="79"/>
      <c r="K11" s="79"/>
      <c r="L11" s="79"/>
      <c r="M11" s="79"/>
    </row>
    <row r="12" spans="1:13">
      <c r="A12" s="82"/>
      <c r="B12" s="79"/>
      <c r="C12" s="79"/>
      <c r="D12" s="79"/>
      <c r="E12" s="79"/>
      <c r="F12" s="79"/>
      <c r="G12" s="79"/>
      <c r="H12" s="79"/>
      <c r="I12" s="79"/>
      <c r="J12" s="79"/>
      <c r="K12" s="79"/>
      <c r="L12" s="79"/>
      <c r="M12" s="79"/>
    </row>
    <row r="13" spans="1:13">
      <c r="A13" s="82"/>
      <c r="B13" s="79"/>
      <c r="C13" s="79"/>
      <c r="D13" s="79"/>
      <c r="E13" s="79"/>
      <c r="F13" s="79"/>
      <c r="G13" s="79"/>
      <c r="H13" s="79"/>
      <c r="I13" s="79"/>
      <c r="J13" s="79"/>
      <c r="K13" s="79"/>
      <c r="L13" s="79"/>
      <c r="M13" s="79"/>
    </row>
    <row r="14" spans="1:13">
      <c r="A14" s="82"/>
      <c r="B14" s="79"/>
      <c r="C14" s="79"/>
      <c r="D14" s="79"/>
      <c r="E14" s="79"/>
      <c r="F14" s="79"/>
      <c r="G14" s="79"/>
      <c r="H14" s="79"/>
      <c r="I14" s="79"/>
      <c r="J14" s="79"/>
      <c r="K14" s="79"/>
      <c r="L14" s="79"/>
      <c r="M14" s="79"/>
    </row>
    <row r="15" spans="1:13">
      <c r="A15" s="82"/>
      <c r="B15" s="79"/>
      <c r="C15" s="79"/>
      <c r="D15" s="79"/>
      <c r="E15" s="79"/>
      <c r="F15" s="79"/>
      <c r="G15" s="79"/>
      <c r="H15" s="79"/>
      <c r="I15" s="79"/>
      <c r="J15" s="79"/>
      <c r="K15" s="79"/>
      <c r="L15" s="79"/>
      <c r="M15" s="79"/>
    </row>
    <row r="16" spans="1:13">
      <c r="A16" s="82"/>
      <c r="B16" s="79"/>
      <c r="C16" s="79"/>
      <c r="D16" s="79"/>
      <c r="E16" s="79"/>
      <c r="F16" s="79"/>
      <c r="G16" s="79"/>
      <c r="H16" s="79"/>
      <c r="I16" s="79"/>
      <c r="J16" s="79"/>
      <c r="K16" s="79"/>
      <c r="L16" s="79"/>
      <c r="M16" s="79"/>
    </row>
    <row r="17" spans="1:13">
      <c r="A17" s="82"/>
      <c r="B17" s="79"/>
      <c r="C17" s="79"/>
      <c r="D17" s="79"/>
      <c r="E17" s="79"/>
      <c r="F17" s="79"/>
      <c r="G17" s="79"/>
      <c r="H17" s="79"/>
      <c r="I17" s="79"/>
      <c r="J17" s="79"/>
      <c r="K17" s="79"/>
      <c r="L17" s="79"/>
      <c r="M17" s="79"/>
    </row>
    <row r="18" spans="1:13">
      <c r="A18" s="82"/>
      <c r="B18" s="79"/>
      <c r="C18" s="79"/>
      <c r="D18" s="79"/>
      <c r="E18" s="79"/>
      <c r="F18" s="79"/>
      <c r="G18" s="79"/>
      <c r="H18" s="79"/>
      <c r="I18" s="79"/>
      <c r="J18" s="79"/>
      <c r="K18" s="79"/>
      <c r="L18" s="79"/>
      <c r="M18" s="79"/>
    </row>
    <row r="19" spans="1:13">
      <c r="A19" s="82"/>
      <c r="B19" s="79"/>
      <c r="C19" s="79"/>
      <c r="D19" s="79"/>
      <c r="E19" s="79"/>
      <c r="F19" s="79"/>
      <c r="G19" s="79"/>
      <c r="H19" s="79"/>
      <c r="I19" s="79"/>
      <c r="J19" s="79"/>
      <c r="K19" s="79"/>
      <c r="L19" s="79"/>
      <c r="M19" s="79"/>
    </row>
    <row r="20" spans="1:13">
      <c r="A20" s="82"/>
      <c r="B20" s="79"/>
      <c r="C20" s="79"/>
      <c r="D20" s="79"/>
      <c r="E20" s="79"/>
      <c r="F20" s="79"/>
      <c r="G20" s="79"/>
      <c r="H20" s="79"/>
      <c r="I20" s="79"/>
      <c r="J20" s="79"/>
      <c r="K20" s="79"/>
      <c r="L20" s="79"/>
      <c r="M20" s="79"/>
    </row>
    <row r="21" spans="1:13">
      <c r="A21" s="82"/>
      <c r="B21" s="79"/>
      <c r="C21" s="79"/>
      <c r="D21" s="79"/>
      <c r="E21" s="79"/>
      <c r="F21" s="79"/>
      <c r="G21" s="79"/>
      <c r="H21" s="79"/>
      <c r="I21" s="79"/>
      <c r="J21" s="79"/>
      <c r="K21" s="79"/>
      <c r="L21" s="79"/>
      <c r="M21" s="79"/>
    </row>
    <row r="22" spans="1:13">
      <c r="A22" s="82"/>
      <c r="B22" s="79"/>
      <c r="C22" s="79"/>
      <c r="D22" s="79"/>
      <c r="E22" s="79"/>
      <c r="F22" s="79"/>
      <c r="G22" s="79"/>
      <c r="H22" s="79"/>
      <c r="I22" s="79"/>
      <c r="J22" s="79"/>
      <c r="K22" s="79"/>
      <c r="L22" s="79"/>
      <c r="M22" s="79"/>
    </row>
    <row r="23" spans="1:13">
      <c r="A23" s="82"/>
      <c r="B23" s="79"/>
      <c r="C23" s="79"/>
      <c r="D23" s="79"/>
      <c r="E23" s="79"/>
      <c r="F23" s="79"/>
      <c r="G23" s="79"/>
      <c r="H23" s="79"/>
      <c r="I23" s="79"/>
      <c r="J23" s="79"/>
      <c r="K23" s="79"/>
      <c r="L23" s="79"/>
      <c r="M23" s="79"/>
    </row>
    <row r="24" spans="1:13">
      <c r="A24" s="82"/>
      <c r="B24" s="79"/>
      <c r="C24" s="79"/>
      <c r="D24" s="79"/>
      <c r="E24" s="79"/>
      <c r="F24" s="79"/>
      <c r="G24" s="79"/>
      <c r="H24" s="79"/>
      <c r="I24" s="79"/>
      <c r="J24" s="79"/>
      <c r="K24" s="79"/>
      <c r="L24" s="79"/>
      <c r="M24" s="79"/>
    </row>
    <row r="25" spans="1:13">
      <c r="A25" s="82"/>
      <c r="B25" s="79"/>
      <c r="C25" s="79"/>
      <c r="D25" s="79"/>
      <c r="E25" s="79"/>
      <c r="F25" s="79"/>
      <c r="G25" s="79"/>
      <c r="H25" s="79"/>
      <c r="I25" s="79"/>
      <c r="J25" s="79"/>
      <c r="K25" s="79"/>
      <c r="L25" s="79"/>
      <c r="M25" s="79"/>
    </row>
    <row r="26" spans="1:13">
      <c r="A26" s="82"/>
      <c r="B26" s="79"/>
      <c r="C26" s="79"/>
      <c r="D26" s="79"/>
      <c r="E26" s="79"/>
      <c r="F26" s="79"/>
      <c r="G26" s="79"/>
      <c r="H26" s="79"/>
      <c r="I26" s="79"/>
      <c r="J26" s="79"/>
      <c r="K26" s="79"/>
      <c r="L26" s="79"/>
      <c r="M26" s="79"/>
    </row>
    <row r="27" spans="1:13">
      <c r="A27" s="82"/>
      <c r="B27" s="79"/>
      <c r="C27" s="79"/>
      <c r="D27" s="79"/>
      <c r="E27" s="79"/>
      <c r="F27" s="79"/>
      <c r="G27" s="79"/>
      <c r="H27" s="79"/>
      <c r="I27" s="79"/>
      <c r="J27" s="79"/>
      <c r="K27" s="79"/>
      <c r="L27" s="79"/>
      <c r="M27" s="79"/>
    </row>
    <row r="28" spans="1:13">
      <c r="A28" s="82"/>
      <c r="B28" s="79"/>
      <c r="C28" s="79"/>
      <c r="D28" s="79"/>
      <c r="E28" s="79"/>
      <c r="F28" s="79"/>
      <c r="G28" s="79"/>
      <c r="H28" s="79"/>
      <c r="I28" s="79"/>
      <c r="J28" s="79"/>
      <c r="K28" s="79"/>
      <c r="L28" s="79"/>
      <c r="M28" s="79"/>
    </row>
  </sheetData>
  <pageMargins left="0.7" right="0.7" top="0.78740157499999996" bottom="0.78740157499999996" header="0.3" footer="0.3"/>
  <pageSetup orientation="portrait"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Tabelle6"/>
  <dimension ref="A1:V41"/>
  <sheetViews>
    <sheetView zoomScale="85" zoomScaleNormal="85" workbookViewId="0">
      <selection activeCell="E14" sqref="E14"/>
    </sheetView>
  </sheetViews>
  <sheetFormatPr baseColWidth="10" defaultColWidth="11.3984375" defaultRowHeight="14"/>
  <cols>
    <col min="5" max="5" width="31.59765625" customWidth="1"/>
    <col min="6" max="6" width="17.19921875" customWidth="1"/>
    <col min="10" max="10" width="11.59765625" bestFit="1" customWidth="1"/>
    <col min="12" max="12" width="16.59765625" customWidth="1"/>
    <col min="13" max="13" width="14" customWidth="1"/>
    <col min="15" max="15" width="14.59765625" customWidth="1"/>
    <col min="17" max="17" width="13.59765625" customWidth="1"/>
    <col min="19" max="19" width="14.59765625" customWidth="1"/>
    <col min="20" max="20" width="13.19921875" customWidth="1"/>
  </cols>
  <sheetData>
    <row r="1" spans="1:22" ht="16" thickBot="1">
      <c r="A1" s="7" t="s">
        <v>726</v>
      </c>
      <c r="B1" s="7"/>
      <c r="C1" s="7"/>
      <c r="D1" s="7"/>
      <c r="E1" s="7"/>
      <c r="F1" s="7"/>
      <c r="G1" s="7"/>
      <c r="H1" s="7"/>
      <c r="K1" t="s">
        <v>727</v>
      </c>
      <c r="L1" s="34">
        <v>2800</v>
      </c>
      <c r="N1" s="41">
        <v>1066</v>
      </c>
      <c r="O1" s="41">
        <f>N1*M1</f>
        <v>0</v>
      </c>
      <c r="Q1" t="s">
        <v>728</v>
      </c>
      <c r="R1" t="s">
        <v>729</v>
      </c>
      <c r="S1" t="s">
        <v>730</v>
      </c>
      <c r="T1" t="s">
        <v>731</v>
      </c>
    </row>
    <row r="2" spans="1:22" ht="15">
      <c r="A2" s="146" t="s">
        <v>732</v>
      </c>
      <c r="B2" s="146"/>
      <c r="C2" s="146"/>
      <c r="D2" s="146"/>
      <c r="E2" s="146"/>
      <c r="F2" s="17">
        <f>L34</f>
        <v>4000</v>
      </c>
      <c r="G2" s="17"/>
      <c r="H2" s="17"/>
      <c r="I2" s="17"/>
      <c r="K2" t="s">
        <v>484</v>
      </c>
      <c r="L2" s="34">
        <v>1940</v>
      </c>
      <c r="N2" s="41">
        <v>868</v>
      </c>
      <c r="O2" s="41">
        <f t="shared" ref="O2:O3" si="0">N2*M2</f>
        <v>0</v>
      </c>
      <c r="P2" s="45" t="s">
        <v>733</v>
      </c>
      <c r="Q2" s="55">
        <f>L1*(1-0.0875)</f>
        <v>2555</v>
      </c>
      <c r="R2" s="57">
        <v>0.15</v>
      </c>
      <c r="S2" s="60">
        <f>(L1-Q2)/L1</f>
        <v>8.7499999999999994E-2</v>
      </c>
      <c r="T2" s="4" t="e">
        <f>SUM(M25:M27)/SUM(I25:I27)</f>
        <v>#DIV/0!</v>
      </c>
    </row>
    <row r="3" spans="1:22" ht="16" thickBot="1">
      <c r="A3" s="147" t="s">
        <v>734</v>
      </c>
      <c r="B3" s="143"/>
      <c r="C3" s="143"/>
      <c r="D3" s="143"/>
      <c r="E3" s="143"/>
      <c r="F3" s="17">
        <f>F2-F4</f>
        <v>4000</v>
      </c>
      <c r="G3" s="17"/>
      <c r="H3" s="17"/>
      <c r="K3" t="s">
        <v>735</v>
      </c>
      <c r="L3" s="34">
        <v>1370</v>
      </c>
      <c r="M3" s="39"/>
      <c r="N3" s="41">
        <v>626</v>
      </c>
      <c r="O3" s="41">
        <f t="shared" si="0"/>
        <v>0</v>
      </c>
      <c r="P3" s="46"/>
      <c r="Q3" s="17">
        <f>L2*(1-0.0875)</f>
        <v>1770.25</v>
      </c>
      <c r="R3" s="58">
        <v>0.15</v>
      </c>
      <c r="S3" s="61">
        <f t="shared" ref="S3:S4" si="1">(L2-Q3)/L2</f>
        <v>8.7499999999999994E-2</v>
      </c>
      <c r="T3" s="4"/>
    </row>
    <row r="4" spans="1:22" ht="17" thickTop="1" thickBot="1">
      <c r="A4" s="147" t="s">
        <v>736</v>
      </c>
      <c r="B4" s="143"/>
      <c r="C4" s="143"/>
      <c r="D4" s="143"/>
      <c r="E4" s="143"/>
      <c r="F4" s="17">
        <f>SUM(F5:F6)</f>
        <v>0</v>
      </c>
      <c r="G4" s="17"/>
      <c r="H4" s="17"/>
      <c r="J4" s="17" t="e">
        <f>L4/M4</f>
        <v>#DIV/0!</v>
      </c>
      <c r="K4" s="28" t="s">
        <v>737</v>
      </c>
      <c r="L4" s="35">
        <f>L1*M1+L2*M2+L3*M3</f>
        <v>0</v>
      </c>
      <c r="M4" s="28">
        <f>SUM(M1:M3)</f>
        <v>0</v>
      </c>
      <c r="N4" s="42" t="s">
        <v>738</v>
      </c>
      <c r="O4" s="41">
        <f>SUM(O1:O3)</f>
        <v>0</v>
      </c>
      <c r="P4" s="47"/>
      <c r="Q4" s="56">
        <f>L3*(1-0.0875)</f>
        <v>1250.125</v>
      </c>
      <c r="R4" s="59">
        <v>0.15</v>
      </c>
      <c r="S4" s="62">
        <f t="shared" si="1"/>
        <v>8.7499999999999994E-2</v>
      </c>
      <c r="T4" s="4"/>
    </row>
    <row r="5" spans="1:22" ht="15">
      <c r="A5" s="8" t="s">
        <v>739</v>
      </c>
      <c r="B5" s="12"/>
      <c r="C5" s="12"/>
      <c r="D5" s="12"/>
      <c r="E5" s="12"/>
      <c r="F5" s="17">
        <f>M34</f>
        <v>0</v>
      </c>
      <c r="G5" s="17"/>
      <c r="H5" s="17"/>
      <c r="K5" s="29"/>
      <c r="L5" s="36" t="s">
        <v>740</v>
      </c>
      <c r="M5" s="36" t="s">
        <v>741</v>
      </c>
      <c r="N5" s="36" t="s">
        <v>742</v>
      </c>
      <c r="O5" s="44" t="s">
        <v>743</v>
      </c>
      <c r="P5" s="48" t="s">
        <v>744</v>
      </c>
      <c r="Q5" s="55">
        <f>L1*0.89</f>
        <v>2492</v>
      </c>
      <c r="R5" s="57">
        <v>0.05</v>
      </c>
      <c r="S5" s="60">
        <f>(L1-Q5)/L1</f>
        <v>0.11</v>
      </c>
      <c r="T5" s="4" t="e">
        <f t="shared" ref="T5:T8" si="2">SUM(M28:M30)/SUM(I28:I30)</f>
        <v>#DIV/0!</v>
      </c>
    </row>
    <row r="6" spans="1:22" ht="15">
      <c r="A6" s="8" t="s">
        <v>745</v>
      </c>
      <c r="B6" s="12"/>
      <c r="C6" s="12"/>
      <c r="D6" s="12"/>
      <c r="E6" s="12"/>
      <c r="F6" s="18">
        <f>N34</f>
        <v>0</v>
      </c>
      <c r="G6" s="18"/>
      <c r="H6" s="18"/>
      <c r="I6" s="25"/>
      <c r="J6" s="25"/>
      <c r="K6" s="28" t="s">
        <v>746</v>
      </c>
      <c r="L6" s="17">
        <v>200</v>
      </c>
      <c r="M6" s="5">
        <v>80</v>
      </c>
      <c r="N6" s="5">
        <v>26</v>
      </c>
      <c r="O6" s="17">
        <f>(L6*2)+M6*(L11-1)+(N6*L11)</f>
        <v>850</v>
      </c>
      <c r="P6" s="46"/>
      <c r="Q6" s="17">
        <f>L2*0.89</f>
        <v>1726.6000000000001</v>
      </c>
      <c r="R6" s="58">
        <v>0.05</v>
      </c>
      <c r="S6" s="61">
        <f t="shared" ref="S6:S7" si="3">(L2-Q6)/L2</f>
        <v>0.10999999999999993</v>
      </c>
      <c r="T6" s="4"/>
    </row>
    <row r="7" spans="1:22" ht="15" thickBot="1">
      <c r="A7" s="147" t="s">
        <v>747</v>
      </c>
      <c r="B7" s="147"/>
      <c r="C7" s="147"/>
      <c r="D7" s="147"/>
      <c r="E7" s="147"/>
      <c r="F7" s="17">
        <f>Q34</f>
        <v>3420</v>
      </c>
      <c r="G7" s="17"/>
      <c r="H7" s="17"/>
      <c r="J7" t="s">
        <v>748</v>
      </c>
      <c r="K7">
        <v>0.5</v>
      </c>
      <c r="P7" s="47"/>
      <c r="Q7" s="56">
        <f>L3*0.89</f>
        <v>1219.3</v>
      </c>
      <c r="R7" s="59">
        <v>0.05</v>
      </c>
      <c r="S7" s="62">
        <f t="shared" si="3"/>
        <v>0.11000000000000003</v>
      </c>
      <c r="T7" s="4"/>
    </row>
    <row r="8" spans="1:22" ht="16" thickBot="1">
      <c r="A8" s="143" t="s">
        <v>749</v>
      </c>
      <c r="B8" s="143"/>
      <c r="C8" s="143"/>
      <c r="D8" s="143"/>
      <c r="E8" s="143"/>
      <c r="F8" s="17">
        <f>F3-F7</f>
        <v>580</v>
      </c>
      <c r="G8" s="17"/>
      <c r="H8" s="17"/>
      <c r="K8" s="30"/>
      <c r="L8" s="17"/>
      <c r="M8" s="5"/>
      <c r="N8" s="5"/>
      <c r="O8" s="17"/>
      <c r="P8" s="49" t="s">
        <v>750</v>
      </c>
      <c r="Q8" s="55">
        <f>L1*0.85</f>
        <v>2380</v>
      </c>
      <c r="R8" s="57">
        <v>0.15</v>
      </c>
      <c r="S8" s="60">
        <f>(L1-Q8)/L1</f>
        <v>0.15</v>
      </c>
      <c r="T8" s="4" t="e">
        <f t="shared" si="2"/>
        <v>#DIV/0!</v>
      </c>
    </row>
    <row r="9" spans="1:22" ht="16" thickBot="1">
      <c r="A9" s="144" t="s">
        <v>751</v>
      </c>
      <c r="B9" s="144"/>
      <c r="C9" s="144"/>
      <c r="D9" s="144"/>
      <c r="E9" s="144"/>
      <c r="F9" s="19">
        <f>F8/F3</f>
        <v>0.14499999999999999</v>
      </c>
      <c r="G9" s="19"/>
      <c r="H9" s="19"/>
      <c r="I9" s="17"/>
      <c r="K9" s="28" t="s">
        <v>752</v>
      </c>
      <c r="L9" s="37">
        <f>L4*4</f>
        <v>0</v>
      </c>
      <c r="M9" s="6"/>
      <c r="P9" s="50"/>
      <c r="Q9" s="17">
        <f>L2*0.85</f>
        <v>1649</v>
      </c>
      <c r="R9" s="58">
        <v>0.15</v>
      </c>
      <c r="S9" s="61">
        <f t="shared" ref="S9:S10" si="4">(L2-Q9)/L2</f>
        <v>0.15</v>
      </c>
    </row>
    <row r="10" spans="1:22" ht="16" thickBot="1">
      <c r="A10" s="145" t="s">
        <v>753</v>
      </c>
      <c r="B10" s="145"/>
      <c r="C10" s="145"/>
      <c r="D10" s="145"/>
      <c r="E10" s="145"/>
      <c r="F10" s="17">
        <f>S34</f>
        <v>3300</v>
      </c>
      <c r="G10" s="17"/>
      <c r="H10" s="17"/>
      <c r="K10" s="31" t="s">
        <v>754</v>
      </c>
      <c r="L10" s="35">
        <v>221480</v>
      </c>
      <c r="M10" s="40">
        <f>L10/16200000</f>
        <v>1.3671604938271605E-2</v>
      </c>
      <c r="P10" s="51"/>
      <c r="Q10" s="56">
        <f>L3*0.9</f>
        <v>1233</v>
      </c>
      <c r="R10" s="59">
        <v>0.15</v>
      </c>
      <c r="S10" s="62">
        <f t="shared" si="4"/>
        <v>0.1</v>
      </c>
    </row>
    <row r="11" spans="1:22" ht="15">
      <c r="A11" s="146" t="s">
        <v>755</v>
      </c>
      <c r="B11" s="146"/>
      <c r="C11" s="146"/>
      <c r="D11" s="146"/>
      <c r="E11" s="146"/>
      <c r="F11" s="20">
        <f>F3/F10-1</f>
        <v>0.21212121212121215</v>
      </c>
      <c r="G11" s="20"/>
      <c r="H11" s="20"/>
      <c r="K11" t="s">
        <v>756</v>
      </c>
      <c r="L11">
        <v>5</v>
      </c>
      <c r="M11" s="17"/>
      <c r="P11" t="s">
        <v>757</v>
      </c>
      <c r="Q11">
        <f>M1*R11</f>
        <v>0</v>
      </c>
      <c r="R11" s="58">
        <f>1-(R2+R5+R8)</f>
        <v>0.65</v>
      </c>
      <c r="T11" s="17" t="e">
        <f>L4/M4</f>
        <v>#DIV/0!</v>
      </c>
    </row>
    <row r="12" spans="1:22">
      <c r="K12" s="32"/>
      <c r="Q12">
        <f t="shared" ref="Q12:Q13" si="5">M2*R12</f>
        <v>0</v>
      </c>
      <c r="R12" s="58">
        <f t="shared" ref="R12:R13" si="6">1-(R3+R6+R9)</f>
        <v>0.65</v>
      </c>
    </row>
    <row r="13" spans="1:22">
      <c r="I13" s="26"/>
      <c r="J13" s="26"/>
      <c r="K13" s="33"/>
      <c r="L13" s="26"/>
      <c r="M13" s="26"/>
      <c r="O13" s="26"/>
      <c r="Q13">
        <f t="shared" si="5"/>
        <v>0</v>
      </c>
      <c r="R13" s="58">
        <f t="shared" si="6"/>
        <v>0.65</v>
      </c>
      <c r="T13" s="33"/>
      <c r="U13" s="26"/>
      <c r="V13" s="26"/>
    </row>
    <row r="14" spans="1:22" ht="160">
      <c r="A14" s="9" t="s">
        <v>758</v>
      </c>
      <c r="B14" s="13" t="s">
        <v>759</v>
      </c>
      <c r="C14" s="13" t="s">
        <v>760</v>
      </c>
      <c r="D14" s="13" t="s">
        <v>761</v>
      </c>
      <c r="E14" s="9" t="s">
        <v>762</v>
      </c>
      <c r="F14" s="9" t="s">
        <v>763</v>
      </c>
      <c r="G14" s="9" t="s">
        <v>757</v>
      </c>
      <c r="H14" s="9" t="s">
        <v>764</v>
      </c>
      <c r="I14" s="9" t="s">
        <v>765</v>
      </c>
      <c r="J14" s="9" t="s">
        <v>766</v>
      </c>
      <c r="K14" s="9" t="s">
        <v>767</v>
      </c>
      <c r="L14" s="9" t="s">
        <v>768</v>
      </c>
      <c r="M14" s="9" t="s">
        <v>769</v>
      </c>
      <c r="N14" s="9" t="s">
        <v>770</v>
      </c>
      <c r="O14" s="9" t="s">
        <v>771</v>
      </c>
      <c r="P14" s="9" t="s">
        <v>772</v>
      </c>
      <c r="Q14" s="9" t="s">
        <v>773</v>
      </c>
      <c r="R14" s="9" t="s">
        <v>774</v>
      </c>
      <c r="S14" s="9" t="s">
        <v>775</v>
      </c>
      <c r="T14" s="9" t="s">
        <v>776</v>
      </c>
      <c r="U14" s="9" t="s">
        <v>777</v>
      </c>
      <c r="V14" s="26"/>
    </row>
    <row r="15" spans="1:22" ht="15">
      <c r="A15" s="10" t="s">
        <v>71</v>
      </c>
      <c r="B15" s="10" t="s">
        <v>392</v>
      </c>
      <c r="C15" s="10" t="s">
        <v>778</v>
      </c>
      <c r="D15" s="10" t="s">
        <v>779</v>
      </c>
      <c r="E15" s="15"/>
      <c r="F15" s="21">
        <f t="shared" ref="F15:F33" si="7">E15/8</f>
        <v>0</v>
      </c>
      <c r="G15" s="23">
        <f>M1*R11</f>
        <v>0</v>
      </c>
      <c r="H15" s="24">
        <v>1.5384615384615385E-2</v>
      </c>
      <c r="I15" s="15"/>
      <c r="J15" s="15">
        <f t="shared" ref="J15:J24" si="8">I15/$L$11</f>
        <v>0</v>
      </c>
      <c r="K15" s="23">
        <f t="shared" ref="K15:K33" si="9">I15*8</f>
        <v>0</v>
      </c>
      <c r="L15" s="21">
        <f t="shared" ref="L15:L33" si="10">I15*E15</f>
        <v>0</v>
      </c>
      <c r="M15" s="21"/>
      <c r="N15" s="43"/>
      <c r="O15" s="21">
        <f t="shared" ref="O15:O24" si="11">L15-N15</f>
        <v>0</v>
      </c>
      <c r="P15" s="52"/>
      <c r="Q15" s="21">
        <f t="shared" ref="Q15:Q24" si="12">K15*P15</f>
        <v>0</v>
      </c>
      <c r="R15" s="52">
        <v>496</v>
      </c>
      <c r="S15" s="21">
        <f t="shared" ref="S15:S24" si="13">R15*K15</f>
        <v>0</v>
      </c>
      <c r="T15" s="21">
        <f t="shared" ref="T15:T24" si="14">O15-Q15</f>
        <v>0</v>
      </c>
      <c r="U15" s="64">
        <f t="shared" ref="U15:U24" si="15">IFERROR(T15/O15,0)</f>
        <v>0</v>
      </c>
      <c r="V15" s="26"/>
    </row>
    <row r="16" spans="1:22" ht="15">
      <c r="A16" s="10" t="s">
        <v>780</v>
      </c>
      <c r="B16" s="10" t="s">
        <v>392</v>
      </c>
      <c r="C16" s="10" t="s">
        <v>778</v>
      </c>
      <c r="D16" s="10" t="s">
        <v>781</v>
      </c>
      <c r="E16" s="15"/>
      <c r="F16" s="21">
        <f t="shared" si="7"/>
        <v>0</v>
      </c>
      <c r="G16" s="21"/>
      <c r="H16" s="24"/>
      <c r="I16" s="15"/>
      <c r="J16" s="15">
        <f t="shared" si="8"/>
        <v>0</v>
      </c>
      <c r="K16" s="23">
        <f t="shared" si="9"/>
        <v>0</v>
      </c>
      <c r="L16" s="21">
        <f t="shared" si="10"/>
        <v>0</v>
      </c>
      <c r="M16" s="21"/>
      <c r="N16" s="43"/>
      <c r="O16" s="21">
        <f t="shared" si="11"/>
        <v>0</v>
      </c>
      <c r="P16" s="52"/>
      <c r="Q16" s="21">
        <f t="shared" si="12"/>
        <v>0</v>
      </c>
      <c r="R16" s="52">
        <v>284</v>
      </c>
      <c r="S16" s="21">
        <f t="shared" si="13"/>
        <v>0</v>
      </c>
      <c r="T16" s="21">
        <f t="shared" si="14"/>
        <v>0</v>
      </c>
      <c r="U16" s="64">
        <f t="shared" si="15"/>
        <v>0</v>
      </c>
      <c r="V16" s="26"/>
    </row>
    <row r="17" spans="1:22" ht="15">
      <c r="A17" s="10"/>
      <c r="B17" s="10" t="s">
        <v>392</v>
      </c>
      <c r="C17" s="10" t="s">
        <v>778</v>
      </c>
      <c r="D17" s="10" t="s">
        <v>782</v>
      </c>
      <c r="E17" s="15"/>
      <c r="F17" s="21">
        <f t="shared" si="7"/>
        <v>0</v>
      </c>
      <c r="G17" s="21"/>
      <c r="H17" s="24"/>
      <c r="I17" s="15"/>
      <c r="J17" s="15">
        <f t="shared" si="8"/>
        <v>0</v>
      </c>
      <c r="K17" s="23">
        <f t="shared" si="9"/>
        <v>0</v>
      </c>
      <c r="L17" s="21">
        <f t="shared" si="10"/>
        <v>0</v>
      </c>
      <c r="M17" s="21"/>
      <c r="N17" s="43"/>
      <c r="O17" s="21">
        <f t="shared" si="11"/>
        <v>0</v>
      </c>
      <c r="P17" s="52"/>
      <c r="Q17" s="21">
        <f t="shared" si="12"/>
        <v>0</v>
      </c>
      <c r="R17" s="52">
        <v>252</v>
      </c>
      <c r="S17" s="21">
        <f t="shared" si="13"/>
        <v>0</v>
      </c>
      <c r="T17" s="21">
        <f t="shared" si="14"/>
        <v>0</v>
      </c>
      <c r="U17" s="64">
        <f t="shared" si="15"/>
        <v>0</v>
      </c>
      <c r="V17" s="26"/>
    </row>
    <row r="18" spans="1:22" ht="15">
      <c r="A18" s="10"/>
      <c r="B18" s="10" t="s">
        <v>392</v>
      </c>
      <c r="C18" s="10" t="s">
        <v>778</v>
      </c>
      <c r="D18" s="10" t="s">
        <v>783</v>
      </c>
      <c r="E18" s="15"/>
      <c r="F18" s="21">
        <f t="shared" si="7"/>
        <v>0</v>
      </c>
      <c r="G18" s="21"/>
      <c r="H18" s="24">
        <v>0.13846153846153847</v>
      </c>
      <c r="I18" s="15"/>
      <c r="J18" s="15">
        <f t="shared" si="8"/>
        <v>0</v>
      </c>
      <c r="K18" s="23">
        <f t="shared" si="9"/>
        <v>0</v>
      </c>
      <c r="L18" s="21">
        <f t="shared" si="10"/>
        <v>0</v>
      </c>
      <c r="M18" s="21"/>
      <c r="N18" s="43"/>
      <c r="O18" s="21">
        <f t="shared" si="11"/>
        <v>0</v>
      </c>
      <c r="P18" s="52"/>
      <c r="Q18" s="21">
        <f t="shared" si="12"/>
        <v>0</v>
      </c>
      <c r="R18" s="52">
        <v>209</v>
      </c>
      <c r="S18" s="21">
        <f t="shared" si="13"/>
        <v>0</v>
      </c>
      <c r="T18" s="21">
        <f t="shared" si="14"/>
        <v>0</v>
      </c>
      <c r="U18" s="64">
        <f t="shared" si="15"/>
        <v>0</v>
      </c>
      <c r="V18" s="26"/>
    </row>
    <row r="19" spans="1:22" ht="15">
      <c r="A19" s="10"/>
      <c r="B19" s="10" t="s">
        <v>392</v>
      </c>
      <c r="C19" s="14" t="s">
        <v>778</v>
      </c>
      <c r="D19" s="10" t="s">
        <v>784</v>
      </c>
      <c r="E19" s="15">
        <v>1600</v>
      </c>
      <c r="F19" s="21">
        <f t="shared" si="7"/>
        <v>200</v>
      </c>
      <c r="G19" s="21"/>
      <c r="H19" s="24"/>
      <c r="I19" s="15">
        <v>2.5</v>
      </c>
      <c r="J19" s="15">
        <v>0</v>
      </c>
      <c r="K19" s="23">
        <f t="shared" si="9"/>
        <v>20</v>
      </c>
      <c r="L19" s="21">
        <f t="shared" si="10"/>
        <v>4000</v>
      </c>
      <c r="M19" s="21"/>
      <c r="N19" s="43"/>
      <c r="O19" s="21">
        <f t="shared" si="11"/>
        <v>4000</v>
      </c>
      <c r="P19" s="52">
        <v>171</v>
      </c>
      <c r="Q19" s="21">
        <f t="shared" si="12"/>
        <v>3420</v>
      </c>
      <c r="R19" s="52">
        <v>165</v>
      </c>
      <c r="S19" s="21">
        <f t="shared" si="13"/>
        <v>3300</v>
      </c>
      <c r="T19" s="21">
        <f t="shared" si="14"/>
        <v>580</v>
      </c>
      <c r="U19" s="64">
        <f t="shared" si="15"/>
        <v>0.14499999999999999</v>
      </c>
      <c r="V19" s="26"/>
    </row>
    <row r="20" spans="1:22" ht="15">
      <c r="A20" s="10"/>
      <c r="B20" s="10" t="s">
        <v>392</v>
      </c>
      <c r="C20" s="14" t="s">
        <v>785</v>
      </c>
      <c r="D20" s="10" t="s">
        <v>784</v>
      </c>
      <c r="E20" s="15">
        <v>1600</v>
      </c>
      <c r="F20" s="21">
        <f t="shared" si="7"/>
        <v>200</v>
      </c>
      <c r="G20" s="23">
        <f>M2*R12</f>
        <v>0</v>
      </c>
      <c r="H20" s="24"/>
      <c r="I20" s="15"/>
      <c r="J20" s="15">
        <f t="shared" si="8"/>
        <v>0</v>
      </c>
      <c r="K20" s="23">
        <f t="shared" si="9"/>
        <v>0</v>
      </c>
      <c r="L20" s="21">
        <f t="shared" si="10"/>
        <v>0</v>
      </c>
      <c r="M20" s="21"/>
      <c r="N20" s="43"/>
      <c r="O20" s="21">
        <f t="shared" si="11"/>
        <v>0</v>
      </c>
      <c r="P20" s="52"/>
      <c r="Q20" s="21">
        <f t="shared" si="12"/>
        <v>0</v>
      </c>
      <c r="R20" s="52">
        <v>165</v>
      </c>
      <c r="S20" s="21">
        <f t="shared" si="13"/>
        <v>0</v>
      </c>
      <c r="T20" s="21">
        <f t="shared" si="14"/>
        <v>0</v>
      </c>
      <c r="U20" s="64">
        <f t="shared" si="15"/>
        <v>0</v>
      </c>
      <c r="V20" s="26"/>
    </row>
    <row r="21" spans="1:22" ht="15">
      <c r="A21" s="10"/>
      <c r="B21" s="10" t="s">
        <v>392</v>
      </c>
      <c r="C21" s="10" t="s">
        <v>785</v>
      </c>
      <c r="D21" s="10" t="s">
        <v>786</v>
      </c>
      <c r="E21" s="15"/>
      <c r="F21" s="21">
        <f t="shared" si="7"/>
        <v>0</v>
      </c>
      <c r="G21" s="21"/>
      <c r="H21" s="24">
        <v>0.22792022792022792</v>
      </c>
      <c r="I21" s="15"/>
      <c r="J21" s="15">
        <f t="shared" si="8"/>
        <v>0</v>
      </c>
      <c r="K21" s="23">
        <f t="shared" si="9"/>
        <v>0</v>
      </c>
      <c r="L21" s="21">
        <f t="shared" si="10"/>
        <v>0</v>
      </c>
      <c r="M21" s="21"/>
      <c r="N21" s="43"/>
      <c r="O21" s="21">
        <f t="shared" si="11"/>
        <v>0</v>
      </c>
      <c r="P21" s="52"/>
      <c r="Q21" s="21">
        <f t="shared" si="12"/>
        <v>0</v>
      </c>
      <c r="R21" s="52">
        <v>151</v>
      </c>
      <c r="S21" s="21">
        <f t="shared" si="13"/>
        <v>0</v>
      </c>
      <c r="T21" s="21">
        <f t="shared" si="14"/>
        <v>0</v>
      </c>
      <c r="U21" s="64">
        <f t="shared" si="15"/>
        <v>0</v>
      </c>
      <c r="V21" s="26"/>
    </row>
    <row r="22" spans="1:22" ht="15">
      <c r="A22" s="10"/>
      <c r="B22" s="10" t="s">
        <v>392</v>
      </c>
      <c r="C22" s="10" t="s">
        <v>785</v>
      </c>
      <c r="D22" s="10" t="s">
        <v>787</v>
      </c>
      <c r="E22" s="15"/>
      <c r="F22" s="21">
        <f t="shared" si="7"/>
        <v>0</v>
      </c>
      <c r="G22" s="21"/>
      <c r="H22" s="24">
        <v>0.62678062678062674</v>
      </c>
      <c r="I22" s="15"/>
      <c r="J22" s="15">
        <f t="shared" si="8"/>
        <v>0</v>
      </c>
      <c r="K22" s="23">
        <f t="shared" si="9"/>
        <v>0</v>
      </c>
      <c r="L22" s="21">
        <f t="shared" si="10"/>
        <v>0</v>
      </c>
      <c r="M22" s="21"/>
      <c r="N22" s="43"/>
      <c r="O22" s="21">
        <f t="shared" si="11"/>
        <v>0</v>
      </c>
      <c r="P22" s="52"/>
      <c r="Q22" s="21">
        <f t="shared" si="12"/>
        <v>0</v>
      </c>
      <c r="R22" s="52">
        <v>119</v>
      </c>
      <c r="S22" s="21">
        <f t="shared" si="13"/>
        <v>0</v>
      </c>
      <c r="T22" s="21">
        <f t="shared" si="14"/>
        <v>0</v>
      </c>
      <c r="U22" s="64">
        <f t="shared" si="15"/>
        <v>0</v>
      </c>
      <c r="V22" s="26"/>
    </row>
    <row r="23" spans="1:22" ht="15">
      <c r="A23" s="10"/>
      <c r="B23" s="10" t="s">
        <v>392</v>
      </c>
      <c r="C23" s="10" t="s">
        <v>788</v>
      </c>
      <c r="D23" s="10" t="s">
        <v>787</v>
      </c>
      <c r="E23" s="15"/>
      <c r="F23" s="21">
        <f t="shared" si="7"/>
        <v>0</v>
      </c>
      <c r="G23" s="23">
        <f>M3*R13</f>
        <v>0</v>
      </c>
      <c r="H23" s="24"/>
      <c r="I23" s="15"/>
      <c r="J23" s="15">
        <f t="shared" si="8"/>
        <v>0</v>
      </c>
      <c r="K23" s="23">
        <f t="shared" si="9"/>
        <v>0</v>
      </c>
      <c r="L23" s="21">
        <f t="shared" si="10"/>
        <v>0</v>
      </c>
      <c r="M23" s="21"/>
      <c r="N23" s="43"/>
      <c r="O23" s="21">
        <f t="shared" si="11"/>
        <v>0</v>
      </c>
      <c r="P23" s="52"/>
      <c r="Q23" s="21">
        <f t="shared" si="12"/>
        <v>0</v>
      </c>
      <c r="R23" s="52">
        <v>119</v>
      </c>
      <c r="S23" s="21">
        <f t="shared" si="13"/>
        <v>0</v>
      </c>
      <c r="T23" s="21">
        <f t="shared" si="14"/>
        <v>0</v>
      </c>
      <c r="U23" s="64">
        <f t="shared" si="15"/>
        <v>0</v>
      </c>
      <c r="V23" s="26"/>
    </row>
    <row r="24" spans="1:22" ht="15">
      <c r="A24" s="10"/>
      <c r="B24" s="10" t="s">
        <v>392</v>
      </c>
      <c r="C24" s="10" t="s">
        <v>788</v>
      </c>
      <c r="D24" s="10" t="s">
        <v>789</v>
      </c>
      <c r="E24" s="15"/>
      <c r="F24" s="21">
        <f t="shared" si="7"/>
        <v>0</v>
      </c>
      <c r="G24" s="21"/>
      <c r="H24" s="24"/>
      <c r="I24" s="15"/>
      <c r="J24" s="15">
        <f t="shared" si="8"/>
        <v>0</v>
      </c>
      <c r="K24" s="23">
        <f t="shared" si="9"/>
        <v>0</v>
      </c>
      <c r="L24" s="21">
        <f t="shared" si="10"/>
        <v>0</v>
      </c>
      <c r="M24" s="21"/>
      <c r="N24" s="43"/>
      <c r="O24" s="21">
        <f t="shared" si="11"/>
        <v>0</v>
      </c>
      <c r="P24" s="52"/>
      <c r="Q24" s="21">
        <f t="shared" si="12"/>
        <v>0</v>
      </c>
      <c r="R24" s="52">
        <v>37</v>
      </c>
      <c r="S24" s="21">
        <f t="shared" si="13"/>
        <v>0</v>
      </c>
      <c r="T24" s="21">
        <f t="shared" si="14"/>
        <v>0</v>
      </c>
      <c r="U24" s="64">
        <f t="shared" si="15"/>
        <v>0</v>
      </c>
      <c r="V24" s="26"/>
    </row>
    <row r="25" spans="1:22" ht="15">
      <c r="A25" s="10"/>
      <c r="B25" s="10" t="s">
        <v>790</v>
      </c>
      <c r="C25" s="10" t="s">
        <v>778</v>
      </c>
      <c r="D25" s="10"/>
      <c r="E25" s="15"/>
      <c r="F25" s="21">
        <f t="shared" si="7"/>
        <v>0</v>
      </c>
      <c r="G25" s="21"/>
      <c r="H25" s="21"/>
      <c r="I25" s="15"/>
      <c r="J25" s="15"/>
      <c r="K25" s="23">
        <f t="shared" si="9"/>
        <v>0</v>
      </c>
      <c r="L25" s="21">
        <f t="shared" si="10"/>
        <v>0</v>
      </c>
      <c r="M25" s="21">
        <f t="shared" ref="M25:M33" si="16">Q2*I25</f>
        <v>0</v>
      </c>
      <c r="N25" s="43"/>
      <c r="O25" s="21"/>
      <c r="P25" s="52"/>
      <c r="Q25" s="21"/>
      <c r="R25" s="52"/>
      <c r="S25" s="21"/>
      <c r="T25" s="21"/>
      <c r="U25" s="64"/>
      <c r="V25" s="26"/>
    </row>
    <row r="26" spans="1:22" ht="15">
      <c r="A26" s="10"/>
      <c r="B26" s="10" t="s">
        <v>790</v>
      </c>
      <c r="C26" s="10" t="s">
        <v>791</v>
      </c>
      <c r="D26" s="10"/>
      <c r="E26" s="15"/>
      <c r="F26" s="21">
        <f t="shared" si="7"/>
        <v>0</v>
      </c>
      <c r="G26" s="21"/>
      <c r="H26" s="21"/>
      <c r="I26" s="15"/>
      <c r="J26" s="15"/>
      <c r="K26" s="23">
        <f t="shared" si="9"/>
        <v>0</v>
      </c>
      <c r="L26" s="21">
        <f t="shared" si="10"/>
        <v>0</v>
      </c>
      <c r="M26" s="21">
        <f t="shared" si="16"/>
        <v>0</v>
      </c>
      <c r="N26" s="43"/>
      <c r="O26" s="21"/>
      <c r="P26" s="52"/>
      <c r="Q26" s="21"/>
      <c r="R26" s="52"/>
      <c r="S26" s="21"/>
      <c r="T26" s="21"/>
      <c r="U26" s="64"/>
      <c r="V26" s="26"/>
    </row>
    <row r="27" spans="1:22" ht="15">
      <c r="A27" s="10"/>
      <c r="B27" s="10" t="s">
        <v>790</v>
      </c>
      <c r="C27" s="10" t="s">
        <v>792</v>
      </c>
      <c r="D27" s="10"/>
      <c r="E27" s="15"/>
      <c r="F27" s="21">
        <f t="shared" si="7"/>
        <v>0</v>
      </c>
      <c r="G27" s="21"/>
      <c r="H27" s="21"/>
      <c r="I27" s="15"/>
      <c r="J27" s="15"/>
      <c r="K27" s="23">
        <f t="shared" si="9"/>
        <v>0</v>
      </c>
      <c r="L27" s="21">
        <f t="shared" si="10"/>
        <v>0</v>
      </c>
      <c r="M27" s="21">
        <f t="shared" si="16"/>
        <v>0</v>
      </c>
      <c r="N27" s="43"/>
      <c r="O27" s="21"/>
      <c r="P27" s="52"/>
      <c r="Q27" s="21"/>
      <c r="R27" s="52"/>
      <c r="S27" s="21"/>
      <c r="T27" s="21"/>
      <c r="U27" s="64"/>
      <c r="V27" s="26"/>
    </row>
    <row r="28" spans="1:22" ht="15">
      <c r="A28" s="10"/>
      <c r="B28" s="10" t="s">
        <v>637</v>
      </c>
      <c r="C28" s="10" t="s">
        <v>778</v>
      </c>
      <c r="D28" s="10"/>
      <c r="E28" s="15"/>
      <c r="F28" s="21">
        <f t="shared" si="7"/>
        <v>0</v>
      </c>
      <c r="G28" s="21"/>
      <c r="H28" s="21"/>
      <c r="I28" s="15"/>
      <c r="J28" s="15"/>
      <c r="K28" s="23">
        <f t="shared" si="9"/>
        <v>0</v>
      </c>
      <c r="L28" s="21">
        <f t="shared" si="10"/>
        <v>0</v>
      </c>
      <c r="M28" s="21">
        <f t="shared" si="16"/>
        <v>0</v>
      </c>
      <c r="N28" s="43"/>
      <c r="O28" s="21"/>
      <c r="P28" s="52"/>
      <c r="Q28" s="21"/>
      <c r="R28" s="52"/>
      <c r="S28" s="21"/>
      <c r="T28" s="21"/>
      <c r="U28" s="64"/>
      <c r="V28" s="26"/>
    </row>
    <row r="29" spans="1:22" ht="15">
      <c r="A29" s="10"/>
      <c r="B29" s="10" t="s">
        <v>637</v>
      </c>
      <c r="C29" s="10" t="s">
        <v>791</v>
      </c>
      <c r="D29" s="10"/>
      <c r="E29" s="15"/>
      <c r="F29" s="21">
        <f t="shared" si="7"/>
        <v>0</v>
      </c>
      <c r="G29" s="21"/>
      <c r="H29" s="21"/>
      <c r="I29" s="15"/>
      <c r="J29" s="15"/>
      <c r="K29" s="23">
        <f t="shared" si="9"/>
        <v>0</v>
      </c>
      <c r="L29" s="21">
        <f t="shared" si="10"/>
        <v>0</v>
      </c>
      <c r="M29" s="21">
        <f t="shared" si="16"/>
        <v>0</v>
      </c>
      <c r="N29" s="43"/>
      <c r="O29" s="21"/>
      <c r="P29" s="52"/>
      <c r="Q29" s="21"/>
      <c r="R29" s="52"/>
      <c r="S29" s="21"/>
      <c r="T29" s="21"/>
      <c r="U29" s="64"/>
      <c r="V29" s="26"/>
    </row>
    <row r="30" spans="1:22" ht="15">
      <c r="A30" s="10"/>
      <c r="B30" s="10" t="s">
        <v>637</v>
      </c>
      <c r="C30" s="10" t="s">
        <v>792</v>
      </c>
      <c r="D30" s="10"/>
      <c r="E30" s="15"/>
      <c r="F30" s="21">
        <f t="shared" si="7"/>
        <v>0</v>
      </c>
      <c r="G30" s="21"/>
      <c r="H30" s="21"/>
      <c r="I30" s="15"/>
      <c r="J30" s="15"/>
      <c r="K30" s="23">
        <f t="shared" si="9"/>
        <v>0</v>
      </c>
      <c r="L30" s="21">
        <f t="shared" si="10"/>
        <v>0</v>
      </c>
      <c r="M30" s="21">
        <f t="shared" si="16"/>
        <v>0</v>
      </c>
      <c r="N30" s="43"/>
      <c r="O30" s="21"/>
      <c r="P30" s="52"/>
      <c r="Q30" s="21"/>
      <c r="R30" s="52"/>
      <c r="S30" s="21"/>
      <c r="T30" s="21"/>
      <c r="U30" s="64"/>
      <c r="V30" s="26"/>
    </row>
    <row r="31" spans="1:22" ht="15">
      <c r="A31" s="10"/>
      <c r="B31" s="10" t="s">
        <v>793</v>
      </c>
      <c r="C31" s="10" t="s">
        <v>778</v>
      </c>
      <c r="D31" s="10"/>
      <c r="E31" s="15"/>
      <c r="F31" s="21">
        <f t="shared" si="7"/>
        <v>0</v>
      </c>
      <c r="G31" s="21"/>
      <c r="H31" s="21"/>
      <c r="I31" s="15"/>
      <c r="J31" s="15"/>
      <c r="K31" s="23">
        <f t="shared" si="9"/>
        <v>0</v>
      </c>
      <c r="L31" s="21">
        <f t="shared" si="10"/>
        <v>0</v>
      </c>
      <c r="M31" s="21">
        <f t="shared" si="16"/>
        <v>0</v>
      </c>
      <c r="N31" s="43"/>
      <c r="O31" s="21"/>
      <c r="P31" s="52"/>
      <c r="Q31" s="21"/>
      <c r="R31" s="52"/>
      <c r="S31" s="21"/>
      <c r="T31" s="21"/>
      <c r="U31" s="64"/>
      <c r="V31" s="26"/>
    </row>
    <row r="32" spans="1:22" ht="15">
      <c r="A32" s="10"/>
      <c r="B32" s="10" t="s">
        <v>793</v>
      </c>
      <c r="C32" s="10" t="s">
        <v>791</v>
      </c>
      <c r="D32" s="10"/>
      <c r="E32" s="15"/>
      <c r="F32" s="21">
        <f t="shared" si="7"/>
        <v>0</v>
      </c>
      <c r="G32" s="21"/>
      <c r="H32" s="21"/>
      <c r="I32" s="15"/>
      <c r="J32" s="15"/>
      <c r="K32" s="23">
        <f t="shared" si="9"/>
        <v>0</v>
      </c>
      <c r="L32" s="21">
        <f t="shared" si="10"/>
        <v>0</v>
      </c>
      <c r="M32" s="21">
        <f t="shared" si="16"/>
        <v>0</v>
      </c>
      <c r="N32" s="43"/>
      <c r="O32" s="21"/>
      <c r="P32" s="52"/>
      <c r="Q32" s="21"/>
      <c r="R32" s="52"/>
      <c r="S32" s="21"/>
      <c r="T32" s="21"/>
      <c r="U32" s="64"/>
      <c r="V32" s="26"/>
    </row>
    <row r="33" spans="1:22" ht="15">
      <c r="A33" s="10"/>
      <c r="B33" s="10" t="s">
        <v>793</v>
      </c>
      <c r="C33" s="10" t="s">
        <v>792</v>
      </c>
      <c r="D33" s="10"/>
      <c r="E33" s="15"/>
      <c r="F33" s="21">
        <f t="shared" si="7"/>
        <v>0</v>
      </c>
      <c r="G33" s="21"/>
      <c r="H33" s="21"/>
      <c r="I33" s="15"/>
      <c r="J33" s="15"/>
      <c r="K33" s="23">
        <f t="shared" si="9"/>
        <v>0</v>
      </c>
      <c r="L33" s="21">
        <f t="shared" si="10"/>
        <v>0</v>
      </c>
      <c r="M33" s="21">
        <f t="shared" si="16"/>
        <v>0</v>
      </c>
      <c r="N33" s="43"/>
      <c r="O33" s="21"/>
      <c r="P33" s="52"/>
      <c r="Q33" s="21"/>
      <c r="R33" s="52"/>
      <c r="S33" s="21"/>
      <c r="T33" s="21"/>
      <c r="U33" s="64"/>
      <c r="V33" s="26"/>
    </row>
    <row r="34" spans="1:22" ht="15">
      <c r="A34" s="11" t="s">
        <v>794</v>
      </c>
      <c r="B34" s="11"/>
      <c r="C34" s="11"/>
      <c r="D34" s="11"/>
      <c r="E34" s="16"/>
      <c r="F34" s="22"/>
      <c r="G34" s="22"/>
      <c r="H34" s="22"/>
      <c r="I34" s="27">
        <f t="shared" ref="I34:T34" si="17">SUM(I15:I33)</f>
        <v>2.5</v>
      </c>
      <c r="J34" s="27">
        <f t="shared" si="17"/>
        <v>0</v>
      </c>
      <c r="K34" s="27">
        <f t="shared" si="17"/>
        <v>20</v>
      </c>
      <c r="L34" s="27">
        <f t="shared" si="17"/>
        <v>4000</v>
      </c>
      <c r="M34" s="27">
        <f t="shared" si="17"/>
        <v>0</v>
      </c>
      <c r="N34" s="27">
        <f t="shared" si="17"/>
        <v>0</v>
      </c>
      <c r="O34" s="27">
        <f t="shared" si="17"/>
        <v>4000</v>
      </c>
      <c r="P34" s="27">
        <f t="shared" si="17"/>
        <v>171</v>
      </c>
      <c r="Q34" s="27">
        <f t="shared" si="17"/>
        <v>3420</v>
      </c>
      <c r="R34" s="27">
        <f t="shared" si="17"/>
        <v>1997</v>
      </c>
      <c r="S34" s="27">
        <f t="shared" si="17"/>
        <v>3300</v>
      </c>
      <c r="T34" s="27">
        <f t="shared" si="17"/>
        <v>580</v>
      </c>
      <c r="U34" s="65"/>
      <c r="V34" s="26"/>
    </row>
    <row r="35" spans="1:22">
      <c r="I35" s="26"/>
      <c r="J35" s="26"/>
      <c r="K35" s="33"/>
      <c r="L35" s="26"/>
      <c r="M35" s="26"/>
      <c r="N35" s="26"/>
      <c r="P35" s="26"/>
      <c r="Q35" s="26"/>
      <c r="T35" s="33"/>
      <c r="U35" s="26"/>
      <c r="V35" s="26"/>
    </row>
    <row r="36" spans="1:22">
      <c r="Q36" s="26"/>
    </row>
    <row r="37" spans="1:22" ht="15">
      <c r="L37" s="6" t="s">
        <v>795</v>
      </c>
      <c r="M37" s="6" t="s">
        <v>796</v>
      </c>
      <c r="P37" s="53"/>
      <c r="Q37" s="26"/>
      <c r="S37" s="63"/>
    </row>
    <row r="38" spans="1:22">
      <c r="K38" s="3" t="s">
        <v>768</v>
      </c>
      <c r="L38" s="38">
        <f>SUM(L33:L33)</f>
        <v>0</v>
      </c>
      <c r="M38" s="38">
        <f>L38/1.13</f>
        <v>0</v>
      </c>
      <c r="P38" s="54"/>
      <c r="Q38" s="26"/>
    </row>
    <row r="39" spans="1:22">
      <c r="K39" t="s">
        <v>797</v>
      </c>
      <c r="L39" s="38">
        <f>M34</f>
        <v>0</v>
      </c>
      <c r="M39" s="38">
        <f>L39/1.13</f>
        <v>0</v>
      </c>
      <c r="Q39" s="26"/>
    </row>
    <row r="40" spans="1:22">
      <c r="K40" t="s">
        <v>798</v>
      </c>
      <c r="L40" s="38">
        <f>L38-L39</f>
        <v>0</v>
      </c>
      <c r="M40" s="38">
        <f>L40/1.13</f>
        <v>0</v>
      </c>
      <c r="Q40" s="26"/>
    </row>
    <row r="41" spans="1:22">
      <c r="K41" t="s">
        <v>799</v>
      </c>
      <c r="L41" s="38">
        <f>L40/4</f>
        <v>0</v>
      </c>
      <c r="M41" s="38">
        <f>L41/1.13</f>
        <v>0</v>
      </c>
    </row>
  </sheetData>
  <customSheetViews>
    <customSheetView guid="{204DF4F8-C7BD-4036-B59C-DF98FCAB1777}">
      <selection activeCell="A2" sqref="A2"/>
      <pageMargins left="0" right="0" top="0" bottom="0" header="0" footer="0"/>
      <pageSetup paperSize="8" orientation="portrait" r:id="rId1"/>
    </customSheetView>
  </customSheetViews>
  <mergeCells count="8">
    <mergeCell ref="A8:E8"/>
    <mergeCell ref="A9:E9"/>
    <mergeCell ref="A10:E10"/>
    <mergeCell ref="A11:E11"/>
    <mergeCell ref="A2:E2"/>
    <mergeCell ref="A3:E3"/>
    <mergeCell ref="A4:E4"/>
    <mergeCell ref="A7:E7"/>
  </mergeCells>
  <pageMargins left="0.7" right="0.7" top="0.78740157499999996" bottom="0.78740157499999996" header="0.3" footer="0.3"/>
  <pageSetup paperSize="8"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FF35AC-93BD-4F37-9283-A8B134BF206F}">
  <sheetPr codeName="Tabelle14"/>
  <dimension ref="A1:G14"/>
  <sheetViews>
    <sheetView workbookViewId="0">
      <selection activeCell="D24" sqref="D24"/>
    </sheetView>
  </sheetViews>
  <sheetFormatPr baseColWidth="10" defaultColWidth="11.3984375" defaultRowHeight="14"/>
  <cols>
    <col min="1" max="1" width="36.796875" customWidth="1"/>
    <col min="2" max="2" width="9"/>
    <col min="3" max="3" width="33" customWidth="1"/>
  </cols>
  <sheetData>
    <row r="1" spans="1:7" ht="26">
      <c r="A1" s="66" t="s">
        <v>800</v>
      </c>
      <c r="B1" s="67" t="s">
        <v>401</v>
      </c>
      <c r="C1" s="68" t="s">
        <v>801</v>
      </c>
      <c r="D1" s="69" t="s">
        <v>401</v>
      </c>
      <c r="E1" t="s">
        <v>802</v>
      </c>
    </row>
    <row r="2" spans="1:7">
      <c r="A2" s="70" t="s">
        <v>803</v>
      </c>
      <c r="B2" s="71">
        <v>621</v>
      </c>
      <c r="C2" s="72" t="s">
        <v>803</v>
      </c>
      <c r="D2" s="73">
        <v>394</v>
      </c>
      <c r="E2">
        <f>B2*8</f>
        <v>4968</v>
      </c>
    </row>
    <row r="3" spans="1:7">
      <c r="A3" s="70" t="s">
        <v>804</v>
      </c>
      <c r="B3" s="71">
        <v>496</v>
      </c>
      <c r="C3" s="72" t="s">
        <v>804</v>
      </c>
      <c r="D3" s="73">
        <v>315</v>
      </c>
      <c r="E3">
        <f t="shared" ref="E3:E14" si="0">B3*8</f>
        <v>3968</v>
      </c>
      <c r="G3">
        <v>4000</v>
      </c>
    </row>
    <row r="4" spans="1:7">
      <c r="A4" s="70" t="s">
        <v>805</v>
      </c>
      <c r="B4" s="74">
        <v>413</v>
      </c>
      <c r="C4" s="72" t="s">
        <v>805</v>
      </c>
      <c r="D4" s="73">
        <v>263</v>
      </c>
      <c r="E4">
        <f t="shared" si="0"/>
        <v>3304</v>
      </c>
    </row>
    <row r="5" spans="1:7">
      <c r="A5" s="70" t="s">
        <v>806</v>
      </c>
      <c r="B5" s="74">
        <v>336</v>
      </c>
      <c r="C5" s="72" t="s">
        <v>806</v>
      </c>
      <c r="D5" s="73">
        <v>251</v>
      </c>
      <c r="E5">
        <f t="shared" si="0"/>
        <v>2688</v>
      </c>
    </row>
    <row r="6" spans="1:7">
      <c r="A6" s="70" t="s">
        <v>807</v>
      </c>
      <c r="B6" s="74">
        <v>284</v>
      </c>
      <c r="C6" s="72" t="s">
        <v>807</v>
      </c>
      <c r="D6" s="73">
        <v>201</v>
      </c>
      <c r="E6">
        <f t="shared" si="0"/>
        <v>2272</v>
      </c>
    </row>
    <row r="7" spans="1:7">
      <c r="A7" s="70" t="s">
        <v>808</v>
      </c>
      <c r="B7" s="74">
        <v>253</v>
      </c>
      <c r="C7" s="72" t="s">
        <v>808</v>
      </c>
      <c r="D7" s="73">
        <v>134</v>
      </c>
      <c r="E7">
        <f t="shared" si="0"/>
        <v>2024</v>
      </c>
      <c r="G7">
        <v>2200</v>
      </c>
    </row>
    <row r="8" spans="1:7">
      <c r="A8" s="70" t="s">
        <v>809</v>
      </c>
      <c r="B8" s="74">
        <v>209</v>
      </c>
      <c r="C8" s="72" t="s">
        <v>809</v>
      </c>
      <c r="D8" s="73">
        <v>97</v>
      </c>
      <c r="E8">
        <f t="shared" si="0"/>
        <v>1672</v>
      </c>
      <c r="G8">
        <v>1650</v>
      </c>
    </row>
    <row r="9" spans="1:7">
      <c r="A9" s="70" t="s">
        <v>810</v>
      </c>
      <c r="B9" s="71">
        <v>171</v>
      </c>
      <c r="C9" s="72" t="s">
        <v>810</v>
      </c>
      <c r="D9" s="73">
        <v>74</v>
      </c>
      <c r="E9">
        <f t="shared" si="0"/>
        <v>1368</v>
      </c>
    </row>
    <row r="10" spans="1:7">
      <c r="A10" s="70" t="s">
        <v>811</v>
      </c>
      <c r="B10" s="74">
        <v>165</v>
      </c>
      <c r="C10" s="72" t="s">
        <v>811</v>
      </c>
      <c r="D10" s="73">
        <v>68</v>
      </c>
      <c r="E10">
        <f t="shared" si="0"/>
        <v>1320</v>
      </c>
      <c r="G10">
        <v>1300</v>
      </c>
    </row>
    <row r="11" spans="1:7">
      <c r="A11" s="70" t="s">
        <v>812</v>
      </c>
      <c r="B11" s="74">
        <v>151</v>
      </c>
      <c r="C11" s="72" t="s">
        <v>812</v>
      </c>
      <c r="D11" s="73">
        <v>65</v>
      </c>
      <c r="E11">
        <f t="shared" si="0"/>
        <v>1208</v>
      </c>
    </row>
    <row r="12" spans="1:7">
      <c r="A12" s="70" t="s">
        <v>813</v>
      </c>
      <c r="B12" s="74">
        <v>98</v>
      </c>
      <c r="C12" s="72" t="s">
        <v>813</v>
      </c>
      <c r="D12" s="73">
        <v>42</v>
      </c>
      <c r="E12">
        <f t="shared" si="0"/>
        <v>784</v>
      </c>
    </row>
    <row r="13" spans="1:7">
      <c r="A13" s="75" t="s">
        <v>814</v>
      </c>
      <c r="B13" s="76">
        <v>119</v>
      </c>
      <c r="C13" s="77" t="s">
        <v>814</v>
      </c>
      <c r="D13" s="78">
        <v>52</v>
      </c>
      <c r="E13">
        <f t="shared" si="0"/>
        <v>952</v>
      </c>
      <c r="G13">
        <v>950</v>
      </c>
    </row>
    <row r="14" spans="1:7">
      <c r="A14" s="70" t="s">
        <v>815</v>
      </c>
      <c r="B14" s="74">
        <v>37</v>
      </c>
      <c r="D14" s="73">
        <v>25</v>
      </c>
      <c r="E14">
        <f t="shared" si="0"/>
        <v>296</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453CF-A2A3-43E5-A655-EFBCE1A5D31B}">
  <sheetPr codeName="Tabelle16"/>
  <dimension ref="A1:B35"/>
  <sheetViews>
    <sheetView workbookViewId="0">
      <selection activeCell="C22" sqref="C22"/>
    </sheetView>
  </sheetViews>
  <sheetFormatPr baseColWidth="10" defaultColWidth="11.3984375" defaultRowHeight="14"/>
  <cols>
    <col min="1" max="1" width="39.19921875" bestFit="1" customWidth="1"/>
    <col min="2" max="2" width="20.59765625" bestFit="1" customWidth="1"/>
  </cols>
  <sheetData>
    <row r="1" spans="1:2">
      <c r="A1" s="2" t="s">
        <v>661</v>
      </c>
      <c r="B1" t="s">
        <v>840</v>
      </c>
    </row>
    <row r="2" spans="1:2">
      <c r="A2" s="3" t="s">
        <v>498</v>
      </c>
      <c r="B2">
        <v>1</v>
      </c>
    </row>
    <row r="3" spans="1:2">
      <c r="A3" s="3" t="s">
        <v>547</v>
      </c>
      <c r="B3">
        <v>1</v>
      </c>
    </row>
    <row r="4" spans="1:2">
      <c r="A4" s="3" t="s">
        <v>525</v>
      </c>
      <c r="B4">
        <v>1</v>
      </c>
    </row>
    <row r="5" spans="1:2">
      <c r="A5" s="3" t="s">
        <v>510</v>
      </c>
      <c r="B5">
        <v>1</v>
      </c>
    </row>
    <row r="6" spans="1:2">
      <c r="A6" s="3" t="s">
        <v>512</v>
      </c>
      <c r="B6">
        <v>1</v>
      </c>
    </row>
    <row r="7" spans="1:2">
      <c r="A7" s="3" t="s">
        <v>546</v>
      </c>
      <c r="B7">
        <v>1</v>
      </c>
    </row>
    <row r="8" spans="1:2">
      <c r="A8" s="3" t="s">
        <v>514</v>
      </c>
      <c r="B8">
        <v>1</v>
      </c>
    </row>
    <row r="9" spans="1:2">
      <c r="A9" s="3" t="s">
        <v>516</v>
      </c>
      <c r="B9">
        <v>1</v>
      </c>
    </row>
    <row r="10" spans="1:2">
      <c r="A10" s="3" t="s">
        <v>536</v>
      </c>
      <c r="B10">
        <v>1</v>
      </c>
    </row>
    <row r="11" spans="1:2">
      <c r="A11" s="3" t="s">
        <v>447</v>
      </c>
      <c r="B11">
        <v>1</v>
      </c>
    </row>
    <row r="12" spans="1:2">
      <c r="A12" s="3" t="s">
        <v>538</v>
      </c>
      <c r="B12">
        <v>1</v>
      </c>
    </row>
    <row r="13" spans="1:2">
      <c r="A13" s="3" t="s">
        <v>518</v>
      </c>
      <c r="B13">
        <v>1</v>
      </c>
    </row>
    <row r="14" spans="1:2">
      <c r="A14" s="3" t="s">
        <v>543</v>
      </c>
      <c r="B14">
        <v>1</v>
      </c>
    </row>
    <row r="15" spans="1:2">
      <c r="A15" s="3" t="s">
        <v>515</v>
      </c>
      <c r="B15">
        <v>1</v>
      </c>
    </row>
    <row r="16" spans="1:2">
      <c r="A16" s="3" t="s">
        <v>544</v>
      </c>
      <c r="B16">
        <v>1</v>
      </c>
    </row>
    <row r="17" spans="1:2">
      <c r="A17" s="3" t="s">
        <v>526</v>
      </c>
      <c r="B17">
        <v>2</v>
      </c>
    </row>
    <row r="18" spans="1:2">
      <c r="A18" s="3" t="s">
        <v>539</v>
      </c>
      <c r="B18">
        <v>2</v>
      </c>
    </row>
    <row r="19" spans="1:2">
      <c r="A19" s="3" t="s">
        <v>501</v>
      </c>
      <c r="B19">
        <v>2</v>
      </c>
    </row>
    <row r="20" spans="1:2">
      <c r="A20" s="3" t="s">
        <v>279</v>
      </c>
      <c r="B20">
        <v>3</v>
      </c>
    </row>
    <row r="21" spans="1:2">
      <c r="A21" s="3" t="s">
        <v>523</v>
      </c>
      <c r="B21">
        <v>4</v>
      </c>
    </row>
    <row r="22" spans="1:2">
      <c r="A22" s="3" t="s">
        <v>509</v>
      </c>
      <c r="B22">
        <v>4</v>
      </c>
    </row>
    <row r="23" spans="1:2">
      <c r="A23" s="3" t="s">
        <v>507</v>
      </c>
      <c r="B23">
        <v>4</v>
      </c>
    </row>
    <row r="24" spans="1:2">
      <c r="A24" s="3" t="s">
        <v>524</v>
      </c>
      <c r="B24">
        <v>4</v>
      </c>
    </row>
    <row r="25" spans="1:2">
      <c r="A25" s="3" t="s">
        <v>521</v>
      </c>
      <c r="B25">
        <v>4</v>
      </c>
    </row>
    <row r="26" spans="1:2">
      <c r="A26" s="3" t="s">
        <v>505</v>
      </c>
      <c r="B26">
        <v>4</v>
      </c>
    </row>
    <row r="27" spans="1:2">
      <c r="A27" s="3" t="s">
        <v>540</v>
      </c>
      <c r="B27">
        <v>4</v>
      </c>
    </row>
    <row r="28" spans="1:2">
      <c r="A28" s="3" t="s">
        <v>522</v>
      </c>
      <c r="B28">
        <v>4</v>
      </c>
    </row>
    <row r="29" spans="1:2">
      <c r="A29" s="3" t="s">
        <v>541</v>
      </c>
      <c r="B29">
        <v>4</v>
      </c>
    </row>
    <row r="30" spans="1:2">
      <c r="A30" s="3" t="s">
        <v>531</v>
      </c>
      <c r="B30">
        <v>4</v>
      </c>
    </row>
    <row r="31" spans="1:2">
      <c r="A31" s="3" t="s">
        <v>513</v>
      </c>
      <c r="B31">
        <v>4</v>
      </c>
    </row>
    <row r="32" spans="1:2">
      <c r="A32" s="3" t="s">
        <v>511</v>
      </c>
      <c r="B32">
        <v>5</v>
      </c>
    </row>
    <row r="33" spans="1:2">
      <c r="A33" s="3" t="s">
        <v>530</v>
      </c>
      <c r="B33">
        <v>7</v>
      </c>
    </row>
    <row r="34" spans="1:2">
      <c r="A34" s="3" t="s">
        <v>485</v>
      </c>
      <c r="B34">
        <v>7</v>
      </c>
    </row>
    <row r="35" spans="1:2">
      <c r="A35" s="3" t="s">
        <v>549</v>
      </c>
      <c r="B35">
        <v>87</v>
      </c>
    </row>
  </sheetData>
  <pageMargins left="0.7" right="0.7" top="0.78740157499999996" bottom="0.78740157499999996"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710D4-F1C5-4080-A8D3-E07E657012E0}">
  <sheetPr codeName="Tabelle17"/>
  <dimension ref="B4:B7"/>
  <sheetViews>
    <sheetView workbookViewId="0">
      <selection activeCell="D40" sqref="D40"/>
    </sheetView>
  </sheetViews>
  <sheetFormatPr baseColWidth="10" defaultColWidth="11.3984375" defaultRowHeight="14"/>
  <sheetData>
    <row r="4" spans="2:2">
      <c r="B4" t="s">
        <v>841</v>
      </c>
    </row>
    <row r="5" spans="2:2">
      <c r="B5" t="s">
        <v>842</v>
      </c>
    </row>
    <row r="6" spans="2:2">
      <c r="B6" t="s">
        <v>843</v>
      </c>
    </row>
    <row r="7" spans="2:2">
      <c r="B7" t="s">
        <v>844</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834862-EA4E-4F85-81FA-516EF552461F}">
  <sheetPr codeName="Tabelle18">
    <tabColor rgb="FF00B0F0"/>
  </sheetPr>
  <dimension ref="A1:I52"/>
  <sheetViews>
    <sheetView zoomScale="145" zoomScaleNormal="145" workbookViewId="0">
      <selection activeCell="I25" sqref="I25"/>
    </sheetView>
  </sheetViews>
  <sheetFormatPr baseColWidth="10" defaultColWidth="9" defaultRowHeight="12" customHeight="1"/>
  <cols>
    <col min="1" max="1" width="4.3984375" style="6" bestFit="1" customWidth="1"/>
    <col min="2" max="2" width="57.796875" style="93" customWidth="1"/>
    <col min="3" max="4" width="11.59765625" customWidth="1"/>
    <col min="5" max="5" width="16" customWidth="1"/>
    <col min="6" max="6" width="14" customWidth="1"/>
    <col min="7" max="8" width="11.59765625" customWidth="1"/>
    <col min="9" max="9" width="35" customWidth="1"/>
  </cols>
  <sheetData>
    <row r="1" spans="1:9" ht="29.5" customHeight="1">
      <c r="B1" s="93" t="s">
        <v>845</v>
      </c>
      <c r="C1" s="93" t="s">
        <v>846</v>
      </c>
    </row>
    <row r="2" spans="1:9" ht="12" customHeight="1">
      <c r="C2" s="85" t="s">
        <v>847</v>
      </c>
    </row>
    <row r="3" spans="1:9" ht="12" customHeight="1">
      <c r="C3" s="85" t="s">
        <v>848</v>
      </c>
    </row>
    <row r="4" spans="1:9" ht="12" customHeight="1">
      <c r="C4" s="85" t="s">
        <v>849</v>
      </c>
    </row>
    <row r="5" spans="1:9" ht="12" customHeight="1">
      <c r="C5" s="85" t="s">
        <v>850</v>
      </c>
    </row>
    <row r="6" spans="1:9" ht="12" customHeight="1">
      <c r="C6" s="85" t="s">
        <v>851</v>
      </c>
    </row>
    <row r="7" spans="1:9" ht="12" customHeight="1">
      <c r="A7" s="96" t="s">
        <v>0</v>
      </c>
      <c r="B7" s="94" t="s">
        <v>557</v>
      </c>
      <c r="C7" s="94" t="s">
        <v>852</v>
      </c>
      <c r="D7" s="94" t="s">
        <v>853</v>
      </c>
      <c r="E7" s="94" t="s">
        <v>854</v>
      </c>
      <c r="F7" s="94" t="s">
        <v>855</v>
      </c>
      <c r="G7" s="94" t="s">
        <v>856</v>
      </c>
      <c r="H7" s="94" t="s">
        <v>857</v>
      </c>
      <c r="I7" s="94" t="s">
        <v>51</v>
      </c>
    </row>
    <row r="8" spans="1:9" ht="12" customHeight="1">
      <c r="A8" s="96">
        <v>1</v>
      </c>
      <c r="B8" s="93" t="s">
        <v>858</v>
      </c>
      <c r="C8" s="95" t="s">
        <v>128</v>
      </c>
      <c r="D8" s="95" t="s">
        <v>128</v>
      </c>
      <c r="E8" s="95" t="s">
        <v>138</v>
      </c>
      <c r="F8" s="95" t="s">
        <v>138</v>
      </c>
      <c r="G8" s="95" t="s">
        <v>138</v>
      </c>
      <c r="H8" s="95" t="s">
        <v>138</v>
      </c>
      <c r="I8" s="95"/>
    </row>
    <row r="9" spans="1:9" ht="12" customHeight="1">
      <c r="A9" s="96">
        <v>2</v>
      </c>
      <c r="B9" s="93" t="s">
        <v>859</v>
      </c>
      <c r="C9" s="95" t="s">
        <v>138</v>
      </c>
      <c r="D9" s="95" t="s">
        <v>128</v>
      </c>
      <c r="E9" s="95" t="s">
        <v>138</v>
      </c>
      <c r="F9" s="95" t="s">
        <v>138</v>
      </c>
      <c r="G9" s="95" t="s">
        <v>138</v>
      </c>
      <c r="H9" s="95" t="s">
        <v>138</v>
      </c>
      <c r="I9" s="95"/>
    </row>
    <row r="10" spans="1:9" ht="12" customHeight="1">
      <c r="A10" s="96">
        <v>3</v>
      </c>
      <c r="B10" s="93" t="s">
        <v>860</v>
      </c>
      <c r="C10" s="95" t="s">
        <v>128</v>
      </c>
      <c r="D10" s="95" t="s">
        <v>128</v>
      </c>
      <c r="E10" s="95" t="s">
        <v>138</v>
      </c>
      <c r="F10" s="95" t="s">
        <v>861</v>
      </c>
      <c r="G10" s="95" t="s">
        <v>128</v>
      </c>
      <c r="H10" s="95" t="s">
        <v>138</v>
      </c>
      <c r="I10" s="95"/>
    </row>
    <row r="11" spans="1:9" ht="12" customHeight="1">
      <c r="A11" s="96">
        <v>4</v>
      </c>
      <c r="B11" s="93" t="s">
        <v>862</v>
      </c>
      <c r="C11" s="95" t="s">
        <v>128</v>
      </c>
      <c r="D11" s="95" t="s">
        <v>128</v>
      </c>
      <c r="E11" s="95" t="s">
        <v>138</v>
      </c>
      <c r="F11" s="95" t="s">
        <v>138</v>
      </c>
      <c r="G11" s="95" t="s">
        <v>138</v>
      </c>
      <c r="H11" s="95" t="s">
        <v>138</v>
      </c>
      <c r="I11" s="95"/>
    </row>
    <row r="12" spans="1:9" ht="12" customHeight="1">
      <c r="A12" s="96">
        <v>5</v>
      </c>
      <c r="B12" s="93" t="s">
        <v>863</v>
      </c>
      <c r="C12" s="95" t="s">
        <v>128</v>
      </c>
      <c r="D12" s="95" t="s">
        <v>128</v>
      </c>
      <c r="E12" s="95" t="s">
        <v>128</v>
      </c>
      <c r="F12" s="95" t="s">
        <v>138</v>
      </c>
      <c r="G12" s="95" t="s">
        <v>138</v>
      </c>
      <c r="H12" s="95" t="s">
        <v>138</v>
      </c>
      <c r="I12" s="95"/>
    </row>
    <row r="13" spans="1:9" ht="12" customHeight="1">
      <c r="A13" s="96">
        <v>6</v>
      </c>
      <c r="B13" s="93" t="s">
        <v>864</v>
      </c>
      <c r="C13" s="95" t="s">
        <v>128</v>
      </c>
      <c r="D13" s="95" t="s">
        <v>138</v>
      </c>
      <c r="E13" s="95" t="s">
        <v>138</v>
      </c>
      <c r="F13" s="95" t="s">
        <v>138</v>
      </c>
      <c r="G13" s="95" t="s">
        <v>138</v>
      </c>
      <c r="H13" s="95" t="s">
        <v>138</v>
      </c>
      <c r="I13" s="95"/>
    </row>
    <row r="14" spans="1:9" ht="12" customHeight="1">
      <c r="A14" s="96">
        <v>7</v>
      </c>
      <c r="B14" s="93" t="s">
        <v>865</v>
      </c>
      <c r="C14" s="95" t="s">
        <v>128</v>
      </c>
      <c r="D14" s="95" t="s">
        <v>128</v>
      </c>
      <c r="E14" s="95" t="s">
        <v>138</v>
      </c>
      <c r="F14" s="95" t="s">
        <v>138</v>
      </c>
      <c r="G14" s="95" t="s">
        <v>138</v>
      </c>
      <c r="H14" s="95" t="s">
        <v>138</v>
      </c>
      <c r="I14" s="95"/>
    </row>
    <row r="15" spans="1:9" ht="12" customHeight="1">
      <c r="A15" s="96">
        <v>8</v>
      </c>
      <c r="B15" s="93" t="s">
        <v>866</v>
      </c>
      <c r="C15" s="95" t="s">
        <v>128</v>
      </c>
      <c r="D15" s="95" t="s">
        <v>128</v>
      </c>
      <c r="E15" s="95" t="s">
        <v>138</v>
      </c>
      <c r="F15" s="95" t="s">
        <v>138</v>
      </c>
      <c r="G15" s="95" t="s">
        <v>138</v>
      </c>
      <c r="H15" s="95" t="s">
        <v>138</v>
      </c>
      <c r="I15" s="95"/>
    </row>
    <row r="16" spans="1:9" ht="12" customHeight="1">
      <c r="A16" s="96">
        <v>9</v>
      </c>
      <c r="B16" s="93" t="s">
        <v>867</v>
      </c>
      <c r="C16" s="95" t="s">
        <v>128</v>
      </c>
      <c r="D16" s="95" t="s">
        <v>138</v>
      </c>
      <c r="E16" s="95" t="s">
        <v>138</v>
      </c>
      <c r="F16" s="95" t="s">
        <v>138</v>
      </c>
      <c r="G16" s="95" t="s">
        <v>138</v>
      </c>
      <c r="H16" s="95" t="s">
        <v>138</v>
      </c>
      <c r="I16" s="95"/>
    </row>
    <row r="17" spans="1:9" ht="12" customHeight="1">
      <c r="A17" s="96">
        <v>10</v>
      </c>
      <c r="B17" s="93" t="s">
        <v>868</v>
      </c>
      <c r="C17" s="95" t="s">
        <v>128</v>
      </c>
      <c r="D17" s="95" t="s">
        <v>128</v>
      </c>
      <c r="E17" s="95" t="s">
        <v>128</v>
      </c>
      <c r="F17" s="95" t="s">
        <v>138</v>
      </c>
      <c r="G17" s="95" t="s">
        <v>138</v>
      </c>
      <c r="H17" s="95" t="s">
        <v>138</v>
      </c>
      <c r="I17" s="95"/>
    </row>
    <row r="18" spans="1:9" ht="12" customHeight="1">
      <c r="A18" s="96">
        <v>11</v>
      </c>
      <c r="B18" s="93" t="s">
        <v>869</v>
      </c>
      <c r="C18" s="95" t="s">
        <v>128</v>
      </c>
      <c r="D18" s="95" t="s">
        <v>128</v>
      </c>
      <c r="E18" s="95" t="s">
        <v>138</v>
      </c>
      <c r="F18" s="95" t="s">
        <v>870</v>
      </c>
      <c r="G18" s="95" t="s">
        <v>138</v>
      </c>
      <c r="H18" s="95" t="s">
        <v>128</v>
      </c>
      <c r="I18" s="95"/>
    </row>
    <row r="19" spans="1:9" ht="12" customHeight="1">
      <c r="A19" s="96">
        <v>12</v>
      </c>
      <c r="B19" s="93" t="s">
        <v>871</v>
      </c>
      <c r="C19" s="95" t="s">
        <v>138</v>
      </c>
      <c r="D19" s="95" t="s">
        <v>128</v>
      </c>
      <c r="E19" s="95" t="s">
        <v>138</v>
      </c>
      <c r="F19" s="95" t="s">
        <v>138</v>
      </c>
      <c r="G19" s="95" t="s">
        <v>138</v>
      </c>
      <c r="H19" s="95" t="s">
        <v>138</v>
      </c>
      <c r="I19" s="95"/>
    </row>
    <row r="20" spans="1:9" ht="12" customHeight="1">
      <c r="A20" s="96">
        <v>13</v>
      </c>
      <c r="B20" s="93" t="s">
        <v>872</v>
      </c>
      <c r="C20" s="95" t="s">
        <v>128</v>
      </c>
      <c r="D20" s="95" t="s">
        <v>128</v>
      </c>
      <c r="E20" s="95" t="s">
        <v>138</v>
      </c>
      <c r="F20" s="95" t="s">
        <v>873</v>
      </c>
      <c r="G20" s="95" t="s">
        <v>128</v>
      </c>
      <c r="H20" s="95" t="s">
        <v>128</v>
      </c>
      <c r="I20" s="95"/>
    </row>
    <row r="21" spans="1:9" ht="12" customHeight="1">
      <c r="A21" s="96">
        <v>14</v>
      </c>
      <c r="B21" s="93" t="s">
        <v>874</v>
      </c>
      <c r="C21" s="95" t="s">
        <v>128</v>
      </c>
      <c r="D21" s="95" t="s">
        <v>128</v>
      </c>
      <c r="E21" s="95" t="s">
        <v>138</v>
      </c>
      <c r="F21" s="95" t="s">
        <v>138</v>
      </c>
      <c r="G21" s="95" t="s">
        <v>138</v>
      </c>
      <c r="H21" s="95" t="s">
        <v>138</v>
      </c>
      <c r="I21" s="95"/>
    </row>
    <row r="22" spans="1:9" ht="12" customHeight="1">
      <c r="A22" s="96">
        <v>15</v>
      </c>
      <c r="B22" s="93" t="s">
        <v>875</v>
      </c>
      <c r="C22" s="95" t="s">
        <v>138</v>
      </c>
      <c r="D22" s="95" t="s">
        <v>138</v>
      </c>
      <c r="E22" s="95" t="s">
        <v>138</v>
      </c>
      <c r="F22" s="95" t="s">
        <v>382</v>
      </c>
      <c r="G22" s="95" t="s">
        <v>138</v>
      </c>
      <c r="H22" s="95" t="s">
        <v>138</v>
      </c>
      <c r="I22" s="95"/>
    </row>
    <row r="23" spans="1:9" ht="12" customHeight="1">
      <c r="A23" s="96">
        <v>16</v>
      </c>
      <c r="B23" s="93" t="s">
        <v>876</v>
      </c>
      <c r="C23" s="95" t="s">
        <v>138</v>
      </c>
      <c r="D23" s="95" t="s">
        <v>138</v>
      </c>
      <c r="E23" s="95" t="s">
        <v>138</v>
      </c>
      <c r="F23" s="95" t="s">
        <v>382</v>
      </c>
      <c r="G23" s="95" t="s">
        <v>138</v>
      </c>
      <c r="H23" s="95" t="s">
        <v>138</v>
      </c>
      <c r="I23" s="95"/>
    </row>
    <row r="24" spans="1:9" ht="12" customHeight="1">
      <c r="A24" s="96">
        <v>17</v>
      </c>
      <c r="B24" s="93" t="s">
        <v>877</v>
      </c>
      <c r="C24" s="95" t="s">
        <v>138</v>
      </c>
      <c r="D24" s="95" t="s">
        <v>138</v>
      </c>
      <c r="E24" s="95" t="s">
        <v>138</v>
      </c>
      <c r="F24" s="95" t="s">
        <v>878</v>
      </c>
      <c r="G24" s="95" t="s">
        <v>138</v>
      </c>
      <c r="H24" s="95" t="s">
        <v>138</v>
      </c>
      <c r="I24" s="95"/>
    </row>
    <row r="25" spans="1:9" ht="12" customHeight="1">
      <c r="A25" s="96">
        <v>18</v>
      </c>
      <c r="B25" s="93" t="s">
        <v>879</v>
      </c>
      <c r="C25" s="95" t="s">
        <v>138</v>
      </c>
      <c r="D25" s="95" t="s">
        <v>138</v>
      </c>
      <c r="E25" s="95" t="s">
        <v>138</v>
      </c>
      <c r="F25" s="95" t="s">
        <v>861</v>
      </c>
      <c r="G25" s="95" t="s">
        <v>128</v>
      </c>
      <c r="H25" s="95" t="s">
        <v>128</v>
      </c>
      <c r="I25" s="95" t="s">
        <v>880</v>
      </c>
    </row>
    <row r="26" spans="1:9" ht="12" customHeight="1">
      <c r="A26" s="96">
        <v>19</v>
      </c>
      <c r="B26" s="93" t="s">
        <v>881</v>
      </c>
      <c r="C26" s="95" t="s">
        <v>138</v>
      </c>
      <c r="D26" s="95" t="s">
        <v>138</v>
      </c>
      <c r="E26" s="95" t="s">
        <v>138</v>
      </c>
      <c r="F26" s="95" t="s">
        <v>138</v>
      </c>
      <c r="G26" s="95" t="s">
        <v>128</v>
      </c>
      <c r="H26" s="95" t="s">
        <v>138</v>
      </c>
    </row>
    <row r="27" spans="1:9" ht="12" customHeight="1">
      <c r="A27" s="96">
        <v>20</v>
      </c>
      <c r="B27" s="93" t="s">
        <v>882</v>
      </c>
      <c r="C27" s="95" t="s">
        <v>138</v>
      </c>
      <c r="D27" s="95" t="s">
        <v>138</v>
      </c>
      <c r="E27" s="95" t="s">
        <v>138</v>
      </c>
      <c r="F27" s="95" t="s">
        <v>138</v>
      </c>
      <c r="G27" s="95" t="s">
        <v>128</v>
      </c>
      <c r="H27" s="95" t="s">
        <v>138</v>
      </c>
      <c r="I27" s="95"/>
    </row>
    <row r="28" spans="1:9" ht="12" customHeight="1">
      <c r="A28" s="96">
        <v>21</v>
      </c>
      <c r="B28" s="93" t="s">
        <v>883</v>
      </c>
      <c r="C28" s="95" t="s">
        <v>138</v>
      </c>
      <c r="D28" s="95" t="s">
        <v>138</v>
      </c>
      <c r="E28" s="95" t="s">
        <v>138</v>
      </c>
      <c r="F28" s="95" t="s">
        <v>138</v>
      </c>
      <c r="G28" s="95" t="s">
        <v>138</v>
      </c>
      <c r="H28" s="95" t="s">
        <v>128</v>
      </c>
      <c r="I28" s="95" t="s">
        <v>884</v>
      </c>
    </row>
    <row r="29" spans="1:9" ht="12" customHeight="1">
      <c r="B29" s="85"/>
    </row>
    <row r="30" spans="1:9" ht="12" customHeight="1">
      <c r="B30"/>
    </row>
    <row r="31" spans="1:9" ht="12" customHeight="1">
      <c r="B31"/>
    </row>
    <row r="32" spans="1:9" ht="12" customHeight="1">
      <c r="B32"/>
    </row>
    <row r="33" spans="2:2" ht="12" customHeight="1">
      <c r="B33"/>
    </row>
    <row r="34" spans="2:2" ht="12" customHeight="1">
      <c r="B34"/>
    </row>
    <row r="35" spans="2:2" ht="12" customHeight="1">
      <c r="B35"/>
    </row>
    <row r="36" spans="2:2" ht="12" customHeight="1">
      <c r="B36"/>
    </row>
    <row r="37" spans="2:2" ht="12" customHeight="1">
      <c r="B37"/>
    </row>
    <row r="38" spans="2:2" ht="12" customHeight="1">
      <c r="B38"/>
    </row>
    <row r="39" spans="2:2" ht="12" customHeight="1">
      <c r="B39"/>
    </row>
    <row r="40" spans="2:2" ht="12" customHeight="1">
      <c r="B40"/>
    </row>
    <row r="41" spans="2:2" ht="12" customHeight="1">
      <c r="B41" s="97"/>
    </row>
    <row r="42" spans="2:2" ht="12" customHeight="1">
      <c r="B42" s="97"/>
    </row>
    <row r="43" spans="2:2" ht="12" customHeight="1">
      <c r="B43" s="97"/>
    </row>
    <row r="44" spans="2:2" ht="12" customHeight="1">
      <c r="B44" s="97"/>
    </row>
    <row r="45" spans="2:2" ht="12" customHeight="1">
      <c r="B45" s="97"/>
    </row>
    <row r="46" spans="2:2" ht="12" customHeight="1">
      <c r="B46"/>
    </row>
    <row r="47" spans="2:2" ht="12" customHeight="1">
      <c r="B47"/>
    </row>
    <row r="48" spans="2:2" ht="12" customHeight="1">
      <c r="B48" s="97"/>
    </row>
    <row r="49" spans="2:2" ht="12" customHeight="1">
      <c r="B49" s="97"/>
    </row>
    <row r="50" spans="2:2" ht="12" customHeight="1">
      <c r="B50" s="97"/>
    </row>
    <row r="51" spans="2:2" ht="12" customHeight="1">
      <c r="B51"/>
    </row>
    <row r="52" spans="2:2" ht="12" customHeight="1">
      <c r="B52"/>
    </row>
  </sheetData>
  <conditionalFormatting sqref="C7:E7 G7:H7 C8:G8">
    <cfRule type="cellIs" dxfId="48" priority="111" operator="equal">
      <formula>"Ja"</formula>
    </cfRule>
  </conditionalFormatting>
  <conditionalFormatting sqref="C9:E28">
    <cfRule type="cellIs" dxfId="47" priority="4" operator="equal">
      <formula>"Nein"</formula>
    </cfRule>
    <cfRule type="cellIs" dxfId="46" priority="5" operator="equal">
      <formula>"Ja"</formula>
    </cfRule>
    <cfRule type="expression" dxfId="45" priority="6">
      <formula>"Ja"</formula>
    </cfRule>
  </conditionalFormatting>
  <conditionalFormatting sqref="C8:G8">
    <cfRule type="expression" dxfId="44" priority="112">
      <formula>"Ja"</formula>
    </cfRule>
    <cfRule type="cellIs" dxfId="43" priority="110" operator="equal">
      <formula>"Nein"</formula>
    </cfRule>
  </conditionalFormatting>
  <conditionalFormatting sqref="F8:F27">
    <cfRule type="cellIs" dxfId="42" priority="19" operator="notEqual">
      <formula>"Nein"</formula>
    </cfRule>
  </conditionalFormatting>
  <conditionalFormatting sqref="F9">
    <cfRule type="expression" dxfId="41" priority="61">
      <formula>"Ja"</formula>
    </cfRule>
    <cfRule type="cellIs" dxfId="40" priority="60" operator="equal">
      <formula>"Ja"</formula>
    </cfRule>
    <cfRule type="cellIs" dxfId="39" priority="59" operator="equal">
      <formula>"Nein"</formula>
    </cfRule>
  </conditionalFormatting>
  <conditionalFormatting sqref="F11:F19">
    <cfRule type="expression" dxfId="38" priority="64">
      <formula>"Ja"</formula>
    </cfRule>
    <cfRule type="cellIs" dxfId="37" priority="63" operator="equal">
      <formula>"Ja"</formula>
    </cfRule>
    <cfRule type="cellIs" dxfId="36" priority="62" operator="equal">
      <formula>"Nein"</formula>
    </cfRule>
  </conditionalFormatting>
  <conditionalFormatting sqref="F21:F24">
    <cfRule type="expression" dxfId="35" priority="94">
      <formula>"Ja"</formula>
    </cfRule>
    <cfRule type="cellIs" dxfId="34" priority="93" operator="equal">
      <formula>"Ja"</formula>
    </cfRule>
    <cfRule type="cellIs" dxfId="33" priority="92" operator="equal">
      <formula>"Nein"</formula>
    </cfRule>
  </conditionalFormatting>
  <conditionalFormatting sqref="F26:F27">
    <cfRule type="expression" dxfId="32" priority="88">
      <formula>"Ja"</formula>
    </cfRule>
    <cfRule type="cellIs" dxfId="31" priority="87" operator="equal">
      <formula>"Ja"</formula>
    </cfRule>
    <cfRule type="cellIs" dxfId="30" priority="86" operator="equal">
      <formula>"Nein"</formula>
    </cfRule>
  </conditionalFormatting>
  <conditionalFormatting sqref="F10:G10 F20:H20 F25:H25">
    <cfRule type="expression" dxfId="29" priority="109">
      <formula>"Ja"</formula>
    </cfRule>
    <cfRule type="cellIs" dxfId="28" priority="108" operator="equal">
      <formula>"Ja"</formula>
    </cfRule>
    <cfRule type="cellIs" dxfId="27" priority="107" operator="equal">
      <formula>"Nein"</formula>
    </cfRule>
  </conditionalFormatting>
  <conditionalFormatting sqref="F28:H28">
    <cfRule type="cellIs" dxfId="26" priority="1" operator="equal">
      <formula>"Nein"</formula>
    </cfRule>
    <cfRule type="expression" dxfId="25" priority="3">
      <formula>"Ja"</formula>
    </cfRule>
    <cfRule type="cellIs" dxfId="24" priority="2" operator="equal">
      <formula>"Ja"</formula>
    </cfRule>
  </conditionalFormatting>
  <conditionalFormatting sqref="G9">
    <cfRule type="cellIs" dxfId="23" priority="56" operator="equal">
      <formula>"Nein"</formula>
    </cfRule>
    <cfRule type="cellIs" dxfId="22" priority="57" operator="equal">
      <formula>"Ja"</formula>
    </cfRule>
    <cfRule type="expression" dxfId="21" priority="58">
      <formula>"Ja"</formula>
    </cfRule>
  </conditionalFormatting>
  <conditionalFormatting sqref="G11:G17">
    <cfRule type="expression" dxfId="20" priority="37">
      <formula>"Ja"</formula>
    </cfRule>
    <cfRule type="cellIs" dxfId="19" priority="36" operator="equal">
      <formula>"Ja"</formula>
    </cfRule>
    <cfRule type="cellIs" dxfId="18" priority="35" operator="equal">
      <formula>"Nein"</formula>
    </cfRule>
  </conditionalFormatting>
  <conditionalFormatting sqref="G21:G24">
    <cfRule type="expression" dxfId="17" priority="18">
      <formula>"Ja"</formula>
    </cfRule>
    <cfRule type="cellIs" dxfId="16" priority="17" operator="equal">
      <formula>"Ja"</formula>
    </cfRule>
    <cfRule type="cellIs" dxfId="15" priority="16" operator="equal">
      <formula>"Nein"</formula>
    </cfRule>
  </conditionalFormatting>
  <conditionalFormatting sqref="G26:G27">
    <cfRule type="cellIs" dxfId="14" priority="95" operator="equal">
      <formula>"Nein"</formula>
    </cfRule>
    <cfRule type="cellIs" dxfId="13" priority="96" operator="equal">
      <formula>"Ja"</formula>
    </cfRule>
    <cfRule type="expression" dxfId="12" priority="97">
      <formula>"Ja"</formula>
    </cfRule>
  </conditionalFormatting>
  <conditionalFormatting sqref="G18:H19">
    <cfRule type="cellIs" dxfId="11" priority="30" operator="equal">
      <formula>"Ja"</formula>
    </cfRule>
    <cfRule type="cellIs" dxfId="10" priority="29" operator="equal">
      <formula>"Nein"</formula>
    </cfRule>
    <cfRule type="expression" dxfId="9" priority="31">
      <formula>"Ja"</formula>
    </cfRule>
  </conditionalFormatting>
  <conditionalFormatting sqref="H8:H17">
    <cfRule type="expression" dxfId="8" priority="15">
      <formula>"Ja"</formula>
    </cfRule>
    <cfRule type="cellIs" dxfId="7" priority="14" operator="equal">
      <formula>"Ja"</formula>
    </cfRule>
    <cfRule type="cellIs" dxfId="6" priority="13" operator="equal">
      <formula>"Nein"</formula>
    </cfRule>
  </conditionalFormatting>
  <conditionalFormatting sqref="H21:H24">
    <cfRule type="expression" dxfId="5" priority="12">
      <formula>"Ja"</formula>
    </cfRule>
    <cfRule type="cellIs" dxfId="4" priority="11" operator="equal">
      <formula>"Ja"</formula>
    </cfRule>
    <cfRule type="cellIs" dxfId="3" priority="10" operator="equal">
      <formula>"Nein"</formula>
    </cfRule>
  </conditionalFormatting>
  <conditionalFormatting sqref="H26:H27">
    <cfRule type="expression" dxfId="2" priority="9">
      <formula>"Ja"</formula>
    </cfRule>
    <cfRule type="cellIs" dxfId="1" priority="8" operator="equal">
      <formula>"Ja"</formula>
    </cfRule>
    <cfRule type="cellIs" dxfId="0" priority="7" operator="equal">
      <formula>"Nein"</formula>
    </cfRule>
  </conditionalFormatting>
  <hyperlinks>
    <hyperlink ref="B8" r:id="rId1" tooltip="Eviden Germany GmbH (Öffnet neues Fenster)" display="https://www.bsi.bund.de/SharedDocs/Kontaktinformationen/Kontakte_Anerkennungsstelle/Eviden.html?nn=128134" xr:uid="{07FA0583-0AE8-4C1D-9345-581B70BF3D38}"/>
    <hyperlink ref="B9" r:id="rId2" tooltip="datenschutz cert GmbH (Öffnet neues Fenster)" display="https://www.bsi.bund.de/SharedDocs/Kontaktinformationen/Kontakte_Anerkennungsstelle/Datenschutz_Cert.html?nn=128134" xr:uid="{3D3E6F79-818D-4FA9-94BD-226118ACBF3B}"/>
    <hyperlink ref="B10" r:id="rId3" tooltip="Deutsche Telekom Security GmbH" display="https://www.bsi.bund.de/SharedDocs/Kontaktinformationen/Kontakte_Anerkennungsstelle/T-Systems_SC.html?nn=128134" xr:uid="{9FE04F76-C706-423C-ADBF-2FD3414E50D0}"/>
    <hyperlink ref="B11" r:id="rId4" tooltip="Ernst &amp; Young GmbH WPG (Öffnet neues Fenster)" display="https://www.bsi.bund.de/SharedDocs/Kontaktinformationen/Kontakte_Anerkennungsstelle/Ernst_und_Young_GmbH.html?nn=128134" xr:uid="{717ED36C-4E6B-4612-A719-8CC073E7A523}"/>
    <hyperlink ref="B12" r:id="rId5" tooltip="HiSolutions AG (Öffnet neues Fenster)" display="https://www.bsi.bund.de/SharedDocs/Kontaktinformationen/Kontakte_Anerkennungsstelle/HiSolutions_AG.html?nn=128134" xr:uid="{7ACFE773-AB21-41A0-AAF4-3834EE2F82FC}"/>
    <hyperlink ref="B13" r:id="rId6" tooltip="Industrieanlagen- Betriebsgesellschaft GmbH (IABG)" display="https://www.bsi.bund.de/SharedDocs/Kontaktinformationen/Kontakte_Anerkennungsstelle/IABG.html?nn=128134" xr:uid="{55B0575A-76F8-465D-9ADD-19812C75E5BB}"/>
    <hyperlink ref="B14" r:id="rId7" tooltip="Infodas GmbH (Öffnet neues Fenster)" display="https://www.bsi.bund.de/SharedDocs/Kontaktinformationen/Kontakte_Anerkennungsstelle/Infodas.html?nn=128134" xr:uid="{E629BDF9-7700-4A6D-82C5-BE71A31F4BC4}"/>
    <hyperlink ref="B15" r:id="rId8" tooltip="PwC Cyber Security Services GmbH" display="https://www.bsi.bund.de/SharedDocs/Kontaktinformationen/Kontakte_Anerkennungsstelle/PWC.html?nn=128134" xr:uid="{9A8A27B6-C943-4273-93E2-6E45D5787530}"/>
    <hyperlink ref="B16" r:id="rId9" tooltip="Secianus GmbH &amp; Co. KG (Öffnet neues Fenster)" display="https://www.bsi.bund.de/SharedDocs/Kontaktinformationen/Kontakte_Anerkennungsstelle/Secianus.html?nn=128134" xr:uid="{92D607B8-29B8-4E9B-BCCC-462C9F79D53B}"/>
    <hyperlink ref="B17" r:id="rId10" tooltip="Secunet Security Networks AG" display="https://www.bsi.bund.de/SharedDocs/Kontaktinformationen/Kontakte_Anerkennungsstelle/Secunet.html?nn=128134" xr:uid="{3279BC3E-0999-4958-8965-0E7B0FCAFD82}"/>
    <hyperlink ref="B18" r:id="rId11" tooltip="secuvera GmbH (Öffnet neues Fenster)" display="https://www.bsi.bund.de/SharedDocs/Kontaktinformationen/Kontakte_Anerkennungsstelle/Secuvera_IT-Sicherheitsdienstleister.html?nn=128134" xr:uid="{AD43CFDB-69BE-4074-8E21-1807256C8C88}"/>
    <hyperlink ref="B19" r:id="rId12" tooltip="Deutsche Telekom MMS GmbH (Öffnet neues Fenster)" display="https://www.bsi.bund.de/SharedDocs/Kontaktinformationen/Kontakte_Anerkennungsstelle/Deutsche_Telekom_MMS_GmbH.html?nn=128134" xr:uid="{0B245C73-88E9-41F9-9944-8B6FE91FF943}"/>
    <hyperlink ref="B20" r:id="rId13" tooltip="TÜV Informationstechnik GmbH (Öffnet neues Fenster)" display="https://www.bsi.bund.de/SharedDocs/Kontaktinformationen/Kontakte_Anerkennungsstelle/TUEV_IT.html?nn=128134" xr:uid="{BD96F190-6B85-4D7B-89EA-8C306C316F51}"/>
    <hyperlink ref="B21" r:id="rId14" tooltip="TÜV TRUST IT GmbH (Öffnet neues Fenster)" display="https://www.bsi.bund.de/SharedDocs/Kontaktinformationen/Kontakte_Anerkennungsstelle/TUEV_TRUST.html?nn=128134" xr:uid="{0DF78DD1-2D15-4ECA-9709-A8BD6D7F7CE7}"/>
    <hyperlink ref="C2" r:id="rId15" display="https://www.bsi.bund.de/DE/Themen/Unternehmen-und-Organisationen/Standards-und-Zertifizierung/Zertifizierung-und-Anerkennung/Anerkennung-von-Stellen-und-Zertifizierung-IT-Sicherheitsdienstleister/Vorfallbearbeitung/Liste-IT-Sicherheitsdienstleister_Vorfall-Experte/liste-it-sicherheitsdienstleister_Vorfallbearbeitung_node.html" xr:uid="{C14C34A2-99E4-4F07-A375-0A891B9077F9}"/>
    <hyperlink ref="C3" r:id="rId16" display="https://www.bsi.bund.de/DE/Themen/Unternehmen-und-Organisationen/Standards-und-Zertifizierung/Zertifizierung-und-Anerkennung/Anerkennung-von-Stellen-und-Zertifizierung-IT-Sicherheitsdienstleister/IS-Rev/Liste-IT-Sicherheitsdienstleister/liste-is-revi-is-pentester_node.html" xr:uid="{13EEE1BC-5A6C-41CA-BB86-F2958FB78E0E}"/>
    <hyperlink ref="C4" r:id="rId17" display="https://www.bsi.bund.de/DE/Themen/Unternehmen-und-Organisationen/Standards-und-Zertifizierung/Zertifizierung-und-Anerkennung/Anerkennung-von-Stellen-und-Zertifizierung-IT-Sicherheitsdienstleister/CC-und-ITSEC/Liste-CC-ITSEC-Pruefungen/liste-cc-itsec-pruefungen_node.html" xr:uid="{C807E95E-9D17-4075-8C01-3FD8E7E5DB0E}"/>
    <hyperlink ref="B23" r:id="rId18" tooltip="Deutsches Forschungszentrum für Künstliche Intelligenz (DFKI) GmbH_x000a_Prüfstelle für IT-Sicherheit (Öffnet neues Fenster)" display="https://www.bsi.bund.de/SharedDocs/Kontaktinformationen/Kontakte_Anerkennungsstelle/DFKI.html?nn=127978" xr:uid="{0348F822-92C7-4CFF-B098-AD59AC85E01D}"/>
    <hyperlink ref="B24" r:id="rId19" tooltip="SGS Digital Trust Services GmbH (Öffnet neues Fenster)" display="https://www.bsi.bund.de/SharedDocs/Kontaktinformationen/Kontakte_Anerkennungsstelle/SGS.html?nn=127978" xr:uid="{C834DB8F-D148-43BA-9672-F8FBD3628CA6}"/>
    <hyperlink ref="B25" r:id="rId20" tooltip="SRC Security Research &amp; Consulting GmbH (Öffnet neues Fenster)" display="https://www.bsi.bund.de/SharedDocs/Kontaktinformationen/Kontakte_Anerkennungsstelle/SRC.html?nn=127978" xr:uid="{722C245B-2172-48D5-964C-3D8CF57B030A}"/>
    <hyperlink ref="B22" r:id="rId21" tooltip="atsec information security GmbH (Öffnet neues Fenster)" display="https://www.bsi.bund.de/SharedDocs/Kontaktinformationen/Kontakte_Anerkennungsstelle/Atsec.html?nn=127978" xr:uid="{83EB7904-488D-41DA-8D54-09605CD74667}"/>
    <hyperlink ref="B27" r:id="rId22" tooltip="Industrieanlagen- Betriebsgesellschaft GmbH (IABG) (Öffnet neues Fenster)" display="https://www.bsi.bund.de/SharedDocs/Kontaktinformationen/Kontakte_Anerkennungsstelle/IABG.html?nn=1054714" xr:uid="{0DA7C132-9CE8-4D5F-A34C-4587A4813C17}"/>
    <hyperlink ref="C5" r:id="rId23" xr:uid="{16A64A28-B843-418D-BCEB-2BB4A89CA261}"/>
    <hyperlink ref="C6" r:id="rId24" xr:uid="{AA685763-6ADD-4668-86FB-3047B0EBF03F}"/>
    <hyperlink ref="B28" r:id="rId25" tooltip="OpenSource Security GmbH (Öffnet neues Fenster)" display="https://www.bsi.bund.de/SharedDocs/Kontaktinformationen/OpenSourceSecurity_GmbH.html?nn=975022" xr:uid="{6CCD7DBE-27A5-4FB2-AEF6-1E6D2F1D0DC0}"/>
  </hyperlinks>
  <pageMargins left="0.7" right="0.7" top="0.75" bottom="0.75" header="0.3" footer="0.3"/>
  <drawing r:id="rId26"/>
  <tableParts count="1">
    <tablePart r:id="rId27"/>
  </tableParts>
  <extLst>
    <ext xmlns:x15="http://schemas.microsoft.com/office/spreadsheetml/2010/11/main" uri="{3A4CF648-6AED-40f4-86FF-DC5316D8AED3}">
      <x14:slicerList xmlns:x14="http://schemas.microsoft.com/office/spreadsheetml/2009/9/main">
        <x14:slicer r:id="rId28"/>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C8DF4E-FB16-4A0D-9053-CA4E0609654D}">
  <sheetPr codeName="Tabelle19">
    <tabColor rgb="FF00B0F0"/>
  </sheetPr>
  <dimension ref="B1:C282"/>
  <sheetViews>
    <sheetView workbookViewId="0">
      <selection activeCell="S16" sqref="S16"/>
    </sheetView>
  </sheetViews>
  <sheetFormatPr baseColWidth="10" defaultColWidth="11.3984375" defaultRowHeight="14"/>
  <cols>
    <col min="1" max="1" width="9.59765625" bestFit="1" customWidth="1"/>
    <col min="2" max="2" width="57" style="83" bestFit="1" customWidth="1"/>
    <col min="3" max="3" width="30.59765625" bestFit="1" customWidth="1"/>
    <col min="4" max="5" width="13.59765625" bestFit="1" customWidth="1"/>
    <col min="6" max="14" width="9.59765625" bestFit="1" customWidth="1"/>
    <col min="15" max="16" width="7" bestFit="1" customWidth="1"/>
    <col min="17" max="21" width="8" bestFit="1" customWidth="1"/>
    <col min="22" max="23" width="7.796875" bestFit="1" customWidth="1"/>
    <col min="24" max="24" width="8.796875" bestFit="1" customWidth="1"/>
    <col min="25" max="27" width="6.796875" bestFit="1" customWidth="1"/>
    <col min="28" max="28" width="7.796875" bestFit="1" customWidth="1"/>
    <col min="29" max="29" width="8.19921875" bestFit="1" customWidth="1"/>
    <col min="30" max="30" width="9.59765625" bestFit="1" customWidth="1"/>
    <col min="31" max="31" width="7.796875" bestFit="1" customWidth="1"/>
    <col min="32" max="32" width="12.796875" bestFit="1" customWidth="1"/>
    <col min="33" max="33" width="36" bestFit="1" customWidth="1"/>
    <col min="34" max="34" width="8.796875" bestFit="1" customWidth="1"/>
    <col min="35" max="35" width="41.796875" bestFit="1" customWidth="1"/>
    <col min="36" max="36" width="6.796875" bestFit="1" customWidth="1"/>
    <col min="37" max="37" width="7.796875" bestFit="1" customWidth="1"/>
    <col min="38" max="38" width="8" bestFit="1" customWidth="1"/>
    <col min="39" max="39" width="7.3984375" bestFit="1" customWidth="1"/>
    <col min="40" max="40" width="9.59765625" bestFit="1" customWidth="1"/>
    <col min="41" max="41" width="8.3984375" bestFit="1" customWidth="1"/>
    <col min="42" max="42" width="7.3984375" bestFit="1" customWidth="1"/>
    <col min="43" max="43" width="9.3984375" bestFit="1" customWidth="1"/>
    <col min="44" max="44" width="7.796875" bestFit="1" customWidth="1"/>
    <col min="45" max="45" width="4.796875" bestFit="1" customWidth="1"/>
    <col min="46" max="46" width="8.3984375" bestFit="1" customWidth="1"/>
    <col min="47" max="47" width="7.3984375" bestFit="1" customWidth="1"/>
    <col min="48" max="48" width="8.3984375" bestFit="1" customWidth="1"/>
    <col min="49" max="50" width="7.3984375" bestFit="1" customWidth="1"/>
    <col min="51" max="51" width="11" bestFit="1" customWidth="1"/>
    <col min="52" max="52" width="10.796875" bestFit="1" customWidth="1"/>
    <col min="53" max="53" width="13" bestFit="1" customWidth="1"/>
    <col min="54" max="54" width="8.3984375" bestFit="1" customWidth="1"/>
    <col min="55" max="55" width="9.3984375" bestFit="1" customWidth="1"/>
    <col min="56" max="56" width="7.796875" bestFit="1" customWidth="1"/>
    <col min="57" max="57" width="4.796875" bestFit="1" customWidth="1"/>
    <col min="58" max="58" width="8.3984375" bestFit="1" customWidth="1"/>
    <col min="59" max="59" width="7.3984375" bestFit="1" customWidth="1"/>
    <col min="60" max="60" width="48.59765625" bestFit="1" customWidth="1"/>
    <col min="61" max="61" width="7.3984375" bestFit="1" customWidth="1"/>
    <col min="62" max="62" width="8.3984375" bestFit="1" customWidth="1"/>
    <col min="63" max="63" width="7.3984375" bestFit="1" customWidth="1"/>
    <col min="64" max="64" width="6.3984375" bestFit="1" customWidth="1"/>
    <col min="65" max="65" width="10.796875" bestFit="1" customWidth="1"/>
    <col min="66" max="66" width="9" bestFit="1" customWidth="1"/>
    <col min="67" max="67" width="7.3984375" bestFit="1" customWidth="1"/>
    <col min="68" max="68" width="40.59765625" bestFit="1" customWidth="1"/>
    <col min="69" max="70" width="8.3984375" bestFit="1" customWidth="1"/>
    <col min="71" max="71" width="8.796875" bestFit="1" customWidth="1"/>
    <col min="72" max="72" width="7.796875" bestFit="1" customWidth="1"/>
    <col min="73" max="73" width="9.3984375" bestFit="1" customWidth="1"/>
    <col min="74" max="75" width="7.3984375" bestFit="1" customWidth="1"/>
    <col min="76" max="76" width="5.59765625" bestFit="1" customWidth="1"/>
    <col min="77" max="77" width="13.59765625" bestFit="1" customWidth="1"/>
    <col min="78" max="78" width="15.796875" bestFit="1" customWidth="1"/>
    <col min="79" max="79" width="22.19921875" bestFit="1" customWidth="1"/>
    <col min="80" max="80" width="14.59765625" bestFit="1" customWidth="1"/>
    <col min="81" max="81" width="7.59765625" bestFit="1" customWidth="1"/>
    <col min="82" max="82" width="12.796875" bestFit="1" customWidth="1"/>
    <col min="83" max="83" width="13" bestFit="1" customWidth="1"/>
    <col min="84" max="84" width="18.3984375" bestFit="1" customWidth="1"/>
    <col min="85" max="85" width="8" bestFit="1" customWidth="1"/>
    <col min="86" max="86" width="13.19921875" bestFit="1" customWidth="1"/>
    <col min="87" max="87" width="29" bestFit="1" customWidth="1"/>
    <col min="88" max="88" width="34.19921875" bestFit="1" customWidth="1"/>
    <col min="89" max="89" width="19.59765625" bestFit="1" customWidth="1"/>
    <col min="90" max="90" width="23.59765625" bestFit="1" customWidth="1"/>
    <col min="91" max="91" width="11" bestFit="1" customWidth="1"/>
    <col min="92" max="92" width="16.3984375" bestFit="1" customWidth="1"/>
    <col min="93" max="93" width="20.796875" bestFit="1" customWidth="1"/>
    <col min="94" max="94" width="18.59765625" bestFit="1" customWidth="1"/>
    <col min="95" max="95" width="11" bestFit="1" customWidth="1"/>
    <col min="96" max="96" width="16.3984375" bestFit="1" customWidth="1"/>
    <col min="97" max="97" width="11.59765625" bestFit="1" customWidth="1"/>
    <col min="98" max="98" width="16.796875" bestFit="1" customWidth="1"/>
    <col min="99" max="99" width="17" bestFit="1" customWidth="1"/>
    <col min="100" max="100" width="22.3984375" bestFit="1" customWidth="1"/>
    <col min="101" max="101" width="24.59765625" bestFit="1" customWidth="1"/>
    <col min="102" max="102" width="29.796875" bestFit="1" customWidth="1"/>
    <col min="103" max="103" width="28.3984375" bestFit="1" customWidth="1"/>
    <col min="104" max="104" width="33.59765625" bestFit="1" customWidth="1"/>
    <col min="105" max="105" width="17" bestFit="1" customWidth="1"/>
    <col min="106" max="106" width="22.3984375" bestFit="1" customWidth="1"/>
    <col min="107" max="107" width="24.59765625" bestFit="1" customWidth="1"/>
    <col min="108" max="108" width="29.796875" bestFit="1" customWidth="1"/>
    <col min="109" max="109" width="22.59765625" bestFit="1" customWidth="1"/>
    <col min="110" max="110" width="19" bestFit="1" customWidth="1"/>
    <col min="111" max="111" width="21.19921875" bestFit="1" customWidth="1"/>
    <col min="112" max="112" width="24.796875" bestFit="1" customWidth="1"/>
    <col min="113" max="113" width="33.59765625" bestFit="1" customWidth="1"/>
    <col min="114" max="114" width="38.796875" bestFit="1" customWidth="1"/>
    <col min="115" max="115" width="16.19921875" bestFit="1" customWidth="1"/>
    <col min="116" max="116" width="11" bestFit="1" customWidth="1"/>
    <col min="117" max="117" width="16" bestFit="1" customWidth="1"/>
    <col min="118" max="118" width="21.59765625" bestFit="1" customWidth="1"/>
    <col min="119" max="119" width="21.3984375" bestFit="1" customWidth="1"/>
    <col min="120" max="120" width="26.796875" bestFit="1" customWidth="1"/>
    <col min="121" max="121" width="18.59765625" bestFit="1" customWidth="1"/>
    <col min="122" max="122" width="24" bestFit="1" customWidth="1"/>
    <col min="123" max="123" width="49.19921875" bestFit="1" customWidth="1"/>
    <col min="124" max="124" width="54.59765625" bestFit="1" customWidth="1"/>
    <col min="125" max="125" width="79.796875" bestFit="1" customWidth="1"/>
    <col min="126" max="126" width="28.3984375" bestFit="1" customWidth="1"/>
    <col min="127" max="127" width="75.59765625" bestFit="1" customWidth="1"/>
    <col min="128" max="128" width="20.19921875" bestFit="1" customWidth="1"/>
    <col min="129" max="130" width="22" bestFit="1" customWidth="1"/>
    <col min="131" max="131" width="13.59765625" bestFit="1" customWidth="1"/>
  </cols>
  <sheetData>
    <row r="1" spans="2:3">
      <c r="B1" s="2" t="s">
        <v>36</v>
      </c>
      <c r="C1" t="s">
        <v>885</v>
      </c>
    </row>
    <row r="2" spans="2:3" hidden="1">
      <c r="B2" s="2" t="s">
        <v>109</v>
      </c>
      <c r="C2" t="s">
        <v>885</v>
      </c>
    </row>
    <row r="3" spans="2:3" ht="12.75" customHeight="1">
      <c r="B3" s="2" t="s">
        <v>577</v>
      </c>
      <c r="C3" t="s">
        <v>885</v>
      </c>
    </row>
    <row r="4" spans="2:3">
      <c r="B4" s="2" t="s">
        <v>576</v>
      </c>
      <c r="C4" t="s">
        <v>885</v>
      </c>
    </row>
    <row r="6" spans="2:3" ht="15">
      <c r="B6" s="101" t="s">
        <v>661</v>
      </c>
      <c r="C6" t="s">
        <v>886</v>
      </c>
    </row>
    <row r="7" spans="2:3" ht="15">
      <c r="B7" s="100" t="s">
        <v>311</v>
      </c>
      <c r="C7">
        <v>0</v>
      </c>
    </row>
    <row r="8" spans="2:3" ht="15">
      <c r="B8" s="100" t="s">
        <v>606</v>
      </c>
      <c r="C8">
        <v>320000</v>
      </c>
    </row>
    <row r="9" spans="2:3" ht="15">
      <c r="B9" s="100" t="s">
        <v>643</v>
      </c>
    </row>
    <row r="10" spans="2:3" ht="15">
      <c r="B10" s="100" t="s">
        <v>650</v>
      </c>
      <c r="C10">
        <v>0</v>
      </c>
    </row>
    <row r="11" spans="2:3" ht="15">
      <c r="B11" s="100" t="s">
        <v>615</v>
      </c>
      <c r="C11">
        <v>4800</v>
      </c>
    </row>
    <row r="12" spans="2:3" ht="15">
      <c r="B12" s="100" t="s">
        <v>638</v>
      </c>
      <c r="C12">
        <v>3813000</v>
      </c>
    </row>
    <row r="13" spans="2:3" ht="15">
      <c r="B13" s="100" t="s">
        <v>653</v>
      </c>
      <c r="C13">
        <v>0</v>
      </c>
    </row>
    <row r="14" spans="2:3" ht="15">
      <c r="B14" s="100" t="s">
        <v>652</v>
      </c>
      <c r="C14">
        <v>0</v>
      </c>
    </row>
    <row r="15" spans="2:3" ht="15">
      <c r="B15" s="100" t="s">
        <v>609</v>
      </c>
      <c r="C15">
        <v>4550000</v>
      </c>
    </row>
    <row r="16" spans="2:3" ht="15">
      <c r="B16" s="100" t="s">
        <v>659</v>
      </c>
      <c r="C16">
        <v>0</v>
      </c>
    </row>
    <row r="17" spans="2:3" ht="15">
      <c r="B17" s="100" t="s">
        <v>646</v>
      </c>
    </row>
    <row r="18" spans="2:3" ht="15">
      <c r="B18" s="100" t="s">
        <v>594</v>
      </c>
      <c r="C18">
        <v>318000</v>
      </c>
    </row>
    <row r="19" spans="2:3" ht="15">
      <c r="B19" s="100" t="s">
        <v>642</v>
      </c>
      <c r="C19">
        <v>0</v>
      </c>
    </row>
    <row r="20" spans="2:3" ht="15">
      <c r="B20" s="100" t="s">
        <v>620</v>
      </c>
      <c r="C20">
        <v>9000000</v>
      </c>
    </row>
    <row r="21" spans="2:3" ht="15">
      <c r="B21" s="100" t="s">
        <v>612</v>
      </c>
      <c r="C21">
        <v>13365000</v>
      </c>
    </row>
    <row r="22" spans="2:3" ht="15">
      <c r="B22" s="100" t="s">
        <v>610</v>
      </c>
      <c r="C22">
        <v>7050000</v>
      </c>
    </row>
    <row r="23" spans="2:3" ht="15">
      <c r="B23" s="100" t="s">
        <v>656</v>
      </c>
      <c r="C23">
        <v>0</v>
      </c>
    </row>
    <row r="24" spans="2:3" ht="15">
      <c r="B24" s="100" t="s">
        <v>579</v>
      </c>
      <c r="C24">
        <v>3750000</v>
      </c>
    </row>
    <row r="25" spans="2:3" ht="15">
      <c r="B25" s="100" t="s">
        <v>637</v>
      </c>
      <c r="C25">
        <v>104000</v>
      </c>
    </row>
    <row r="26" spans="2:3" ht="15">
      <c r="B26" s="100" t="s">
        <v>651</v>
      </c>
      <c r="C26">
        <v>0</v>
      </c>
    </row>
    <row r="27" spans="2:3" ht="15">
      <c r="B27" s="100" t="s">
        <v>582</v>
      </c>
      <c r="C27">
        <v>18210000</v>
      </c>
    </row>
    <row r="28" spans="2:3" ht="15">
      <c r="B28" s="100" t="s">
        <v>634</v>
      </c>
      <c r="C28">
        <v>80000</v>
      </c>
    </row>
    <row r="29" spans="2:3" ht="15">
      <c r="B29" s="100" t="s">
        <v>657</v>
      </c>
    </row>
    <row r="30" spans="2:3" ht="15">
      <c r="B30" s="100" t="s">
        <v>660</v>
      </c>
    </row>
    <row r="31" spans="2:3" ht="30">
      <c r="B31" s="100" t="s">
        <v>649</v>
      </c>
      <c r="C31">
        <v>0</v>
      </c>
    </row>
    <row r="32" spans="2:3" ht="15">
      <c r="B32" s="100" t="s">
        <v>90</v>
      </c>
      <c r="C32">
        <v>0</v>
      </c>
    </row>
    <row r="33" spans="2:3" ht="15">
      <c r="B33" s="100" t="s">
        <v>635</v>
      </c>
      <c r="C33">
        <v>80000</v>
      </c>
    </row>
    <row r="34" spans="2:3" ht="15">
      <c r="B34" s="100" t="s">
        <v>583</v>
      </c>
      <c r="C34">
        <v>500000</v>
      </c>
    </row>
    <row r="35" spans="2:3" ht="15">
      <c r="B35" s="100" t="s">
        <v>636</v>
      </c>
      <c r="C35">
        <v>10500</v>
      </c>
    </row>
    <row r="36" spans="2:3" ht="15">
      <c r="B36" s="100" t="s">
        <v>640</v>
      </c>
      <c r="C36">
        <v>150000</v>
      </c>
    </row>
    <row r="37" spans="2:3" ht="15">
      <c r="B37" s="100" t="s">
        <v>605</v>
      </c>
      <c r="C37">
        <v>601000</v>
      </c>
    </row>
    <row r="38" spans="2:3" ht="15">
      <c r="B38" s="100" t="s">
        <v>644</v>
      </c>
      <c r="C38">
        <v>10000</v>
      </c>
    </row>
    <row r="39" spans="2:3" ht="15">
      <c r="B39" s="100" t="s">
        <v>648</v>
      </c>
      <c r="C39">
        <v>0</v>
      </c>
    </row>
    <row r="40" spans="2:3" ht="15">
      <c r="B40" s="100" t="s">
        <v>602</v>
      </c>
      <c r="C40">
        <v>420000</v>
      </c>
    </row>
    <row r="41" spans="2:3" ht="15">
      <c r="B41" s="100" t="s">
        <v>645</v>
      </c>
      <c r="C41">
        <v>0</v>
      </c>
    </row>
    <row r="42" spans="2:3" ht="15">
      <c r="B42" s="100" t="s">
        <v>618</v>
      </c>
      <c r="C42">
        <v>400000</v>
      </c>
    </row>
    <row r="43" spans="2:3" ht="15">
      <c r="B43" s="100" t="s">
        <v>608</v>
      </c>
      <c r="C43">
        <v>5900000</v>
      </c>
    </row>
    <row r="44" spans="2:3" ht="15">
      <c r="B44" s="100" t="s">
        <v>630</v>
      </c>
      <c r="C44">
        <v>766000</v>
      </c>
    </row>
    <row r="45" spans="2:3" ht="15">
      <c r="B45" s="100" t="s">
        <v>654</v>
      </c>
    </row>
    <row r="46" spans="2:3" ht="15">
      <c r="B46" s="100" t="s">
        <v>655</v>
      </c>
      <c r="C46">
        <v>0</v>
      </c>
    </row>
    <row r="47" spans="2:3" ht="15">
      <c r="B47" s="100" t="s">
        <v>639</v>
      </c>
      <c r="C47">
        <v>0</v>
      </c>
    </row>
    <row r="48" spans="2:3" ht="30">
      <c r="B48" s="100" t="s">
        <v>633</v>
      </c>
      <c r="C48">
        <v>0</v>
      </c>
    </row>
    <row r="49" spans="2:3" ht="15">
      <c r="B49" s="100" t="s">
        <v>658</v>
      </c>
    </row>
    <row r="50" spans="2:3" ht="15">
      <c r="B50" s="100" t="s">
        <v>599</v>
      </c>
      <c r="C50">
        <v>122400</v>
      </c>
    </row>
    <row r="51" spans="2:3" ht="15">
      <c r="B51" s="100" t="s">
        <v>584</v>
      </c>
      <c r="C51">
        <v>23050000</v>
      </c>
    </row>
    <row r="52" spans="2:3" ht="30">
      <c r="B52" s="100" t="s">
        <v>641</v>
      </c>
      <c r="C52">
        <v>500000</v>
      </c>
    </row>
    <row r="53" spans="2:3" ht="15">
      <c r="B53" s="100" t="s">
        <v>632</v>
      </c>
      <c r="C53">
        <v>1300000</v>
      </c>
    </row>
    <row r="54" spans="2:3" ht="15">
      <c r="B54" s="100" t="s">
        <v>647</v>
      </c>
      <c r="C54">
        <v>0</v>
      </c>
    </row>
    <row r="55" spans="2:3" ht="15">
      <c r="B55" s="100" t="s">
        <v>662</v>
      </c>
    </row>
    <row r="56" spans="2:3">
      <c r="B56" s="3" t="s">
        <v>628</v>
      </c>
      <c r="C56">
        <v>500000</v>
      </c>
    </row>
    <row r="57" spans="2:3">
      <c r="B57" s="3" t="s">
        <v>603</v>
      </c>
      <c r="C57">
        <v>290000</v>
      </c>
    </row>
    <row r="58" spans="2:3">
      <c r="B58" s="3" t="s">
        <v>581</v>
      </c>
      <c r="C58">
        <v>4250000</v>
      </c>
    </row>
    <row r="59" spans="2:3">
      <c r="B59" s="3" t="s">
        <v>616</v>
      </c>
      <c r="C59">
        <v>500000</v>
      </c>
    </row>
    <row r="60" spans="2:3">
      <c r="B60" s="3" t="s">
        <v>629</v>
      </c>
      <c r="C60">
        <v>700000</v>
      </c>
    </row>
    <row r="61" spans="2:3">
      <c r="B61" s="3" t="s">
        <v>601</v>
      </c>
      <c r="C61">
        <v>350000</v>
      </c>
    </row>
    <row r="62" spans="2:3">
      <c r="B62" s="3" t="s">
        <v>586</v>
      </c>
      <c r="C62">
        <v>80000</v>
      </c>
    </row>
    <row r="63" spans="2:3">
      <c r="B63" s="3" t="s">
        <v>600</v>
      </c>
      <c r="C63">
        <v>180000</v>
      </c>
    </row>
    <row r="64" spans="2:3">
      <c r="B64" s="3" t="s">
        <v>604</v>
      </c>
      <c r="C64">
        <v>407000</v>
      </c>
    </row>
    <row r="65" spans="2:3">
      <c r="B65" s="3" t="s">
        <v>580</v>
      </c>
      <c r="C65">
        <v>150000</v>
      </c>
    </row>
    <row r="66" spans="2:3">
      <c r="B66" s="3" t="s">
        <v>467</v>
      </c>
      <c r="C66">
        <v>1090000</v>
      </c>
    </row>
    <row r="67" spans="2:3">
      <c r="B67" s="3" t="s">
        <v>607</v>
      </c>
      <c r="C67">
        <v>100000</v>
      </c>
    </row>
    <row r="68" spans="2:3">
      <c r="B68" s="3" t="s">
        <v>593</v>
      </c>
      <c r="C68">
        <v>250000</v>
      </c>
    </row>
    <row r="69" spans="2:3">
      <c r="B69" s="3" t="s">
        <v>621</v>
      </c>
      <c r="C69">
        <v>1000000</v>
      </c>
    </row>
    <row r="70" spans="2:3">
      <c r="B70" s="3" t="s">
        <v>589</v>
      </c>
      <c r="C70">
        <v>3000000</v>
      </c>
    </row>
    <row r="71" spans="2:3">
      <c r="B71" s="3" t="s">
        <v>622</v>
      </c>
      <c r="C71">
        <v>1000000</v>
      </c>
    </row>
    <row r="72" spans="2:3">
      <c r="B72" s="3" t="s">
        <v>623</v>
      </c>
      <c r="C72">
        <v>50000</v>
      </c>
    </row>
    <row r="73" spans="2:3">
      <c r="B73" s="3" t="s">
        <v>624</v>
      </c>
      <c r="C73">
        <v>1000000</v>
      </c>
    </row>
    <row r="74" spans="2:3">
      <c r="B74" s="3" t="s">
        <v>626</v>
      </c>
      <c r="C74">
        <v>1000000</v>
      </c>
    </row>
    <row r="75" spans="2:3">
      <c r="B75" s="3" t="s">
        <v>613</v>
      </c>
      <c r="C75">
        <v>2000000</v>
      </c>
    </row>
    <row r="76" spans="2:3">
      <c r="B76" s="3" t="s">
        <v>627</v>
      </c>
      <c r="C76">
        <v>1000000</v>
      </c>
    </row>
    <row r="77" spans="2:3">
      <c r="B77" s="3" t="s">
        <v>611</v>
      </c>
      <c r="C77">
        <v>100000</v>
      </c>
    </row>
    <row r="78" spans="2:3">
      <c r="B78" s="3" t="s">
        <v>588</v>
      </c>
      <c r="C78">
        <v>2000000</v>
      </c>
    </row>
    <row r="79" spans="2:3">
      <c r="B79" s="3" t="s">
        <v>590</v>
      </c>
      <c r="C79">
        <v>2000000</v>
      </c>
    </row>
    <row r="80" spans="2:3">
      <c r="B80" s="3" t="s">
        <v>614</v>
      </c>
      <c r="C80">
        <v>2000000</v>
      </c>
    </row>
    <row r="81" spans="2:3">
      <c r="B81" s="3" t="s">
        <v>592</v>
      </c>
      <c r="C81">
        <v>37000</v>
      </c>
    </row>
    <row r="82" spans="2:3">
      <c r="B82" s="3" t="s">
        <v>597</v>
      </c>
    </row>
    <row r="83" spans="2:3">
      <c r="B83" s="3" t="s">
        <v>617</v>
      </c>
      <c r="C83">
        <v>65000</v>
      </c>
    </row>
    <row r="84" spans="2:3">
      <c r="B84" s="3" t="s">
        <v>591</v>
      </c>
      <c r="C84">
        <v>100000</v>
      </c>
    </row>
    <row r="85" spans="2:3">
      <c r="B85" s="3" t="s">
        <v>595</v>
      </c>
      <c r="C85">
        <v>300000</v>
      </c>
    </row>
    <row r="86" spans="2:3">
      <c r="B86" s="3" t="s">
        <v>596</v>
      </c>
      <c r="C86">
        <v>300000</v>
      </c>
    </row>
    <row r="87" spans="2:3">
      <c r="B87" s="3" t="s">
        <v>598</v>
      </c>
      <c r="C87">
        <v>1000000</v>
      </c>
    </row>
    <row r="88" spans="2:3">
      <c r="B88" s="3" t="s">
        <v>619</v>
      </c>
      <c r="C88">
        <v>550000</v>
      </c>
    </row>
    <row r="89" spans="2:3">
      <c r="B89" s="3" t="s">
        <v>585</v>
      </c>
      <c r="C89">
        <v>250000</v>
      </c>
    </row>
    <row r="90" spans="2:3">
      <c r="B90" s="3" t="s">
        <v>625</v>
      </c>
    </row>
    <row r="91" spans="2:3" ht="15">
      <c r="B91" s="100" t="s">
        <v>549</v>
      </c>
      <c r="C91">
        <v>121973700</v>
      </c>
    </row>
    <row r="92" spans="2:3">
      <c r="B92"/>
    </row>
    <row r="93" spans="2:3">
      <c r="B93"/>
    </row>
    <row r="94" spans="2:3">
      <c r="B94"/>
    </row>
    <row r="95" spans="2:3">
      <c r="B95"/>
    </row>
    <row r="96" spans="2:3">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sheetData>
  <pageMargins left="0.7" right="0.7" top="0.78740157499999996" bottom="0.78740157499999996" header="0.3" footer="0.3"/>
  <pageSetup paperSize="9" orientation="portrait" horizontalDpi="300" verticalDpi="0"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c205aa5f-86cc-409d-88df-539b0278e72e">
      <Terms xmlns="http://schemas.microsoft.com/office/infopath/2007/PartnerControls"/>
    </lcf76f155ced4ddcb4097134ff3c332f>
    <TaxCatchAll xmlns="968913d2-f6ec-463e-93d5-12fbedd769d4" xsi:nil="true"/>
  </documentManagement>
</p:properties>
</file>

<file path=customXml/item2.xml><?xml version="1.0" encoding="utf-8"?>
<tns:customPropertyEditors xmlns:tns="http://schemas.microsoft.com/office/2006/customDocumentInformationPanel">
  <tns:showOnOpen>true</tns:showOnOpen>
  <tns:defaultPropertyEditorNamespace>Standardeigenschaften</tns:defaultPropertyEditorNamespace>
</tns:customPropertyEditors>
</file>

<file path=customXml/item3.xml>��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ct:contentTypeSchema xmlns:ct="http://schemas.microsoft.com/office/2006/metadata/contentType" xmlns:ma="http://schemas.microsoft.com/office/2006/metadata/properties/metaAttributes" ct:_="" ma:_="" ma:contentTypeName="Dokument" ma:contentTypeID="0x010100D583A14936722D48991E792831C6E959" ma:contentTypeVersion="15" ma:contentTypeDescription="Ein neues Dokument erstellen." ma:contentTypeScope="" ma:versionID="4891b8c8e77ca9bd6613d76771fad6df">
  <xsd:schema xmlns:xsd="http://www.w3.org/2001/XMLSchema" xmlns:xs="http://www.w3.org/2001/XMLSchema" xmlns:p="http://schemas.microsoft.com/office/2006/metadata/properties" xmlns:ns2="c205aa5f-86cc-409d-88df-539b0278e72e" xmlns:ns3="968913d2-f6ec-463e-93d5-12fbedd769d4" targetNamespace="http://schemas.microsoft.com/office/2006/metadata/properties" ma:root="true" ma:fieldsID="84ee50670709b37d41ba9d9463eb3bd2" ns2:_="" ns3:_="">
    <xsd:import namespace="c205aa5f-86cc-409d-88df-539b0278e72e"/>
    <xsd:import namespace="968913d2-f6ec-463e-93d5-12fbedd769d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ServiceObjectDetectorVersions"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205aa5f-86cc-409d-88df-539b0278e72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33ef62f9-2e07-484b-bd79-00aec90129fe"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dexed="true" ma:internalName="MediaServiceLocation" ma:readOnly="true">
      <xsd:simpleType>
        <xsd:restriction base="dms:Text"/>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68913d2-f6ec-463e-93d5-12fbedd769d4"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49636ed8-a345-49f2-b348-34b9ac30b7d8}" ma:internalName="TaxCatchAll" ma:showField="CatchAllData" ma:web="968913d2-f6ec-463e-93d5-12fbedd769d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3EF2AC7-6558-4B37-8DB7-0D259F2DC5B6}">
  <ds:schemaRefs>
    <ds:schemaRef ds:uri="http://schemas.microsoft.com/office/2006/metadata/properties"/>
    <ds:schemaRef ds:uri="http://schemas.microsoft.com/office/infopath/2007/PartnerControls"/>
    <ds:schemaRef ds:uri="c205aa5f-86cc-409d-88df-539b0278e72e"/>
    <ds:schemaRef ds:uri="968913d2-f6ec-463e-93d5-12fbedd769d4"/>
  </ds:schemaRefs>
</ds:datastoreItem>
</file>

<file path=customXml/itemProps2.xml><?xml version="1.0" encoding="utf-8"?>
<ds:datastoreItem xmlns:ds="http://schemas.openxmlformats.org/officeDocument/2006/customXml" ds:itemID="{98300F7B-77CA-4774-B1A5-EC5541C09503}">
  <ds:schemaRefs>
    <ds:schemaRef ds:uri="http://schemas.microsoft.com/office/2006/customDocumentInformationPanel"/>
  </ds:schemaRefs>
</ds:datastoreItem>
</file>

<file path=customXml/itemProps3.xml><?xml version="1.0" encoding="utf-8"?>
<ds:datastoreItem xmlns:ds="http://schemas.openxmlformats.org/officeDocument/2006/customXml" ds:itemID="{1C4FA779-FDF8-4EBE-879A-2EB8AA1C3C95}">
  <ds:schemaRefs>
    <ds:schemaRef ds:uri="http://schemas.microsoft.com/DataMashup"/>
  </ds:schemaRefs>
</ds:datastoreItem>
</file>

<file path=customXml/itemProps4.xml><?xml version="1.0" encoding="utf-8"?>
<ds:datastoreItem xmlns:ds="http://schemas.openxmlformats.org/officeDocument/2006/customXml" ds:itemID="{4EA3784A-9AE5-4500-BF09-23762FA6CED5}">
  <ds:schemaRefs>
    <ds:schemaRef ds:uri="http://schemas.microsoft.com/sharepoint/v3/contenttype/forms"/>
  </ds:schemaRefs>
</ds:datastoreItem>
</file>

<file path=customXml/itemProps5.xml><?xml version="1.0" encoding="utf-8"?>
<ds:datastoreItem xmlns:ds="http://schemas.openxmlformats.org/officeDocument/2006/customXml" ds:itemID="{7D67D5BF-F70F-43DE-8DCA-68E5381E17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205aa5f-86cc-409d-88df-539b0278e72e"/>
    <ds:schemaRef ds:uri="968913d2-f6ec-463e-93d5-12fbedd769d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Checkliste  Qualität</vt:lpstr>
      <vt:lpstr>Vertriebsliste</vt:lpstr>
      <vt:lpstr>Metadaten</vt:lpstr>
      <vt:lpstr>Zertifikate</vt:lpstr>
      <vt:lpstr>Dashboard</vt:lpstr>
      <vt:lpstr>Tabelle1</vt:lpstr>
      <vt:lpstr>Tabelle2</vt:lpstr>
      <vt:lpstr>Auswertung</vt:lpstr>
      <vt:lpstr>PrimeSubMemo</vt:lpstr>
      <vt:lpstr>Kalkulation</vt:lpstr>
      <vt:lpstr>CyberRates</vt:lpstr>
      <vt:lpstr>Tabelle4</vt:lpstr>
      <vt:lpstr>Tabelle3</vt:lpstr>
      <vt:lpstr>Marktanalyse</vt:lpstr>
      <vt:lpstr>Pivot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Vertriebsliste</dc:title>
  <dc:subject/>
  <dc:creator>Marian Utech</dc:creator>
  <cp:keywords/>
  <dc:description/>
  <cp:lastModifiedBy>fred otto</cp:lastModifiedBy>
  <cp:revision/>
  <dcterms:created xsi:type="dcterms:W3CDTF">2008-03-10T12:57:33Z</dcterms:created>
  <dcterms:modified xsi:type="dcterms:W3CDTF">2025-07-21T13:16:26Z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0x010100D583A14936722D48991E792831C6E959</vt:lpwstr>
  </property>
  <property fmtid="{D5CDD505-2E9C-101B-9397-08002B2CF9AE}" pid="3" name="MediaServiceImageTags">
    <vt:lpwstr/>
  </property>
</Properties>
</file>