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31134035\OneDrive\Estudos\IESB\I.A. 1 Aprendizagem Supervisionada- Classificadores e Machine Learning\IA1\Lab\"/>
    </mc:Choice>
  </mc:AlternateContent>
  <bookViews>
    <workbookView xWindow="0" yWindow="0" windowWidth="15345" windowHeight="4635" activeTab="1"/>
  </bookViews>
  <sheets>
    <sheet name="Rodada 2" sheetId="3" r:id="rId1"/>
    <sheet name="Rodada 1" sheetId="2" r:id="rId2"/>
    <sheet name="Geral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O4" i="2"/>
  <c r="P3" i="2"/>
  <c r="O3" i="2"/>
  <c r="P2" i="2"/>
  <c r="O2" i="2"/>
  <c r="N4" i="2"/>
  <c r="N3" i="2"/>
  <c r="N2" i="2"/>
  <c r="M4" i="2"/>
  <c r="M3" i="2"/>
  <c r="M2" i="2"/>
  <c r="D19" i="2"/>
  <c r="C19" i="2"/>
  <c r="D18" i="2"/>
  <c r="C18" i="2"/>
  <c r="D17" i="2"/>
  <c r="C17" i="2"/>
  <c r="D14" i="2"/>
  <c r="C14" i="2"/>
  <c r="D13" i="2"/>
  <c r="C13" i="2"/>
  <c r="D12" i="2"/>
  <c r="C12" i="2"/>
  <c r="D9" i="2"/>
  <c r="C9" i="2"/>
  <c r="D8" i="2"/>
  <c r="C8" i="2"/>
  <c r="D7" i="2"/>
  <c r="C7" i="2"/>
  <c r="D4" i="2"/>
  <c r="C4" i="2"/>
  <c r="D3" i="2"/>
  <c r="C3" i="2"/>
  <c r="D2" i="2"/>
  <c r="C2" i="2"/>
  <c r="H2" i="2"/>
  <c r="Z2" i="2"/>
  <c r="AA4" i="2"/>
  <c r="AA3" i="2"/>
  <c r="AA2" i="2"/>
  <c r="Z3" i="2"/>
  <c r="Z4" i="2"/>
  <c r="E3" i="3" l="1"/>
  <c r="E8" i="3" s="1"/>
  <c r="F3" i="3"/>
  <c r="F8" i="3" s="1"/>
  <c r="F13" i="3" s="1"/>
  <c r="F18" i="3" s="1"/>
  <c r="E4" i="3"/>
  <c r="E9" i="3" s="1"/>
  <c r="E14" i="3" s="1"/>
  <c r="F4" i="3"/>
  <c r="F9" i="3" s="1"/>
  <c r="F14" i="3" s="1"/>
  <c r="F19" i="3" s="1"/>
  <c r="F2" i="3"/>
  <c r="F7" i="3" s="1"/>
  <c r="F12" i="3" s="1"/>
  <c r="F17" i="3" s="1"/>
  <c r="E2" i="3"/>
  <c r="E7" i="3" s="1"/>
  <c r="F9" i="2"/>
  <c r="F14" i="2" s="1"/>
  <c r="F19" i="2" s="1"/>
  <c r="E9" i="2"/>
  <c r="E14" i="2" s="1"/>
  <c r="F8" i="2"/>
  <c r="F13" i="2" s="1"/>
  <c r="F18" i="2" s="1"/>
  <c r="E8" i="2"/>
  <c r="F7" i="2"/>
  <c r="F12" i="2" s="1"/>
  <c r="F17" i="2" s="1"/>
  <c r="E7" i="2"/>
  <c r="E12" i="2" s="1"/>
  <c r="H4" i="2"/>
  <c r="I4" i="2" s="1"/>
  <c r="K4" i="2" s="1"/>
  <c r="H3" i="2"/>
  <c r="I3" i="2" s="1"/>
  <c r="K3" i="2" s="1"/>
  <c r="I2" i="2"/>
  <c r="K2" i="2" s="1"/>
  <c r="H4" i="3" l="1"/>
  <c r="I4" i="3" s="1"/>
  <c r="H8" i="3"/>
  <c r="I8" i="3" s="1"/>
  <c r="E13" i="3"/>
  <c r="H13" i="3" s="1"/>
  <c r="I13" i="3" s="1"/>
  <c r="H3" i="3"/>
  <c r="I3" i="3" s="1"/>
  <c r="H7" i="3"/>
  <c r="I7" i="3" s="1"/>
  <c r="H2" i="3"/>
  <c r="I2" i="3" s="1"/>
  <c r="E19" i="3"/>
  <c r="H19" i="3" s="1"/>
  <c r="I19" i="3" s="1"/>
  <c r="H14" i="3"/>
  <c r="I14" i="3" s="1"/>
  <c r="H9" i="3"/>
  <c r="I9" i="3" s="1"/>
  <c r="E12" i="3"/>
  <c r="S3" i="2"/>
  <c r="T3" i="2" s="1"/>
  <c r="H8" i="2"/>
  <c r="I8" i="2" s="1"/>
  <c r="K8" i="2" s="1"/>
  <c r="E13" i="2"/>
  <c r="E18" i="2" s="1"/>
  <c r="H18" i="2" s="1"/>
  <c r="I18" i="2" s="1"/>
  <c r="K18" i="2" s="1"/>
  <c r="E19" i="2"/>
  <c r="H19" i="2" s="1"/>
  <c r="I19" i="2" s="1"/>
  <c r="K19" i="2" s="1"/>
  <c r="H14" i="2"/>
  <c r="I14" i="2" s="1"/>
  <c r="K14" i="2" s="1"/>
  <c r="E17" i="2"/>
  <c r="H17" i="2" s="1"/>
  <c r="I17" i="2" s="1"/>
  <c r="K17" i="2" s="1"/>
  <c r="H12" i="2"/>
  <c r="I12" i="2" s="1"/>
  <c r="K12" i="2" s="1"/>
  <c r="H7" i="2"/>
  <c r="I7" i="2" s="1"/>
  <c r="K7" i="2" s="1"/>
  <c r="H9" i="2"/>
  <c r="I9" i="2" s="1"/>
  <c r="K9" i="2" s="1"/>
  <c r="E18" i="3" l="1"/>
  <c r="H18" i="3" s="1"/>
  <c r="I18" i="3" s="1"/>
  <c r="V3" i="2"/>
  <c r="Y3" i="2" s="1"/>
  <c r="X3" i="2"/>
  <c r="M3" i="3"/>
  <c r="N3" i="3" s="1"/>
  <c r="P3" i="3" s="1"/>
  <c r="M8" i="3"/>
  <c r="N8" i="3" s="1"/>
  <c r="P8" i="3" s="1"/>
  <c r="H12" i="3"/>
  <c r="I12" i="3" s="1"/>
  <c r="M13" i="3" s="1"/>
  <c r="N13" i="3" s="1"/>
  <c r="P13" i="3" s="1"/>
  <c r="E17" i="3"/>
  <c r="H17" i="3" s="1"/>
  <c r="I17" i="3" s="1"/>
  <c r="M18" i="3" s="1"/>
  <c r="N18" i="3" s="1"/>
  <c r="P18" i="3" s="1"/>
  <c r="S8" i="2"/>
  <c r="T8" i="2" s="1"/>
  <c r="H13" i="2"/>
  <c r="I13" i="2" s="1"/>
  <c r="S18" i="2"/>
  <c r="T18" i="2" s="1"/>
  <c r="L2" i="2" l="1"/>
  <c r="L3" i="2"/>
  <c r="L4" i="2"/>
  <c r="V8" i="2"/>
  <c r="Y8" i="2" s="1"/>
  <c r="X8" i="2"/>
  <c r="S13" i="2"/>
  <c r="T13" i="2" s="1"/>
  <c r="K13" i="2"/>
  <c r="V18" i="2"/>
  <c r="Y18" i="2" s="1"/>
  <c r="X18" i="2"/>
  <c r="R19" i="3"/>
  <c r="L19" i="2" l="1"/>
  <c r="L18" i="2"/>
  <c r="L17" i="2"/>
  <c r="L7" i="2"/>
  <c r="L9" i="2"/>
  <c r="L8" i="2"/>
  <c r="V13" i="2"/>
  <c r="Y13" i="2" s="1"/>
  <c r="X13" i="2"/>
  <c r="L12" i="2" l="1"/>
  <c r="L14" i="2"/>
  <c r="L13" i="2"/>
  <c r="V19" i="2"/>
</calcChain>
</file>

<file path=xl/sharedStrings.xml><?xml version="1.0" encoding="utf-8"?>
<sst xmlns="http://schemas.openxmlformats.org/spreadsheetml/2006/main" count="70" uniqueCount="27">
  <si>
    <t>X1</t>
  </si>
  <si>
    <t>X2</t>
  </si>
  <si>
    <t>P1</t>
  </si>
  <si>
    <t>P2</t>
  </si>
  <si>
    <t>S</t>
  </si>
  <si>
    <t>ERRO</t>
  </si>
  <si>
    <t>Erro</t>
  </si>
  <si>
    <t>Soma</t>
  </si>
  <si>
    <t>Função de Ativação</t>
  </si>
  <si>
    <t>Momento</t>
  </si>
  <si>
    <t>Delta</t>
  </si>
  <si>
    <t>Taxa de Aprend.</t>
  </si>
  <si>
    <t>Peso(n+1) = [Penso(n)*momento] + [entrada*delta*tx.aprendiz]</t>
  </si>
  <si>
    <t>P1(X2)</t>
  </si>
  <si>
    <t>P2(X1)</t>
  </si>
  <si>
    <t>Delta saída = erro * derivada da sigmode</t>
  </si>
  <si>
    <t>Delta camada escondida = derivada sigmode * peso * delta saida</t>
  </si>
  <si>
    <t>'y(x)</t>
  </si>
  <si>
    <t>'y(x)/d(x)</t>
  </si>
  <si>
    <t>y = 1/(1*e^(-x))</t>
  </si>
  <si>
    <t>= y * (1-Y)</t>
  </si>
  <si>
    <t>Peso</t>
  </si>
  <si>
    <t>Peso'</t>
  </si>
  <si>
    <t>p1'</t>
  </si>
  <si>
    <t>p2'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</si>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</sst>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0" fontId="3" fillId="0" borderId="10" xfId="2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2" borderId="0" xfId="0" applyFill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0" xfId="0" quotePrefix="1" applyAlignment="1">
      <alignment horizontal="center" vertical="center" wrapText="1"/>
    </xf>
    <xf numFmtId="165" fontId="0" fillId="0" borderId="3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0" borderId="9" xfId="1" applyNumberFormat="1" applyFont="1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workbookViewId="0">
      <selection activeCell="N18" sqref="N18"/>
    </sheetView>
  </sheetViews>
  <sheetFormatPr defaultRowHeight="15" x14ac:dyDescent="0.25"/>
  <cols>
    <col min="1" max="2" width="3.7109375" style="2" customWidth="1"/>
    <col min="3" max="6" width="9.140625" style="2"/>
    <col min="7" max="7" width="1.42578125" style="2" customWidth="1"/>
    <col min="8" max="8" width="9.140625" style="2"/>
    <col min="9" max="9" width="12.140625" style="2" customWidth="1"/>
    <col min="10" max="11" width="9.140625" style="2"/>
    <col min="12" max="12" width="1.42578125" style="2" customWidth="1"/>
    <col min="13" max="13" width="9.140625" style="2"/>
    <col min="14" max="14" width="10.85546875" style="8" customWidth="1"/>
    <col min="15" max="16384" width="9.140625" style="2"/>
  </cols>
  <sheetData>
    <row r="1" spans="1:17" ht="30.75" thickBot="1" x14ac:dyDescent="0.3">
      <c r="A1" s="1" t="s">
        <v>1</v>
      </c>
      <c r="B1" s="1">
        <v>0</v>
      </c>
      <c r="E1" s="21" t="s">
        <v>13</v>
      </c>
      <c r="F1" s="22" t="s">
        <v>14</v>
      </c>
      <c r="H1" s="23" t="s">
        <v>7</v>
      </c>
      <c r="I1" s="24" t="s">
        <v>8</v>
      </c>
      <c r="K1" s="4" t="s">
        <v>4</v>
      </c>
      <c r="M1" s="23" t="s">
        <v>7</v>
      </c>
      <c r="N1" s="25" t="s">
        <v>8</v>
      </c>
      <c r="P1" s="23" t="s">
        <v>5</v>
      </c>
    </row>
    <row r="2" spans="1:17" ht="15.75" thickBot="1" x14ac:dyDescent="0.3">
      <c r="A2" s="1" t="s">
        <v>0</v>
      </c>
      <c r="B2" s="1">
        <v>0</v>
      </c>
      <c r="D2" s="2">
        <v>1</v>
      </c>
      <c r="E2" s="5">
        <f>'Rodada 1'!E2*Geral!$B$1+Geral!$B$2*Geral!$B$3</f>
        <v>0.17599999999999999</v>
      </c>
      <c r="F2" s="27">
        <f>'Rodada 1'!F2*Geral!$B$1+Geral!$B$2*Geral!$B$3</f>
        <v>0.95799999999999996</v>
      </c>
      <c r="H2" s="5">
        <f>$B$1*E2+$B$2*F2</f>
        <v>0</v>
      </c>
      <c r="I2" s="6">
        <f>1/(1+EXP(-H2))</f>
        <v>0.5</v>
      </c>
      <c r="K2" s="7">
        <v>-1.7000000000000001E-2</v>
      </c>
    </row>
    <row r="3" spans="1:17" ht="15.75" thickBot="1" x14ac:dyDescent="0.3">
      <c r="D3" s="2">
        <v>2</v>
      </c>
      <c r="E3" s="9">
        <f>'Rodada 1'!E3*Geral!$B$1+Geral!$B$2*Geral!$B$3</f>
        <v>-0.14000000000000001</v>
      </c>
      <c r="F3" s="28">
        <f>'Rodada 1'!F3*Geral!$B$1+Geral!$B$2*Geral!$B$3</f>
        <v>2.300000000000002E-2</v>
      </c>
      <c r="H3" s="9">
        <f>$B$1*E3+$B$2*F3</f>
        <v>0</v>
      </c>
      <c r="I3" s="10">
        <f>1/(1+EXP(-H3))</f>
        <v>0.5</v>
      </c>
      <c r="K3" s="11">
        <v>-0.89300000000000002</v>
      </c>
      <c r="M3" s="3">
        <f>K2*I2+K3*I3+K4*I4</f>
        <v>-0.38100000000000001</v>
      </c>
      <c r="N3" s="12">
        <f>1/(1+EXP(-M3))</f>
        <v>0.40588573188433286</v>
      </c>
      <c r="P3" s="13">
        <f>0-N3</f>
        <v>-0.40588573188433286</v>
      </c>
      <c r="Q3" t="s">
        <v>12</v>
      </c>
    </row>
    <row r="4" spans="1:17" ht="15.75" thickBot="1" x14ac:dyDescent="0.3">
      <c r="D4" s="2">
        <v>3</v>
      </c>
      <c r="E4" s="14">
        <f>'Rodada 1'!E4*Geral!$B$1+Geral!$B$2*Geral!$B$3</f>
        <v>-0.36099999999999999</v>
      </c>
      <c r="F4" s="29">
        <f>'Rodada 1'!F4*Geral!$B$1+Geral!$B$2*Geral!$B$3</f>
        <v>0.13100000000000001</v>
      </c>
      <c r="H4" s="14">
        <f>$B$1*E4+$B$2*F4</f>
        <v>0</v>
      </c>
      <c r="I4" s="15">
        <f>1/(1+EXP(-H4))</f>
        <v>0.5</v>
      </c>
      <c r="K4" s="16">
        <v>0.14799999999999999</v>
      </c>
    </row>
    <row r="5" spans="1:17" ht="15.75" thickBot="1" x14ac:dyDescent="0.3"/>
    <row r="6" spans="1:17" ht="15.75" thickBot="1" x14ac:dyDescent="0.3">
      <c r="A6" s="1" t="s">
        <v>1</v>
      </c>
      <c r="B6" s="1">
        <v>0</v>
      </c>
      <c r="E6" s="21" t="s">
        <v>2</v>
      </c>
      <c r="F6" s="22" t="s">
        <v>3</v>
      </c>
      <c r="K6" s="4" t="s">
        <v>4</v>
      </c>
    </row>
    <row r="7" spans="1:17" ht="15.75" thickBot="1" x14ac:dyDescent="0.3">
      <c r="A7" s="1" t="s">
        <v>0</v>
      </c>
      <c r="B7" s="1">
        <v>1</v>
      </c>
      <c r="D7" s="2">
        <v>1</v>
      </c>
      <c r="E7" s="5">
        <f t="shared" ref="E7:F9" si="0">E2</f>
        <v>0.17599999999999999</v>
      </c>
      <c r="F7" s="6">
        <f t="shared" si="0"/>
        <v>0.95799999999999996</v>
      </c>
      <c r="H7" s="5">
        <f>$B$6*E7+$B$7*F7</f>
        <v>0.95799999999999996</v>
      </c>
      <c r="I7" s="17">
        <f>1/(1+EXP(-H7))</f>
        <v>0.72272119316724504</v>
      </c>
      <c r="K7" s="7">
        <v>-1.7000000000000001E-2</v>
      </c>
    </row>
    <row r="8" spans="1:17" ht="15.75" thickBot="1" x14ac:dyDescent="0.3">
      <c r="D8" s="2">
        <v>2</v>
      </c>
      <c r="E8" s="9">
        <f t="shared" si="0"/>
        <v>-0.14000000000000001</v>
      </c>
      <c r="F8" s="10">
        <f t="shared" si="0"/>
        <v>2.300000000000002E-2</v>
      </c>
      <c r="H8" s="9">
        <f>$B$6*E8+$B$7*F8</f>
        <v>2.300000000000002E-2</v>
      </c>
      <c r="I8" s="18">
        <f>1/(1+EXP(-H8))</f>
        <v>0.50574974653424165</v>
      </c>
      <c r="K8" s="11">
        <v>-0.89300000000000002</v>
      </c>
      <c r="M8" s="3">
        <f>K7*I7+K8*I8+K9*I9</f>
        <v>-0.38508070367811575</v>
      </c>
      <c r="N8" s="12">
        <f>1/(1+EXP(-M8))</f>
        <v>0.40490207991804855</v>
      </c>
      <c r="P8" s="13">
        <f>1-N8</f>
        <v>0.5950979200819515</v>
      </c>
    </row>
    <row r="9" spans="1:17" ht="15.75" thickBot="1" x14ac:dyDescent="0.3">
      <c r="D9" s="2">
        <v>3</v>
      </c>
      <c r="E9" s="14">
        <f t="shared" si="0"/>
        <v>-0.36099999999999999</v>
      </c>
      <c r="F9" s="15">
        <f t="shared" si="0"/>
        <v>0.13100000000000001</v>
      </c>
      <c r="H9" s="14">
        <f>$B$6*E9+$B$7*F9</f>
        <v>0.13100000000000001</v>
      </c>
      <c r="I9" s="19">
        <f>1/(1+EXP(-H9))</f>
        <v>0.53270324500544053</v>
      </c>
      <c r="K9" s="16">
        <v>0.14799999999999999</v>
      </c>
    </row>
    <row r="10" spans="1:17" ht="15.75" thickBot="1" x14ac:dyDescent="0.3">
      <c r="I10" s="8"/>
    </row>
    <row r="11" spans="1:17" ht="15.75" thickBot="1" x14ac:dyDescent="0.3">
      <c r="A11" s="1" t="s">
        <v>1</v>
      </c>
      <c r="B11" s="1">
        <v>1</v>
      </c>
      <c r="E11" s="21" t="s">
        <v>2</v>
      </c>
      <c r="F11" s="22" t="s">
        <v>3</v>
      </c>
      <c r="I11" s="8"/>
      <c r="K11" s="4" t="s">
        <v>4</v>
      </c>
    </row>
    <row r="12" spans="1:17" ht="15.75" thickBot="1" x14ac:dyDescent="0.3">
      <c r="A12" s="1" t="s">
        <v>0</v>
      </c>
      <c r="B12" s="1">
        <v>0</v>
      </c>
      <c r="D12" s="2">
        <v>1</v>
      </c>
      <c r="E12" s="5">
        <f t="shared" ref="E12:F14" si="1">E7</f>
        <v>0.17599999999999999</v>
      </c>
      <c r="F12" s="6">
        <f t="shared" si="1"/>
        <v>0.95799999999999996</v>
      </c>
      <c r="H12" s="5">
        <f>$B$11*E12+$B$12*F12</f>
        <v>0.17599999999999999</v>
      </c>
      <c r="I12" s="17">
        <f>1/(1+EXP(-H12))</f>
        <v>0.54388677205528557</v>
      </c>
      <c r="K12" s="7">
        <v>-1.7000000000000001E-2</v>
      </c>
    </row>
    <row r="13" spans="1:17" ht="15.75" thickBot="1" x14ac:dyDescent="0.3">
      <c r="D13" s="2">
        <v>2</v>
      </c>
      <c r="E13" s="9">
        <f t="shared" si="1"/>
        <v>-0.14000000000000001</v>
      </c>
      <c r="F13" s="10">
        <f t="shared" si="1"/>
        <v>2.300000000000002E-2</v>
      </c>
      <c r="H13" s="9">
        <f>$B$11*E13+$B$12*F13</f>
        <v>-0.14000000000000001</v>
      </c>
      <c r="I13" s="18">
        <f>1/(1+EXP(-H13))</f>
        <v>0.4650570548417855</v>
      </c>
      <c r="K13" s="11">
        <v>-0.89300000000000002</v>
      </c>
      <c r="M13" s="3">
        <f>K12*I12+K13*I13+K14*I14</f>
        <v>-0.36375583277318052</v>
      </c>
      <c r="N13" s="12">
        <f>1/(1+EXP(-M13))</f>
        <v>0.41005068975296155</v>
      </c>
      <c r="P13" s="13">
        <f>1-N13</f>
        <v>0.58994931024703845</v>
      </c>
    </row>
    <row r="14" spans="1:17" ht="15.75" thickBot="1" x14ac:dyDescent="0.3">
      <c r="D14" s="2">
        <v>3</v>
      </c>
      <c r="E14" s="14">
        <f t="shared" si="1"/>
        <v>-0.36099999999999999</v>
      </c>
      <c r="F14" s="15">
        <f t="shared" si="1"/>
        <v>0.13100000000000001</v>
      </c>
      <c r="H14" s="14">
        <f>$B$11*E14+$B$12*F14</f>
        <v>-0.36099999999999999</v>
      </c>
      <c r="I14" s="19">
        <f>1/(1+EXP(-H14))</f>
        <v>0.41071751571266052</v>
      </c>
      <c r="K14" s="16">
        <v>0.14799999999999999</v>
      </c>
    </row>
    <row r="15" spans="1:17" ht="15.75" thickBot="1" x14ac:dyDescent="0.3">
      <c r="I15" s="8"/>
    </row>
    <row r="16" spans="1:17" ht="15.75" thickBot="1" x14ac:dyDescent="0.3">
      <c r="A16" s="1" t="s">
        <v>1</v>
      </c>
      <c r="B16" s="1">
        <v>1</v>
      </c>
      <c r="E16" s="21" t="s">
        <v>2</v>
      </c>
      <c r="F16" s="22" t="s">
        <v>3</v>
      </c>
      <c r="I16" s="8"/>
      <c r="K16" s="4" t="s">
        <v>4</v>
      </c>
    </row>
    <row r="17" spans="1:18" ht="15.75" thickBot="1" x14ac:dyDescent="0.3">
      <c r="A17" s="1" t="s">
        <v>0</v>
      </c>
      <c r="B17" s="1">
        <v>1</v>
      </c>
      <c r="D17" s="2">
        <v>1</v>
      </c>
      <c r="E17" s="5">
        <f>E12</f>
        <v>0.17599999999999999</v>
      </c>
      <c r="F17" s="6">
        <f>F12</f>
        <v>0.95799999999999996</v>
      </c>
      <c r="H17" s="5">
        <f>$B$16*E17+$B$17*F17</f>
        <v>1.1339999999999999</v>
      </c>
      <c r="I17" s="17">
        <f>1/(1+EXP(-H17))</f>
        <v>0.7565763292890807</v>
      </c>
      <c r="K17" s="7">
        <v>-1.7000000000000001E-2</v>
      </c>
    </row>
    <row r="18" spans="1:18" ht="15.75" thickBot="1" x14ac:dyDescent="0.3">
      <c r="D18" s="2">
        <v>2</v>
      </c>
      <c r="E18" s="9">
        <f t="shared" ref="E18:F19" si="2">E13</f>
        <v>-0.14000000000000001</v>
      </c>
      <c r="F18" s="10">
        <f t="shared" si="2"/>
        <v>2.300000000000002E-2</v>
      </c>
      <c r="H18" s="9">
        <f>$B$16*E18+$B$17*F18</f>
        <v>-0.11699999999999999</v>
      </c>
      <c r="I18" s="18">
        <f>1/(1+EXP(-H18))</f>
        <v>0.47078332132468187</v>
      </c>
      <c r="K18" s="11">
        <v>-0.89300000000000002</v>
      </c>
      <c r="M18" s="3">
        <f>K17*I17+K18*I18+K19*I19</f>
        <v>-0.36774398602144154</v>
      </c>
      <c r="N18" s="12">
        <f>1/(1+EXP(-M18))</f>
        <v>0.40908626635139861</v>
      </c>
      <c r="P18" s="13">
        <f>0-N18</f>
        <v>-0.40908626635139861</v>
      </c>
    </row>
    <row r="19" spans="1:18" ht="15.75" thickBot="1" x14ac:dyDescent="0.3">
      <c r="D19" s="2">
        <v>3</v>
      </c>
      <c r="E19" s="14">
        <f t="shared" si="2"/>
        <v>-0.36099999999999999</v>
      </c>
      <c r="F19" s="15">
        <f t="shared" si="2"/>
        <v>0.13100000000000001</v>
      </c>
      <c r="H19" s="14">
        <f>$B$16*E19+$B$17*F19</f>
        <v>-0.22999999999999998</v>
      </c>
      <c r="I19" s="19">
        <f>1/(1+EXP(-H19))</f>
        <v>0.44275214540144436</v>
      </c>
      <c r="K19" s="16">
        <v>0.14799999999999999</v>
      </c>
      <c r="Q19" s="3" t="s">
        <v>6</v>
      </c>
      <c r="R19" s="20">
        <f>(ABS(P3)+ABS(P8)+ABS(P13)+ABS(P18))/4</f>
        <v>0.50000480714118034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showGridLines="0" tabSelected="1" workbookViewId="0">
      <selection activeCell="P10" sqref="P10"/>
    </sheetView>
  </sheetViews>
  <sheetFormatPr defaultRowHeight="15" x14ac:dyDescent="0.25"/>
  <cols>
    <col min="1" max="2" width="3.7109375" style="2" customWidth="1"/>
    <col min="3" max="6" width="9.140625" style="2"/>
    <col min="7" max="7" width="1.42578125" style="2" customWidth="1"/>
    <col min="8" max="8" width="6.7109375" style="2" bestFit="1" customWidth="1"/>
    <col min="9" max="9" width="10" style="2" bestFit="1" customWidth="1"/>
    <col min="10" max="10" width="1.42578125" style="2" customWidth="1"/>
    <col min="11" max="12" width="7" style="2" bestFit="1" customWidth="1"/>
    <col min="13" max="15" width="12.140625" style="2" customWidth="1"/>
    <col min="16" max="16" width="9.140625" style="2"/>
    <col min="17" max="17" width="6.7109375" style="2" bestFit="1" customWidth="1"/>
    <col min="18" max="18" width="1.42578125" style="2" customWidth="1"/>
    <col min="19" max="19" width="7.28515625" style="8" bestFit="1" customWidth="1"/>
    <col min="20" max="20" width="10.85546875" style="8" customWidth="1"/>
    <col min="21" max="21" width="4.5703125" style="2" bestFit="1" customWidth="1"/>
    <col min="22" max="22" width="9.140625" style="2"/>
    <col min="23" max="23" width="1.42578125" style="2" customWidth="1"/>
    <col min="24" max="16384" width="9.140625" style="2"/>
  </cols>
  <sheetData>
    <row r="1" spans="1:27" ht="30.75" thickBot="1" x14ac:dyDescent="0.3">
      <c r="A1" s="1" t="s">
        <v>1</v>
      </c>
      <c r="B1" s="1">
        <v>0</v>
      </c>
      <c r="E1" s="21" t="s">
        <v>13</v>
      </c>
      <c r="F1" s="22" t="s">
        <v>14</v>
      </c>
      <c r="H1" s="23" t="s">
        <v>7</v>
      </c>
      <c r="I1" s="24" t="s">
        <v>8</v>
      </c>
      <c r="J1" s="24"/>
      <c r="K1" s="35" t="s">
        <v>17</v>
      </c>
      <c r="L1" s="24" t="s">
        <v>10</v>
      </c>
      <c r="M1" s="24" t="s">
        <v>23</v>
      </c>
      <c r="N1" s="24" t="s">
        <v>24</v>
      </c>
      <c r="O1" s="24" t="s">
        <v>25</v>
      </c>
      <c r="P1" s="2" t="s">
        <v>26</v>
      </c>
      <c r="Q1" s="4" t="s">
        <v>4</v>
      </c>
      <c r="S1" s="39" t="s">
        <v>7</v>
      </c>
      <c r="T1" s="25" t="s">
        <v>8</v>
      </c>
      <c r="V1" s="23" t="s">
        <v>5</v>
      </c>
      <c r="X1" s="2" t="s">
        <v>19</v>
      </c>
      <c r="Z1" s="2" t="s">
        <v>22</v>
      </c>
      <c r="AA1" s="2" t="s">
        <v>21</v>
      </c>
    </row>
    <row r="2" spans="1:27" ht="15.75" thickBot="1" x14ac:dyDescent="0.3">
      <c r="A2" s="1" t="s">
        <v>0</v>
      </c>
      <c r="B2" s="1">
        <v>0</v>
      </c>
      <c r="C2" s="2">
        <f>$B$1</f>
        <v>0</v>
      </c>
      <c r="D2" s="2">
        <f>$B$2</f>
        <v>0</v>
      </c>
      <c r="E2" s="5">
        <v>-0.42399999999999999</v>
      </c>
      <c r="F2" s="6">
        <v>0.35799999999999998</v>
      </c>
      <c r="H2" s="5">
        <f>$B$1*E2+$B$2*F2</f>
        <v>0</v>
      </c>
      <c r="I2" s="6">
        <f>1/(1+EXP(-H2))</f>
        <v>0.5</v>
      </c>
      <c r="J2" s="32"/>
      <c r="K2" s="36">
        <f>I2*(1-I2)</f>
        <v>0.25</v>
      </c>
      <c r="L2" s="17">
        <f>K2*Q2*$Y$3</f>
        <v>4.1597428325538085E-4</v>
      </c>
      <c r="M2" s="34">
        <f>$L2*C2+$L7*C7+$L12*C12+$L17*C17</f>
        <v>-8.0477851577559413E-5</v>
      </c>
      <c r="N2" s="34">
        <f>$L2*D2+$L7*D7+$L12*D12+$L17*D17</f>
        <v>-9.1160381916825437E-5</v>
      </c>
      <c r="O2" s="34">
        <f>M2*Geral!$B$3+'Rodada 1'!E2*Geral!$B$1</f>
        <v>-0.42402414335547328</v>
      </c>
      <c r="P2" s="34">
        <f>N2*Geral!$B$3+'Rodada 1'!F2*Geral!$B$1</f>
        <v>0.35797265188542493</v>
      </c>
      <c r="Q2" s="7">
        <v>-1.7000000000000001E-2</v>
      </c>
      <c r="X2" s="31" t="s">
        <v>18</v>
      </c>
      <c r="Y2" s="31" t="s">
        <v>20</v>
      </c>
      <c r="Z2" s="30">
        <f>$Y$3*I2+$Y$8*I7+$Y$13*I12+$Y$18*I17</f>
        <v>3.2936569441453664E-2</v>
      </c>
      <c r="AA2" s="30">
        <f>Z2*Geral!$B$3+'Rodada 1'!Q2*Geral!$B$1</f>
        <v>-7.1190291675639027E-3</v>
      </c>
    </row>
    <row r="3" spans="1:27" ht="15.75" thickBot="1" x14ac:dyDescent="0.3">
      <c r="C3" s="2">
        <f>$B$1</f>
        <v>0</v>
      </c>
      <c r="D3" s="2">
        <f>$B$2</f>
        <v>0</v>
      </c>
      <c r="E3" s="9">
        <v>-0.74</v>
      </c>
      <c r="F3" s="10">
        <v>-0.57699999999999996</v>
      </c>
      <c r="H3" s="9">
        <f>$B$1*E3+$B$2*F3</f>
        <v>0</v>
      </c>
      <c r="I3" s="10">
        <f>1/(1+EXP(-H3))</f>
        <v>0.5</v>
      </c>
      <c r="J3" s="32"/>
      <c r="K3" s="37">
        <f>I3*(1-I3)</f>
        <v>0.25</v>
      </c>
      <c r="L3" s="18">
        <f>K3*Q3*$Y$3</f>
        <v>2.1850884408650299E-2</v>
      </c>
      <c r="M3" s="34">
        <f>$L3*C3+$L8*C8+$L13*C13+$L18*C18</f>
        <v>-1.0134590118173151E-2</v>
      </c>
      <c r="N3" s="34">
        <f>$L3*D3+$L8*D8+$L13*D13+$L18*D18</f>
        <v>-1.1745488603430231E-2</v>
      </c>
      <c r="O3" s="34">
        <f>M3*Geral!$B$3+'Rodada 1'!E3*Geral!$B$1</f>
        <v>-0.74304037703545189</v>
      </c>
      <c r="P3" s="34">
        <f>N3*Geral!$B$3+'Rodada 1'!F3*Geral!$B$1</f>
        <v>-0.58052364658102906</v>
      </c>
      <c r="Q3" s="11">
        <v>-0.89300000000000002</v>
      </c>
      <c r="S3" s="40">
        <f>Q2*I2+Q3*I3+Q4*I4</f>
        <v>-0.38100000000000001</v>
      </c>
      <c r="T3" s="12">
        <f>1/(1+EXP(-S3))</f>
        <v>0.40588573188433286</v>
      </c>
      <c r="V3" s="13">
        <f>0-T3</f>
        <v>-0.40588573188433286</v>
      </c>
      <c r="X3" s="30">
        <f>T3*(1-T3)</f>
        <v>0.24114250453705233</v>
      </c>
      <c r="Y3" s="30">
        <f>V3*X3</f>
        <v>-9.787630194244254E-2</v>
      </c>
      <c r="Z3" s="30">
        <f>$Y$3*I3+$Y$8*I8+$Y$13*I13+$Y$18*I18</f>
        <v>2.1918443623015146E-2</v>
      </c>
      <c r="AA3" s="30">
        <f>Z3*Geral!$B$3+'Rodada 1'!Q3*Geral!$B$1</f>
        <v>-0.88642446691309551</v>
      </c>
    </row>
    <row r="4" spans="1:27" ht="15.75" thickBot="1" x14ac:dyDescent="0.3">
      <c r="C4" s="2">
        <f>$B$1</f>
        <v>0</v>
      </c>
      <c r="D4" s="2">
        <f>$B$2</f>
        <v>0</v>
      </c>
      <c r="E4" s="14">
        <v>-0.96099999999999997</v>
      </c>
      <c r="F4" s="15">
        <v>-0.46899999999999997</v>
      </c>
      <c r="H4" s="14">
        <f>$B$1*E4+$B$2*F4</f>
        <v>0</v>
      </c>
      <c r="I4" s="15">
        <f>1/(1+EXP(-H4))</f>
        <v>0.5</v>
      </c>
      <c r="J4" s="32"/>
      <c r="K4" s="38">
        <f>I4*(1-I4)</f>
        <v>0.25</v>
      </c>
      <c r="L4" s="19">
        <f>K4*Q4*$Y$3</f>
        <v>-3.6214231718703738E-3</v>
      </c>
      <c r="M4" s="34">
        <f>$L4*C4+$L9*C9+$L14*C14+$L19*C19</f>
        <v>1.4819462317188985E-3</v>
      </c>
      <c r="N4" s="34">
        <f>$L4*D4+$L9*D9+$L14*D14+$L19*D19</f>
        <v>2.2622101145935336E-3</v>
      </c>
      <c r="O4" s="34">
        <f>M4*Geral!$B$3+'Rodada 1'!E4*Geral!$B$1</f>
        <v>-0.96055541613048434</v>
      </c>
      <c r="P4" s="34">
        <f>N4*Geral!$B$3+'Rodada 1'!F4*Geral!$B$1</f>
        <v>-0.46832133696562189</v>
      </c>
      <c r="Q4" s="16">
        <v>0.14799999999999999</v>
      </c>
      <c r="Z4" s="30">
        <f>$Y$3*I4+$Y$8*I9+$Y$13*I14+$Y$18*I19</f>
        <v>2.1088136992682319E-2</v>
      </c>
      <c r="AA4" s="30">
        <f>Z4*Geral!$B$3+'Rodada 1'!Q4*Geral!$B$1</f>
        <v>0.15432644109780469</v>
      </c>
    </row>
    <row r="5" spans="1:27" ht="15.75" thickBot="1" x14ac:dyDescent="0.3">
      <c r="L5" s="8"/>
    </row>
    <row r="6" spans="1:27" ht="15.75" thickBot="1" x14ac:dyDescent="0.3">
      <c r="A6" s="1" t="s">
        <v>1</v>
      </c>
      <c r="B6" s="1">
        <v>0</v>
      </c>
      <c r="E6" s="21" t="s">
        <v>2</v>
      </c>
      <c r="F6" s="22" t="s">
        <v>3</v>
      </c>
      <c r="L6" s="8"/>
      <c r="Q6" s="4" t="s">
        <v>4</v>
      </c>
    </row>
    <row r="7" spans="1:27" ht="15.75" thickBot="1" x14ac:dyDescent="0.3">
      <c r="A7" s="1" t="s">
        <v>0</v>
      </c>
      <c r="B7" s="1">
        <v>1</v>
      </c>
      <c r="C7" s="2">
        <f>$B$6</f>
        <v>0</v>
      </c>
      <c r="D7" s="2">
        <f>$B$7</f>
        <v>1</v>
      </c>
      <c r="E7" s="5">
        <f t="shared" ref="E7:F9" si="0">E2</f>
        <v>-0.42399999999999999</v>
      </c>
      <c r="F7" s="6">
        <f t="shared" si="0"/>
        <v>0.35799999999999998</v>
      </c>
      <c r="H7" s="5">
        <f>$B$6*E7+$B$7*F7</f>
        <v>0.35799999999999998</v>
      </c>
      <c r="I7" s="17">
        <f>1/(1+EXP(-H7))</f>
        <v>0.58855620438582912</v>
      </c>
      <c r="J7" s="33"/>
      <c r="K7" s="36">
        <f>I7*(1-I7)</f>
        <v>0.24215779866477527</v>
      </c>
      <c r="L7" s="17">
        <f>K7*Q7*$Y$8</f>
        <v>-5.7384074201564808E-4</v>
      </c>
      <c r="M7" s="32"/>
      <c r="N7" s="32"/>
      <c r="O7" s="32"/>
      <c r="Q7" s="7">
        <v>-1.7000000000000001E-2</v>
      </c>
    </row>
    <row r="8" spans="1:27" ht="15.75" thickBot="1" x14ac:dyDescent="0.3">
      <c r="C8" s="2">
        <f>$B$6</f>
        <v>0</v>
      </c>
      <c r="D8" s="2">
        <f>$B$7</f>
        <v>1</v>
      </c>
      <c r="E8" s="9">
        <f t="shared" si="0"/>
        <v>-0.74</v>
      </c>
      <c r="F8" s="10">
        <f t="shared" si="0"/>
        <v>-0.57699999999999996</v>
      </c>
      <c r="H8" s="9">
        <f>$B$6*E8+$B$7*F8</f>
        <v>-0.57699999999999996</v>
      </c>
      <c r="I8" s="18">
        <f>1/(1+EXP(-H8))</f>
        <v>0.35962318536779009</v>
      </c>
      <c r="J8" s="33"/>
      <c r="K8" s="37">
        <f>I8*(1-I8)</f>
        <v>0.2302943499137142</v>
      </c>
      <c r="L8" s="18">
        <f>K8*Q8*$Y$8</f>
        <v>-2.8666768542975285E-2</v>
      </c>
      <c r="M8" s="33"/>
      <c r="N8" s="33"/>
      <c r="O8" s="33"/>
      <c r="Q8" s="11">
        <v>-0.89300000000000002</v>
      </c>
      <c r="S8" s="40">
        <f>Q7*I7+Q8*I8+Q9*I9</f>
        <v>-0.27419072229935881</v>
      </c>
      <c r="T8" s="12">
        <f>1/(1+EXP(-S8))</f>
        <v>0.43187856951314224</v>
      </c>
      <c r="V8" s="13">
        <f>1-T8</f>
        <v>0.56812143048685781</v>
      </c>
      <c r="X8" s="30">
        <f>T8*(1-T8)</f>
        <v>0.24535947070842423</v>
      </c>
      <c r="Y8" s="30">
        <f>V8*X8</f>
        <v>0.13939397348236826</v>
      </c>
    </row>
    <row r="9" spans="1:27" ht="15.75" thickBot="1" x14ac:dyDescent="0.3">
      <c r="C9" s="2">
        <f>$B$6</f>
        <v>0</v>
      </c>
      <c r="D9" s="2">
        <f>$B$7</f>
        <v>1</v>
      </c>
      <c r="E9" s="14">
        <f t="shared" si="0"/>
        <v>-0.96099999999999997</v>
      </c>
      <c r="F9" s="15">
        <f t="shared" si="0"/>
        <v>-0.46899999999999997</v>
      </c>
      <c r="H9" s="14">
        <f>$B$6*E9+$B$7*F9</f>
        <v>-0.46899999999999997</v>
      </c>
      <c r="I9" s="19">
        <f>1/(1+EXP(-H9))</f>
        <v>0.38485295749078957</v>
      </c>
      <c r="J9" s="33"/>
      <c r="K9" s="38">
        <f>I9*(1-I9)</f>
        <v>0.23674115860138212</v>
      </c>
      <c r="L9" s="19">
        <f>K9*Q9*$Y$8</f>
        <v>4.8840430360713978E-3</v>
      </c>
      <c r="M9" s="33"/>
      <c r="N9" s="33"/>
      <c r="O9" s="33"/>
      <c r="Q9" s="16">
        <v>0.14799999999999999</v>
      </c>
    </row>
    <row r="10" spans="1:27" ht="15.75" thickBot="1" x14ac:dyDescent="0.3">
      <c r="I10" s="8"/>
      <c r="J10" s="8"/>
      <c r="K10" s="8"/>
      <c r="L10" s="8"/>
      <c r="M10" s="8"/>
      <c r="N10" s="8"/>
      <c r="O10" s="8"/>
    </row>
    <row r="11" spans="1:27" ht="15.75" thickBot="1" x14ac:dyDescent="0.3">
      <c r="A11" s="1" t="s">
        <v>1</v>
      </c>
      <c r="B11" s="1">
        <v>1</v>
      </c>
      <c r="E11" s="21" t="s">
        <v>2</v>
      </c>
      <c r="F11" s="22" t="s">
        <v>3</v>
      </c>
      <c r="I11" s="8"/>
      <c r="J11" s="8"/>
      <c r="K11" s="8"/>
      <c r="L11" s="8"/>
      <c r="M11" s="8"/>
      <c r="N11" s="8"/>
      <c r="O11" s="8"/>
      <c r="Q11" s="4" t="s">
        <v>4</v>
      </c>
    </row>
    <row r="12" spans="1:27" ht="15.75" thickBot="1" x14ac:dyDescent="0.3">
      <c r="A12" s="1" t="s">
        <v>0</v>
      </c>
      <c r="B12" s="1">
        <v>0</v>
      </c>
      <c r="C12" s="2">
        <f>$B$11</f>
        <v>1</v>
      </c>
      <c r="D12" s="2">
        <f>$B$12</f>
        <v>0</v>
      </c>
      <c r="E12" s="5">
        <f t="shared" ref="E12:F14" si="1">E7</f>
        <v>-0.42399999999999999</v>
      </c>
      <c r="F12" s="6">
        <f t="shared" si="1"/>
        <v>0.35799999999999998</v>
      </c>
      <c r="H12" s="5">
        <f>$B$11*E12+$B$12*F12</f>
        <v>-0.42399999999999999</v>
      </c>
      <c r="I12" s="17">
        <f>1/(1+EXP(-H12))</f>
        <v>0.39555998258063735</v>
      </c>
      <c r="J12" s="33"/>
      <c r="K12" s="36">
        <f>I12*(1-I12)</f>
        <v>0.23909228276144326</v>
      </c>
      <c r="L12" s="17">
        <f>K12*Q12*$Y$13</f>
        <v>-5.6315821167638206E-4</v>
      </c>
      <c r="M12" s="32"/>
      <c r="N12" s="32"/>
      <c r="O12" s="32"/>
      <c r="Q12" s="7">
        <v>-1.7000000000000001E-2</v>
      </c>
    </row>
    <row r="13" spans="1:27" ht="15.75" thickBot="1" x14ac:dyDescent="0.3">
      <c r="C13" s="2">
        <f>$B$11</f>
        <v>1</v>
      </c>
      <c r="D13" s="2">
        <f>$B$12</f>
        <v>0</v>
      </c>
      <c r="E13" s="9">
        <f t="shared" si="1"/>
        <v>-0.74</v>
      </c>
      <c r="F13" s="10">
        <f t="shared" si="1"/>
        <v>-0.57699999999999996</v>
      </c>
      <c r="H13" s="9">
        <f>$B$11*E13+$B$12*F13</f>
        <v>-0.74</v>
      </c>
      <c r="I13" s="18">
        <f>1/(1+EXP(-H13))</f>
        <v>0.32300414376147701</v>
      </c>
      <c r="J13" s="33"/>
      <c r="K13" s="37">
        <f>I13*(1-I13)</f>
        <v>0.2186724668743921</v>
      </c>
      <c r="L13" s="18">
        <f>K13*Q13*$Y$13</f>
        <v>-2.7055870057718204E-2</v>
      </c>
      <c r="M13" s="33"/>
      <c r="N13" s="33"/>
      <c r="O13" s="33"/>
      <c r="Q13" s="11">
        <v>-0.89300000000000002</v>
      </c>
      <c r="S13" s="40">
        <f>Q12*I12+Q13*I13+Q14*I14</f>
        <v>-0.25421887269441767</v>
      </c>
      <c r="T13" s="12">
        <f>1/(1+EXP(-S13))</f>
        <v>0.43678536461116163</v>
      </c>
      <c r="V13" s="13">
        <f>1-T13</f>
        <v>0.56321463538883831</v>
      </c>
      <c r="X13" s="30">
        <f>T13*(1-T13)</f>
        <v>0.24600390987265619</v>
      </c>
      <c r="Y13" s="30">
        <f>V13*X13</f>
        <v>0.13855300240315671</v>
      </c>
    </row>
    <row r="14" spans="1:27" ht="15.75" thickBot="1" x14ac:dyDescent="0.3">
      <c r="C14" s="2">
        <f>$B$11</f>
        <v>1</v>
      </c>
      <c r="D14" s="2">
        <f>$B$12</f>
        <v>0</v>
      </c>
      <c r="E14" s="14">
        <f t="shared" si="1"/>
        <v>-0.96099999999999997</v>
      </c>
      <c r="F14" s="15">
        <f t="shared" si="1"/>
        <v>-0.46899999999999997</v>
      </c>
      <c r="H14" s="14">
        <f>$B$11*E14+$B$12*F14</f>
        <v>-0.96099999999999997</v>
      </c>
      <c r="I14" s="19">
        <f>1/(1+EXP(-H14))</f>
        <v>0.27667802289494681</v>
      </c>
      <c r="J14" s="33"/>
      <c r="K14" s="38">
        <f>I14*(1-I14)</f>
        <v>0.2001272945418901</v>
      </c>
      <c r="L14" s="19">
        <f>K14*Q14*$Y$13</f>
        <v>4.1037791531967627E-3</v>
      </c>
      <c r="M14" s="33"/>
      <c r="N14" s="33"/>
      <c r="O14" s="33"/>
      <c r="Q14" s="16">
        <v>0.14799999999999999</v>
      </c>
    </row>
    <row r="15" spans="1:27" ht="15.75" thickBot="1" x14ac:dyDescent="0.3">
      <c r="I15" s="8"/>
      <c r="J15" s="8"/>
      <c r="K15" s="8"/>
      <c r="L15" s="8"/>
      <c r="M15" s="8"/>
      <c r="N15" s="8"/>
      <c r="O15" s="8"/>
    </row>
    <row r="16" spans="1:27" ht="15.75" thickBot="1" x14ac:dyDescent="0.3">
      <c r="A16" s="1" t="s">
        <v>1</v>
      </c>
      <c r="B16" s="1">
        <v>1</v>
      </c>
      <c r="E16" s="21" t="s">
        <v>2</v>
      </c>
      <c r="F16" s="22" t="s">
        <v>3</v>
      </c>
      <c r="I16" s="8"/>
      <c r="J16" s="8"/>
      <c r="K16" s="8"/>
      <c r="L16" s="8"/>
      <c r="M16" s="8"/>
      <c r="N16" s="8"/>
      <c r="O16" s="8"/>
      <c r="Q16" s="4" t="s">
        <v>4</v>
      </c>
    </row>
    <row r="17" spans="1:25" ht="15.75" thickBot="1" x14ac:dyDescent="0.3">
      <c r="A17" s="1" t="s">
        <v>0</v>
      </c>
      <c r="B17" s="1">
        <v>1</v>
      </c>
      <c r="C17" s="2">
        <f>$B$16</f>
        <v>1</v>
      </c>
      <c r="D17" s="2">
        <f>$B$17</f>
        <v>1</v>
      </c>
      <c r="E17" s="5">
        <f>E12</f>
        <v>-0.42399999999999999</v>
      </c>
      <c r="F17" s="6">
        <f>F12</f>
        <v>0.35799999999999998</v>
      </c>
      <c r="H17" s="5">
        <f>$B$16*E17+$B$17*F17</f>
        <v>-6.6000000000000003E-2</v>
      </c>
      <c r="I17" s="17">
        <f>1/(1+EXP(-H17))</f>
        <v>0.48350598689212332</v>
      </c>
      <c r="J17" s="33"/>
      <c r="K17" s="36">
        <f>I17*(1-I17)</f>
        <v>0.24972794753159719</v>
      </c>
      <c r="L17" s="17">
        <f>K17*Q17*$Y$18</f>
        <v>4.8268036009882265E-4</v>
      </c>
      <c r="M17" s="32"/>
      <c r="N17" s="32"/>
      <c r="O17" s="32"/>
      <c r="Q17" s="7">
        <v>-1.7000000000000001E-2</v>
      </c>
    </row>
    <row r="18" spans="1:25" ht="15.75" thickBot="1" x14ac:dyDescent="0.3">
      <c r="C18" s="2">
        <f>$B$16</f>
        <v>1</v>
      </c>
      <c r="D18" s="2">
        <f>$B$17</f>
        <v>1</v>
      </c>
      <c r="E18" s="9">
        <f t="shared" ref="E18:F19" si="2">E13</f>
        <v>-0.74</v>
      </c>
      <c r="F18" s="10">
        <f t="shared" si="2"/>
        <v>-0.57699999999999996</v>
      </c>
      <c r="H18" s="9">
        <f>$B$16*E18+$B$17*F18</f>
        <v>-1.3169999999999999</v>
      </c>
      <c r="I18" s="18">
        <f>1/(1+EXP(-H18))</f>
        <v>0.21131784831127748</v>
      </c>
      <c r="J18" s="33"/>
      <c r="K18" s="37">
        <f>I18*(1-I18)</f>
        <v>0.16666261529636942</v>
      </c>
      <c r="L18" s="18">
        <f>K18*Q18*$Y$18</f>
        <v>1.6921279939545054E-2</v>
      </c>
      <c r="M18" s="33"/>
      <c r="N18" s="33"/>
      <c r="O18" s="33"/>
      <c r="Q18" s="11">
        <v>-0.89300000000000002</v>
      </c>
      <c r="S18" s="40">
        <f>Q17*I17+Q18*I18+Q19*I19</f>
        <v>-0.16834783505262085</v>
      </c>
      <c r="T18" s="12">
        <f>1/(1+EXP(-S18))</f>
        <v>0.45801215918849292</v>
      </c>
      <c r="V18" s="13">
        <f>0-T18</f>
        <v>-0.45801215918849292</v>
      </c>
      <c r="X18" s="30">
        <f>T18*(1-T18)</f>
        <v>0.24823702122398755</v>
      </c>
      <c r="Y18" s="30">
        <f>V18*X18</f>
        <v>-0.11369557408131828</v>
      </c>
    </row>
    <row r="19" spans="1:25" ht="15.75" thickBot="1" x14ac:dyDescent="0.3">
      <c r="C19" s="2">
        <f>$B$16</f>
        <v>1</v>
      </c>
      <c r="D19" s="2">
        <f>$B$17</f>
        <v>1</v>
      </c>
      <c r="E19" s="14">
        <f t="shared" si="2"/>
        <v>-0.96099999999999997</v>
      </c>
      <c r="F19" s="15">
        <f t="shared" si="2"/>
        <v>-0.46899999999999997</v>
      </c>
      <c r="H19" s="14">
        <f>$B$16*E19+$B$17*F19</f>
        <v>-1.43</v>
      </c>
      <c r="I19" s="19">
        <f>1/(1+EXP(-H19))</f>
        <v>0.19309868423321644</v>
      </c>
      <c r="J19" s="33"/>
      <c r="K19" s="38">
        <f>I19*(1-I19)</f>
        <v>0.15581158238061701</v>
      </c>
      <c r="L19" s="19">
        <f>K19*Q19*$Y$18</f>
        <v>-2.6218329214778642E-3</v>
      </c>
      <c r="M19" s="33"/>
      <c r="N19" s="33"/>
      <c r="O19" s="33"/>
      <c r="Q19" s="16">
        <v>0.14799999999999999</v>
      </c>
      <c r="U19" s="3" t="s">
        <v>6</v>
      </c>
      <c r="V19" s="20">
        <f>(ABS(V3)+ABS(V8)+ABS(V13)+ABS(V18))/4</f>
        <v>0.49880848923713045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>
      <selection activeCell="A11" sqref="A11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 s="26">
        <v>2</v>
      </c>
    </row>
    <row r="3" spans="1:2" x14ac:dyDescent="0.25">
      <c r="A3" t="s">
        <v>11</v>
      </c>
      <c r="B3">
        <v>0.3</v>
      </c>
    </row>
    <row r="6" spans="1:2" x14ac:dyDescent="0.25">
      <c r="A6" t="s">
        <v>12</v>
      </c>
    </row>
    <row r="8" spans="1:2" x14ac:dyDescent="0.25">
      <c r="A8" t="s">
        <v>15</v>
      </c>
    </row>
    <row r="10" spans="1:2" x14ac:dyDescent="0.25">
      <c r="A10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Rodada 2</vt:lpstr>
      <vt:lpstr>Rodada 1</vt:lpstr>
      <vt:lpstr>Geral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1731134035</dc:creator>
  <cp:lastModifiedBy>1731134035</cp:lastModifiedBy>
  <dcterms:created xsi:type="dcterms:W3CDTF">2018-08-15T22:38:35Z</dcterms:created>
  <dcterms:modified xsi:type="dcterms:W3CDTF">2018-08-16T01:18:37Z</dcterms:modified>
</cp:coreProperties>
</file>