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P3\P3\BackEnd\Data\"/>
    </mc:Choice>
  </mc:AlternateContent>
  <xr:revisionPtr revIDLastSave="0" documentId="13_ncr:1_{3D070823-6AB7-4030-B376-7D7FDFC0FA2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rep_angles - Te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9" i="1" l="1"/>
  <c r="K178" i="1"/>
  <c r="K176" i="1"/>
  <c r="K175" i="1"/>
  <c r="M174" i="1"/>
  <c r="M173" i="1"/>
  <c r="M172" i="1"/>
  <c r="K166" i="1"/>
  <c r="K165" i="1"/>
  <c r="K163" i="1"/>
  <c r="K162" i="1"/>
  <c r="M161" i="1"/>
  <c r="M160" i="1"/>
  <c r="M159" i="1"/>
  <c r="K145" i="1"/>
  <c r="K144" i="1"/>
  <c r="K142" i="1"/>
  <c r="K141" i="1"/>
  <c r="M140" i="1"/>
  <c r="M139" i="1"/>
  <c r="M138" i="1"/>
  <c r="K130" i="1"/>
  <c r="K129" i="1"/>
  <c r="K127" i="1"/>
  <c r="K126" i="1"/>
  <c r="M125" i="1"/>
  <c r="M124" i="1"/>
  <c r="K116" i="1"/>
  <c r="K115" i="1"/>
  <c r="K113" i="1"/>
  <c r="K112" i="1"/>
  <c r="M111" i="1"/>
  <c r="M110" i="1"/>
  <c r="M109" i="1"/>
  <c r="K104" i="1"/>
  <c r="K103" i="1"/>
  <c r="K101" i="1"/>
  <c r="K100" i="1"/>
  <c r="M99" i="1"/>
  <c r="M98" i="1"/>
  <c r="M97" i="1"/>
  <c r="K90" i="1"/>
  <c r="K89" i="1"/>
  <c r="K87" i="1"/>
  <c r="K86" i="1"/>
  <c r="M85" i="1"/>
  <c r="M84" i="1"/>
  <c r="K69" i="1"/>
  <c r="K68" i="1"/>
  <c r="K66" i="1"/>
  <c r="K65" i="1"/>
  <c r="M64" i="1"/>
  <c r="M63" i="1"/>
  <c r="M62" i="1"/>
  <c r="K52" i="1"/>
  <c r="K50" i="1"/>
  <c r="K53" i="1"/>
  <c r="K49" i="1"/>
  <c r="M48" i="1"/>
  <c r="M47" i="1"/>
  <c r="M46" i="1"/>
  <c r="K42" i="1"/>
  <c r="K41" i="1"/>
  <c r="K39" i="1"/>
  <c r="K38" i="1"/>
  <c r="M37" i="1"/>
  <c r="M36" i="1"/>
  <c r="K28" i="1"/>
  <c r="K27" i="1"/>
  <c r="K24" i="1"/>
  <c r="K25" i="1"/>
  <c r="M23" i="1"/>
  <c r="M21" i="1"/>
  <c r="M22" i="1"/>
  <c r="K11" i="1"/>
  <c r="K10" i="1"/>
  <c r="M6" i="1"/>
  <c r="K8" i="1"/>
  <c r="K7" i="1"/>
  <c r="M5" i="1"/>
  <c r="M4" i="1"/>
</calcChain>
</file>

<file path=xl/sharedStrings.xml><?xml version="1.0" encoding="utf-8"?>
<sst xmlns="http://schemas.openxmlformats.org/spreadsheetml/2006/main" count="374" uniqueCount="31">
  <si>
    <t>Rep</t>
  </si>
  <si>
    <t>Time</t>
  </si>
  <si>
    <t>Time_Diff_From_Last_Rep</t>
  </si>
  <si>
    <t>Angle_Diff_From_Last_Rep</t>
  </si>
  <si>
    <t>Highest_Angle</t>
  </si>
  <si>
    <t>Contours_Count</t>
  </si>
  <si>
    <t>Successful_Rep</t>
  </si>
  <si>
    <t>Unsuccesful</t>
  </si>
  <si>
    <t>Succesful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</si>
  <si>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</si>
  <si>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</si>
  <si>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</si>
  <si>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</si>
  <si>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</si>
  <si>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</si>
  <si>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</si>
  <si>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</si>
  <si>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</si>
  <si>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</si>
  <si>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</si>
  <si>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13</t>
  </si>
  <si>
    <t>Unsuccesful:</t>
  </si>
  <si>
    <t>Succesfull:</t>
  </si>
  <si>
    <t>Average Angle:</t>
  </si>
  <si>
    <t>Median Angle:</t>
  </si>
  <si>
    <t>Contour avg un</t>
  </si>
  <si>
    <t>Contour avg succes</t>
  </si>
  <si>
    <t>Contour avg overall</t>
  </si>
  <si>
    <t>Average rep speed:</t>
  </si>
  <si>
    <t>Median rep speed:</t>
  </si>
  <si>
    <t>Reps: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</si>
</sst>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74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7"/>
  <sheetViews>
    <sheetView tabSelected="1" workbookViewId="0">
      <selection activeCell="K180" sqref="K180"/>
    </sheetView>
  </sheetViews>
  <sheetFormatPr defaultRowHeight="14.25" x14ac:dyDescent="0.45"/>
  <cols>
    <col min="10" max="10" width="16.33203125" bestFit="1" customWidth="1"/>
    <col min="12" max="12" width="18.265625" customWidth="1"/>
    <col min="13" max="13" width="19.19921875" customWidth="1"/>
  </cols>
  <sheetData>
    <row r="1" spans="1:13" x14ac:dyDescent="0.45">
      <c r="A1" t="s">
        <v>9</v>
      </c>
    </row>
    <row r="2" spans="1:13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3" x14ac:dyDescent="0.45">
      <c r="A3">
        <v>1</v>
      </c>
      <c r="B3">
        <v>2.75</v>
      </c>
      <c r="C3">
        <v>2.75</v>
      </c>
      <c r="D3">
        <v>18.23</v>
      </c>
      <c r="E3">
        <v>18.23</v>
      </c>
      <c r="F3">
        <v>3</v>
      </c>
      <c r="G3" t="s">
        <v>7</v>
      </c>
    </row>
    <row r="4" spans="1:13" x14ac:dyDescent="0.45">
      <c r="A4">
        <v>2</v>
      </c>
      <c r="B4">
        <v>0.38</v>
      </c>
      <c r="C4">
        <v>3.13</v>
      </c>
      <c r="D4">
        <v>107.56</v>
      </c>
      <c r="E4">
        <v>125.79</v>
      </c>
      <c r="F4">
        <v>4</v>
      </c>
      <c r="G4" t="s">
        <v>8</v>
      </c>
      <c r="J4" t="s">
        <v>21</v>
      </c>
      <c r="K4">
        <v>7</v>
      </c>
      <c r="L4" t="s">
        <v>25</v>
      </c>
      <c r="M4" s="1">
        <f>(F3+F5+F6+F8+F12+F13+F15)/7</f>
        <v>4.1428571428571432</v>
      </c>
    </row>
    <row r="5" spans="1:13" x14ac:dyDescent="0.45">
      <c r="A5">
        <v>3</v>
      </c>
      <c r="B5">
        <v>2.37</v>
      </c>
      <c r="C5">
        <v>5.5</v>
      </c>
      <c r="D5">
        <v>-11.86</v>
      </c>
      <c r="E5">
        <v>113.94</v>
      </c>
      <c r="F5">
        <v>4</v>
      </c>
      <c r="G5" t="s">
        <v>7</v>
      </c>
      <c r="J5" t="s">
        <v>22</v>
      </c>
      <c r="K5">
        <v>8</v>
      </c>
      <c r="L5" t="s">
        <v>26</v>
      </c>
      <c r="M5" s="1">
        <f>(F4+F7+F9+F10+F11+F14+F16+F17)/8</f>
        <v>4.625</v>
      </c>
    </row>
    <row r="6" spans="1:13" x14ac:dyDescent="0.45">
      <c r="A6">
        <v>4</v>
      </c>
      <c r="B6">
        <v>2.38</v>
      </c>
      <c r="C6">
        <v>7.88</v>
      </c>
      <c r="D6">
        <v>-19.37</v>
      </c>
      <c r="E6">
        <v>94.56</v>
      </c>
      <c r="F6">
        <v>4</v>
      </c>
      <c r="G6" t="s">
        <v>7</v>
      </c>
      <c r="L6" t="s">
        <v>27</v>
      </c>
      <c r="M6">
        <f>SUM(F3:F17)/15</f>
        <v>4.4000000000000004</v>
      </c>
    </row>
    <row r="7" spans="1:13" x14ac:dyDescent="0.45">
      <c r="A7">
        <v>5</v>
      </c>
      <c r="B7">
        <v>2</v>
      </c>
      <c r="C7">
        <v>9.8800000000000008</v>
      </c>
      <c r="D7">
        <v>43.86</v>
      </c>
      <c r="E7">
        <v>138.43</v>
      </c>
      <c r="F7">
        <v>5</v>
      </c>
      <c r="G7" t="s">
        <v>8</v>
      </c>
      <c r="J7" t="s">
        <v>23</v>
      </c>
      <c r="K7" s="2">
        <f>(SUM(E3:E17)/15)</f>
        <v>116.102</v>
      </c>
    </row>
    <row r="8" spans="1:13" x14ac:dyDescent="0.45">
      <c r="A8">
        <v>6</v>
      </c>
      <c r="B8">
        <v>2</v>
      </c>
      <c r="C8">
        <v>11.88</v>
      </c>
      <c r="D8">
        <v>-25.91</v>
      </c>
      <c r="E8">
        <v>112.52</v>
      </c>
      <c r="F8">
        <v>3</v>
      </c>
      <c r="G8" t="s">
        <v>7</v>
      </c>
      <c r="J8" t="s">
        <v>24</v>
      </c>
      <c r="K8">
        <f>MEDIAN(E3:E17)</f>
        <v>121.1</v>
      </c>
    </row>
    <row r="9" spans="1:13" x14ac:dyDescent="0.45">
      <c r="A9">
        <v>7</v>
      </c>
      <c r="B9">
        <v>1.76</v>
      </c>
      <c r="C9">
        <v>13.64</v>
      </c>
      <c r="D9">
        <v>21.86</v>
      </c>
      <c r="E9">
        <v>134.38</v>
      </c>
      <c r="F9">
        <v>4</v>
      </c>
      <c r="G9" t="s">
        <v>8</v>
      </c>
    </row>
    <row r="10" spans="1:13" x14ac:dyDescent="0.45">
      <c r="A10">
        <v>8</v>
      </c>
      <c r="B10">
        <v>2</v>
      </c>
      <c r="C10">
        <v>15.64</v>
      </c>
      <c r="D10">
        <v>-3.37</v>
      </c>
      <c r="E10">
        <v>131.02000000000001</v>
      </c>
      <c r="F10">
        <v>3</v>
      </c>
      <c r="G10" t="s">
        <v>8</v>
      </c>
      <c r="J10" t="s">
        <v>28</v>
      </c>
      <c r="K10" s="1">
        <f>SUM(B3:B17)/15</f>
        <v>1.9940000000000002</v>
      </c>
    </row>
    <row r="11" spans="1:13" x14ac:dyDescent="0.45">
      <c r="A11">
        <v>9</v>
      </c>
      <c r="B11">
        <v>2</v>
      </c>
      <c r="C11">
        <v>17.64</v>
      </c>
      <c r="D11">
        <v>-9.92</v>
      </c>
      <c r="E11">
        <v>121.1</v>
      </c>
      <c r="F11">
        <v>4</v>
      </c>
      <c r="G11" t="s">
        <v>8</v>
      </c>
      <c r="J11" t="s">
        <v>29</v>
      </c>
      <c r="K11">
        <f>MEDIAN(B3:B17)</f>
        <v>2</v>
      </c>
    </row>
    <row r="12" spans="1:13" x14ac:dyDescent="0.45">
      <c r="A12">
        <v>10</v>
      </c>
      <c r="B12">
        <v>1.76</v>
      </c>
      <c r="C12">
        <v>19.399999999999999</v>
      </c>
      <c r="D12">
        <v>-3.6</v>
      </c>
      <c r="E12">
        <v>117.5</v>
      </c>
      <c r="F12">
        <v>5</v>
      </c>
      <c r="G12" t="s">
        <v>7</v>
      </c>
    </row>
    <row r="13" spans="1:13" x14ac:dyDescent="0.45">
      <c r="A13">
        <v>11</v>
      </c>
      <c r="B13">
        <v>1.87</v>
      </c>
      <c r="C13">
        <v>21.27</v>
      </c>
      <c r="D13">
        <v>-1.5</v>
      </c>
      <c r="E13">
        <v>116</v>
      </c>
      <c r="F13">
        <v>6</v>
      </c>
      <c r="G13" t="s">
        <v>7</v>
      </c>
    </row>
    <row r="14" spans="1:13" x14ac:dyDescent="0.45">
      <c r="A14">
        <v>12</v>
      </c>
      <c r="B14">
        <v>3.38</v>
      </c>
      <c r="C14">
        <v>24.65</v>
      </c>
      <c r="D14">
        <v>23.47</v>
      </c>
      <c r="E14">
        <v>139.47</v>
      </c>
      <c r="F14">
        <v>7</v>
      </c>
      <c r="G14" t="s">
        <v>8</v>
      </c>
    </row>
    <row r="15" spans="1:13" x14ac:dyDescent="0.45">
      <c r="A15">
        <v>13</v>
      </c>
      <c r="B15">
        <v>1.87</v>
      </c>
      <c r="C15">
        <v>26.52</v>
      </c>
      <c r="D15">
        <v>-26.46</v>
      </c>
      <c r="E15">
        <v>113.01</v>
      </c>
      <c r="F15">
        <v>4</v>
      </c>
      <c r="G15" t="s">
        <v>7</v>
      </c>
    </row>
    <row r="16" spans="1:13" x14ac:dyDescent="0.45">
      <c r="A16">
        <v>14</v>
      </c>
      <c r="B16">
        <v>1.63</v>
      </c>
      <c r="C16">
        <v>28.15</v>
      </c>
      <c r="D16">
        <v>18.489999999999998</v>
      </c>
      <c r="E16">
        <v>131.49</v>
      </c>
      <c r="F16">
        <v>4</v>
      </c>
      <c r="G16" t="s">
        <v>8</v>
      </c>
    </row>
    <row r="17" spans="1:13" x14ac:dyDescent="0.45">
      <c r="A17">
        <v>15</v>
      </c>
      <c r="B17">
        <v>1.76</v>
      </c>
      <c r="C17">
        <v>29.91</v>
      </c>
      <c r="D17">
        <v>2.59</v>
      </c>
      <c r="E17">
        <v>134.09</v>
      </c>
      <c r="F17">
        <v>6</v>
      </c>
      <c r="G17" t="s">
        <v>8</v>
      </c>
    </row>
    <row r="18" spans="1:13" x14ac:dyDescent="0.45">
      <c r="A18" t="s">
        <v>10</v>
      </c>
    </row>
    <row r="19" spans="1:13" x14ac:dyDescent="0.4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13" x14ac:dyDescent="0.45">
      <c r="A20">
        <v>1</v>
      </c>
      <c r="B20">
        <v>2.12</v>
      </c>
      <c r="C20">
        <v>2.12</v>
      </c>
      <c r="D20">
        <v>130.71</v>
      </c>
      <c r="E20">
        <v>130.71</v>
      </c>
      <c r="F20">
        <v>6</v>
      </c>
      <c r="G20" t="s">
        <v>8</v>
      </c>
    </row>
    <row r="21" spans="1:13" x14ac:dyDescent="0.45">
      <c r="A21">
        <v>2</v>
      </c>
      <c r="B21">
        <v>1.87</v>
      </c>
      <c r="C21">
        <v>3.99</v>
      </c>
      <c r="D21">
        <v>7.37</v>
      </c>
      <c r="E21">
        <v>138.08000000000001</v>
      </c>
      <c r="F21">
        <v>4</v>
      </c>
      <c r="G21" t="s">
        <v>8</v>
      </c>
      <c r="J21" t="s">
        <v>21</v>
      </c>
      <c r="K21">
        <v>7</v>
      </c>
      <c r="L21" t="s">
        <v>25</v>
      </c>
      <c r="M21" s="1">
        <f>SUM(F22,F29)/2</f>
        <v>5</v>
      </c>
    </row>
    <row r="22" spans="1:13" x14ac:dyDescent="0.45">
      <c r="A22">
        <v>3</v>
      </c>
      <c r="B22">
        <v>6.51</v>
      </c>
      <c r="C22">
        <v>10.51</v>
      </c>
      <c r="D22">
        <v>-34.5</v>
      </c>
      <c r="E22">
        <v>103.57</v>
      </c>
      <c r="F22">
        <v>5</v>
      </c>
      <c r="G22" t="s">
        <v>7</v>
      </c>
      <c r="J22" t="s">
        <v>22</v>
      </c>
      <c r="K22">
        <v>8</v>
      </c>
      <c r="L22" t="s">
        <v>26</v>
      </c>
      <c r="M22" s="1">
        <f>SUM(F20,F21,F23:F28,F30,F31)/10</f>
        <v>4.4000000000000004</v>
      </c>
    </row>
    <row r="23" spans="1:13" x14ac:dyDescent="0.45">
      <c r="A23">
        <v>4</v>
      </c>
      <c r="B23">
        <v>0.26</v>
      </c>
      <c r="C23">
        <v>10.76</v>
      </c>
      <c r="D23">
        <v>29.48</v>
      </c>
      <c r="E23">
        <v>133.06</v>
      </c>
      <c r="F23">
        <v>5</v>
      </c>
      <c r="G23" t="s">
        <v>8</v>
      </c>
      <c r="L23" t="s">
        <v>27</v>
      </c>
      <c r="M23">
        <f>SUM(F20:F31)/12</f>
        <v>4.5</v>
      </c>
    </row>
    <row r="24" spans="1:13" x14ac:dyDescent="0.45">
      <c r="A24">
        <v>5</v>
      </c>
      <c r="B24">
        <v>2.13</v>
      </c>
      <c r="C24">
        <v>12.89</v>
      </c>
      <c r="D24">
        <v>4.29</v>
      </c>
      <c r="E24">
        <v>137.35</v>
      </c>
      <c r="F24">
        <v>4</v>
      </c>
      <c r="G24" t="s">
        <v>8</v>
      </c>
      <c r="J24" t="s">
        <v>23</v>
      </c>
      <c r="K24" s="2">
        <f>(SUM(E20:E31)/12)</f>
        <v>130.01249999999999</v>
      </c>
    </row>
    <row r="25" spans="1:13" x14ac:dyDescent="0.45">
      <c r="A25">
        <v>6</v>
      </c>
      <c r="B25">
        <v>2.5</v>
      </c>
      <c r="C25">
        <v>15.38</v>
      </c>
      <c r="D25">
        <v>-1.46</v>
      </c>
      <c r="E25">
        <v>135.88999999999999</v>
      </c>
      <c r="F25">
        <v>3</v>
      </c>
      <c r="G25" t="s">
        <v>8</v>
      </c>
      <c r="J25" t="s">
        <v>24</v>
      </c>
      <c r="K25">
        <f>MEDIAN(E20:E31)</f>
        <v>134.155</v>
      </c>
    </row>
    <row r="26" spans="1:13" x14ac:dyDescent="0.45">
      <c r="A26">
        <v>7</v>
      </c>
      <c r="B26">
        <v>2.5099999999999998</v>
      </c>
      <c r="C26">
        <v>17.899999999999999</v>
      </c>
      <c r="D26">
        <v>-4.03</v>
      </c>
      <c r="E26">
        <v>131.86000000000001</v>
      </c>
      <c r="F26">
        <v>5</v>
      </c>
      <c r="G26" t="s">
        <v>8</v>
      </c>
    </row>
    <row r="27" spans="1:13" x14ac:dyDescent="0.45">
      <c r="A27">
        <v>8</v>
      </c>
      <c r="B27">
        <v>2.2400000000000002</v>
      </c>
      <c r="C27">
        <v>20.14</v>
      </c>
      <c r="D27">
        <v>2.4700000000000002</v>
      </c>
      <c r="E27">
        <v>134.34</v>
      </c>
      <c r="F27">
        <v>5</v>
      </c>
      <c r="G27" t="s">
        <v>8</v>
      </c>
      <c r="J27" t="s">
        <v>28</v>
      </c>
      <c r="K27" s="1">
        <f>SUM(B20:B31)/12</f>
        <v>2.273333333333333</v>
      </c>
    </row>
    <row r="28" spans="1:13" x14ac:dyDescent="0.45">
      <c r="A28">
        <v>9</v>
      </c>
      <c r="B28">
        <v>2.2599999999999998</v>
      </c>
      <c r="C28">
        <v>22.39</v>
      </c>
      <c r="D28">
        <v>-0.37</v>
      </c>
      <c r="E28">
        <v>133.97</v>
      </c>
      <c r="F28">
        <v>4</v>
      </c>
      <c r="G28" t="s">
        <v>8</v>
      </c>
      <c r="J28" t="s">
        <v>29</v>
      </c>
      <c r="K28">
        <f>MEDIAN(B20:B31)</f>
        <v>2.25</v>
      </c>
    </row>
    <row r="29" spans="1:13" x14ac:dyDescent="0.45">
      <c r="A29">
        <v>10</v>
      </c>
      <c r="B29">
        <v>2.2599999999999998</v>
      </c>
      <c r="C29">
        <v>24.65</v>
      </c>
      <c r="D29">
        <v>-28.33</v>
      </c>
      <c r="E29">
        <v>105.64</v>
      </c>
      <c r="F29">
        <v>5</v>
      </c>
      <c r="G29" t="s">
        <v>7</v>
      </c>
    </row>
    <row r="30" spans="1:13" x14ac:dyDescent="0.45">
      <c r="A30">
        <v>11</v>
      </c>
      <c r="B30">
        <v>0.25</v>
      </c>
      <c r="C30">
        <v>24.9</v>
      </c>
      <c r="D30">
        <v>31.72</v>
      </c>
      <c r="E30">
        <v>137.36000000000001</v>
      </c>
      <c r="F30">
        <v>5</v>
      </c>
      <c r="G30" t="s">
        <v>8</v>
      </c>
    </row>
    <row r="31" spans="1:13" x14ac:dyDescent="0.45">
      <c r="A31">
        <v>12</v>
      </c>
      <c r="B31">
        <v>2.37</v>
      </c>
      <c r="C31">
        <v>27.27</v>
      </c>
      <c r="D31">
        <v>0.96</v>
      </c>
      <c r="E31">
        <v>138.32</v>
      </c>
      <c r="F31">
        <v>3</v>
      </c>
      <c r="G31" t="s">
        <v>8</v>
      </c>
    </row>
    <row r="32" spans="1:13" x14ac:dyDescent="0.45">
      <c r="A32" t="s">
        <v>11</v>
      </c>
    </row>
    <row r="33" spans="1:13" x14ac:dyDescent="0.4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</row>
    <row r="34" spans="1:13" x14ac:dyDescent="0.45">
      <c r="A34">
        <v>1</v>
      </c>
      <c r="B34">
        <v>0</v>
      </c>
      <c r="C34">
        <v>0</v>
      </c>
      <c r="D34">
        <v>136.75</v>
      </c>
      <c r="E34">
        <v>136.75</v>
      </c>
      <c r="F34">
        <v>2</v>
      </c>
      <c r="G34" t="s">
        <v>8</v>
      </c>
    </row>
    <row r="35" spans="1:13" x14ac:dyDescent="0.45">
      <c r="A35">
        <v>2</v>
      </c>
      <c r="B35">
        <v>0.25</v>
      </c>
      <c r="C35">
        <v>0.25</v>
      </c>
      <c r="D35">
        <v>3.02</v>
      </c>
      <c r="E35">
        <v>139.77000000000001</v>
      </c>
      <c r="F35">
        <v>2</v>
      </c>
      <c r="G35" t="s">
        <v>8</v>
      </c>
      <c r="J35" t="s">
        <v>21</v>
      </c>
      <c r="K35">
        <v>0</v>
      </c>
      <c r="L35" t="s">
        <v>25</v>
      </c>
      <c r="M35" s="1">
        <v>0</v>
      </c>
    </row>
    <row r="36" spans="1:13" x14ac:dyDescent="0.45">
      <c r="A36">
        <v>3</v>
      </c>
      <c r="B36">
        <v>1.87</v>
      </c>
      <c r="C36">
        <v>2.12</v>
      </c>
      <c r="D36">
        <v>-1.76</v>
      </c>
      <c r="E36">
        <v>138.01</v>
      </c>
      <c r="F36">
        <v>2</v>
      </c>
      <c r="G36" t="s">
        <v>8</v>
      </c>
      <c r="J36" t="s">
        <v>22</v>
      </c>
      <c r="K36">
        <v>9</v>
      </c>
      <c r="L36" t="s">
        <v>26</v>
      </c>
      <c r="M36" s="1">
        <f>SUM(F34,F35,F37:F42,F36)/K36</f>
        <v>2.3333333333333335</v>
      </c>
    </row>
    <row r="37" spans="1:13" x14ac:dyDescent="0.45">
      <c r="A37">
        <v>4</v>
      </c>
      <c r="B37">
        <v>0.75</v>
      </c>
      <c r="C37">
        <v>2.87</v>
      </c>
      <c r="D37">
        <v>-2.86</v>
      </c>
      <c r="E37">
        <v>135.15</v>
      </c>
      <c r="F37">
        <v>2</v>
      </c>
      <c r="G37" t="s">
        <v>8</v>
      </c>
      <c r="J37" t="s">
        <v>30</v>
      </c>
      <c r="K37">
        <v>9</v>
      </c>
      <c r="L37" t="s">
        <v>27</v>
      </c>
      <c r="M37" s="1">
        <f>SUM(F34:F42)/K37</f>
        <v>2.3333333333333335</v>
      </c>
    </row>
    <row r="38" spans="1:13" x14ac:dyDescent="0.45">
      <c r="A38">
        <v>5</v>
      </c>
      <c r="B38">
        <v>3.5</v>
      </c>
      <c r="C38">
        <v>6.38</v>
      </c>
      <c r="D38">
        <v>-2.72</v>
      </c>
      <c r="E38">
        <v>132.43</v>
      </c>
      <c r="F38">
        <v>3</v>
      </c>
      <c r="G38" t="s">
        <v>8</v>
      </c>
      <c r="J38" t="s">
        <v>23</v>
      </c>
      <c r="K38" s="2">
        <f>(SUM(E34:E42)/K37)</f>
        <v>136.16</v>
      </c>
    </row>
    <row r="39" spans="1:13" x14ac:dyDescent="0.45">
      <c r="A39">
        <v>6</v>
      </c>
      <c r="B39">
        <v>7.01</v>
      </c>
      <c r="C39">
        <v>13.39</v>
      </c>
      <c r="D39">
        <v>3.24</v>
      </c>
      <c r="E39">
        <v>135.66999999999999</v>
      </c>
      <c r="F39">
        <v>2</v>
      </c>
      <c r="G39" t="s">
        <v>8</v>
      </c>
      <c r="J39" t="s">
        <v>24</v>
      </c>
      <c r="K39">
        <f>MEDIAN(E34:E42)</f>
        <v>136.52000000000001</v>
      </c>
    </row>
    <row r="40" spans="1:13" x14ac:dyDescent="0.45">
      <c r="A40">
        <v>7</v>
      </c>
      <c r="B40">
        <v>3.63</v>
      </c>
      <c r="C40">
        <v>17.02</v>
      </c>
      <c r="D40">
        <v>-3.68</v>
      </c>
      <c r="E40">
        <v>131.99</v>
      </c>
      <c r="F40">
        <v>3</v>
      </c>
      <c r="G40" t="s">
        <v>8</v>
      </c>
    </row>
    <row r="41" spans="1:13" x14ac:dyDescent="0.45">
      <c r="A41">
        <v>8</v>
      </c>
      <c r="B41">
        <v>3.25</v>
      </c>
      <c r="C41">
        <v>20.27</v>
      </c>
      <c r="D41">
        <v>4.53</v>
      </c>
      <c r="E41">
        <v>136.52000000000001</v>
      </c>
      <c r="F41">
        <v>3</v>
      </c>
      <c r="G41" t="s">
        <v>8</v>
      </c>
      <c r="J41" t="s">
        <v>28</v>
      </c>
      <c r="K41" s="1">
        <f>SUM(B34:B42)/K37</f>
        <v>2.8911111111111105</v>
      </c>
    </row>
    <row r="42" spans="1:13" x14ac:dyDescent="0.45">
      <c r="A42">
        <v>9</v>
      </c>
      <c r="B42">
        <v>5.76</v>
      </c>
      <c r="C42">
        <v>26.02</v>
      </c>
      <c r="D42">
        <v>2.62</v>
      </c>
      <c r="E42">
        <v>139.15</v>
      </c>
      <c r="F42">
        <v>2</v>
      </c>
      <c r="G42" t="s">
        <v>8</v>
      </c>
      <c r="J42" t="s">
        <v>29</v>
      </c>
      <c r="K42">
        <f>MEDIAN(B34:B42)</f>
        <v>3.25</v>
      </c>
    </row>
    <row r="43" spans="1:13" x14ac:dyDescent="0.45">
      <c r="A43" t="s">
        <v>12</v>
      </c>
    </row>
    <row r="44" spans="1:13" x14ac:dyDescent="0.4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</row>
    <row r="45" spans="1:13" x14ac:dyDescent="0.45">
      <c r="A45">
        <v>1</v>
      </c>
      <c r="B45">
        <v>2.12</v>
      </c>
      <c r="C45">
        <v>2.12</v>
      </c>
      <c r="D45">
        <v>105.13</v>
      </c>
      <c r="E45">
        <v>105.13</v>
      </c>
      <c r="F45">
        <v>4</v>
      </c>
      <c r="G45" t="s">
        <v>7</v>
      </c>
    </row>
    <row r="46" spans="1:13" x14ac:dyDescent="0.45">
      <c r="A46">
        <v>2</v>
      </c>
      <c r="B46">
        <v>1.01</v>
      </c>
      <c r="C46">
        <v>3.13</v>
      </c>
      <c r="D46">
        <v>-70.319999999999993</v>
      </c>
      <c r="E46">
        <v>34.81</v>
      </c>
      <c r="F46">
        <v>5</v>
      </c>
      <c r="G46" t="s">
        <v>7</v>
      </c>
      <c r="J46" t="s">
        <v>21</v>
      </c>
      <c r="K46">
        <v>9</v>
      </c>
      <c r="L46" t="s">
        <v>25</v>
      </c>
      <c r="M46" s="1">
        <f>SUM(F45:F51,F53,F54)/K46</f>
        <v>4.1111111111111107</v>
      </c>
    </row>
    <row r="47" spans="1:13" x14ac:dyDescent="0.45">
      <c r="A47">
        <v>3</v>
      </c>
      <c r="B47">
        <v>1.5</v>
      </c>
      <c r="C47">
        <v>4.63</v>
      </c>
      <c r="D47">
        <v>57.78</v>
      </c>
      <c r="E47">
        <v>92.59</v>
      </c>
      <c r="F47">
        <v>5</v>
      </c>
      <c r="G47" t="s">
        <v>7</v>
      </c>
      <c r="J47" t="s">
        <v>22</v>
      </c>
      <c r="K47">
        <v>5</v>
      </c>
      <c r="L47" t="s">
        <v>26</v>
      </c>
      <c r="M47" s="1">
        <f>SUM(F52,F55:F58)/K47</f>
        <v>5.4</v>
      </c>
    </row>
    <row r="48" spans="1:13" x14ac:dyDescent="0.45">
      <c r="A48">
        <v>4</v>
      </c>
      <c r="B48">
        <v>0.99</v>
      </c>
      <c r="C48">
        <v>5.62</v>
      </c>
      <c r="D48">
        <v>-55.81</v>
      </c>
      <c r="E48">
        <v>36.78</v>
      </c>
      <c r="F48">
        <v>4</v>
      </c>
      <c r="G48" t="s">
        <v>7</v>
      </c>
      <c r="J48" t="s">
        <v>30</v>
      </c>
      <c r="K48">
        <v>14</v>
      </c>
      <c r="L48" t="s">
        <v>27</v>
      </c>
      <c r="M48" s="1">
        <f>SUM(F45:F58)/K48</f>
        <v>4.5714285714285712</v>
      </c>
    </row>
    <row r="49" spans="1:13" x14ac:dyDescent="0.45">
      <c r="A49">
        <v>5</v>
      </c>
      <c r="B49">
        <v>1.87</v>
      </c>
      <c r="C49">
        <v>7.5</v>
      </c>
      <c r="D49">
        <v>74.48</v>
      </c>
      <c r="E49">
        <v>111.26</v>
      </c>
      <c r="F49">
        <v>3</v>
      </c>
      <c r="G49" t="s">
        <v>7</v>
      </c>
      <c r="J49" t="s">
        <v>23</v>
      </c>
      <c r="K49" s="2">
        <f>(SUM(E45:E58)/K48)</f>
        <v>100.43499999999999</v>
      </c>
    </row>
    <row r="50" spans="1:13" x14ac:dyDescent="0.45">
      <c r="A50">
        <v>6</v>
      </c>
      <c r="B50">
        <v>1.1399999999999999</v>
      </c>
      <c r="C50">
        <v>8.6300000000000008</v>
      </c>
      <c r="D50">
        <v>-73.36</v>
      </c>
      <c r="E50">
        <v>37.9</v>
      </c>
      <c r="F50">
        <v>5</v>
      </c>
      <c r="G50" t="s">
        <v>7</v>
      </c>
      <c r="J50" t="s">
        <v>24</v>
      </c>
      <c r="K50">
        <f>MEDIAN(E45:E58)</f>
        <v>114.035</v>
      </c>
    </row>
    <row r="51" spans="1:13" x14ac:dyDescent="0.45">
      <c r="A51">
        <v>7</v>
      </c>
      <c r="B51">
        <v>1.63</v>
      </c>
      <c r="C51">
        <v>10.26</v>
      </c>
      <c r="D51">
        <v>80.95</v>
      </c>
      <c r="E51">
        <v>118.85</v>
      </c>
      <c r="F51">
        <v>5</v>
      </c>
      <c r="G51" t="s">
        <v>7</v>
      </c>
    </row>
    <row r="52" spans="1:13" x14ac:dyDescent="0.45">
      <c r="A52">
        <v>8</v>
      </c>
      <c r="B52">
        <v>2.62</v>
      </c>
      <c r="C52">
        <v>12.89</v>
      </c>
      <c r="D52">
        <v>6.18</v>
      </c>
      <c r="E52">
        <v>125.02</v>
      </c>
      <c r="F52">
        <v>4</v>
      </c>
      <c r="G52" t="s">
        <v>8</v>
      </c>
      <c r="J52" t="s">
        <v>28</v>
      </c>
      <c r="K52" s="1">
        <f>SUM(B45:B58)/K48</f>
        <v>2.0821428571428577</v>
      </c>
    </row>
    <row r="53" spans="1:13" x14ac:dyDescent="0.45">
      <c r="A53">
        <v>9</v>
      </c>
      <c r="B53">
        <v>3.12</v>
      </c>
      <c r="C53">
        <v>16.010000000000002</v>
      </c>
      <c r="D53">
        <v>-8.2100000000000009</v>
      </c>
      <c r="E53">
        <v>116.81</v>
      </c>
      <c r="F53">
        <v>3</v>
      </c>
      <c r="G53" t="s">
        <v>7</v>
      </c>
      <c r="J53" t="s">
        <v>29</v>
      </c>
      <c r="K53">
        <f>MEDIAN(B45:B58)</f>
        <v>2.25</v>
      </c>
    </row>
    <row r="54" spans="1:13" x14ac:dyDescent="0.45">
      <c r="A54">
        <v>10</v>
      </c>
      <c r="B54">
        <v>3.14</v>
      </c>
      <c r="C54">
        <v>19.14</v>
      </c>
      <c r="D54">
        <v>-12.01</v>
      </c>
      <c r="E54">
        <v>104.8</v>
      </c>
      <c r="F54">
        <v>3</v>
      </c>
      <c r="G54" t="s">
        <v>7</v>
      </c>
    </row>
    <row r="55" spans="1:13" x14ac:dyDescent="0.45">
      <c r="A55">
        <v>11</v>
      </c>
      <c r="B55">
        <v>2.5</v>
      </c>
      <c r="C55">
        <v>21.64</v>
      </c>
      <c r="D55">
        <v>22.39</v>
      </c>
      <c r="E55">
        <v>127.19</v>
      </c>
      <c r="F55">
        <v>5</v>
      </c>
      <c r="G55" t="s">
        <v>8</v>
      </c>
    </row>
    <row r="56" spans="1:13" x14ac:dyDescent="0.45">
      <c r="A56">
        <v>12</v>
      </c>
      <c r="B56">
        <v>2.38</v>
      </c>
      <c r="C56">
        <v>24.02</v>
      </c>
      <c r="D56">
        <v>2.09</v>
      </c>
      <c r="E56">
        <v>129.28</v>
      </c>
      <c r="F56">
        <v>6</v>
      </c>
      <c r="G56" t="s">
        <v>8</v>
      </c>
    </row>
    <row r="57" spans="1:13" x14ac:dyDescent="0.45">
      <c r="A57">
        <v>13</v>
      </c>
      <c r="B57">
        <v>2.62</v>
      </c>
      <c r="C57">
        <v>26.65</v>
      </c>
      <c r="D57">
        <v>8.23</v>
      </c>
      <c r="E57">
        <v>137.51</v>
      </c>
      <c r="F57">
        <v>5</v>
      </c>
      <c r="G57" t="s">
        <v>8</v>
      </c>
    </row>
    <row r="58" spans="1:13" x14ac:dyDescent="0.45">
      <c r="A58">
        <v>14</v>
      </c>
      <c r="B58">
        <v>2.5099999999999998</v>
      </c>
      <c r="C58">
        <v>29.16</v>
      </c>
      <c r="D58">
        <v>-9.35</v>
      </c>
      <c r="E58">
        <v>128.16</v>
      </c>
      <c r="F58">
        <v>7</v>
      </c>
      <c r="G58" t="s">
        <v>8</v>
      </c>
    </row>
    <row r="59" spans="1:13" x14ac:dyDescent="0.45">
      <c r="A59" t="s">
        <v>13</v>
      </c>
    </row>
    <row r="60" spans="1:13" x14ac:dyDescent="0.4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</row>
    <row r="61" spans="1:13" x14ac:dyDescent="0.45">
      <c r="A61">
        <v>1</v>
      </c>
      <c r="B61">
        <v>0</v>
      </c>
      <c r="C61">
        <v>0</v>
      </c>
      <c r="D61">
        <v>121.89</v>
      </c>
      <c r="E61">
        <v>121.89</v>
      </c>
      <c r="F61">
        <v>3</v>
      </c>
      <c r="G61" t="s">
        <v>8</v>
      </c>
    </row>
    <row r="62" spans="1:13" x14ac:dyDescent="0.45">
      <c r="A62">
        <v>2</v>
      </c>
      <c r="B62">
        <v>1</v>
      </c>
      <c r="C62">
        <v>1</v>
      </c>
      <c r="D62">
        <v>17.850000000000001</v>
      </c>
      <c r="E62">
        <v>139.74</v>
      </c>
      <c r="F62">
        <v>3</v>
      </c>
      <c r="G62" t="s">
        <v>8</v>
      </c>
      <c r="J62" t="s">
        <v>21</v>
      </c>
      <c r="K62">
        <v>9</v>
      </c>
      <c r="L62" t="s">
        <v>25</v>
      </c>
      <c r="M62" s="1">
        <f>SUM(F64,F65,F68,F70:F72,F74,F76,F78)/K62</f>
        <v>6.1111111111111107</v>
      </c>
    </row>
    <row r="63" spans="1:13" x14ac:dyDescent="0.45">
      <c r="A63">
        <v>3</v>
      </c>
      <c r="B63">
        <v>0.86</v>
      </c>
      <c r="C63">
        <v>1.86</v>
      </c>
      <c r="D63">
        <v>-6.13</v>
      </c>
      <c r="E63">
        <v>133.61000000000001</v>
      </c>
      <c r="F63">
        <v>4</v>
      </c>
      <c r="G63" t="s">
        <v>8</v>
      </c>
      <c r="J63" t="s">
        <v>22</v>
      </c>
      <c r="K63">
        <v>10</v>
      </c>
      <c r="L63" t="s">
        <v>26</v>
      </c>
      <c r="M63" s="1">
        <f>SUM(F61,F62,F63,F66,F67,F69,F73,F75,F77,F79)/K63</f>
        <v>5.3</v>
      </c>
    </row>
    <row r="64" spans="1:13" x14ac:dyDescent="0.45">
      <c r="A64">
        <v>4</v>
      </c>
      <c r="B64">
        <v>2.88</v>
      </c>
      <c r="C64">
        <v>4.74</v>
      </c>
      <c r="D64">
        <v>-105.68</v>
      </c>
      <c r="E64">
        <v>27.93</v>
      </c>
      <c r="F64">
        <v>5</v>
      </c>
      <c r="G64" t="s">
        <v>7</v>
      </c>
      <c r="J64" t="s">
        <v>30</v>
      </c>
      <c r="K64">
        <v>19</v>
      </c>
      <c r="L64" t="s">
        <v>27</v>
      </c>
      <c r="M64" s="1">
        <f>SUM(F61:F79)/K64</f>
        <v>5.6842105263157894</v>
      </c>
    </row>
    <row r="65" spans="1:11" x14ac:dyDescent="0.45">
      <c r="A65">
        <v>5</v>
      </c>
      <c r="B65">
        <v>0.62</v>
      </c>
      <c r="C65">
        <v>5.37</v>
      </c>
      <c r="D65">
        <v>82.4</v>
      </c>
      <c r="E65">
        <v>110.33</v>
      </c>
      <c r="F65">
        <v>4</v>
      </c>
      <c r="G65" t="s">
        <v>7</v>
      </c>
      <c r="J65" t="s">
        <v>23</v>
      </c>
      <c r="K65" s="2">
        <f>(SUM(E61:E79)/K64)</f>
        <v>94.802105263157884</v>
      </c>
    </row>
    <row r="66" spans="1:11" x14ac:dyDescent="0.45">
      <c r="A66">
        <v>6</v>
      </c>
      <c r="B66">
        <v>3.26</v>
      </c>
      <c r="C66">
        <v>8.6300000000000008</v>
      </c>
      <c r="D66">
        <v>15.7</v>
      </c>
      <c r="E66">
        <v>126.04</v>
      </c>
      <c r="F66">
        <v>5</v>
      </c>
      <c r="G66" t="s">
        <v>8</v>
      </c>
      <c r="J66" t="s">
        <v>24</v>
      </c>
      <c r="K66">
        <f>MEDIAN(E61:E79)</f>
        <v>120.29</v>
      </c>
    </row>
    <row r="67" spans="1:11" x14ac:dyDescent="0.45">
      <c r="A67">
        <v>7</v>
      </c>
      <c r="B67">
        <v>2.5</v>
      </c>
      <c r="C67">
        <v>11.13</v>
      </c>
      <c r="D67">
        <v>10.73</v>
      </c>
      <c r="E67">
        <v>136.77000000000001</v>
      </c>
      <c r="F67">
        <v>6</v>
      </c>
      <c r="G67" t="s">
        <v>8</v>
      </c>
    </row>
    <row r="68" spans="1:11" x14ac:dyDescent="0.45">
      <c r="A68">
        <v>8</v>
      </c>
      <c r="B68">
        <v>2.13</v>
      </c>
      <c r="C68">
        <v>13.26</v>
      </c>
      <c r="D68">
        <v>-109.21</v>
      </c>
      <c r="E68">
        <v>27.55</v>
      </c>
      <c r="F68">
        <v>5</v>
      </c>
      <c r="G68" t="s">
        <v>7</v>
      </c>
      <c r="J68" t="s">
        <v>28</v>
      </c>
      <c r="K68" s="1">
        <f>SUM(B61:B79)/K64</f>
        <v>1.54</v>
      </c>
    </row>
    <row r="69" spans="1:11" x14ac:dyDescent="0.45">
      <c r="A69">
        <v>9</v>
      </c>
      <c r="B69">
        <v>0.38</v>
      </c>
      <c r="C69">
        <v>13.64</v>
      </c>
      <c r="D69">
        <v>97.58</v>
      </c>
      <c r="E69">
        <v>125.13</v>
      </c>
      <c r="F69">
        <v>5</v>
      </c>
      <c r="G69" t="s">
        <v>8</v>
      </c>
      <c r="J69" t="s">
        <v>29</v>
      </c>
      <c r="K69">
        <f>MEDIAN(B61:B79)</f>
        <v>2</v>
      </c>
    </row>
    <row r="70" spans="1:11" x14ac:dyDescent="0.45">
      <c r="A70">
        <v>10</v>
      </c>
      <c r="B70">
        <v>2.62</v>
      </c>
      <c r="C70">
        <v>16.260000000000002</v>
      </c>
      <c r="D70">
        <v>-12.75</v>
      </c>
      <c r="E70">
        <v>112.38</v>
      </c>
      <c r="F70">
        <v>7</v>
      </c>
      <c r="G70" t="s">
        <v>7</v>
      </c>
    </row>
    <row r="71" spans="1:11" x14ac:dyDescent="0.45">
      <c r="A71">
        <v>11</v>
      </c>
      <c r="B71">
        <v>2.62</v>
      </c>
      <c r="C71">
        <v>18.89</v>
      </c>
      <c r="D71">
        <v>0.72</v>
      </c>
      <c r="E71">
        <v>113.1</v>
      </c>
      <c r="F71">
        <v>6</v>
      </c>
      <c r="G71" t="s">
        <v>7</v>
      </c>
    </row>
    <row r="72" spans="1:11" x14ac:dyDescent="0.45">
      <c r="A72">
        <v>12</v>
      </c>
      <c r="B72">
        <v>2</v>
      </c>
      <c r="C72">
        <v>20.89</v>
      </c>
      <c r="D72">
        <v>-85.93</v>
      </c>
      <c r="E72">
        <v>27.17</v>
      </c>
      <c r="F72">
        <v>8</v>
      </c>
      <c r="G72" t="s">
        <v>7</v>
      </c>
    </row>
    <row r="73" spans="1:11" x14ac:dyDescent="0.45">
      <c r="A73">
        <v>13</v>
      </c>
      <c r="B73">
        <v>0.51</v>
      </c>
      <c r="C73">
        <v>21.4</v>
      </c>
      <c r="D73">
        <v>103.33</v>
      </c>
      <c r="E73">
        <v>130.5</v>
      </c>
      <c r="F73">
        <v>7</v>
      </c>
      <c r="G73" t="s">
        <v>8</v>
      </c>
    </row>
    <row r="74" spans="1:11" x14ac:dyDescent="0.45">
      <c r="A74">
        <v>14</v>
      </c>
      <c r="B74">
        <v>2</v>
      </c>
      <c r="C74">
        <v>23.4</v>
      </c>
      <c r="D74">
        <v>-103.33</v>
      </c>
      <c r="E74">
        <v>27.17</v>
      </c>
      <c r="F74">
        <v>6</v>
      </c>
      <c r="G74" t="s">
        <v>7</v>
      </c>
    </row>
    <row r="75" spans="1:11" x14ac:dyDescent="0.45">
      <c r="A75">
        <v>15</v>
      </c>
      <c r="B75">
        <v>0.63</v>
      </c>
      <c r="C75">
        <v>24.02</v>
      </c>
      <c r="D75">
        <v>93.12</v>
      </c>
      <c r="E75">
        <v>120.29</v>
      </c>
      <c r="F75">
        <v>7</v>
      </c>
      <c r="G75" t="s">
        <v>8</v>
      </c>
    </row>
    <row r="76" spans="1:11" x14ac:dyDescent="0.45">
      <c r="A76">
        <v>16</v>
      </c>
      <c r="B76">
        <v>2</v>
      </c>
      <c r="C76">
        <v>26.02</v>
      </c>
      <c r="D76">
        <v>-93.18</v>
      </c>
      <c r="E76">
        <v>27.11</v>
      </c>
      <c r="F76">
        <v>7</v>
      </c>
      <c r="G76" t="s">
        <v>7</v>
      </c>
    </row>
    <row r="77" spans="1:11" x14ac:dyDescent="0.45">
      <c r="A77">
        <v>17</v>
      </c>
      <c r="B77">
        <v>0.62</v>
      </c>
      <c r="C77">
        <v>26.65</v>
      </c>
      <c r="D77">
        <v>102.25</v>
      </c>
      <c r="E77">
        <v>129.36000000000001</v>
      </c>
      <c r="F77">
        <v>5</v>
      </c>
      <c r="G77" t="s">
        <v>8</v>
      </c>
    </row>
    <row r="78" spans="1:11" x14ac:dyDescent="0.45">
      <c r="A78">
        <v>18</v>
      </c>
      <c r="B78">
        <v>2.13</v>
      </c>
      <c r="C78">
        <v>28.78</v>
      </c>
      <c r="D78">
        <v>-101.43</v>
      </c>
      <c r="E78">
        <v>27.93</v>
      </c>
      <c r="F78">
        <v>7</v>
      </c>
      <c r="G78" t="s">
        <v>7</v>
      </c>
    </row>
    <row r="79" spans="1:11" x14ac:dyDescent="0.45">
      <c r="A79">
        <v>19</v>
      </c>
      <c r="B79">
        <v>0.5</v>
      </c>
      <c r="C79">
        <v>29.27</v>
      </c>
      <c r="D79">
        <v>109.31</v>
      </c>
      <c r="E79">
        <v>137.24</v>
      </c>
      <c r="F79">
        <v>8</v>
      </c>
      <c r="G79" t="s">
        <v>8</v>
      </c>
    </row>
    <row r="80" spans="1:11" x14ac:dyDescent="0.45">
      <c r="A80" t="s">
        <v>14</v>
      </c>
    </row>
    <row r="81" spans="1:13" x14ac:dyDescent="0.4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</row>
    <row r="82" spans="1:13" x14ac:dyDescent="0.45">
      <c r="A82">
        <v>1</v>
      </c>
      <c r="B82">
        <v>0.12</v>
      </c>
      <c r="C82">
        <v>0.12</v>
      </c>
      <c r="D82">
        <v>139.81</v>
      </c>
      <c r="E82">
        <v>139.81</v>
      </c>
      <c r="F82">
        <v>5</v>
      </c>
      <c r="G82" t="s">
        <v>8</v>
      </c>
    </row>
    <row r="83" spans="1:13" x14ac:dyDescent="0.45">
      <c r="A83">
        <v>2</v>
      </c>
      <c r="B83">
        <v>0.26</v>
      </c>
      <c r="C83">
        <v>0.37</v>
      </c>
      <c r="D83">
        <v>0</v>
      </c>
      <c r="E83">
        <v>139.81</v>
      </c>
      <c r="F83">
        <v>6</v>
      </c>
      <c r="G83" t="s">
        <v>8</v>
      </c>
      <c r="J83" t="s">
        <v>21</v>
      </c>
      <c r="K83">
        <v>0</v>
      </c>
      <c r="L83" t="s">
        <v>25</v>
      </c>
      <c r="M83" s="1">
        <v>0</v>
      </c>
    </row>
    <row r="84" spans="1:13" x14ac:dyDescent="0.45">
      <c r="A84">
        <v>3</v>
      </c>
      <c r="B84">
        <v>1.1200000000000001</v>
      </c>
      <c r="C84">
        <v>1.49</v>
      </c>
      <c r="D84">
        <v>-15.39</v>
      </c>
      <c r="E84">
        <v>124.41</v>
      </c>
      <c r="F84">
        <v>7</v>
      </c>
      <c r="G84" t="s">
        <v>8</v>
      </c>
      <c r="J84" t="s">
        <v>22</v>
      </c>
      <c r="K84">
        <v>12</v>
      </c>
      <c r="L84" t="s">
        <v>26</v>
      </c>
      <c r="M84" s="1">
        <f>SUM(F82:F93)/K84</f>
        <v>7.333333333333333</v>
      </c>
    </row>
    <row r="85" spans="1:13" x14ac:dyDescent="0.45">
      <c r="A85">
        <v>4</v>
      </c>
      <c r="B85">
        <v>2.88</v>
      </c>
      <c r="C85">
        <v>4.37</v>
      </c>
      <c r="D85">
        <v>4.97</v>
      </c>
      <c r="E85">
        <v>129.38</v>
      </c>
      <c r="F85">
        <v>5</v>
      </c>
      <c r="G85" t="s">
        <v>8</v>
      </c>
      <c r="J85" t="s">
        <v>30</v>
      </c>
      <c r="K85">
        <v>12</v>
      </c>
      <c r="L85" t="s">
        <v>27</v>
      </c>
      <c r="M85" s="1">
        <f>SUM(F82:F93)/K85</f>
        <v>7.333333333333333</v>
      </c>
    </row>
    <row r="86" spans="1:13" x14ac:dyDescent="0.45">
      <c r="A86">
        <v>5</v>
      </c>
      <c r="B86">
        <v>2.88</v>
      </c>
      <c r="C86">
        <v>7.25</v>
      </c>
      <c r="D86">
        <v>5.76</v>
      </c>
      <c r="E86">
        <v>135.13999999999999</v>
      </c>
      <c r="F86">
        <v>5</v>
      </c>
      <c r="G86" t="s">
        <v>8</v>
      </c>
      <c r="J86" t="s">
        <v>23</v>
      </c>
      <c r="K86" s="2">
        <f>(SUM(E82:E93)/K85)</f>
        <v>132.09916666666666</v>
      </c>
    </row>
    <row r="87" spans="1:13" x14ac:dyDescent="0.45">
      <c r="A87">
        <v>6</v>
      </c>
      <c r="B87">
        <v>2.88</v>
      </c>
      <c r="C87">
        <v>10.130000000000001</v>
      </c>
      <c r="D87">
        <v>-3.92</v>
      </c>
      <c r="E87">
        <v>131.22999999999999</v>
      </c>
      <c r="F87">
        <v>7</v>
      </c>
      <c r="G87" t="s">
        <v>8</v>
      </c>
      <c r="J87" t="s">
        <v>24</v>
      </c>
      <c r="K87">
        <f>MEDIAN(E82:E93)</f>
        <v>132.85</v>
      </c>
    </row>
    <row r="88" spans="1:13" x14ac:dyDescent="0.45">
      <c r="A88">
        <v>7</v>
      </c>
      <c r="B88">
        <v>5.87</v>
      </c>
      <c r="C88">
        <v>16.010000000000002</v>
      </c>
      <c r="D88">
        <v>1.97</v>
      </c>
      <c r="E88">
        <v>133.19999999999999</v>
      </c>
      <c r="F88">
        <v>7</v>
      </c>
      <c r="G88" t="s">
        <v>8</v>
      </c>
    </row>
    <row r="89" spans="1:13" x14ac:dyDescent="0.45">
      <c r="A89">
        <v>8</v>
      </c>
      <c r="B89">
        <v>3.14</v>
      </c>
      <c r="C89">
        <v>19.14</v>
      </c>
      <c r="D89">
        <v>4.5999999999999996</v>
      </c>
      <c r="E89">
        <v>137.80000000000001</v>
      </c>
      <c r="F89">
        <v>11</v>
      </c>
      <c r="G89" t="s">
        <v>8</v>
      </c>
      <c r="J89" t="s">
        <v>28</v>
      </c>
      <c r="K89" s="1">
        <f>SUM(B82:B93)/K85</f>
        <v>2.4925000000000002</v>
      </c>
    </row>
    <row r="90" spans="1:13" x14ac:dyDescent="0.45">
      <c r="A90">
        <v>9</v>
      </c>
      <c r="B90">
        <v>3.01</v>
      </c>
      <c r="C90">
        <v>22.15</v>
      </c>
      <c r="D90">
        <v>-5.3</v>
      </c>
      <c r="E90">
        <v>132.5</v>
      </c>
      <c r="F90">
        <v>7</v>
      </c>
      <c r="G90" t="s">
        <v>8</v>
      </c>
      <c r="J90" t="s">
        <v>29</v>
      </c>
      <c r="K90">
        <f>MEDIAN(B82:B93)</f>
        <v>2.8149999999999999</v>
      </c>
    </row>
    <row r="91" spans="1:13" x14ac:dyDescent="0.45">
      <c r="A91">
        <v>10</v>
      </c>
      <c r="B91">
        <v>2.75</v>
      </c>
      <c r="C91">
        <v>24.9</v>
      </c>
      <c r="D91">
        <v>-5.76</v>
      </c>
      <c r="E91">
        <v>126.75</v>
      </c>
      <c r="F91">
        <v>8</v>
      </c>
      <c r="G91" t="s">
        <v>8</v>
      </c>
    </row>
    <row r="92" spans="1:13" x14ac:dyDescent="0.45">
      <c r="A92">
        <v>11</v>
      </c>
      <c r="B92">
        <v>2.62</v>
      </c>
      <c r="C92">
        <v>27.53</v>
      </c>
      <c r="D92">
        <v>-5.14</v>
      </c>
      <c r="E92">
        <v>121.6</v>
      </c>
      <c r="F92">
        <v>11</v>
      </c>
      <c r="G92" t="s">
        <v>8</v>
      </c>
    </row>
    <row r="93" spans="1:13" x14ac:dyDescent="0.45">
      <c r="A93">
        <v>12</v>
      </c>
      <c r="B93">
        <v>2.38</v>
      </c>
      <c r="C93">
        <v>29.91</v>
      </c>
      <c r="D93">
        <v>11.96</v>
      </c>
      <c r="E93">
        <v>133.56</v>
      </c>
      <c r="F93">
        <v>9</v>
      </c>
      <c r="G93" t="s">
        <v>8</v>
      </c>
    </row>
    <row r="94" spans="1:13" x14ac:dyDescent="0.45">
      <c r="A94" t="s">
        <v>15</v>
      </c>
    </row>
    <row r="95" spans="1:13" x14ac:dyDescent="0.4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</row>
    <row r="96" spans="1:13" x14ac:dyDescent="0.45">
      <c r="A96">
        <v>1</v>
      </c>
      <c r="B96">
        <v>0.12</v>
      </c>
      <c r="C96">
        <v>0.12</v>
      </c>
      <c r="D96">
        <v>111.63</v>
      </c>
      <c r="E96">
        <v>111.63</v>
      </c>
      <c r="F96">
        <v>2</v>
      </c>
      <c r="G96" t="s">
        <v>7</v>
      </c>
    </row>
    <row r="97" spans="1:13" x14ac:dyDescent="0.45">
      <c r="A97">
        <v>2</v>
      </c>
      <c r="B97">
        <v>3.01</v>
      </c>
      <c r="C97">
        <v>3.13</v>
      </c>
      <c r="D97">
        <v>13.76</v>
      </c>
      <c r="E97">
        <v>125.39</v>
      </c>
      <c r="F97">
        <v>2</v>
      </c>
      <c r="G97" t="s">
        <v>8</v>
      </c>
      <c r="J97" t="s">
        <v>21</v>
      </c>
      <c r="K97">
        <v>6</v>
      </c>
      <c r="L97" t="s">
        <v>25</v>
      </c>
      <c r="M97" s="1">
        <f>SUM(F96,F98:F102)/K97</f>
        <v>2.6666666666666665</v>
      </c>
    </row>
    <row r="98" spans="1:13" x14ac:dyDescent="0.45">
      <c r="A98">
        <v>3</v>
      </c>
      <c r="B98">
        <v>4.5</v>
      </c>
      <c r="C98">
        <v>7.62</v>
      </c>
      <c r="D98">
        <v>-11.4</v>
      </c>
      <c r="E98">
        <v>113.99</v>
      </c>
      <c r="F98">
        <v>3</v>
      </c>
      <c r="G98" t="s">
        <v>7</v>
      </c>
      <c r="J98" t="s">
        <v>22</v>
      </c>
      <c r="K98">
        <v>1</v>
      </c>
      <c r="L98" t="s">
        <v>26</v>
      </c>
      <c r="M98" s="1">
        <f>SUM(F97)/K98</f>
        <v>2</v>
      </c>
    </row>
    <row r="99" spans="1:13" x14ac:dyDescent="0.45">
      <c r="A99">
        <v>4</v>
      </c>
      <c r="B99">
        <v>4.9000000000000004</v>
      </c>
      <c r="C99">
        <v>12.52</v>
      </c>
      <c r="D99">
        <v>-0.85</v>
      </c>
      <c r="E99">
        <v>113.14</v>
      </c>
      <c r="F99">
        <v>3</v>
      </c>
      <c r="G99" t="s">
        <v>7</v>
      </c>
      <c r="J99" t="s">
        <v>30</v>
      </c>
      <c r="K99">
        <v>7</v>
      </c>
      <c r="L99" t="s">
        <v>27</v>
      </c>
      <c r="M99" s="1">
        <f>SUM(F96:F102)/K99</f>
        <v>2.5714285714285716</v>
      </c>
    </row>
    <row r="100" spans="1:13" x14ac:dyDescent="0.45">
      <c r="A100">
        <v>5</v>
      </c>
      <c r="B100">
        <v>4.99</v>
      </c>
      <c r="C100">
        <v>17.510000000000002</v>
      </c>
      <c r="D100">
        <v>-3.66</v>
      </c>
      <c r="E100">
        <v>109.48</v>
      </c>
      <c r="F100">
        <v>2</v>
      </c>
      <c r="G100" t="s">
        <v>7</v>
      </c>
      <c r="J100" t="s">
        <v>23</v>
      </c>
      <c r="K100" s="2">
        <f>(SUM(E96:E102)/K99)</f>
        <v>115.68142857142857</v>
      </c>
    </row>
    <row r="101" spans="1:13" x14ac:dyDescent="0.45">
      <c r="A101">
        <v>6</v>
      </c>
      <c r="B101">
        <v>4.6399999999999997</v>
      </c>
      <c r="C101">
        <v>22.15</v>
      </c>
      <c r="D101">
        <v>8.5399999999999991</v>
      </c>
      <c r="E101">
        <v>118.02</v>
      </c>
      <c r="F101">
        <v>2</v>
      </c>
      <c r="G101" t="s">
        <v>7</v>
      </c>
      <c r="J101" t="s">
        <v>24</v>
      </c>
      <c r="K101">
        <f>MEDIAN(E96:E102)</f>
        <v>113.99</v>
      </c>
    </row>
    <row r="102" spans="1:13" x14ac:dyDescent="0.45">
      <c r="A102">
        <v>7</v>
      </c>
      <c r="B102">
        <v>5.01</v>
      </c>
      <c r="C102">
        <v>27.16</v>
      </c>
      <c r="D102">
        <v>0.1</v>
      </c>
      <c r="E102">
        <v>118.12</v>
      </c>
      <c r="F102">
        <v>4</v>
      </c>
      <c r="G102" t="s">
        <v>7</v>
      </c>
    </row>
    <row r="103" spans="1:13" x14ac:dyDescent="0.45">
      <c r="J103" t="s">
        <v>28</v>
      </c>
      <c r="K103" s="1">
        <f>SUM(B96:B102)/K99</f>
        <v>3.8814285714285717</v>
      </c>
    </row>
    <row r="104" spans="1:13" x14ac:dyDescent="0.45">
      <c r="J104" t="s">
        <v>29</v>
      </c>
      <c r="K104">
        <f>MEDIAN(B96:B102)</f>
        <v>4.6399999999999997</v>
      </c>
    </row>
    <row r="106" spans="1:13" x14ac:dyDescent="0.45">
      <c r="A106" t="s">
        <v>16</v>
      </c>
    </row>
    <row r="107" spans="1:13" x14ac:dyDescent="0.4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</row>
    <row r="108" spans="1:13" x14ac:dyDescent="0.45">
      <c r="A108">
        <v>1</v>
      </c>
      <c r="B108">
        <v>3.26</v>
      </c>
      <c r="C108">
        <v>3.26</v>
      </c>
      <c r="D108">
        <v>137.44999999999999</v>
      </c>
      <c r="E108">
        <v>137.44999999999999</v>
      </c>
      <c r="F108">
        <v>2</v>
      </c>
      <c r="G108" t="s">
        <v>8</v>
      </c>
    </row>
    <row r="109" spans="1:13" x14ac:dyDescent="0.45">
      <c r="A109">
        <v>2</v>
      </c>
      <c r="B109">
        <v>2</v>
      </c>
      <c r="C109">
        <v>5.26</v>
      </c>
      <c r="D109">
        <v>-1.77</v>
      </c>
      <c r="E109">
        <v>135.68</v>
      </c>
      <c r="F109">
        <v>3</v>
      </c>
      <c r="G109" t="s">
        <v>8</v>
      </c>
      <c r="J109" t="s">
        <v>21</v>
      </c>
      <c r="K109">
        <v>2</v>
      </c>
      <c r="L109" t="s">
        <v>25</v>
      </c>
      <c r="M109" s="1">
        <f>SUM(F111,F112)/K109</f>
        <v>2.5</v>
      </c>
    </row>
    <row r="110" spans="1:13" x14ac:dyDescent="0.45">
      <c r="A110">
        <v>3</v>
      </c>
      <c r="B110">
        <v>2.2400000000000002</v>
      </c>
      <c r="C110">
        <v>7.5</v>
      </c>
      <c r="D110">
        <v>-13.09</v>
      </c>
      <c r="E110">
        <v>122.58</v>
      </c>
      <c r="F110">
        <v>3</v>
      </c>
      <c r="G110" t="s">
        <v>8</v>
      </c>
      <c r="J110" t="s">
        <v>22</v>
      </c>
      <c r="K110">
        <v>10</v>
      </c>
      <c r="L110" t="s">
        <v>26</v>
      </c>
      <c r="M110" s="1">
        <f>SUM(F108:F110,F113:F119)/K110</f>
        <v>3.7</v>
      </c>
    </row>
    <row r="111" spans="1:13" x14ac:dyDescent="0.45">
      <c r="A111">
        <v>4</v>
      </c>
      <c r="B111">
        <v>2.2599999999999998</v>
      </c>
      <c r="C111">
        <v>9.75</v>
      </c>
      <c r="D111">
        <v>-18.29</v>
      </c>
      <c r="E111">
        <v>104.29</v>
      </c>
      <c r="F111">
        <v>3</v>
      </c>
      <c r="G111" t="s">
        <v>7</v>
      </c>
      <c r="J111" t="s">
        <v>30</v>
      </c>
      <c r="K111">
        <v>12</v>
      </c>
      <c r="L111" t="s">
        <v>27</v>
      </c>
      <c r="M111" s="1">
        <f>SUM(F108:F119)/K111</f>
        <v>3.5</v>
      </c>
    </row>
    <row r="112" spans="1:13" x14ac:dyDescent="0.45">
      <c r="A112">
        <v>5</v>
      </c>
      <c r="B112">
        <v>2.5099999999999998</v>
      </c>
      <c r="C112">
        <v>12.27</v>
      </c>
      <c r="D112">
        <v>14.58</v>
      </c>
      <c r="E112">
        <v>118.87</v>
      </c>
      <c r="F112">
        <v>2</v>
      </c>
      <c r="G112" t="s">
        <v>7</v>
      </c>
      <c r="J112" t="s">
        <v>23</v>
      </c>
      <c r="K112" s="2">
        <f>(SUM(E108:E119)/K111)</f>
        <v>126.66333333333334</v>
      </c>
    </row>
    <row r="113" spans="1:13" x14ac:dyDescent="0.45">
      <c r="A113">
        <v>6</v>
      </c>
      <c r="B113">
        <v>2.62</v>
      </c>
      <c r="C113">
        <v>14.89</v>
      </c>
      <c r="D113">
        <v>2.2000000000000002</v>
      </c>
      <c r="E113">
        <v>121.07</v>
      </c>
      <c r="F113">
        <v>5</v>
      </c>
      <c r="G113" t="s">
        <v>8</v>
      </c>
      <c r="J113" t="s">
        <v>24</v>
      </c>
      <c r="K113">
        <f>MEDIAN(E108:E119)</f>
        <v>123.765</v>
      </c>
    </row>
    <row r="114" spans="1:13" x14ac:dyDescent="0.45">
      <c r="A114">
        <v>7</v>
      </c>
      <c r="B114">
        <v>2.75</v>
      </c>
      <c r="C114">
        <v>17.64</v>
      </c>
      <c r="D114">
        <v>0.52</v>
      </c>
      <c r="E114">
        <v>121.59</v>
      </c>
      <c r="F114">
        <v>2</v>
      </c>
      <c r="G114" t="s">
        <v>8</v>
      </c>
    </row>
    <row r="115" spans="1:13" x14ac:dyDescent="0.45">
      <c r="A115">
        <v>8</v>
      </c>
      <c r="B115">
        <v>2.5</v>
      </c>
      <c r="C115">
        <v>20.14</v>
      </c>
      <c r="D115">
        <v>17.239999999999998</v>
      </c>
      <c r="E115">
        <v>138.83000000000001</v>
      </c>
      <c r="F115">
        <v>4</v>
      </c>
      <c r="G115" t="s">
        <v>8</v>
      </c>
      <c r="J115" t="s">
        <v>28</v>
      </c>
      <c r="K115" s="1">
        <f>SUM(B108:B119)/K111</f>
        <v>2.4824999999999999</v>
      </c>
    </row>
    <row r="116" spans="1:13" x14ac:dyDescent="0.45">
      <c r="A116">
        <v>9</v>
      </c>
      <c r="B116">
        <v>2.64</v>
      </c>
      <c r="C116">
        <v>22.78</v>
      </c>
      <c r="D116">
        <v>-16.21</v>
      </c>
      <c r="E116">
        <v>122.62</v>
      </c>
      <c r="F116">
        <v>6</v>
      </c>
      <c r="G116" t="s">
        <v>8</v>
      </c>
      <c r="J116" t="s">
        <v>29</v>
      </c>
      <c r="K116">
        <f>MEDIAN(B108:B119)</f>
        <v>2.44</v>
      </c>
    </row>
    <row r="117" spans="1:13" x14ac:dyDescent="0.45">
      <c r="A117">
        <v>10</v>
      </c>
      <c r="B117">
        <v>2.2599999999999998</v>
      </c>
      <c r="C117">
        <v>25.03</v>
      </c>
      <c r="D117">
        <v>15.43</v>
      </c>
      <c r="E117">
        <v>138.05000000000001</v>
      </c>
      <c r="F117">
        <v>4</v>
      </c>
      <c r="G117" t="s">
        <v>8</v>
      </c>
    </row>
    <row r="118" spans="1:13" x14ac:dyDescent="0.45">
      <c r="A118">
        <v>11</v>
      </c>
      <c r="B118">
        <v>2.37</v>
      </c>
      <c r="C118">
        <v>27.4</v>
      </c>
      <c r="D118">
        <v>-4.03</v>
      </c>
      <c r="E118">
        <v>134.02000000000001</v>
      </c>
      <c r="F118">
        <v>5</v>
      </c>
      <c r="G118" t="s">
        <v>8</v>
      </c>
    </row>
    <row r="119" spans="1:13" x14ac:dyDescent="0.45">
      <c r="A119">
        <v>12</v>
      </c>
      <c r="B119">
        <v>2.38</v>
      </c>
      <c r="C119">
        <v>29.79</v>
      </c>
      <c r="D119">
        <v>-9.11</v>
      </c>
      <c r="E119">
        <v>124.91</v>
      </c>
      <c r="F119">
        <v>3</v>
      </c>
      <c r="G119" t="s">
        <v>8</v>
      </c>
    </row>
    <row r="120" spans="1:13" x14ac:dyDescent="0.45">
      <c r="A120" t="s">
        <v>17</v>
      </c>
    </row>
    <row r="121" spans="1:13" x14ac:dyDescent="0.4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</row>
    <row r="122" spans="1:13" x14ac:dyDescent="0.45">
      <c r="A122">
        <v>1</v>
      </c>
      <c r="B122">
        <v>0.25</v>
      </c>
      <c r="C122">
        <v>0.25</v>
      </c>
      <c r="D122">
        <v>139.22</v>
      </c>
      <c r="E122">
        <v>139.22</v>
      </c>
      <c r="F122">
        <v>8</v>
      </c>
      <c r="G122" t="s">
        <v>8</v>
      </c>
    </row>
    <row r="123" spans="1:13" x14ac:dyDescent="0.45">
      <c r="A123">
        <v>2</v>
      </c>
      <c r="B123">
        <v>0.24</v>
      </c>
      <c r="C123">
        <v>0.49</v>
      </c>
      <c r="D123">
        <v>0.57999999999999996</v>
      </c>
      <c r="E123">
        <v>139.80000000000001</v>
      </c>
      <c r="F123">
        <v>9</v>
      </c>
      <c r="G123" t="s">
        <v>8</v>
      </c>
      <c r="J123" t="s">
        <v>21</v>
      </c>
      <c r="K123">
        <v>0</v>
      </c>
      <c r="L123" t="s">
        <v>25</v>
      </c>
      <c r="M123" s="1">
        <v>0</v>
      </c>
    </row>
    <row r="124" spans="1:13" x14ac:dyDescent="0.45">
      <c r="A124">
        <v>3</v>
      </c>
      <c r="B124">
        <v>7.89</v>
      </c>
      <c r="C124">
        <v>8.3800000000000008</v>
      </c>
      <c r="D124">
        <v>0.13</v>
      </c>
      <c r="E124">
        <v>139.93</v>
      </c>
      <c r="F124">
        <v>6</v>
      </c>
      <c r="G124" t="s">
        <v>8</v>
      </c>
      <c r="J124" t="s">
        <v>22</v>
      </c>
      <c r="K124">
        <v>13</v>
      </c>
      <c r="L124" t="s">
        <v>26</v>
      </c>
      <c r="M124" s="1">
        <f>SUM(F122:F134)/K124</f>
        <v>8.6923076923076916</v>
      </c>
    </row>
    <row r="125" spans="1:13" x14ac:dyDescent="0.45">
      <c r="A125">
        <v>4</v>
      </c>
      <c r="B125">
        <v>0.38</v>
      </c>
      <c r="C125">
        <v>8.76</v>
      </c>
      <c r="D125">
        <v>-3.77</v>
      </c>
      <c r="E125">
        <v>136.16</v>
      </c>
      <c r="F125">
        <v>7</v>
      </c>
      <c r="G125" t="s">
        <v>8</v>
      </c>
      <c r="J125" t="s">
        <v>30</v>
      </c>
      <c r="K125">
        <v>13</v>
      </c>
      <c r="L125" t="s">
        <v>27</v>
      </c>
      <c r="M125" s="1">
        <f>SUM(F122:F134)/K125</f>
        <v>8.6923076923076916</v>
      </c>
    </row>
    <row r="126" spans="1:13" x14ac:dyDescent="0.45">
      <c r="A126">
        <v>5</v>
      </c>
      <c r="B126">
        <v>2.11</v>
      </c>
      <c r="C126">
        <v>10.87</v>
      </c>
      <c r="D126">
        <v>-3.07</v>
      </c>
      <c r="E126">
        <v>133.09</v>
      </c>
      <c r="F126">
        <v>9</v>
      </c>
      <c r="G126" t="s">
        <v>8</v>
      </c>
      <c r="J126" t="s">
        <v>23</v>
      </c>
      <c r="K126" s="2">
        <f>(SUM(E122:E134)/K125)</f>
        <v>134.1723076923077</v>
      </c>
    </row>
    <row r="127" spans="1:13" x14ac:dyDescent="0.45">
      <c r="A127">
        <v>6</v>
      </c>
      <c r="B127">
        <v>2.13</v>
      </c>
      <c r="C127">
        <v>13</v>
      </c>
      <c r="D127">
        <v>-1.93</v>
      </c>
      <c r="E127">
        <v>131.16</v>
      </c>
      <c r="F127">
        <v>7</v>
      </c>
      <c r="G127" t="s">
        <v>8</v>
      </c>
      <c r="J127" t="s">
        <v>24</v>
      </c>
      <c r="K127">
        <f>MEDIAN(E122:E134)</f>
        <v>133.09</v>
      </c>
    </row>
    <row r="128" spans="1:13" x14ac:dyDescent="0.45">
      <c r="A128">
        <v>7</v>
      </c>
      <c r="B128">
        <v>2.02</v>
      </c>
      <c r="C128">
        <v>15.02</v>
      </c>
      <c r="D128">
        <v>1.1299999999999999</v>
      </c>
      <c r="E128">
        <v>132.28</v>
      </c>
      <c r="F128">
        <v>9</v>
      </c>
      <c r="G128" t="s">
        <v>8</v>
      </c>
    </row>
    <row r="129" spans="1:13" x14ac:dyDescent="0.45">
      <c r="A129">
        <v>8</v>
      </c>
      <c r="B129">
        <v>2.13</v>
      </c>
      <c r="C129">
        <v>17.14</v>
      </c>
      <c r="D129">
        <v>3.27</v>
      </c>
      <c r="E129">
        <v>135.55000000000001</v>
      </c>
      <c r="F129">
        <v>12</v>
      </c>
      <c r="G129" t="s">
        <v>8</v>
      </c>
      <c r="J129" t="s">
        <v>28</v>
      </c>
      <c r="K129" s="1">
        <f>SUM(B122:B134)/K125</f>
        <v>2.1938461538461533</v>
      </c>
    </row>
    <row r="130" spans="1:13" x14ac:dyDescent="0.45">
      <c r="A130">
        <v>9</v>
      </c>
      <c r="B130">
        <v>2.2400000000000002</v>
      </c>
      <c r="C130">
        <v>19.38</v>
      </c>
      <c r="D130">
        <v>-1.67</v>
      </c>
      <c r="E130">
        <v>133.88999999999999</v>
      </c>
      <c r="F130">
        <v>12</v>
      </c>
      <c r="G130" t="s">
        <v>8</v>
      </c>
      <c r="J130" t="s">
        <v>29</v>
      </c>
      <c r="K130">
        <f>MEDIAN(B122:B134)</f>
        <v>2.13</v>
      </c>
    </row>
    <row r="131" spans="1:13" x14ac:dyDescent="0.45">
      <c r="A131">
        <v>10</v>
      </c>
      <c r="B131">
        <v>2.2599999999999998</v>
      </c>
      <c r="C131">
        <v>21.64</v>
      </c>
      <c r="D131">
        <v>-3.73</v>
      </c>
      <c r="E131">
        <v>130.15</v>
      </c>
      <c r="F131">
        <v>8</v>
      </c>
      <c r="G131" t="s">
        <v>8</v>
      </c>
    </row>
    <row r="132" spans="1:13" x14ac:dyDescent="0.45">
      <c r="A132">
        <v>11</v>
      </c>
      <c r="B132">
        <v>2.25</v>
      </c>
      <c r="C132">
        <v>23.9</v>
      </c>
      <c r="D132">
        <v>1.2</v>
      </c>
      <c r="E132">
        <v>131.35</v>
      </c>
      <c r="F132">
        <v>10</v>
      </c>
      <c r="G132" t="s">
        <v>8</v>
      </c>
    </row>
    <row r="133" spans="1:13" x14ac:dyDescent="0.45">
      <c r="A133">
        <v>12</v>
      </c>
      <c r="B133">
        <v>2.38</v>
      </c>
      <c r="C133">
        <v>26.28</v>
      </c>
      <c r="D133">
        <v>0.08</v>
      </c>
      <c r="E133">
        <v>131.44</v>
      </c>
      <c r="F133">
        <v>7</v>
      </c>
      <c r="G133" t="s">
        <v>8</v>
      </c>
    </row>
    <row r="134" spans="1:13" x14ac:dyDescent="0.45">
      <c r="A134">
        <v>13</v>
      </c>
      <c r="B134">
        <v>2.2400000000000002</v>
      </c>
      <c r="C134">
        <v>28.52</v>
      </c>
      <c r="D134">
        <v>-1.22</v>
      </c>
      <c r="E134">
        <v>130.22</v>
      </c>
      <c r="F134">
        <v>9</v>
      </c>
      <c r="G134" t="s">
        <v>8</v>
      </c>
    </row>
    <row r="135" spans="1:13" x14ac:dyDescent="0.45">
      <c r="A135" t="s">
        <v>18</v>
      </c>
    </row>
    <row r="136" spans="1:13" x14ac:dyDescent="0.45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</row>
    <row r="137" spans="1:13" x14ac:dyDescent="0.45">
      <c r="A137">
        <v>1</v>
      </c>
      <c r="B137">
        <v>0</v>
      </c>
      <c r="C137">
        <v>0</v>
      </c>
      <c r="D137">
        <v>119.12</v>
      </c>
      <c r="E137">
        <v>119.12</v>
      </c>
      <c r="F137">
        <v>6</v>
      </c>
      <c r="G137" t="s">
        <v>7</v>
      </c>
    </row>
    <row r="138" spans="1:13" x14ac:dyDescent="0.45">
      <c r="A138">
        <v>2</v>
      </c>
      <c r="B138">
        <v>1.24</v>
      </c>
      <c r="C138">
        <v>1.24</v>
      </c>
      <c r="D138">
        <v>9.94</v>
      </c>
      <c r="E138">
        <v>129.06</v>
      </c>
      <c r="F138">
        <v>8</v>
      </c>
      <c r="G138" t="s">
        <v>8</v>
      </c>
      <c r="J138" t="s">
        <v>21</v>
      </c>
      <c r="K138">
        <v>6</v>
      </c>
      <c r="L138" t="s">
        <v>25</v>
      </c>
      <c r="M138" s="1">
        <f>SUM(F137,F139,F142,F146,F150,F154)/K138</f>
        <v>8.5</v>
      </c>
    </row>
    <row r="139" spans="1:13" x14ac:dyDescent="0.45">
      <c r="A139">
        <v>3</v>
      </c>
      <c r="B139">
        <v>2.75</v>
      </c>
      <c r="C139">
        <v>3.99</v>
      </c>
      <c r="D139">
        <v>-14.87</v>
      </c>
      <c r="E139">
        <v>114.19</v>
      </c>
      <c r="F139">
        <v>9</v>
      </c>
      <c r="G139" t="s">
        <v>7</v>
      </c>
      <c r="J139" t="s">
        <v>22</v>
      </c>
      <c r="K139">
        <v>13</v>
      </c>
      <c r="L139" t="s">
        <v>26</v>
      </c>
      <c r="M139" s="1">
        <f>SUM(F138,F140,F141,F143,F144,F145,F147,F148,F149,F151,F152,F153,F155)/K139</f>
        <v>8.7692307692307701</v>
      </c>
    </row>
    <row r="140" spans="1:13" x14ac:dyDescent="0.45">
      <c r="A140">
        <v>4</v>
      </c>
      <c r="B140">
        <v>1.5</v>
      </c>
      <c r="C140">
        <v>5.5</v>
      </c>
      <c r="D140">
        <v>14.01</v>
      </c>
      <c r="E140">
        <v>128.19999999999999</v>
      </c>
      <c r="F140">
        <v>9</v>
      </c>
      <c r="G140" t="s">
        <v>8</v>
      </c>
      <c r="J140" t="s">
        <v>30</v>
      </c>
      <c r="K140">
        <v>19</v>
      </c>
      <c r="L140" t="s">
        <v>27</v>
      </c>
      <c r="M140" s="1">
        <f>SUM(F137:F155)/K140</f>
        <v>8.6842105263157894</v>
      </c>
    </row>
    <row r="141" spans="1:13" x14ac:dyDescent="0.45">
      <c r="A141">
        <v>5</v>
      </c>
      <c r="B141">
        <v>1.38</v>
      </c>
      <c r="C141">
        <v>6.87</v>
      </c>
      <c r="D141">
        <v>9.11</v>
      </c>
      <c r="E141">
        <v>137.31</v>
      </c>
      <c r="F141">
        <v>8</v>
      </c>
      <c r="G141" t="s">
        <v>8</v>
      </c>
      <c r="J141" t="s">
        <v>23</v>
      </c>
      <c r="K141" s="2">
        <f>(SUM(E137:E155)/K140)</f>
        <v>125.90473684210524</v>
      </c>
    </row>
    <row r="142" spans="1:13" x14ac:dyDescent="0.45">
      <c r="A142">
        <v>6</v>
      </c>
      <c r="B142">
        <v>1.38</v>
      </c>
      <c r="C142">
        <v>8.25</v>
      </c>
      <c r="D142">
        <v>-19.7</v>
      </c>
      <c r="E142">
        <v>117.6</v>
      </c>
      <c r="F142">
        <v>9</v>
      </c>
      <c r="G142" t="s">
        <v>7</v>
      </c>
      <c r="J142" t="s">
        <v>24</v>
      </c>
      <c r="K142">
        <f>MEDIAN(E137:E155)</f>
        <v>127.19</v>
      </c>
    </row>
    <row r="143" spans="1:13" x14ac:dyDescent="0.45">
      <c r="A143">
        <v>7</v>
      </c>
      <c r="B143">
        <v>0.26</v>
      </c>
      <c r="C143">
        <v>8.51</v>
      </c>
      <c r="D143">
        <v>8.4499999999999993</v>
      </c>
      <c r="E143">
        <v>126.05</v>
      </c>
      <c r="F143">
        <v>9</v>
      </c>
      <c r="G143" t="s">
        <v>8</v>
      </c>
    </row>
    <row r="144" spans="1:13" x14ac:dyDescent="0.45">
      <c r="A144">
        <v>8</v>
      </c>
      <c r="B144">
        <v>1.87</v>
      </c>
      <c r="C144">
        <v>10.38</v>
      </c>
      <c r="D144">
        <v>10.51</v>
      </c>
      <c r="E144">
        <v>136.56</v>
      </c>
      <c r="F144">
        <v>10</v>
      </c>
      <c r="G144" t="s">
        <v>8</v>
      </c>
      <c r="J144" t="s">
        <v>28</v>
      </c>
      <c r="K144" s="1">
        <f>SUM(B137:B155)/K140</f>
        <v>1.5273684210526313</v>
      </c>
    </row>
    <row r="145" spans="1:13" x14ac:dyDescent="0.45">
      <c r="A145">
        <v>9</v>
      </c>
      <c r="B145">
        <v>1.76</v>
      </c>
      <c r="C145">
        <v>12.14</v>
      </c>
      <c r="D145">
        <v>-14.51</v>
      </c>
      <c r="E145">
        <v>122.05</v>
      </c>
      <c r="F145">
        <v>14</v>
      </c>
      <c r="G145" t="s">
        <v>8</v>
      </c>
      <c r="J145" t="s">
        <v>29</v>
      </c>
      <c r="K145">
        <f>MEDIAN(B137:B155)</f>
        <v>1.63</v>
      </c>
    </row>
    <row r="146" spans="1:13" x14ac:dyDescent="0.45">
      <c r="A146">
        <v>10</v>
      </c>
      <c r="B146">
        <v>1.62</v>
      </c>
      <c r="C146">
        <v>13.75</v>
      </c>
      <c r="D146">
        <v>-11.72</v>
      </c>
      <c r="E146">
        <v>110.34</v>
      </c>
      <c r="F146">
        <v>11</v>
      </c>
      <c r="G146" t="s">
        <v>7</v>
      </c>
    </row>
    <row r="147" spans="1:13" x14ac:dyDescent="0.45">
      <c r="A147">
        <v>11</v>
      </c>
      <c r="B147">
        <v>1.63</v>
      </c>
      <c r="C147">
        <v>15.39</v>
      </c>
      <c r="D147">
        <v>21.37</v>
      </c>
      <c r="E147">
        <v>131.69999999999999</v>
      </c>
      <c r="F147">
        <v>10</v>
      </c>
      <c r="G147" t="s">
        <v>8</v>
      </c>
    </row>
    <row r="148" spans="1:13" x14ac:dyDescent="0.45">
      <c r="A148">
        <v>12</v>
      </c>
      <c r="B148">
        <v>1.63</v>
      </c>
      <c r="C148">
        <v>17.02</v>
      </c>
      <c r="D148">
        <v>-1.8</v>
      </c>
      <c r="E148">
        <v>129.9</v>
      </c>
      <c r="F148">
        <v>8</v>
      </c>
      <c r="G148" t="s">
        <v>8</v>
      </c>
    </row>
    <row r="149" spans="1:13" x14ac:dyDescent="0.45">
      <c r="A149">
        <v>13</v>
      </c>
      <c r="B149">
        <v>1.5</v>
      </c>
      <c r="C149">
        <v>18.52</v>
      </c>
      <c r="D149">
        <v>-2.71</v>
      </c>
      <c r="E149">
        <v>127.19</v>
      </c>
      <c r="F149">
        <v>9</v>
      </c>
      <c r="G149" t="s">
        <v>8</v>
      </c>
    </row>
    <row r="150" spans="1:13" x14ac:dyDescent="0.45">
      <c r="A150">
        <v>14</v>
      </c>
      <c r="B150">
        <v>1.74</v>
      </c>
      <c r="C150">
        <v>20.27</v>
      </c>
      <c r="D150">
        <v>-14.65</v>
      </c>
      <c r="E150">
        <v>112.54</v>
      </c>
      <c r="F150">
        <v>9</v>
      </c>
      <c r="G150" t="s">
        <v>7</v>
      </c>
    </row>
    <row r="151" spans="1:13" x14ac:dyDescent="0.45">
      <c r="A151">
        <v>15</v>
      </c>
      <c r="B151">
        <v>1.63</v>
      </c>
      <c r="C151">
        <v>21.9</v>
      </c>
      <c r="D151">
        <v>24.67</v>
      </c>
      <c r="E151">
        <v>137.21</v>
      </c>
      <c r="F151">
        <v>7</v>
      </c>
      <c r="G151" t="s">
        <v>8</v>
      </c>
    </row>
    <row r="152" spans="1:13" x14ac:dyDescent="0.45">
      <c r="A152">
        <v>16</v>
      </c>
      <c r="B152">
        <v>1.74</v>
      </c>
      <c r="C152">
        <v>23.64</v>
      </c>
      <c r="D152">
        <v>-2.63</v>
      </c>
      <c r="E152">
        <v>134.58000000000001</v>
      </c>
      <c r="F152">
        <v>6</v>
      </c>
      <c r="G152" t="s">
        <v>8</v>
      </c>
    </row>
    <row r="153" spans="1:13" x14ac:dyDescent="0.45">
      <c r="A153">
        <v>17</v>
      </c>
      <c r="B153">
        <v>1.76</v>
      </c>
      <c r="C153">
        <v>25.4</v>
      </c>
      <c r="D153">
        <v>4.43</v>
      </c>
      <c r="E153">
        <v>139.02000000000001</v>
      </c>
      <c r="F153">
        <v>8</v>
      </c>
      <c r="G153" t="s">
        <v>8</v>
      </c>
    </row>
    <row r="154" spans="1:13" x14ac:dyDescent="0.45">
      <c r="A154">
        <v>18</v>
      </c>
      <c r="B154">
        <v>1.87</v>
      </c>
      <c r="C154">
        <v>27.27</v>
      </c>
      <c r="D154">
        <v>-20.18</v>
      </c>
      <c r="E154">
        <v>118.83</v>
      </c>
      <c r="F154">
        <v>7</v>
      </c>
      <c r="G154" t="s">
        <v>7</v>
      </c>
    </row>
    <row r="155" spans="1:13" x14ac:dyDescent="0.45">
      <c r="A155">
        <v>19</v>
      </c>
      <c r="B155">
        <v>1.76</v>
      </c>
      <c r="C155">
        <v>29.03</v>
      </c>
      <c r="D155">
        <v>1.91</v>
      </c>
      <c r="E155">
        <v>120.74</v>
      </c>
      <c r="F155">
        <v>8</v>
      </c>
      <c r="G155" t="s">
        <v>8</v>
      </c>
    </row>
    <row r="156" spans="1:13" x14ac:dyDescent="0.45">
      <c r="A156" t="s">
        <v>19</v>
      </c>
    </row>
    <row r="157" spans="1:13" x14ac:dyDescent="0.45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</row>
    <row r="158" spans="1:13" x14ac:dyDescent="0.45">
      <c r="A158">
        <v>1</v>
      </c>
      <c r="B158">
        <v>0.36</v>
      </c>
      <c r="C158">
        <v>0.36</v>
      </c>
      <c r="D158">
        <v>94.03</v>
      </c>
      <c r="E158">
        <v>94.03</v>
      </c>
      <c r="F158">
        <v>8</v>
      </c>
      <c r="G158" t="s">
        <v>7</v>
      </c>
    </row>
    <row r="159" spans="1:13" x14ac:dyDescent="0.45">
      <c r="A159">
        <v>2</v>
      </c>
      <c r="B159">
        <v>1.1399999999999999</v>
      </c>
      <c r="C159">
        <v>1.5</v>
      </c>
      <c r="D159">
        <v>39.57</v>
      </c>
      <c r="E159">
        <v>133.59</v>
      </c>
      <c r="F159">
        <v>11</v>
      </c>
      <c r="G159" t="s">
        <v>8</v>
      </c>
      <c r="J159" t="s">
        <v>21</v>
      </c>
      <c r="K159">
        <v>5</v>
      </c>
      <c r="L159" t="s">
        <v>25</v>
      </c>
      <c r="M159" s="1">
        <f>SUM(F158,F160,F163,F164,F167)/K159</f>
        <v>10.8</v>
      </c>
    </row>
    <row r="160" spans="1:13" x14ac:dyDescent="0.45">
      <c r="A160">
        <v>3</v>
      </c>
      <c r="B160">
        <v>2.37</v>
      </c>
      <c r="C160">
        <v>3.87</v>
      </c>
      <c r="D160">
        <v>-18.72</v>
      </c>
      <c r="E160">
        <v>114.88</v>
      </c>
      <c r="F160">
        <v>8</v>
      </c>
      <c r="G160" t="s">
        <v>7</v>
      </c>
      <c r="J160" t="s">
        <v>22</v>
      </c>
      <c r="K160">
        <v>6</v>
      </c>
      <c r="L160" t="s">
        <v>26</v>
      </c>
      <c r="M160" s="1">
        <f>SUM(F159,F161,F162,F165,F166,F168)/K160</f>
        <v>11.5</v>
      </c>
    </row>
    <row r="161" spans="1:13" x14ac:dyDescent="0.45">
      <c r="A161">
        <v>4</v>
      </c>
      <c r="B161">
        <v>5.01</v>
      </c>
      <c r="C161">
        <v>8.8699999999999992</v>
      </c>
      <c r="D161">
        <v>9.2899999999999991</v>
      </c>
      <c r="E161">
        <v>124.17</v>
      </c>
      <c r="F161">
        <v>10</v>
      </c>
      <c r="G161" t="s">
        <v>8</v>
      </c>
      <c r="J161" t="s">
        <v>30</v>
      </c>
      <c r="K161">
        <v>11</v>
      </c>
      <c r="L161" t="s">
        <v>27</v>
      </c>
      <c r="M161" s="1">
        <f>SUM(F158:F168)/K161</f>
        <v>11.181818181818182</v>
      </c>
    </row>
    <row r="162" spans="1:13" x14ac:dyDescent="0.45">
      <c r="A162">
        <v>5</v>
      </c>
      <c r="B162">
        <v>4.51</v>
      </c>
      <c r="C162">
        <v>13.39</v>
      </c>
      <c r="D162">
        <v>5.94</v>
      </c>
      <c r="E162">
        <v>130.11000000000001</v>
      </c>
      <c r="F162">
        <v>13</v>
      </c>
      <c r="G162" t="s">
        <v>8</v>
      </c>
      <c r="J162" t="s">
        <v>23</v>
      </c>
      <c r="K162" s="2">
        <f>(SUM(E158:E168)/K161)</f>
        <v>119.99545454545454</v>
      </c>
    </row>
    <row r="163" spans="1:13" x14ac:dyDescent="0.45">
      <c r="A163">
        <v>6</v>
      </c>
      <c r="B163">
        <v>2.2599999999999998</v>
      </c>
      <c r="C163">
        <v>15.64</v>
      </c>
      <c r="D163">
        <v>-12.35</v>
      </c>
      <c r="E163">
        <v>117.76</v>
      </c>
      <c r="F163">
        <v>15</v>
      </c>
      <c r="G163" t="s">
        <v>7</v>
      </c>
      <c r="J163" t="s">
        <v>24</v>
      </c>
      <c r="K163">
        <f>MEDIAN(E158:E168)</f>
        <v>122.35</v>
      </c>
    </row>
    <row r="164" spans="1:13" x14ac:dyDescent="0.45">
      <c r="A164">
        <v>7</v>
      </c>
      <c r="B164">
        <v>2</v>
      </c>
      <c r="C164">
        <v>17.64</v>
      </c>
      <c r="D164">
        <v>-1.44</v>
      </c>
      <c r="E164">
        <v>116.32</v>
      </c>
      <c r="F164">
        <v>10</v>
      </c>
      <c r="G164" t="s">
        <v>7</v>
      </c>
    </row>
    <row r="165" spans="1:13" x14ac:dyDescent="0.45">
      <c r="A165">
        <v>8</v>
      </c>
      <c r="B165">
        <v>2</v>
      </c>
      <c r="C165">
        <v>19.64</v>
      </c>
      <c r="D165">
        <v>17.05</v>
      </c>
      <c r="E165">
        <v>133.37</v>
      </c>
      <c r="F165">
        <v>11</v>
      </c>
      <c r="G165" t="s">
        <v>8</v>
      </c>
      <c r="J165" t="s">
        <v>28</v>
      </c>
      <c r="K165" s="1">
        <f>SUM(B158:B168)/K161</f>
        <v>2.3218181818181818</v>
      </c>
    </row>
    <row r="166" spans="1:13" x14ac:dyDescent="0.45">
      <c r="A166">
        <v>9</v>
      </c>
      <c r="B166">
        <v>2</v>
      </c>
      <c r="C166">
        <v>21.64</v>
      </c>
      <c r="D166">
        <v>-8.6300000000000008</v>
      </c>
      <c r="E166">
        <v>124.74</v>
      </c>
      <c r="F166">
        <v>12</v>
      </c>
      <c r="G166" t="s">
        <v>8</v>
      </c>
      <c r="J166" t="s">
        <v>29</v>
      </c>
      <c r="K166">
        <f>MEDIAN(B158:B168)</f>
        <v>2</v>
      </c>
    </row>
    <row r="167" spans="1:13" x14ac:dyDescent="0.45">
      <c r="A167">
        <v>10</v>
      </c>
      <c r="B167">
        <v>2</v>
      </c>
      <c r="C167">
        <v>23.64</v>
      </c>
      <c r="D167">
        <v>-16.11</v>
      </c>
      <c r="E167">
        <v>108.63</v>
      </c>
      <c r="F167">
        <v>13</v>
      </c>
      <c r="G167" t="s">
        <v>7</v>
      </c>
    </row>
    <row r="168" spans="1:13" x14ac:dyDescent="0.45">
      <c r="A168">
        <v>11</v>
      </c>
      <c r="B168">
        <v>1.89</v>
      </c>
      <c r="C168">
        <v>25.53</v>
      </c>
      <c r="D168">
        <v>13.72</v>
      </c>
      <c r="E168">
        <v>122.35</v>
      </c>
      <c r="F168">
        <v>12</v>
      </c>
      <c r="G168" t="s">
        <v>8</v>
      </c>
    </row>
    <row r="169" spans="1:13" x14ac:dyDescent="0.45">
      <c r="A169" t="s">
        <v>20</v>
      </c>
    </row>
    <row r="170" spans="1:13" x14ac:dyDescent="0.45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</row>
    <row r="171" spans="1:13" x14ac:dyDescent="0.45">
      <c r="A171">
        <v>1</v>
      </c>
      <c r="B171">
        <v>0</v>
      </c>
      <c r="C171">
        <v>0</v>
      </c>
      <c r="D171">
        <v>83.8</v>
      </c>
      <c r="E171">
        <v>83.8</v>
      </c>
      <c r="F171">
        <v>5</v>
      </c>
      <c r="G171" t="s">
        <v>7</v>
      </c>
    </row>
    <row r="172" spans="1:13" x14ac:dyDescent="0.45">
      <c r="A172">
        <v>2</v>
      </c>
      <c r="B172">
        <v>2.87</v>
      </c>
      <c r="C172">
        <v>2.87</v>
      </c>
      <c r="D172">
        <v>24.8</v>
      </c>
      <c r="E172">
        <v>108.6</v>
      </c>
      <c r="F172">
        <v>4</v>
      </c>
      <c r="G172" t="s">
        <v>7</v>
      </c>
      <c r="J172" t="s">
        <v>21</v>
      </c>
      <c r="K172">
        <v>13</v>
      </c>
      <c r="L172" t="s">
        <v>25</v>
      </c>
      <c r="M172" s="1">
        <f>SUM(F171:F175,F178,F179,F181:F186)/K172</f>
        <v>7.0769230769230766</v>
      </c>
    </row>
    <row r="173" spans="1:13" x14ac:dyDescent="0.45">
      <c r="A173">
        <v>3</v>
      </c>
      <c r="B173">
        <v>1.38</v>
      </c>
      <c r="C173">
        <v>4.25</v>
      </c>
      <c r="D173">
        <v>-26.12</v>
      </c>
      <c r="E173">
        <v>82.48</v>
      </c>
      <c r="F173">
        <v>7</v>
      </c>
      <c r="G173" t="s">
        <v>7</v>
      </c>
      <c r="J173" t="s">
        <v>22</v>
      </c>
      <c r="K173">
        <v>4</v>
      </c>
      <c r="L173" t="s">
        <v>26</v>
      </c>
      <c r="M173" s="1">
        <f>SUM(F176,F177,F180,F187)/K173</f>
        <v>8</v>
      </c>
    </row>
    <row r="174" spans="1:13" x14ac:dyDescent="0.45">
      <c r="A174">
        <v>4</v>
      </c>
      <c r="B174">
        <v>6.38</v>
      </c>
      <c r="C174">
        <v>10.63</v>
      </c>
      <c r="D174">
        <v>8.18</v>
      </c>
      <c r="E174">
        <v>90.67</v>
      </c>
      <c r="F174">
        <v>10</v>
      </c>
      <c r="G174" t="s">
        <v>7</v>
      </c>
      <c r="J174" t="s">
        <v>30</v>
      </c>
      <c r="K174">
        <v>17</v>
      </c>
      <c r="L174" t="s">
        <v>27</v>
      </c>
      <c r="M174" s="1">
        <f>SUM(F171:F187)/K174</f>
        <v>7.2941176470588234</v>
      </c>
    </row>
    <row r="175" spans="1:13" x14ac:dyDescent="0.45">
      <c r="A175">
        <v>5</v>
      </c>
      <c r="B175">
        <v>1.38</v>
      </c>
      <c r="C175">
        <v>12.01</v>
      </c>
      <c r="D175">
        <v>-15.82</v>
      </c>
      <c r="E175">
        <v>74.849999999999994</v>
      </c>
      <c r="F175">
        <v>6</v>
      </c>
      <c r="G175" t="s">
        <v>7</v>
      </c>
      <c r="J175" t="s">
        <v>23</v>
      </c>
      <c r="K175" s="2">
        <f>(SUM(E171:E187)/K174)</f>
        <v>94.367647058823536</v>
      </c>
    </row>
    <row r="176" spans="1:13" x14ac:dyDescent="0.45">
      <c r="A176">
        <v>6</v>
      </c>
      <c r="B176">
        <v>0.26</v>
      </c>
      <c r="C176">
        <v>12.27</v>
      </c>
      <c r="D176">
        <v>55.68</v>
      </c>
      <c r="E176">
        <v>130.53</v>
      </c>
      <c r="F176">
        <v>8</v>
      </c>
      <c r="G176" t="s">
        <v>8</v>
      </c>
      <c r="J176" t="s">
        <v>24</v>
      </c>
      <c r="K176">
        <f>MEDIAN(E171:E187)</f>
        <v>82.48</v>
      </c>
    </row>
    <row r="177" spans="1:11" x14ac:dyDescent="0.45">
      <c r="A177">
        <v>7</v>
      </c>
      <c r="B177">
        <v>1.87</v>
      </c>
      <c r="C177">
        <v>14.14</v>
      </c>
      <c r="D177">
        <v>-7.76</v>
      </c>
      <c r="E177">
        <v>122.77</v>
      </c>
      <c r="F177">
        <v>6</v>
      </c>
      <c r="G177" t="s">
        <v>8</v>
      </c>
    </row>
    <row r="178" spans="1:11" x14ac:dyDescent="0.45">
      <c r="A178">
        <v>8</v>
      </c>
      <c r="B178">
        <v>1.5</v>
      </c>
      <c r="C178">
        <v>15.64</v>
      </c>
      <c r="D178">
        <v>-41.23</v>
      </c>
      <c r="E178">
        <v>81.540000000000006</v>
      </c>
      <c r="F178">
        <v>8</v>
      </c>
      <c r="G178" t="s">
        <v>7</v>
      </c>
      <c r="J178" t="s">
        <v>28</v>
      </c>
      <c r="K178" s="1">
        <f>SUM(B171:B187)/K174</f>
        <v>1.7005882352941173</v>
      </c>
    </row>
    <row r="179" spans="1:11" x14ac:dyDescent="0.45">
      <c r="A179">
        <v>9</v>
      </c>
      <c r="B179">
        <v>4.5</v>
      </c>
      <c r="C179">
        <v>20.14</v>
      </c>
      <c r="D179">
        <v>-4.1500000000000004</v>
      </c>
      <c r="E179">
        <v>77.39</v>
      </c>
      <c r="F179">
        <v>7</v>
      </c>
      <c r="G179" t="s">
        <v>7</v>
      </c>
      <c r="J179" t="s">
        <v>29</v>
      </c>
      <c r="K179">
        <f>MEDIAN(B171:B187)</f>
        <v>1.5</v>
      </c>
    </row>
    <row r="180" spans="1:11" x14ac:dyDescent="0.45">
      <c r="A180">
        <v>10</v>
      </c>
      <c r="B180">
        <v>0.38</v>
      </c>
      <c r="C180">
        <v>20.52</v>
      </c>
      <c r="D180">
        <v>45.04</v>
      </c>
      <c r="E180">
        <v>122.43</v>
      </c>
      <c r="F180">
        <v>10</v>
      </c>
      <c r="G180" t="s">
        <v>8</v>
      </c>
    </row>
    <row r="181" spans="1:11" x14ac:dyDescent="0.45">
      <c r="A181">
        <v>11</v>
      </c>
      <c r="B181">
        <v>1.63</v>
      </c>
      <c r="C181">
        <v>22.15</v>
      </c>
      <c r="D181">
        <v>-47.95</v>
      </c>
      <c r="E181">
        <v>74.48</v>
      </c>
      <c r="F181">
        <v>7</v>
      </c>
      <c r="G181" t="s">
        <v>7</v>
      </c>
    </row>
    <row r="182" spans="1:11" x14ac:dyDescent="0.45">
      <c r="A182">
        <v>12</v>
      </c>
      <c r="B182">
        <v>0.5</v>
      </c>
      <c r="C182">
        <v>22.65</v>
      </c>
      <c r="D182">
        <v>31.47</v>
      </c>
      <c r="E182">
        <v>105.94</v>
      </c>
      <c r="F182">
        <v>10</v>
      </c>
      <c r="G182" t="s">
        <v>7</v>
      </c>
    </row>
    <row r="183" spans="1:11" x14ac:dyDescent="0.45">
      <c r="A183">
        <v>13</v>
      </c>
      <c r="B183">
        <v>1.5</v>
      </c>
      <c r="C183">
        <v>24.15</v>
      </c>
      <c r="D183">
        <v>-23.92</v>
      </c>
      <c r="E183">
        <v>82.02</v>
      </c>
      <c r="F183">
        <v>7</v>
      </c>
      <c r="G183" t="s">
        <v>7</v>
      </c>
    </row>
    <row r="184" spans="1:11" x14ac:dyDescent="0.45">
      <c r="A184">
        <v>14</v>
      </c>
      <c r="B184">
        <v>0.5</v>
      </c>
      <c r="C184">
        <v>24.65</v>
      </c>
      <c r="D184">
        <v>-0.28000000000000003</v>
      </c>
      <c r="E184">
        <v>81.739999999999995</v>
      </c>
      <c r="F184">
        <v>9</v>
      </c>
      <c r="G184" t="s">
        <v>7</v>
      </c>
    </row>
    <row r="185" spans="1:11" x14ac:dyDescent="0.45">
      <c r="A185">
        <v>15</v>
      </c>
      <c r="B185">
        <v>1.63</v>
      </c>
      <c r="C185">
        <v>26.28</v>
      </c>
      <c r="D185">
        <v>-7.71</v>
      </c>
      <c r="E185">
        <v>74.03</v>
      </c>
      <c r="F185">
        <v>6</v>
      </c>
      <c r="G185" t="s">
        <v>7</v>
      </c>
    </row>
    <row r="186" spans="1:11" x14ac:dyDescent="0.45">
      <c r="A186">
        <v>16</v>
      </c>
      <c r="B186">
        <v>2.13</v>
      </c>
      <c r="C186">
        <v>28.41</v>
      </c>
      <c r="D186">
        <v>0.86</v>
      </c>
      <c r="E186">
        <v>74.89</v>
      </c>
      <c r="F186">
        <v>6</v>
      </c>
      <c r="G186" t="s">
        <v>7</v>
      </c>
    </row>
    <row r="187" spans="1:11" x14ac:dyDescent="0.45">
      <c r="A187">
        <v>17</v>
      </c>
      <c r="B187">
        <v>0.5</v>
      </c>
      <c r="C187">
        <v>28.91</v>
      </c>
      <c r="D187">
        <v>61.21</v>
      </c>
      <c r="E187">
        <v>136.09</v>
      </c>
      <c r="F187">
        <v>8</v>
      </c>
      <c r="G18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rep_angles - 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Bisgaard</dc:creator>
  <cp:lastModifiedBy>Lukas Kyster</cp:lastModifiedBy>
  <dcterms:created xsi:type="dcterms:W3CDTF">2023-12-12T12:46:17Z</dcterms:created>
  <dcterms:modified xsi:type="dcterms:W3CDTF">2023-12-12T14:52:11Z</dcterms:modified>
</cp:coreProperties>
</file>