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15"/>
  <workbookPr/>
  <mc:AlternateContent xmlns:mc="http://schemas.openxmlformats.org/markup-compatibility/2006">
    <mc:Choice Requires="x15">
      <x15ac:absPath xmlns:x15ac="http://schemas.microsoft.com/office/spreadsheetml/2010/11/ac" url="C:\Users\frede\Dropbox\"/>
    </mc:Choice>
  </mc:AlternateContent>
  <xr:revisionPtr revIDLastSave="0" documentId="13_ncr:1_{77B2F389-4E8C-4F69-AEA2-6111C7E42450}" xr6:coauthVersionLast="47" xr6:coauthVersionMax="47" xr10:uidLastSave="{00000000-0000-0000-0000-000000000000}"/>
  <bookViews>
    <workbookView xWindow="20370" yWindow="-2775" windowWidth="29040" windowHeight="15840" tabRatio="714" activeTab="1" xr2:uid="{00000000-000D-0000-FFFF-FFFF00000000}"/>
  </bookViews>
  <sheets>
    <sheet name="DATA" sheetId="5" r:id="rId1"/>
    <sheet name="DASHBOARD" sheetId="13" r:id="rId2"/>
    <sheet name="PIVOTS &amp; CALCULATIONS" sheetId="16" r:id="rId3"/>
    <sheet name="DATES &amp; GRADES" sheetId="18" r:id="rId4"/>
  </sheets>
  <definedNames>
    <definedName name="_xlchart.v5.0" hidden="1">'PIVOTS &amp; CALCULATIONS'!$H$41:$H$47</definedName>
    <definedName name="_xlchart.v5.1" hidden="1">'PIVOTS &amp; CALCULATIONS'!$I$41</definedName>
    <definedName name="_xlchart.v5.10" hidden="1">'PIVOTS &amp; CALCULATIONS'!$I$41:$I$47</definedName>
    <definedName name="_xlchart.v5.11" hidden="1">'PIVOTS &amp; CALCULATIONS'!$N$4</definedName>
    <definedName name="_xlchart.v5.12" hidden="1">'PIVOTS &amp; CALCULATIONS'!$H$41:$H$47</definedName>
    <definedName name="_xlchart.v5.13" hidden="1">'PIVOTS &amp; CALCULATIONS'!$I$41</definedName>
    <definedName name="_xlchart.v5.14" hidden="1">'PIVOTS &amp; CALCULATIONS'!$I$41:$I$47</definedName>
    <definedName name="_xlchart.v5.15" hidden="1">'PIVOTS &amp; CALCULATIONS'!$N$4</definedName>
    <definedName name="_xlchart.v5.2" hidden="1">'PIVOTS &amp; CALCULATIONS'!$I$41:$I$47</definedName>
    <definedName name="_xlchart.v5.3" hidden="1">'PIVOTS &amp; CALCULATIONS'!$N$4</definedName>
    <definedName name="_xlchart.v5.4" hidden="1">'PIVOTS &amp; CALCULATIONS'!$H$41:$H$47</definedName>
    <definedName name="_xlchart.v5.5" hidden="1">'PIVOTS &amp; CALCULATIONS'!$I$41</definedName>
    <definedName name="_xlchart.v5.6" hidden="1">'PIVOTS &amp; CALCULATIONS'!$I$41:$I$47</definedName>
    <definedName name="_xlchart.v5.7" hidden="1">'PIVOTS &amp; CALCULATIONS'!$N$4</definedName>
    <definedName name="_xlchart.v5.8" hidden="1">'PIVOTS &amp; CALCULATIONS'!$H$41:$H$47</definedName>
    <definedName name="_xlchart.v5.9" hidden="1">'PIVOTS &amp; CALCULATIONS'!$I$41</definedName>
    <definedName name="_xlcn.WorksheetConnection_Sportclimbingdataanddashboard.xlsxGRADES1" hidden="1">GRADES[]</definedName>
    <definedName name="_xlcn.WorksheetConnection_Sportclimbingdataanddashboard.xlsxMONTHS1" hidden="1">MONTHS[]</definedName>
    <definedName name="_xlcn.WorksheetConnection_Sportclimbingdataanddashboard.xlsxSportClimbing1" hidden="1">SportClimbing[]</definedName>
    <definedName name="_xlcn.WorksheetConnection_Sportclimbingdataanddashboard.xlsxYears1" hidden="1">YEARS[]</definedName>
    <definedName name="Slicer_Belayer1">#N/A</definedName>
    <definedName name="Slicer_Crag">#N/A</definedName>
    <definedName name="Slicer_Grade">#N/A</definedName>
    <definedName name="Slicer_Height__m">#N/A</definedName>
    <definedName name="Slicer_Total_number_of_tries">#N/A</definedName>
    <definedName name="Slicer_YEARS">#N/A</definedName>
  </definedNames>
  <calcPr calcId="191029"/>
  <pivotCaches>
    <pivotCache cacheId="671" r:id="rId5"/>
    <pivotCache cacheId="675" r:id="rId6"/>
    <pivotCache cacheId="678" r:id="rId7"/>
    <pivotCache cacheId="681" r:id="rId8"/>
    <pivotCache cacheId="684" r:id="rId9"/>
    <pivotCache cacheId="687" r:id="rId10"/>
    <pivotCache cacheId="690" r:id="rId11"/>
    <pivotCache cacheId="693" r:id="rId12"/>
    <pivotCache cacheId="696" r:id="rId13"/>
    <pivotCache cacheId="699" r:id="rId14"/>
  </pivotCaches>
  <extLst>
    <ext xmlns:x14="http://schemas.microsoft.com/office/spreadsheetml/2009/9/main" uri="{876F7934-8845-4945-9796-88D515C7AA90}">
      <x14:pivotCaches>
        <pivotCache cacheId="674" r:id="rId15"/>
      </x14:pivotCaches>
    </ex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Years" name="Years" connection="WorksheetConnection_Sport climbing data and dashboard.xlsx!Years"/>
          <x15:modelTable id="SportClimbing" name="SportClimbing" connection="WorksheetConnection_Sport climbing data and dashboard.xlsx!SportClimbing"/>
          <x15:modelTable id="MONTHS" name="MONTHS" connection="WorksheetConnection_Sport climbing data and dashboard.xlsx!MONTHS"/>
          <x15:modelTable id="GRADES" name="GRADES" connection="WorksheetConnection_Sport climbing data and dashboard.xlsx!GRADES"/>
        </x15:modelTables>
        <x15:modelRelationships>
          <x15:modelRelationship fromTable="SportClimbing" fromColumn="Year" toTable="Years" toColumn="YEARS"/>
          <x15:modelRelationship fromTable="SportClimbing" fromColumn="Month" toTable="MONTHS" toColumn="MONTHS 2"/>
          <x15:modelRelationship fromTable="SportClimbing" fromColumn="Grade" toTable="GRADES" toColumn="GRADES"/>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5" l="1"/>
  <c r="J164" i="5"/>
  <c r="J163" i="5"/>
  <c r="J162" i="5"/>
  <c r="J161" i="5"/>
  <c r="J160" i="5"/>
  <c r="J159" i="5"/>
  <c r="J158" i="5"/>
  <c r="J157" i="5"/>
  <c r="J156" i="5"/>
  <c r="J155" i="5"/>
  <c r="J154" i="5"/>
  <c r="J153" i="5"/>
  <c r="J152" i="5"/>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J8" i="5"/>
  <c r="J7" i="5"/>
  <c r="J6" i="5"/>
  <c r="J5" i="5"/>
  <c r="J4" i="5"/>
  <c r="J3" i="5"/>
  <c r="Q3" i="16"/>
  <c r="Q4" i="16"/>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I27" i="16" l="1"/>
  <c r="I26" i="16"/>
  <c r="I25" i="16"/>
  <c r="I24" i="16"/>
  <c r="I23" i="16"/>
  <c r="I22" i="16"/>
  <c r="I21" i="16"/>
  <c r="I20" i="16"/>
  <c r="I19" i="16"/>
  <c r="I18" i="16"/>
  <c r="H19" i="16"/>
  <c r="H20" i="16"/>
  <c r="H21" i="16"/>
  <c r="H22" i="16"/>
  <c r="H23" i="16"/>
  <c r="H24" i="16"/>
  <c r="H25" i="16"/>
  <c r="H26" i="16"/>
  <c r="H27" i="16"/>
  <c r="H18" i="16"/>
  <c r="I46" i="16"/>
  <c r="C19" i="16"/>
  <c r="I45" i="16"/>
  <c r="C18" i="16"/>
  <c r="I44" i="16"/>
  <c r="C17" i="16"/>
  <c r="C16" i="16"/>
  <c r="I43" i="16"/>
  <c r="C21" i="16"/>
  <c r="I29" i="16"/>
  <c r="I47" i="16"/>
  <c r="I42" i="16"/>
  <c r="C15" i="16"/>
  <c r="I48" i="16"/>
  <c r="C20" i="16"/>
  <c r="B16" i="16" l="1"/>
  <c r="B17" i="16"/>
  <c r="B18" i="16"/>
  <c r="B15" i="16"/>
  <c r="B19" i="16"/>
  <c r="B20" i="16"/>
  <c r="I28"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Frédéric Malharin</author>
  </authors>
  <commentList>
    <comment ref="I1" authorId="0" shapeId="0" xr:uid="{EDF05FA9-2004-42EF-9473-876A07276875}">
      <text>
        <r>
          <rPr>
            <b/>
            <sz val="9"/>
            <color indexed="81"/>
            <rFont val="Tahoma"/>
            <family val="2"/>
          </rPr>
          <t>Frédéric Malharin:</t>
        </r>
        <r>
          <rPr>
            <sz val="9"/>
            <color indexed="81"/>
            <rFont val="Tahoma"/>
            <family val="2"/>
          </rPr>
          <t xml:space="preserve">
These tables are here to help the data model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DBA5CB-20A4-40B6-AF54-415DA841954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78B3C72-F084-4327-945E-2B0EB8A49FD5}" name="WorksheetConnection_Sport climbing data and dashboard.xlsx!GRADES" type="102" refreshedVersion="8" minRefreshableVersion="5">
    <extLst>
      <ext xmlns:x15="http://schemas.microsoft.com/office/spreadsheetml/2010/11/main" uri="{DE250136-89BD-433C-8126-D09CA5730AF9}">
        <x15:connection id="GRADES">
          <x15:rangePr sourceName="_xlcn.WorksheetConnection_Sportclimbingdataanddashboard.xlsxGRADES1"/>
        </x15:connection>
      </ext>
    </extLst>
  </connection>
  <connection id="3" xr16:uid="{9E78F1B0-EA9B-4403-AD98-705DDB5C41E6}" name="WorksheetConnection_Sport climbing data and dashboard.xlsx!MONTHS" type="102" refreshedVersion="8" minRefreshableVersion="5">
    <extLst>
      <ext xmlns:x15="http://schemas.microsoft.com/office/spreadsheetml/2010/11/main" uri="{DE250136-89BD-433C-8126-D09CA5730AF9}">
        <x15:connection id="MONTHS">
          <x15:rangePr sourceName="_xlcn.WorksheetConnection_Sportclimbingdataanddashboard.xlsxMONTHS1"/>
        </x15:connection>
      </ext>
    </extLst>
  </connection>
  <connection id="4" xr16:uid="{3CFF11E8-D37B-46D2-8133-BC48A5D533F3}" name="WorksheetConnection_Sport climbing data and dashboard.xlsx!SportClimbing" type="102" refreshedVersion="8" minRefreshableVersion="5">
    <extLst>
      <ext xmlns:x15="http://schemas.microsoft.com/office/spreadsheetml/2010/11/main" uri="{DE250136-89BD-433C-8126-D09CA5730AF9}">
        <x15:connection id="SportClimbing" autoDelete="1">
          <x15:rangePr sourceName="_xlcn.WorksheetConnection_Sportclimbingdataanddashboard.xlsxSportClimbing1"/>
        </x15:connection>
      </ext>
    </extLst>
  </connection>
  <connection id="5" xr16:uid="{FC48776C-B6A7-42DB-8CBF-3A8A15BCC05B}" name="WorksheetConnection_Sport climbing data and dashboard.xlsx!Years" type="102" refreshedVersion="8" minRefreshableVersion="5">
    <extLst>
      <ext xmlns:x15="http://schemas.microsoft.com/office/spreadsheetml/2010/11/main" uri="{DE250136-89BD-433C-8126-D09CA5730AF9}">
        <x15:connection id="Years">
          <x15:rangePr sourceName="_xlcn.WorksheetConnection_Sportclimbingdataanddashboard.xlsxYears1"/>
        </x15:connection>
      </ext>
    </extLst>
  </connection>
</connections>
</file>

<file path=xl/sharedStrings.xml><?xml version="1.0" encoding="utf-8"?>
<sst xmlns="http://schemas.openxmlformats.org/spreadsheetml/2006/main" count="1385" uniqueCount="423">
  <si>
    <t>Gauche</t>
  </si>
  <si>
    <t>Roc d'Anglars</t>
  </si>
  <si>
    <t>Mégaboule</t>
  </si>
  <si>
    <t>7a</t>
  </si>
  <si>
    <t>Révélations</t>
  </si>
  <si>
    <t>Clin d'oeil à la Lune</t>
  </si>
  <si>
    <t>Thomas Bur</t>
  </si>
  <si>
    <t>Sex Machine</t>
  </si>
  <si>
    <t>Gorges de la Cesse</t>
  </si>
  <si>
    <t>Cassiopée</t>
  </si>
  <si>
    <t>Guhlm</t>
  </si>
  <si>
    <t>flash</t>
  </si>
  <si>
    <t>Carol</t>
  </si>
  <si>
    <t>Teddy</t>
  </si>
  <si>
    <t>Lola</t>
  </si>
  <si>
    <t>Rodellar</t>
  </si>
  <si>
    <t>Pared de la Virgen</t>
  </si>
  <si>
    <t>Shyamal</t>
  </si>
  <si>
    <t>Roc de la Lluna</t>
  </si>
  <si>
    <t>Sud</t>
  </si>
  <si>
    <t>De socials un 10</t>
  </si>
  <si>
    <t>7a+</t>
  </si>
  <si>
    <t>Gelida</t>
  </si>
  <si>
    <t>Centre</t>
  </si>
  <si>
    <t>David Valls</t>
  </si>
  <si>
    <t>Garraf</t>
  </si>
  <si>
    <t>Mala Dona</t>
  </si>
  <si>
    <t>Pasaba por aquí</t>
  </si>
  <si>
    <t>KA NO</t>
  </si>
  <si>
    <t>7b</t>
  </si>
  <si>
    <t>Amor suprem</t>
  </si>
  <si>
    <t>Neska polita</t>
  </si>
  <si>
    <t>7b+</t>
  </si>
  <si>
    <t>nº28</t>
  </si>
  <si>
    <t>Andres Villarroel</t>
  </si>
  <si>
    <t>nº26</t>
  </si>
  <si>
    <t>Xapes Negres</t>
  </si>
  <si>
    <t>Marc Ros</t>
  </si>
  <si>
    <t>Dave</t>
  </si>
  <si>
    <t>Dos peluts i un destí</t>
  </si>
  <si>
    <t>Merda de la serra</t>
  </si>
  <si>
    <t>Simply Extrem</t>
  </si>
  <si>
    <t>Las Garretes del Garraf</t>
  </si>
  <si>
    <t>Siurana</t>
  </si>
  <si>
    <t>L'aparador</t>
  </si>
  <si>
    <t>Brigadistak</t>
  </si>
  <si>
    <t>Lo dejé to blanco</t>
  </si>
  <si>
    <t>Calma Tensa</t>
  </si>
  <si>
    <t>Imperatriz Esmeralda</t>
  </si>
  <si>
    <t>Font Soleia</t>
  </si>
  <si>
    <t>Paret Gran</t>
  </si>
  <si>
    <t>Súbete a mi piel</t>
  </si>
  <si>
    <t>Daniel Perez</t>
  </si>
  <si>
    <t>Henry</t>
  </si>
  <si>
    <t>Garroma</t>
  </si>
  <si>
    <t>El Callejón</t>
  </si>
  <si>
    <t>Good feeling</t>
  </si>
  <si>
    <t>Cova de l'Arcada</t>
  </si>
  <si>
    <t>Juan y Fran se nos van</t>
  </si>
  <si>
    <t>Las ventanas</t>
  </si>
  <si>
    <t>Viagraman</t>
  </si>
  <si>
    <t>El Pati</t>
  </si>
  <si>
    <t>Sugopy</t>
  </si>
  <si>
    <t>Esperó Primavera</t>
  </si>
  <si>
    <t>Se m'apaga la baldufa</t>
  </si>
  <si>
    <t>Performance</t>
  </si>
  <si>
    <t>El Gruyere</t>
  </si>
  <si>
    <t>Requiem</t>
  </si>
  <si>
    <t>Margalef</t>
  </si>
  <si>
    <t>7c</t>
  </si>
  <si>
    <t>Montserrat norte</t>
  </si>
  <si>
    <t>Montserrat sur</t>
  </si>
  <si>
    <t>Collegats</t>
  </si>
  <si>
    <t>Fleck</t>
  </si>
  <si>
    <t>La Pedrera</t>
  </si>
  <si>
    <t>Crit de Panic</t>
  </si>
  <si>
    <t>Sadernes</t>
  </si>
  <si>
    <t>Mallorca</t>
  </si>
  <si>
    <t>Cala Sa Nau</t>
  </si>
  <si>
    <t>Cala Mitjana</t>
  </si>
  <si>
    <t>Balsa Boys</t>
  </si>
  <si>
    <t>Rich Bitch</t>
  </si>
  <si>
    <t>Attack of the Spindly Killer Fish</t>
  </si>
  <si>
    <t>water solo</t>
  </si>
  <si>
    <t>Brego</t>
  </si>
  <si>
    <t>Cetaci</t>
  </si>
  <si>
    <t>Cova dels Bombers</t>
  </si>
  <si>
    <t>Hervé</t>
  </si>
  <si>
    <t>Josuai Lama</t>
  </si>
  <si>
    <t>Tieme</t>
  </si>
  <si>
    <t>Beso de Cobra</t>
  </si>
  <si>
    <t>Siuranella Este</t>
  </si>
  <si>
    <t>Cova del Bisbe</t>
  </si>
  <si>
    <t>L'Herbolari</t>
  </si>
  <si>
    <t>El Cargol</t>
  </si>
  <si>
    <t>Jeketepeke</t>
  </si>
  <si>
    <t>Cojón prieto</t>
  </si>
  <si>
    <t>La panxa del bou</t>
  </si>
  <si>
    <t>Rauxa</t>
  </si>
  <si>
    <t>Huir para vivir</t>
  </si>
  <si>
    <t>Grau dels matxos</t>
  </si>
  <si>
    <t>Cingles</t>
  </si>
  <si>
    <t>Piano Piano</t>
  </si>
  <si>
    <t>No ho sé</t>
  </si>
  <si>
    <t>Angel</t>
  </si>
  <si>
    <t>Arbolí</t>
  </si>
  <si>
    <t>Can Gans Dionis</t>
  </si>
  <si>
    <t>Prendre la tête</t>
  </si>
  <si>
    <t>No m'enganyis mes</t>
  </si>
  <si>
    <t>Little Ted</t>
  </si>
  <si>
    <t>El Dard</t>
  </si>
  <si>
    <t>Pelu</t>
  </si>
  <si>
    <t>Mystiflower</t>
  </si>
  <si>
    <t>Mr Krek</t>
  </si>
  <si>
    <t>El Falcó</t>
  </si>
  <si>
    <t>El Salt de la Reina Mora</t>
  </si>
  <si>
    <t>Anys Bionics</t>
  </si>
  <si>
    <t>Can Simiro</t>
  </si>
  <si>
    <t>Manara Clic</t>
  </si>
  <si>
    <t>Fotut Futur</t>
  </si>
  <si>
    <t>Lena</t>
  </si>
  <si>
    <t>Megatrix</t>
  </si>
  <si>
    <t>Karla Mexicana</t>
  </si>
  <si>
    <t>Can Paulet</t>
  </si>
  <si>
    <t>Esquerra</t>
  </si>
  <si>
    <t>Qui s'ha mort</t>
  </si>
  <si>
    <t>Chulilla</t>
  </si>
  <si>
    <t>Sex shop</t>
  </si>
  <si>
    <t>Chorreras</t>
  </si>
  <si>
    <t>Oasis</t>
  </si>
  <si>
    <t>onsight</t>
  </si>
  <si>
    <t>Yoel</t>
  </si>
  <si>
    <t>Guy</t>
  </si>
  <si>
    <t>Gustavo</t>
  </si>
  <si>
    <t>Dale duro negro</t>
  </si>
  <si>
    <t>Los caminantes</t>
  </si>
  <si>
    <t>Day</t>
  </si>
  <si>
    <t>Month</t>
  </si>
  <si>
    <t>Year</t>
  </si>
  <si>
    <t>Route name</t>
  </si>
  <si>
    <t>Grade</t>
  </si>
  <si>
    <t>Crag</t>
  </si>
  <si>
    <t>Sector</t>
  </si>
  <si>
    <t>Height (m)</t>
  </si>
  <si>
    <t>Belayer</t>
  </si>
  <si>
    <t>Total number of tries</t>
  </si>
  <si>
    <t>Patrick</t>
  </si>
  <si>
    <t>Byron</t>
  </si>
  <si>
    <t>Juan</t>
  </si>
  <si>
    <t>Will</t>
  </si>
  <si>
    <t>Martyn</t>
  </si>
  <si>
    <t>Jan</t>
  </si>
  <si>
    <t>Feb</t>
  </si>
  <si>
    <t>March</t>
  </si>
  <si>
    <t>April</t>
  </si>
  <si>
    <t>May</t>
  </si>
  <si>
    <t>June</t>
  </si>
  <si>
    <t>July</t>
  </si>
  <si>
    <t>Aug</t>
  </si>
  <si>
    <t>Sep</t>
  </si>
  <si>
    <t>Nov</t>
  </si>
  <si>
    <t>Dec</t>
  </si>
  <si>
    <t>Oct</t>
  </si>
  <si>
    <t>7c+</t>
  </si>
  <si>
    <t>Kathy</t>
  </si>
  <si>
    <t>Curriculo vaginal</t>
  </si>
  <si>
    <t>Masters</t>
  </si>
  <si>
    <t>Zikrutiña mientras puedas</t>
  </si>
  <si>
    <t>Fantasía</t>
  </si>
  <si>
    <t>Ulises</t>
  </si>
  <si>
    <t>Ay Mamita</t>
  </si>
  <si>
    <t>Kat</t>
  </si>
  <si>
    <t>Bindelef</t>
  </si>
  <si>
    <t>La Mainadera</t>
  </si>
  <si>
    <t>Baby sitter</t>
  </si>
  <si>
    <t>Cabernet</t>
  </si>
  <si>
    <t>La forum de les postures</t>
  </si>
  <si>
    <t>Mar de fons</t>
  </si>
  <si>
    <t>La mía</t>
  </si>
  <si>
    <t>El Charlatán</t>
  </si>
  <si>
    <t>Culample 4</t>
  </si>
  <si>
    <t>Calendra</t>
  </si>
  <si>
    <t>Ladilla</t>
  </si>
  <si>
    <t>Castell s'Espasa dret</t>
  </si>
  <si>
    <t>El prohibitivo</t>
  </si>
  <si>
    <t>Esgraons al cel</t>
  </si>
  <si>
    <t>Montserrat Sur</t>
  </si>
  <si>
    <t>La Piula</t>
  </si>
  <si>
    <t>Menganos</t>
  </si>
  <si>
    <t>Bisexual</t>
  </si>
  <si>
    <t>Corral nou</t>
  </si>
  <si>
    <t>Bocadillo de calamares en el km 0</t>
  </si>
  <si>
    <t>Salmoneti a contra corrent</t>
  </si>
  <si>
    <t>Herbolari</t>
  </si>
  <si>
    <t>L'Olla</t>
  </si>
  <si>
    <t>Cargol treu banya</t>
  </si>
  <si>
    <t>Fisuterapia</t>
  </si>
  <si>
    <t>Lo més negre</t>
  </si>
  <si>
    <t>Salmo veintitrés</t>
  </si>
  <si>
    <t>Café del mar</t>
  </si>
  <si>
    <t>El Casot</t>
  </si>
  <si>
    <t>Can Codolar</t>
  </si>
  <si>
    <t>Cova de l'os</t>
  </si>
  <si>
    <t>Antonin</t>
  </si>
  <si>
    <t>Jihad</t>
  </si>
  <si>
    <t>La Siberiana</t>
  </si>
  <si>
    <t>Siuranella Centre</t>
  </si>
  <si>
    <t>Tikis Mikis</t>
  </si>
  <si>
    <t>Inti</t>
  </si>
  <si>
    <t>El ultimo poeta</t>
  </si>
  <si>
    <t>Cop de roc</t>
  </si>
  <si>
    <t>Laila</t>
  </si>
  <si>
    <t>Avui si que no m'enganyes</t>
  </si>
  <si>
    <t>page 4</t>
  </si>
  <si>
    <t>page 5</t>
  </si>
  <si>
    <t>No name num 93</t>
  </si>
  <si>
    <t>El Trapella num 90</t>
  </si>
  <si>
    <t>El Drac</t>
  </si>
  <si>
    <t>Gabo</t>
  </si>
  <si>
    <t>Pota de bou</t>
  </si>
  <si>
    <t>page 6</t>
  </si>
  <si>
    <t>ACDC</t>
  </si>
  <si>
    <t>Ca l'Onassis</t>
  </si>
  <si>
    <t>Ni me n'entero</t>
  </si>
  <si>
    <t>Ca la Isabel</t>
  </si>
  <si>
    <t>Bamboleiro</t>
  </si>
  <si>
    <t>Grau dels Masets Baix</t>
  </si>
  <si>
    <t>No hi ha pa per tant xoriço</t>
  </si>
  <si>
    <t>Can Melafots</t>
  </si>
  <si>
    <t>Ca l'Orro</t>
  </si>
  <si>
    <t>Lydia</t>
  </si>
  <si>
    <t>Bernardo</t>
  </si>
  <si>
    <t>Grand Total</t>
  </si>
  <si>
    <t>Row Labels</t>
  </si>
  <si>
    <t>Remulo y romo</t>
  </si>
  <si>
    <t>La Morena de Montsant</t>
  </si>
  <si>
    <t>Pako pintxo</t>
  </si>
  <si>
    <t>Clone Club</t>
  </si>
  <si>
    <t>Grau dels Masets Esquerra</t>
  </si>
  <si>
    <t>La Transformació</t>
  </si>
  <si>
    <t>Alpha</t>
  </si>
  <si>
    <t>Mainada de plafó</t>
  </si>
  <si>
    <t>page 2</t>
  </si>
  <si>
    <t>page 3</t>
  </si>
  <si>
    <t>?</t>
  </si>
  <si>
    <t>No pasarán</t>
  </si>
  <si>
    <t>Semen up</t>
  </si>
  <si>
    <t>Daniel Taupin</t>
  </si>
  <si>
    <t>Tsunami</t>
  </si>
  <si>
    <t>El Nas</t>
  </si>
  <si>
    <t>El Sunyer</t>
  </si>
  <si>
    <t>Bous i Esquellets</t>
  </si>
  <si>
    <t>Sean</t>
  </si>
  <si>
    <t>Las orelles del llop</t>
  </si>
  <si>
    <t>Emboirats</t>
  </si>
  <si>
    <t>Tiramilles</t>
  </si>
  <si>
    <t>Cala Varques - Metrosexual</t>
  </si>
  <si>
    <t>Sac de Gemecs</t>
  </si>
  <si>
    <t>Desvariant</t>
  </si>
  <si>
    <t>Ventolera Cosmica</t>
  </si>
  <si>
    <t>Country</t>
  </si>
  <si>
    <t>France</t>
  </si>
  <si>
    <t>Spain</t>
  </si>
  <si>
    <t>Donald</t>
  </si>
  <si>
    <t>Muro de lamentaciones</t>
  </si>
  <si>
    <t>Penyes Aragonesas (Castellón)</t>
  </si>
  <si>
    <t>LSD</t>
  </si>
  <si>
    <t>Dumbo love</t>
  </si>
  <si>
    <t>Blue agave</t>
  </si>
  <si>
    <t>El Magnate del tomate</t>
  </si>
  <si>
    <t>Tierra de Nadie</t>
  </si>
  <si>
    <t>La ciudad perdida de Muchapicha</t>
  </si>
  <si>
    <t>SPUF</t>
  </si>
  <si>
    <t>Portugal</t>
  </si>
  <si>
    <t>Fenda de Arrabida</t>
  </si>
  <si>
    <t>Carallon</t>
  </si>
  <si>
    <t>Vittorio</t>
  </si>
  <si>
    <t>Revelhao</t>
  </si>
  <si>
    <t>Atlantida</t>
  </si>
  <si>
    <t>Gaivotas</t>
  </si>
  <si>
    <t>Alexandre Marques</t>
  </si>
  <si>
    <t>Cavallers</t>
  </si>
  <si>
    <t>Kaos</t>
  </si>
  <si>
    <t>L'Obaga del Falcó</t>
  </si>
  <si>
    <t>L'Obaga</t>
  </si>
  <si>
    <t>Arseniac</t>
  </si>
  <si>
    <t>Le Fayet</t>
  </si>
  <si>
    <t>Thermes</t>
  </si>
  <si>
    <t>Kati Golovina</t>
  </si>
  <si>
    <t>Le Coupeau</t>
  </si>
  <si>
    <t>Chris Knight</t>
  </si>
  <si>
    <t>La Haine</t>
  </si>
  <si>
    <t>Left</t>
  </si>
  <si>
    <t>Right</t>
  </si>
  <si>
    <t>Doigts de fée pour un cœur de lion</t>
  </si>
  <si>
    <t>L'âge de cristal</t>
  </si>
  <si>
    <t>Combat des chefs</t>
  </si>
  <si>
    <t>Plan Plan</t>
  </si>
  <si>
    <t>Austria</t>
  </si>
  <si>
    <t>Maracuja</t>
  </si>
  <si>
    <t>Zillertal - Ewige Jagdgründe</t>
  </si>
  <si>
    <t>Wam</t>
  </si>
  <si>
    <t>Wig</t>
  </si>
  <si>
    <t xml:space="preserve">Schuh des Manitou </t>
  </si>
  <si>
    <t>Juman</t>
  </si>
  <si>
    <t>It's Easy</t>
  </si>
  <si>
    <t>Martinswand</t>
  </si>
  <si>
    <t>Dschungelbuch Hauptteil</t>
  </si>
  <si>
    <t>Kotitscha</t>
  </si>
  <si>
    <t>Blitzaktion</t>
  </si>
  <si>
    <t>Engelswand</t>
  </si>
  <si>
    <t>Ötztal</t>
  </si>
  <si>
    <t>Blockparty</t>
  </si>
  <si>
    <t>Italy</t>
  </si>
  <si>
    <t>Jugant amb foc</t>
  </si>
  <si>
    <t>Can Toni Gros</t>
  </si>
  <si>
    <t>L'esquitx</t>
  </si>
  <si>
    <t>Kun</t>
  </si>
  <si>
    <t>Mort de gana</t>
  </si>
  <si>
    <t>Enganyapardals</t>
  </si>
  <si>
    <t>Négociée</t>
  </si>
  <si>
    <t>Fumanchu</t>
  </si>
  <si>
    <t>Permagel</t>
  </si>
  <si>
    <t>Marxuquera</t>
  </si>
  <si>
    <t>Natasha</t>
  </si>
  <si>
    <t>Klaus Charfreitag</t>
  </si>
  <si>
    <t>Mikel</t>
  </si>
  <si>
    <t>Y un cacau más</t>
  </si>
  <si>
    <t>Cherales Grande</t>
  </si>
  <si>
    <t>Hijos de Caín</t>
  </si>
  <si>
    <t>Potente</t>
  </si>
  <si>
    <t xml:space="preserve">Wunderbare Welt der Schwerkraft </t>
  </si>
  <si>
    <t>Tibor</t>
  </si>
  <si>
    <t>Wunderbare Welt</t>
  </si>
  <si>
    <t>Berglsteinersee</t>
  </si>
  <si>
    <t>Secret Garden</t>
  </si>
  <si>
    <t>Bold Man</t>
  </si>
  <si>
    <t>Knappenwand</t>
  </si>
  <si>
    <t>Asier</t>
  </si>
  <si>
    <t>Was nicht passt wird passend gemacht</t>
  </si>
  <si>
    <t>Verschneidung links</t>
  </si>
  <si>
    <t>Gebi Crack</t>
  </si>
  <si>
    <t>Astholz</t>
  </si>
  <si>
    <t>Hundepension</t>
  </si>
  <si>
    <t>Dödl up</t>
  </si>
  <si>
    <t>Unterinn</t>
  </si>
  <si>
    <t>10</t>
  </si>
  <si>
    <t>14</t>
  </si>
  <si>
    <t>2</t>
  </si>
  <si>
    <t>3</t>
  </si>
  <si>
    <t>4</t>
  </si>
  <si>
    <t>5</t>
  </si>
  <si>
    <t>50</t>
  </si>
  <si>
    <t>6</t>
  </si>
  <si>
    <t>7</t>
  </si>
  <si>
    <t>8</t>
  </si>
  <si>
    <t>YEARS</t>
  </si>
  <si>
    <t>August</t>
  </si>
  <si>
    <t>November</t>
  </si>
  <si>
    <t>December</t>
  </si>
  <si>
    <t>January</t>
  </si>
  <si>
    <t>February</t>
  </si>
  <si>
    <t>September</t>
  </si>
  <si>
    <t>October</t>
  </si>
  <si>
    <t>MONTHS 1</t>
  </si>
  <si>
    <t>MONTHS 2</t>
  </si>
  <si>
    <t>Jul</t>
  </si>
  <si>
    <t>Jun</t>
  </si>
  <si>
    <t>Mar</t>
  </si>
  <si>
    <t>Apr</t>
  </si>
  <si>
    <t>MONTHS 3</t>
  </si>
  <si>
    <t>Chris Awe</t>
  </si>
  <si>
    <t>Ötz</t>
  </si>
  <si>
    <t>Starkenbach</t>
  </si>
  <si>
    <t>Herbstwind</t>
  </si>
  <si>
    <t>Betka</t>
  </si>
  <si>
    <t>Hokus Pokus</t>
  </si>
  <si>
    <t>Tiramisu</t>
  </si>
  <si>
    <t>Türkischer Kaffee</t>
  </si>
  <si>
    <t>Height range (m)</t>
  </si>
  <si>
    <t>Perros</t>
  </si>
  <si>
    <t>Zillertal - Astholz</t>
  </si>
  <si>
    <t>35+</t>
  </si>
  <si>
    <t>12</t>
  </si>
  <si>
    <t>Vecchia Roma</t>
  </si>
  <si>
    <t>Mister Inzing</t>
  </si>
  <si>
    <t>Der keusche Josef aus dem Zillertal</t>
  </si>
  <si>
    <t>Viva die Fichte</t>
  </si>
  <si>
    <t>Die Null im Kondom</t>
  </si>
  <si>
    <t>L'os</t>
  </si>
  <si>
    <t>Glasierte Leiste</t>
  </si>
  <si>
    <t>Germany</t>
  </si>
  <si>
    <t>Bichlersee</t>
  </si>
  <si>
    <t>Nadine</t>
  </si>
  <si>
    <t>Count per grade</t>
  </si>
  <si>
    <t>Count per height</t>
  </si>
  <si>
    <t>Count per belayer</t>
  </si>
  <si>
    <t>Count per year</t>
  </si>
  <si>
    <t>Count per month</t>
  </si>
  <si>
    <t>Count per crag</t>
  </si>
  <si>
    <t>Count per number of attempts</t>
  </si>
  <si>
    <t>Count per country</t>
  </si>
  <si>
    <t>Other crags</t>
  </si>
  <si>
    <t>Dummy value</t>
  </si>
  <si>
    <t>onsight/flash/redpoint</t>
  </si>
  <si>
    <t>redpoint</t>
  </si>
  <si>
    <t>GRADES</t>
  </si>
  <si>
    <t>GRADES &amp; ATTEMPTS</t>
  </si>
  <si>
    <t>TIME</t>
  </si>
  <si>
    <t>MY HABITS ABOUT PEOPLE &amp; HEIGHTS</t>
  </si>
  <si>
    <t>COUNRIES &amp; PLACES</t>
  </si>
  <si>
    <t>Tries num. only excl. outliers</t>
  </si>
  <si>
    <t>% of flash, onsight, redpoint</t>
  </si>
  <si>
    <t>CORRELATION HEIGHT / NUMBER OF TRIES</t>
  </si>
  <si>
    <t>Pearson coeff</t>
  </si>
  <si>
    <t>R squared</t>
  </si>
  <si>
    <t>Average of Tries num. only excl. outliers</t>
  </si>
  <si>
    <t>0-10</t>
  </si>
  <si>
    <t>11-15</t>
  </si>
  <si>
    <t>16-20</t>
  </si>
  <si>
    <t>21-25</t>
  </si>
  <si>
    <t>26-30</t>
  </si>
  <si>
    <t>31-35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</si>
</sst>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 &quot;*&quot;"/>
    <numFmt numFmtId="165" formatCode="0.0%"/>
    <numFmt numFmtId="169" formatCode="0.00000"/>
    <numFmt numFmtId="170" formatCode="0.0000"/>
  </numFmts>
  <fonts count="10" x14ac:knownFonts="1">
    <font>
      <sz val="10"/>
      <name val="Arial"/>
      <family val="2"/>
    </font>
    <font>
      <sz val="10"/>
      <color theme="1"/>
      <name val="Arial"/>
      <family val="2"/>
    </font>
    <font>
      <sz val="8"/>
      <name val="Arial"/>
      <family val="2"/>
    </font>
    <font>
      <b/>
      <sz val="10"/>
      <color theme="1"/>
      <name val="Arial"/>
      <family val="2"/>
    </font>
    <font>
      <b/>
      <sz val="10"/>
      <name val="Arial"/>
      <family val="2"/>
    </font>
    <font>
      <b/>
      <sz val="10"/>
      <color theme="0"/>
      <name val="Arial"/>
      <family val="2"/>
    </font>
    <font>
      <b/>
      <sz val="12"/>
      <color theme="0"/>
      <name val="Arial"/>
      <family val="2"/>
    </font>
    <font>
      <sz val="12"/>
      <name val="Arial"/>
      <family val="2"/>
    </font>
    <font>
      <sz val="9"/>
      <color indexed="81"/>
      <name val="Tahoma"/>
      <family val="2"/>
    </font>
    <font>
      <b/>
      <sz val="9"/>
      <color indexed="81"/>
      <name val="Tahoma"/>
      <family val="2"/>
    </font>
  </fonts>
  <fills count="9">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rgb="FF0070C0"/>
        <bgColor indexed="64"/>
      </patternFill>
    </fill>
    <fill>
      <patternFill patternType="solid">
        <fgColor theme="9" tint="-0.249977111117893"/>
        <bgColor indexed="64"/>
      </patternFill>
    </fill>
    <fill>
      <patternFill patternType="solid">
        <fgColor rgb="FF7030A0"/>
        <bgColor indexed="64"/>
      </patternFill>
    </fill>
    <fill>
      <patternFill patternType="solid">
        <fgColor rgb="FFC00000"/>
        <bgColor indexed="64"/>
      </patternFill>
    </fill>
    <fill>
      <patternFill patternType="solid">
        <fgColor rgb="FF0066FF"/>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24">
    <xf numFmtId="0" fontId="0" fillId="0" borderId="0" xfId="0"/>
    <xf numFmtId="0" fontId="0" fillId="0" borderId="0" xfId="0" pivotButton="1"/>
    <xf numFmtId="0" fontId="0" fillId="0" borderId="0" xfId="0" applyAlignment="1">
      <alignment horizontal="left"/>
    </xf>
    <xf numFmtId="0" fontId="0" fillId="2" borderId="0" xfId="0" applyFill="1"/>
    <xf numFmtId="164" fontId="0" fillId="0" borderId="0" xfId="0" applyNumberFormat="1" applyAlignment="1">
      <alignment horizontal="left"/>
    </xf>
    <xf numFmtId="0" fontId="1" fillId="0" borderId="0" xfId="0" applyFont="1"/>
    <xf numFmtId="0" fontId="0" fillId="0" borderId="0" xfId="0" applyAlignment="1">
      <alignment wrapText="1"/>
    </xf>
    <xf numFmtId="0" fontId="3" fillId="3" borderId="0" xfId="0" applyFont="1" applyFill="1"/>
    <xf numFmtId="0" fontId="0" fillId="3" borderId="0" xfId="0" applyFill="1" applyAlignment="1">
      <alignment horizontal="left"/>
    </xf>
    <xf numFmtId="0" fontId="0" fillId="3" borderId="0" xfId="0" applyFill="1"/>
    <xf numFmtId="0" fontId="4" fillId="3" borderId="0" xfId="0" applyFont="1" applyFill="1"/>
    <xf numFmtId="0" fontId="5" fillId="0" borderId="1" xfId="0" applyFont="1" applyBorder="1"/>
    <xf numFmtId="2" fontId="0" fillId="0" borderId="0" xfId="0" applyNumberFormat="1"/>
    <xf numFmtId="0" fontId="0" fillId="0" borderId="0" xfId="0" applyNumberFormat="1"/>
    <xf numFmtId="165" fontId="0" fillId="0" borderId="0" xfId="0" applyNumberFormat="1"/>
    <xf numFmtId="0" fontId="6" fillId="4" borderId="0" xfId="0" applyFont="1" applyFill="1" applyAlignment="1">
      <alignment horizontal="center"/>
    </xf>
    <xf numFmtId="0" fontId="7" fillId="0" borderId="0" xfId="0" applyFont="1"/>
    <xf numFmtId="0" fontId="6" fillId="5" borderId="0" xfId="0" applyFont="1" applyFill="1" applyAlignment="1">
      <alignment horizontal="center"/>
    </xf>
    <xf numFmtId="0" fontId="6" fillId="7" borderId="0" xfId="0" applyFont="1" applyFill="1" applyAlignment="1">
      <alignment horizontal="center"/>
    </xf>
    <xf numFmtId="0" fontId="6" fillId="6" borderId="0" xfId="0" applyFont="1" applyFill="1" applyAlignment="1">
      <alignment horizontal="center"/>
    </xf>
    <xf numFmtId="0" fontId="0" fillId="0" borderId="0" xfId="0" applyFill="1"/>
    <xf numFmtId="169" fontId="0" fillId="0" borderId="0" xfId="0" applyNumberFormat="1"/>
    <xf numFmtId="170" fontId="0" fillId="0" borderId="0" xfId="0" applyNumberFormat="1"/>
    <xf numFmtId="0" fontId="6" fillId="8" borderId="0" xfId="0" applyFont="1" applyFill="1" applyAlignment="1">
      <alignment horizontal="center"/>
    </xf>
  </cellXfs>
  <cellStyles count="1">
    <cellStyle name="Normal" xfId="0" builtinId="0"/>
  </cellStyles>
  <dxfs count="38">
    <dxf>
      <numFmt numFmtId="2" formatCode="0.00"/>
    </dxf>
    <dxf>
      <numFmt numFmtId="165" formatCode="0.0%"/>
    </dxf>
    <dxf>
      <numFmt numFmtId="0" formatCode="General"/>
      <fill>
        <patternFill patternType="none">
          <fgColor indexed="64"/>
          <bgColor auto="1"/>
        </patternFill>
      </fill>
    </dxf>
    <dxf>
      <numFmt numFmtId="165"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
    </dxf>
    <dxf>
      <numFmt numFmtId="2" formatCode="0.00"/>
    </dxf>
    <dxf>
      <numFmt numFmtId="2" formatCode="0.00"/>
    </dxf>
    <dxf>
      <numFmt numFmtId="165" formatCode="0.0%"/>
    </dxf>
    <dxf>
      <numFmt numFmtId="165" formatCode="0.0%"/>
    </dxf>
    <dxf>
      <numFmt numFmtId="165" formatCode="0.0%"/>
    </dxf>
    <dxf>
      <numFmt numFmtId="2" formatCode="0.00"/>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fill>
        <patternFill>
          <bgColor rgb="FF7030A0"/>
        </patternFill>
      </fill>
      <border>
        <bottom style="thin">
          <color theme="8"/>
        </bottom>
        <vertical/>
        <horizontal/>
      </border>
    </dxf>
    <dxf>
      <font>
        <color theme="1"/>
      </font>
      <fill>
        <patternFill patternType="none">
          <fgColor indexed="64"/>
          <bgColor auto="1"/>
        </patternFill>
      </fill>
      <border>
        <left style="thin">
          <color theme="8"/>
        </left>
        <right style="thin">
          <color theme="8"/>
        </right>
        <top style="thin">
          <color theme="8"/>
        </top>
        <bottom style="thin">
          <color theme="8"/>
        </bottom>
        <vertical/>
        <horizontal/>
      </border>
    </dxf>
  </dxfs>
  <tableStyles count="2" defaultTableStyle="TableStyleMedium2" defaultPivotStyle="PivotStyleLight16">
    <tableStyle name="Belayer" pivot="0" table="0" count="10" xr9:uid="{3B852CD3-873F-4B46-B9AF-0EAC3BA7239A}">
      <tableStyleElement type="wholeTable" dxfId="37"/>
      <tableStyleElement type="headerRow" dxfId="36"/>
    </tableStyle>
    <tableStyle name="SlicerStyleDark2 2" pivot="0" table="0" count="10" xr9:uid="{E4FA39DE-804B-4527-94CC-BAFD02E974DF}">
      <tableStyleElement type="wholeTable" dxfId="35"/>
      <tableStyleElement type="headerRow" dxfId="34"/>
    </tableStyle>
  </tableStyles>
  <colors>
    <mruColors>
      <color rgb="FF0066FF"/>
      <color rgb="FF66CCFF"/>
      <color rgb="FFA453C9"/>
      <color rgb="FFFFC8C8"/>
      <color rgb="FFFF7878"/>
      <color rgb="FFFF9696"/>
      <color rgb="FFFF5A5A"/>
      <color rgb="FFFF6565"/>
      <color rgb="FFFF5050"/>
      <color rgb="FFFF3F3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rgb="FFC00000"/>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rgb="FF7030A0"/>
              <bgColor rgb="FF7030A0"/>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elay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6.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6.xml"/><Relationship Id="rId19" Type="http://schemas.microsoft.com/office/2007/relationships/slicerCache" Target="slicerCaches/slicerCache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5.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new.xlsx]PIVOTS &amp; CALCULATIONS!Count per belayer</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r>
              <a:rPr lang="en-US" sz="1600" b="0" i="0" u="none" strike="noStrike" kern="1200" spc="0" baseline="0">
                <a:solidFill>
                  <a:sysClr val="windowText" lastClr="000000">
                    <a:lumMod val="65000"/>
                    <a:lumOff val="35000"/>
                  </a:sysClr>
                </a:solidFill>
              </a:rPr>
              <a:t>TOP 10 FAVORITE PARTNERS</a:t>
            </a:r>
            <a:endParaRPr lang="en-US" sz="1600"/>
          </a:p>
        </c:rich>
      </c:tx>
      <c:layout>
        <c:manualLayout>
          <c:xMode val="edge"/>
          <c:yMode val="edge"/>
          <c:x val="0.23490142567406347"/>
          <c:y val="3.086419753086419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spPr>
          <a:solidFill>
            <a:schemeClr val="accent2"/>
          </a:solidFill>
          <a:ln>
            <a:noFill/>
          </a:ln>
          <a:effectLst/>
        </c:spPr>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55134281200632E-2"/>
          <c:y val="0.11271806140511506"/>
          <c:w val="0.93048973143759872"/>
          <c:h val="0.5675920161142648"/>
        </c:manualLayout>
      </c:layout>
      <c:barChart>
        <c:barDir val="col"/>
        <c:grouping val="clustered"/>
        <c:varyColors val="0"/>
        <c:ser>
          <c:idx val="0"/>
          <c:order val="0"/>
          <c:tx>
            <c:strRef>
              <c:f>'PIVOTS &amp; CALCULATIONS'!$L$4</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CALCULATIONS'!$K$5:$K$15</c:f>
              <c:strCache>
                <c:ptCount val="10"/>
                <c:pt idx="0">
                  <c:v>Guy</c:v>
                </c:pt>
                <c:pt idx="1">
                  <c:v>Lena</c:v>
                </c:pt>
                <c:pt idx="2">
                  <c:v>Kathy</c:v>
                </c:pt>
                <c:pt idx="3">
                  <c:v>Chris Awe</c:v>
                </c:pt>
                <c:pt idx="4">
                  <c:v>Yoel</c:v>
                </c:pt>
                <c:pt idx="5">
                  <c:v>Gustavo</c:v>
                </c:pt>
                <c:pt idx="6">
                  <c:v>Tibor</c:v>
                </c:pt>
                <c:pt idx="7">
                  <c:v>Bernardo</c:v>
                </c:pt>
                <c:pt idx="8">
                  <c:v>Angel</c:v>
                </c:pt>
                <c:pt idx="9">
                  <c:v>Henry</c:v>
                </c:pt>
              </c:strCache>
            </c:strRef>
          </c:cat>
          <c:val>
            <c:numRef>
              <c:f>'PIVOTS &amp; CALCULATIONS'!$L$5:$L$15</c:f>
              <c:numCache>
                <c:formatCode>General</c:formatCode>
                <c:ptCount val="10"/>
                <c:pt idx="0">
                  <c:v>20</c:v>
                </c:pt>
                <c:pt idx="1">
                  <c:v>11</c:v>
                </c:pt>
                <c:pt idx="2">
                  <c:v>9</c:v>
                </c:pt>
                <c:pt idx="3">
                  <c:v>9</c:v>
                </c:pt>
                <c:pt idx="4">
                  <c:v>9</c:v>
                </c:pt>
                <c:pt idx="5">
                  <c:v>8</c:v>
                </c:pt>
                <c:pt idx="6">
                  <c:v>6</c:v>
                </c:pt>
                <c:pt idx="7">
                  <c:v>5</c:v>
                </c:pt>
                <c:pt idx="8">
                  <c:v>5</c:v>
                </c:pt>
                <c:pt idx="9">
                  <c:v>5</c:v>
                </c:pt>
              </c:numCache>
            </c:numRef>
          </c:val>
          <c:extLst>
            <c:ext xmlns:c16="http://schemas.microsoft.com/office/drawing/2014/chart" uri="{C3380CC4-5D6E-409C-BE32-E72D297353CC}">
              <c16:uniqueId val="{00000002-BF73-4A21-9604-683B3517292D}"/>
            </c:ext>
          </c:extLst>
        </c:ser>
        <c:dLbls>
          <c:dLblPos val="outEnd"/>
          <c:showLegendKey val="0"/>
          <c:showVal val="1"/>
          <c:showCatName val="0"/>
          <c:showSerName val="0"/>
          <c:showPercent val="0"/>
          <c:showBubbleSize val="0"/>
        </c:dLbls>
        <c:gapWidth val="75"/>
        <c:axId val="1225436432"/>
        <c:axId val="760647184"/>
      </c:barChart>
      <c:catAx>
        <c:axId val="1225436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647184"/>
        <c:crosses val="autoZero"/>
        <c:auto val="1"/>
        <c:lblAlgn val="ctr"/>
        <c:lblOffset val="100"/>
        <c:noMultiLvlLbl val="0"/>
      </c:catAx>
      <c:valAx>
        <c:axId val="760647184"/>
        <c:scaling>
          <c:orientation val="minMax"/>
        </c:scaling>
        <c:delete val="1"/>
        <c:axPos val="l"/>
        <c:numFmt formatCode="General" sourceLinked="1"/>
        <c:majorTickMark val="out"/>
        <c:minorTickMark val="none"/>
        <c:tickLblPos val="nextTo"/>
        <c:crossAx val="122543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[Sport climbing data and dashboard new.xlsx]PIVOTS &amp; CALCULATIONS!Count per year</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ASCENTS OVER THE YEARS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CALCULATIONS'!$F$4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CALCULATIONS'!$E$5:$E$24</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strCache>
            </c:strRef>
          </c:cat>
          <c:val>
            <c:numRef>
              <c:f>'PIVOTS &amp; CALCULATIONS'!$F$5:$F$24</c:f>
              <c:numCache>
                <c:formatCode>General</c:formatCode>
                <c:ptCount val="19"/>
                <c:pt idx="0">
                  <c:v>1</c:v>
                </c:pt>
                <c:pt idx="1">
                  <c:v>1</c:v>
                </c:pt>
                <c:pt idx="2">
                  <c:v>2</c:v>
                </c:pt>
                <c:pt idx="3">
                  <c:v>0</c:v>
                </c:pt>
                <c:pt idx="4">
                  <c:v>0</c:v>
                </c:pt>
                <c:pt idx="5">
                  <c:v>1</c:v>
                </c:pt>
                <c:pt idx="6">
                  <c:v>3</c:v>
                </c:pt>
                <c:pt idx="7">
                  <c:v>16</c:v>
                </c:pt>
                <c:pt idx="8">
                  <c:v>0</c:v>
                </c:pt>
                <c:pt idx="9">
                  <c:v>0</c:v>
                </c:pt>
                <c:pt idx="10">
                  <c:v>2</c:v>
                </c:pt>
                <c:pt idx="11">
                  <c:v>31</c:v>
                </c:pt>
                <c:pt idx="12">
                  <c:v>25</c:v>
                </c:pt>
                <c:pt idx="13">
                  <c:v>7</c:v>
                </c:pt>
                <c:pt idx="14">
                  <c:v>10</c:v>
                </c:pt>
                <c:pt idx="15">
                  <c:v>17</c:v>
                </c:pt>
                <c:pt idx="16">
                  <c:v>19</c:v>
                </c:pt>
                <c:pt idx="17">
                  <c:v>22</c:v>
                </c:pt>
                <c:pt idx="18">
                  <c:v>6</c:v>
                </c:pt>
              </c:numCache>
            </c:numRef>
          </c:val>
          <c:extLst>
            <c:ext xmlns:c16="http://schemas.microsoft.com/office/drawing/2014/chart" uri="{C3380CC4-5D6E-409C-BE32-E72D297353CC}">
              <c16:uniqueId val="{00000000-6E00-4D5B-BDDD-F5F25119C631}"/>
            </c:ext>
          </c:extLst>
        </c:ser>
        <c:dLbls>
          <c:showLegendKey val="0"/>
          <c:showVal val="0"/>
          <c:showCatName val="0"/>
          <c:showSerName val="0"/>
          <c:showPercent val="0"/>
          <c:showBubbleSize val="0"/>
        </c:dLbls>
        <c:gapWidth val="75"/>
        <c:axId val="226068464"/>
        <c:axId val="941554400"/>
      </c:barChart>
      <c:catAx>
        <c:axId val="22606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554400"/>
        <c:crosses val="autoZero"/>
        <c:auto val="1"/>
        <c:lblAlgn val="ctr"/>
        <c:lblOffset val="100"/>
        <c:noMultiLvlLbl val="0"/>
      </c:catAx>
      <c:valAx>
        <c:axId val="941554400"/>
        <c:scaling>
          <c:orientation val="minMax"/>
        </c:scaling>
        <c:delete val="1"/>
        <c:axPos val="l"/>
        <c:numFmt formatCode="General" sourceLinked="1"/>
        <c:majorTickMark val="none"/>
        <c:minorTickMark val="none"/>
        <c:tickLblPos val="nextTo"/>
        <c:crossAx val="226068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new.xlsx]PIVOTS &amp; CALCULATIONS!Count per month</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FAVORITE MONTHS FOR SENDING</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FD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CALCULATIONS'!$F$27</c:f>
              <c:strCache>
                <c:ptCount val="1"/>
                <c:pt idx="0">
                  <c:v>Total</c:v>
                </c:pt>
              </c:strCache>
            </c:strRef>
          </c:tx>
          <c:spPr>
            <a:solidFill>
              <a:srgbClr val="DFDA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CALCULATIONS'!$E$28:$E$40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 &amp; CALCULATIONS'!$F$28:$F$40</c:f>
              <c:numCache>
                <c:formatCode>General</c:formatCode>
                <c:ptCount val="12"/>
                <c:pt idx="0">
                  <c:v>5</c:v>
                </c:pt>
                <c:pt idx="1">
                  <c:v>25</c:v>
                </c:pt>
                <c:pt idx="2">
                  <c:v>10</c:v>
                </c:pt>
                <c:pt idx="3">
                  <c:v>27</c:v>
                </c:pt>
                <c:pt idx="4">
                  <c:v>16</c:v>
                </c:pt>
                <c:pt idx="5">
                  <c:v>15</c:v>
                </c:pt>
                <c:pt idx="6">
                  <c:v>9</c:v>
                </c:pt>
                <c:pt idx="7">
                  <c:v>4</c:v>
                </c:pt>
                <c:pt idx="8">
                  <c:v>14</c:v>
                </c:pt>
                <c:pt idx="9">
                  <c:v>14</c:v>
                </c:pt>
                <c:pt idx="10">
                  <c:v>15</c:v>
                </c:pt>
                <c:pt idx="11">
                  <c:v>9</c:v>
                </c:pt>
              </c:numCache>
            </c:numRef>
          </c:val>
          <c:extLst>
            <c:ext xmlns:c16="http://schemas.microsoft.com/office/drawing/2014/chart" uri="{C3380CC4-5D6E-409C-BE32-E72D297353CC}">
              <c16:uniqueId val="{00000000-4D9C-4600-A757-0B302E3EF320}"/>
            </c:ext>
          </c:extLst>
        </c:ser>
        <c:dLbls>
          <c:showLegendKey val="0"/>
          <c:showVal val="0"/>
          <c:showCatName val="0"/>
          <c:showSerName val="0"/>
          <c:showPercent val="0"/>
          <c:showBubbleSize val="0"/>
        </c:dLbls>
        <c:gapWidth val="75"/>
        <c:axId val="226069424"/>
        <c:axId val="773902656"/>
      </c:barChart>
      <c:catAx>
        <c:axId val="22606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902656"/>
        <c:crosses val="autoZero"/>
        <c:auto val="1"/>
        <c:lblAlgn val="ctr"/>
        <c:lblOffset val="100"/>
        <c:noMultiLvlLbl val="0"/>
      </c:catAx>
      <c:valAx>
        <c:axId val="773902656"/>
        <c:scaling>
          <c:orientation val="minMax"/>
        </c:scaling>
        <c:delete val="1"/>
        <c:axPos val="l"/>
        <c:numFmt formatCode="General" sourceLinked="1"/>
        <c:majorTickMark val="none"/>
        <c:minorTickMark val="none"/>
        <c:tickLblPos val="nextTo"/>
        <c:crossAx val="226069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new.xlsx]PIVOTS &amp; CALCULATIONS!Count per height</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ASCENTS PER ROUTE HEIGHT</a:t>
            </a:r>
          </a:p>
        </c:rich>
      </c:tx>
      <c:layout>
        <c:manualLayout>
          <c:xMode val="edge"/>
          <c:yMode val="edge"/>
          <c:x val="0.15224279397507742"/>
          <c:y val="7.716049382716049E-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78143103733655"/>
          <c:y val="0.22785493827160494"/>
          <c:w val="0.84292727767137221"/>
          <c:h val="0.71813271604938267"/>
        </c:manualLayout>
      </c:layout>
      <c:barChart>
        <c:barDir val="bar"/>
        <c:grouping val="clustered"/>
        <c:varyColors val="0"/>
        <c:ser>
          <c:idx val="0"/>
          <c:order val="0"/>
          <c:tx>
            <c:strRef>
              <c:f>'PIVOTS &amp; CALCULATIONS'!$L$18</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CALCULATIONS'!$K$19:$K$26</c:f>
              <c:strCache>
                <c:ptCount val="7"/>
                <c:pt idx="0">
                  <c:v>0-10</c:v>
                </c:pt>
                <c:pt idx="1">
                  <c:v>11-15</c:v>
                </c:pt>
                <c:pt idx="2">
                  <c:v>16-20</c:v>
                </c:pt>
                <c:pt idx="3">
                  <c:v>21-25</c:v>
                </c:pt>
                <c:pt idx="4">
                  <c:v>26-30</c:v>
                </c:pt>
                <c:pt idx="5">
                  <c:v>31-35</c:v>
                </c:pt>
                <c:pt idx="6">
                  <c:v>35+</c:v>
                </c:pt>
              </c:strCache>
            </c:strRef>
          </c:cat>
          <c:val>
            <c:numRef>
              <c:f>'PIVOTS &amp; CALCULATIONS'!$L$19:$L$26</c:f>
              <c:numCache>
                <c:formatCode>General</c:formatCode>
                <c:ptCount val="7"/>
                <c:pt idx="0">
                  <c:v>6</c:v>
                </c:pt>
                <c:pt idx="1">
                  <c:v>17</c:v>
                </c:pt>
                <c:pt idx="2">
                  <c:v>55</c:v>
                </c:pt>
                <c:pt idx="3">
                  <c:v>52</c:v>
                </c:pt>
                <c:pt idx="4">
                  <c:v>21</c:v>
                </c:pt>
                <c:pt idx="5">
                  <c:v>10</c:v>
                </c:pt>
                <c:pt idx="6">
                  <c:v>2</c:v>
                </c:pt>
              </c:numCache>
            </c:numRef>
          </c:val>
          <c:extLst>
            <c:ext xmlns:c16="http://schemas.microsoft.com/office/drawing/2014/chart" uri="{C3380CC4-5D6E-409C-BE32-E72D297353CC}">
              <c16:uniqueId val="{00000000-5739-43F3-87B1-E0C0AEB0BE3B}"/>
            </c:ext>
          </c:extLst>
        </c:ser>
        <c:dLbls>
          <c:showLegendKey val="0"/>
          <c:showVal val="0"/>
          <c:showCatName val="0"/>
          <c:showSerName val="0"/>
          <c:showPercent val="0"/>
          <c:showBubbleSize val="0"/>
        </c:dLbls>
        <c:gapWidth val="75"/>
        <c:axId val="1978030256"/>
        <c:axId val="1979940416"/>
      </c:barChart>
      <c:catAx>
        <c:axId val="1978030256"/>
        <c:scaling>
          <c:orientation val="minMax"/>
        </c:scaling>
        <c:delete val="0"/>
        <c:axPos val="l"/>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Height (m)</a:t>
                </a:r>
              </a:p>
            </c:rich>
          </c:tx>
          <c:layout>
            <c:manualLayout>
              <c:xMode val="edge"/>
              <c:yMode val="edge"/>
              <c:x val="0"/>
              <c:y val="0.127025007290755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40416"/>
        <c:crosses val="autoZero"/>
        <c:auto val="1"/>
        <c:lblAlgn val="ctr"/>
        <c:lblOffset val="100"/>
        <c:noMultiLvlLbl val="0"/>
      </c:catAx>
      <c:valAx>
        <c:axId val="1979940416"/>
        <c:scaling>
          <c:orientation val="minMax"/>
        </c:scaling>
        <c:delete val="1"/>
        <c:axPos val="b"/>
        <c:numFmt formatCode="General" sourceLinked="1"/>
        <c:majorTickMark val="none"/>
        <c:minorTickMark val="none"/>
        <c:tickLblPos val="nextTo"/>
        <c:crossAx val="1978030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TOP 10 FAVORITE CRAGS</a:t>
            </a:r>
          </a:p>
        </c:rich>
      </c:tx>
      <c:layout>
        <c:manualLayout>
          <c:xMode val="edge"/>
          <c:yMode val="edge"/>
          <c:x val="0.2498811415020491"/>
          <c:y val="1.29032258064516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AC0000"/>
              </a:solidFill>
              <a:ln w="19050">
                <a:solidFill>
                  <a:schemeClr val="lt1"/>
                </a:solidFill>
              </a:ln>
              <a:effectLst/>
            </c:spPr>
            <c:extLst>
              <c:ext xmlns:c16="http://schemas.microsoft.com/office/drawing/2014/chart" uri="{C3380CC4-5D6E-409C-BE32-E72D297353CC}">
                <c16:uniqueId val="{00000001-67CB-427A-AF67-DE38FC4BE00E}"/>
              </c:ext>
            </c:extLst>
          </c:dPt>
          <c:dPt>
            <c:idx val="1"/>
            <c:bubble3D val="0"/>
            <c:spPr>
              <a:solidFill>
                <a:srgbClr val="BC0000"/>
              </a:solidFill>
              <a:ln w="19050">
                <a:solidFill>
                  <a:schemeClr val="lt1"/>
                </a:solidFill>
              </a:ln>
              <a:effectLst/>
            </c:spPr>
            <c:extLst>
              <c:ext xmlns:c16="http://schemas.microsoft.com/office/drawing/2014/chart" uri="{C3380CC4-5D6E-409C-BE32-E72D297353CC}">
                <c16:uniqueId val="{00000003-67CB-427A-AF67-DE38FC4BE00E}"/>
              </c:ext>
            </c:extLst>
          </c:dPt>
          <c:dPt>
            <c:idx val="2"/>
            <c:bubble3D val="0"/>
            <c:spPr>
              <a:solidFill>
                <a:srgbClr val="CC0000"/>
              </a:solidFill>
              <a:ln w="19050">
                <a:solidFill>
                  <a:schemeClr val="lt1"/>
                </a:solidFill>
              </a:ln>
              <a:effectLst/>
            </c:spPr>
            <c:extLst>
              <c:ext xmlns:c16="http://schemas.microsoft.com/office/drawing/2014/chart" uri="{C3380CC4-5D6E-409C-BE32-E72D297353CC}">
                <c16:uniqueId val="{00000005-67CB-427A-AF67-DE38FC4BE00E}"/>
              </c:ext>
            </c:extLst>
          </c:dPt>
          <c:dPt>
            <c:idx val="3"/>
            <c:bubble3D val="0"/>
            <c:spPr>
              <a:solidFill>
                <a:srgbClr val="DC0000"/>
              </a:solidFill>
              <a:ln w="19050">
                <a:solidFill>
                  <a:schemeClr val="lt1"/>
                </a:solidFill>
              </a:ln>
              <a:effectLst/>
            </c:spPr>
            <c:extLst>
              <c:ext xmlns:c16="http://schemas.microsoft.com/office/drawing/2014/chart" uri="{C3380CC4-5D6E-409C-BE32-E72D297353CC}">
                <c16:uniqueId val="{00000007-67CB-427A-AF67-DE38FC4BE00E}"/>
              </c:ext>
            </c:extLst>
          </c:dPt>
          <c:dPt>
            <c:idx val="4"/>
            <c:bubble3D val="0"/>
            <c:spPr>
              <a:solidFill>
                <a:srgbClr val="EC0000"/>
              </a:solidFill>
              <a:ln w="19050">
                <a:solidFill>
                  <a:schemeClr val="lt1"/>
                </a:solidFill>
              </a:ln>
              <a:effectLst/>
            </c:spPr>
            <c:extLst>
              <c:ext xmlns:c16="http://schemas.microsoft.com/office/drawing/2014/chart" uri="{C3380CC4-5D6E-409C-BE32-E72D297353CC}">
                <c16:uniqueId val="{00000009-67CB-427A-AF67-DE38FC4BE00E}"/>
              </c:ext>
            </c:extLst>
          </c:dPt>
          <c:dPt>
            <c:idx val="5"/>
            <c:bubble3D val="0"/>
            <c:spPr>
              <a:solidFill>
                <a:srgbClr val="FC0000"/>
              </a:solidFill>
              <a:ln w="19050">
                <a:solidFill>
                  <a:schemeClr val="lt1"/>
                </a:solidFill>
              </a:ln>
              <a:effectLst/>
            </c:spPr>
            <c:extLst>
              <c:ext xmlns:c16="http://schemas.microsoft.com/office/drawing/2014/chart" uri="{C3380CC4-5D6E-409C-BE32-E72D297353CC}">
                <c16:uniqueId val="{0000000B-67CB-427A-AF67-DE38FC4BE00E}"/>
              </c:ext>
            </c:extLst>
          </c:dPt>
          <c:dPt>
            <c:idx val="6"/>
            <c:bubble3D val="0"/>
            <c:spPr>
              <a:solidFill>
                <a:srgbClr val="FF3F3F"/>
              </a:solidFill>
              <a:ln w="19050">
                <a:solidFill>
                  <a:schemeClr val="lt1"/>
                </a:solidFill>
              </a:ln>
              <a:effectLst/>
            </c:spPr>
            <c:extLst>
              <c:ext xmlns:c16="http://schemas.microsoft.com/office/drawing/2014/chart" uri="{C3380CC4-5D6E-409C-BE32-E72D297353CC}">
                <c16:uniqueId val="{0000000D-67CB-427A-AF67-DE38FC4BE00E}"/>
              </c:ext>
            </c:extLst>
          </c:dPt>
          <c:dPt>
            <c:idx val="7"/>
            <c:bubble3D val="0"/>
            <c:spPr>
              <a:solidFill>
                <a:srgbClr val="FF5A5A"/>
              </a:solidFill>
              <a:ln w="19050">
                <a:solidFill>
                  <a:schemeClr val="lt1"/>
                </a:solidFill>
              </a:ln>
              <a:effectLst/>
            </c:spPr>
            <c:extLst>
              <c:ext xmlns:c16="http://schemas.microsoft.com/office/drawing/2014/chart" uri="{C3380CC4-5D6E-409C-BE32-E72D297353CC}">
                <c16:uniqueId val="{0000000F-67CB-427A-AF67-DE38FC4BE00E}"/>
              </c:ext>
            </c:extLst>
          </c:dPt>
          <c:dPt>
            <c:idx val="8"/>
            <c:bubble3D val="0"/>
            <c:spPr>
              <a:solidFill>
                <a:srgbClr val="FF7878"/>
              </a:solidFill>
              <a:ln w="19050">
                <a:solidFill>
                  <a:schemeClr val="lt1"/>
                </a:solidFill>
              </a:ln>
              <a:effectLst/>
            </c:spPr>
            <c:extLst>
              <c:ext xmlns:c16="http://schemas.microsoft.com/office/drawing/2014/chart" uri="{C3380CC4-5D6E-409C-BE32-E72D297353CC}">
                <c16:uniqueId val="{00000011-67CB-427A-AF67-DE38FC4BE00E}"/>
              </c:ext>
            </c:extLst>
          </c:dPt>
          <c:dPt>
            <c:idx val="9"/>
            <c:bubble3D val="0"/>
            <c:spPr>
              <a:solidFill>
                <a:srgbClr val="FF9696"/>
              </a:solidFill>
              <a:ln w="19050">
                <a:solidFill>
                  <a:schemeClr val="lt1"/>
                </a:solidFill>
              </a:ln>
              <a:effectLst/>
            </c:spPr>
            <c:extLst>
              <c:ext xmlns:c16="http://schemas.microsoft.com/office/drawing/2014/chart" uri="{C3380CC4-5D6E-409C-BE32-E72D297353CC}">
                <c16:uniqueId val="{00000013-67CB-427A-AF67-DE38FC4BE00E}"/>
              </c:ext>
            </c:extLst>
          </c:dPt>
          <c:dPt>
            <c:idx val="10"/>
            <c:bubble3D val="0"/>
            <c:spPr>
              <a:solidFill>
                <a:srgbClr val="FFC8C8"/>
              </a:solidFill>
              <a:ln w="19050">
                <a:solidFill>
                  <a:schemeClr val="lt1"/>
                </a:solidFill>
              </a:ln>
              <a:effectLst/>
            </c:spPr>
            <c:extLst>
              <c:ext xmlns:c16="http://schemas.microsoft.com/office/drawing/2014/chart" uri="{C3380CC4-5D6E-409C-BE32-E72D297353CC}">
                <c16:uniqueId val="{00000015-67CB-427A-AF67-DE38FC4BE00E}"/>
              </c:ext>
            </c:extLst>
          </c:dPt>
          <c:dLbls>
            <c:dLbl>
              <c:idx val="0"/>
              <c:layout>
                <c:manualLayout>
                  <c:x val="0"/>
                  <c:y val="-2.777777777777777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CB-427A-AF67-DE38FC4BE00E}"/>
                </c:ext>
              </c:extLst>
            </c:dLbl>
            <c:dLbl>
              <c:idx val="1"/>
              <c:layout>
                <c:manualLayout>
                  <c:x val="7.575757575757576E-2"/>
                  <c:y val="-6.944444444444444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CB-427A-AF67-DE38FC4BE00E}"/>
                </c:ext>
              </c:extLst>
            </c:dLbl>
            <c:dLbl>
              <c:idx val="2"/>
              <c:layout>
                <c:manualLayout>
                  <c:x val="0.10101010101010101"/>
                  <c:y val="-4.166666666666666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CB-427A-AF67-DE38FC4BE00E}"/>
                </c:ext>
              </c:extLst>
            </c:dLbl>
            <c:dLbl>
              <c:idx val="3"/>
              <c:layout>
                <c:manualLayout>
                  <c:x val="0.13347763347763347"/>
                  <c:y val="-1.388888888888888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CB-427A-AF67-DE38FC4BE00E}"/>
                </c:ext>
              </c:extLst>
            </c:dLbl>
            <c:dLbl>
              <c:idx val="4"/>
              <c:layout>
                <c:manualLayout>
                  <c:x val="7.9365079365079361E-2"/>
                  <c:y val="-1.6975112544026657E-1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7CB-427A-AF67-DE38FC4BE00E}"/>
                </c:ext>
              </c:extLst>
            </c:dLbl>
            <c:dLbl>
              <c:idx val="5"/>
              <c:layout>
                <c:manualLayout>
                  <c:x val="-8.2972582972582976E-2"/>
                  <c:y val="1.388888888888888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7CB-427A-AF67-DE38FC4BE00E}"/>
                </c:ext>
              </c:extLst>
            </c:dLbl>
            <c:dLbl>
              <c:idx val="6"/>
              <c:layout>
                <c:manualLayout>
                  <c:x val="-0.15151515151515152"/>
                  <c:y val="1.851851851851834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7CB-427A-AF67-DE38FC4BE00E}"/>
                </c:ext>
              </c:extLst>
            </c:dLbl>
            <c:dLbl>
              <c:idx val="7"/>
              <c:layout>
                <c:manualLayout>
                  <c:x val="-9.7402597402597407E-2"/>
                  <c:y val="-1.851851851851860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7CB-427A-AF67-DE38FC4BE00E}"/>
                </c:ext>
              </c:extLst>
            </c:dLbl>
            <c:dLbl>
              <c:idx val="8"/>
              <c:layout>
                <c:manualLayout>
                  <c:x val="-6.4935064935064929E-2"/>
                  <c:y val="-6.944444444444444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7CB-427A-AF67-DE38FC4BE00E}"/>
                </c:ext>
              </c:extLst>
            </c:dLbl>
            <c:dLbl>
              <c:idx val="9"/>
              <c:layout>
                <c:manualLayout>
                  <c:x val="-5.772005772005772E-2"/>
                  <c:y val="-0.1435185185185185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7CB-427A-AF67-DE38FC4BE00E}"/>
                </c:ext>
              </c:extLst>
            </c:dLbl>
            <c:dLbl>
              <c:idx val="10"/>
              <c:layout>
                <c:manualLayout>
                  <c:x val="-3.6075036075036075E-3"/>
                  <c:y val="-5.55555555555555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7CB-427A-AF67-DE38FC4BE00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 &amp; CALCULATIONS'!$H$18:$H$28</c:f>
              <c:strCache>
                <c:ptCount val="11"/>
                <c:pt idx="0">
                  <c:v>Siurana</c:v>
                </c:pt>
                <c:pt idx="1">
                  <c:v>Grau dels matxos</c:v>
                </c:pt>
                <c:pt idx="2">
                  <c:v>Chulilla</c:v>
                </c:pt>
                <c:pt idx="3">
                  <c:v>Gelida</c:v>
                </c:pt>
                <c:pt idx="4">
                  <c:v>Martinswand</c:v>
                </c:pt>
                <c:pt idx="5">
                  <c:v>Garraf</c:v>
                </c:pt>
                <c:pt idx="6">
                  <c:v>Arbolí</c:v>
                </c:pt>
                <c:pt idx="7">
                  <c:v>Margalef</c:v>
                </c:pt>
                <c:pt idx="8">
                  <c:v>Font Soleia</c:v>
                </c:pt>
                <c:pt idx="9">
                  <c:v>Mallorca</c:v>
                </c:pt>
                <c:pt idx="10">
                  <c:v>Other crags</c:v>
                </c:pt>
              </c:strCache>
            </c:strRef>
          </c:cat>
          <c:val>
            <c:numRef>
              <c:f>'PIVOTS &amp; CALCULATIONS'!$I$18:$I$28</c:f>
              <c:numCache>
                <c:formatCode>General</c:formatCode>
                <c:ptCount val="11"/>
                <c:pt idx="0">
                  <c:v>44</c:v>
                </c:pt>
                <c:pt idx="1">
                  <c:v>16</c:v>
                </c:pt>
                <c:pt idx="2">
                  <c:v>13</c:v>
                </c:pt>
                <c:pt idx="3">
                  <c:v>12</c:v>
                </c:pt>
                <c:pt idx="4">
                  <c:v>8</c:v>
                </c:pt>
                <c:pt idx="5">
                  <c:v>7</c:v>
                </c:pt>
                <c:pt idx="6">
                  <c:v>7</c:v>
                </c:pt>
                <c:pt idx="7">
                  <c:v>6</c:v>
                </c:pt>
                <c:pt idx="8">
                  <c:v>5</c:v>
                </c:pt>
                <c:pt idx="9">
                  <c:v>4</c:v>
                </c:pt>
                <c:pt idx="10">
                  <c:v>41</c:v>
                </c:pt>
              </c:numCache>
            </c:numRef>
          </c:val>
          <c:extLst>
            <c:ext xmlns:c16="http://schemas.microsoft.com/office/drawing/2014/chart" uri="{C3380CC4-5D6E-409C-BE32-E72D297353CC}">
              <c16:uniqueId val="{00000016-67CB-427A-AF67-DE38FC4BE00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GRADES</a:t>
            </a:r>
          </a:p>
        </c:rich>
      </c:tx>
      <c:layout>
        <c:manualLayout>
          <c:xMode val="edge"/>
          <c:yMode val="edge"/>
          <c:x val="0.35439814814814813"/>
          <c:y val="7.326007326007326E-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351851851851852"/>
          <c:y val="0.18300925925925926"/>
          <c:w val="0.85648148148148151"/>
          <c:h val="0.76606481481481481"/>
        </c:manualLayout>
      </c:layout>
      <c:barChart>
        <c:barDir val="bar"/>
        <c:grouping val="stacked"/>
        <c:varyColors val="0"/>
        <c:ser>
          <c:idx val="0"/>
          <c:order val="0"/>
          <c:spPr>
            <a:noFill/>
            <a:ln>
              <a:noFill/>
            </a:ln>
            <a:effectLst/>
          </c:spPr>
          <c:invertIfNegative val="0"/>
          <c:cat>
            <c:strRef>
              <c:f>'PIVOTS &amp; CALCULATIONS'!$A$15:$A$20</c:f>
              <c:strCache>
                <c:ptCount val="6"/>
                <c:pt idx="0">
                  <c:v>7a</c:v>
                </c:pt>
                <c:pt idx="1">
                  <c:v>7a+</c:v>
                </c:pt>
                <c:pt idx="2">
                  <c:v>7b</c:v>
                </c:pt>
                <c:pt idx="3">
                  <c:v>7b+</c:v>
                </c:pt>
                <c:pt idx="4">
                  <c:v>7c</c:v>
                </c:pt>
                <c:pt idx="5">
                  <c:v>7c+</c:v>
                </c:pt>
              </c:strCache>
            </c:strRef>
          </c:cat>
          <c:val>
            <c:numRef>
              <c:f>'PIVOTS &amp; CALCULATIONS'!$B$15:$B$20</c:f>
              <c:numCache>
                <c:formatCode>General</c:formatCode>
                <c:ptCount val="6"/>
                <c:pt idx="0">
                  <c:v>0</c:v>
                </c:pt>
                <c:pt idx="1">
                  <c:v>23.5</c:v>
                </c:pt>
                <c:pt idx="2">
                  <c:v>36.5</c:v>
                </c:pt>
                <c:pt idx="3">
                  <c:v>40</c:v>
                </c:pt>
                <c:pt idx="4">
                  <c:v>44</c:v>
                </c:pt>
                <c:pt idx="5">
                  <c:v>44.5</c:v>
                </c:pt>
              </c:numCache>
            </c:numRef>
          </c:val>
          <c:extLst>
            <c:ext xmlns:c16="http://schemas.microsoft.com/office/drawing/2014/chart" uri="{C3380CC4-5D6E-409C-BE32-E72D297353CC}">
              <c16:uniqueId val="{00000000-BFFF-4DB4-AE29-79FA336ADEEE}"/>
            </c:ext>
          </c:extLst>
        </c:ser>
        <c:ser>
          <c:idx val="1"/>
          <c:order val="1"/>
          <c:spPr>
            <a:solidFill>
              <a:srgbClr val="00B0F0"/>
            </a:solidFill>
            <a:ln>
              <a:noFill/>
            </a:ln>
            <a:effectLst/>
          </c:spPr>
          <c:invertIfNegative val="0"/>
          <c:dLbls>
            <c:dLbl>
              <c:idx val="0"/>
              <c:layout>
                <c:manualLayout>
                  <c:x val="0.41203703703703687"/>
                  <c:y val="-0.123456790123456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FF-4DB4-AE29-79FA336ADEEE}"/>
                </c:ext>
              </c:extLst>
            </c:dLbl>
            <c:dLbl>
              <c:idx val="1"/>
              <c:layout>
                <c:manualLayout>
                  <c:x val="0.28240740740740738"/>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61-4EBE-9CB6-9CAFB8506D71}"/>
                </c:ext>
              </c:extLst>
            </c:dLbl>
            <c:dLbl>
              <c:idx val="2"/>
              <c:layout>
                <c:manualLayout>
                  <c:x val="0.22222222222222221"/>
                  <c:y val="-3.08641975308641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61-4EBE-9CB6-9CAFB8506D71}"/>
                </c:ext>
              </c:extLst>
            </c:dLbl>
            <c:dLbl>
              <c:idx val="3"/>
              <c:layout>
                <c:manualLayout>
                  <c:x val="0.17592592592592585"/>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61-4EBE-9CB6-9CAFB8506D71}"/>
                </c:ext>
              </c:extLst>
            </c:dLbl>
            <c:dLbl>
              <c:idx val="4"/>
              <c:layout>
                <c:manualLayout>
                  <c:x val="0.1388888888888889"/>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61-4EBE-9CB6-9CAFB8506D71}"/>
                </c:ext>
              </c:extLst>
            </c:dLbl>
            <c:dLbl>
              <c:idx val="5"/>
              <c:layout>
                <c:manualLayout>
                  <c:x val="8.7962962962962965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F61-4EBE-9CB6-9CAFB8506D7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'PIVOTS &amp; CALCULATIONS'!$A$15:$A$20</c:f>
              <c:strCache>
                <c:ptCount val="6"/>
                <c:pt idx="0">
                  <c:v>7a</c:v>
                </c:pt>
                <c:pt idx="1">
                  <c:v>7a+</c:v>
                </c:pt>
                <c:pt idx="2">
                  <c:v>7b</c:v>
                </c:pt>
                <c:pt idx="3">
                  <c:v>7b+</c:v>
                </c:pt>
                <c:pt idx="4">
                  <c:v>7c</c:v>
                </c:pt>
                <c:pt idx="5">
                  <c:v>7c+</c:v>
                </c:pt>
              </c:strCache>
            </c:strRef>
          </c:cat>
          <c:val>
            <c:numRef>
              <c:f>'PIVOTS &amp; CALCULATIONS'!$C$15:$C$20</c:f>
              <c:numCache>
                <c:formatCode>General</c:formatCode>
                <c:ptCount val="6"/>
                <c:pt idx="0">
                  <c:v>90</c:v>
                </c:pt>
                <c:pt idx="1">
                  <c:v>43</c:v>
                </c:pt>
                <c:pt idx="2">
                  <c:v>17</c:v>
                </c:pt>
                <c:pt idx="3">
                  <c:v>10</c:v>
                </c:pt>
                <c:pt idx="4">
                  <c:v>2</c:v>
                </c:pt>
                <c:pt idx="5">
                  <c:v>1</c:v>
                </c:pt>
              </c:numCache>
            </c:numRef>
          </c:val>
          <c:extLst>
            <c:ext xmlns:c16="http://schemas.microsoft.com/office/drawing/2014/chart" uri="{C3380CC4-5D6E-409C-BE32-E72D297353CC}">
              <c16:uniqueId val="{00000002-BFFF-4DB4-AE29-79FA336ADEEE}"/>
            </c:ext>
          </c:extLst>
        </c:ser>
        <c:dLbls>
          <c:showLegendKey val="0"/>
          <c:showVal val="0"/>
          <c:showCatName val="0"/>
          <c:showSerName val="0"/>
          <c:showPercent val="0"/>
          <c:showBubbleSize val="0"/>
        </c:dLbls>
        <c:gapWidth val="10"/>
        <c:overlap val="100"/>
        <c:axId val="1174629312"/>
        <c:axId val="1174631232"/>
      </c:barChart>
      <c:catAx>
        <c:axId val="1174629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631232"/>
        <c:crosses val="autoZero"/>
        <c:auto val="1"/>
        <c:lblAlgn val="ctr"/>
        <c:lblOffset val="100"/>
        <c:noMultiLvlLbl val="0"/>
      </c:catAx>
      <c:valAx>
        <c:axId val="1174631232"/>
        <c:scaling>
          <c:orientation val="minMax"/>
        </c:scaling>
        <c:delete val="1"/>
        <c:axPos val="b"/>
        <c:numFmt formatCode="General" sourceLinked="1"/>
        <c:majorTickMark val="out"/>
        <c:minorTickMark val="none"/>
        <c:tickLblPos val="nextTo"/>
        <c:crossAx val="117462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[Sport climbing data and dashboard new.xlsx]PIVOTS &amp; CALCULATIONS!Count per number of attempts</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NUMBER OF TRIES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925925925925923E-2"/>
          <c:y val="0.13004629629629633"/>
          <c:w val="0.89814814814814814"/>
          <c:h val="0.68822506561679786"/>
        </c:manualLayout>
      </c:layout>
      <c:barChart>
        <c:barDir val="col"/>
        <c:grouping val="clustered"/>
        <c:varyColors val="0"/>
        <c:ser>
          <c:idx val="0"/>
          <c:order val="0"/>
          <c:tx>
            <c:strRef>
              <c:f>'PIVOTS &amp; CALCULATIONS'!$B$24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CALCULATIONS'!$A$25:$A$38</c:f>
              <c:strCache>
                <c:ptCount val="13"/>
                <c:pt idx="0">
                  <c:v>2</c:v>
                </c:pt>
                <c:pt idx="1">
                  <c:v>onsight</c:v>
                </c:pt>
                <c:pt idx="2">
                  <c:v>flash</c:v>
                </c:pt>
                <c:pt idx="3">
                  <c:v>3</c:v>
                </c:pt>
                <c:pt idx="4">
                  <c:v>4</c:v>
                </c:pt>
                <c:pt idx="5">
                  <c:v>6</c:v>
                </c:pt>
                <c:pt idx="6">
                  <c:v>5</c:v>
                </c:pt>
                <c:pt idx="7">
                  <c:v>7</c:v>
                </c:pt>
                <c:pt idx="8">
                  <c:v>10</c:v>
                </c:pt>
                <c:pt idx="9">
                  <c:v>8</c:v>
                </c:pt>
                <c:pt idx="10">
                  <c:v>14</c:v>
                </c:pt>
                <c:pt idx="11">
                  <c:v>50</c:v>
                </c:pt>
                <c:pt idx="12">
                  <c:v>12</c:v>
                </c:pt>
              </c:strCache>
            </c:strRef>
          </c:cat>
          <c:val>
            <c:numRef>
              <c:f>'PIVOTS &amp; CALCULATIONS'!$B$25:$B$38</c:f>
              <c:numCache>
                <c:formatCode>General</c:formatCode>
                <c:ptCount val="13"/>
                <c:pt idx="0">
                  <c:v>58</c:v>
                </c:pt>
                <c:pt idx="1">
                  <c:v>47</c:v>
                </c:pt>
                <c:pt idx="2">
                  <c:v>17</c:v>
                </c:pt>
                <c:pt idx="3">
                  <c:v>15</c:v>
                </c:pt>
                <c:pt idx="4">
                  <c:v>8</c:v>
                </c:pt>
                <c:pt idx="5">
                  <c:v>4</c:v>
                </c:pt>
                <c:pt idx="6">
                  <c:v>4</c:v>
                </c:pt>
                <c:pt idx="7">
                  <c:v>3</c:v>
                </c:pt>
                <c:pt idx="8">
                  <c:v>2</c:v>
                </c:pt>
                <c:pt idx="9">
                  <c:v>2</c:v>
                </c:pt>
                <c:pt idx="10">
                  <c:v>1</c:v>
                </c:pt>
                <c:pt idx="11">
                  <c:v>1</c:v>
                </c:pt>
                <c:pt idx="12">
                  <c:v>1</c:v>
                </c:pt>
              </c:numCache>
            </c:numRef>
          </c:val>
          <c:extLst>
            <c:ext xmlns:c16="http://schemas.microsoft.com/office/drawing/2014/chart" uri="{C3380CC4-5D6E-409C-BE32-E72D297353CC}">
              <c16:uniqueId val="{00000000-D314-47EC-838E-5351AE404291}"/>
            </c:ext>
          </c:extLst>
        </c:ser>
        <c:dLbls>
          <c:showLegendKey val="0"/>
          <c:showVal val="0"/>
          <c:showCatName val="0"/>
          <c:showSerName val="0"/>
          <c:showPercent val="0"/>
          <c:showBubbleSize val="0"/>
        </c:dLbls>
        <c:gapWidth val="75"/>
        <c:axId val="1225433552"/>
        <c:axId val="1220341056"/>
      </c:barChart>
      <c:catAx>
        <c:axId val="122543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341056"/>
        <c:crosses val="autoZero"/>
        <c:auto val="1"/>
        <c:lblAlgn val="ctr"/>
        <c:lblOffset val="100"/>
        <c:noMultiLvlLbl val="0"/>
      </c:catAx>
      <c:valAx>
        <c:axId val="1220341056"/>
        <c:scaling>
          <c:orientation val="minMax"/>
        </c:scaling>
        <c:delete val="1"/>
        <c:axPos val="l"/>
        <c:numFmt formatCode="General" sourceLinked="1"/>
        <c:majorTickMark val="none"/>
        <c:minorTickMark val="none"/>
        <c:tickLblPos val="nextTo"/>
        <c:crossAx val="122543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[Sport climbing data and dashboard new.xlsx]PIVOTS &amp; CALCULATIONS!Count per grade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5">
              <a:tint val="50000"/>
            </a:schemeClr>
          </a:solidFill>
          <a:ln w="19050">
            <a:solidFill>
              <a:schemeClr val="lt1"/>
            </a:solidFill>
          </a:ln>
          <a:effectLst/>
        </c:spPr>
        <c:dLbl>
          <c:idx val="0"/>
          <c:layout>
            <c:manualLayout>
              <c:x val="0.13930348258706468"/>
              <c:y val="0.13888888888888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5">
              <a:tint val="70000"/>
            </a:schemeClr>
          </a:solidFill>
          <a:ln w="19050">
            <a:solidFill>
              <a:schemeClr val="lt1"/>
            </a:solidFill>
          </a:ln>
          <a:effectLst/>
        </c:spPr>
        <c:dLbl>
          <c:idx val="0"/>
          <c:layout>
            <c:manualLayout>
              <c:x val="-0.16417910447761194"/>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5">
              <a:tint val="90000"/>
            </a:schemeClr>
          </a:solidFill>
          <a:ln w="19050">
            <a:solidFill>
              <a:schemeClr val="lt1"/>
            </a:solidFill>
          </a:ln>
          <a:effectLst/>
        </c:spPr>
        <c:dLbl>
          <c:idx val="0"/>
          <c:layout>
            <c:manualLayout>
              <c:x val="-0.18407960199004975"/>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5">
              <a:shade val="90000"/>
            </a:schemeClr>
          </a:solidFill>
          <a:ln w="19050">
            <a:solidFill>
              <a:schemeClr val="lt1"/>
            </a:solidFill>
          </a:ln>
          <a:effectLst/>
        </c:spPr>
        <c:dLbl>
          <c:idx val="0"/>
          <c:layout>
            <c:manualLayout>
              <c:x val="-0.20895522388059701"/>
              <c:y val="-0.12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5">
              <a:shade val="70000"/>
            </a:schemeClr>
          </a:solidFill>
          <a:ln w="19050">
            <a:solidFill>
              <a:schemeClr val="lt1"/>
            </a:solidFill>
          </a:ln>
          <a:effectLst/>
        </c:spPr>
        <c:dLbl>
          <c:idx val="0"/>
          <c:layout>
            <c:manualLayout>
              <c:x val="-5.4726368159204022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5">
              <a:shade val="50000"/>
            </a:schemeClr>
          </a:solidFill>
          <a:ln w="19050">
            <a:solidFill>
              <a:schemeClr val="lt1"/>
            </a:solidFill>
          </a:ln>
          <a:effectLst/>
        </c:spPr>
        <c:dLbl>
          <c:idx val="0"/>
          <c:layout>
            <c:manualLayout>
              <c:x val="0.17910447761194029"/>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 &amp; CALCULATIONS'!$B$4</c:f>
              <c:strCache>
                <c:ptCount val="1"/>
                <c:pt idx="0">
                  <c:v>Total</c:v>
                </c:pt>
              </c:strCache>
            </c:strRef>
          </c:tx>
          <c:dPt>
            <c:idx val="0"/>
            <c:bubble3D val="0"/>
            <c:spPr>
              <a:solidFill>
                <a:schemeClr val="accent5">
                  <a:tint val="50000"/>
                </a:schemeClr>
              </a:solidFill>
              <a:ln w="19050">
                <a:solidFill>
                  <a:schemeClr val="lt1"/>
                </a:solidFill>
              </a:ln>
              <a:effectLst/>
            </c:spPr>
            <c:extLst>
              <c:ext xmlns:c16="http://schemas.microsoft.com/office/drawing/2014/chart" uri="{C3380CC4-5D6E-409C-BE32-E72D297353CC}">
                <c16:uniqueId val="{00000001-6B33-4F45-873A-00AF5FF30C91}"/>
              </c:ext>
            </c:extLst>
          </c:dPt>
          <c:dPt>
            <c:idx val="1"/>
            <c:bubble3D val="0"/>
            <c:spPr>
              <a:solidFill>
                <a:schemeClr val="accent5">
                  <a:tint val="70000"/>
                </a:schemeClr>
              </a:solidFill>
              <a:ln w="19050">
                <a:solidFill>
                  <a:schemeClr val="lt1"/>
                </a:solidFill>
              </a:ln>
              <a:effectLst/>
            </c:spPr>
            <c:extLst>
              <c:ext xmlns:c16="http://schemas.microsoft.com/office/drawing/2014/chart" uri="{C3380CC4-5D6E-409C-BE32-E72D297353CC}">
                <c16:uniqueId val="{00000003-6B33-4F45-873A-00AF5FF30C91}"/>
              </c:ext>
            </c:extLst>
          </c:dPt>
          <c:dPt>
            <c:idx val="2"/>
            <c:bubble3D val="0"/>
            <c:spPr>
              <a:solidFill>
                <a:schemeClr val="accent5">
                  <a:tint val="90000"/>
                </a:schemeClr>
              </a:solidFill>
              <a:ln w="19050">
                <a:solidFill>
                  <a:schemeClr val="lt1"/>
                </a:solidFill>
              </a:ln>
              <a:effectLst/>
            </c:spPr>
            <c:extLst>
              <c:ext xmlns:c16="http://schemas.microsoft.com/office/drawing/2014/chart" uri="{C3380CC4-5D6E-409C-BE32-E72D297353CC}">
                <c16:uniqueId val="{00000005-6B33-4F45-873A-00AF5FF30C91}"/>
              </c:ext>
            </c:extLst>
          </c:dPt>
          <c:dPt>
            <c:idx val="3"/>
            <c:bubble3D val="0"/>
            <c:spPr>
              <a:solidFill>
                <a:schemeClr val="accent5">
                  <a:shade val="90000"/>
                </a:schemeClr>
              </a:solidFill>
              <a:ln w="19050">
                <a:solidFill>
                  <a:schemeClr val="lt1"/>
                </a:solidFill>
              </a:ln>
              <a:effectLst/>
            </c:spPr>
            <c:extLst>
              <c:ext xmlns:c16="http://schemas.microsoft.com/office/drawing/2014/chart" uri="{C3380CC4-5D6E-409C-BE32-E72D297353CC}">
                <c16:uniqueId val="{00000007-6B33-4F45-873A-00AF5FF30C91}"/>
              </c:ext>
            </c:extLst>
          </c:dPt>
          <c:dPt>
            <c:idx val="4"/>
            <c:bubble3D val="0"/>
            <c:spPr>
              <a:solidFill>
                <a:schemeClr val="accent5">
                  <a:shade val="70000"/>
                </a:schemeClr>
              </a:solidFill>
              <a:ln w="19050">
                <a:solidFill>
                  <a:schemeClr val="lt1"/>
                </a:solidFill>
              </a:ln>
              <a:effectLst/>
            </c:spPr>
            <c:extLst>
              <c:ext xmlns:c16="http://schemas.microsoft.com/office/drawing/2014/chart" uri="{C3380CC4-5D6E-409C-BE32-E72D297353CC}">
                <c16:uniqueId val="{00000009-6B33-4F45-873A-00AF5FF30C91}"/>
              </c:ext>
            </c:extLst>
          </c:dPt>
          <c:dPt>
            <c:idx val="5"/>
            <c:bubble3D val="0"/>
            <c:spPr>
              <a:solidFill>
                <a:schemeClr val="accent5">
                  <a:shade val="50000"/>
                </a:schemeClr>
              </a:solidFill>
              <a:ln w="19050">
                <a:solidFill>
                  <a:schemeClr val="lt1"/>
                </a:solidFill>
              </a:ln>
              <a:effectLst/>
            </c:spPr>
            <c:extLst>
              <c:ext xmlns:c16="http://schemas.microsoft.com/office/drawing/2014/chart" uri="{C3380CC4-5D6E-409C-BE32-E72D297353CC}">
                <c16:uniqueId val="{0000000B-6B33-4F45-873A-00AF5FF30C91}"/>
              </c:ext>
            </c:extLst>
          </c:dPt>
          <c:dLbls>
            <c:dLbl>
              <c:idx val="0"/>
              <c:layout>
                <c:manualLayout>
                  <c:x val="0.13930348258706468"/>
                  <c:y val="0.1388888888888888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33-4F45-873A-00AF5FF30C91}"/>
                </c:ext>
              </c:extLst>
            </c:dLbl>
            <c:dLbl>
              <c:idx val="1"/>
              <c:layout>
                <c:manualLayout>
                  <c:x val="-0.16417910447761194"/>
                  <c:y val="0.129629629629629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B33-4F45-873A-00AF5FF30C91}"/>
                </c:ext>
              </c:extLst>
            </c:dLbl>
            <c:dLbl>
              <c:idx val="2"/>
              <c:layout>
                <c:manualLayout>
                  <c:x val="-0.18407960199004975"/>
                  <c:y val="-8.333333333333332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33-4F45-873A-00AF5FF30C91}"/>
                </c:ext>
              </c:extLst>
            </c:dLbl>
            <c:dLbl>
              <c:idx val="3"/>
              <c:layout>
                <c:manualLayout>
                  <c:x val="-0.20895522388059701"/>
                  <c:y val="-0.1296296296296296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B33-4F45-873A-00AF5FF30C91}"/>
                </c:ext>
              </c:extLst>
            </c:dLbl>
            <c:dLbl>
              <c:idx val="4"/>
              <c:layout>
                <c:manualLayout>
                  <c:x val="-5.4726368159204022E-2"/>
                  <c:y val="-0.1527777777777777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B33-4F45-873A-00AF5FF30C91}"/>
                </c:ext>
              </c:extLst>
            </c:dLbl>
            <c:dLbl>
              <c:idx val="5"/>
              <c:layout>
                <c:manualLayout>
                  <c:x val="0.17910447761194029"/>
                  <c:y val="-0.1250000000000000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B33-4F45-873A-00AF5FF30C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&amp; CALCULATIONS'!$A$5:$A$11</c:f>
              <c:strCache>
                <c:ptCount val="6"/>
                <c:pt idx="0">
                  <c:v>7a</c:v>
                </c:pt>
                <c:pt idx="1">
                  <c:v>7a+</c:v>
                </c:pt>
                <c:pt idx="2">
                  <c:v>7b</c:v>
                </c:pt>
                <c:pt idx="3">
                  <c:v>7b+</c:v>
                </c:pt>
                <c:pt idx="4">
                  <c:v>7c</c:v>
                </c:pt>
                <c:pt idx="5">
                  <c:v>7c+</c:v>
                </c:pt>
              </c:strCache>
            </c:strRef>
          </c:cat>
          <c:val>
            <c:numRef>
              <c:f>'PIVOTS &amp; CALCULATIONS'!$B$5:$B$11</c:f>
              <c:numCache>
                <c:formatCode>General</c:formatCode>
                <c:ptCount val="6"/>
                <c:pt idx="0">
                  <c:v>90</c:v>
                </c:pt>
                <c:pt idx="1">
                  <c:v>43</c:v>
                </c:pt>
                <c:pt idx="2">
                  <c:v>17</c:v>
                </c:pt>
                <c:pt idx="3">
                  <c:v>10</c:v>
                </c:pt>
                <c:pt idx="4">
                  <c:v>2</c:v>
                </c:pt>
                <c:pt idx="5">
                  <c:v>1</c:v>
                </c:pt>
              </c:numCache>
            </c:numRef>
          </c:val>
          <c:extLst>
            <c:ext xmlns:c16="http://schemas.microsoft.com/office/drawing/2014/chart" uri="{C3380CC4-5D6E-409C-BE32-E72D297353CC}">
              <c16:uniqueId val="{0000000C-6B33-4F45-873A-00AF5FF30C91}"/>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new.xlsx]PIVOTS &amp; CALCULATIONS!Count per crag</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FAVORITE CRAGS</a:t>
            </a:r>
          </a:p>
        </c:rich>
      </c:tx>
      <c:layout>
        <c:manualLayout>
          <c:xMode val="edge"/>
          <c:yMode val="edge"/>
          <c:x val="0.3082162162162162"/>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CALCULATIONS'!$I$4</c:f>
              <c:strCache>
                <c:ptCount val="1"/>
                <c:pt idx="0">
                  <c:v>Total</c:v>
                </c:pt>
              </c:strCache>
            </c:strRef>
          </c:tx>
          <c:spPr>
            <a:solidFill>
              <a:srgbClr val="BC0000"/>
            </a:solidFill>
            <a:ln>
              <a:noFill/>
            </a:ln>
            <a:effectLst/>
          </c:spPr>
          <c:invertIfNegative val="0"/>
          <c:cat>
            <c:strRef>
              <c:f>'PIVOTS &amp; CALCULATIONS'!$H$5:$H$15</c:f>
              <c:strCache>
                <c:ptCount val="10"/>
                <c:pt idx="0">
                  <c:v>Siurana</c:v>
                </c:pt>
                <c:pt idx="1">
                  <c:v>Grau dels matxos</c:v>
                </c:pt>
                <c:pt idx="2">
                  <c:v>Chulilla</c:v>
                </c:pt>
                <c:pt idx="3">
                  <c:v>Gelida</c:v>
                </c:pt>
                <c:pt idx="4">
                  <c:v>Martinswand</c:v>
                </c:pt>
                <c:pt idx="5">
                  <c:v>Garraf</c:v>
                </c:pt>
                <c:pt idx="6">
                  <c:v>Arbolí</c:v>
                </c:pt>
                <c:pt idx="7">
                  <c:v>Margalef</c:v>
                </c:pt>
                <c:pt idx="8">
                  <c:v>Font Soleia</c:v>
                </c:pt>
                <c:pt idx="9">
                  <c:v>Mallorca</c:v>
                </c:pt>
              </c:strCache>
            </c:strRef>
          </c:cat>
          <c:val>
            <c:numRef>
              <c:f>'PIVOTS &amp; CALCULATIONS'!$I$5:$I$15</c:f>
              <c:numCache>
                <c:formatCode>General</c:formatCode>
                <c:ptCount val="10"/>
                <c:pt idx="0">
                  <c:v>44</c:v>
                </c:pt>
                <c:pt idx="1">
                  <c:v>16</c:v>
                </c:pt>
                <c:pt idx="2">
                  <c:v>13</c:v>
                </c:pt>
                <c:pt idx="3">
                  <c:v>12</c:v>
                </c:pt>
                <c:pt idx="4">
                  <c:v>8</c:v>
                </c:pt>
                <c:pt idx="5">
                  <c:v>7</c:v>
                </c:pt>
                <c:pt idx="6">
                  <c:v>7</c:v>
                </c:pt>
                <c:pt idx="7">
                  <c:v>6</c:v>
                </c:pt>
                <c:pt idx="8">
                  <c:v>5</c:v>
                </c:pt>
                <c:pt idx="9">
                  <c:v>4</c:v>
                </c:pt>
              </c:numCache>
            </c:numRef>
          </c:val>
          <c:extLst>
            <c:ext xmlns:c16="http://schemas.microsoft.com/office/drawing/2014/chart" uri="{C3380CC4-5D6E-409C-BE32-E72D297353CC}">
              <c16:uniqueId val="{00000000-8FAB-4B51-9372-04972A5DF2EA}"/>
            </c:ext>
          </c:extLst>
        </c:ser>
        <c:dLbls>
          <c:showLegendKey val="0"/>
          <c:showVal val="0"/>
          <c:showCatName val="0"/>
          <c:showSerName val="0"/>
          <c:showPercent val="0"/>
          <c:showBubbleSize val="0"/>
        </c:dLbls>
        <c:gapWidth val="75"/>
        <c:axId val="1232114992"/>
        <c:axId val="628608288"/>
      </c:barChart>
      <c:catAx>
        <c:axId val="123211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608288"/>
        <c:crosses val="autoZero"/>
        <c:auto val="1"/>
        <c:lblAlgn val="ctr"/>
        <c:lblOffset val="100"/>
        <c:noMultiLvlLbl val="0"/>
      </c:catAx>
      <c:valAx>
        <c:axId val="62860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14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0"/>
      <c:rotY val="1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'PIVOTS &amp; CALCULATIONS'!$A$15</c:f>
              <c:strCache>
                <c:ptCount val="1"/>
                <c:pt idx="0">
                  <c:v>7a</c:v>
                </c:pt>
              </c:strCache>
            </c:strRef>
          </c:tx>
          <c:spPr>
            <a:solidFill>
              <a:schemeClr val="accent1"/>
            </a:solidFill>
            <a:ln w="12700">
              <a:solidFill>
                <a:schemeClr val="tx1">
                  <a:lumMod val="75000"/>
                  <a:lumOff val="25000"/>
                </a:schemeClr>
              </a:solidFill>
            </a:ln>
            <a:effectLst/>
            <a:sp3d contourW="12700">
              <a:contourClr>
                <a:schemeClr val="tx1">
                  <a:lumMod val="75000"/>
                  <a:lumOff val="2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CALCULATIONS'!$C$15</c:f>
              <c:numCache>
                <c:formatCode>General</c:formatCode>
                <c:ptCount val="1"/>
                <c:pt idx="0">
                  <c:v>90</c:v>
                </c:pt>
              </c:numCache>
            </c:numRef>
          </c:val>
          <c:shape val="pyramidToMax"/>
          <c:extLst>
            <c:ext xmlns:c16="http://schemas.microsoft.com/office/drawing/2014/chart" uri="{C3380CC4-5D6E-409C-BE32-E72D297353CC}">
              <c16:uniqueId val="{00000000-63E8-4BFF-9399-3213331B5A09}"/>
            </c:ext>
          </c:extLst>
        </c:ser>
        <c:ser>
          <c:idx val="1"/>
          <c:order val="1"/>
          <c:tx>
            <c:strRef>
              <c:f>'PIVOTS &amp; CALCULATIONS'!$A$16</c:f>
              <c:strCache>
                <c:ptCount val="1"/>
                <c:pt idx="0">
                  <c:v>7a+</c:v>
                </c:pt>
              </c:strCache>
            </c:strRef>
          </c:tx>
          <c:spPr>
            <a:solidFill>
              <a:schemeClr val="accent2"/>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2.2662889518413599E-2"/>
                  <c:y val="5.4562874535232508E-17"/>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CALCULATIONS'!$C$16</c:f>
              <c:numCache>
                <c:formatCode>General</c:formatCode>
                <c:ptCount val="1"/>
                <c:pt idx="0">
                  <c:v>43</c:v>
                </c:pt>
              </c:numCache>
            </c:numRef>
          </c:val>
          <c:shape val="pyramidToMax"/>
          <c:extLst>
            <c:ext xmlns:c16="http://schemas.microsoft.com/office/drawing/2014/chart" uri="{C3380CC4-5D6E-409C-BE32-E72D297353CC}">
              <c16:uniqueId val="{00000002-63E8-4BFF-9399-3213331B5A09}"/>
            </c:ext>
          </c:extLst>
        </c:ser>
        <c:ser>
          <c:idx val="2"/>
          <c:order val="2"/>
          <c:tx>
            <c:strRef>
              <c:f>'PIVOTS &amp; CALCULATIONS'!$A$17</c:f>
              <c:strCache>
                <c:ptCount val="1"/>
                <c:pt idx="0">
                  <c:v>7b</c:v>
                </c:pt>
              </c:strCache>
            </c:strRef>
          </c:tx>
          <c:spPr>
            <a:solidFill>
              <a:schemeClr val="accent3"/>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0.20337301587301587"/>
                  <c:y val="-5.0925925925925923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A-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CALCULATIONS'!$C$17</c:f>
              <c:numCache>
                <c:formatCode>General</c:formatCode>
                <c:ptCount val="1"/>
                <c:pt idx="0">
                  <c:v>17</c:v>
                </c:pt>
              </c:numCache>
            </c:numRef>
          </c:val>
          <c:shape val="pyramidToMax"/>
          <c:extLst>
            <c:ext xmlns:c16="http://schemas.microsoft.com/office/drawing/2014/chart" uri="{C3380CC4-5D6E-409C-BE32-E72D297353CC}">
              <c16:uniqueId val="{00000003-63E8-4BFF-9399-3213331B5A09}"/>
            </c:ext>
          </c:extLst>
        </c:ser>
        <c:ser>
          <c:idx val="3"/>
          <c:order val="3"/>
          <c:tx>
            <c:strRef>
              <c:f>'PIVOTS &amp; CALCULATIONS'!$A$18</c:f>
              <c:strCache>
                <c:ptCount val="1"/>
                <c:pt idx="0">
                  <c:v>7b+</c:v>
                </c:pt>
              </c:strCache>
            </c:strRef>
          </c:tx>
          <c:spPr>
            <a:solidFill>
              <a:schemeClr val="accent4"/>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0.15"/>
                  <c:y val="-3.7037037037037035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CALCULATIONS'!$C$18</c:f>
              <c:numCache>
                <c:formatCode>General</c:formatCode>
                <c:ptCount val="1"/>
                <c:pt idx="0">
                  <c:v>10</c:v>
                </c:pt>
              </c:numCache>
            </c:numRef>
          </c:val>
          <c:shape val="pyramidToMax"/>
          <c:extLst>
            <c:ext xmlns:c16="http://schemas.microsoft.com/office/drawing/2014/chart" uri="{C3380CC4-5D6E-409C-BE32-E72D297353CC}">
              <c16:uniqueId val="{00000005-63E8-4BFF-9399-3213331B5A09}"/>
            </c:ext>
          </c:extLst>
        </c:ser>
        <c:ser>
          <c:idx val="4"/>
          <c:order val="4"/>
          <c:tx>
            <c:strRef>
              <c:f>'PIVOTS &amp; CALCULATIONS'!$A$19</c:f>
              <c:strCache>
                <c:ptCount val="1"/>
                <c:pt idx="0">
                  <c:v>7c</c:v>
                </c:pt>
              </c:strCache>
            </c:strRef>
          </c:tx>
          <c:spPr>
            <a:solidFill>
              <a:schemeClr val="accent5"/>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0.19722222222222233"/>
                  <c:y val="-9.7222222222222265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CALCULATIONS'!$C$19</c:f>
              <c:numCache>
                <c:formatCode>General</c:formatCode>
                <c:ptCount val="1"/>
                <c:pt idx="0">
                  <c:v>2</c:v>
                </c:pt>
              </c:numCache>
            </c:numRef>
          </c:val>
          <c:shape val="pyramidToMax"/>
          <c:extLst>
            <c:ext xmlns:c16="http://schemas.microsoft.com/office/drawing/2014/chart" uri="{C3380CC4-5D6E-409C-BE32-E72D297353CC}">
              <c16:uniqueId val="{00000007-63E8-4BFF-9399-3213331B5A09}"/>
            </c:ext>
          </c:extLst>
        </c:ser>
        <c:ser>
          <c:idx val="5"/>
          <c:order val="5"/>
          <c:tx>
            <c:strRef>
              <c:f>'PIVOTS &amp; CALCULATIONS'!$A$20</c:f>
              <c:strCache>
                <c:ptCount val="1"/>
                <c:pt idx="0">
                  <c:v>7c+</c:v>
                </c:pt>
              </c:strCache>
            </c:strRef>
          </c:tx>
          <c:spPr>
            <a:solidFill>
              <a:schemeClr val="accent6"/>
            </a:solidFill>
            <a:ln>
              <a:noFill/>
            </a:ln>
            <a:effectLst/>
            <a:sp3d/>
          </c:spPr>
          <c:invertIfNegative val="0"/>
          <c:dLbls>
            <c:dLbl>
              <c:idx val="0"/>
              <c:layout>
                <c:manualLayout>
                  <c:x val="-0.1247797283129977"/>
                  <c:y val="-0.13359794094439936"/>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8-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CALCULATIONS'!$C$20</c:f>
              <c:numCache>
                <c:formatCode>General</c:formatCode>
                <c:ptCount val="1"/>
                <c:pt idx="0">
                  <c:v>1</c:v>
                </c:pt>
              </c:numCache>
            </c:numRef>
          </c:val>
          <c:shape val="pyramidToMax"/>
          <c:extLst>
            <c:ext xmlns:c16="http://schemas.microsoft.com/office/drawing/2014/chart" uri="{C3380CC4-5D6E-409C-BE32-E72D297353CC}">
              <c16:uniqueId val="{00000009-63E8-4BFF-9399-3213331B5A09}"/>
            </c:ext>
          </c:extLst>
        </c:ser>
        <c:dLbls>
          <c:showLegendKey val="0"/>
          <c:showVal val="1"/>
          <c:showCatName val="0"/>
          <c:showSerName val="0"/>
          <c:showPercent val="0"/>
          <c:showBubbleSize val="0"/>
        </c:dLbls>
        <c:gapWidth val="60"/>
        <c:gapDepth val="50"/>
        <c:shape val="pyramidToMax"/>
        <c:axId val="1174609152"/>
        <c:axId val="1174633152"/>
        <c:axId val="0"/>
      </c:bar3DChart>
      <c:catAx>
        <c:axId val="1174609152"/>
        <c:scaling>
          <c:orientation val="minMax"/>
        </c:scaling>
        <c:delete val="1"/>
        <c:axPos val="b"/>
        <c:numFmt formatCode="General" sourceLinked="1"/>
        <c:majorTickMark val="none"/>
        <c:minorTickMark val="none"/>
        <c:tickLblPos val="nextTo"/>
        <c:crossAx val="1174633152"/>
        <c:crosses val="autoZero"/>
        <c:auto val="1"/>
        <c:lblAlgn val="ctr"/>
        <c:lblOffset val="100"/>
        <c:noMultiLvlLbl val="0"/>
      </c:catAx>
      <c:valAx>
        <c:axId val="1174633152"/>
        <c:scaling>
          <c:orientation val="minMax"/>
        </c:scaling>
        <c:delete val="1"/>
        <c:axPos val="l"/>
        <c:numFmt formatCode="General" sourceLinked="1"/>
        <c:majorTickMark val="none"/>
        <c:minorTickMark val="none"/>
        <c:tickLblPos val="nextTo"/>
        <c:crossAx val="117460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new.xlsx]PIVOTS &amp; CALCULATIONS!Count per country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3791821561338289"/>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5774473358116479"/>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685254027261462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3.9653035935563859E-2"/>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4374225526641884"/>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s>
    <c:plotArea>
      <c:layout/>
      <c:doughnutChart>
        <c:varyColors val="1"/>
        <c:ser>
          <c:idx val="0"/>
          <c:order val="0"/>
          <c:tx>
            <c:strRef>
              <c:f>'PIVOTS &amp; CALCULATIONS'!$I$32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55-45FC-BFD2-DDA1D04896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55-45FC-BFD2-DDA1D04896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55-45FC-BFD2-DDA1D04896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55-45FC-BFD2-DDA1D04896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D55-45FC-BFD2-DDA1D048966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31A-4AEE-93A8-65A97D2187E0}"/>
              </c:ext>
            </c:extLst>
          </c:dPt>
          <c:dLbls>
            <c:dLbl>
              <c:idx val="0"/>
              <c:layout>
                <c:manualLayout>
                  <c:x val="0.14374225526641884"/>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FD55-45FC-BFD2-DDA1D0489660}"/>
                </c:ext>
              </c:extLst>
            </c:dLbl>
            <c:dLbl>
              <c:idx val="1"/>
              <c:layout>
                <c:manualLayout>
                  <c:x val="-0.23791821561338289"/>
                  <c:y val="-5.0925925925925923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FD55-45FC-BFD2-DDA1D0489660}"/>
                </c:ext>
              </c:extLst>
            </c:dLbl>
            <c:dLbl>
              <c:idx val="2"/>
              <c:layout>
                <c:manualLayout>
                  <c:x val="-0.25774473358116479"/>
                  <c:y val="-0.1157407407407407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FD55-45FC-BFD2-DDA1D0489660}"/>
                </c:ext>
              </c:extLst>
            </c:dLbl>
            <c:dLbl>
              <c:idx val="3"/>
              <c:layout>
                <c:manualLayout>
                  <c:x val="-3.9653035935563859E-2"/>
                  <c:y val="-0.1481481481481481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FD55-45FC-BFD2-DDA1D0489660}"/>
                </c:ext>
              </c:extLst>
            </c:dLbl>
            <c:dLbl>
              <c:idx val="4"/>
              <c:layout>
                <c:manualLayout>
                  <c:x val="0.16852540272614622"/>
                  <c:y val="-0.13425925925925927"/>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FD55-45FC-BFD2-DDA1D04896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&amp; CALCULATIONS'!$H$33:$H$39</c:f>
              <c:strCache>
                <c:ptCount val="6"/>
                <c:pt idx="0">
                  <c:v>Spain</c:v>
                </c:pt>
                <c:pt idx="1">
                  <c:v>Austria</c:v>
                </c:pt>
                <c:pt idx="2">
                  <c:v>France</c:v>
                </c:pt>
                <c:pt idx="3">
                  <c:v>Portugal</c:v>
                </c:pt>
                <c:pt idx="4">
                  <c:v>Italy</c:v>
                </c:pt>
                <c:pt idx="5">
                  <c:v>Germany</c:v>
                </c:pt>
              </c:strCache>
            </c:strRef>
          </c:cat>
          <c:val>
            <c:numRef>
              <c:f>'PIVOTS &amp; CALCULATIONS'!$I$33:$I$39</c:f>
              <c:numCache>
                <c:formatCode>General</c:formatCode>
                <c:ptCount val="6"/>
                <c:pt idx="0">
                  <c:v>131</c:v>
                </c:pt>
                <c:pt idx="1">
                  <c:v>20</c:v>
                </c:pt>
                <c:pt idx="2">
                  <c:v>8</c:v>
                </c:pt>
                <c:pt idx="3">
                  <c:v>2</c:v>
                </c:pt>
                <c:pt idx="4">
                  <c:v>1</c:v>
                </c:pt>
                <c:pt idx="5">
                  <c:v>1</c:v>
                </c:pt>
              </c:numCache>
            </c:numRef>
          </c:val>
          <c:extLst>
            <c:ext xmlns:c16="http://schemas.microsoft.com/office/drawing/2014/chart" uri="{C3380CC4-5D6E-409C-BE32-E72D297353CC}">
              <c16:uniqueId val="{0000000A-FD55-45FC-BFD2-DDA1D048966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new.xlsx]PIVOTS &amp; CALCULATIONS!Average of Tries num. only excl. outliers</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AVG TRIES PER</a:t>
            </a:r>
            <a:r>
              <a:rPr lang="en-US" sz="1600" baseline="0"/>
              <a:t> ASCENT</a:t>
            </a:r>
            <a:endParaRPr lang="en-US" sz="1600"/>
          </a:p>
        </c:rich>
      </c:tx>
      <c:layout>
        <c:manualLayout>
          <c:xMode val="edge"/>
          <c:yMode val="edge"/>
          <c:x val="0.17712525517643626"/>
          <c:y val="0"/>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CALCULATIONS'!$B$48</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CALCULATIONS'!$A$49:$A$54</c:f>
              <c:strCache>
                <c:ptCount val="5"/>
                <c:pt idx="0">
                  <c:v>7a</c:v>
                </c:pt>
                <c:pt idx="1">
                  <c:v>7a+</c:v>
                </c:pt>
                <c:pt idx="2">
                  <c:v>7b</c:v>
                </c:pt>
                <c:pt idx="3">
                  <c:v>7b+</c:v>
                </c:pt>
                <c:pt idx="4">
                  <c:v>7c</c:v>
                </c:pt>
              </c:strCache>
            </c:strRef>
          </c:cat>
          <c:val>
            <c:numRef>
              <c:f>'PIVOTS &amp; CALCULATIONS'!$B$49:$B$54</c:f>
              <c:numCache>
                <c:formatCode>0.00</c:formatCode>
                <c:ptCount val="5"/>
                <c:pt idx="0">
                  <c:v>1.9333333333333333</c:v>
                </c:pt>
                <c:pt idx="1">
                  <c:v>1.9534883720930232</c:v>
                </c:pt>
                <c:pt idx="2">
                  <c:v>3.3529411764705883</c:v>
                </c:pt>
                <c:pt idx="3">
                  <c:v>5.7</c:v>
                </c:pt>
                <c:pt idx="4">
                  <c:v>6</c:v>
                </c:pt>
              </c:numCache>
            </c:numRef>
          </c:val>
          <c:extLst>
            <c:ext xmlns:c16="http://schemas.microsoft.com/office/drawing/2014/chart" uri="{C3380CC4-5D6E-409C-BE32-E72D297353CC}">
              <c16:uniqueId val="{00000003-9202-45AC-A3FC-AD960FC026A6}"/>
            </c:ext>
          </c:extLst>
        </c:ser>
        <c:dLbls>
          <c:dLblPos val="outEnd"/>
          <c:showLegendKey val="0"/>
          <c:showVal val="1"/>
          <c:showCatName val="0"/>
          <c:showSerName val="0"/>
          <c:showPercent val="0"/>
          <c:showBubbleSize val="0"/>
        </c:dLbls>
        <c:gapWidth val="75"/>
        <c:overlap val="-50"/>
        <c:axId val="1360983695"/>
        <c:axId val="1360959695"/>
      </c:barChart>
      <c:catAx>
        <c:axId val="136098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959695"/>
        <c:crosses val="autoZero"/>
        <c:auto val="1"/>
        <c:lblAlgn val="ctr"/>
        <c:lblOffset val="100"/>
        <c:noMultiLvlLbl val="0"/>
      </c:catAx>
      <c:valAx>
        <c:axId val="1360959695"/>
        <c:scaling>
          <c:orientation val="minMax"/>
        </c:scaling>
        <c:delete val="1"/>
        <c:axPos val="l"/>
        <c:numFmt formatCode="0.00" sourceLinked="1"/>
        <c:majorTickMark val="none"/>
        <c:minorTickMark val="none"/>
        <c:tickLblPos val="nextTo"/>
        <c:crossAx val="1360983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new.xlsx]PIVOTS &amp; CALCULATIONS!% of flash, onsight, redpoint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FLASH, OS, RP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CALCULATIONS'!$B$41</c:f>
              <c:strCache>
                <c:ptCount val="1"/>
                <c:pt idx="0">
                  <c:v>Total</c:v>
                </c:pt>
              </c:strCache>
            </c:strRef>
          </c:tx>
          <c:spPr>
            <a:solidFill>
              <a:srgbClr val="66CC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CALCULATIONS'!$A$42:$A$45</c:f>
              <c:strCache>
                <c:ptCount val="3"/>
                <c:pt idx="0">
                  <c:v>flash</c:v>
                </c:pt>
                <c:pt idx="1">
                  <c:v>onsight</c:v>
                </c:pt>
                <c:pt idx="2">
                  <c:v>redpoint</c:v>
                </c:pt>
              </c:strCache>
            </c:strRef>
          </c:cat>
          <c:val>
            <c:numRef>
              <c:f>'PIVOTS &amp; CALCULATIONS'!$B$42:$B$45</c:f>
              <c:numCache>
                <c:formatCode>0.0%</c:formatCode>
                <c:ptCount val="3"/>
                <c:pt idx="0">
                  <c:v>0.10429447852760736</c:v>
                </c:pt>
                <c:pt idx="1">
                  <c:v>0.28834355828220859</c:v>
                </c:pt>
                <c:pt idx="2">
                  <c:v>0.6073619631901841</c:v>
                </c:pt>
              </c:numCache>
            </c:numRef>
          </c:val>
          <c:extLst>
            <c:ext xmlns:c16="http://schemas.microsoft.com/office/drawing/2014/chart" uri="{C3380CC4-5D6E-409C-BE32-E72D297353CC}">
              <c16:uniqueId val="{00000000-4709-4DE3-BA60-A916B1C4CF40}"/>
            </c:ext>
          </c:extLst>
        </c:ser>
        <c:dLbls>
          <c:showLegendKey val="0"/>
          <c:showVal val="0"/>
          <c:showCatName val="0"/>
          <c:showSerName val="0"/>
          <c:showPercent val="0"/>
          <c:showBubbleSize val="0"/>
        </c:dLbls>
        <c:gapWidth val="75"/>
        <c:overlap val="-50"/>
        <c:axId val="614700943"/>
        <c:axId val="614719663"/>
      </c:barChart>
      <c:catAx>
        <c:axId val="61470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719663"/>
        <c:crosses val="autoZero"/>
        <c:auto val="1"/>
        <c:lblAlgn val="ctr"/>
        <c:lblOffset val="100"/>
        <c:noMultiLvlLbl val="0"/>
      </c:catAx>
      <c:valAx>
        <c:axId val="61471966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700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tries vs height of the route</a:t>
            </a:r>
          </a:p>
        </c:rich>
      </c:tx>
      <c:layout>
        <c:manualLayout>
          <c:xMode val="edge"/>
          <c:yMode val="edge"/>
          <c:x val="0.2122845581802274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27537182852142E-2"/>
          <c:y val="0.17171296296296296"/>
          <c:w val="0.87250240594925632"/>
          <c:h val="0.7060495042286381"/>
        </c:manualLayout>
      </c:layout>
      <c:scatterChart>
        <c:scatterStyle val="lineMarker"/>
        <c:varyColors val="0"/>
        <c:ser>
          <c:idx val="0"/>
          <c:order val="0"/>
          <c:tx>
            <c:strRef>
              <c:f>DATA!$M$1</c:f>
              <c:strCache>
                <c:ptCount val="1"/>
                <c:pt idx="0">
                  <c:v>Tries num. only excl. outliers</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25400" cap="rnd">
                <a:solidFill>
                  <a:srgbClr val="C00000"/>
                </a:solidFill>
                <a:prstDash val="solid"/>
              </a:ln>
              <a:effectLst/>
            </c:spPr>
            <c:trendlineType val="linear"/>
            <c:dispRSqr val="1"/>
            <c:dispEq val="0"/>
            <c:trendlineLbl>
              <c:layout>
                <c:manualLayout>
                  <c:x val="9.5222440944881886E-2"/>
                  <c:y val="-6.3823636628754746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accent5">
                          <a:lumMod val="75000"/>
                        </a:schemeClr>
                      </a:solidFill>
                      <a:latin typeface="+mn-lt"/>
                      <a:ea typeface="+mn-ea"/>
                      <a:cs typeface="+mn-cs"/>
                    </a:defRPr>
                  </a:pPr>
                  <a:endParaRPr lang="en-US"/>
                </a:p>
              </c:txPr>
            </c:trendlineLbl>
          </c:trendline>
          <c:xVal>
            <c:numRef>
              <c:f>DATA!$I$2:$I$164</c:f>
              <c:numCache>
                <c:formatCode>General</c:formatCode>
                <c:ptCount val="163"/>
                <c:pt idx="0">
                  <c:v>15</c:v>
                </c:pt>
                <c:pt idx="1">
                  <c:v>25</c:v>
                </c:pt>
                <c:pt idx="2">
                  <c:v>25</c:v>
                </c:pt>
                <c:pt idx="3">
                  <c:v>18</c:v>
                </c:pt>
                <c:pt idx="4">
                  <c:v>20</c:v>
                </c:pt>
                <c:pt idx="5">
                  <c:v>20</c:v>
                </c:pt>
                <c:pt idx="6">
                  <c:v>25</c:v>
                </c:pt>
                <c:pt idx="7">
                  <c:v>25</c:v>
                </c:pt>
                <c:pt idx="8">
                  <c:v>25</c:v>
                </c:pt>
                <c:pt idx="9">
                  <c:v>18</c:v>
                </c:pt>
                <c:pt idx="10">
                  <c:v>12</c:v>
                </c:pt>
                <c:pt idx="11">
                  <c:v>25</c:v>
                </c:pt>
                <c:pt idx="12">
                  <c:v>20</c:v>
                </c:pt>
                <c:pt idx="13">
                  <c:v>20</c:v>
                </c:pt>
                <c:pt idx="14">
                  <c:v>20</c:v>
                </c:pt>
                <c:pt idx="15">
                  <c:v>20</c:v>
                </c:pt>
                <c:pt idx="16">
                  <c:v>18</c:v>
                </c:pt>
                <c:pt idx="17">
                  <c:v>25</c:v>
                </c:pt>
                <c:pt idx="18">
                  <c:v>30</c:v>
                </c:pt>
                <c:pt idx="19">
                  <c:v>30</c:v>
                </c:pt>
                <c:pt idx="20">
                  <c:v>25</c:v>
                </c:pt>
                <c:pt idx="21">
                  <c:v>20</c:v>
                </c:pt>
                <c:pt idx="22">
                  <c:v>22</c:v>
                </c:pt>
                <c:pt idx="23">
                  <c:v>18</c:v>
                </c:pt>
                <c:pt idx="24">
                  <c:v>15</c:v>
                </c:pt>
                <c:pt idx="25">
                  <c:v>25</c:v>
                </c:pt>
                <c:pt idx="26">
                  <c:v>20</c:v>
                </c:pt>
                <c:pt idx="27">
                  <c:v>20</c:v>
                </c:pt>
                <c:pt idx="28">
                  <c:v>25</c:v>
                </c:pt>
                <c:pt idx="29">
                  <c:v>32</c:v>
                </c:pt>
                <c:pt idx="30">
                  <c:v>25</c:v>
                </c:pt>
                <c:pt idx="31">
                  <c:v>25</c:v>
                </c:pt>
                <c:pt idx="32">
                  <c:v>25</c:v>
                </c:pt>
                <c:pt idx="33">
                  <c:v>35</c:v>
                </c:pt>
                <c:pt idx="34">
                  <c:v>30</c:v>
                </c:pt>
                <c:pt idx="35">
                  <c:v>25</c:v>
                </c:pt>
                <c:pt idx="36">
                  <c:v>10</c:v>
                </c:pt>
                <c:pt idx="37">
                  <c:v>10</c:v>
                </c:pt>
                <c:pt idx="38">
                  <c:v>12</c:v>
                </c:pt>
                <c:pt idx="39">
                  <c:v>25</c:v>
                </c:pt>
                <c:pt idx="40">
                  <c:v>20</c:v>
                </c:pt>
                <c:pt idx="41">
                  <c:v>30</c:v>
                </c:pt>
                <c:pt idx="42">
                  <c:v>25</c:v>
                </c:pt>
                <c:pt idx="43">
                  <c:v>25</c:v>
                </c:pt>
                <c:pt idx="44">
                  <c:v>28</c:v>
                </c:pt>
                <c:pt idx="45">
                  <c:v>30</c:v>
                </c:pt>
                <c:pt idx="46">
                  <c:v>25</c:v>
                </c:pt>
                <c:pt idx="47">
                  <c:v>25</c:v>
                </c:pt>
                <c:pt idx="48">
                  <c:v>25</c:v>
                </c:pt>
                <c:pt idx="49">
                  <c:v>25</c:v>
                </c:pt>
                <c:pt idx="50">
                  <c:v>20</c:v>
                </c:pt>
                <c:pt idx="51">
                  <c:v>20</c:v>
                </c:pt>
                <c:pt idx="52">
                  <c:v>30</c:v>
                </c:pt>
                <c:pt idx="53">
                  <c:v>30</c:v>
                </c:pt>
                <c:pt idx="54">
                  <c:v>38</c:v>
                </c:pt>
                <c:pt idx="55">
                  <c:v>20</c:v>
                </c:pt>
                <c:pt idx="56">
                  <c:v>25</c:v>
                </c:pt>
                <c:pt idx="57">
                  <c:v>20</c:v>
                </c:pt>
                <c:pt idx="58">
                  <c:v>25</c:v>
                </c:pt>
                <c:pt idx="59">
                  <c:v>12</c:v>
                </c:pt>
                <c:pt idx="60">
                  <c:v>32</c:v>
                </c:pt>
                <c:pt idx="61">
                  <c:v>32</c:v>
                </c:pt>
                <c:pt idx="62">
                  <c:v>32</c:v>
                </c:pt>
                <c:pt idx="63">
                  <c:v>18</c:v>
                </c:pt>
                <c:pt idx="64">
                  <c:v>20</c:v>
                </c:pt>
                <c:pt idx="65">
                  <c:v>18</c:v>
                </c:pt>
                <c:pt idx="66">
                  <c:v>30</c:v>
                </c:pt>
                <c:pt idx="67">
                  <c:v>30</c:v>
                </c:pt>
                <c:pt idx="68">
                  <c:v>25</c:v>
                </c:pt>
                <c:pt idx="69">
                  <c:v>35</c:v>
                </c:pt>
                <c:pt idx="70">
                  <c:v>35</c:v>
                </c:pt>
                <c:pt idx="71">
                  <c:v>25</c:v>
                </c:pt>
                <c:pt idx="72">
                  <c:v>25</c:v>
                </c:pt>
                <c:pt idx="73">
                  <c:v>30</c:v>
                </c:pt>
                <c:pt idx="74">
                  <c:v>10</c:v>
                </c:pt>
                <c:pt idx="75">
                  <c:v>25</c:v>
                </c:pt>
                <c:pt idx="76">
                  <c:v>25</c:v>
                </c:pt>
                <c:pt idx="77">
                  <c:v>12</c:v>
                </c:pt>
                <c:pt idx="78">
                  <c:v>25</c:v>
                </c:pt>
                <c:pt idx="79">
                  <c:v>12</c:v>
                </c:pt>
                <c:pt idx="80">
                  <c:v>22</c:v>
                </c:pt>
                <c:pt idx="81">
                  <c:v>25</c:v>
                </c:pt>
                <c:pt idx="82">
                  <c:v>30</c:v>
                </c:pt>
                <c:pt idx="83">
                  <c:v>13</c:v>
                </c:pt>
                <c:pt idx="84">
                  <c:v>25</c:v>
                </c:pt>
                <c:pt idx="85">
                  <c:v>20</c:v>
                </c:pt>
                <c:pt idx="86">
                  <c:v>30</c:v>
                </c:pt>
                <c:pt idx="87">
                  <c:v>30</c:v>
                </c:pt>
                <c:pt idx="88">
                  <c:v>20</c:v>
                </c:pt>
                <c:pt idx="89">
                  <c:v>35</c:v>
                </c:pt>
                <c:pt idx="90">
                  <c:v>22</c:v>
                </c:pt>
                <c:pt idx="91">
                  <c:v>25</c:v>
                </c:pt>
                <c:pt idx="92">
                  <c:v>25</c:v>
                </c:pt>
                <c:pt idx="93">
                  <c:v>25</c:v>
                </c:pt>
                <c:pt idx="94">
                  <c:v>25</c:v>
                </c:pt>
                <c:pt idx="95">
                  <c:v>20</c:v>
                </c:pt>
                <c:pt idx="96">
                  <c:v>28</c:v>
                </c:pt>
                <c:pt idx="97">
                  <c:v>30</c:v>
                </c:pt>
                <c:pt idx="98">
                  <c:v>30</c:v>
                </c:pt>
                <c:pt idx="99">
                  <c:v>18</c:v>
                </c:pt>
                <c:pt idx="100">
                  <c:v>40</c:v>
                </c:pt>
                <c:pt idx="101">
                  <c:v>15</c:v>
                </c:pt>
                <c:pt idx="102">
                  <c:v>20</c:v>
                </c:pt>
                <c:pt idx="103">
                  <c:v>25</c:v>
                </c:pt>
                <c:pt idx="104">
                  <c:v>20</c:v>
                </c:pt>
                <c:pt idx="105">
                  <c:v>20</c:v>
                </c:pt>
                <c:pt idx="106">
                  <c:v>16</c:v>
                </c:pt>
                <c:pt idx="107">
                  <c:v>20</c:v>
                </c:pt>
                <c:pt idx="108">
                  <c:v>25</c:v>
                </c:pt>
                <c:pt idx="109">
                  <c:v>18</c:v>
                </c:pt>
                <c:pt idx="110">
                  <c:v>18</c:v>
                </c:pt>
                <c:pt idx="111">
                  <c:v>22</c:v>
                </c:pt>
                <c:pt idx="112">
                  <c:v>18</c:v>
                </c:pt>
                <c:pt idx="113">
                  <c:v>18</c:v>
                </c:pt>
                <c:pt idx="114">
                  <c:v>18</c:v>
                </c:pt>
                <c:pt idx="115">
                  <c:v>25</c:v>
                </c:pt>
                <c:pt idx="116">
                  <c:v>20</c:v>
                </c:pt>
                <c:pt idx="117">
                  <c:v>15</c:v>
                </c:pt>
                <c:pt idx="118">
                  <c:v>35</c:v>
                </c:pt>
                <c:pt idx="119">
                  <c:v>20</c:v>
                </c:pt>
                <c:pt idx="120">
                  <c:v>35</c:v>
                </c:pt>
                <c:pt idx="121">
                  <c:v>20</c:v>
                </c:pt>
                <c:pt idx="122">
                  <c:v>23</c:v>
                </c:pt>
                <c:pt idx="123">
                  <c:v>23</c:v>
                </c:pt>
                <c:pt idx="124">
                  <c:v>15</c:v>
                </c:pt>
                <c:pt idx="125">
                  <c:v>16</c:v>
                </c:pt>
                <c:pt idx="126">
                  <c:v>16</c:v>
                </c:pt>
                <c:pt idx="127">
                  <c:v>16</c:v>
                </c:pt>
                <c:pt idx="128">
                  <c:v>27</c:v>
                </c:pt>
                <c:pt idx="129">
                  <c:v>20</c:v>
                </c:pt>
                <c:pt idx="130">
                  <c:v>18</c:v>
                </c:pt>
                <c:pt idx="131">
                  <c:v>15</c:v>
                </c:pt>
                <c:pt idx="132">
                  <c:v>20</c:v>
                </c:pt>
                <c:pt idx="133">
                  <c:v>12</c:v>
                </c:pt>
                <c:pt idx="134">
                  <c:v>10</c:v>
                </c:pt>
                <c:pt idx="135">
                  <c:v>15</c:v>
                </c:pt>
                <c:pt idx="136">
                  <c:v>18</c:v>
                </c:pt>
                <c:pt idx="137">
                  <c:v>25</c:v>
                </c:pt>
                <c:pt idx="138">
                  <c:v>28</c:v>
                </c:pt>
                <c:pt idx="139">
                  <c:v>20</c:v>
                </c:pt>
                <c:pt idx="140">
                  <c:v>28</c:v>
                </c:pt>
                <c:pt idx="141">
                  <c:v>18</c:v>
                </c:pt>
                <c:pt idx="142">
                  <c:v>25</c:v>
                </c:pt>
                <c:pt idx="143">
                  <c:v>18</c:v>
                </c:pt>
                <c:pt idx="144">
                  <c:v>30</c:v>
                </c:pt>
                <c:pt idx="145">
                  <c:v>25</c:v>
                </c:pt>
                <c:pt idx="146">
                  <c:v>16</c:v>
                </c:pt>
                <c:pt idx="147">
                  <c:v>22</c:v>
                </c:pt>
                <c:pt idx="148">
                  <c:v>15</c:v>
                </c:pt>
                <c:pt idx="149">
                  <c:v>18</c:v>
                </c:pt>
                <c:pt idx="150">
                  <c:v>20</c:v>
                </c:pt>
                <c:pt idx="151">
                  <c:v>10</c:v>
                </c:pt>
                <c:pt idx="152">
                  <c:v>20</c:v>
                </c:pt>
                <c:pt idx="153">
                  <c:v>12</c:v>
                </c:pt>
                <c:pt idx="154">
                  <c:v>18</c:v>
                </c:pt>
                <c:pt idx="155">
                  <c:v>15</c:v>
                </c:pt>
                <c:pt idx="156">
                  <c:v>10</c:v>
                </c:pt>
                <c:pt idx="157">
                  <c:v>22</c:v>
                </c:pt>
                <c:pt idx="158">
                  <c:v>22</c:v>
                </c:pt>
                <c:pt idx="159">
                  <c:v>24</c:v>
                </c:pt>
                <c:pt idx="160">
                  <c:v>18</c:v>
                </c:pt>
                <c:pt idx="161">
                  <c:v>20</c:v>
                </c:pt>
                <c:pt idx="162">
                  <c:v>22</c:v>
                </c:pt>
              </c:numCache>
            </c:numRef>
          </c:xVal>
          <c:yVal>
            <c:numRef>
              <c:f>DATA!$M$2:$M$164</c:f>
              <c:numCache>
                <c:formatCode>General</c:formatCode>
                <c:ptCount val="163"/>
                <c:pt idx="0">
                  <c:v>7</c:v>
                </c:pt>
                <c:pt idx="1">
                  <c:v>4</c:v>
                </c:pt>
                <c:pt idx="2">
                  <c:v>1</c:v>
                </c:pt>
                <c:pt idx="3">
                  <c:v>2</c:v>
                </c:pt>
                <c:pt idx="4">
                  <c:v>2</c:v>
                </c:pt>
                <c:pt idx="5">
                  <c:v>2</c:v>
                </c:pt>
                <c:pt idx="6">
                  <c:v>4</c:v>
                </c:pt>
                <c:pt idx="7">
                  <c:v>1</c:v>
                </c:pt>
                <c:pt idx="8">
                  <c:v>7</c:v>
                </c:pt>
                <c:pt idx="9">
                  <c:v>1</c:v>
                </c:pt>
                <c:pt idx="10">
                  <c:v>12</c:v>
                </c:pt>
                <c:pt idx="11">
                  <c:v>2</c:v>
                </c:pt>
                <c:pt idx="12">
                  <c:v>1</c:v>
                </c:pt>
                <c:pt idx="13">
                  <c:v>1</c:v>
                </c:pt>
                <c:pt idx="14">
                  <c:v>2</c:v>
                </c:pt>
                <c:pt idx="15">
                  <c:v>2</c:v>
                </c:pt>
                <c:pt idx="16">
                  <c:v>8</c:v>
                </c:pt>
                <c:pt idx="17">
                  <c:v>14</c:v>
                </c:pt>
                <c:pt idx="18">
                  <c:v>1</c:v>
                </c:pt>
                <c:pt idx="19">
                  <c:v>1</c:v>
                </c:pt>
                <c:pt idx="20">
                  <c:v>2</c:v>
                </c:pt>
                <c:pt idx="21">
                  <c:v>2</c:v>
                </c:pt>
                <c:pt idx="22">
                  <c:v>10</c:v>
                </c:pt>
                <c:pt idx="23">
                  <c:v>2</c:v>
                </c:pt>
                <c:pt idx="24">
                  <c:v>2</c:v>
                </c:pt>
                <c:pt idx="25">
                  <c:v>1</c:v>
                </c:pt>
                <c:pt idx="26">
                  <c:v>2</c:v>
                </c:pt>
                <c:pt idx="27">
                  <c:v>3</c:v>
                </c:pt>
                <c:pt idx="28">
                  <c:v>8</c:v>
                </c:pt>
                <c:pt idx="29">
                  <c:v>1</c:v>
                </c:pt>
                <c:pt idx="30">
                  <c:v>3</c:v>
                </c:pt>
                <c:pt idx="31">
                  <c:v>1</c:v>
                </c:pt>
                <c:pt idx="32">
                  <c:v>1</c:v>
                </c:pt>
                <c:pt idx="33">
                  <c:v>2</c:v>
                </c:pt>
                <c:pt idx="34">
                  <c:v>1</c:v>
                </c:pt>
                <c:pt idx="35">
                  <c:v>3</c:v>
                </c:pt>
                <c:pt idx="36">
                  <c:v>1</c:v>
                </c:pt>
                <c:pt idx="37">
                  <c:v>1</c:v>
                </c:pt>
                <c:pt idx="38">
                  <c:v>2</c:v>
                </c:pt>
                <c:pt idx="39">
                  <c:v>1</c:v>
                </c:pt>
                <c:pt idx="40">
                  <c:v>5</c:v>
                </c:pt>
                <c:pt idx="41">
                  <c:v>3</c:v>
                </c:pt>
                <c:pt idx="42">
                  <c:v>2</c:v>
                </c:pt>
                <c:pt idx="43">
                  <c:v>1</c:v>
                </c:pt>
                <c:pt idx="44">
                  <c:v>3</c:v>
                </c:pt>
                <c:pt idx="45">
                  <c:v>1</c:v>
                </c:pt>
                <c:pt idx="46">
                  <c:v>2</c:v>
                </c:pt>
                <c:pt idx="47">
                  <c:v>4</c:v>
                </c:pt>
                <c:pt idx="48">
                  <c:v>6</c:v>
                </c:pt>
                <c:pt idx="49">
                  <c:v>2</c:v>
                </c:pt>
                <c:pt idx="50">
                  <c:v>1</c:v>
                </c:pt>
                <c:pt idx="51">
                  <c:v>3</c:v>
                </c:pt>
                <c:pt idx="52">
                  <c:v>1</c:v>
                </c:pt>
                <c:pt idx="53">
                  <c:v>2</c:v>
                </c:pt>
                <c:pt idx="54">
                  <c:v>1</c:v>
                </c:pt>
                <c:pt idx="55">
                  <c:v>1</c:v>
                </c:pt>
                <c:pt idx="56">
                  <c:v>2</c:v>
                </c:pt>
                <c:pt idx="57">
                  <c:v>2</c:v>
                </c:pt>
                <c:pt idx="58">
                  <c:v>10</c:v>
                </c:pt>
                <c:pt idx="59">
                  <c:v>3</c:v>
                </c:pt>
                <c:pt idx="60">
                  <c:v>1</c:v>
                </c:pt>
                <c:pt idx="61">
                  <c:v>2</c:v>
                </c:pt>
                <c:pt idx="62">
                  <c:v>1</c:v>
                </c:pt>
                <c:pt idx="63">
                  <c:v>2</c:v>
                </c:pt>
                <c:pt idx="64">
                  <c:v>5</c:v>
                </c:pt>
                <c:pt idx="65">
                  <c:v>2</c:v>
                </c:pt>
                <c:pt idx="66">
                  <c:v>2</c:v>
                </c:pt>
                <c:pt idx="67">
                  <c:v>4</c:v>
                </c:pt>
                <c:pt idx="68">
                  <c:v>2</c:v>
                </c:pt>
                <c:pt idx="69">
                  <c:v>1</c:v>
                </c:pt>
                <c:pt idx="70">
                  <c:v>1</c:v>
                </c:pt>
                <c:pt idx="71">
                  <c:v>1</c:v>
                </c:pt>
                <c:pt idx="72">
                  <c:v>2</c:v>
                </c:pt>
                <c:pt idx="73">
                  <c:v>1</c:v>
                </c:pt>
                <c:pt idx="74">
                  <c:v>3</c:v>
                </c:pt>
                <c:pt idx="75">
                  <c:v>1</c:v>
                </c:pt>
                <c:pt idx="76">
                  <c:v>1</c:v>
                </c:pt>
                <c:pt idx="77">
                  <c:v>1</c:v>
                </c:pt>
                <c:pt idx="78">
                  <c:v>2</c:v>
                </c:pt>
                <c:pt idx="79">
                  <c:v>2</c:v>
                </c:pt>
                <c:pt idx="80">
                  <c:v>1</c:v>
                </c:pt>
                <c:pt idx="81">
                  <c:v>2</c:v>
                </c:pt>
                <c:pt idx="82">
                  <c:v>2</c:v>
                </c:pt>
                <c:pt idx="83">
                  <c:v>2</c:v>
                </c:pt>
                <c:pt idx="84">
                  <c:v>1</c:v>
                </c:pt>
                <c:pt idx="85">
                  <c:v>2</c:v>
                </c:pt>
                <c:pt idx="86">
                  <c:v>3</c:v>
                </c:pt>
                <c:pt idx="87">
                  <c:v>2</c:v>
                </c:pt>
                <c:pt idx="88">
                  <c:v>2</c:v>
                </c:pt>
                <c:pt idx="89">
                  <c:v>2</c:v>
                </c:pt>
                <c:pt idx="90">
                  <c:v>6</c:v>
                </c:pt>
                <c:pt idx="91">
                  <c:v>1</c:v>
                </c:pt>
                <c:pt idx="92">
                  <c:v>4</c:v>
                </c:pt>
                <c:pt idx="93">
                  <c:v>1</c:v>
                </c:pt>
                <c:pt idx="94">
                  <c:v>1</c:v>
                </c:pt>
                <c:pt idx="95">
                  <c:v>1</c:v>
                </c:pt>
                <c:pt idx="96">
                  <c:v>4</c:v>
                </c:pt>
                <c:pt idx="97">
                  <c:v>2</c:v>
                </c:pt>
                <c:pt idx="98">
                  <c:v>1</c:v>
                </c:pt>
                <c:pt idx="99">
                  <c:v>1</c:v>
                </c:pt>
                <c:pt idx="100">
                  <c:v>1</c:v>
                </c:pt>
                <c:pt idx="101">
                  <c:v>2</c:v>
                </c:pt>
                <c:pt idx="102">
                  <c:v>1</c:v>
                </c:pt>
                <c:pt idx="103">
                  <c:v>4</c:v>
                </c:pt>
                <c:pt idx="104">
                  <c:v>1</c:v>
                </c:pt>
                <c:pt idx="105">
                  <c:v>5</c:v>
                </c:pt>
                <c:pt idx="106">
                  <c:v>6</c:v>
                </c:pt>
                <c:pt idx="107">
                  <c:v>1</c:v>
                </c:pt>
                <c:pt idx="108">
                  <c:v>2</c:v>
                </c:pt>
                <c:pt idx="109">
                  <c:v>1</c:v>
                </c:pt>
                <c:pt idx="110">
                  <c:v>2</c:v>
                </c:pt>
                <c:pt idx="111">
                  <c:v>7</c:v>
                </c:pt>
                <c:pt idx="112">
                  <c:v>1</c:v>
                </c:pt>
                <c:pt idx="113">
                  <c:v>1</c:v>
                </c:pt>
                <c:pt idx="114">
                  <c:v>2</c:v>
                </c:pt>
                <c:pt idx="115">
                  <c:v>1</c:v>
                </c:pt>
                <c:pt idx="117">
                  <c:v>1</c:v>
                </c:pt>
                <c:pt idx="118">
                  <c:v>1</c:v>
                </c:pt>
                <c:pt idx="119">
                  <c:v>1</c:v>
                </c:pt>
                <c:pt idx="120">
                  <c:v>1</c:v>
                </c:pt>
                <c:pt idx="121">
                  <c:v>1</c:v>
                </c:pt>
                <c:pt idx="122">
                  <c:v>3</c:v>
                </c:pt>
                <c:pt idx="123">
                  <c:v>1</c:v>
                </c:pt>
                <c:pt idx="124">
                  <c:v>3</c:v>
                </c:pt>
                <c:pt idx="125">
                  <c:v>2</c:v>
                </c:pt>
                <c:pt idx="126">
                  <c:v>2</c:v>
                </c:pt>
                <c:pt idx="127">
                  <c:v>2</c:v>
                </c:pt>
                <c:pt idx="128">
                  <c:v>5</c:v>
                </c:pt>
                <c:pt idx="129">
                  <c:v>1</c:v>
                </c:pt>
                <c:pt idx="130">
                  <c:v>1</c:v>
                </c:pt>
                <c:pt idx="131">
                  <c:v>3</c:v>
                </c:pt>
                <c:pt idx="132">
                  <c:v>1</c:v>
                </c:pt>
                <c:pt idx="133">
                  <c:v>2</c:v>
                </c:pt>
                <c:pt idx="134">
                  <c:v>4</c:v>
                </c:pt>
                <c:pt idx="135">
                  <c:v>2</c:v>
                </c:pt>
                <c:pt idx="136">
                  <c:v>1</c:v>
                </c:pt>
                <c:pt idx="137">
                  <c:v>2</c:v>
                </c:pt>
                <c:pt idx="138">
                  <c:v>1</c:v>
                </c:pt>
                <c:pt idx="139">
                  <c:v>2</c:v>
                </c:pt>
                <c:pt idx="140">
                  <c:v>1</c:v>
                </c:pt>
                <c:pt idx="141">
                  <c:v>2</c:v>
                </c:pt>
                <c:pt idx="142">
                  <c:v>2</c:v>
                </c:pt>
                <c:pt idx="143">
                  <c:v>1</c:v>
                </c:pt>
                <c:pt idx="144">
                  <c:v>1</c:v>
                </c:pt>
                <c:pt idx="145">
                  <c:v>1</c:v>
                </c:pt>
                <c:pt idx="146">
                  <c:v>1</c:v>
                </c:pt>
                <c:pt idx="147">
                  <c:v>1</c:v>
                </c:pt>
                <c:pt idx="148">
                  <c:v>2</c:v>
                </c:pt>
                <c:pt idx="149">
                  <c:v>2</c:v>
                </c:pt>
                <c:pt idx="150">
                  <c:v>2</c:v>
                </c:pt>
                <c:pt idx="151">
                  <c:v>2</c:v>
                </c:pt>
                <c:pt idx="152">
                  <c:v>2</c:v>
                </c:pt>
                <c:pt idx="153">
                  <c:v>3</c:v>
                </c:pt>
                <c:pt idx="154">
                  <c:v>2</c:v>
                </c:pt>
                <c:pt idx="155">
                  <c:v>2</c:v>
                </c:pt>
                <c:pt idx="156">
                  <c:v>3</c:v>
                </c:pt>
                <c:pt idx="157">
                  <c:v>6</c:v>
                </c:pt>
                <c:pt idx="158">
                  <c:v>2</c:v>
                </c:pt>
                <c:pt idx="159">
                  <c:v>1</c:v>
                </c:pt>
                <c:pt idx="160">
                  <c:v>3</c:v>
                </c:pt>
                <c:pt idx="161">
                  <c:v>2</c:v>
                </c:pt>
                <c:pt idx="162">
                  <c:v>2</c:v>
                </c:pt>
              </c:numCache>
            </c:numRef>
          </c:yVal>
          <c:smooth val="0"/>
          <c:extLst>
            <c:ext xmlns:c16="http://schemas.microsoft.com/office/drawing/2014/chart" uri="{C3380CC4-5D6E-409C-BE32-E72D297353CC}">
              <c16:uniqueId val="{00000000-C054-485E-B0BB-85D1FEDD616C}"/>
            </c:ext>
          </c:extLst>
        </c:ser>
        <c:dLbls>
          <c:showLegendKey val="0"/>
          <c:showVal val="0"/>
          <c:showCatName val="0"/>
          <c:showSerName val="0"/>
          <c:showPercent val="0"/>
          <c:showBubbleSize val="0"/>
        </c:dLbls>
        <c:axId val="476432623"/>
        <c:axId val="476429743"/>
      </c:scatterChart>
      <c:valAx>
        <c:axId val="476432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Height (m)</a:t>
                </a:r>
              </a:p>
            </c:rich>
          </c:tx>
          <c:layout>
            <c:manualLayout>
              <c:xMode val="edge"/>
              <c:yMode val="edge"/>
              <c:x val="0.85450568678915129"/>
              <c:y val="0.929606299212598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29743"/>
        <c:crosses val="autoZero"/>
        <c:crossBetween val="midCat"/>
      </c:valAx>
      <c:valAx>
        <c:axId val="476429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tries</a:t>
                </a:r>
              </a:p>
            </c:rich>
          </c:tx>
          <c:layout>
            <c:manualLayout>
              <c:xMode val="edge"/>
              <c:yMode val="edge"/>
              <c:x val="0"/>
              <c:y val="3.3140492855059787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326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_xlchart.v5.7</cx:nf>
      </cx:strDim>
      <cx:numDim type="colorVal">
        <cx:f>_xlchart.v5.6</cx:f>
        <cx:nf>_xlchart.v5.5</cx:nf>
      </cx:numDim>
    </cx:data>
  </cx:chartData>
  <cx:chart>
    <cx:plotArea>
      <cx:plotAreaRegion>
        <cx:series layoutId="regionMap" uniqueId="{225AD160-6F02-404C-8289-8DB4921FE5EA}">
          <cx:dataLabels>
            <cx:visibility seriesName="0" categoryName="0" value="1"/>
          </cx:dataLabels>
          <cx:dataId val="0"/>
          <cx:layoutPr>
            <cx:geography cultureLanguage="en-US" cultureRegion="ES" attribution="Powered by Bing">
              <cx:geoCache provider="{E9337A44-BEBE-4D9F-B70C-5C5E7DAFC167}">
                <cx:binary>zJppc904kq7/SkV9vnSBG0B2dE/EgDybdsmyZesLQ5ZlAMRGAAS3Xz+pripX2+Oerok7N+Y6HHYc
4vAQTOby5pP86/Pyl2f18uR/WrQy4S/Py99+5uM4/OWXX8Izf9FP4Y0Wz94G+2V882z1L/bLF/H8
8stn/zQLw37JUFr88syf/Piy/Pxvf4VfYy/2wj4/jcKa2/ji17uXENUY/ou1Hy799GyjGV9PZ/BL
f/v54J8+v/z804sZxbjer8PL337+5hs///TLv/31l396/R9e49et/XDp+8u/HZ6E+VeX//bq/+mW
f1JglTF+hq0X6E1eoxThtP71T/XzT8oa9ttykr8pyyLHOE3Rr3/S36999aTh/H+5nb/f1NPnz/4l
hJ9++//rad8Y7utREWzzq80b+7rH3dsf2fQ/GRlu8/+d2Q8vXj+Z9feb/2fP/c8bvkzfoDqtK4LR
r4Yn3xg+hedSoQqRqvqh3f/Efn5s+a8nfmf7r8e/t367+9+3/t4/med/GXR/3vgFfoOzokJ19q3V
szdFWeWkqMlv0VD//sB/9fZ/vY8fG/33876z+e+Hvzf5/u5/3+T/HsPoxdPv9/9/7/AFeVNWBBFU
fGvztHiTFqiuqrz8oaf/iY382OhfT/zO6l+Pf2/2f7//3zf7jfVjZE/qf87uef0GV1lak/Jbuyfk
TQ0LFanz35wd1n+tar86+5/Zyo8t/8eZ35n+j4XvbX/z/4HtT+OT+h/M8AXUzqwsS1QVXx37H0pr
mr1J8evCbwkefVdZ/+Vufmz73077zvC/Hf3e6qf/Eav/86r7VXm0T+PT7u+K6UdS7Ierf7890HDf
Lf5XwutX7z19/tvPGQFrgg77tSS8/sQ3rv32xX/6I7d9PeHlKYxwbv4GQZqq67RMQffkGUii+eV1
Ja3eVGkFSiktCUmLqih+/slAwHLQUfhN+hpKFQY1VYFmgmAKNv59KXuT5TiDFIdhvSAYf9WnN1at
zJqvZvrt808m6hsrzBj+9nON0M8/Db9+73WjJIMdIIjbNM1gDbaCYf356Q5EMHw9/T9xjGYbOuea
Oc7uUuRpT82I4h7SK99tuHBHw5ZF0rQECYhdQm5dspCXhBHVSjWHa1eWulHL6J+CkP7TPHV5Y9dO
t5sf+ptFke7B+lQ++nT9rIY5KpoUxbab+FjeikK6XadxPIzOlg0hcm6zLR8v01GSy34e0BmvIqMo
2nBrSScPGm/DMe+m8WaJhb4dmZnb3LDkTGOU3+uQoTM5zNWT4KqiWU3edlqfp66vq6ZOZnPStXGH
RXO0ywdUPFo1jTsvIrrlS6kaOeXkQgwhLJTnxdgWPafK8eWqG/LA6ab6yVBhk7jsYyGTt7Uj3XNl
uTtWmx8f+RrkvmcxXpmhQAcxDy2phOQ0Fos5hThp6lV4ksJpumGF2n7W6mYaiKJztqGrvhZZK9Fo
Pmgf+XGuinm3rV0ZKC/Ic0W4iHSYeH7mk0gu4DmcliolewV9ykXpVa5hb74LdCADvtXErq4N3SB3
mcqH02ydwnSdqvO5SN6xXq2U96anOifvTd6ZYxW9Ova+D/syY+jYzWu8SLSI15vXGDZM8jDs2KDW
ZJeIvHjw/dJfBJaYna1i0qwiG1vD8v7Om8pfzQXpaRD1Q4E62WZT17/vzLq9I2mOVdtFMOJeu9mG
Ng4dE1TLddRtmeBC0wrzMacFmFzT2ZItaYeywLdBd36jYhbMHlKRx6VhNgtXql6Gtq+834NjlrRT
+MJFK+t9JZfwwQspTevKHm7ey7H/aFm6zRR3JeeH0RJ7oU1Rfxpcnp64kbrtfSjvF06MasJc1j1N
6uXtlqfdKYbq4xb15HdzUg1Nvfl4lsRRv5114no6FaVs7GLG88INscmzqW+2ksdzjvR2zpleLsZu
6SJdq5xfmW5b33Fh83WXl7graD0tlWwNX5tSO/+0iExJOuec142sldmt3TLeOp/igwl6a4u5604+
6+1u1Ut31usQXbN2UT8xwtm7efLqvLBxibspZeYQIEW905KluyzL7KXqi6Xty5GMTS2qiuyWOXNp
E7312326zsbSHiF1g9AKzjmYlSDKMTg57Qvb7eY8Ty4K8P6HMtX6MVXbfEDZotjOlNw2M5hraItl
Yxf21dk2JTZD7TRVz9Wclp9MusyKTrYbtiZNF3kMmDz4bBkOnhNrmmDHRDYlV2Y9S7sICaC0hkxg
XGnr81774b3QKznUScivIyEqg0ta09HF4wmfiSKUZy5X5flYJCOnnIl8Ny9D8t5UdUe3sKbPm/X9
bcLyz2aJ/p4PWVY3yAz64Ep9Vm9psUMas4extMOZmuX42dZZd5voKbmv09iNTY7r+tM0I/WFLXN6
Y8dyPSw9U42rWHJV8plcaGYwRUu/zHsTwabNusWySbdle8B8ra+qmQ8Pyuov5ZxNbVKb4ZiZiD6T
nPnzKinrpijYehzrRbd1iCONiOmbXPj8ceYq+VDMkfhWR8ZVm2Zk/JBgZ554PywUkWnVFA3WfnBE
Fk3Ip51zzJwM02VbLcP47Gy2+Uu5ZmszyODOLER2aNTMux2LJDRFrFGbjksqqbLYPWqs3A1KF7/b
mKweFGfpCs+UZXRSckI0IwnPqJN+psnU632Pe05aBWngcYrEoabqKtmoLKyXk8j550V5yFT9kHxR
s0Jf+IptI4d6lwwke7AZMS+Oe9Vk6dw3WbmV9yoz45kaeD03XHt8J3oILDrivJA0LL2dqQ1KpU2h
7FVKBAkUJaVdm3FVFSRePUfqJ1ldCDXnJ1L59NJyyI7tsGbl0sDnvZw7RasekyZHHLX5ptC7yEa0
NUMdlmOiJHvawmA0zYfVXWMTt8YaOQ4UGnNF+wTxazGa+Xmah/5jyQo90GTECHZSmeQk4lgj6nE9
PbDCwW7GXrlTb/mp68zBegTZy5W2aBe9+nOB5uKjK7ruGseODzSbdXXAdWIpNhW76vLsQ6ZYfray
iHbd6qaHLjJHAy/mLx1jyw6P9kNM0+3dCinY7RTv5CXypd8NS9B3ECiYuhrFu03M6LRAFtm5wo47
EcYPzA1ls8bMXWqffyE+TxpvBtzMCV73YynURYEh3OK6ujOyOndexX5zNCt52ciKV9RMdbjISzXv
VyfRDiWdbcjMKt/C4y0akZXjrY+Do9xvhDdjKqt7A+l7V5XEHAMfcCsUJm+h+I2yYZGrt7rm8ZCj
TtAqzR/zkH/MvFbvklGGY0p0RtNEL3s7cv0xkLr6JESavo9Jln+sJ4+bat70bR2zuVkL7Vij1ol6
UD9vFyJHmrItbc3IzWmxndxvW1XcDn5ZWzsBXhqG/tqAPnrvO9btx47d5YJJmqj4yYvg2zxBmE4z
LnZQNo5pkgQqumk9sHzKP6DooRh03jX51plzcCyQPHndN5Xa7EGXnvd0XTf9kRdLusvRPL6Ghdse
lynt26lL5vuxS2M7KbtdaVuL/RrS7hahrbydOvFx8uTLNFTIQsGM3VNnjXof8pmAPSZ/oRVaz0ok
huvBrsOZlOPSlDgZWldneD9v0/osE59wqocIlchPiac6raxqMRuHS5+78bhWhYVEEZK7LRn640Di
sNvgETU5n/LTIlGqL301DLvKdNlEQzfrI1tEt+z6RPsPaLLJTndONz6vx2O2uTk2IFlc0cy1jW85
WvHeZPhd7UKqqMZ4bjtQgYfI6ly2k+PhXC5m2DvGxSFRkKrp3JF+aXmek8dphqTKQUhcY564ZpOp
aRKVd42uR32s3YyapHR1Q0pzlLZzJ76kxXHOcXlmspw/LEbyvS+m8gubquQsZ1qcpZDXL5MyKb6E
TG5N3Lb5KfRT/Vgm0V1lKnbvV7GNmsqIplanc3YZrDxbhNB3Ic22dkgmNtNiFd0ZL6S6qbldYwup
Jd91Qy9pFnp18L1Q+yXRb+tJ6o1aifQLHuO0MwSKCVSB9Az0g3mJW5iozDx+m/VgoIwP88uWOLaC
aKp6kE6+DIxmyhjKKgdSfVo/WhCLez5my14Sk1+ElJ3rPOvPh9In7ZTh9DpJI78YQLs+DRkprxKU
O8jcS9odNLPbvihktXdT5/bDzOW74LKTlaM8lfNKjk4q0YQ+uBPj3hznRQdajzPfLSLABpiBPFeP
iNxEIvjOZ2m45Kx/wkquoKIHLhscAz7n9TQ9ZD2u9ipM6pqoTd3OKfGnBYRNO/HFHmLYhr2W5osq
Z3xAy7CKtp4GSAedY2/VCgmLbX4PhZ6cbbW5gMKnmtJl4+XGeXXuCFljw5YiDNTydWJUiQuokuIW
PHltzFZU92SVB2tTRMduhcFBcmbqlCBwqfkq7VDdCDaxc1fVhNE+8EnRBdcgqk1XtEh3ts0GXYMs
nx0ke4PqkqZyVgXFCLw+K8i1wdC3DGhlTV/EDZ5kKWZ+pYJ2rrUgMsyZR0tXtWMo57wxZQ2PRfX2
GWhABY1BlP7ckFSemJorKsNSHXIs/FGOaXplYsauJoYYombB7MMrjLzutm5tujIt8C726blz+VG6
8TEbOHlhUk1QKBm310goEpuOY3MewGpQHBE6s12VvgMvYgWVicaiKdUWlj1GYOmGrDyfaUdIOTfl
anDdVvnY5zQMeLzMh4JHqmoRcdP39n0KEv9uWWc4G3VrfvJ6Ww9yCt3VgsD39qFLu7dSJvzazSr5
MuLoT4lb+Sfl6vGSyI0n1LjaN2Rc1HUBIvm6G2y2k33H8ib1ripbVhA7NYuZxEpNSEZ4vL1dab1h
dpUK2+d7zQhSDZbla1B6pA+hXOUl2bJxoa5LIs3wNMxNtyZQwG1mpqH1ds32xpdfZO2DoHk3kLN5
Yd2XuqpNg1gYlgbxvj8NXVIelVcn1pURkptFdIpJ1wwqzRo3FRN4VOhPPMzdga2suCqLHrVK5NDu
pJi9zKGUFOS33WUlGz85OfQ7JRF0yFBrHrmWj9s6u1aKqiipJDKFcFU4oz1Ey55UIb8MmTvk63Yb
MygmdDaDhPQgZbc0wtd1bIc5D29VEiEE1qDWfZ1z8+jXEkFxd5BxgA5Q1KPi3tkkg05X5NAzh3gq
zPZRajOXNI+gwbsJx6uBh/yiFFAC6MBzyVrO4Ieojti004jlB9dNlrdEuw+k1JGGeiFfOrBqMRt2
uXqYu1GU67OuWJNjVUGDt0mX3S0QTc8sLxg0Y3y1zaT0er5gaW+RIMmy8yvyCe1QP7ZrQFlotoiy
2K6DLOgGyWxntxEEYAplYj+O4D59LsSuq2ty0tmwQTuYnHVjxh823X2sN7JQ5gp27IVJrk0ydKdN
ku5UpXbde13h82HF6GztQ6ap1ohdDgO4Oeix7SgH07sGBdkft0zruy1loUUEdGeQw1EPoFMFGWPr
p2k8W8L4HuKBNSB9OTTkYdtVCwk74dnQTjWeRDMzueynZFJ7snR6OekSRFe6iP7ekJA0pLMfu1Tz
potiuynGye62bPWNgX92RE78EBcur0GkmA/Vaoer4KrHxIMuMUkyN9Kp/ZrG/p0aq7klXTqeXMqT
C9C6T+E1qYquMs9szhnl3Vhdr4wXuxr0/AGaHHb6R7b9DXd6tsPqBeO/jUa/fvy3e6vh79+Han8c
fEVqf3y6/H0k+/23Xpng16/9MZl7JXFfx3Tfkb1vh6D/ncU/xwSBk/1zIvjv6tOT+RYJwvd/A4Iw
qsMQsYD1SJpVNYKV34Bg/SbDBYA4DOCPAAAs/wCC2RuMS5xWVY2BFOavS78BwVciX8C4g+R1Cv8W
WfbfAYLZf+aBGIazGOcoS0meVjCz+kceuKq4zLjsWJMrfp4V4gWZ8aLIREq3KM7KsXtIbemaPkdX
gHLypszEh1SmT2Ht79wyIOoSCKW+H+9JPkHFw8MeJdn1uGyP/2DRH6BLggGCfosuawTzzKLAGegV
BHPlb7e6yWWpfad4Y0DzW7jszgwifpCaYTrUun5cyUSXGfXHvF6nkWoy2I+FQiC9ddlDaw545wot
jlyOanyUC0IHaDdGavpO7oKbkrdmY66dwuDbKVb8CCSwakPff14S7q5LyCanhFW1PivrQnBaerDB
IOdVA45QUFDlFg8zQ5lsu63nR1BJPXRvcpKByq1ou0Ww+6XPOkdJx79Aow7VLcveTV5ObbnVYPNV
Mt2aXAVJXa/ModNRv5tQmQhq6iXsdbekH4UX4sKhFD932PPzCldvi9VBDRNTCv2zgjYrxpxtsEG9
7qIzIacsU+LFm2najVaQJknrdQcY2LbAQrsjAfh5FDi8h0QoBI0urzNqu6x8l7uA9yUr9fk6zeUT
n4DXUIYIobNH7m6pVLzhRRFv0jitNDNrTdNiA3rIjQdEYPqLNYXyt2Z18dGPC6Y9ePSnSehPIg7y
WWrXD7RGLtzJdQaU1Ml6uZiccJcgVvCxJ5V7XGtoELZFvA9jVfRtkufDLsps/ViPJTmXFdAH2pcl
aCCLPmKlSpoMTmKqMt/Jpgb6XDR+K9MzSO0JO4pq6K5KsZTVnnQ4Jm2oy+IjYaY7BTdIdGDLukBz
NeRgxq3a6Ar68hI5UZ3bIMddogGftnlRhCaVa3GRT73hFG2FAOogK3PwI5BAYqCLpd3Sy8+iXAbW
2CnLd1J4e9v1qHaU9RYaA2sFb1A1yqrhuEsY9QMUGG8re+kxKUY6O1G+XQUSd2Hp0rWxGC5B5wQa
hgkI3ysFXJIiPeHNhUaWEZDvPMJ+FmXSgTo/VlcDkD2AiFY8jahiRzKCLhRL7h6ty8pHWcgIroAm
DyICr1uDsQ/QyyT9cC49dByNr4lpyqVK9npUQKN1B5CjKZnJ37M81pZW3rGP3BBxG3Wf0ZCVDqTc
YdoC3LadMfTbqV/OHY7ZxySw5SEJZd6aYcr29UpCy1c0N8a+thfZCvSkxsuyFwKRiwGYa08hT/bl
bmE2fOK6wEeQFNNOEN6nTZXE6a5PAbYV6TqeYzGGK1yZ+VZB7NbAaIHMJlAslQ0w7BjUQRYJ34Fi
36g36fY+QmydshQ6AofTiWJnZQqAax6GZokTuRJ1jluWDg0TCJ9F01fNZABWzlUePASCG0/ajqIl
ROCPMBmQV4gt9wOrq0MxYH70RThbkYoXSpqqBwRb6IeFz9nDZldxl9Xc73TlqvfL7GKbkSweOeZy
2CcbaKsJDXMrMu0wZTWrWlEAziRbPbxYrrZ7nrnkMrGJP1elr6oGyGM4xLSbKWD56VOxoOlUAhJk
FK6AuwZ409QUibDTQwXEI9B0yGfdwD61Aq6mSbPmy3ieowpgErz8cA/97HYUXOoPSebcvoBGeM/q
cm5Ly/Sd6Ul/h+I0Gzq5/nPmZ0+JGoq7usj7BtTJ257bEtKuFR/0amrb6KKGqUpAaQrego+BLGaP
kIP2HigXlMGSZiDRT8p7SJbJGJvMbSeYr2QUnHSnVN72qrqSxpzzMULSLdzYFHyDmUZVS6AqEKwH
40O2n7Bbe4rWeT1glZ/7ouAwo5IFTLDW4RgkRElXYddqxEcqgC5SB7izSYwUNymBdG1FQOdTjGo/
LfWx9lF8AHQ5ni/w1g21eAJk0y2aLj0Hrt2t72CwMDdDCkI84rFNi5G0eY8itIY54NbVPnRhAfg1
iHFfZ8K2Cc74eVjG7VjPr3SEx/UsLwa276bALktU9mdmUPUKDlzMzVg7f+ZIVjTQH9yMJLuZtTvO
+BSzXrdq2Mhx6+K9Kop850v5OQpu6Vg/EiEvVrbB0GZoViYOMCFqhZ9frM2WZlnXkULXcKVTmFjJ
OB+nEMZmKqpbJswh4q0NFd7oGCC9WqvrptMDafvIUhCbG4C+MdkvMO+idaEBimwA/5KYDLtxhjQv
Kii7MhHjsY+jmKjDWXoyG0hZteH+rDd5cm7W1T9u29Y369LHQ73wm17WD0WB7qyt5B76QgDhEZKR
LIigoxseKqdsg234MvgandaNv9R9WtJ+sdBt50m8lvWqj30+z/uR5Ooaojk/+C7tT7WG1jikFbDx
ytRAOuYM2rXCtbVIqvuawaRk0v2oGiK8JDsDIPCGs4FdOEm2Q6qyknLUz+d5T/yl1tE9p/nKG7F0
5POYbfasC0TsRV/Jk8v0MzhafY422aYcIIScuTjXWc5yisFTWbPyzd2kfr1eUX5eDcvbmvirEinT
zIFZII3cMYhihy6SvGo6PIjW8+R2w7K+ngp+nTsN44UiuwadhEGJkLXZIL21THEIQsjcK7SFtJII
NeDjOzaj971Gui3sJBsxift+EJ/zwu0qn8OkZyOObh6eGEO53y1J/rZc04zqLGWNFIlokN1KaPtr
t/cTmS8mWz3kprhIgr8niNG4gBuIEsrOrLtHa+rP1fa0dfm7DaYftBvGa9ulFOF6F9i0yzt9XuZ+
hj7NxWMwnaTTuKAmU5gfMF4eAso/k1m2IlmmvdqgdYQxYzgpgS5MlW6NKEFNlQPIheDS+9rgy35t
ceQ7N/ZN0Y07XWyPwHqgWsQTuMUNfs1z5cQdXYpeNzplL8Em5VWhJsC6ph5bNMlDwrvQdjq7IXjc
gLwMu7SzezeoYp+h13GMey3jPXTeJfAnuiAYPlbiXVBwuCg8JFj0nnSk5XqVtOjsow+Yw03AA+36
7XEM6JFUhjV1EB9xXfQHIDVTE+oIDyDMe6IJFN8wlvulrpNTicCx8eLKXQJ4qQmAsfehLyGZR6No
KBJFV510+64s7Dm3UPEYvoBx7dR0Q/K5X/Drz5r3hVs+yDJ5v3ILA1Edw0qj1A9AJQqaiupTUkPw
AtBhl0HhpyLUBrrfKgJTy7Nms6CUBvyeVLytC568CySBJM0+1snwmGb8kQBb25OkalYy7CvnbVOA
WmrqFXCLzOMO8cFQ6GNepwQA8iupjiVmfZu5sV0Mfj97AzmO2YEuJlxFaKqBVmPfyq66KbcK7Yhb
P/UD2eHOkHaL6zlbh5HmAIqpTaRrimw4M3lf3fRVN11OuRWe2rqP+yiKfS7KxxJeQWgid7cihkdk
tKZTCZxfOwEBNA5it5ZRvGgzWrCOfFCIHVgBHgT1aSZ5TwXO5IUftoukM633W0cRTOBgULumdGQA
uW3sIJHM71aYwnLRAfZX/d2Ipj3i8xdP4LObrhRUXiaWtx3Mrmmttg+brvIGT6BPJw8ov8zi45JW
l6tILlORnpectSRfX1xWvM22+pMU9wgm3jBdnF9Sn5vGlejZOPkiVNJum4SYxYcap+Bp8ytKCM3U
y9bByxIugk4REt1zNu9x13kQidtpGdc7gPUXyIf7Pl/vhxFxyKLpDhnbBgPvUjAzsXZGvCHbeleh
7ZDH5EMPL14wpi4c3HfSLTcbmg9r7to1H31TMYxaPvLHsZRZM/IafnE2u7kUezVZCiLyajL9rlzE
bY5AqADGhU4BhqhLW/Ok6YUtaQTtCG8RrNnbbprep0i7xi0C7TRfzpzDd924QUXS/0HOmS3HjXNb
+lX6AZoVxEASuOmIJpmzMjVLlm8Yki2T4AiAI/j0vdL1n/5d7n845+5E9E1FVdlSMkkQ2Hutb+31
/WqJjUN40HJKJcymSQoADewy+fnd0PASil1+4gteHnSNe2px71ZuwREs/fJcGXSMFZvIx0hJmPjh
qCHt88nlcd4t6i9A8X9ODNl9dlcsrv9d6PhV5/hf/1QO+cvf+se6yn9DxYRgvQF++ueqyeUKP/2P
8/u3z+/db+rJ337270gVg8knGWfo/CMCjeJPBYX6f/AQaogPbZzQUAbsVwWF4W+G0DQC/API0/9V
UECti9AHPS0jDn76Kq78B+v1l6cJfOwf6BKM0N91CSE5YDwAR1wyXN5vusRISjZRnsGHWBb9GHWq
2RsUTGlXCbUhappTL7fYvuQi+3qXuSjC5gCC6kvIKvsG9cIeXailF3seK4akaSNx5nVWwwxEeTfW
ZooZrN/UiWk99QUpnrNKj7ssm8OthZh3PxIx7vFuweYrr8sd3XaEM7+evsJ91IdVTdGRO9Id7ILO
DN2sjI3z+LfR1+82ys2JhpFKA9yzuMx9oBB8BQ+gA/I0dpTvSc3dj8atbMsmL639qn81HN9kRe31
aakX4d0RpIiHsZfbKc9yjYI8zw5oLPLzDJdlO9LW5klb4lvErSMfHLppnczgv6IYXgfZajHrvSm9
4rIMU9AmNB/5ExeuqBPrT+XNgBtQp6hJpm8NbSPIEn50H4RcfylMPe/bsslBNeTjoYOzsyZT1rlD
IwTd8B6KREGG4XZCA7exxCubDS+n7KsTWXuuaT1tfChXMc/H8q5c4RDwWlXporput0LJupSO4KpR
w+Zh4gyKfvSk09FOMkhlO/eJoTm5VcYFRxaS9gXdk3oOIZhvYIrIx4XV6sNvUGdm9Yq7Y2xwT/0F
vIonqikOIHBsNNbq3TDP+WaCWJVOQTd9FsEs0NuQA5FNGzfzSnVaQGI4ZSzzeZzJoDqv3RrujYqa
YyQhNfus69ZYw5QEB2Ogf4HXij50OzV30LMbcDGqnIK4tVmZ4HDX6VypHodcN5zbfN2gArIPdUnd
qwdPPKlFVO1FW0LXarlPoHdA4Q76iG4bgINbmvk4VwbjwT/OYGfuPRHy6pwVpAXahOWw8Xh5y2eK
XqqS2TEHZdXHsCaXYbtWTbFTAaVZjP5JxKAExXt7RfnaK9THr3hfTSsLbUqW93Adl7vZI+U+g3kJ
P2f27/ug+AGdazmyRfIzuxKEk/OmVK9lkMBRzGOXRRXKxgDkofayAQUTcERtwSW6K6HoX1lFfaUW
5yBAdaKJ+Vhyz7zbn3TjlXPMCxCPDmLZZ4vd575v7fy9BFOIYrVezB6cUrGJAEluHUOvyXgdniXq
4N2C7nfnmi57bj2bwaZiKvY6Ij6KWQtwPdQcSO4Fr02W8121cHmChAhX3FRZCSisrA4CXlSQWxcH
urHH0TQqaY0vvqOGNk9FOQYoxgY0N6a08qZwbZXHrBmfvJG/RoBpvq1mhDsgOpz3QC3vCl23t7Ui
5YmUtr138HSSlrVRniiz5OhkieZfWTfJ29nW1e0iCvtdlVh0vIQlvEbQeM5j5ud2owbwR9oWawFk
i7ijXHj4aIc8D7CQsQHgYbS3S3c1DWc/Kl9KrKQ5NnXUgOUzC5zWKZIo61ciLES/mRwaBRKVNdHz
TJcdx9bYxvanzOUgVz1ABwwezU8ZzFwVMXPVxmo3QiYTuOkCMA6Ea9h+Cr7aT1GtvOprnZnZpvgp
usmr/hb+lOI8bcukVaTdVXULqa5sVrwT9Krgrb3fo7u9ynqo5vrNetX6sFXS8/BTAITgCDyxoEts
fwqErcvkwV5Vw/CngMh/ionFVVfsfkqM5qo2FsPqc/ipJeSi7KcgGVy1yZHTN3VVK8ufwqW4apjD
Vc2kficbPDI/3w6zq13y/70nQyIctf+ivvgcik9bv7ff+//IJlwZ6J8/9WdlEf1B6TXBEPq/ezPs
D0DXoO99evVFhAz+7s0E11Qb/gQ/yIPI/1kP/M2bCfw/ogDaODoaoN4MNsB/pbKAk/MXwwN8NswO
cOGC4ugVzP/NmyECVryrrETnbbwn16NLiIfBR3c5Z6ZPATKFLc7eftj0EejWkvs43LzILjEIQ1i7
PmjQopzpEeqffFvLpX01y1Kjxxo8UW/XtoBKnmuZPQElsgep/SkB+um2v9z1f1AhXS/zF+T8+jWQ
iwoCGYmQMfrTgvoFOfe5E4YJK4DaoYbQbBrG2M95H7N8yNK+bsxDt3Dwz56sDv4KzeJffz77zeP6
8wJQJIZBQBn1fYD3f/G4uOkaOzsBVKkub2zpV+dhVmGF82so4yxjUOohTGRHXQlvH42Vg9ntPdZh
3h9a7TbTaoEIynWPq+xv16kytxRuzG62Ru606O0BbgAQ0q4HX1202nuWPvMSxUP5VoJo4WduSYny
AZTDNkBFdPzzVjfr9G++KvnNI7t+VUizgqKo5YxTjmX761dtgT9MUWXA6qlKP1R9KS89hIoeiJuW
4bbo1uUyCwk3rFqEmJJRL0OTVBwQfy1k8SqnuX6PLIwl9JpM9uiLUEhSnKRj4KVzWWLF/eunQ/zr
Nf11fYQINxCU74LiPfw9kjAzPtVkaBkKSFNfCFk+h0qvKCAYHGpaTaemm7MjsNhHuvB1HzUz2J18
CD5cMzW3E1vaOu1aFNxkQYGQWYjQF1XJ8cQrMj+vhRLfAHG4AeiAVS5BLWSe+dp6gEfkfHQgy7cs
bP07uOrbMmv5Do/RbL1mCOFR9Gy3qMp8VEg8nIlk9rWizP3omPQeDGnqY6TkuM0yTS/ag43PO+5t
ommpgKxU/QnsZXQrXCs23Ti3j1DgJc7x9RlG0frSwZt77Yq2ffGiOkxHAlUjzGtzUnkvN9lo3F1f
tDgJFLLF8BCb5disZXjRTvfnbm3bW0tNkdhsYq/M0uwmgNyWSFk9RPBeLtmgIKJ1UaO3la3nR0Dc
EAUKLzuYJUBVueKXxQCH53MUeTeC8uGQ96u6LGV/O9Vyu9hghX2Wx3L036g2wH1LgBxpuXgL6niP
DhteS/+eKMDOEHCmcLcsQZ42iyjPOcTTFNiDn2Syw7sdgiOAHdVdVUnouM5DMRxOw52J+moDCOZo
KkO2dmm6zb9ZX79vP8TH2wAqGIEbpG/Q8f31lUATopYuAI7ViwkWRbhomQRdP5kd1dr+GBfq791A
vNQrlbud/cqeHfj0waNek8KaRSG2GC8kkPWnMg1ZDvlNdmo/Xd9+GjV96mREbv7NVSNx9JeXAlcd
spAjRBRGIffZ9UX/ZdNsBaIpgJ2KpNEegiOaiVjOEFOp7+R+wQqKGjV9kmyad3VO2MYH8ZPKWmVv
//pCft9QrtfBAyYCBJdCdLm/7Z0L8zrIw7RIpmUyT1Lh+ZaRUSkcC7Kl1oRPXJPh3z2z//dTcVhE
EaR+wklE6fXu/PLt4W3n1BtnL24cLaZNAdruC49s/m2sGBvjEKj9vAvKtX2uEBHYZX7QVNAQxzF7
m4zjMdQnwNRj3994CFbFGuDDKTQLwjZNsf6bDQxx9t+fFUCM6/EWBshpSf9alfx6tXaGrKs8C9dD
TnBKx+gWF/9ROM0YOM4o28lCpMQax2Ktgm43TOFpKmjeJUstUEv3isB7ou+a8+4OtLW9oB6E5mkp
+NegJunMM/sBy2SvvE4dwRvZpA7aV+aA2XOCIIdq++wxDGlzCE3j76KaP1svn0m6isztJjuytJCD
fLRZIdNuzgn6obltk2KIxovw8R8JMBUw1b3HdxIK31LQAcGtJooXJ1y8mml87SlSBRkv5F1AIPpb
NAVZnGfAOVd/Lb4qGbljFwqxg7NtN70EO13llV2TXHTB1ptN+Ni7zt97psh2VQOGNVCh3Ui/xcls
Cv6GFEVQJKDw83gtSfhl6by1jk1XlkBrq/kGoBOHuhn2RztTexcEpr8fvHb6znNFttjO4L5qmmdp
xqf12BTjssYlaNc077wljRbDzkVA77u+nHeaMv0lBAGRQLAILkE/qjuvZPSYZ222KVH8HZayzjZL
dyVAOwqGF23rsQ/terR1OO0aJvPbRk9ANUI/h4CYzZ2P7EwUdHsIUvyjh6O8GfJwFbE35mwTQCbq
tiPTatfCeI2tAE7juNfvl164DYJjKkvb1up3AkE8HdiQQHctD02uxotTc5gKMNY35SAOAj43WJDg
C/UzdmKmeIGo7sXUAtvoJ3UWDpWiaegK5gW6eo1cxA00nWEH7Vd+NDhtdm1oRIdWthvqdMl1l7Jp
xHMOOnEehH1eXZ2BcQYoBtFJJlPV1udoatHJEB1c00V3fu99LXq1PICVg2NVAgOP9TTRFIpMuOmz
0mLJ011JVg2GJvuSV6y7n+dQ3NahM/GMWug5M468oIwGa5yX7OTn1YGxVeyIgw5WiMo9Nab2krzW
+mFwS3VaWgE/tQxfW5giSejx+c6G2t1N0lNHrxV8vzYoZ+tO7DKAr4keBxGl0zVTqKexIXExiRYr
TPYpiMA5zeHBfsUznB/rYPia6Vod5bDQu2lSwU3Q9N0Rx1z0xVQBj0sadtswbLK0yb0yZWP96Tzn
7RqkrqJELmyK4rKt6XE1EqROsWRJWCK+YE3x2fGBtmg5YREuVbDgYsgT4nEKsPFqzqOP6nRraech
4FhZMNFr9dF2+Rl2JYhI6NbfUIv5Cir3dQUB+IFZ3NAHXgQ2WYUdX1pDH0ud82NDe9/EiAaCBAqw
kFdQsXBsdDEgOBS4fY0HcGm9gr8TbPqvXghmvsPe8wygFJmBnnZfUKoiCcpKd9OzHNZwX3lRuQvL
BZDAXEPRb3tVzNvARCV0sZJQG1eyyL4ACgm3VVmCM0KCpEmRzGjPqkfWQHV8PtQ5pTusMfPhLeZb
ZFqBDA4ViRc5BwNchjtS5e4U5flwUgiQ3fbUBqcoWHykbdZXpsIfHd545Iz6HY5GuQVo1SSkLO+A
JcDTg7oKjQ1xuRGy7/ukwn0nERTz9WL3qGaq6CWShVHxJFuJAg0pmBfgFoaliwzqNOA1MVvlVcPt
bLr8m6u6cQO9FyxnP1ddvLbTioACpFjA99lG6iHby9LB1EIpcCmK0MebV83eZTZT+4igpYdtQfdq
B63IQ33t5/sMWcKYhXDTJzIAjhVu+XBjLk6QNdqzp4JKIyMiys0wLfV3Feoq6e3avMIyXEBbhfxj
zByEotHDxu/4Jus98S4nPp/L0Ng9XmhyqSQSVXMk8WSmIPJCWPi6DY/T0vIkr6IRDm8LnTdWfLHZ
LpqRcAIRzbs3ZxzOCBfOFmGIDk6wz6mHN+D67mute8QN1LL3M7+5VXVFyw3U4UxuEP6lbqOWli7P
KgzQ3cFig7UXjP6SDMwn3+dx7cjtBK4MkabrJ5VzGZ5zxkCcZ9fXwAmRHxvj4KaOI0HwCcfITO+t
CsPu+yghqwMi8S9IDzKYbZzVUwyjab1Boe7SEe/aBtiCSBGPwQFclpPa6XaEYti6XiQm7NSuXFZy
iQTUN3jc7FAG2HxHRFxBkCxkuWujjmIjzmwRbLTOrd72FiLedp6UmVO/Ro1y6tRYY70ODe6uX6kd
4GaFWLEQNzjH5Qs+vDYPfgVK/CNbQN/c8dDQMeEoRipUwUTXW2UhmSY5EXpENKEZvk/aRy616clF
Q7ba/7zUSub8oO2gdo7O5En7jd0HbU0uzYhlTGxOLpgJMMNSxWGM5s2K1A04qjKcMjekafsw7q7f
Xi2zhAteuQcrHXBpQbvuuVtXcIQ0B3wQQ+9b7oYAd8sbonB6QCyFXIq1g6uMcpK/lwCh8pgsDloq
94KMbEs0lH08V7Pa9dn1F/ltbff9Ag0yQB4lXRmr33QmcR1TpdY4gsb6Jkc7mAQ4m36gWsIMhZY+
IJo9lViwXcEPoxrxRfp2xdPodRkNKfyEcMa/6wbycNl5CcLsyx3Cg3Iz1h5EclfMdg/KJ7jtUCe2
SQ2JvMDBKbtTvfiOpFHgyReZd7h1S1VCEre0/867SL641RVAuldBQlQUS/BeZ8R/JXKCK94RuDdb
3fHproQk8mMVXnnmshPXeHQUdxpJj7FYUkGbo7aZsXCVA3nXytVDCjYK0jnic7epwqHegikpNv3k
3Lbw23vfrvy9hoF1Dpw9zF5LNv3at/fSLMUx99b5UozFRNJ+WgmS9VH2xOrKLrApgm9dMRAWz+im
jqyuHVAkSLTwpfX9WFN+XqU/pB1QPwSsmD3ONVGbWcprp9ZLmXJUElsBJuGD9Ka+xhjnbm8ALJzI
4CgocVV/7yNUHYbuqsKX5Q1DWHkT6LHZExK1P1rXLecmG/wnXRRjlRRryNY4HCxR29bo8W0d6mup
oqH+zh3BCZJVKohVY4CPrKx1O3tNowiPY+FFugfO3q31PhyKzOEEZepEQeIg8tGRQ1lz2WLTJBZ3
G/I6yomQZHt/aQF59t7yyUXZp7wGSARoZTmSciIPJbc0THp0/vuOr/kZMGMTJvXkXjLKX1FjPkZF
fm8LqhLPaHvqnU929Tg8gLmG/cLcFuKP/cg71iVDBAe6wIq/1QsKKRc03r03I6MAusXu3OrdFzPy
QbJAL+mFgdv0LAO7NeGgH4DZ3+bDNJ66ruxuEdheALaU4isCGPSuGQC/+XPFbstctBtuG7IhgUIk
wNkrd1Fll3AZ+/u2MOXz5LFX3fl8zyDhX1g7vnuws15soFWYeIWWsSqVSms3qL3M+pcc5OLbuHgy
6Xluv1vFFYgA0WMdDBZYT4gUEbWC76int6tQHGfmMNwj++j3V9AUEiFh0a4bKVBWx76rNniW1J3X
ARBZV9vN/1Rd3s3lFc8LenFB85JvEPOuN6hEn2E6xsr5t341LYgkoWNjxH704fAgxuAbrchrO2FP
N75+sNn4WHnlU1G4OK/UOy3855+96t8mhPxNafxz3MWv6YD/hD3+l7/yn/PZ/5ll/9/RaUdT/s9l
8P89/mUW008JHD/wpwJOIsyRAVeK9CdjPtga/Mmf3rr8I0Dl7Us0tRG6Whjlf/fW5R/YWSFN+9cp
WFcN/O/eevgHi/D/IYuziGIQCvuvKOAIEFz1hV/FQQrZG546dGMJOZ1F+Khfe+sSs+YKsS5lMsFX
P4FYQiZafOsQoDnVrtiiWq/2mWemZAI+hrOgLZ5k4NDK1LpBvyHWD6YQQhxGJZDb7XkyNP2cTPBq
UwzuMKlGGzqY8JUMa3vD2MxiI6MiHWo53hQADJC2hGyOuSw+cKmm2kxjMKIAkTKBhHz0eqR5S2+9
7RS5R1KIbjBMCQrZOPAD5iO092wBZ1tJTKfwQkDAPYrZpgBpTaE+G86KY9XXiF6Xs/iskCbcSdjK
IQNE5oDaHzTCUjUU5Wl9xCnnv3RamKcm1/O5rxbwlF2ld4hfuz02nXU/NSvflZAvdj56gVccFxMu
uoFnFyJa/+Ehavw5Y6DC6ry3YKXTidTAAZYI1FQ8inVMfLrOL8vYPrsaDKyoh3aPAkZtDVTReABF
Hmc8U6dKNT9UM+GLtwpNH7qwuwxEz8mT0t5WwtldVAovNcu1upR9i7K8wqwG+T1cx+UmGkDIYh4j
DPKAqU1rAgknO8tO2HjWnctJtxm4nZ5agZjUNhAN+KoJ5xDSUFNHUSOq7NQR2l4Mli/0IVE8F6yw
P6rVBS91NM8E5ZWabAxX2u3gJVvEAYekzNths4gp37Z1DyZcOLIxtJUnjC0YUuThkOdnYfeljph8
Q8wRZnyYF9/nbF5iFhDE5USpTR/nvAx3K/RAEIIRoghxs/pfywbzWRx09aRoEe9DpH5AZMuXUJJ1
eDAiGmGQ0npT4H0ClaWhqWYG3fmoBqglGGux8czqf5sMoDDZgfZbSj+4WUJQ6GXosQNF+nKXd3B3
ShduNDQgUHsq0avveDKZOTFQOePc62yagWE9MugziHIWypyipQKIP+kAdwVO9NWI3Beq2Nc0Czcd
5sqcRa6iHcGlXbyZ/fCBY6bOOfQixk4PMIPn564PVCKuDo7zPHXqsra68KBxqUNDe7uooD5rwubb
3CdTWhkDG7X3LhBS8iQzxa7JVHEUJridXN8i81m2N7C2MMpB5G/DqgU4s0FM4RX+RquGbmsDj1vu
s4nfsah+WSLSpAtyeAdezdWFzsGQtEBnvdblKR8ZWO5mFm8Iim8WnpWvjiLLVwT1gmyteRtKSzfw
wERcSla+FDSqtmOFVGgcMtUdl4z9WHxwKuM14a9yFElR488o43Jg7pyxHzX1TzLovX3r5TcYhoMu
WE/f4aA4yOY5dorKWxNMbRF70nly5yoWbqYZhWKJKP8juoCJYHBC+wlqcEqqPv9okOd0KUSTZhcY
RCzXDIMZsuWVN6NCL9MEDw5JweNQgxNWbrpEwzA/KlOrQxH1P0QfdCcuxhVxysZLQ6keSwgbFNGT
KTzARwn2AwKnFzqt/uNqiNmsHvtsBkJT3yhkweXUnMei/2JE1WI80BQlJhs/gDeo+3Ydf7SFuBJ4
NYyTRR1a3/o3Y8exUYYa441KeApwGLyK3NcDyQCG+3l5p8phRRIj+yrxDnafRoyo2MJQPIVRXT7P
pMJoGrTtz03Zh+mi1/kWHlafTjzAowTu8TKVet4V0QwQH24/pruoaHyapiXAQgqWExpZpBxL2R+u
SdN9uALHlPn8vZqxSQPQbw6r9lqGKgwdb45A/w+im+FWrHy5qdsFNoW3Lo9ljpkvvNRNiiER/gZ1
HmDQIKztrVyxPsFAxZgUkD0pEWBbqkwhNkw3HAkvMzepQMjvDN+3ffXRs/xYhqE/ZLRhlxIgSJhQ
V1VHzGSqz5OxNSgGyB0b4hcYiqR7Qr6NMzMHC1wAZwPE0QpEaeplo4i5tfQG6Y78XFhTnxuOeSoh
zCkkQNY3O5l831TmlZll3tfORpsa4k2Sz6qPeTu1m0F5zUZKprfoF/P7qGM/hjAab0o2LNvCwL/D
hobu1lh2Z21x8bPpKvhocx2RJIB+9/O0z3s93ijjNdvG7/fNLC2EMhSJr1WfjTfhPH9FqYANoeih
C0xQS+EZwQFiGmdQwZy6QHFY0WRab/0WeQRytMmXY6nD5UvgFodkHBC0B8FCs6+bgn0JIM9C/tTN
hEiyb5BpmvN9XaMxFt1sLjnTnk4Cbt0z1GVYWDZvRpqaZgGbZufRH6/ZRJKawX53ARivbCbHbhn0
jAAaDw6IJK+4/qbYcH/CxBbO560/iBamLl48XkbVoQ+ZTagF5o2nCdx2ygpMsMKmR7lYE6sd38Lv
jCBkoBc1HJAyBuU0rysC1B2mDrHos8EunnrE8w8DmtwpXSpssbAl1rvBNHWSB61/9Lz6Oj8E5NhF
lXn1msPfjFuNkWtQLD5xtHn7QbgXDsXbA8yt3DuF1/jDwEdGT4V8mj/jYa8Nx1gcXiynHNPj4rrB
94/cggkv+YRInxjjkdhv0i1ezE0UogwfxjCdQ5wI8AnRJGMAwDDNZ4KrOeph/GrDdd4qjpEzUYNe
rM7r1F/CEmeXXXcUW//Jhkh1gW7+YQMvAEoDviocQVY3M9J6U+PdsGES2BfYHofemII0LDAoB+OE
AKhjPBjtDfJz4beRjhLlgfhEhP8BwfliM0ivPdWa5LD9Q/EaBcG4W3TwXWJQlx17t7F0tklTyQfI
2Ii2lFiTSwh7K9I5ScH+s4cZ4+1Sr7AIa4ktrdG4xWsmcYYE2fAlQ/p/E3KvOwarww0YjIVzNTfn
xYvUjnZ0OE66UokNA3OA6xig68Tcr1Z+HXsyxBVUPC4ACxJACTtNHFJFZa+vBRsGVjQxmMj+FqHA
t2xVdwHv/Se5jKgmK8xbAWWSJUVZFZ9T4+snVbrv4+L4WQV2hO9ScggEeI2uIH+XAENEzGwZEJso
lyxPgx6JnDYcSFICX9koqoKDdVN3QyFpYh7TQo5LpDCWL8jCYaOtn6WEjhojobAiEDOQp2waq61V
K8SCRsKAaNEVr0O3lx7Jz2XUjq/lVLdHsCvFNieVPhdqzRKbY2yNK7i9NGHU9YmOBvSWfAjszejw
2mDWFvYy1ocXDC0EC9CJOx1Ii3Rh8Ig+AL5M7eBOOtVss2KfQ6l8iTBOBpfJ+ts2sxV84zDbjta5
tyHiYLdz0W9RbTFMqhtPbg3DLA44BFbNOr6HLb3rskBvR68bCEKz+fxjqKP6HkNn3gWFWojBVt8i
mR/rQAKmA/T1PmCG3L5fR3FEGPYSrQPY+HeHFgAYIlnSviEQDKewOUTSnfuRmQ34QDj7Wb4kRCAY
AHXrAYUpOQCsQ+eLYRNgzXSCWVF+mkNB2JcNYfcN2WYYp7BBwTNfZWTnzXPcKPYui1Uhz4PpLAwU
yy2YexaLwc17oLPSIVGjstfWCvltBkFyKkk+7MQsMcDQjCTYhDjrtxGHiMIh9eloec2XAP3yDOGf
29d5FnuvCN4lC7YVbGJwhvQl99cX1dFtXyMZRdfbcEJwktdbjPHY2r44aOrfYPLUJSomIA4eJEG6
YDte/ViPGDayVBZTKVYPzQY8QYRd3Il0mIUT122eH9oqqLe+jhxedLwbr1hlvNxQFdld33NapD4t
oxGbMaMeshr5k6pGTeOoL7AtVQU+F8uh3M1hvek1G44eBnlsfLymp5HjO/U1eFrcnyrLEoRngis5
0e16v30IGG0fUNhjkgzgzVudX2ddtOWAUkzR56jX52pu2AbnVZesEYx8olHnQURd0qYjcAwLf3g0
wwD0TxtyN9dIACDkFg57zPWCjTguDV6OkCp3byaTFTEnPsBjbKx7ZM0F5iKSxyrT30Yxkgrj+iiT
SQ1d6G1uIvNjUggw5RhOluiZAoKujP2xKh/cYb6On1mkcKKBI7rFnLloA6wbuZKmrE5Se5iphZ8j
4J4nt41WD78CsTIMCyFEwtwRK4Rg18d1UVN4WdHLJBE55jrblxjgtS3Glr1FFjly2enxdqRQGyFI
g2dt4e762q+3waok3DWoUnE9zF9BPX8WrUGguw3n4Mb0M3u3ededgFRXn5hpMTcxpocdI7RgcTF7
EJEGwCASPc0xCIvxhlcrRvz4vL0JvU8L3X2PZ4GYZAlquTX2c4CcjTA8KlyDXmVXMrhfmvwf9s5k
OXIj3dIv1LiGyTFsYx4YJINjZm5gyWQS8+SAwx14+v5CXd1VUtkt2d33RiaZlAoyMPg/nPOdJbo1
IJN/ALxmHzPLFSt70OreqWbxbWpiFq3OMMRfNs5jzJ62Ne3dSoJDSrXY5lBcNllXmH2XWdIBUtMP
IXCjSNYrVc3Vb+mH5bMak+5pasxwdeoF57rGU5U09Q7cYoUPEOvPZgjxGCJl7jwIV3lTXAfF7NZa
FF5tJ6Rd9GK98qYbmK6t3TW0KPe7A1TnobcT9zvwu/7YlaK+uHpBHiKFe18D8sG2jUYXBym1Kb5O
Cpyx7P0V62rAO3aV9AHPtdPeFQW+bqGzaN/hWtn6USO5blKaHYJ9OI72he7Ywp1v/OizE1MNFdWy
ac/n0n2wsc19VNJy9qjQw+3USXFJQmHv7LmxTvnUZGtgRM3DMFnmPZzMTP3iBo/omoddUE0NqohO
BGcJdOs+Kj22nt24nKh0O+xSVCKIWIDL0GxMH5VOhdzn9HLrIqlsUDaSakUOkX83o2Z/csa0XsWd
F7aAVTTy5Zq6qUV7wJ6+RLyXeuNw8Uzq47Vq5/SRIb+7Vb4zPZaB4fcbI6v/xkGmdzGM2wuqJO4N
r8xXPMpskkqXRbSXCqaonf0eJQlOIETO5uDXVfRjKkcaJRtCFigGO7ee3DKu8VdbnzZDHzxFc/JZ
Sx93YlOJjfAcZ5vromXKMCXxfZwKcScZ3mxGpPVcFg5SZxCPBh7ZuFEN83EYgKiXwptZqmtD5x2r
hfdYWAPH2hDA8rkPylJZqyKhvQn6DrdraqmtZUUc2Y7jtne4KR/lVIhpE/rAFVnbbm5q5Cs1CkzI
RBdnWxYTM1KWsCmYi0OEEeYpqUx+Zb/01aMZui+cLlw3vU6+8k7OQJb6NLrQ2D+auJv3WdmsnUba
O4WJda+SxT3Mnevi3OzSb7oM/VOhxbtum/7BHxvz6LpUslMBYIBfC7GelySHyFfjGVG58+32Ktxx
apcPLmTPV21jX+btZj2lpSv2M60IpUjOXeRL+4gEZX4JFPq/0jCmjtD/bPI6jNliuOoaQb2ih5TI
EVaRDddmk+mCeX1h+aLbVGP9moXLLom0v6qrWp8TKK+nSA8UU31qbQyq2d9+zk6mENG4a7shW/MM
zTghfW4P1t3zZ6Gz+ULZ/9GqkCsSdft4mXw8dmzXWPAszX3YxjPL9KGE9VjW/jGTpX0IkHEhC/H2
c+zvliGOjsinGv48S6fW7k89mI5r1/jq0luFv3N6M1+8mYrTGiueMZTxGwxDwZNJsJO6kVYPM0bB
Q9325VvUFvhEu9j1FaMEo+69coz6VZJThrFxLB/NaKCv5cjQRzd7mmvpPcxcW9S6wvK2VuqGB3gE
b3kRVbhWbk2rf8MkW7O9FU75zbEkPl1rQK5jTHuQbb277XV3ziS7DQXf8hoL9S12bbwi+tZptWBb
3iJgsWxK8LKBtgpGgCRLOHYHibhvzeLLvRSFn63StLVR2tXTVjK82Ef4VME8874JhePsORNr+BH6
bErtQRQK5BqKyY+wVeJlaLX5QByLxKgyPwajcZQabNxb00mwZmOrOmZmc+JuO0JZ4MDYMPhk3eKI
BwWxZbncbCgYRg4NCpEGP+1uVtOxLm/orRHdGXX7Dzctb+zVKbjZRjqTINWJy59Ow6VL3HQ8eXUM
dKrMK96a9MAd+kgknLRYye+GXerdDJGwZ9zG+tHapjBTNnbchjhxtX3iBi0PsavDDxqKYW/nbvag
uDZ8kAz31ZIFyFAc17q3XSp8pImHZFSyW8nUBEdbTxAujZeG62UekwfuNswH4O6q02KS/GmUDdCr
OALThMQoP4zUHys+FlIqu8oDM5V6XkVYrbkEkRPisR3cDIVYWJsHt1Sjjbqqcu/pV5xHqRtzhAuD
RDimu1j74VC8dzZKUIZwIKLpl8yXxrL64OOep12emCeWmRnQHMXmxBQeHlzG/w81glgm5y6Kuv6x
9OfkYzAhX10bKPthrqz+cx7b5ausqhboLULybZgis+VEdDuuYvrDjYx4ACcy7VzjVCcXHQx431hk
V2tuGkiwznjWimZcs5c8LGYavo/pkm6gQlBNe1X3FKs+v0hAj9tau1TRmflepXXGk9haVkFD5kYv
KjHLV1UW9SVOkmnX4oyqV67LTnlg2bBWds06uYU8O89l/RSDGYVJm80LQ7N+yDdM++SDSZFBFmW9
7jiSjiA/nJMbcsKX2jSXHmjrhg5sxo0i7waZh0+J33ngCrziO7qiHnwJ3dFZWQoWg8EXZmXLD4Zw
3cswxkxsCybNVWjGN3vgplphQZUXZHfhOYhcmjx99YDvNf7gbyN7lvdVX3j7sXHVg7GhYW7yMoxf
JbbSQxtUej/VjOGsVg1XFLgcDGaqOIVCxncTftbbKAS46rDM0f3SsMrmmbHuMs/xP2TKl5l5bsr5
mfbOOWnktI0i46ySdNHXpSgQ0U+oIVDxB0WzNiGviBIvDoQVzK1t3x/bGwbFZ+y11UBjYASZ4pLM
Bc9IkhY8C1rAumyq0brKoazvLSnVZ5eDT2S4KcZVZyfOY53V3UZ5ogAClyyGBzcCWbwarSQ8UGSI
X44PvG7G8L+fUgUqUmrb/jU0Ufau6oZZM0Jrs5oLD3CxV9CLwOsTGNZ8luhBZ85A0b65iqdijRSL
xrqAH1clkpbSac4IDLI7oPMUsLcWaYzi3/9/a/jfx0v9M+Ug+o9bw/+bLvPn//7/LA1ZDfpx7IMm
E38sBr3/l3Fgif9i7xfhL42w1ERMZtjX/SPkQABCI62CnaIgG8ELQuwu//DN+M5/Mc4KwaQF7A1Z
pv2PQg5uctt/rgwJT0DozeIxQE5k808RP92/rgzLXiQy6Rp7FWQ920HjFMubX4r41Mh6uKO4+1uH
yb99IpsAFxGw67IH5Kv5i1jbrq1uHJCU00LLBkyuCBlKsYmyQZhLBEVA05brv+xw/7Hq/tckB+fP
i1F+L4GrxmFE7mM0Ywn7l8Vo24u8TezydiYvzM0LAOC8RExSAFp0l3CNqBMJcRgkQCbzKv2m/Nby
V3PqfxlPVh+6Y522Rodl3jET6uhvPD9/FnDffrqY/hX7lAA6g/36LwJur1VBMqYeVWQ7LwMVwRDM
QLyG4EGwJsmJVtDRpgHXrTZ/873cfu8/Xf3A9bmHHN+9ba/Rzv/56oMjDYtMAhSifrOICrMjb59W
3iKp9jNlH/PWVvCaA1c+qBRH6LnHZtqvK3+wHOZhPauGuVd59URlNlp/oxV3xL//dKyxQbH6PCS3
rfaffzrf+G2NF4LWI2l5kVqeEzxKn/yJVpagfSV9UHgA0My0WgRyDvZumLVfbcSwYs2+Z/ihxJhf
a9WU1gX1LTX1HFhx97c/ZvznW5rVfYBTigV+AJhQeJjb//yD1lEexEy/Syr1RBzzNJFbfpviXJaV
fUDb9dlWxbJ1/Fi+QZbwP/qm4Ejwq3B84Dir7uYiFd/R+SD8cZppuAL79tYFi2VWuJHsOWNZJHzz
csTgmy7PnBn5k3B+KvRqLGs1VN+4nMts36dxldE4WOPyqOe4Mlc/zp2PJWkD/9C5iQLh3inZlI9L
4TYp6Q2t512LuF7crSdHD6Fl3UZQyVygSLTnYypvUBk46cVjFujc7NOwwbaVpBjpmLqHUSrA0QTh
+ByiuXFuoKfoI7SUXW0kO5LhiApt3E2og5r9OAF3XiejFQokeeGNXlJwz1kMXuVRKuS0dBFNMh+X
IAwhh7QjqPBKCuQMQQh6e9sAS7oFONzyNpqYhyHIHD+/myHcMKdYSgq0wOb/uHSzPa4me/I7Vrg1
8siB5Wc1MqtYF+GQX/wl9OWlyQegtK5t+KtlKpcO+7bIJDejBAdkS5+vkgIw6fc+cqQUen/Nc8Eq
mcnLbNn2RwoKkiLSXfgPU3Zta7YykmJTp/2J2A7H3yGTyKqXaRiHc8RoyUIRmBXzg7IpD1YOmSNv
TugPzGZBoH1WM5O6lZAeNhZHGYNKdwk/qJiGahV2dEOs0yvzGPg3FceCi+NsQQJiZ0W0APOjiAQQ
ntrI/hXJrCx3BsfHt3Cp0nXGa+WzTiccYpZogDS28XLrJBkGmL5Cg07BD8zQVfZaj6ZhNleo7ErZ
En3mLYXQas6h4SDCC1YMiJ2riN1RnpKi1LDqChGbF+VPgNOk12YxWu6ITp4kmUeRGriGvTs27xYv
lumQeFnw3EFZM0dhTdHNVpzqa1T6EIonQ3OzciSmmS2FW3vsRdftkRg7aPmin3UNwJ71SFv+BGlr
ub+YlMvdYJfF5wzOsF+x9eRNJb0ZLotQTb/N6+aPmflZU3V9OpWCvqnGYe/lcBH4jaPsiDn1RtRZ
zHgYtfTux0TUxzRQwztrCG/jAbMHic1C/ea4XGfD2O4Ey6FxNRuCIaoqSrfpkJFXU1rttIvLrCYf
SPjcsH43OjtTj0xOh6jg5a0HYjXSSELmyhP3HeVNcmNhM/9etzd9J1Z6paBHe9HOscPfwZgWL7Te
8Vdv9difR/48mjXsny9th5xo5UVhfnKkIVqmRLTvN2AeBfELz4VvsUPsx6Z4L1sb/7hExrHVzFF4
t3CR3VUHN5PUAbqQVT0MvLQWPS8kFSjx7IME+MiB5kLOZccSoE5YpaoJj30+kgDaBoFFkUt12Ql2
LbTTAUymdiyLcUdFLeSuUj6Na+9Yv9solpc+NMtWOR1Q6KZNshNbw4yBf6vKrxbz3JoiuARollnT
rRexmA3INIr3Bm3hZsjlgkq4y5HgRf65TNmnYrazsss8Wio+Vz1WcQcz5LRSsDLXg2uT3sCuN16z
iOcZsxcAZxh8Vx2agG+3AR1CkiD1Lu6QhbtB9ekjjRCK57JkNA33YNhOYnSvZbqg/x8G7xAy5CPq
oxVvfcy4CYFBHuerDKPNLpYsWFa562Ix6IuI+XMalmul/fwEPXre2z0eibs2rfyj19jzHrqf22ED
nIY1yS3qmeO++sCZ4l0KR067mpia5DoSvpNtvDhiX9cvbv9U214sD0xk1XX2gsxesx8JWMDGUXme
AFdup9ksj1ZjipWwNTriyMawnGZDv+YuXn546eCrVdP6wW6Jw9uRk7Yg60rVotaEpaK6Y86MJD5w
CuN0nHgUgDwMJtuxmUHrJUv/HooFXFAd6O3k2npTBOCH3LJQG7iUw4nd1uMU6SNLgRfw6O5deRPy
amvcM7nc96Hzq66Wp86Ofw9O9+S08ZZxysecpg+SvarPZjC3kH8JOTCd8yTK2GpgSeuplBdp5jxX
XXBh/JHvBrh4Ajv2ydQ9f1eib+8hZIAO0+hDmWq/3tr7HZBO8hK6uDign3GYUrkeNLslhCqTF78T
pLfoG9J+zz0YsizR48fk9zRVfETIkdPS3UZ8j37k9W8YsxJ7M9rWgXbaDDtbRgxj2O82+UneZHNr
ZqfdGYw8Ay9pVx1jERdAObJaJOHLzjGNnV+CGlzgxrEyexfmQCMAe7hlkv60BA68W+6L9dzlabrj
rZylx5wUBOorr67EIUlSO7roqBTRlqnC8NKSfkUkAKvWnS7rLWN3lTw1vUfgEVNMDSAEdiEKwQSP
AIgQCtxRwIdNlh2bSizY1Bd6HUuDb8zLtbkvNZ7eVRQrLVGzdmabT/bSrQPPLgBFsfih7cTHeYBA
Ie77oKdmnz2fWWwLmj8DRBjOjHHoyp/QvKG1LS0mzIBYaoGdMMzirVtnrOR7e4GVg8YDMDvF0yvP
bH9XzBAn142FcG0lpwapx1x3j/ANxQ4I3dxsYTtWn1E6erfvKNzOEl70xutmzEV9Cwc8pKCPMdnU
yBRnrw5cNoWWfw2tHB5LEZdfDIKsV+geudqSyEDEWJam6XbxS6heIRk+MRPdVxN40bfMRU506tu4
a9bFmPvtccwhx6x6pBv7zG77w00+sjFTGm+avJcPbX3r1Fu3qB4iErC+K7funlCgwyaq7eg68a8v
6ODeJ0TYJyKG3EvrVembO7NOUpk7Oj8Evd85DoL4kLK0/ioGL3xNlRy2sk3UL75Z8R3JkH3mwnHH
8OslhBlJ1xrXOfzSd9CrLKQCs3jb2VKgVxr5YdzWbBcauDUwOcCdQGHmVdnVZsOzz9lf+ZanDyqt
nB9dOQKYk2V8cvo2JKEHy8mJoWbT7CB7QbosCZoCqsocwmMCEdTDtFc94hLdtbgadZe/FyHl3tLh
rmIA1TvrsDNcSRUjEscCoaio4MbeTYGHP7uYwOBiOEnYYEOrZ8Y427hroo7HTSXqmHhFukdLMost
7y593zreGahH+6QItligcXrTURuTbnurix6RtDkvZSaaM0Kt/n4OsbTNaI9G+iRglSWT/m3iBDSV
tjla81T+oB/FOBprc405NfaRjfxqG8I9fMi8ZlzZXQF4RTC850QT/WcDn+qOTbjDfsgaXmFmOYdi
9vsToSkZ2642fezt8pzi/A5JrbnrZqj7G6r+Uxpax6aQJV7JVv8UBLm9KkqcfVUF15sThsptXtlZ
O+x9C+dZFE7VnVQCKYFNSEiG+JhZu6Mui1WHQK5vziFMZMz8arGrZDxuC9uiS+zr7sVjasTunY3H
3NykOFGGdSwvnb2euztM/c42Tkd1H5NwstZBDa48rCSz4ChaOZ4ZHjySEI5MqTPetXo+z0M3nrpJ
Wy8UWs5GisY6I8xbslXM5ea697LY9BmhVTPrpLc57at95HXLGWOs3jRKfGRdBjKzUT1aegbodZlP
+zLxfvc48mJUhEu9zVHEnnsLI32WDfGKODf3warn9sXJhuZSNzbDedypBK5lHiX0bBm0S6XGlJGN
57kLA6bv83xASio2nQXfsPab4SVbyq9YR8MnWqxykyJxa1f4haNVmLsMoRUBEx2JfvvKHi1q/KyJ
N0FDsl1Wf85Jm+wouJuzH+DLDN2RpYTXez9Kj2VlygKK984w3IdGWMj724F7itiPzCvQ3jVUHn94
e6YAiywcrP3ANviqotF9Cf2sOBjcbbtKIycmJK6PL6oYllWj8PgORc994MliZ/Pe/RVTGf4OJaxM
9I+cM0niHushsS5+FJT7efCj19hPaJjGsdJnC+0XJu/qLVpS3rlC4KYF0oPf0ZXw58eNNSbFaWwZ
t69I8qGfciaO/qq3a7oVnd5ZciJLi6n6Nu8N3rAucHZ6TJ+5Jrdox9zbJMA9dyrWb1ECX2yeTXU0
s/04+M6y9SwOaadt5l1Vh/tszputl491h6yWW2QKWE5DieH1Us/TrtE5r6OS3gW0m/2S57l3sCil
jlCn+TKbxvtVBTZSOqWfvLFDaAorLHtnk/lYpfmys9zoNzwa98TVZr/G0XKM83wfdwr1Uz/ez5XR
Z94F9GuarCDqNaIofMC0metylpr8zsXISf5J7Uc1cIVQbeO+wuRtsXmxY473lMf7wLwr2VEcf69D
nYGGjL33GlfzpZ8RbouWVYRA7rkLteI9UsYfbMye3YltZ4dzd911jmJjXmF4deeDxQO0arTvoR2J
is+mqvQ76WR8BSY15hhpuSKVpHmsiupmqgtLYjjnrtsxMGdHEtQ2RY3IkoNYlm+5yJbdAG+GFkwo
nCDoNbc9CT/rhZQEdYxMYFgeKgWQs0Q695z1C0YUn70J8jZahFWUUnyAyv1Ixva9Mib67OexOPMH
64dwQIx5THolLn7aAbHKYEl/S1GwnoKpne6tSsw/S8uRj9oBzcH+ZO4PthA//c4OxnUQye4yYZL4
ieuvewwKuzj1vuVfpNvg6RtqHxIu7YV2chsvsyVOZNw1N8Nhh+baxwSeWjDbGlmpmxtZX8Zcmiuw
bnnf5zH/WGuk9gq+7lgbi3mGr38QReV81BrUsQ3yWu5Fw4IX+mw5H+KyKUnbYcx1hHE48Bc6gcHr
9Ra+YPDahYv9mVggzmIVzZ8ed/hei8jsZNiigocUWJ3rpBnWwlLd3lQ0Qds4KXveCr6PS8EOQvyt
ljF5j4as9l5D19Nqm7SConMZ43esWk6+Rg8tfk8WgYRrlfT9dSCt6M1b+CSwFJO6JqE1n4zETlWV
pfyV9BCzS8fxvoF+b0/4TT+tHOWZP8cDtikvfKFsf64mQYZBQR+LDnu5glO337OAUjbrjDrYtp19
ABVEr4IEnmFAQJklx31b2cMJm0N8x/qNGglOzEuEav5qh7JBNa5GTLm2DaeG4YbpCnBGanT3aBSQ
EejmauYu2/hCXVXrOr+qwRB7AVzmUk76u2PHlceBZbOaa43VfcS2P9l73khy3ZZtOm7okgSgf5DP
h1pZ3Tf4KP1Gt6V1ToOCUDm+8O6W2XipnSHcBJXV9KhmiuDkYYzyVqaumd5QxfosyFEdLqMhLwbI
VHQYZzknTwQyluVhIjTN2i3SIIZx5+B3qINl25OKeOnS9rn2EtP+ykYDM2c1YfF2rmkdEr3QMsx4
mMpKkNYpeu2sjbSdk6MknoVQLW7E/tdof4v2z2RvPSMnvXKCzv5w4o6Qv6TS6kdM4VXuphvXhE2o
xV0YLi4rL8e/AgdkphQhUmVS5PsW/rgU7RQSy3AuyvzgwZHMsMxWVMf1jLbzLAgTgyohyzk6xE0S
j+C/GbPcAWhgftZayQRuohcEf0kH+EqBEnbeObpK95x8c75qEXc/8jptyp89Vhtm26hHgLpz04pv
aATwzWblVAVfjN3KDuo1kR9Iy9Ci8/KEoO2rZOfVlNyoTmTnPPgBOg9eLNNQ7Aqqls/J8eoXl4YA
41GlnmKO6uSMh7N6G2tZvdE9odbF8Oz/WGQZqH3eRGK5J90OKkcOfXorhPbvFU8Z7XnBknKDnzOv
tzNd6yVtZzPcIn4IzeyJhXoEz5M0p9BVI+vYxs03lt/Ud03VWTNb5OxWbraVafYszUj9JU7umomE
LFZeCYhQhyw33bqBCf8VKwatG8cRgXglt32s9gifeKdnDojMbep2jAuxzI49Ujmt0U2w4CUgExtl
xfWUAbN3ppHlwesD1gaStWtLLtrCdR0IS7ZXywBvEccIj3eQBv70lOXu6D4YnAl8yZSdzbpkfveS
dNyeSBTsGYetHjSi9mV0xvVCsNAEglgyu8smyax/TBhQdyDL/F2LDKhYF65lLkExwLtOnVC9s+WA
Pl9mlXgK8FCsqkSQ7OehdZWcGzxWz6LxogtVeXZJEUHbaw81X4YkiX3TeuCGsNc51WeIyweLyDpU
PhITJ8LSim67YHQ+QdFMVotDQssG8mrerUcqsA3efR1eFy/3AQ9GSR4cPbJKGWrA53hEoGTxzTQ9
STLBgiInKEYsk4aijYlT0ZiXIvNDquQlwM8TTDMHyAQKMDgujU5GMg1RHJFp132ir3VqoNixeB3t
snwePK/5HEM0HIGrYwbfyLQREzvIctqQJb5AYYC5qjZ6rzz43gcCg53hmFWBiY6tREi9yaSPHGHS
YrhDkoBcn7IKGZA3i7WaSISsBquSmFnJFt50fRcDohlb8SpswijWkqguzmWVhT8JZ8SaxmicExq4
RrCKunCq30k1JaUmqmHaf+EYYUbvZHDRDoPGU47YM0d2xwhmiO9Sztp9TKplB/M/mc2On9r7OYFH
BdNtJchkWoiTWxAZ3Hle6eqTNEv+DWK+fIkQkt2DyUr3zBi4XWxiksjFo3ZMD+MolhKrWmkjvOtS
3HstUY0VGRg1j3GxoD/dYwigqLIsx30UfVh757nCk06UhXCro+XmDT6vqSd/1Ebsm2wgnVrzOnPq
GI4Icgy4XBYvNQJFK+JBR3HCjuXVJ5us6AavueDG1gW1/iYAZ/AjF7eSM7dr/exjnvXWWYuYZEUg
WMLzpmrrOA8Tr3ldhZQTM6aeiGwXkgJpv+GhZAHZcnFiZH1YAI3D5xxj98FjY+oyjCDg5LObyeEA
h+HzK0ieyInduEUL6P5xr9tRmv3Gzu4GW58W7x7Ynettuom1ZjSg3yWuRLY/bpGCA+rhP0jgw1g9
M8slHL0fWc+DCjN7QFLVm0vB2fGglt4biMqG2VOMnJGoiY7069Lh89lXOm88G9YZDfygN0PMYOVo
59BkcCzebi0SWMtgm7XVSPxCCqgYSVlq3/uyER/JxNC5HnseTuJ0uXSZY+wM3IRAMZRPlNwr1cTI
Hzw/wQwvZuwrZdRSuRaYUO5YWs4dvHnfv/fRjZKpVtn2Xo8SWSQZOciJQ5IUNjlStIy73UnGo+26
g943TuuZvS2WitNCZqxTpmbCqNzqW9RxPeF+J3CP1+KKl1YVblXt9g9NHPO+4wBWG2YcWA5pburm
ThVa3w3+QmhLH47h8o2g8vYX7GYxbDjC3fks6I3MdciIWDYrxC7EcaPh0BsZtf2rHgmfWvc1EdaH
2QL1+fTH2mqunbqGcZgjumnYen20g47vJ9LM591gXJJ9bM5H1rRxlz6XxeS6h8lygm3Aw4aONVPx
G7Ie1FV1GY1Pcc7MBFws8d3bPE5/DzE2d69NqedasmKO2cSoaLWM0fgmBMKNjVQS+35b1uDo255j
jpgeX9/hRYxBH2CD2AsrYsA/MuHH+zm4nAoZBpEWHHxzl+C6TMhbiuvgk8TobH4s4rFP7yUQGVT8
tVnGO9vgf8JuwnbxPJRhsRzaaWR3SO/sVUcRj8my6aXVDVygWn7J1kpH9mVW+dbBdJ7PGuFa8t1d
AsAeK9ck1dEbHDn+tNFaL29ucqsMIgfg1laUE5TriPlE/4ztD49vhqe0c7DjkBASZYS9aC/fNMHA
zIdcU84L1iZ5doz5lmgtdaewhdYhp8SHDyQQHY7RBCQ8MpEvhitqK/d1AV4Sboc+9szObodUoMcC
hPigbnrauknzTTTZ57Jx3CeVNvgvGAu+h1W5/CIuKLmIpXVofYU4k6C3vPuiRX3aDsNTmC7toZtx
2on0hrMZg+hQUio99C4iZrdz7A6DwhLeUcjxSW5nqw1r2PAZV834q6zDlNsnxrZpZ1n/yOK6+u10
cvoaFnJ4earmZLNUU/+UF10RI9iqoZ91iPs2Vqk1JAQX+7JOk/k9tE1+GBAHjW5MilEJ6u0HSOLk
+2CjYLIoezfhyK0Qllm/KaxU/K7zOkKq54UuyOViPAKFsh8y4jrDQ4ZYwT3dtnBARFpC1GAPjdg4
hTjQUiGsY0zSfnRZF/ACV9oyO9JPID6oPvvpLX5B4Lah+8cdcQ4835yILxvWgWPFpzlDYJiaMrzP
4s7dBvMIRATtIlZVGP9kcSQckPu6ypbnLLcCmx1WAyU7hT9/ubkADxXTwZ/uiNwUFXj5wBOEjDXM
KgrKMBvUzZtRMTNkDcWW+8Yb993ABdvDbcgeOm9iRHxa7qa4j8stRMXsYWHWmq7yDmlrL1L0qL7T
TcB0+qR+hgaTfbG85mXn4M7dZrUNUYdxcuetAXGjIJuyUa8As/hbatrmpMfOGzZ9iViwr1TLZXXK
NSib5Ej2GSLLKFLfg8WpNqpX8s5dlvTotBWLMSd5J3iQrPFZJBahY07biu1SaPk+a+cL2ENx36np
Fa3nzFHYltuZadYdG1OUccTymrXly/ypHbXYhDJSeNtCVn0yGcRpNKgiAjJ1XrLZj37OlW7vHDQV
jwxSufEXTfKHLbCSAErm3ojTHA9qwsGx5kfDjxW3bnKsQrwV62SysBIFXdBu4trus4/aI3aXpds6
QuEq14AX5T5b9AByjg/c+BGMoJWmM16XRjzbJqphNDP+ZEUdhVhvCv/g8p2xnqbJf/TVjIK6E7q9
LEkXH2mOqze2DSCoSuUyYGsyFvO4Tby1DxzlXDSq/WHyiVNMz1n7qruIoK+lIFCu691tjHIaXasE
XeFYmmnuyJGat5JhhVfaebZTmiEWaSHVWVic5DNZ1umNRiU32uq+rNCdYPZ0cNVumqD1/8q0A67p
RvdeCFsZVgoWGN6enMwekUvqtTRpT0XOQGpwsfxWEYit/6yJ+bMYBy1HdMtNiEMkCK7wwEr+Wcsh
eV/aDXmuq6FAOAs72xNnAqOmX5qY3EfLrsMHHNJUlf/5Y/9NQgL0FwEJWi/oxUEo/vKxjQKLjXaW
FXZjhRhsqtlPNhXzbl6pdURjEDZT9Def6fwBpPyn/odfNr5Zcd0Q5CeMZj/+i8LmZoYb64rN8ziR
dbaaCizKx9zm5bVCMjTKXWa0ejEJweiNQz2N+iEqDqz56famMljGbUYk7MdcDTEiZ+t/s3cm23Ej
Wbb9lzdHLAAGgwGDN/GWTicptmIzwZJEEX0PQ/f1teHMyhSZUdLKSb3Jm2RkhES6Oxwws3vvOfvE
JoWrasfqUdqouQ+uQbc8QwE5kEIyyrKMflTSSd5yEp8SBt8eshRpEtp6nBKrw6sGfw0vKfxbdma/
yM9kVhY3CS0NY11nM4klVqUfPCrcYZ13HGtvysaFYkbiUNWdRTrv9bZLhmnapoSg1xsM3ozmCKa2
6u+gnRbJiFHh5HZ56GiT4RAF0qmZntZJZxxIYk4NJkrI9uEm9vNBigKNu0iICUqpE74P48BeF40L
Boaj1U4YHC7XxEELZ0PaC54xen8BZmN0KC4ZVIQSHbzY7CPSeYvp4OJc9Vcj6RysnsDRz60UzObS
8xWPaBTrYlPJ0sAsC0EHPMyo1J5pFfFHGVD9PXkEHubswJp+ZB4a27XRjLpegZJpzW3Sj4gCaohD
m66iC00FWY4sAXTGjLWZCF0fsrwDktb4KU1jXzXNEW0824w3D+jAR6/pkM0qct82VeU31GJGDEWB
UE6BIFoIYApup7EgD1FGS8BKfZZvdDJyhbq+OXeszCQnbJzmQ+VP5rg/PRz/n1VzP1U//+//+VHq
omum258haOJf6ev2gqz+n2E1d9W3+N///rvs1PkLkaXl+YTACkU77hfZqeX9ZUGpATwjheNb/LV/
yk4d8ZdiFojEBAqv5cOT/afs1FZ/IddktWBtshAokdzyHwTBWPzgR3XfgvUkAMZxlIUSlMrtkyYT
kVYbE7j+pqXl9TeRcvpqGdJ1bJKd3w4UTTOTBneaoFtbdX9MO3848wbb+Rn4ZKM8gx7VYu82udAM
wih+H0NVz5DB7EUXnk7zIg8RQn/TqHM1akHL5f4XU4mevVLNSJq21O7Oime7uSP3wl8lTibKa0OF
5OCNeez2VOKObPdzH1AkjQyye7B8NU0BEGwuTYoMLRsPBqFgcT579Tq2qvrasCOfgFLbgK5m1gla
DrLwRqaTwA+cTU3g2EPkTnWxhr0QNPuOI8mbKNpIdBguk/oqtuL62aNgtI7dONFdjJqRo91AEbii
g1VmJLYkVURrPJ41+BRlZ5uqNEwb1mR0ETShYwM+GKbbwVywcGKspmfDZmHfjG2vDTgXKNx2OLJ8
93wah2GizEvi+5gG5zZ0s5iRdxFC3y0xFEabxkiLaNN2Yz2+8NNsEroa++E+8kvXWKhsld41gYS3
yVzTvE2AmcnLPg5zYGEdNMhNP5Mju6rbALyIacH5QwNDeyma+uaVOiNQdzC9Rb5isFDNxFKZ/Yik
cRyeZRFn2Q5gD7l62C2i+VoLq05JTuNgTjCPhdB/ji0/XjudFZ3Loe9w9xdKXYUmM7xbNdd9DOIl
5lN0iV09l5yd/QM7g30zoONE7kpS9zld9TncOn0fccT2mW6yoPdjfdVFokI/OLSQE73Qr/OtkL3J
OgpqsVwJFCfnyl5C4XMz8540Va6/6fFeodqXOnqMCkhyq8whin0rA1oBBwN+Kl0oWlX18xDnyVtZ
RYTllIUTWq+lbMZrwmbJd9R9aYwQ4AqwozUuK2gbciC6ru1yj07cFMNSa3VSbxqeqWhrljKMHiqZ
Dt/tMtFEEdtmx5OUwRnGW0GeIMe5ANfm3JAAdR6OFr/MicuW/m8zFWG7hXRCKYctyuW+gGDrwgwa
69aE5TB41u5U8+NJJdemVkMP6t/pPOfgGRYPWwechl0hz/mljOg4FiFKG6/xl5EVgiZreRS7rlmc
PZi/+BWVLNrxhdAcOnWRMeHKWFg7SyRlh3wwf3VSkSHnpDAdjYYNjGghqCAy8v2vI6l8o7OJkT1g
/iIc7tnDzmJ/ydK8D3bvtyuqKUi/2tK8bm4ghFi/33QNRAp/51WoQjd2S6f8IqLi5elwqXbWSet9
U07Yy41z0tg2i9wWDlzpHgpnQA8bTghyK0mpyzWBDBRzzH9mzppeyEXE61oDTs6MFud3/GG0oYqg
fE0W8a+9yICjRRBMg0Ae9HLIdU/n3RCL/lmYF2+hHpvNfDoXu8sRWWW2QkF4Oj0np5N0fzpVz6Yc
tsRvm49jb6GOQh28TZaD+LgcyUtOrQ8+Zl2ODtjYXvAxopGbGLiup9OZXi/He10EYNqXI795Ovwv
ZQCDRSoCQFnJtTjVCdgzxVloLdUDSMvoIaOs8KIRzgmsqJj4RrPvuhvPHrTe+PwGjvehSmyuT8sx
XXOUtdYuAs+Nfapt2lOdw4GBmoe8Q1qslppu0xIb0cZeaiTXyqmWQI5+U0sFpZdaql2qqmmpr7xT
qVUtVRdG3PiWqRSlmLtUZfNSn4UMlbYQ2SeW4+4hpQK/muzpjfjR5tF7L/FO5Z57Kv16soYe6Qze
kagXHrqlQuTTkx7maf08LvUjLrTgkPp0xqulugSAESFxXkpOtVSfnMgcdFJLSWrg0KTduhSq5Kfx
5CIEo4Cdl1rWXKpaXU75HSt2DlA58AmDSJYK2DwVwziaoi/DqUQe6rohNpyJAuvFUkRH7An2mvIj
uZiJFIgWmIz+4Z0q8PlUjSPOCr6Vsy/O4JjaL/RWSzz6hqq/x6eSPgjM6Q4Ls7s347AmvEHaaCPU
qRVAmKa9LUPXvSKHnQwRyos9K4m+yJmlrmnXhee240GfKdT80k9Ftw5hk+S0+pZeRGjSlmBrRAGR
1lAVwZd3GD9pYIQz050V6BjHPqdlR48jyxF4r+irYUkbu7R/NRDS/nSj/i0w5+YyzOiYdEvvZFq6
KJ6ZqhfDGweYGm31vSuGoqK0RM4FwQOxcKjAfsbcF7xU6qtjcurXmEvrxlmaOPSF6ec0/lD9RP8N
/Clp62tW+JrePM/eFcVe98OyOnWn6fVtmlO3iHgJdaELB+52Q77ZWgS2d8OsRn3Lm6m+AQgR37Jg
5lvsA/Njag3y2HmRxWpTBZfe0rxqlzaWpj+8s2Hr3kiqrHUFZ3aF7LPc5G4V9s9dENMDr5TftFe5
Hc33c14R+0yCCgtD1zZVf5ZCzfefS05kHKwzA6p0klpFim6iIf8JQd50GZWB+5ymMw+7PaOYnQXj
b5I/gEojZtPZG4WRA3p7qNqvXgN7e8Vy4GUEYjCxAhiGwiWKO3tXRNRJa5u2jWan5SZaFW4h1A6t
BlHi7AbpI2DW3t116dwfHUkQ1aZi4LtHxw6Bv1ZL6FxZl515M5Vey/Qhp9WVhOU5Qfa4MyQ+mYUu
6GbzPrKUhQTQBnqy9TmM0S0Y+Q68h97Hi7/yCp2bCe7BclE34HN+smve9JoUlkRucjlSIAa2A3TH
aPsITGfBbVw6PFwM9egRbcCrGT9tpVFXDrDZsMSSJdwzxLcxxPvkpw0QY0COVX3ss91VrN2WoShW
TTR7KPwIlL2g6tK084Km1Zu2pta8HVRstRtSvlS49dg3W4ZaFro5GsXWixYAha41ZQ7DW8YAe7xF
rsEeYEIQLIa+jrZYfit9jbwWAQo510j1qmACpxNKjcTGZjlPL3wQXU/x5FQ37Mhef442s0RQxKmD
uQKJs5rslap61cxasr1ZKh/q7IgYeadGQbskwzBzJuBThPukZwrvRL6q1v2MRmY1DBKhdiugLaCP
TVz4YzXI7iVxob+WA8gn4CNWxbws9Y95pX1va3PAa7H8D8R7MGbBBWnE7nEKqmVamI7JmcABefs+
XXEqR75xOLpyiYmuuYZ2rc4tgZ1qpaBx9ViG/RbwWQhua0fyaXIEUyeOOfZ0Z28i+AMoEbapcyxR
PTdbvAEU6YTFIY5HnFU/qyoMvJVD0+xqMdDIdT+WN06Aun5jatNHsVaZHDrGXowMDg2OYgirnQmh
aDrxsGfUPds8bDmsAxGPvjVF2N3hv1kEgm2TXjaWdn8ySm13kxFNa8an4CdG0IFXaZZXL74VAjcg
a4+fRxvjWqBxKnSbcUfc3CqlJ0hriHwWG/FX7E5AwSQ3aVGUVMdQsIGjyHygvZ2bcw0WQ4W2WOlZ
GhcmiFuYEqCyrHMKn85dV0LHX8E7t3IxTHhPIN3CTSydiV5bFHtfa2FGeF2IvOB05PrVIekjcW5X
OJbXfs54fN0QxUN9IUr7q8eU9cIvSJZBtEmqLIPdRF24zLyabWhq50F0afkMPAdZXucnL04sOMyj
WhpfEaTWNx4Q64lPHAXOQSM9ORS2aIeDmZkEGWBOMF8CFLntajgVAVFmjfYFEoyvSSi8YNuARJl3
/TyUCDS8YYmAM8hAplQJBokEKHgTcoiPTCbGA/u/d7CE113AuyzJVzQyXW1gnc1io33DBJ/pa3Ty
sy3mx8hq5q/amrSztVw936m+Ib4x8hlgZjKNX20RlN2qRtl0jQbQYxydORbgNRYLaTXEMpdO3541
dtjccfzuV1DIFNKMIT6rEIkCaSZMYcWFTy9JiioRCWM0qpSKDugZX6XbVSsGUOOBhw6ZCI6PfgUR
KOdL7iApEWGc7gyvim6cWCaAV3LnTeOku839uHkho92/C6cg3Cr2142tkIatEZJBgjKbQl27PL4/
QWYC/a8oWZ46xiLVmgSZSCAzHjKa5c2knq2mFP3Gbc2JzFO+Mm+wXP699OrpSw+ham1HZbfzEHoy
ashKlH5jjzVCFDhuetspzoEfL7NMRK4TNaWXKdWtAxEa8AHM8drk5LFP/OYxxsT8ALvTPdqNw2Jh
CpuACPKA43n64hi1/SSrAfxFXg/R0cK/IbYcTpq9O9nFtW2Ihkmoos9PqOOo0Qtm7S6arP5hzCy1
VyEH+NoUu5Jx2pe2sxGeBq3wLxgtvkLsMiCEBhG2rdmf8yMJMclZ1888I0GoEUH4se2dx5gAD+w+
P6MhDF9dOLZnEzjmrceiCpCiNNwLM1GN2GB0xInfyYQ+Ypd10S2rJLRA5s5bpMv42rKKu5O93scD
J4Tv74YpcZ9KxoJr3ZK4LVD0bXyTNPmcwm9dJ31znccoHUlr7C8HCDqy46d6nChwCsVCbDQYPgYu
2TI6d1AgGflPEKhiGyuMDX7WumSZAVlH3N7kvVyYJd2Vw3TrpgiCdI+W2jgngyaEA4XelggUFSmk
kCGc/6YjSX2V+aTBZYhlkZW1WUQeYpmcm13Q39ht8W0OiffkeNGdpZPbXGRaIT8SnvPFztvsa59H
fb2lxRezN7PRPw7JCDZFBqSxWHbXrQFuxcOO8FXuJe7PQ1A16DTHYvC/O0Vc3hat2fHli6BfEWiZ
dUeURwFmtrg2fYZhSf+WNTWFi8WphnUSI9SqqdDDDoY7fVeDk31pkaZpiEmyvyYVnYcosokXW2Zc
zas5Rg0H5rSbOcx24rHplgibRluETyoFVSMlx36VcOrg6Z3CkpwjgwKF23jmTN444ByGMdZ3KDwN
YvkEPqHIlMFaIAEDN0fZtK1EETnbFpvargZd5NTgAQoYSMQHW90OBVjiAlcyXszRVHu7RzJNVMZ4
pMkbHkbqD/QgRrXljMLe2iRdTyyXRTAYiRZIYbtiOmuUsB7GTsXZmnVBplu34z0D47MeK3gF3ZoB
EcyH3k+vw7GsX2RYuMgz0ra8n8bgvmnD7ks2ugrifWPw4OAZ0Ml9QxytXCkSxVATIjK+jp3eCL5M
svfWPULZr4UJcpz4ZoLF25C4vBFzqUu1Yk7Iq5LslvMgNpRB2PWKKLnmeyqL5ptOw4aOWd3/GIeO
4Fgt5u0UGxnkhczZc/I0CB/0B+d87OuK4UNvXLEB1t+1hUErkiERBUFfUoLNg31pU/qXe2NqEJOj
dD2UFEk3eY/TQ2XevFHhlH2f466a1my9/sGK8mMqyEiyCFc6g4TAQqHn6Aw5F9sfh3UN2E97P5vB
RIQgFUXbplusaeveNdA0jqY736i510+44iA5a7vtridkczvY/y9sx/ld4hXj1kvz7DqfooPm0+61
oXnQEf3onw5GJnk+w2A1UetjytxCyjQQrcn6ycs70iXsfFvS/FyPQsVPcViYt02T5GsENjYNNDN+
9oGznBkhtMZEGXdl4IzMHJt8AtTfw7DrhMFpmzqZ9jvC+4tez+mBcrLYC5ICX4wcGGcaiugy4Vvq
SsTjm84NepTXsywO9Ho6HFj2dNCRY9y2CTsRZx7JoyBukX/pc5p+WDrZpnYNCU+XgdNNFwTvkqFg
zx0iSh8rCZ4+Dy3KWkkdX5mNbz2TEGCeDW0J0EbjVjz6RFrQm6uKFxUJznDZ9GYhRsI/lcVf7Uxo
DlZBjLxIJuejHzWXuOLcKzwEDzMe0jV2mFeF1/RetqAgd22OnjLDS+QMY/u1c4oovsCV3X1tHWmc
k17TPXuFiVlWirS0rxPOEeNLIT2ogr1azMJdoHGUUQ+5tLuGOET0gqODz0irDydpPOdLVEXGzrOJ
zLq9V4jMCPpuKF+Qf9AJCpzYrPeR6Glc1mifkKt1JaDQODPMh6l2gPCB1mcuHvXOEXY4f4HC3r1G
VJzjIIjw4LkFoxoGHGUI/jkLaQ/0FCMEJVbMao5dh4Fxgyk+UejH0iHeytEaK6a82kf10jUsM6Oj
KLr4Tj2aT1FOZPUv3f2/wRj8XccckIHkQLkErbrL6PKXoLe6xOwGi+on88PpHNa3Kc+m2YnS9YTi
ljBFHZQbO2imK5WiuP39a38MBkQxLVzPt4ULqsA1FZkfH1/bc/u2tsr5mwdv9TL2hd6Hk5VsZpqu
m9iq9RkOJ31rBKmDyVob5u73L7/E1v9KKnD5tPQMltIDXoVS5qdpweDpJgQlWdD36hcpTmgMpFsa
hbsku+RQxsOUjqU/TBZyK6hvejMywtO0Cgir2XY43znUo4LQXKHlSOxklAiImmKPqGbJ9GFdsohV
m9JU8Fv8HDDd7X/6ETzFpgv4Six7r+t8+voiJSPwOTTDZ9OKoi1Kf0UPFHnZ9CPIHdnfVydyQWT6
3EUj4/vvCVSqFoU6Ddrt0GhaTJQtdbJBJDimh0Bj9T3qMgzsvYxsJGJOuuhRy5kJ82L2FcafghYX
HsS/5sXcBQsjAlyF5wHRkEQMfLwLDFTn9OMdVDZWkLr7qIlo5RtFYaMa7WkwbjvE7BmnvZTvCLw7
Fxe/2XLpjXH46rRpnu/nxhj7jXX6FowavtX1H67z37xJD5yG5ODGY8L7/PgmhWC/UAETahdHSr8P
hOGWx7wPeV+cPQjzGOKfPnYJePHpzEU+3RV+6XOf2HWIZjAiSIGOlUIVRweUFLg/PMfiE9gCEbjN
tUNzSGwy2VDmJ15ElaC6I1+LmDwYEM6ZSCdYfllYV/3WmHjCv5HkhoBlIHosvQxtMIOgQewouQon
t4yO8E1CuTCgAwZadhRnO2ZhpAohcIUai7yU1TNZxkK0BCIy3omvWTRtCIRJxHGZ+bZJ6uxwlvfg
QGEzLy2d2tsbXpmX/MLceKN0Sm6FKWi6ooektzuS8POtigZvuBmQZ4LyFTJbia6ryj/dY8tj8Os9
5sGGQYngAWxBE4+A5OPXx+AiqgLkPai5M7+/fV9UW7sFu2Ateqgr9gUyevFOL1DBEu7HIRzbObvy
i4jA5hUGF4vux5hyPMzqgmepHQWPEV4LC8tYXIsB1vGAjOzy9zee/VHDIRdtv+IBcCCp+Pw/+ekB
R09GgARzKQgu0RhdGbFHdaa7hR0cc+wriT4qHXHZNoAFtk0co3uYfTeEhX7SQOCsVV8YYBCE5heM
aJFcSKc6Y2VMoSS6k+fsctfEicZkFyJ8nWqmTx7A1Oloj+hnOeQVpj9svEYn3rcK4/F8oHGUPDGj
MKf733/Yj+sxyhEXXTz6jOU2Np13Zckve9G/dDr5IsGhCAjX6SLLyc28OncXqU6I+4fj0CLgIcAW
Lc/v34D98THnHXCR0e1KE1g0kpDTfPmXdzBHo5wK5IfAbCF57NzQcjgHzx5tkfepFJdZOQefEM4n
cJzduMoQq7KyWqH9Q0YSs29WydjZ2PSXkSUTh0LXBlPPS5Gwj1NAB8HB6JHibyE7OXupU8jDNfV6
DOUBi2a/yklh2MJed/P9Hz7c58vLhF1Ynrc4E6CoIAD9+BDIyA1NYIavFFf1Jc2iAqr5SfZNk8O/
pBAm6CO2lDgPUBt+I0iOjqhSTRpsTc8LBB7MAiZ0abr+l4nm7gb5YXJnj2M3MRaz5J2vp+To6oLH
Bs1lkawZQBXNxjQH6zIePaCAs0Xn35sEKchVgWeLdiQYshwc4K0TUM+tf/+JF9HBL4+9svnESBVc
W2EDsCSyhY+fODNQ88sye+1OIn6BNo8yqGyX9h+qhGINRqPud3MmkxubVDNzJ0tax5QVVGZdLaLx
DzqwT/qE5Q1BHUKPZaNQcG2hPp14cseJOQcBCu4GtvMDBEfjDmhtAWtXW0G9GfFWPvR1bzGM7rKA
LDE5ecGF7xcoZiWoEb0amLUDegml/0ZUBHjmJDfdKyVSYe10leZvTYxb4SirmpiJvqizO3PwRkrE
ZUbLQlM921Ur76Vm5LCa0EVSsC//1ehlxbzB7A2FO7qP+01oeGm2wzPKDV6iM17BLaUClW2JKU5W
Oedd5NRttR6YxJM0go0jJoxzbLmjCYyhaURdEfErB2da56wi3ZNPSniwyk5DVDt3RHhWKF2fCdex
doSrNtTCOJyDbelRlDOphdG0RStVl5tC5b5zKKZkUQsYdnox4Ud+aP2JprYsKd9WKRxUFGS5f5mZ
2E/XhY0xaCu6nBO4xC29IM7dCfKMpZmYne60/zUx0f/LTCtkYAWQuV81QpYpF5XO/6wS2uJlqH7+
zY+8C4XcJYSKoZTDdmtajGNYit5DrQzb+YsOBXlWHFktag6XVegffDploSGSHvg2i4JkKQj+KRQS
zl++rVAe8QPwNRzb/o+EQqfj2i/nAcexGXotZ3/HZJtx5KfzAKkQJYNkS6E1KFVjXeHVq8LqS6YJ
SJ821tKatnZpVCbAEdBCeZTVThLM9EwKYaGnX2mAG744wD/hOIEXln7zul2aqLfm5OUz9eoA9K5k
DJy8meEcz19liTSOsdj7z5MXpfpbq20K92rqMeQzBojjLv0Wx73FwCF38XMiH48yfgupVdMRTo/J
HzS9yS+WTbMIHI25Tr+pwEYafOxaYY1HcAWlN27HYmzcq4BGCy/5/i+Ut0k4bXFgLW8jcZjmHnEn
TJwMdCWYKyyog+VjaAy2ydv7yQbNT8XfHlKDF8otPU9ngvlF/zbNAw9yZEIsKQ9Ed7GwhnZA3P3K
hvrJL+vsKR/10vFF0cCkwbX72+L0oUxPZrzMrF2uStNjEO/3fDgGHoDpsvQbY70yedMt48aruTXI
pN2iYZb9baAlJ7VsDJA9rLMajpzFgVNXyRvMp+Wi0Wznr7U2csI3fH6tz5cndRCR+Aejlx9KEokf
bPP+2XwtEcwYleZ/4ejzCWbdue0uqQW7PCS1jF/mBz3fQEIPPP2GE65I3hw/gX21mcKcv1sUKuMX
VoZGPQ26IliuLa5xHIdYePIKmL4SjNfx6BM+zTtADjfyZ7VdDd7rLNiYvK0J9uq/7xLtqHC5F94/
JLEdnfa3ocdc2j4UoWlkZDx1HDknNzX9+5LjbLXP8ph3x77PgZRhP35NlvZkuY/RB3AlXGv5QrBr
GMzEbPZZ3kBrEpyxYZv2CwK9AVpzrWiNh6g2QMebvNP332fVed/ma83gLWLyDPDIvfrHX4AztXx2
qfws8XapYZgtfqj3u9TB3cpjRdYCktHN+zeajGaVkrw8CE3104wFX1x0usG7PIn40CInbuBNkQ+S
oy6o6jn9WsP5x86bBROYWtq9y6P3/sU0odaJOE8E+dTlJiJshWeAeWLC91CymfOP4vT0OXSfUNS6
Qegn1tfQqU39inuYz1GlGKnfhtpcrvj7R3v/3aYZGFwI0c81/an3y2dYuqjIwMmcJnqlz8vTCamO
P6+U0eCPb4EBYVBbScIEuC/nlnZat+aTw4ldVRwj62rXVVHCdOSXhff6fdH6LYcSmKeLwlyaNg8R
BfSnQw7tKojnEWOJCIunfOJKsdG/q5jGWVJxrkzezPjAndyjz0qAe+GItgf0iivDSVmyIKQ19hdd
0+ax/vGffDrStMx//1Y/VWHO8k6d5VlFo8kS7346/ZRFlQZ5DeXx/T3WVU0Pwopht6OWjsC5bOtM
CIcWrF6u2u9f/FMhxRpPq2FBYiI0seCiflryi5HQKui+nAtQ1bnn0EEXt3J70qhbhR2OD1g4KI1/
/6qfqvLlVT14qFIquKueb31CoaJRCwIpSnMdcGc2BYLP0zfi1fXE5R/baeI//v4lT22zXzc3enke
3SAOvi5FI/vox1NvmrpehlishewVCfcuA7JIvKwVWjxwvh2o4Eh6YqdBk/XYbh9x3Hod/vWEhm1+
EVuwxK/DikC429aKOXM1bcI9osJ6easN85fQXHN2q7zoT2/c/nBcX7qQSwsIeCgndRxQ8tMbZ/QN
1go4IfHEYJ+eUohQwVFDQQuOXkXg8BelaWQ0iFwTjqpeSR4MlkUJc+lAblVV3Eu3mFH9VXPiyT/0
Kjlh/FpLLHcP5iOQu9y5qKD9U6H+S2nYY6gdANKVa3IRFjVhnuKsjLD2j44V0xIEjvXFSUwuFfK1
OHPwoTLhuYsldq2DhXPLOSPih9tsZq/rb1G3seP5UWW2V4YmhecI0W5qr2o1L/eJL0qeUqiaQbZN
20IO3T6mOuVP1IS5eff7W+Zj2Xv6bEQfCV/xdFIB+5+eDaRnVhglfbFGrYPmuQ2tJL4xWd+DP33F
Hyuy5ZUsvCi+T51P+fNvXzHkzhyjBrnxGqNGf5tlVoLzPrVjw4B3Ati4/h56HVcJH5Q/PEzV4PIH
noPq99FP0yi+YQjVjC+///z/tjbg/jCV7fGM0jnD4/zxiYkh2pkJNcJadFZhPVR+bXRvEazT4FDF
fVhdqjkU7pffv+jn9rMjl+WIdostaNqZgLk+vqos5yFUDa4xTjpedmUbvjmfDbi12x0W7iS9A4ky
M6VxkH2cCRqI7XVoFiUW+GBiQrzNFLXhNokJbSAKx6Nar1O3deWmH+1lG4xFEht3AWrn7CqVsTc8
lZw3oz98jI9dBb5RhWuHRr7NhaNp4i3PzS/PBWoaXn8eweNMVTbfNyhqG4xYEJnnM793elDv0CJb
8wrN6yCfezUQ2AOSgUbDH6rrT+W+dGiWcSkdcMd0cHhTn25jU2VTkMcz/vo8syWsf7oo/e0wuijU
gZyQb73y44ClIRkKdp5Jww59QsXO/WTYOX2dCZ/Lf2bCen9TLnxFPOTu3yxqcCiw9UGyWEKsXbqo
YDdmNh4rgGLvr1BjcGc3tmhYS/5wf5mfNx+mKw6NQxv3j0Nb6/P10Kmq6R0OZAYy5gkloY8mkDGm
Km5KrDvExjbgPEbMY1efGQOoK5++FWrg8wbBWFtsY7wHKb502XAIzRWYhIwLmHSJXuepZFKwTg1b
z9dWhj5Q4ZbvhXVvOUUNsBCXcgSiJ1aDuCeMHXHhSlhTOe0rP0rlM7FZPkGQOWWit5fmVLlnQwFX
90HhE0ygQ+DY9A+ussf8u86cySXPA182NOC4mJgPCJmqGCxVndN5WwXWnGYkDJkRgfWHaISPotch
WTgm1uqgteC9Mb6vt9ocw87bBKWBk3vtxQZW6vOynIXR7L0OviLRFIMYmkuPUNpgp9yaMFaEkm4Q
3zdzZ0Q/7aqEVrLJzUg7PgHcZaqODX8Bb5Zb0Pw+ckpL6zc2Aw0DKtScxpdMkcb+4aaR639XZPLO
lylWLbjMYxhW84/GmYyF9QDqcpHENQnN2EQVGK7S0tLdi3CwPjxVQVeIL4Y/9NirY1YjTPQJGvXA
Xttt2gevBWm7HRoirTu5twvSwzMGIi1fGhldeWvuq87PS9CkYum1M/rCSLwCQWl6aGVsD6VZ1i17
7appIM88tgZJUIecKBV5DHRmzuN6Nrj43/0BUdCz7tM6kXtqLaDBBN0aOFFhKGJYJ7NnHmeTWAfC
5cb7mjwg7kCGas6SpDM61UT8lT3YRI9ldieDZO+1yCzytcmK0PxhYyNC+9O2zXGCFcpHBsJ8c/EG
fVyeuEAkw401VTCjLflUGeArVmOUuOllG4Oc2Sce4llYfZXBtppgLGU3z6Tp1h3Nz8pjX57tEfVq
GsJjNHDJ+GfzkHkCSjksEXED+WBxOpid0ahoZ1WBDvH5N4WYscgSRvzAlCUbfuSxn0PUEl7FiFB2
CQAMYj/FNB1w37Hvk5vErpcC0YLd3BPRmh/7JHdM5kvImaKdoY1oVCsk3z5KUz0LqtYBzLxVnZvT
SEcQdgUpJnvclpzcpN314y0cuLhodthtgR7hzgZnkcFjJ+mMiY5PksnV6EwDh2+4qrMPhWbsLOua
VWHhN5axrrBbTBGmkSMw+Um/zXOZDMhGnKTsL999JO0UjuIwdnE4ARHJSjUF53UbcfDRCaqs22hi
+HdAEqOXOqQmhHZfyNRA3wDqIUSDWGOhJnI7tBARnkuItREPvwkeAzkKj3gAlgCxKQG9SGuwRLZV
yzpdQSCLL+CiLGAbEbgW56JcquUM0WOI5QqWumEiuw5Goxtf8h5d8BVez3I8wieD8rXmqFfwrScd
+p3bDj8A7YU46pevLssi3B5uQrm+j6OGEzCgAJxK/skYYsC94bJUHSh1IM4AFQjqc0IY5dlZxfTQ
Pf+H9QR5YMYCHxAdE+zGGcElHForYh7gB2HP1VY1iDFn7eYdtaRN46v+jlLYjs2dwGnPXhWzNnZw
Y8qZaBn01NVQZfesi416iBFaR8HKJzZGJWfZmExsdygJITMRyl4nb7OBvxPZjrBQRSQTqTLuSrdV
P74onAF1/JMmTBbfkEeFPyeMYM7citml/CGJdrndYs73ffPl/XwKLIFNqksAj9yxDLdCrsY4ZrA9
RrPjAMgoeXTcPuLQmLsTB9ow7rHVr31M3HzqCkhS+lgzfmAGgHuCO3cmucQ9p/vALYIDfm6vgt7H
doMu2wa8XWVtUB36pONrA0vENz5Ekai/Mx7jLcx+PXH9akVsGwm53theyYy7elNEM6bc92LOBnIT
37yfrOsGhzCaQ9aIszEvjOwVAOto3JHjSEkU0sLhmc+HiRN3D7Gc7zUwW/4k7VqMwOiWCpKu1KgC
yg1ZYWUGWoBQXD4xxlL0TwAFUbtSjy1n2e50h84Ni+m9a3WVdz7FrA3bOZjTRGBiySpxLiLNyjKc
HpGcGNn00RNtubD6zHY5JFiiY2kiUZu7L6QW6W/LJkuL+wi+VXccldmS9sfOVsM9SE7WKV/JpYx+
L42Qj/H2izbkE7FHUT+1Q80ppylKPpBmJ0smDAU2N2MuEd/ekY7H63GIXN4DCnTFJ6VCFLwVwBBc
1MouuVH+i7IzW44bx9b1EzGCBOfbnDRZluXZvmGU7SrOAwiCBPn050Omzt7lrBNynO5oqy1LyQkE
Fv71Dw6PO7hdQX3lj0yhovrHd8sR9VZfKX7REd7GtNlhLuh8IPSRfzcy4OEi0ua4JT7mtJ5nweWW
Sc04WUke8g56JZvrU7GIkOHXrJwtzUavbLHg7cfq8aIxG3V53i9lm/xBn3RmOiH+x5H9MZaID361
Vhf27FXw+uV+Fl6FR+V5kEHidgZxs1W1QNS9uEH/NohgJ0MYn1sBRzjSCn8NCp36kYAOVoealUh/
913A4Gf2mLwamT8woy0GT49vpZB+/aEJw8nHmX0YZ+d9t9ZdSkjWgnf3RE8tzHnx2VHQeHBEZ19N
hUNL9QaQsffeS584os8lVFuc0MexHItDOTsyecfWE/UqaOxaeR8QRMn6xl8XE9/UQwBCtvMqr61P
qoei/CwybuYtFaQtakVecpO3kTbKrabxglgAb5HlbaxFIb8EspbhqV9hgtyVpErT4O3iqSfmCsmH
4j7ie1IRiQwtzYxf87FJmUZfcJEJv7nnSnkM7xmfF+dD6qcGvRwEt0XmRxwwB384lGqFYzWohVfU
d1CrfRrXIs0AozEw+3qhTolcjfqvGgpDS+yDjHKMw9eeV14wvUWUN6Xd2bN30PUXCAkcMCTZ2s5a
yybqRx/aIqD0Bk74ZVC4lSZk6la1RseHzgPPII3rSQeZWbLt3sEusO/lFOaUx0ygmgwBjGGXoT56
hVPH78KR9w3lI7N2cUCaZm9D6+BHEoBPkui3W6CCxHevF+TX5ThlCDbAVLT8NyYH4Hq/R975kEzo
TNPUZg68IMjI/clbOyPorx/uelML+EOxmUBnpOEIL+RqUws+PSCGCnDExzc5ujFGoWvZ9+fF2fU2
C1FEZclb+Pphr0G+GG9IWjQc1XZ3wJ9+L7jysdocKkgWp6WAWIu6dLFPNlQej2k2IStkkOcZa3QJ
zw205vXDX0MZtHpBCZif6LCCF5zrwX9vRyuTOqlPY/7Sjbn0DECSMrDv1490fX9jmyDD/p349oSm
1fXuqjT0vmIK8p3TZ9b/qy2IUk2xx23s9cqWeJ9vUzQM4o+A75mY9i+ED+IcGBR7ypSyNvXpbP9+
j/tl9rzSDP8IdK1K4WvhbiH7fakGCrfC+Hp1TkSyKCyVgtTZIIaSiLLKZB8mdQQZtEHfQoKo6ryt
/+bD6Uq+wCNVeLjjCDKL5kH5kOMwKG2aKV1vEoyCfQJrl5COTWBWMaf7WUJXkfuF+dY8R27CnzX7
PmoqZ6JcUriGj1WAuA5VcDAfSKFwHpstnOPshBmlhXfrJJREpvuYhgXpCYtmb0PiDqy55Z/IeIgF
qUV1ScoSrAlEbiUynyDUPdumgngYSsasZUvz2IkYFsFhDHzDxTdZBdxK8kKt2eGlmaoSotYHJr94
X3ublWPFqV/jxMzWrdTh0Y0aasSnIiq4mbhRFe36VwwJ3/uQ8O9weS+v5kiLBWdNZwPSir87tRuH
X8isLkqyE9uEmfchmYleze9BfKss3dPmKSYMncdYz/9UE32OcJeHmRf0DxtOkMhLerwBoafTO1XR
h0mUC5e05sxtT0NfC0yWyPoDHMLmo01TUvaSVC7xbgPJopMNgQk7IqJXyjZ19siaQpgZRgSGaPUk
XQuOhkl0uGCo7KdZ+owpatzLPdtRuWI9w41kiE5BUvKDkfQSWZ2GPCTO5rbCSzoYSWMIWePRo40R
zgRV5XfOUZgca+xU+AtR8DlJxLW3i3sAsmRXtlmdV6dsLoKuOphSEMiH25doIMSUysU6bJcHOiBF
ZIXhWQsrMqqnd3KriuKj6fy0/4pZa5BxLZCyF4oa9ICFeyyiMSMbGfEByRQnVo8ZJyGWiBDGmTMM
kFhO6wBPWh6xPrSDr9A6BgIA41+Z+R1nLWsyHVcWMMgDbHbgJYcLooRw5weOYTD5OZLT94hsq5Cm
Hg6UvMmoDFWs7kNZuSyWbcIDtRa0ber9YMpazFeAjkrSbMsThYaIDVq3Pc3UleH6DFpGGOltv2J0
nh0wcsIvh+RlWFpudJuIMU+/gwZg07pDOsJCdsvIVI13g/8BYfcodbrVIREeTMKXuM+oqhofRO9P
usRMFUniBuYCeFC9Z4Gb+L16kZOoj6A8ON+VlYxXmBiUdNG9pseHN2CqnDbCnbD24+6tLLClqn9Q
nhuG2+Uhr0yo092YVz4DqyjZh3znLhfTr4VOcdlDBmGZnPcmDRg3ewzZtG1zjabkdivF/EQeTeB0
vKCEa7vQ9avUaX5kuqNPHRVDzz8ESmfQrCuaH06LfeIKG30/5/hxxncjm0o+KULNKn+EWjnL8G0J
Rm/w34dlEfPpNRlFTD8YKw8DFFBmtYXxykLQm+3GSwM5u2/hjNrcKBmjJwaUx8ySQjTNZ/v7G8Ut
70XcxwknMfN6GSKvYpjYP5aM5vxC/iO+P/N9SagLJ6YowJjTarsd8ho/5pNMhOHkfE9olf3Ay7mi
I7V90khHi2bvHHZ6+TrJjKtojHvOCuAR8dOZmRO+hCFxM+XNJh1b5vq6nz+5mO+l7zzMbrEdDmnp
bp/ncYU9UHaFfUG3RmNw2Id4hTxObg41/MheVyNPMLE3W7BKpLZRWUQO/QUw1cLlEY5si8zz5f73
yMVycZs2KfXgrtTElgA3Y+6Hg8jl012YXfzSRlQCX6K2daY75p/A/uX8SCriNOxVbEvifiEYDWfQ
jhBLzPx6knYeISCbcNk3C+awRFrT+OXEyZYI5I8RK11etBXfs3Y7kEzC/ng3UNgy9JyqExwi3jp+
8FI5Xuqh9jJtIegABndml4cEl63EPShHKsizgvhvn8iICyxfqgxCw2d2FDX/dLm35exz/XMjbL8d
zNo+ipq5CxHrpc0PxE/kx4NOZvtPEmkDv7sGqDEwHLn8/BSYEmvJcWNZA4yDAoDgwF4Mts0Ma9o5
DkOJslFyLXU2r/ZXW+Akl3Wv8Rnk42VyxdUdd8y0kPaDLhMzGbn2ZZiG0f4WpuH2flwuvtbQ9hA6
XY4FLZqOfljjylDfGgrK+vFyhSu8TR4n9E9OrHFKe68vbxGKHOLPD+3U2OM5o11UiLayLyc2NKG9
3PM1QXMzLA7Y7sb1Y+I4hL7dsPTZVSpq0pbbB4uMeNhGYhqcIH8Vi0OovUbt+AaGKFI0tru4NSCZ
PleuBUJ928FXiYuheJ5rrGBuIz8nf+4xCrpcfvKq1sOenVJibgkixGkcKZFbGxx15BDQKjuFq5Lg
QhRTCh+8PhVKi0en06z9d6GrpuaLXyO6V3gz21HRzhXACtxyu8c1kaSCJ0qdzZqO8bqeT6obbC9w
ihwW3xu3lZQ68C6z5RNAQFo4u1DAAviGE3JCWYz1N7tVZN7J+AuPoC7/NaNT5v2HD15Xd6qf0NDt
1cQg/o43ujN+ydO8ZdxcYLCh9tjKMDuz7Z4WmU71R0giFj9LNvhDZpdHs9u1Nu/BbkyYK5LBfV87
OYRrpMhgZLfWaIXtjpDSNt5DVFk84rmZ7KRR9xUbItNstkH/Ak6qlXNVd5UagDVRM7c0dNGIl5Tc
xPfwvUtvPzWEcR4vIuueuEUz/hWMGBb2N96Z+0kv3B4Iix3bE4DzyakMeEVYXGaCHjFsIxU7pGl7
Viqo/OFrSHZb9qGOhOZbLP/06ZZ61HbsU5NzDUM9FyAmMEYSu+PyM4drxuyHQDdafSvcgmNDtdXD
sbTTJT7jPE8ngKTzNYjrUVSIqVZUF9QwCKex0NCxfxt1ft09ZwnIDN4cRQdjQW7YxnZkfljYhx2J
pRVh0gl+sW+2CR08aNPictCGMQu6xlaTHwf8sGcn8UQp/6HP7LpPeUJgIKl/64idAjuW2q5Ig1e7
9D1cZ7Pw4iy7WTx5eHFz+EBEPG5risk985WIhorAAhM43u5idO2J0nItLjdfxwgTvhoiZ4qfqKma
HEyjxfTvIYKmxkfnF8uarVYWn8qKLZ9xN2hTmJWoWHHmP/g59CGcDTKzZsked8uVjN9KSWA3TYgX
82CSVMwCiTOlwa/azbuB+livxDrvx7AijAa3V+qqT+tKj2pExp3mPgFQa1yV7y4bpR6hUnZCaNnk
6NTWfpDEtOQbRhH7nheXgXBWQBm1MEAu6EAfOhxTAUvW36nWNSnIMlI5UzWFLve7wzvbie8F5nMM
1LEN1nJ5aGXfFP07KhqyR/ciKqYOxEg6aXxPLD0M0PdZKOyavG2OTom3aXWUnhqMdQZAdiK/y/AO
d4B5lf1+cPBram5xzHP9+TSXNCbiI0ysBsdc4K0VHslfveP59gsWv37eQAMKMgJucOvFeHIZ9r5M
SWgqrUlKUS7qJPn7kv6kWVT7ZDtPM4FCyc+mD2PyHXdltJVr9k8wxxhZgx4nxjU1lhikhtFoOWnl
NVE7Puo6HZrix+YnjvZ/WFZVBAELQSO5PbggmHEzzD+L8ZgTsDxpyJwc1F66XmAUeC9mEKTE7Sll
KmpErPLKVOTYZSxesbRYspgA54jhUBEOvuVvt0m78fIr6NOpiu/yoU3SmSw/vG8G769OTUGE8VNc
djllPelApEfGvKHlgJM1xixj7P3tUSZn6R1EJs+bnzzwI84yrHXMl3kLq5EBMxqKqTs379uVar/o
vIo5s5gjHP5cfIyL4bak6R89ePVKj+3A9m3KpqPXttp0LWkt4+T5ezPXQTDflVvil81dYjfPwb6l
zIydJzeJNjXd02eqVUHnkTSf4riMMO/JKiDPd8pQhM40oveTYKsioHCnIaFiT7mEiZoPO1kOWxb9
7W4iRhWxQJxj91tKsM7gThp6c+zJ8yBdbxV2TCuq6tDk2Rf8u+vIwwbKc9IvOboCcsQh/uUTpzJH
bAYf6ePFJOy5ERf0qF29oqrpBZvPb3VUGMzR07hJaWuEdUW+Oj4bDNLWukDPKQgL7OYoaB6XdO69
6okStOM3kKT2ASVMi5WKf78BiXNTO/SkNSHm0LC85SA70LgfeRAXIx6KSdOv3SHKIlDYY6JYWLA5
Co3PI5GRh7XdexskOumbqQLfXG8r3yUq7RFzsjRP7tF66mo79bDrtupNRQK6KR8Qe4O+nFLN0pKc
sGKmisX9JZkd/QaqlA4Lkg1x8CiyY7o5G79REOmo0ye9qcZdYe5jj4s+PZ7tyde4lg2UC9DbxvpI
82a26OAW2hc5XLHaY5qoskieWoIVYnkKVOFSl2bhZuvcfonUStATQCwDqYL8mH4JNljdpINsxCbF
e5mEK71LM0hNBSKdckElGxJQy1zVugJhz4y1D06YaiZ+0X1qKWIAdgnlmCGuH7uaROKJ5hGhfg0m
OnGu45uV5xeS24A5jNbYIOcKP5fkJxlY4QbHIsiirSGfKwMazls21zhmkdSYhEAz41GXFc3G2wpz
cDwKmlVk5r0BRa3Frp4jaKrEL4jke6iTegoeFgnc1n4eCy817wmPo3PFGUejR/pd0ZUIaZ8WH2YE
xlpYEU2b+txa/tw33MUHU/0lZ/pylKgJCsLwWepUTAHNlbjmBYULYaciFK+2u9K7puebKu2lg6/S
oPNIfBiEj8fqMTJTkzgHVOc4iuIOX7mxfgDQn4am27s53UH3XmEAmgMaNYWHT+Icuyy09CxlOqe3
ZC95CJkTvBswJouC1Ku6GwRB5J8diyRM2+qeyI9y7A65ZGbqTrjxty4gRdS7ZJktDTuvGeQYDUh8
CpVWat1HyZashJZ2Q6DHE2E2NZYypA8MJDOxN2v99OBFMaLbgx7ijtClhd06v56B9gTF+3zEtY6Y
Q7HRX3y7MA/67i7Hp4OwqyjvWs5lyly755wJDOHfpjqq2zdkBsEJ3cWhWhrnUA9boqPdWmjqvgNs
ucmPd3BYqPz2qQfU8H0QNbYpzDCLHcIDcl0GbdnEAx88lCChSMMUu6QjVJiJH6zixfA9bylIp8UV
iCi8fVeM9nuqF/bHBWaCfEnzbO4+BcjdFxTwPeoopqcia7E0Z2mbXEIHQ72wg91YzJtTnklMX+j7
rPZzlWZu/257W5zNXDCp8sRCXHEIIG4EPQ8MD1TeJTsSHInU3ft6srfAyylyxF2bDESlH4Ipsv+2
OT2NNUkrjp+AEu22zi2lehR9z9op5aJTf7GHNpfb2OGuY/pbN1i46Mul65ACo8VmPpwUtggEBmAQ
UIW5t2AOVzjo6A4RZF2n3Pe4a0b4WgKe0XWgnd3U2V4Xdnf0f/efYc/7jbiFNjohm41nb5Wmh+kQ
8pbYCyS6jHP7n6slMaA7vNxuNNX2uTNFWGSiJI2ME8kJ++Cb0gQVs48clpB/q9hX8bdOEAj1IQWq
4INhcrNfG5kAnA/06+PmrQHw4hMaD0vUv3ufDu22D6KMfNodKmBoY5hPognl/iYQU7ATUFvk0/jx
8bPlycGf4Ldf3oEOb9J4PJnCxYOIb24JMSBrIIX7sVn9PN9uKRXs5moSox7TPQzknuCSrZvsw20u
w0r2VHHlLscTmQYScX/29F6eCE40gr+tUcHQqAZ884FP2FMyQlojNkdh3MXuhYDg0JTODG5XYkEK
qWeRWbGnJ+SEX2Z4OAUgXih4Jvj+hGXdPpYXCLOqByIy7/KYqrQCacAT33/jmWgkaB7ccAXPTaOp
j76RrOS7VEiRzIEKCCCfuap6iYVD4CzK/LF/riYWGXNKCLNb+pP0JDXI6jft/BSMpsChrumCFJ/j
kXjO0OyCoRNs6J2cfcAjXo/8qRNeyflNv4iFxeQFz4h75P37XA1EKmamHAUt/cJV86O7kDfQsSSQ
srQRQ76MU7efQbHm+wUKBrGEk7XlwnGpWxZzopM5+9+Fx0zf7UC88dfeRbDItg8KTwsckdwKcgz8
934Lp8+lcHN9N5/R8CJRkv10W3h2L+6YaWx/4jDYxG+QUqkFRM3VIxqwFR+9MDq4Ci773Vr6FoaQ
i7KYUULGKBcres++6QwvQA5ghYU91gWiaebFwhVMPmTdHbkpVUT0ctuY4Cf4YZHrp2pjniCJVWde
SFynE60IQf0hmb5In/Q5KBCSBEHztOHkrEnFaxdvJG9UR608TipayHkQbNZs7t0FjZoKWvzeV4Wt
KDKQQczsUUliE+5GSSNqkxNnulWBxVZRi1tQiYKe1Ck5pxYn65LYSjCK840aA7aLOOH0FaQB4r0p
l5N9PkpD0Fke+M4nhHGiR61AMYuudVs7cMTHmZgUMn6yYJzNQpBDm9fjMVZupL4uJa03qhKHGvwL
cfY53oreZELfOWF7oqfnGJ+Ulqwz4QG43lVt7WHwsNLHfNY0QPAix+UsXEnkvlwsjQJZ6MMqGgJ6
T2Oh6ZgdBxRK7kwycGCBEpdYVvuo5jbWyYlcpp43dp7CBesmrLvMWiChxmr4e6/0Ir6z8Qin9Hms
4ZM+p4Nj4dO87Tncy6RDvmTAe6rqwQ6EgrYEn27nSu7kWEwWv9J96gEv5q1th8yzZ4lLS+TFjX8A
L+kHEupruD5AfIRI5+YGXZ6dlJ2SnvEj7pVn5K3zfYtWLcJihi+gGvpNCpz9Qmff+RSTl4MfCNh3
WD4uBT4j1ZuRC0sJR6kCX7HhoVsSCZwrWh8u4AXtmwbU0Z+zNooY9OQxAJ6CIrdetldd4g6fG/op
C5vrWmdivh02ubKXEWdywQVho8XLKDpCL5Ob3m+slFgUc1oKjfkFJ9Qkz3rBrmnyzX8GlNageKSx
4YS4W1WdkErbVNrOdYhL7K3BP30BOvOoY3gfw1VDwD5uQSvxRAqLQa/u0cN5wOK7TOeOw9bKNXgz
Fa2yv44tgu0zUe1b+BHSjsVBsZKxI9xcbqZPqsYUP6nAm5TzNtGOxRxlLj1+r3Jc5qgUNwkeIIRD
i/bp3rcrz4ipFR+iIcduGGXxCy0OAQa6bnFUMc6J5dGJ3Wx7diohvHuBfKN9m2ak3G83dbVW7Alg
0Uw4nCm1LOv3YNLe+q5GzIYr5oCabPuOqxYNkjtKfVnEdxHOLPgnxhBHMKS8TCF5XVM47zNSdPJ6
V0xDRHBMGpmirg90GOzFXl5W9KYxQL3u5MLPs7Z05vkFmjeVa+f3cAXO+TD59KE/avwo5I/iAgRj
TGNh3qwoNm4M+yWs63fe2LJzxlCJmDmcAEkCWqIPnVdkQ/1wQd1XTXbjetoCf822X6j5GruItGYd
tg9Qicuk+xoulJwx77PU69+xU88BO6MQ8Qkl+lQnUj5FZWspXtD24daBqfb22WDmUgqr3o8S3zl2
ky/4EONhHYyjUyh7iewnSNuyIj0MozH8V7GHUkyS1Pt3zgSS+kQR0Zf5p8mHcCCPPtSXTJBvkzqM
Iz9UpH0eSPmOOaY74W/qv2/M2GIn4xWVtqPjMjbrMyT1gip3LUE9QNtxL2xn44wxv4DZ5+lS4NIy
3Q3oguFAnSH60lfn/sv5pWsud7n3oHz1NHyInRc0gfLVfrnMNGkjPB6eoOOGZWevfZaqnT/WaG8O
/QVRj5Tf6xsUvWWcPuHDdJ4eSsTFCGen1fClYEvM+blQPy0ija/QFpxYjlVB4p2reP0D/MHTaj/h
QFeWb1CYz2NxKiiT/O6gq4zwxHtUONE8HNxha2t3D2+5IVLayY3GgNKHINh+E+MKXHvK5WBkR8p1
DAH5rymQvdMfqQw0YhWFR6ajH9ug1F1E2dtG5fRdweyjS0hibzjjuuyPdvlFjxZMar+QXdNOJz3l
pdC3Yz8Z/pY3UDeBF5o2ab81SkqwS8zceg3GhiFo9sxOJ/RBODYTpO8XvGh9sw8bSMPfspYp9sfY
SJ3op2SKCmmXtnWbPte+v8TviNuqxmhPVWV7DBd0v0+lXTDAlWghwECDgkoda2ea4dJwkTmWz8w0
LAoalwCLcjt6s9PNnLPrYkIjdIOPe2kCg6RTfNxOWAfNX4D8g432Kg4wWXAY0mBV40FtylaA2HwB
moC95378izo2X3LiiUrfjzEsQnWX3fV4H+bk8+GHU+XPNN2dqH7LrmpwktPioVohfkkQZWaOdJyF
8fe0jcq6BqbWYdU9OHnRkK4migHDa9w+yqr5Rv7jzM9HmZ6EdZgLcR7ZkbYFMOgGDo2LFDNH/mxC
e4do6ddeyO7aETQwvYiR+dHg51x+N0SUY0GczxJ1ODJUvwQJMUAK1anLGltWYlSnguGwFfnER9BR
UsL8wPq2YxIGTeGApgvt7NuW4RlUzzudfTYJqW3jvjIg7ZSmly4XCgW7t1uAYsxzEIx28mpGl/M0
qPH501vj4eM8RoFa3+TB2HTjo8GjvH52onjlzE2D/SStM89RZBbhEJm5b2Xg4nb3BjF+5aF9k+kW
4rvqME93tCeaBpzKnYQA6gP6Rm55lKxmmCPnmLF0zS3Sonp0TtVK3jObSmg95GlVA0RZfBNrs3hf
HAcjk/lD2gfkT+3QsrQe+fPRnLwHS6F1s8OIxvTQjlccpbZ9wjwKNW2toFr8KoeGHsfOiUWo6uNW
xo331fPziQ/qelv828ndfixMMLT0py6ieR3fzAuniv611BuO9i4KZg3RCONdJNLpOOji25TQsawP
gl5C0dyi/EKxvO/X2TXBMXvp4DAV9NQUte261v0QAxlyYCyHWf5Gr/u7T+mfRbcBS/XmHs3W5cVy
P2PYayd0zJZYFca5tc/Us/o6ZlDBnhd2wYA/8ecoMfZ7bReO9llsJB9EsPNm03wKZerm67tL8+rl
dcoXbZtvzkhv272hTGQVIKqNff2E3SWsJkYJCS22WjBdCQEhTxvwgGM/+L6YjrFG9p7cJFiXtIQt
DeRrYYnromTEyFaBua0gaCHnTsm8lFt8C7eYyv8jmcZVOX5o3GJNFswxK3ci7Jk+gT1b08/+0B2p
uR1f3c+l4clmnl7cbO+iMMh+RJgA58UpdCuPvEdivNfsh4FZMnz0ijwYPibU1D0+D5C/uba6QDLH
pjgTNLgH8Dtu/6VXaMYGm1TQmXwMFR4fvd8GOwo32/Oci9E2deFFa1qCL230SztAjdIu7C+3Dldn
u+V4We2TZbP1wksBxAto27Yva1QH9sajQR1pzyesEtuxdWlts+eB6WeeR/RSHBOyRUQs2jAOpMjt
cf221d0Le+GlA4ztoQjzN+ikc4wjaMW2vTg5VTvQx7BsguCumrpYaJYOanp5dMvMpAo3HNdx/sDM
sh4J//IbidLQpZKk44iPGnK60LvivsXYUaT9VoaHlJKTRFP6/5Vq4Mpg+AynsMNliAE+1WGADQnN
WfcIaDzDN17OLm8gI5bDC3yM+do+Oyfo/g+vhdYu3UHkTfbLWa8aFmzlGxYkz3bBkjKkQezUxk5g
eTgvNEQvssNLO3BtHZp6bPWQGQRle+7d9Xh703GygmF4E1oeA4QHZKEAk0X30zl6AdK8faZTTPDo
42jwM8AXmrR1QRtghcJ+O1S+77mHZkRqUBLDOKsSE05XTNvwB8Ld79Q+7i68SXY7mARFEAvjay0t
/pXxJIEkj1Itoj/hoQvagbB+Vmy8Xuf2/b8OFZBda7Uj0PuuXfFa2D2w3Mhs9mWMCz40DDJoRd18
fv0wv2vnLlf078Nc8fj+9zA0jvIohqEU2DmN3mZN3IsuhpQsbZo0U9Tej7gLODD3gszkBAqoyXt4
/WQ8a7T2v6xCezbc2iSFwOlbLei1ks/TtELoVxAIwWZm+bRiyssYovJjG7PgAc3QzJJY0nf1MoYa
rRVagZex0s/9yM9uJCPz5aWhuejBEg9eP8vfWZdwWgGWhZVp4uxuCbVXcsMgHvGrjlEohFlrbQ0w
xUJQk/j4GDT7gXw4IiyXCeuI1w97fnX/fXNigEiR4BCFBYnnn21L/i1zhC++RWuoh5OAactEprB2
oylaK4qTBu9gZjOVF7TdtxH0/MCya1/5gNkVpsy5wf36Cdmh8dv5YCYkUg9rniQUHoTQ3ymgwRBq
y+7NjgOke6RmYFpYdMxD2NZ/NaDV2ID5ZM7hRnG2AqljWqTvXz+F/wyYBEVVzDsS8j8M0K9fSImw
IIJnY2m9gQ1d0W1swu/o4MlsPpAZTj8/YYaS7ekyfcTDFiIcuOxIYF0s75Qy1rtEsYWgW39pq79+
kr+TrnloVlxr7xSHZVCHV1My7h9Q7hzSKomfslKn9SK5J1pg7NG6yYrx84d56nqIckjyETyklx7P
h//z+6NBbDYWUiXp3kkWYJ6PKP6JnWukh8X7Q+5Gi52t8X/+k4r7aozy3oJe+ZgUWg1zAFx1dWC4
EWuJHZd7GLFizU7AX1A32jIvzaeL18JlDciHTtu3lPBmgtxzUaHHKXx/EH94Va+MCOz5UBwBiycE
H3I217JqcJm6CDAVONA3tAz7C1fGYoTgKdqp7Sp3IfAkYMxYf7iLZU2s2HMHLqb1Diq2E7/qkMfU
hapazI0BRAP4RZLAyxeuGKvuq0IhxXl91Ag7LP739eLUYxjkUYhTBdpZN7p+hrhVOxOQAbdShVo8
mZVgLFKL9QpfqqSX135Ztg0O+p6kTasHGkIkNQGyVXMmi1QCnlE8hA26u87ElrYTB0SE3yPmsSyY
GAd5fqs8k3e8HoYc671AEn+fb5QwcHnPi/LrF/Wf52ED04LAi4iiZJYPrwXna7dhP9mUGGYJ90LQ
gW7zqEeJvqhmIocVU1ghxbLD9RUGKVqBdqQz7TQJSRdxUMFPWWhT1Y8XqwyRn9mTKNxsCyoRtMxG
knxqJHWvn/mVuSVzDNoXL3GxXQiY78CMfn+lBJ7x+LO1Bhux2jY4VO3AapIBW6FPiaGd9APBS4Jl
RJYy346R5up3I4E0XB4BbvPfqsJ64Ad9mzCATlzLtX8o2yWc37q0Ic2bBksgm3K06hyAEZQVY7yd
pAQgRRzSV+g+vzwx3PlYAMkqtNxh0YsAj7gkVdCxIZx0m/etHuC4/0MeQ4tdeC0b6XSHtSPctNoV
EFnrR/DMpPipPL/wy6NPmy/6usZowr68fsuuxPD2lkE3TJgRwhQzUJb2328ZvOZ2wtdt2aOtdcFI
XkrCGuiRl+tScMLxqPoQEkDdVD9oy1INpj54V3mTj3PFj2G5ulV/qJKvlg3OjBoNnIKqULCWR9eu
fB4pAgGT4LZ3zwItkgbsNq30SCD/1CUI7CgjM59MMvKDY9SiCAgDr3onFzoln2AYGI0JJ6EA3b2X
5Z7U+wL6AHPq6zfwdx2LPUtIEiz2PqYQIVKPq/vHFovMekOMRhKgA/wK1DDVuMIjTcRxbu5nb/gr
pVNcoNnrlkD+yTbgv8+PNZ3NrRBIPOIkSa6GPM1HwRMoc8Lu+onJU8SZ9Q3YVNdM5QeM+zB5vYSd
RJaHxa408zPmy0oXlguJhSEUtVa0dlp6/c7859R8gEQ3YWDFoAIEml6tMyN+MX5R43K5dRUrDFgv
1Di0ZA0TSOpioP7kw8rgXNbQzdyvawitqT0VS2OZeeifFcHNYdZUv/5wXteTNs4leCwwxfnUiR7l
7O9DXkx9j7xKm3v0JRtdaDdy0LRCY7GEmZE0aewItoeQwKjmLchKovJHHCNshy25tLc9MEc6Ba+f
1u/lwIunKB7NyKJQ7ETXOize9qRs8N6hKwv34luTotckaeZC5iRrkEmfDLo/V8riagSLSxAvmtjI
pxT5T4m4JLCAG7qeoFEkC37ePGPbVggNGugtEsBE0TKclgnLbRSU2QQHoqPLqnY1cunqCbsoGrBE
ZtIiQSfB3jzNsMlStieCtgdAutHK6L+JJ4LLiNcn+sq6xWoAYtTILMxFq/6rQMEY/ux6y9qcoEHP
b6bVtY7qwYghAn2ElO77EeSFqfH/775j/kl7kLWO8sPlXboapZiVpBx1/nXRyk/zyiB9qb5e3hEY
5My+rx/1enYTgDyCmRdXa9wK0//cdVrWy9aDLmGoVBpmfZkTw/yJkCsQsD2OYXamYnWyFZiiMwX9
mlwo/kJSh8q3pxG7bV7zZOxcfrBwiAb+hKC9ACt4/USvnBHYPjABY0+SsqW29WJ8VRkTx2U8IpYR
jF1ajaS59OoburWO4bHUq+UTCaHSdN1VWYOMfk3V1P0TIH1XViFNlurnpExM1oL3R/Rw9qWUUflz
8MjnKQ6bOw58UMQakGApPLENSR6cFV2HZdKEogKsbuJQbgfXwCp4Aqu2nHqcCGyl1ffYmdNBSVbR
PqDjRMCIQYATx/sRB23994DRRFIfQtbfLvvD/Hb93niwCEEYQhGzbfivTlOuW14A20MhhbMUfCkW
PEcPs0S91B5QbtmHqpGN6Z9qLW2YxuvP5fcNC48lxHuY9TrlkbBQXq876Fkm2gRLvt9KRHoJ+q+z
R5gu1WQ3Umf85vUjXk9Q6AeZHgIIDHbnQHn4+7QJiIN/wVrT+25yi6/1QW2LU8yf7SB9IZALw0b3
9eP6dgn9V5GNY5CwtRwOHYF1O77WauLZojOWX/ofue+1Dx1EXuh5l/ZXUFNjPUP8ZD5xto3ZRnvu
wthxGp8UMiCZhpbDzUjLmikI9owlF45kzYaHYvB8g6utQw6TuB07UxC+0rcT5KWjWSjKj5ftKH4S
W/aO+NvKgJitLSygZDW5+x7yNon1hwVeDgApXN5JfuhrF4exnS558u5bYWQ+Bkg+nMRT7xZ3Zio5
9dNaieb+9ZtkZ6nf79HZK8tlqx/bGeXq4ciw8SnFkmmXrlWKYZZDtfL1QoJ5/UDXo56Ji71jStcU
e2iM067qnUzOwepmlDMXpf0moBS9h3rPY78Ui4Xj27mLvQyT++vHvq4oBP8BvmSbSGM8DuLrlVsv
/irJtoVZkNX2hfdn2xKgCcTTv6ws7EWQ4HtdysufncfDpamWhS4/43ej7SK9flb/ufXgjViCRRRg
VrB9DbG0upvwJIBUihELaaskzxY0mo4RAiv4jK8f63rvfg5wCDBsckNbG8Mi/f0lnKahGkKvxB77
PLHiNSr7p0EpdDzdTAn6GJ27wsJXUDnymIw2tevSjTV3Am9p/4QFXs8JzAYCADtBgYAh3H9moT7J
oaX9H8rOa7luZMu2v3Kj33EC3tzo7gdgY3t6UjQvCIqi4H0m3Nf3AKu7o0idK90TVRFVKqm4DYDM
lWvNOaZmQOVxmFpcujzF432buWvpkLvqqhBfo2d0iou0hLd8NhDOsGEAvOGGmVUD627gQFLBBsAy
OyibpmEwl+1Q763Sh1GPLTSG+cdH+1e/SprDLr06CkHHMuD8fv4qm7RLhTbOFSYK7rcds+gxnUDb
rWIkL/HaPFTJU+UTRDGH5V2vuK31k/FTUxLzNa3E3X/5DVGXssmuvQRd/6VniUgVH9YEGqJTPNa5
UkN/fGi7aZVYLLa9sIPCl2sVmuk5BXfH/DMmKMvneLGwIJagTPjaf/+mPvcPHQx8FCh0xuj1wm5j
cvH5S8pTdYQ9GLXBTKOVR4dYNcwc0uQczMwGwsq6Es8T91eclDx5+ExXDezv38Qvd9naxOQkyEO/
bjxfSxBsG24F9bEM/pLPOXbHK5UTbdj2f5SbcrWE3v3+ZT+Wk78vqrSiyDMAPwjJkZXna+Oyr53J
GTUzRigEGqjDNBBP+NZUxMHxo5GAgjui6GZKb3wILySZXKhHjSzjdqlSC/0L8cuA+k7QMPmIoWsr
KqZvoq2pcptBXeS7FyfoIXASr3oQCVuxvvpvq1xqcx/+dTfKDGEPOWUAaPgHKWDE7WLzwjc/Xfz1
pP/+g3+eN3DRV+wiq7vqaJCyqP8+X3Q4SlZKgF0TFMkKW+Gsv+73/61CUwq8pe8eOZ+oS+26ED1+
+JgmHzbNDwvkx3v5l5DpF+lbV/f1T/HvnwDo//n5l/1fv47f682reP30C0YRqZhv5Hs33773shD/
+e9v0//97z/5//ub/+f946fcz837f/zbW82yvv60OK2rz4BzHqH/NxEdefarSF9/+T/+AqJr3j9o
XkOG+1+2+f8A0TXjH+YH7pTbETwIj+X/8tBN+x+WwSLmMo6BzKmvG1BfS5H8x7+Z+j8MjjVsF/Tz
oPxZxr/EQ/9ycKZFvQ7XHAZdJgR2VqrP9wWWjGkZHLJWR4bjSH6RuBGrFTmPspPDd3OojB2gK6Cd
ALvyul3Dgi3jD3SUr/UHda+lUoBwd3J+Ys/5/B6YSHVqN7mwsXMxHfR0Ppjd0D/3RGeFzHiTE1YQ
8w9HxK+L4Pqamqqti6GFN5dv8RO70qnHCeZACnAvUV66qhNQ6wq39qtq8kiJTC0ELkI8uM24bP92
c1z/tdb8ndr8Tz4thwwurrUOM+mkfH7loSZDblAlgnZcboFkpvytz6poRfL2T2h1BYu/YvyhyPj6
+PNxOc7ojJ7po1qs+p9ftCIMbgZ8SSCl0Xo7DBHtvs7NjTZM0Q85tcMRUoBd+EvabAym0rvff2Tr
83T842RDqW+TxLNOAxhbfX75iKbSolbruQqGVuB4lXEB6QcmRKcs7sHOJFxtVx6RxRT7AtPQsDOt
QT1Ka6pPiqynS6Ti/WPUCEKOWtFne/JD4SA0JA4hbrQDdjx9hZmncs8Z1qqgGzbkNveZPl0XGSmU
6GfV5YKpAoHSoPvE3kDMg3xt4eehSEKK3qSHrEm6vREjaQM5Z12ovTvPm7Sbixe7aCcft1j5iuVo
eGU42wWQpLwbVZvio5JEOT3lIUfm7k7bIcJaNM+UFLMniVNDNxI9j5lHxZQiv/4Xu5XrqZEFxua0
ZHBmpAn2+bvtJrYSgnwwTGF4PHdSj44J3I0nCzNrUDaLt+P6GvIP+/evzQ5eFuU71SsDBf5eL/nf
aDuuqztlzMODFgbv0vKBElCVtsWow6HyIarBF1cKC8uQztzTqTMr9+MwdAcbkWLYLEP3OBP79Ycz
E48wr/v3DX59sNftHZm5zR3nfr3TydRzUVgpfu640Q14rHSLVW/umDTGhCMOHNtpeqVGgV2rxsns
l9wgG1VxyucYbG5COCyJlRLmh28qsbNzpab77Kr5nYMGe9/0sb6NGmmfQZOq32eztEqkyqm3G3Iv
O9Qp04CyY4TgWq1+KytNOyc5Sk4fQsNE4JqSuc+FpVzFDN9uhBbtMEiYD9zN0bklxfI4zR+Ra5ly
P0yN/diMzGs2Q0xqFvef+ybbmSmGiF33Vngd7iuMwM8EV0/XRj+ZwbIs4hnF7rfB61NcQIn2zenR
2fv4TbUzVeF0r4J6fMGpOV1DWoyOzDHSbdOnYlvOAIInzRtOM1Gn1+hclAsnMrVbBi8RtTSRYDeF
bk5HKln7e69a+SZKix5S0JJcR/PifIsH2R2HstYCJ8lVBuGevXWrRDxrjRcdEnMpd3XqRkHkpgSk
K+qzLacLQrjaDcz6YkdPyPRNq/yBGmq8w1PQPgyzbQbZknPhaoRDeLGhjXIQxYF3O3SsZEmXK/du
r/CYyyh6Rj3Mde3UOer3v1/Cvtar623lsklZbJIclb/OVCI7mqpZF5hc6iQ74iyc3mul09fhO41t
u5r/eCP/eh+zJRMwsqKefn2sLbfr0tEgDoEsA6xhDlS+yXrgNp2exqQbLuxaaWDNCKSRONi7g8hJ
Q/jDh/7lcM6nJrKFowtYZT6z+eU8NXQeE0qdh4lOqw7sLYcdkOW3ZTQljxIZti8IkPNJFyvWiGkl
dNlD8Y4k6p9S3P7J1084mKY7Nt0qjzPD59Wmo40lBKw8Ah666dpUrbXLQ4Xiz2tqC1+iQbRQ5K57
+LxnQdLOHkJHIACqvjVyOW+RB19KNrk7NZoETnE5/UEm8k8KClqH6xu0NHjiX/PDShtYS2q6MZ4w
UgA7Z2CaOHdFfTXQET55ZtUwNYznFwKdiT3/l29ONgBGH9qaosZfn78d20JPiPaA106d9gKWUxWg
k0lwCFrPgI2G99+/3Ee18GWNpZJQGY9R19Kf+lLCTEWlMLjEKDKN3hhoOCAe0mrMAFk0Z6TbWrkz
BIkpB29ZpktFj5uNO5hProaDCqXsJQgSsav7XoRRmvWPGPszyo6PRSxxp+ulntTvJPAt23Qss5OQ
Wftz1iEk9QTv4UKw5oFNJpHeNVHO+XdXdOpWFt30p0bIek99+ZQg+/ib8fMq1VrbtX/b4SJwsHHK
GC7IRO7tPpZ71HxlH1RdYV2jHMNxUbupfozJj/QdIj4wd9YOiGjd6CC1N/1s/aE//VGWfn5PECrV
jw7HOqW0v17pBnnjyNjEF544jXwz+DJNUJ5FaYQ6bOvN4janptHqp0xp6g2JttZ1DnvpO0Ez9IsA
VkAysdSgBQ2wxWqxkFDay9dGTdu3vM/bdrOIzLhhmR5OhjeUl0J3ewKdgVneqyv3EXuTE1ZSG9lg
rSRiL2JSvmy82bSPSBq+ge6qd4AY1AAj6DNCJe9OB02x+nKGq1ZUP3Am88p1Gm2I0UaDSlRQRuJs
TfJXCwB7jxK+Gza6XWqPH4v7MhhdEyCr8dRwtT+r/J5Md5zUcyZMZfMHpv0XNP9aqprrRMR1TTLa
GKB9uepO6dpjj42O0smuXuBncy4fHVnmB3OSTo51dNHbfWeYCYaOOhm1QxYpnF2WeJweOe6Rhofa
fn7J2rHC36W5vdxzjKqx0zIWwnUIn5W7t4ypxfET3P/+0dR+vWnRrpCzwJDWRHXsrAvp325a/M8Z
BHIdqzCO5ZMsBtymdOd4VNG7zL5Kbfqc5M58iDtQpz4jDT0mQbaQftNXeSinQd78/i19ic/46xtl
e3DpJvHl/tJQ7EoCWhGvKr6izd4O+ojYKbr3DJpbH8Old6M3YwFnATGtSTXOgAnMX+YvJLdlyqle
E0axVAyBgocNhHwHylBzx53b6X2wdEl5S8lUZxva2gOqaW1Uw9ROo9vff4hfmrRI3dZWFbcG7nvO
ZF9uizTJ26rHfRXgwccSbJLaLjL3ouy1Fr8Q+eWpzPOt6Q5TIEE/HusBJsPv38OvOwxvYW3YwR+l
uv5a2SZDMoAKEEiI2volWXAEwMy+xjo2vk8TjA2D00yYOtEY/v51P3pinxcdGj/a2nWgEnD/Krn/
dk8NkWKRYAtYJVK7ftt7Y+kTuYQNFprbI8Jc7WIqYwZkk35Bdsm0gdZVHZUKOj/DGL4aiBkQW8Bm
M9RrmwOYdfsMV7+6W/DC/6lSWPeeX94shRMJOOiw0SZ+fgAEcdPgkVi1cR4hYCq8LvcdFbobYg2y
cFrSMDbYB5RLkqdr+JKO3I21DkulfXEykP/lNDnQx5I6DyQL0r3ltEqwUKEVf9i0eUu/PKwOReXa
CIDouT6yX8orp40F5D81DYBbRH7crpm6FjZcgPyGYp4UXcmD3nOGl4yufFCJfIBxINRpuMW6IbZF
MrcdcP+pio9FU8OkAEzwgFdvkSFkke5VLajPzhH+p1NP3uI8GEFFsmM41sV4MYq62gyiIC2oyDyH
Gq9wKpgFie08DFnXzBsWt8zbjShlGszX7Y+RmbFfrD1MWpzDvEGfp9PFVqb3TButM0YCJYztyhk3
nRR9mAg8kvgyjfSHG9tLMGYNzoKo04ytikf0gTt1bsLSmOD5wEpWdngDPThh65+F6V3VG5GqYp9i
6vGboXC/oeVMwmWMGr/ULPzsVeEs/mQrsCyyAlwLANB6UxNYd1Gzi1y0qdQPo+2IPVM+zIeZNuiM
BvvXUltswD55TfD9VPzQc2UI+eh3AJDuREx6ZYOPggUln3bCXLyDQQUz+WOqW7vBrbTbRYm15ziG
yAxirEoCbIwxFUi+PE4knziSNyhnL39c4DVyMpbmIYrU8a6ARxN6BWdDzJ7OccQS6S8SWEOTO+Ps
OxMefezN9XPZ1wscChtomu1kIkgkfhJoaNnVqNTEpdcAYoKhWswjgap7KHIu9nPyjFMcnqFijkB0
DJxAIfksowhL3dOrwFTU2kfaQ98C/Oh2yrz5Oqb/VA7qfAmgsEMe0jTNAxQf50mF2PS4IOvft0ih
7hAkuJd5j3IjztT+sVCmM30MyjcKtfToeVgCgEOmCtm5S+FeU/82P7AIalujcXMInra3ryvCcVGX
AOPx+6hUjg4epRDjXbQfIuuhFmI4tcZSPw6Yt7aqpyi7ha2Us9+UXTVK78jAoUp8JEEGt/ggnZsq
r6YDiFLlCg9OEeJnOKPtiJVNzQ1KaLzm5LvYRpxFjzuHgWBWyk5LJPZidIQXi93h6vP0G70Tzbaf
sneT2Wbho6uWW5AOPHfK0iPsa8aT4gkSRhInmi+1JW6PCeK2Y7547upv14ogj0yMMxDvMWxN1rJz
K09cDUn6DiGm4PJYBwaVr1mVKUwQkjaMe2FggkzoEi2eZ19aKTkaq4H3xjBK67Yku26LbShi/r/Y
Oy9y6sOiG0cETdNGAGc6d5Zy12PE18D7burGnfwkIxNknOrvNKsq0ilYoWv8p9uZjRd4UE5nNyvB
aHbxNTVTtuEUbW7rHu97D630EsTbuFPdUt3WBF1yFVF0DJZB2UX7ZLPk0g5IPRkzPxsLsSMSETdP
NyCsnqP6FGMlPppQ0Xxo6z0lZ9PsvFisMPku8htVMc4qmcrcO7l6BFg0zkFcOy8TiH90Weq5KDXv
qS+cbPJtJXp36mU5u6bW7DVMYReu9OxDrRD2AFSh3HbqICkDwQ+rCw/qPCtiK5bpHlinGogMDrit
ELZedIkeTn1ThORIyIeasyV8LFe/BoQoDkw5WGGmEiR2nRdM/ntBokTTYIlsnt2+fxpaHFUQBFgJ
RryUCbS069Ht3WMispfWxcpDc03ZR84YEr5rb5wKuxuGVIZ5bWejiR/dGzk4yclO3edoMSG0a4r1
mjq9uTNgnzzVVLJoEXonOdddPmqbjAtyHNC04pAc67PVOKRteJJ9lOrG9u1OdW4L4B+3rcpk1omm
kagEIMIrKNnz9oZHIGIxL4zti8T0J8cptvqSqBvHWpq3majOU5tbOac0fbqzGq85rKqDdztqzA2m
4jnQZqJvUi1eZQa5fNL4yNtk4LpE8c8O0+TGzjstTFgIThkuFDykBQRleG7dCV+cw66hO6HXivuq
jNtLW9GqkDw/SlzHzoKSTMYTjujqPGdsWErfn7MBbZEg1HC7ojP3Dd3TG1HkbojT2TiUcph3pBeI
TQOQasMuJ3xTY4eosE+mdPVh2llwdJlrcNEIUNrNdHyCBf0VB6LO7CDyq7PH17bkJyLZuj0IBWsT
GXV+iGwre6LKLVA/uXVC6p32DkW6Dj1jsLd4N/eVpyybWLcexaw4G3bmrOTGx18KLc7ZLYO5YHfp
o7dWz7UNyiCTYyCZEi+M93/CeuzIXCqSNEyH3L1aJpvHPIktMEA4D7dTY5lekGH2ek/1eetZyzjB
kejsDSjfJYhtxfwJrb3AbyXTYy2K+NSag/WTHIpk2yl5+sibM44Ag519b9WSiL5qZ8Z6vGHIsQSs
POU+xtbLv4FCaZHGBOlY91cOEwCej9J9mSKeNBZFptU+nl/ooMRxIh1t+5OIPYOmXuIYO+qCaaNI
tPk+eoEHDELc1l4t7xDEtsAVl3aUQSULuZf5gFSASKgwVcruaWQ3nUJ6keU+tyZoOD00unAmWKG8
QCxqHNSkAcusqw14xSbbkyKj3ALgqAHjtmLvxKK5qDS3LjbMgBR02RhAw0LpcBAzqJrfOmTFW9tW
mg3g0IkT2Nwcue+aq260ibVPHOsEWsCBzF4V3yxDRq9LKzWw2dP4HTzn2wIv/WYi1uCGo2m6hWey
XFpgPDZjpIz3cK6yTUsa1IupjgIIoMpd32pF+SwTh6QdknPqncLTFmiJimduiaqTGXVtoDEuwwvp
GU8ZIn7akjCCirLZW0vlvjnW+N1MIS3IKL5N4THsXBJivqHRvGqGvkYaCG/Td4pBC8lpyg5AELmx
nFz4vRTyDvoWkF7QFUEkdaBz41LeQDDE0EpowXPGDfxNMDD83ogEB71STtvcAKDtGdlOyVja1I7l
xm8IIVl1I13xhktJP6V1bPhGPi4hjKobeBDrwjBQ/0FDPbBvGKehk/leJd/C75kMB+TK9ofaZkcn
p6PKcSwv353WdXdof2+7ePI7E0aiP1Bva9Cnwsa2xsuCIXiI/iq5bHpTHNAU2nvdEJX0876J8bRZ
4iKhwn1cysY6dXl8MnicKXnGF0F+++KTaz5dO4ucfyauNp9VYQof9BpY1UKZ3+x04msFIOHcwpE0
6kAhXO1b3I36TdxxcAR6CEnDFuPedGW1s3igbB/6nRMWwoLC0Q/J3UiUbUAmC3lLlFIBuMiXfEhm
qkR3vsqiyDksTtKHKaP93scyD8sn75YTTSFVhcidRM/a4E5jIBUtP8oWc+kp07t2O8zeXa0QOJTn
BP3RDRrDNDJerbp6WlqVWwNzC6T3pglMpxOB4XTR5SQYNwKNDl2hQByOsuk4z5lz5uSyFi6Oe0qU
FJ+34XlBSyoktQf/f+dJ5Zxw0rmecg/yHV7sM6xupJd0JP0VVUrlxXGxU9PV054uW9pU6jHprBi4
ldB+xhk3HHTQ/mg1Ub0xgKlBTvLSTVLoxUWeV3HIKG3YZZSWgODwkXcq0UdQAXcZGaHsQZyW4Pqs
627O3M1YJYVRWZK9qzR50HRxek7bLA2T3h78qHTOujpRdpW4bFTTe+dn6geNHN0z8a8NeAnKbVVR
572YU/VAJrPsfM73drHBHdlfy3YyyJzushu6kMPWg8frm8sEJi+ub3qJGZ690URS5ippE4C7I3Zt
VHHhjqYC1tKZoWcv/Q5Fbti6hRnEorole2flcTYcE2vvgtq/vRsIQjglbVSGHGMB5K5IVRK4mrBP
uwviAvUdAPBjn/T3dJ6nXeLCllKSXqG1qRcOx3Hxw2OkDAaKvc4sG+AbguEyAEJtVxopABtswTCy
aQxTk92OeN3PXFgC9ErV2bq26AgNG1ps8h6rZSm9Hy3NmpCzU7TtobXvBDrqrdoKAKEl61lR3luZ
oe6Rdtl7rUnzu8zotH1jRN8RalFAa3gkIZfCvcgi+laTPad7EqQHBkMknPtpLlZGTgy+D9/Y2aRr
dGH0TnvySuUkHRLmcpvxFtwI+5x3BiEycdvu4TZWh4TmHtXQeNc2uvcThFR1heqzhveepW9zK7yQ
CIUqTJYOdBCaQt9FoD1wsCm9LY5mqEWjE11kcAlP5L9MJCqVqfrMiWuZ/cGZSUSoTfl9LB1nbbsM
y63mrpSnSTW/8UETCGdWdDA0AfrWaNq9t1T2vmLzPJrF+AOgP7AD8jEDyyio+SJLu3YHDtye4awm
yXYMInbgLTp4kgGVuL5leZu23uy+4SkYGR3k7kYWRXvRGF6+caRHeeBUPLJ6Wd9hX8I0VTnZBuDR
wkJi3UgGUL4CgAwbeCcroiUKM4Qe2+7YdpNtW4oOgXH2apu92EJoAsHTtz1WuYkTYbe4bLpQLnQ/
MfXonIzNezmKnyJ5SjgC+Z6SlNc9AUv7ul+802Tmze2cxTguGoP8LLqTxFuC2GZDiQi3CuyhH+6n
Kbf2NM95jtV02YxIVlXCWI+w070lECNE4DxuCkxWnQPdiVqXB06ZZ6h4atsEbCXydiZ3LkUBmHUb
o/TiXTwQ9ZHptXckNhe/vlvEN70gIRh9rrFztOmKwEP3BoZt4dsEbodqU8jGzxKuKbl11saBdrBm
cfSw4myxM728e5QDekyWrNTZpODtgpwB9FU9ZRGLDNNFRvyJtfdarSSHyxqjBwRX0QbGJ036CZ8H
bTDjgC1c7BpMjc9amq1mLvitFysPNZCVTIIWKFC4xhGEqjkByMWcNwMzQ+UbSiX1rq0yLTakai9b
vIHCl0bdbFO4vbAxqvECOZ7SsOyLZF/1JQfkxkI0gqBvY8eRDJjDOyF+qyjs9b59nzWp7UsYfg8q
STytP3ZmG5iVl3PGdOQlVraHPOt/qGb57NgqK1AWiyG0zCI92msmShcV+kVKbXGS8I7B9ljx/GTy
LN5nhCxs0sarToAYx5d6zutTVhlEgc+xdl8ghPaHxk5iHojcKvmyyPMyKxdmoxmLy9lIR7+IE5VX
HOyLFBB6MAgeToYy4wVZ6sMhhxenBpqoskvpJfXWVqfE2kbsZd9AYSgpEgs+NKQCcYRhXN4BJYpe
VcXcGn1fb2n+63lAk45wUKMrm29d7bEK11jitFgO98MQD8wS5JUimEwEetcoAXQrbRcttQG+fmBL
7gXb1Zq8V/hNPQ2XU6dlYbzob3GksEpK3cy+tXo0n/N0NgjqAv28i4n4uEpTusRbyxiSH43F6uJj
MebQyZTschw5gNCrhglR9MUWhNV0mWK232opS2uuOMScJtrwXqEA2Uw10r3U6aYbTQrO1zW2PcAi
1+0EvEq1I29HlViQ7azRdFCHg9KmeZBkpbMhbbQOoYdZz0Cip2AkVGYD71Pb1Z1672X1jWZX0WVm
0JWUFs3R1CHExWzd/DUfLLbWaDLd/SRd7a1Qo2qX9c7EgTUuwHXKatznCzhFn261A8qeh3RpUuta
b9pvBrPye9cRcu30rwgehdy5edblEYRtzY6diGODUPUarW5yg+ibab5Vrl0ptdo6sH4vx8bVzuAV
knfX0J0jtupHyx2na2FMyn3nWGLbsLLvI9u55NkTzBmncm+PiCNj03zU8bM8JYsTHzkIrYVaxh4u
KJxVpdyWjerCX5LlZobos5ocpu1Ebb0HirhOkt0Fpqw0L2F9jNcl8uTNFI8WOZSe0h8VZ+FNtI3h
7uRcgwzsF12vrsExdsRkF2SU0npm9g9RDLRP61mgpSwtp3MDam8pslAykq23VtMtDtmmpnEYB2s0
rshNjOi9lQayAhj+Qjkh7F/f6xI9V1PffVNHmzTXvqViNXrlsbdbGY5sP++W27NcQ3cTJ11M0fOi
aPIevUaRX1SZQ9vAhAo4oLckW3ZHR9EuwmGxqRkFGgNwDhXhngGK+OLNGVvnnd252g4CG0TQSzO6
LzJkT8QJWLRcrana2k31zcK5znOtN+Z3p3GcF6JtbwxGcQ/sVQUgwtZud6YslPsZQA39GB3hke4K
yFstnNkt7iuphaKR6nctd7LuZhg7wUjKsqKjZjTee8/JU/pWyk/QaStfDr3NnL2wF7qIo8O/JkDv
uGXjOH9EIU64LqfB/kwIZPb2MR+dQEtzGnbG3OZUO5Mdo7oDdl2yWDN3M80dN2bm1d9r9NI1l1Bm
73buVU2g90xbvztlM13Shc2bTQx16dlubL05lNbQb8ZGTteZUS7boZgmK5ANrWm1qvpNPUXabZWk
tJ4Q7jabkQRaCidJ998Dl1OFdqHXvihTm2Jz/VS1xfBf0Ng5oDqmB1fMfQy3LdUCqt+pgdZu1YTy
gnzbsN83F8M0tW/mZDT4U7xT7irNVZ+P3zJBB7S1C7Bj8NlDbMHyWE3M5ALsKyrdeoXVAkckG7GW
NuECRuKx1pX0CFhNhPTXp4F2Y1ye7SYGrtXr+Za1ZqD60+jq2aVCqIYumCnjpTuS4cOPTPt+Q1PM
o43dQEj2e9tj6EyYbfvSjX2/KxYPAe/sQFLDYQOq2utVGRDxsf5Xw6TQqFpbfY1SKW/ixbbmoO+c
8bsSDdik9Wx4Z9jPrWkMUw8dEB+sr+t4m2mp6LqvwFb7hkI7um9gdR3FWNHwnJ0GVhH0Q+9tgr5z
m3F0PatGilSnSpiae0ycbwwkEIGY4cYkxDlnW4zP3J08kK4fgclLwqbK859Qgfp5Rdaik1ukgCZF
Qsi8nmbaq9SeotDKGm9nRFV5mVijucXic84mK9vCLZOwjRd1wwrbsB9m3WMlktqnzVheCzRLGza9
eZ+SqMHAR+r+WFp7DUwNCZfVDMFavqhFbF4VEWgF3xhHD7JO4vp2XkRnZRYWklil11DizAkV1kAu
VlmXIef17ARE3ToRx8IsYZb0HeJeo1eMvfxiIG7gtQBDv81jRce9NKZ3w2yKLDAHUV3QAE4oXUpd
uS/0GCVTDLTaV3pFcsmpmHcmASxwQrX5+5wLdi2vsZGG9wxq6mp+sWdzHdlaBn2yVDnRKAh6IIan
rGzVDUzBE7za80CIzUUcj9W5BOUTBS0DJOQLIkkbiLd2epVCODg7RaHrgZtZd/QhTMhVNgkpNn0E
H/RJvR05w4ApEo36SJO6u5zzddGIzZYn3S1JX7q1RghmW08k0+S3OlxdnzAzdXX+EQt69XF3pcCD
hG9zosXb4CpZ7GuE3u8tsIeH2cqIlYQ79OosLosMFO/hfYaItPhjNKS3RNHVb78faf7iP9McU1NR
ByKcNKF5O18ULGUuYZjXgMs8m1N9KcCCDpSAR5LQl0drXsgCteLGpD7lcCmO5UIQEwqjgsAzt5Hm
qzXOXojEn0Ebg5+3blEezGb6AfrxKp4851zEDLBrpwMUqA3tTZcAlSDnm5LZh0EvH+Ezj9Dhsugp
MvVhM1YVpb6Z12momWO+lZP+ICa9/oNG6SsGAkePiYYKvSj+T2MVfn8ejjYF5kvR2TBga9e6mobB
DuUCcTpYlS4XRJ7Hx859nO2STgfijiOJAk0Ya/RLABcyVGhVRqtM35TkthQWZ8tImeQfNC6/DHB5
j66Dkkld4TKW9eXSYOg3MwR4nFympthI2dThPIE9nW0poaNZ+Xympxj/Ueq2Kr4/DY5xDGGcpnrB
SY6w6YtygjwttvqYwPK+y72QAzaq4DYdoCfEgEncNPoBT5T9xyvt4iKbI3mnVknF4taTZsNwO/Ud
xxg2wpWw8uyog3+P9nGGzhWTmc0MVoAOSukiBpmVZMQhay0Q9MKBdLhpva4jDVddnjIXPaQP2VTD
cDq5rAjYdW5K3vlznNOlEbXancoxpQdrWNoFhEaa0S7LvB+vhSKn0Zngaep1Ag/dc853/YS1pjqI
HpWu5VQMWHVDJ0BMVl5B6xGT7ZXOxDzscjmCSa/oMR/rTICZQ9pQG8guam1AW9QJseug3yRbPAHR
LovMkzrrGckshI+ReyKHft/R2oCpqpsqY4xcqRm5Yjrc0SGeMcfQO3mNBb1TavT2GsT4C0ncw8GL
jOWiBZI37vn+GlTbgGzkli+tCfVlVO7bsoxfClsHOU05aqMKy7sDQaK8Nr8f02OKhxNkNvWiVK3V
vaq1PL5/LVCaOrGe2hoF4SbLGgNwwSArnQlKXF4kYkKLk3Avcnh24De1qqYghkFGDTqPRe5DWBqp
JjPPuFmTdpbuKKc534A6ODGesI4yLbrnnn7DT6b/VWAoxSTo5xFCfJIonB3aSuQPz/mzFcH7+IMw
Y31af7ljMfhjoaW/i8L/89M8CpfgOAQ9ARy8fuM1sf6Y6liXfr9W/hNFFCmnPImgOfgW3a+as3Js
agMOJErvOm8vp0mfDm2+VoPCQc4NqNHw23mmgiideUu54CEJVjkm1EmgSvumJvWOcmdKyJyx5L1j
03Er+y7amLrdh4Mh5Ovv3/DHKvbpe7HAQCCncPjONfwkXyTgHukMeVaPeDtWYbCTgMFkVxquSQE0
9nGkEUmnguQmEEOjqIxVmKjuQvuC/pxM7pw5RiZiotam7xfTomgIAHpzYvve0+b8lHfJt4Jk283Y
RePGTevxrVMlIcOytl9Np8+ffv9pflkO+TCo602sPuiBodJ9vshgGPOiTaHrq8uQbroxpggDarlD
SxGTkOxYD4S4/eE1f1Xb8pq449gkVr+Y/WWbYHCr0sHmCwTTRAg0C8ULa5/5pBSltZVqnW5+/xk/
fJlfr5jD9QJ2osGg+7r2SmVh4MT0Pqh7zb5L52S6KtMyvjCJrQnpabf7JlaR07fW8IDzs3rgGg/b
wlreTGrp0azZvkFS6H+U6Hx9wqwPkxUWB2e9AB9qu78pnzw1wn0iVUoutE7XnEYhOwrUnlCc6Hii
S+8fIUVHR6JzRAhxfka+Zs//Rd2ZLMmNZFn2X3rdKMGgmBbdCwBmsNkH85EbiNPpxDwoZuDr+1hU
L5LB7KCUSG9KJCUXjAjSCShUn75377k19gGnuusVi1kLE44/vJ1/p/G7uba4ZLqC96M6vy4JXcxa
Pi78VPhZ8kc6cubRruqJcDLRjB828cN+VjmWX0qn21pzUTwMpUKnmD7JPu0UzrQ/vL7fjk7Ecbgt
bue2qd4+ul9/oCVuq7QuGFBR31knfSI5RrXJgS7dSV6B1jxgu0PIPizxtnWZdcT1/G1yYrIJYuNH
rTbDHzbGf2NOQasHQwHOwE11+Pc6p2tJGXdHBMorA0Jq0mbe06bdL2qHRUD0G1Em7gfh4kRumZHj
ZTRpPBSheiApSN6IGhbXf35Ev/uv7BvUQRcYUm6ytL9tSXQFV+p37h+aorLlTFNKkEmyBnm7tOh9
ZhwoqIO2KfkhWyNpjT+9od+UZihZ0TDjs0eXzGv62y5CS9PUVXOMmVFW2SOAhQ9jnbTTtAjtZMy2
dhpUA+/UxKAQSth3u1PysIqkQTmq/cHZ8PuGZvOz6DfkAIWAbv3NcaghUCIWTlBOWxylHn07J2xX
oW+LRQDgska5NVZc2//8AvSb7u/XLcZ2MFKgwFUx/vIyf12jGPczc6o5xeACysLHD3BC9nSUslxe
1NXWnigJun2BlukRZ3r9MGS8I4JJLmYztEFLSlzpNXjFNkuXjiHScIrEIqq46wwD5hyXoduGKi3s
yqLZjqUr9nlbRAc44+r3XluL9g+v9N+sKGonvjYbFuMtdf3Xvw8tsyhNSqwZVlVVe+jb8xb0nHkR
jdZv3Ki3aU7Wh9hMqTRJF3j658f5+00CkxVODDZGTgle5t8XFEYnZyJNC2FZUmxtJq5c6HX0k0Vf
aludhn/nwxYpKMTiRIdvrdbuj7+MGTENlzMiPv0tXQYO3apacWpUIPsJpWlHU/zhQf1VBv365nlC
QEO5+OjG76cZLB6N3IQmgURuNMseocAa+UtcRe9KMlv7MU7lXTEhCrvlAL3WeZy+VzJxCa0j/zG8
TeAV8ifXF0I3GhmAt1d3DdBTSD2GIUHK1W5+iYeMzPQqTgOhrCjIYgk3ex7QZShd3dExpiNUKjot
LpVoayOauFfoVfWUEPCi+VFfHhnokZawYC3/w8r/N5uhg+0T5pGDy5hi8bY3/MshVgtaZQ05Ob4w
YXo3k0NsDrN3Jb3pgxwgmP5Epx8VVnbvAAvnGiOUd0HczdEFd7qB1Dzu/3n1/L52b/Ukt1EgYlDW
/m4rygB45dKMYn9BgwtDtSrOw1zSIEy5hBOYWml7ODT2uTDiOZzGfvzDbvz7FkQVaxk6JxauWPBc
vz4RptA0DgdH8Rr4ft8ZpZCeImbl1Dvrcpl4CWR5yj9ZE28bzN+W4Y0EASMW0+9N9vvrH2pJeJhu
U8Y+9kQa1MT7ApX55+dq/vZgWeLqbZu7VYz4M//2qplmM4kf7MTnxmOZZ0ix9JDTYhkYAw11XTBE
6w0/cSajR7I11aRgkpUY6F1hPC2KoZK1lJLkTtKHPu6MZDWfDaOKT1NqPfXOGG+SsdS5QVXf+NX5
VEYjEb74bzz+YutRxGQ6zcZw1DjKSFPLgadH9X7InXOz6O/jSPE02wDW51svN8ki9UGDLeHrqSbf
l14vvxihRU+leesOZsOt10l02k8plTLoh8EJSKoewfB0czDp5eNQV+4FmjqBfAOtpbJ1w1RRavSY
5BGesHG4zzFoyWS73ugzQQ1P6NVssdXvkNDReoQB1zl/8Az9Vaj+8pJvewyABY2yGXuU87ddeR7n
ahpIeGFlr/wovc0kGXxmIYyAUPjhJ5t58ZY3CJustna2qRtLHQmAuXX6UfFFZtG0NmlupgliAyHq
cYetxOZYbIr8m9L34h5QDOumrSPQaSXd5sCaiaHz2q6RP+e11j8lAi8CD4g7vE7kmTzwAaK8n+jX
bxZRrPcuMsFDZirDI3PV/ntuNi+EC2pbZ45fkuKmdeuW7xMkwUPf6OsP3YmNA3siNP14CFKJn46u
vM+rUK4FEVxpwkydcNad467Fo0PfC5lI50gvArWSb5tJsR/LDKFCIuPqD/uI9tuhbsOYxaxz45jg
TPirzfcvW5uKwMW2S406ryWNLF/W+mCPsxEwDzfDLq/uiM9i9kVq6+x1SrLi1VBbZ7dwfwcq1stv
DnqdowNaiQABWU67v77H/xLo4qku+d+vWIu/UBWfdbO0aZz0/zv8qi8f5Vf3j//Sfydgxs0w+P/m
ZXhfxUc7dP/Ky7j9B/+JyzD0/6BuB6EHGoj9S7t9QdNX1/+v/6Eb/6FxQeeXgfzQw7zRFCvaTjAx
TIt/dPPDqVAGboUlF9r/i8swtf/Qb1QrSm/bAMz8X8NlgKa5baH/8oXDjoHMYdIgRCBraBCCf93G
ifCYkpQ/J7BKS352zI1nL8V8ewEwW9q7URPLeY01+mwm8awbOaTWOUrM5Kz2Uj1BBNB8rtGk4CxV
9+CM6+pHGO3IfJnGIE4iOuONLKLjuqTdW6Vk7BRyba0HFavTYbLTuvXKphUPES2fwqeDjCe6rJpN
G5XNBrNZtBNL4pzX3mnuc2Kq6cqMDga72WjvrNHNPuZMpqe6L+37pF7Uj7Zvs1M852+aa9ZbI7XV
Cz8Ec5bJUO6zealirwN254/cgjdzTK9yHrFDeEvTI9ay813i6MwM1LpNRo+AIapk/AXLDz3u75lJ
dn6dm5WfJ7np5y0b12TWTBy69hHY8J2qZftKwf9HBml+jLrMRURa6wEXbXfTmKs8LrqssF7kWXNU
yJS4R31iXxG5UzNNZsZFm65Icr/kK7MqhrpNceLET19spcGEscxF8xjPoiakqQOS4Elwy89Fu1pw
51K3+Z5UeP2uaqMoReDIJXslEQtgXKLHGRNbyHibKu6WQEc8+1lBNtwRBlUdyShd0c0562PmugR2
tGlrXpulJKBKmPI4tEpxivX1QQ5dzebPpD28VSO4EagavQYl8rYylOitymP9R887+aFAl95BOl6O
BB05nNKasOLAsqFhsHO6EhiPrpPJZRfTBS4tbePZXQ9TnJZ2mCcGhvu6LospMKVIBr8v0lbxjN6s
XtPKmJ/1UrFOCYbkUC9Ed8CWKD/aMlKHEPIo7wurDaFXeVTn/L71ovtjTmDsZhCdRhQ1cXJo1leU
eqTutt8zsvGOSWGNtjfZi2lsjUhNN1UrakZwtXNH6zOWe4AfxOpyt84RdVnvSm1OGu6ThrQ8Qejs
F9HyxpdRFeuOJCB33cREkAgPGwJd9MkyUDO3fXFUGaHdRwS/bOPEFWdbzZuQk4AIy7SNTmmkjF/J
3KNZLcybeg/XXv1Wli7hH7GpIp/S+qvS1s0zoK0SlPDMzbLuDQaLliSNiEFrV1A4ZFmElMdYD8AP
0RUAmVbawIHsGzAAvcnN3RD0wUi0nJmIygfe8El4ClquOpszr5ocBz9F1CRbPiz1iwF5/VFGzrEy
BvOoG4nlJ/Fse7oo85cMZ9yupkAMOzEO2WYlEnmzroa40PzqNryx+eesGkVQ16YMcta2D5pB27D3
Ubt1Nf61aIhGQoZSLO02ssQ7MVsroR6mfTe5NNOdIRGNl8NZR9XF9BR9F3Iu7mgfVmTHz63exege
XTewCaXfoGGM7ivKg8vQQLdAAZhbT2Q8pmfGUzgMlERp73U3bfelbIZ7pPB6oCWafc0KWreAsYTl
UXOW2xWpmkfK2erpkeAjtkw1LOHUbW3QmQwkUE6gATFn5tBjNNUPU14D+YGH7hNXCxCeS+sjkIdN
oQ7rXrkR1KGVx1eyPosj17rcV4Zx3xDnU/iMtVjiRNj6+rKcU6H4s905XtdYF33AjU5z7AIwj5yq
jms5OOCrWU532EvuG52JBMpvJozGUBFo4Q6ByxT0ObOG3I9Thgw1o13h0iGxlnk9rimBUwU34H0k
28r2ZC9Mpqe3Uqgs7olnRS1kLoLos4QghN6tj3gel0PRRgJdlcz44/CJmF8Tcd/vJLNhw6mBbjzE
AywDpFYN7wb1zWmxxTgF2NPKy9StKEalaXzXa3A5MyQyb5KKs+NxuPFOQwWe+sxlGI8Vk5HZHkgA
5vwVnllzUPoHzSBGMZXpm15JJyQtD98QAb6e1hNwDbui/BlllMeeKeOVIe6YaddIRwnDLyTyG9Yo
HIC4t7VnY+iaPZmaWUVYOYubj/0mNIrqxPXyOSsvGeoyz8QtbntrTSNtEqMIa3dEM5qNKjLqdUAo
IlUC2esp/pk6OdsWG5PNJ0+Q6/2Q68UbAH/nrXCR6TBxbsutljfTFJZiNa7qSoIxCm0iTW+Gpljz
U0B1PEFhyCBVhjw0KqRHC4zZcC1t7YfpxHGIFawiCxtQ6CbnfvTZuAzdqhF4Bb5klLTIIj6nQlzJ
ZYg3i8qAzY91pHGVo2ibkg7eRsmq4Qkd4PqeaXX8DQsbViBa4Gy/o7CepnxISGBaW6zA/PfVq1ko
yvfZ0T7UCZCQZ2GbuluU2dwUFKZoRKdR34q0oc+QI6Ty5mnAkjb1ZuaZtaMFTiLcC60W5mbcW/TA
bgfjMExzs7e5AYHVUEZtSyRi9EWDN70YZYxpIFHTcxLbi68z85n8gnSsPeYUzidqksvUDmtYOLgJ
4qoOU4J+tkhE4sclwR4VTZm2bdkb/CyuPkzybLeAws2QT5+v3Oz1V3pzuBFZMM23vJzyvR71zmsa
t8OW8gLxT4lNhrCn1qGEwVsYCHgMqmezpWagP2bsSVrrvsb1lHb7UR2NkxKlMwEQlfVarH175KCx
qqAZI/QbUT3qxGOkDkvJSvGAFNFydjCX+IkbZVDeJvd9qjHxqV07h1Zvzb7tpBjR1nyKLwKhCxKW
uUd80RfTewX5nNM7MlB1yhgxH7rBoTrZch5+xgZK3IPjZu7PyaW5iXbDeJ10J3qjwhQPiC3T7Wqi
Pt+aKJW9AjONEqsakMuhemd8ORLgOeLftI26elgKgY6rVej5+RNykE+UyO3WMSpOnUipk3EzC2SY
bIaDlVwb0U8PmAQNgPJOsV0m1EJsNJHXJ0hW89JozNBMdPeb3olm38s1Z7ta5iZoe834nOAfxHwt
bCf+qPR6f4cBHTHBCDUNZ3Nv2e+lOxA5klSxVu5da1k3CmhUn5lh6g1OPdEhvHmFm7Cq+NAV8lwP
mFDRoVr9psISgCJ25qEPZy3Or/kaXde2yG8GIoNZsVrlu9RB9CWXdt24yRrvWrW8c0qn3tkxDmJn
WmRQUSojwTdD8FiYSmJ0LQM2WZKeHfWhm4lWu4EnHBLJjZTLaSTyT9xBy44IjSfGBUhAjG9t1l4F
7Serm57shQdTOf6IFqJdy5hcoexktwaiH/U1l0bK55x8r8Z4v9jda89v6se2IKqcOdlUivKhHBaI
ASiEj4NbXps+h7uY6qc6G+37NppbjwxAi0WOYWFaAwEp68bRov9Gwaw139S82zHyCBBafk3Aqb2M
gpS506ewpsMarddWdTjJi89l0AMOLdqeTv9kKe+pAgms669yUbYa/iZ57lL0wxGvdiBUTRJnApm9
yAPVEDSNe+jqIuMwzgOE9gdZODLgy+VdodBdH4olp1uD7nRTiHaGKWCmGzuDfhFX+eTPMAAenD4n
XVXDzYpWoFTUcyVal8l8Gd3GY2ieM1LYgJrJu5vG8awJm9JOL8r5bDcQnMA9mQzQo53TWrteLXYy
p8RX50UPRlN5yl363eY4sD7H6KWiNbGJWxu1Wl6LnVIpB8Bj5VFh2aql7hObcijq4Vl3psdxVI0H
c1kc2Jfoiodh1A/satO2LB114wzl55q6VA81HrTDpHTmd8uaOHzHGZJAbTY8mWXVQJR3VTITioKL
fNsySvK12EYuOBvVD3epqHjpwOuzrW6iwoHGWVRciBrVwuPP1v8KzdnxJqN5J+n2TosZ2CZGvpFt
SXqUKd+yON3lgEQCJOCvPZcyrOdBv9rbSEXlW3H+NK4mw2IaNmYZ7TKWpgdS7tFQcUvExYFmkt+r
bNXMCALdTKuTKZf5C9fhGqrSSQ9UTS6NXn3aZpqRwTDmsE7rRPXJrO0qTzMmgkAkSGGKqMaf3GXY
2o5mvyrz1IWZYzJzXBCUL5l47LVJC61O3OkLy066j01MWeTOKsG9CVhyYzqjfg9I/L4YJr54NxpI
LLWWrybTtzkiJb/NcHcN0V0erxjELVAH7AeQS5N9JuomSEuleOH/znlc/wBRfpeUifTdNTmhtt9W
brLJ+uLdFPE5XYiInvIfsFSDKe7Plev+jAysU7X6PV8qklSnZt9k3V1mzufWqC5dY4TSNjdtrO/S
lu17dpVtD9TTs0TBlrC8i7J8TyP3mmCXE4NEsD7ZoVVmoWMrX51kHTjY47H/6EcCJoa7XIlD/BIc
zaN6p5a4JKsoZ9DRaJvCxbsRN7EHdHNDMtbKY06Gc3dj61da+5Av8rDY/V1mK+dYqTMCMF1GPoTa
d1K1N7a+0Pkcr+oCQaDNWQKaZEhh9y+8QdSFuNwGDzlhQyBIduGq9TTmxqlBaLMZMyM+EmQjydm0
DjapMrfqu5AsYqwK5Mr1LyuS4Is9WR3kGy4IF8gaCWXYskdlVocwV08pDthtbBcvA0Zqck6Xbic6
+YAPjXh6ende7UwfWpw4m87A2EXwDBsLhOWrXpfVi9Fb7cFMYuS3hpbt8sQ2gpg9/BvtxkdVmrig
ZKzXyGnT+ZyPxeRnky03DHoucZrMRwMIEEPT8ZEIxzst/2xIdD0AckuDpXafTQVPjcdoZHwsR22E
jt1pLzYNWpX91Hae635EfBi15D0NqDzIwLrF9owHthFC28n9QFfRRn6fKB8oB0EXKBzyc1T9sHqj
YH3ae5yy6IeVsaUn3Tk7Ds1gbsRngdrU05YRg1VUHuzGpeeSG+vGksr40jDeuVdsUI0R7hNGQJ85
ITInIDDHPE/lKU6r5Q06nOHVXalsbNnXb7ONIinLcsMNZAQyD1+CYkKPMDCZHtYiuouqlFIYbZyD
UcVO8yAWXeFli3O0RuMhF/oOMjgKXTfZau0svClrL4nD/ZAgtE3pVE/GmpzHpb0mkRMulbOnvfqF
g/ZH4yRPnYWMQQh/MLWQFqaX926Q652nI1+mtGQkhrbDyZreM3ExYX+1VhRYZHaIvHqyjIgeLf3Q
Kz5Vc5cJ3G+9MXysSVty8+uHjb5E1XWmXqdsmgSyaPunNjdpONlsGYRSaBQB+D6TBRdhQhcoEFrF
PJ57rDakpwppuIWuPd2vpfmDTGHifftIOfZ2fN+bkr5AiWDesl6ifH3IiPP23JIPVvbywDhsfW6d
8eftjvuAopsLcj4o3Za8jvwTxacAqlnSu5n1Kwrwn/yRp1ZLHpNMPXUjzX3mQdghhzbdzFpV4bbT
Wmy0irlT8SdktxqcpVYXXTgXy3ukieSnMs2tj4SfCkfU6yXGYsfTAKkSgRTaAAq4kr1FmHynKg/1
akZgvhv1sYtbBa6D+pNsJ/ZBmOz+oM8834laZSCYBG/5ra1l60X6lDdjfqe43IU9u4Hh2C8Rojpz
eLaWyb5XW8E1Xcu5ac21sx6yfNQQFIhyQw9uOEbxYOO0bMm1aAZitV7LMj/Ide7OaAZ7yCuTIBAH
iDqK53eI/2voTsNlmbpdbaLFJ3HAj5X0OV/IrZ/FdDGX5JvbOU9uWT1bY588GREXd/a2QK7Oi5NX
+8oqasY91rZrbI45ejyeKMrBI++7Dhtut9IzmlXj7oCtvxPGJXVWIyjzJfaspt5rhaQBl8+dn9mz
dbTMUTvIZVK4tIA6guYQbZMeO1DOELdbPruMhBOtfEFXkHhZnVa+UpYoWc17t7bDakJ+31BHuqoz
YdPDG81U1erInC8vxCyFBWIyHG/Ek5u25rt1fUirUUp4g2brOYP76Fp58rqo+cMUMXnoOuNxjWEv
mXEx08Mj4woTqrJV7fl7nazMoFVsoCkxkt8KSXE9SOMbkXJvQ2v9wDT7pWgtAxNnnT0T93zgKksY
y/6jSQuOe6ghZsbzhvTv11q6PpraaPuIgoRPLpvOAf/TaUHlGkjSsZLhnepa/tW+bl61srwYTIAz
UexuVvmkXc8m44qt5XbteXTyr8XATGNOVzsZGQu51qbW0cg3HG0oWyX8mLHsh0CDz4VOUQ5BAvqH
PrFOL8XhklHQVWFOec0QQyNtNJ+iynzq2V70xlIPcQpuU+3M5yyPH1pzfMtLQu1X07iYfYkEoQBU
gNEX/4adV2GvLYnfOuulbNgufPcWOreWMttgY1kCjUvfNu31Z7eCDFrK6jtodOoLAQwcTOd8Nczh
h9tI3LWjbtD/SMKMa6ivOUzH6Ql2zvdCga2A59tfRf3MhUl/FCKRPC6Iv5uhgNAVm3If6/M3Gv7e
qNYj1VuV7Ichs787JkqGopiyY9MCBChyhleOdBnJjnR/tBtZDjLOXp3VVxX7Q1DTHb9dU4aDiJ5t
qCqknln1I0GUMZ3sTjkD41iO+NBfslWw8tj/IFKZYg34S/YH1Ypx10/r4Kc3k6+TDFyfMmXwo7W/
R2hXbbgTkN8ss+GQrl1y0MyUxtgA7oQl0ENcrOzAMPPyNA/qt4jfkgFe/mLP7Luz+LHkM06eNqaX
OIGUlzsFjIjfMUBEr9un26Iz6cCujDgvc4NbTx+yJzd1MH+iUiV6xnCohjOrD2ShP81N3fwc1JGV
Vyk62PiuxgxWZNbB1bMNPgVKcM1+VDStOzmNnX91Nh4HvWoeiwwfnnNrn1V8+wHROas/tsqzQz3U
avEHYsmL5uZ71G7jXWJNLX4ZVB++YWKSSbSPOb6pBFqLDPO6qU9NYvRZaKxR+8Oe9CUohbLBk7/c
gqK7QwQG7jjAuTsx2bc3Ehinfbs+UddqVYaLRo/Ux7yZbY71Ygp1ZGGz3+spW72rmGELb5bWzNg9
dJG0d0uFcqGpYbsVmv7TEWRq9+2NOiqoNRxwDehwZ86HmmlAPkNRSTQlgu0rZmT0FiUvGJP2Mzaq
/LquaXvicYFotgfUw1Oq2LR1l/KOaF3zUcgcpBrdL2hUoCWAOyQ+zYdbT3MpmTfQK/fzqVojhuQ6
uyXpEpZ1Gmgoxwe9JCrxaIxCBTG8LsVdr0JwZwdLWoHfhfBzz0rsrve01pq2LrCBsks22A+vWm9s
hu41NoeQ1PGAmTKoIXpnTTzt9K59WiKoVeRcckmM72XEiaySb0g4XckxXKQs2awiQHLZG3hhvBE4
Bw44DOEdkbyIma1lU4vsbnUsyeAo2WMRfSF44XtaUA0PYpuDs2Iqoec2tOqca/XskQ1Fg2c+LkX0
JMAGgObeafF0yHTTrxt0YbfmQly8jgu8BTC9tCtlSZTA7M9ts1UqfHs6zuDU2JAidq07ZVc02T7W
6t2kKCdqwgetnQ6Wm71lbvRmQ0FwXfi+thnUQoSrMYKOibZycDaT7SCWoeFYSLDweuKnMRp3XWWf
xP642JcqMTcWFSO0EtqMHd8COBUcMMfZwjlFds45kq99WxyFhgltvnVWfxb2vKtHsVWEGSpqGlRq
ib6AfXeu852E5szV1Sd9JpS6vXOdKFRicS+G+mCh3chuox/Feb3RrHQsRlFr+2XuHhSKA6wQWPWd
IOKyzZRyM42R9Nom+4zoRbTkOMcudOk1e8YoA2E6pkUt5odCSL7kXsX0zd2gJZLLdJ70UnCdx6va
vlUqXIMIZlMZGwwVLTGLc04L7LmLNMZUJrGUTLNEbG8R/mGQrt0k8RFlJ3qYC6heIs2e5hoeqZzl
JVEFda7iZbZ14p5xFIrccvKGxsgOE+UWYSSAmobpM6rcXQG6B+QMk/u8VMLWaQU9L4PQtYPtLpqF
uF9yAdN0Nwlp7MdP0EiAAgJql8nT7TgPyqRL9swRkhc9vrWK7ElJuCkUjLw2vTGa93xhdx3NC8oz
eNetw92iLD7qW1OwMtL+mNhOlmwQaWU/8NqjrUIZYRhpcSzWRj2pqZpv8/VTk8s74TR+2o12ODvS
8NJbnEuT/eyi6MvU2KrWYbpwHFd+l0+z36QjFYbSfaVO2m+0iNNXpOtL0TmPPfijI6Ox4TiXTXRX
tLa8N6p+19TsiQZCOwZnd0WSXApRnnD1kusW8ZZxGOJgTeom5A5OmpULbgn8mEyXAM/IvsvNA53a
AFg0RZaFJ1VxdHr1U8zSrr4JsR5hG7AVoGDmZDqz1fxY3OVzdOrYQ7y3G7tlky8d3ikzjTbapEo/
0bCkTmi4z4Ss7HIUN5md7UssrP4yoE1O3SiIbsbRxR7lcU6GyC84h4oesB9m9GCChD9OusXmLWn2
MdlAa7HJEQePShFt7EFD/xHvAa5Gnu0W3X6YpydQUcje8OiyQJWdslTsDgmjwo7thv567s/MHvyh
Ux5iqlbuNNMxAzjO27ZJl3IYR2fmYgSjzuSlFq8uwhMfutproymhNba8nzpJr/CmwEp0ybYeorBs
4EZYCOyLmUhCpAH1oddYxThrplnSvi+Aq8vaNQ+jOZNelzJ6UsnN4YrCj1KvKJ0szbgrbvEWnWW9
tUtyvc1nBpfmmD47F8iJ2jYHiM6woT6JWu6TpvuBFdBmzCQYndCepr3dv09rbgKvaz8hW4SGucx+
Re9nSdKffZK9FxX6taz8luF5C2y1yk5DA8Yj0WI47AQFe6Xlgo1wHo1qBQcDrtjtdQXkWAp+omWM
vDqyCNwc5MCYIh4fiqAoXBBAixbKucKCTF0mbKn6BZP4SKhXnENbIBMes8Q7dAXhYIKmt81BckPB
/l+q7UFD6uqpHGdYqKLjkg+BkPYVYV4IYZCKlok5Y7n42hrGu1Uxe23SR0T6H8ycf5Ipfc6U+Q5K
2SuSZKI1pzIkoOaCyX8Hq+ATrByJawtej7woa479yfaEQSx5mr0YZvKItQg2K0O4bo53SLPScEU/
4GPef63E+kptkNyVInlbR+cR/pi5SUwTNYSpfeSdpYSOlfhdbD6V1CWDVVJ9ZuAs0PCwH3a5/gIc
ebm/dfm+0L7aDH3BEjxmSqWH62JF507psIbakGr2KXOsx6mU6QPu7fhFIQ3qPa/X6d4Z5pYpbCUo
mqw6Ddmw4s4HihUdcLtxfE4G2jTCDZc0ZWqT3pKRBLrpJGxNCcuCUzNLQrOF9GVRjzTNQwdxPI2x
m+T6fS9HlRkckIcU82YjZYgSUum+uwKeY1BAo9npMdtMkNG3LcLUrYxpB+PHYBIt3aMT98PZMovG
Xzs3yZjgw0VSBz37iGLFPfROp2/MJZs/ow4zgFcbhWpfVgj4DZpTw94yVDIfC6NMEq+vKosqmi/s
RBKeZGhGfPOpr1PKXtsucg5DuALsYKrDQJ/11fqZOvYfUTMX4Vjb3eAbI9P6LbyWIQo4CZSUd5N2
5WuJNzWsxDJ2JAS0b1ZUWKavlZaOJyIuuu3Q8B0l/M1Cp7OLkLHIPL8xazTpfOs0VAm34341ELz4
F+yyZSSkgIdMXHgCGx7sch1xUGx0biMVkvma+iSBd7SLC5cuFlbwbe9y/za5fVCGT3ckiOvuBt98
+gQwcQw6CA1PqxUzuhFTv6O9pO5Wu16Pupz1O7cRgG+iLEm2M9P+zOtp5J1d5ufBWNjjFaQtrjR3
jWkPEZK9U1pNdlv8dsujlRGN7VlStoepUZr2jP2242RG50+RrbSdr2RZy4lZavJCYiVJGHGuGv2D
qNXoUDr4erGn4oFAl29c1FUUH5FzS0CwRkXsu7mBqWLN6no/OGa6rxwX0BGCbxZIMoAMNdHQ+m0j
h/tZOuJO6aZmDsAaLcuuFZPy0eBzI6yYKR4XImvmSk2jrztmud1CQYiRpuHOcOuwKgEI+FVsMyhV
pFh/0F7kBk3mMa7UZojBYKUadGtwIPrWLCl2PRRa8QH7LO0mCcb6fly6+szfiqMjvyUvbpvRdD64
Uq19ULVOHyRZtXznvagTo4a+fOj46m2yeSFt81NN+UfTwvPbNo1e30m1UA4N48WztrpfRIek+6GJ
xyB39XovFlpDcEKo9RE8Rd2rk1pDuTHH1r3yqEgPTOkNa+BtucSNtdYFI0AiOkpiAaNi5dmHTIG1
ZdZaYgrEqFFBsC+l6Rnz0H7vMIeGyHd1X7ctc6NUszjqTaKAD7aHK7fRNiXGxKx2eRRFp/+pqkOq
uDoKDrvTmazWc6N9awrp/qed7f+3iPC/kz5QuyGm/w9557Vct7Jl2R9qnIBLmNftDa3o9YIgDyV4
lwAyAXx9D1BVURJVJUX1a78ozuWVuA2AzFxrzTnm/ywQPPavxfSzPPDj7//QB1rBP0Tr4nvCvc18
F6nzf+oDvX88IoZQDrofMR3ekkrwH/pA1/8HcIFtIj5yHQHgHbnhf+gDHfEPKVshUSR0CxyHvMf/
TZzWJ2E5QXZ411zBOk5cgE3P/1dxYC3KdiaUkYIt7Tn6+OarF2prXfS2c5jtDDKAsJK/JFl9NutR
SJLu5gZYncCTe5915ZmOUbinzrRKbKe9rka2LKp35dGXNX2Z7hxrKPu/eAp+i9HjKyZJioByEkr4
Yj+nXXDcJq2MBF8OZARbJzEYYejglv2NGR2jsGEWJ3fqWHWQCSMhLIbKMHbYhWlV67y9LdhdwUop
U0CQAgZYjWa5m5xWfG3JrkbIlmi2rXZu4E5MPefug6+AKLmeoe78Fk03YznOpwQeyU3oLSvRT/fb
zQ85588ZXdyOP4s8+Sop1PA94kdEsP+bQWEm88TqNQgZ5t3JGb5gfyTUr910jhhvpHb1pePD18wg
oP3FWPPb1Qwt5OMO/XEXb89vTkjGrxbHP8Y8KrNBN+aFd4yNOPmWiCYRK1I/s+wv1/I3fwgOWR6w
EOsez5SFQeTXmxbvXjeoMutWsiyiq5mwghbeRXgas1k0iwUquCjz1r82hGpOVSCX/M+xYwQ44K/d
GX2Nti9JHAiFf74In8XdXIIFOs9ju9ibWXN/fV9VK3GJjDjbi4gYr6AsAcAw44jwEmUghf78Yp/d
GcuLYaZEPYgQiKfpkzsjnCKvxnw64Pwoq4gqvHGGdTjG7vHPr/P5Q4FfYBla8AbcWUDfWYl+NuMw
wiJK0vHJFjY7aFzmZKTFViIZGdbQ5Mq/ucQ+38i8HOYsz3ZY5BBAfw6bqyYrrSwXRBlDMn55OqZe
tyODJWGyGuVk/RVkXQAcoTpNdt3MWX/z58+LUfnTs4T0gyRd9NeCVdH78f//pNFPtU1n1embVQ1j
f3hKumI2tpnr9t66lkZ87XcUMFujw2GP9qbLASYXtbEWccsUZvClOQNGiGtqX4r0q454tmgVVX7Q
bEHmejDRggz5RwRsvkb8F6FFyiG2aAZdOr0w+tmeD6PD4YexYkLHKkoqZHuTWdvYuOLGSDZi6K0R
Q1jJVyM4MU0b+OJlslRHdX1t92VFvzV1JSBjY+y+Lvm46bka8pTUgFh4HLcLbzl2Fb3Z3xR65HsO
u9GqH2YCE+EeNNwJqxZUTbdjPsovDlDdgO0ZQNnsIKjz36HGzLdCYFSTIQeg8NxSjN/G4cRPW0F6
90rqpYR2WfGsvTYFAPg+I558bauSN49MPt33DoIiJidO/Bo3YxPtUvALp1Kivdy4vT9cZEEefjcZ
bvN1zUXa7XQUMgwfei+KnqowwqMokyRhSN3Ptz7gGw8tpstbEEXkkS9TMXW5SGVD24nDcVrglzLG
+ZCIiWRmgSZqPtB9IksbtQap3RN9HJSug6CHyOOU4cFh0lPuGA7ye5w0zSoAD20FHDOsx3I9ofkk
BR71PQNDVsG9QT0tQQQRHnhAgmv0x74caY3jT0+zfU8XHYVDm4dMqGvXGHep00963VWY7Q7IJVCm
jL4uvVVPUwIpVDg17VZ9/IYhdXmRgStO47EDv7UaY6hxh2C2Pr4Enw/tdymvjiCbNzt7HSp1Xaqk
u4HhiZ5kzvpgi684ehkTHe5SEA1PtiO5azLTLU+TodurqO+rchs1ORh0MmJeo3y8JOqRzoVXobm1
4D8CAOmyyTjZIuMlR50hiQVw6a6MVpXokkZGt3Vu305xbrmrOPAxHkQl6LDT1DbV37a9T8cXm+ML
DjXiSFl2kTf9Znf38rxxEKmsUtLjmJLowL/lM7JO4dc1AFu1yRU5jVyCPy8Snxdfi1Qvtlmf17c5
Tnw+TdiaU38UYCGl47GgOzBKgsByp/Hmz6/zeXPFw8A5j0C10OElA3/5/D8tRcxEktAGoLWq3CA7
O8RAzDy8VfZQFpV8wQiqrL8sf8ty/pNbxLaISFy2Vwx/GGWxpP/6iiSfAHvKaLC7juE/JmRAf8tM
R7aHJAsF8rrKh6RYzCZc9WgmtannMfz+5w/9244D0caEcgRIV8B0+BwORr89G8s8mFdA+MPrcYr0
QldzvoWT5KH+82v9dgPxWoLvOBBAZhdHzq8fNxli5GfuksqBJvgNrhyzMjdZYjpCVTP5kcH4HuHZ
+395XcyV+MoB5JIs8el1Z5oIRlV65DgTwHlTTxnfalr7t5Zt9eWKXt17GSOJ+8ttywP56fJi53Qp
NHBzOhwZ3c8uaPaiijhLALDS7Itr0+y60+SacHuZ12PKsd3ae0/9fPwu0hqFstEz/LWzoHvtEvrb
WyOY2ne7ziSA28gU57xPs2nTRGFx65fKeWgqv7wIST2zVqmrskfUq9lrmdom+QtRECwD95lBlENM
YrNGWa43dqwU0LGA/JIsDceT4GGoNzbCoVdHqK6lKWG02QWLZrMqWq9+00g72v1sMYdHglAFN6NF
ctxqSmE2P9chsGBg3JApQ4dkBSSEe0AG7B+IOmJj3QDcK1emKv0I3Spc7W+h3bM6dFEwNyfc9q6/
wWurjAPCNxbTxEWespJgVmFRui0rXigbfo6Qm23RcDjuX5ZWNgc3rpr4DXHRpNWV2dfRl9yPLU00
BVbl8jR44AS3XdADhCuHsqyvDRuYNIDTpLbZz8L5JsbRwTA7cJsXsI68UpErBWYIKf4updmSbAis
M647ldE6SBb0WhLLZbYTz+8Z0FNrweqZ150oez7IoAtY2BNvMkTwshc5UxtQcraDpE99L8CYEzyR
K9hO9hQwiuh81qGLTmQQtgUt3U0jm8E91E01hfRARPSUJlXl7yaozocRCsZz16T6UQRs+JvA8ERz
MmpHnCsZE1U+JVmAxyYMur3Mllu7p849DCOsh3VaR0t+Wga5DdWZVpKc09ln+qHF+cdSLSKfT2fC
t88vUF2xruMOqbqXhngfLhUTrv7YxKCWDz/+fp4ZQXw2sZQEF2kvA/fCj7z8eRS1g10cKNehn+AM
bvKiM16MTnr3yObzYWW4ZjR/dTqdUzAZdQl/1oAQjGei3ospFDuQaRqZTjgSeg9MfQD4DPWs2MkS
iiSSUFmWlymaEpiZIyicjSCaDk8sreRp03cBi8Ys0WGgjupjjEAl0sBVMbGjrXwHSTw+LFeVNIiX
i5vJFEB1g+otPNfTOO7/vM5ZmGR/f/R57GGleix3iDLtX5e6xc8j3UVA3ODsmB+w1WfVEXZow5eP
gW7YKDxn3gXcvaa5QiZV+9dEF5Eikbtu1cLqNYQ8OZFdyJ3D6MvZRh3M5DVQ1XQ+upGWW8YH9jvj
AyvaoOuQBae8JKyRQfmT+RIUtekciENrm5PJSaXeCOSJ1daHpLXJ8zxyzg0Gp3SV0QB7iuNhejfQ
J7Y0k5l50okkxSzyO/Ws8ixRO83Zmr5XmGh5k01mc4ctKo82Sjezd2KTYxUViPOdI4hJ9xnz8Bzv
DTr0LDM5lgakzOwHwIXZeBmLwNLkxJsTfbEGUmY4POdTzmF1zCdO1xbJQv45AT4ni03vF8jYbUnT
8thH5Vh+6cIUm1EdK55taxhus8SyrhkgBuCkKJpf4iq7JVVAyg3TNH3ZpF2F3sZTpKQwgXguq7JD
UlV3bn0Tab8uEZOQznHXOUTeb0FdDwV5NBFH8sDLxoxMICt/0RbuhNE0oi0LFZGzoilJgmkCeW3i
vXgbOjftVuBCAmZqH9sX7gb6vBZo8vLNRFaot24r+NCFkyDGDZgBBWvw1rZFgMKC8pZOEm7IH2Vs
nLZmjmdmitE1RKwginwuscMMR95O5MX9Fu5gv2ViWTgITfKQFi9tUKXuujLgNSOvbF9MAVzLg7oF
cqxzkLAxAUF6lvY1OU2dQTBUXab3vouMaZfFHSqsiWDAf82ybwMSI+m+wzouOJ2PFGbgcufZhTo8
lVUuCTixSfRdz6jCIvzTGFPfAwp+yzmFYZsht3ZBbTYnoL1lvevdbhFDteR43pRmzWKrMv6TcSTX
XrmtS82TFjYjEYV3FZpyK6Y229G8JWwQ4W0kb/IOLv1Ny+6T7xFajIuza6woUPve4f6yRGl2t0z6
DFyn9VRXA8Y823b0jdnCwH4oGzsp0F2rRb/vwbo2uxULB7IMPE0fP+RQn6rDiEYGobfJKAXI9MiS
tZGMbTpnXTRxMKMS1pFQqIKYPAxHkUe+99Wl9TJtflSGje8lxpNsE761mSQ+bu10bl7ginGKMlrN
GjvpgU9dsQRiR6Dsu60WU85qYN+FO4R8r9pEuFw2PCm12HC47sct4pewWpMBzb83Btmbe1TVVv6g
yGlgUNuME7zQoS6yR78nD/NGe25T3kPGLrutLFPWjR9LI1ZUQpUzL+vuU7dFvImdlbNEO3HUx68Y
Zv7GkoU08TJyJumhQH0vpBV+6e26ES/IrmeQCzWhcsKywMJbcsdOGDxyyXv70KWG/oYHsz+USezS
t4tyenrSZrY3h2F+Hlq73Q9e7l+oqWKOZJqWvjHsyfhihjqhtCQDdp0YFik7ipji8S4YTItZrZ7N
h8D0UXtTmaIKB7949ObYfqXCxdplaffaGQO1AwI+77TINWimmYYQjydw8ckpHpG0iiMM+QYLiicQ
EmDiP4e2o/ZRVXOOKRIVEGHjRsNlRcV0nEL/5Em6xM+50TIabm05vRZACr5ymg2Y4Pri5I9GQagU
9eJqALs+koMX3gpT+q8YuPSq7UIEconfF/tRGpgBey0qa+VbSXAzp0okaxUqxAqp7v18barJuYgH
RwDKG/uHyZzVfkoIDxgBvtzj4UKCGyxoetFi0HGT8trtE+YmIN+OqSPdSwCmDuMW6Lt05ToWQSOv
0qPRhG+Z6hA7upwZiXdTHp4Ek2dvxXXTt2GAacLivt4KXaC3mekBxL2JHqXverUeg6l61T1x4Suj
8Utj04yq2KboY9E4t6olvAVllrIqcdCVl/G2Gf5uhjEOsPlKTTWNQfkZNTriRVRxbP4oh5tNYg/5
CXtNc1/1vvUaMh76GhoNgT+eL8N8a6EJ466crqFVVJsapcuzT6DeyZ3z6hWxnrR2ZTLR7wEYwci6
AdYE+ZOpucgPMahDJDKZ08Dybu3gvmsGTKUknyXw0mcUaJ0O623EWoQ3LkcrPMSEipqj6ijRewvb
UuJ/BV3RbgGhpLc50wCWIE6FOzhU3vVgha+maIttwKwQoiFAs3xvId3y3kQe9gRK9/wzxA9xbDLL
ZwDAXauafeMpdBg9EWnxbCTXLTfM97BNbQQO4BLXNQ2+JxE0M8Zi4GjrVgIY2gyW6OhTRa2dbl0I
WMwpvYjb1TYLOhhcxuDJzIr+qkzjJWfJTsxgV5m5eRuTpaOJbyN1Y2VzpNvEWWdclXOCvCtqpL8f
VAUXWklG64bFTNbW/ltoqvwwm9o8BXnuYwyLna3swJGSAJAVa2/ERWdTJVISpAXwUdNr2b1CcYtF
CJfKNKAP9iCCtZeIfTAwJQphMbkNeOVk3t617TQfqNiJPg2i2jqaKTizxupydpQ4Vv/CAJ32TpdZ
z21jYW4eCA8jqsodAZ0yLUgOOKnd527w1DYvEVbuYmWEQHmxUz/6Oty3IcK2tEQMim6jxGlkIiuX
BmebuosEjULtXloZvJJ4yeOgZfIElNPEX6uwi5pgSfOhqa7I5gZCXdGQCjtrj1QitzfSMax72UX2
luWbuKwI9fncjnq/sB9u08JND7g96kPf2hlPY13sIp8FgqxDwsBYas9+a8h9NTghG2mhjj0eQ+ws
uXeLhmy+raIEZd3cNBe9EN9HcyyODQmdQJKBotPWHmS9JS2A1mZYx9YlqBLzRKNpvkrstCg3Rpil
SGXJ0fkXkF9XbrNOVUcGwdXVPIa7oZbRHpNJRebAPHQ82k6f+196Q7J7x14W7S2DCWxQZ8bbVHTJ
s8mUlQFU2BTA8JwwYqZihdgriGwHY1DAUPHqc+fjacSnlXzD89gh9ul7vfcR2Z+mhANrQOwqnlZE
6+Uk9C1Lz5ASr5CKfWIC+VkFiRwO+LaQDSApCBb7utyg/sEH0KVISIrc2GX23D/0jmOoNbXGdMg6
k5TvOOt3pa2dl5BDdP3NrSMPM0fvhcNZeXN/nbPsPjZgj9xdU3oeYlHXaHAM0M65C1QbXDoSBTn0
e/WFCaGJd8PwCTWMFEM3vBc4v4uBTKXJnevF3tmN95omo+KBDpLvHok7TMjLyf4a+8ROUtVglSBC
zgGxIXGtDUaB+ERpYABNFQcI80d2C9WyD7WU32+NtptsF+aE9CL1s8drTxsIOfI4IHzO60WB8zeD
R37uZnFb9DOznDEPa7mXSuIPAM5zj13ZXSdF2Z2G3BlPVVmgnKkDTPF+9m/T9qjv595SF6IODWPN
S7W3SG6RZQrmFaF0iq2d9kAXTHDjZHtoa0fwIKYoR7Go10ZLCJqdTtmEUEahrSBYKIqvEy5/jOzH
C6gh6WSRJ5HgakGTmCLMRSKES9c6MAN87VQ9fUk9Qvp2Wmed2KSoi9cuNAdgbpVx7FmpL4aEgJVB
pY+Rl6RnVnXrHJSzuFIpuDTJqrkHKWbvFPC6S2xe9rVYFMJ2kBpYJOP0QeiW6Pp2TrZwKPDPMDLd
dJnj/hsMc/MkPLNbUmbVrRGZ6FDr4CFzkIaak5MD88MRIcdFntGM6bY3425vuFV9iGxbxjvWIKIC
qwE9VGl6zQo5g74kWwSn8UID2mLM5xA5czcPPnoItx2/zGr09qJCH0UvCTcBHYCoG86CYgXvTKs2
9GWsZpUOkdiPdquOZqUcZnZJhCGB6fUpqLw+R33hkWpeaugqEpZJQKp7w4umuHMJYqxTEFy1ePS6
wF1HFTUdCH2ICKK32cRn6mftWFASCz5w3lvxTYToeEc6hn1ZtJX/CKRk/p6FCJlXvWnO16i+rhfr
NflgvFuCPZTLGaTArJW3WArG3hjCc5TRAyUWrYZ9FFTgV7LA5Wo1KYGfcv4CEkZs+opT477QRn7j
+bUKqe/jnL/aNyxgsQhjh7LbSk7o+Yl4xhSKRanFTqCjIn1v6UuRWOU2O+Rxrtxp+KP9jvCBxSUo
KPo5oov6rH1NDd9QtjCoqfzj1NGjI1IB7AXDomuXXvWbNw3ibsLlcSq6DtOiOXQRCrnBnRieZcyH
Yw6vKaKghU+W1WaO+tiJn5w4b/HTxPR6pet8sZyhRS0VR0c78NNT1ZgON2RHZNagO3iuHmKPac3A
JvwuWIruTdP/Rko0u67CSgMRpiM7mSsfogCkPH2a4gA1CH4tB/ovAVxOzwbHMaCgthkTTEKqz5sz
jpT82MlU7QyZ4JEikDfetq0ZYxsgtpuwAJw0vDI5bqlVbojrIMgMAAAaXSThbG5IR7V0roZ57A/S
WFimGeaf5Fg4+JJKb8qvaJK3K9X0M995cPa5GKcok/mudabR2tK4AW/vsbKzPZh59k7oDeLuYkgd
rMtO/oq5Cs5/PPlvaT+Np0Y0zT6rqvpoyjAVWz8ET0gGD+RYduBY3/aSbhKnar8cj4OyxN2MAUAd
GruvnnrFpV7XrF4XOjdpU1GfkQXAsuedMV2axW4u+tDcMDnL9zYasHQ99Tl8YZuT+TbKbe9rYUGC
Ic1raQeycXaMeSdcpwefcExrVzCefCOgRrcXudAzjoZpHp0jStHqteB4T/xQOT8wMZ5zQDZGKHl4
OI2uiFow5KV2K3yrKs9LF1/ghBM5C5KnxEOys2LnZMZEvE3+nSMZRr8aanQNe91IiVwwAZ/BdJXX
wA2sF/odKE57oeOznzrRU1v69+zaJvuF7up38G9msm6qsCWsB83uaw7mirDnpcUYfXRMRKH479Js
qn/ZDRQSacPwb/FrKiz/pScf0nzI6IkkTkZaFUX8YSZDRq4XLdfJgI6wTSxT36e9Aa0ilpScfSTi
EL1pUJyywsJgJ/nBa9/gMdoLI7Kw7kQKmMvTqBunOA5OUD0pzwbmnMwWDRuj9yk2wUWN8dZiHouH
BUNmAo8x4M+WtZzKN0F7sgbumX4d3YJ9RQ41xS1CPdobP/qKthRWw6qXx+26rYTxxr/mrC/I7l5Z
ZOu9YPyMzlXXRJqKIcubHOW/5Jc0gp1pQ8S4CdQZBR4H+qkrti5CMSwq3bxmQ+Kv8Sg63L2hmnl0
SCOjs//x8+yjlSGWctxG+n0MgvgUx1VMzl/m2cUxBYeAcjPXkk165UXlYBILWA/WfCg6e8yRCceq
qa/LOOPLgN0+k9+WMBwqz0WotI/cbtJ0Mhy/MeadT540QGgi77sb76MZPuEpfKlcMkM2DUHv5D0F
EX9aWWmXZ5QmZv2A9rwj/yR2neJBfoziZQ9Z5NAn4LQxHNFbLhj/tU6OjhAH8VtZwUDbljCO6Ch8
dAdoifAlUXPTXRhKyfg1oRcsKBX9iPTa0tHZAQYJM1G8idl4O0Zt82KQgkVT+mO6+KNd4DDqx7Jv
JAxAdWdyDcif4cN5UDPo09WakXVH5IG3n8Tc0kXRMuSLGhCmMHP+mLkCMuOXjpiOabxbqH5W9G6s
8tzKtuxeCt/iJzF5o/WDaQ/FeMsqycgYeZ2bXxqu5KZMqIjzy3Ia3UyspyAb8iuLtae8UAQJPHHe
7/rHiswX+WB1tO93usaoyT6GZ2o/MMBs8a81/Laym3mjUuOVvAo/PmoA1YextR8aqNpLIqbZybvq
KpMdS4riPYxnkKd1SKvEWUQQuGndtYYbMuC0q/mIY+Hy9m17wEmiSa7cpwPyCYx+5YXhTf1KYut6
JDDNpjgNskMpEI9X/lzeu5HS3ur/mDYCgxHNBTT5SPjEfUxITNFEd821qyurPgY4eV/+3I/+fQ4l
UFlY9EoIrwAS/1kqQxc47CG7reKQC7FiUcuxu/bNXL19vND/12LEkGnh/yxGvEE7gcy1+EWPuPyT
H3pEw/vHCphYh57HEDswP7SFP4CFhgN7kEoKcrxwwA+aTEv/U5Bo/8Md4HFuhkVt+hw2/kuQaP7D
sAEqrfCEazNbCP43gsRf58+8Asou20TSFIZO6MHW/3VKoUlBprVL2kjc5f4VgK70VmGr23FYSk/l
Qm3HOwSLu63y9NJcaDU/fVf/jZDO/nVMwhtwQTiayCvFIq76bTKrmSxVCdP4Ne/UeDC63lj1g01A
q1uNR6ZxxJjXE6dTl4ASgpgNvyH7UhKMGyxJM7VhzOdReCBKJ+8lSpsOQdro6HsIfWreG00hFFgQ
f1uNXvfXGc8vE57lrSMJc5BoLRNejvKfHqrWm/Ck2fW09qCBLSl1qYWpOm3whEyT7T9PLavbLiSq
k88UzXZ6rB1at+dptLto/efvcRGv/iQk+HgzNlsFmkTMyzYEj18vJK3+rowTR8NTHPHuA7cPuhV6
6NwkQy/J3vC6iZ1vucSsRXk5c6zslIoOMixpKY9NmSanWtRq2tlMHzFqGvSXtoWOW4KmUHt0Z9vE
qfUX9cOv0i/eNCN5x0ZpYdnoX2AC/PqmGV50uMlHFlUhcLjg67G8g1cXVJtNnYMMJFmY8FcrTkO9
yekg1H/72n5dGJd34CBHD0zH5XHjffDc/qz4QG2XexjAUIOJhPZhorAFc76EH5HTsDE+nENZcjIj
Vxk3pTuF8EjUUI/UDeR5MHa2C00N5oJg2DpWEeScW9q0f/zL1f1v3ia3G8EJtuA9ImP49W0GYeql
TE+HNU8SwOCqC0gXolO4I6uPasG0Kf/X0h5qsBOIU5OrZh7ZvUamDGS0mfSstt0swb94YN965DuO
tv+CNv408Fy+SgIl0ZoFrhkEfJfLxf5JPLMk0k6ytmtc+iKW10XrMDnKYAGEq2GCqb4RzVTvShW6
QIqmMmjXXkA6s4vVzT9UQ0OblHSl4DQzsX7rEt3u3GbM9bkVBVTJBZZH2KD8UgtmVGuUscrgaGPg
a5OGjsztJEO6Fjh6S3UttaDmJpTOix7GodMPfiQKxg4DZ9cNjoAg/suN/DHN/S8dDx+e9r+Pbshf
9KFIKj9dIH8u7IrY8GLNjL9hIoNzY+AIbwIT1CbnxlUd4dBe0xjLtnqyzackUM4FcNWYISq8M7LX
7Mz+m7gS0R9f+s/vy2dlRS/MzSMEiPsP8eVPFwWfix4ClxgFV9aFf7Q4vh01lVy2CbEuV2+ZXUr8
e1FaDeei7I9VSmDdNtMOuNQ+uAkrM0pXlhr10V/if5Uydl0m5eNgDvp+csLnsBIMfaOUMARRDlZC
BdD4245TEA3xCqfI0tLw7eo6tVxKzZRCkAixst87JtaqoA7M+1pV71UVMar0i4eC3MGrSS6nfnOa
MlBlYLKFqTFYtxrbN/A+y+3vGt/RO1lM3xWZliv6t19HUxK8RIcXBg/ummhbNq55sNEMbmxflmf8
qbwTwzRpM/Qz5UkYJ++5NBhxkLoml1sVN3FnjrTZDcaQlyFN0d3EHBa7xzCcEAl8mXER7GP04Ad6
SM2d5cV33YyVLuaOOAAzmS/dsVhE7Uwvd2XMxKYZveDVaOHRZrGTXEZlSpC6jLyvrOWnjvnNBiVI
eJhqMz6Iyq5OI5w8ChmfAdqIWR9vgIhR+hWxLZ5aDyN87ht3c9aGqw4ZyrGwpniPyoBE0tSXjPOW
HO9e6y/Udg9h1ObXdkPn0lr6a5PRTtiN5B4mwcUUG/6zLEfjq1SA2blXM7IKzKyfzZPQnhYnyBrD
t3Fo2/dyIV+M3TZwunzfFWNxYwSMJtsgAp2W9F9TG6SSOVTfHNpc9JRa5kCbMUcMj47Wm29R4Wdv
prQYcoxzD1Oq0RHmW6r19xb5xg2GN+9JjlHwjfRVRl+mR/wBBm3jCuB5um86khfuEFQMR8+fq0NS
w6yDVHQ2RRceG8uu1JoI72aLGsPZzCYy5w1pzz5TmDi91TSoj/Esyf+uUQLtNWq7K6UySk7fky4D
SoW1VNdHpwu8jTE11d5WXvLoTBEYtdk5Z2DBqEO1e4rzxAAXBhORMUpCZpoC1zpPDcFjaN/rBxzT
/yqUGAMXrZKvZBzINzrWNjeodkmLS+3qThBwtiGyWEDB4mQDTKmuk1dmytN+SIxklTKug6PR9E8G
COw122JqsoJb7DuUFGa9Vl6mbyhiYEswhAhoohTwOr3chQxRq7zqdvnINI2ux5juB3TUEBnT55hC
7w4Sf7Q11NS+sbDmB+3a7VfocbBNlNbrwIzgMk0ZgBEPQeyKQNQ1PUHy1TIsquPkezlRmC6sRUwG
DKMZkDwIAhlorVHPe95HeZhb0bFsh/xiytv5MgbesyJCgQDnJL2EjDuQnuyGh4pOLTAEUMrpaLr7
Vg9vDYqfB8vmjqXrZY8nLM5yp4IOUXXpFqci0jelVi/94KrdaAbySKRtgieZU/J2ti39Us+0ipg8
R+tQ59ZtoN3kS9wp42grcusmb6r2svTDQ6cTeT+iGe42kN2wWIbmDf8rfcSIDBDLVwTqokjzj3Hq
xPfQXcc3ZXjZcw/uwCaiDNZJ6Tf11aSoegkQ5o8xkcVK4kl7R4vL2MnPsuqlzyd1mFCqkperpsOS
Wr9wCCKPBFEyiR/yebx1wOlfw7uZ3rAQ9ut26t9KV3wL21bDI3aM5OxIs7grZZtfYexU35FmmJx9
nYyGqBsDHs6M5NAFswcd2uHyObkmeSwa8Z5E7HMP1L/vMk2HZxcbxpfSKpkHF05wSg05MhVavoSR
7/HfMtPz0aerts5NyhWCFaxyO2YTUUwi6pbdw4WEYyW0f9zQOUBqAtlJ3phut13bV492HjjX+ZIh
Luj8XTh15x0sM8lPdtS8WsATbiFmZCfRNeO+a3JYBMLIr+TomdsGGw20HNk9Ml2LQIJIEj+DbHpE
qt/ftEWXXxP0Ta3N3463yoGGhcx6JdU4bf2oKPZxZ0HMcQv9lOZVf5XLEra/F9c4BqOi8+bdBOTr
OhgpZWDL9XTWRBx/M9MGTFBjsu7nZXrF+BKPvdeHW/jiDGTCcDfOBXJFT11C66q2KY23myFbBGQq
gNCC/mkVt9NjU/VQBinlGTaO3vOiP925Ec8z/fQIGmoEznjNAMsx0HzSCwiUuo0xrlzS2Eu+WNqW
x6yOcsbmZeFhUAhVevRHYT62FGaL2RWJGNg5qKUM/Va8tL0vMDFuJcE9Bwvh0r/SV9/SkJzUKLWD
E2fnaVx5ij/8iBWNsEeNBwqC94HgTBoVLXmZeddjDZeBfd+MDAEX0Mc7nuDwAgf+grbqAQSkA6mH
abPKjGZ4IMmemagyvfuG9vyuH5vhSDPc/uqH5Q7pXcPX0s/WN9EwtUD0VN1EboxUiFb3yzg081UT
WcNVKmi5kSTaHb0G4diqbXJCi4sGrFw6T9eEgLUH1bfupkJ6jlPfc85pqeIHNTZPCiHJyXBi0EHa
n0DM4HAfsOEglQpSmJoFVdfMfYICUpNLWjnqUI6KiUZUoK5Obftb47n6DrVSAcyBtSXA0rQO2jG4
F5YDSlmqwtvr0UZiQLzT3RINfp5b5BBrKXNCWTiBrxjFkxZmzO52qoXx2IvJvErr3H+h8esf4jay
wDVGUbieohFNroIdum0tFdybUS0f29h0nuGRscr7GE6+WRSmN141B8zxygHa9tjX8Zqn+dVW7l0Z
pN26YRMa/T68wxogvw4K5rWybfe7Rj79LSbc+TZNo3znESV3CAjnJjC5Y6aMGVfZa4uUrKPn4axJ
m+S99+bkmOdC8g6hDeBmgI0kk/wSkSyTCqRM00pV7FVghlNQlj7A4YxHxJnM9q5OgafAR+J0MeIk
2mcjgDBHjYy3HJXGt4zQ6v7/kncmS3IjWZb9lZLaI0UBBRRASVWKtM2DzyPJDcSd7oF5HhVf3weM
KEk6mU12bmpTm5QMOmnmBlMonr5377ncWGn8ZtK7OFsWLNNVhYbxayXi+R76Y2fTbQ/00zhUxi0E
hQiZwpxjDat8TbTmSKMv13l6P0infq7LWDNJyb23yHKEt8G8xA5gRyhJJhpmN05ZtRy180qeUPl4
10bM6AQbOw3qNTcWnAQEhTExuTq6yIe0vOuNVJgbX+g3hmmADJA0NPiV49r9bOEDclfCLPlfyj/v
0TYDV6xi6ScBnn7eEsoRw2dm4NN0wlOTeE9OWRQ7Eyg9T0zcN9ztRKnYPpt2k9vjjoMtUP6g1vyg
mcravx3iSmvJClVVdKjDgcc54o5KHQKV6RtWRxpe+HAzAYHWjNDBQenB2VmxYsMJLVi6fdv5j2bU
528WkrzDwGHvj5DOO8/XMe8uJwSXNzkZ4isPXzfDnASnP/sOdvx15Cooln1RXEZA3AEgm/4baCpw
eokcKHlCt/7MkzcCUmmKg4gT5EbJhFh2aaUGiMzajueGZdtqHxhxxVMMOe1FgsXSWDdJb6/Tjvpm
w5On/Ax/HL6h6RbBo2q8tt8RwTJjeLeycgR8hHZ85RqKES/xe9lbN0rvMatRqExjwwv3Za1A4SSl
8RLw2CK/AsFICqfHDR/SyQ5exOyR1KKlke+bIJvAw3u19zjGYJf2fZu5nxEoEiw2GbLr9qav/WYT
U5Y3awxV7otPtvEmzx6oCNUXFRtQQ3O3YxqDQjO9IlhbIlcyHARq+PojbwfnqrybKLapSXCDomSH
T1NsxtpjfVTwhi4yLFlXQ+lE2Xp5XGdrPcbjeEqDwns0a4hL+zn1HfNs9H1lrNM+9ZMvgP+jC25l
6LhCAArbUx4A5E5Ilbe2nLJz8PUAAbPzGEFPX9fjiKirbwLxRIxIZa1KiJkISeGnkBqAz01Su9dO
ucZlZ+AjKRbuuqRuic9S5O4ToJ2OAALkO8TNk2c17tzaozguxhwAXlAihl9PInNv7cqMAQuOGbRP
0lGhiwjCuKvU0Qz96+LS6CfvM5wP2DBBj66wUIW6K+fpFILTv6nJQjhVVmK8WJEJ7aWzZy5YkiE/
WiMfYCCCZXc/AA68dwCAgmRXJiHfje0/V33ikH2t6nxbTro596CPXiY276syq4Y/fHqRNreRUR6s
CPHbbQwzq0WMQcrxqm+ssdqnqiPfXEffiFZer50dvzqEwwnmBsDBFhLxBnsskshf92WWNuzH47Uj
XQ4ViHqIfKGT+4Nbs0bP0Q4BUkWXBruxnglp8EGhd2ydfrX38wSQE3ZGzBFFn6iXIZklIqMxwzms
Bsvv1i6Z8911GczwJ9BBAbnAdQTPYkRnwQMt7vrPvTVlClXfmINtDuG0dahL0bCy/IFBEPFJIIeo
s9OYoXjZs7X4mpPakpwnAEAjYey6OljqBSJW4hw72e9cLj82p8jNoLVN+87yLPz26gdTe13Ebik4
Q8P5T8KvuO/zYj0gI30Hfxkyt+xRrMnKvA2jnoKfB3q6StUM+56sbvMSb2RybWaxzaqN7el3ieY/
9pf55Yi1M+mme5isMON87EqJ2hs7xDFQcCAYPhLuy8EPy6gP8wkq6XAxhh5uRRub5babE6wIblYj
CTJs4ut/02xcupkfejGesCyXmFgGXHS9lxnB9w2yEPdKlAxDziELrQlWkzO0lGkbKtnt5jRxfrM4
P/q6lm4m1nSPj4xzTpoQAz++nV34LUJMkTMrtV86Y6qeOsWotEQy9fLr2+CfvpPvY/MH7sVC+MHq
kIelgdNd5/RNIJjF6GVOdY7DtvOHv+zR/5vnSxAlfjFe2r83+Uuhv58uLf/gL9iFwyzI977531nm
ywTiz9GS8zdvQV9gLpRC2Kaz9CP/OwuLfwPQSjFUsn38bUvU7F+sCzAY2CvxPUoH2wX/3vlXRksf
W4+uMMluZUDCm6hle5TLtvFd63F2SZySHSkigQ5Cl5goInPQRdhUnxtudKe5VL4zEY1QtMfvrtDN
n7fUL+gMyzvT97Q8QRivovX5w3p0xxbdIJSmNaJIBENuJMRrrbrA3YayIuvQH5XfHXvQ+O8U3vjC
fv325sc9Z/nkDDVsR5Id6SoiWH8YquF5YA6lEjrh0MgIRUmI90Pm1ZZ7zoj+Y0dMybtt6cLaGMhW
1nFXmeW+a+mE/PoX+bjhfPs90BkzJLQZFTJr+eE6cMYa5wHMFRkSzC8evEB7G4wLiXHZSYvrQOHy
Owftx63g21u6eFcWl7AjlbdksH3/pcNqpf+pjWSdAIc4C5lGHIn78dRHE4KfX3+8nxeYdC3LYeBl
C5OJ1w8LrJ3GqetFkq67OaMUqNrJSY9ZB6ABR7fBSZAk1urKxdD0+us3/mcf0laK79lRzE3l8vPv
VnZbKI64lQmAtwgadaWmJEhOREtgDTeYo/7rH5P7mPvHdBkeYxT++G5V30lPp8Sm0NdzzkMypdtw
INcxC5O3HIvGMV0u9a8/4XLp/vGo+vY1wtTA7217XFdG0x/fc8JEobAXkW0vHPHqmCVfHlKZ373N
x/nf8jYobZl9k4PJfWL/tFo0nQxmOkRyZplzBhL4ltjk6e7mCZn0YKY7Q0M7T8DEFr/ZIn7+CoF5
SFc4DB0pWtwfHo54cChmoJetR4ftARtV1AKN6Oe3uYgQX/36av4wHVo+J18cbwNaiL0XBefHy+ka
4L9r+IfrIbGTJ3egMb3OTdHvTTPu2+1EayLddGAjOev0S0o8TesOxa07Gdu6hKe6yqNirH/za/18
DZYAdKoEkw0LU/QP90/qQc3oCLNd9xFqwLMIkPkXnZ+OlyAn/N/sRf/szahCKBJ4IqBC+eHNZi2A
CocZe+LiPEUhFKOxxwy3au2x+vzr6/3z6l0ebuBaiBZkVX1Lwf3u/lTsdgkLqVyPcU9SYTKyevMK
mMdvCrqfly9abykVan++VeH88Jk6RFwAzcNy3YzFcAmmIdvP4+hssrmGuU7Kb/gVkmb+8KdK69ef
8ee9nYkjb0lxy0bLdO/jkuqKNly6cCQbMXt6JUVy1lgJwKyuFYPE9LIHliZ+s2D+yXUF02JbjKSW
rPQfb5ra9EImlVCOI2uebgxsGk/svN7m15/sp21d0WJm8/GXvcHi/378ZL2bzMnMJ0aYaxo3np0E
QHo9+5QipF66T8zduHmvf/2mP0KOhMkG5GJPpj+LfsL2luv93ZqBNDMYNLT6tZf5EQpoGXoHUnDI
ymuj2TsQ3cWgDY4jQRVFiUF9pTMVvsVFXhxaQXPymAg3lVhJEnP+zTL7dm982I35opXvKkm6qf1z
PSNL/EV6MNAfO1W5R8+TDPtEkQwCXHfwVm7h4o/AEnkT5CG9x2Qujm0yhNzGc/oeu34N/3By6nI5
Fsa/u69/uglcxv2Cige59zfA2McLN0wxDUyZz6DFcSU13ZB/mTmQqa3SuKhmfMziMs4MFiZ1ImUg
7t7J2urZogVBgfjsAMo6YCUY8EWHhAC5bjDilm1ISd60WTPBO5gXBkAKF2Ta0m8aGKcxjSMfjYs1
bRjYkTQDe5jQHCsdaPdPEMJ2Y5ED9qsMmwLQrjTBZMC0xeWIL+MdJE4xHdqAHv6O7lw27irL4+9Z
2vJxGwDVOoUAU2NiVri3/qRJVdE3bk/f3U2NGd8IGRQEo8UpY+pxyr66ZqbR9zIbxGWPCXJtc02C
FT0mcBPpzOArmqR3tkKbKetQ0fEhRyj30s84MqerWEhSl36zov+8H79bN/YiTlrUCKjPQKpjRv/4
1SRACzu/iTx6d7GKXgwLyfPKnHTZri1ojOVqblpUswVd61mQJrJJOnkTQHYgmxlfzIopATEpU+hc
qSLEkBcqP7qZ23mXpdEFs16DEAyF5B6/h73mWRPczUiL6o3khgDLnM/desamsrfGHA9+EMwI/bv4
y2wNhrHK56Bac0Il6aCi5xRPlXjB3H8opzrBisQYlTF6Ot7Th6SLSglEIjcLEbdOZQ0L9XZONqqu
b5etKt5hVrEPZOBUN/VseaROx3gRKppKzT6BUEzmB+R+ouP7QBK8I91NBIhkwuHuFvM6o39IQNRC
s0HR6VxiDlxbqSHUjpGsaDYBYtFqb6QVwtRITzvbdUB4mOiDsRHEx8qu5PzCoQp7Uasca1NHExEk
hkR0tGp5IuCVzfLhgVBwHydiD/6BERiaWJ3counG/d7xW+itWSva+P7s0RhEobVJnKy9DYSu7mrb
Te/pHuTv2Klb0jKiunVXZua0JkbiZCL1MyT2rarlvsm8BmZv2/p/NJXZlNwChvMpGAro+6U5g9CO
5UQPCVs4pA136m9EHNS3JiLso2KdXBQw5E9GJ3eq8b1dIyd55uKLq0Ij3q9sIyE1sscVjVu3a0gQ
rO3uIEznPQr0FyOJwI3QDfY/Nayou8hw8GTTjyazJx7LVTaa8jMuU/Mw4l3B3Bc8OcVo3TSL23eY
oRkQOggZ3iMI0ZsNwKOA8fXObzJfoI12rUudq+Sck15xR/IWyO25DxVA5ESSXQEw4Q/G1KW3ph+h
rP3g9WZ6lQXVVzdS9whsvW/tQr0fpnyWgHqzmaG6NJ+qEZ3ZPggta1cllbi1EuJ1EuFM9MYruQrj
+WszAl7qnYT5zIBnoUplf+eSEL7NMODvAz+f0w1nnHJvlwnqJBZit2E3AcOf9lzBxEAf1hpGByvB
6/ItYVQMquO4cR+AtD9EZCiGJw4T2TFthIw2KC/bveVXDvRhBs/P7dTNXMnUyXZ5EYZs74adIUUu
e5r+hthneA42vQkaPOzVdOL4q7i548+DJKuwTBoGMETZkqaAXICQPDE/YeF5Sjg9rriq0MOM4ggB
Gkg+z1ey4H2yCSM4QMrI011WY0fdzoPvvFmJP5M2XHZmBuuwmK6rkv4n5CAGe0DcSAzFd7GNMzwn
MxOrLdIS+zaqI/XoRR5sNQuoPQ7ox8JxzKPrh/e05urbXtfxWzSo/FiU2UXStURcOOQb5xZL1Hmp
pvkldZvF7lakw5ewSdr9ZAyvhNzWj4Uwnxu3BHUFmmoPnSHejMnYbf1kCJgIeWJCve+TmezIzlzV
vha3GuwakorQVnjxZaSAtmbJthxUehmNcbDOYxqzDipUVKdMuDDq+rcQEU6BziKygY3xuS9MQgc0
ksVcjG+JO2R7opPcHX4lbwUPLN6RVrlMuhkAgKM8BgOmGA5RX3EAf3HaqWfs08wX1ii8dY96FDKA
SRZZavnraYhPosg/scF9SSEwPaSudcFsst2PNagH0iyqqFh7fYzHhyiSXJDAB98yOfUDOsqsmMEe
gxWwr4Rb2CuSVml64E/e4BfPj3EdVA+u9HziV6DDG4TdLbmIxUVtde9EFRDXooiXTUg3vma3Js7H
idgq3WncWTNjVHRQ+Prpp0PGQw1S0zc9+oJQoNorvLuy9Bw0fMLsL9VkmleYM1uGzkEELN5lZBqL
m8GbPbIUIlD3cJrWWRlhgOPoC12HZ/KmZAjNh0hxDmziuojW0dhDiEI54X21iBR4DpoSFr9f++uy
xb4DTZk02NYQJyJ30ouC8JGLJvUZ+SXDJxOfLaw02z5NbW4dC/Akq6pP280MsyFtVf5Q6Nzkhi3h
i1qlv0sEaT1k7RgE1c3PXkbQW6XBDqAJrfU+JdTk85R13qeUh+nOCnK33gk/yW/cin5O0kXeBbcR
bgzQPU8DsVjblFhaOMa41bdUKsOwj8wODVzKUXzTCSNBtiTsdt0vgcfaSAmaSo08OKZY3QTsUKO7
FDouX+fawqXpk7Dtoe9YWS3hjL5q6bc22vWJXo28T00RkcPnBvM1neSj2ZHnsOCwuLFN85Y2vN45
Hhn0cSOsEywn3i8kQRyUu/XmdlZ1BZW77vA7y3mH7M5lCr2E9Ey4hT7XKallY2+Hhx6cH9288pPm
PllnfvWKXQXUFJbZZ2+ylsQ9r7gE0VYuKlRG+1oz7KQ3M6xRlG00dLxXglNJLiyguUEJ9R+iunOJ
+1SscbtHXpIHZUKs82jdjs40sAfgMqdjTSpEN/pXHQTJfu0Ug7er3BHLPHvpSQ0k1sSec64IPnOY
94/ikgZc+sRszt71srJXBeJQMFW9NWu2nxYz6jyoZ4CG0wFwvJ8CKCnsr4Cikk02SOOZ7uEMLknn
9rBGcuEcLTcrqT9K98mwp0PVu9NlrG37SDTAhFF1IMFK9hjldJ/XG4v4Lqo737sDb2auW4cWC0s7
ki4KR3AUfRGepW6GMzHgn3H5pAwEcP4iUkSol1EeUNobkChGPNs1BlicmgQ5GY4GTZ2aYrowtAZE
w0xxXffTl8KckVD1koqAgE0eq9TGxbYsqKhWqRGB1I1ZauK2L7sYNmreNASKsroJuooqAxo3o5jn
Mpf2S8z3ikSznUj7YF4Q0dAn/LwigdEUSDi63rDukAQw2Z98Cq79BMz4qjDG8Ck26oLnkxEmnLSn
yaDAsALOn2bc2cYJPRL6zRDlyBvlrvPUycE4lGCJz57ZI6aguxTA/wDx7m5sDUx/F1UxRAOZO7WB
aD7LtmQXpd6GY710yL+ypm1VBORl1eXJlkNUbxRhYdDZ57l+IOKiupwZdZ/mBCoPME2uoxlJ/9gI
tV3GpgStfFMUEfLz1BTyVvQhyYFUa0CpYjXm/BvI31ISuu1m8y3YIAzeo1bvhTaGayed/5iN1gGN
gdEoIFTVX9hCSZJcw2ert2bppKQdee02H4Nwr1HfH4owN3hpsztPhoNyyJ5qOAtNdLRwfF7ndW1v
iQOiHh39h66siS3x5Q3+ER4PmgI1qFSMtBkLAwrkYD1OE40isJToeuYnKK2wO2Y/3FWG9rmYdXDu
LE16Weg/FNI7+GiTT/gUgApl/lNUOPnb4g3cg3THGM5FRKDbR1sJVnVbekAXSL0YNgPCjh2JztB0
CGJOx4ioEXTQZ07gBcQ4qGXPftJUZ+kEf4TKep69LiAFccSwjKjf3pVLsnoa6a1jaWIu8GFvotTs
9uDskUJFLpVpodWKGoeF0wSbIlFdDIYoOVEBg221pWSaPZjjTac9Qsa0btApLmUQgBDYpVjQMuJp
LbVmlRCMXqlgOJlB1V37TL4UIrtYb2dU6WvTsL7Q2zOw6vfR7ZD28qrynBvdiprrLHhwYPTXl8ko
5ssoIjtP9yG+LkuS1J0GGUAxf8RHLNHtksppjfTqeWYUSKlGREaR5OVmP/rq+hOT924kUoWoOAtc
HiyMugzTM8L34rJk5oBSIomDTZXF8j6KlPlI88ZfeKeCYEs1D3dBhJZwNwJmtfexGJxiO4asQCJn
M5QdzeBeOr1MDlkWugxRwl6fMAAax8A25uPkFORaQ8GjajINktTmHFLojSdLXHIq0ecut+Pr2Nfy
HJTWOtOz99KOI/5q9huEDwkxg4hxINXF+NydlWoh/ZgGMhC38pobLO/wPxyVHa0FwYIMYH4p2H5Q
hgV7aC7dSSlMyqsUpMcFepboukrK9OiNyYuXmeMzVp3uSxommPAN+4+euCyC0Ep1aBKAJIFReSeT
DWAd20n7SspZcmFiecCd7brZldM7j/lUUMWocEGEx5KTFOIhZtktZemwn/wmR3uYRRkpXeAAGsLk
2ekX7wgWXcQvo+i3+Ap6gisZQNtr9B1JD/mNOC3Sk1LN9HnSlZLshj1Qs43nQnMhmMTGeUtyQVFg
YrDj3DkgTZ+YxnPa3hvT6PTrsEv8l1mAWOR4NEf+cGo9zI1Eq8RNeRyCLio4XXMmPZmdGdvviE+G
4YIuN7p7lc9F8yXhNcdPEqervEJ2JsNX32L3hkLWqfg45n0bbgVtiqcWr87S5YA3R6SOIFwnsbxK
rI0hp7ep7bQibgly0r6uA4BC5oTw57pwUUHfi9xWr2EeItQA5hUe3G/tCXSlbXL0lKFtxApFe+iR
RXq32RBzLyFFdOUOeF06Hsou5xmhMvT9Rar4g2mAmdyt9MS8YtPUrpGcIAeSyh1hG5cEs1iTjYi3
0RnBh7U93WS6TyDZ9QAMFrKbv24w3LjrnvMS5/Am1+KVebxA7Suge3SWQZKxHhQxmYmDJpbWmyPC
DcxmOL5Iqvr6QIGaQyqKFHE3NENzf0WvG+KPO1R+esKT1xIQZlP6NgaBlWG8TYL8SYU000MP/6xL
qlWKXCwsguC+TDgz++ZXA+9sXrbXTVrthqZlG+qq8YajJsJEzsW3sKdA15RSXaP/4zg7PwDmfvc6
MW9TCpLPbUYIlccRyjWyCoEsNjCEHrCzt2mTUBRMo9ro2Hko7ABAmxEAwmRSphG+RA5tGqSsO2tg
cLoaJBaFsHkLg+VwP70xXBBXkUGq4AA0IRzC+loow75P4zx68IFqA4iYvEsleuu+EgMIJ4xV7slV
orizfQ5SWDJkYaC8GHyfmBWYmeoWxYjnbhIfHVQ4NUrvAW170aqo9MSNgB5HXmBWL15DGx8YLJZ4
sE91O+aSQKulSbtjr0lG+CyxDta2kzbehrQngjdLF5otzCm777e2lfl7jgbavohrojm2NZsvUKsG
dOdWjrVyz0VsLJZ67A/5jmXh4aQehkmcXUp75zroBxd9c0kY39Y2GEwExeykl+YQCnUeKyHLoz9W
MTpspJEz4ueO39t1a4bNzLjo3TIDQldXAipLl7p3Ch+6TGfyIp0EN7xC3S13uovpk5ESSMyJrHD0
r+YioCb1g27HxkPWVOTYlViwqiFHvCYt5UVuzlrep3JsTLKawB+incvm8eChg6xQP37bDAbMy/mX
QRE2dWO3MskvQeW7xUaMfYvZHLd1C/wWvoxBTV9Z5I2XEt1wgG/lbHYemTuyqa9Du1nwLG6qT06Z
R189O22vWaxzt2tgihhbyXhjfOp59G1h8VXsrUbUHnKjYqPP+iq4SUXVHJg+j0tH6qnuWhOtaEVs
YDPS8ww7qYCVAw6jU/iH73L8cSax6nDs49qW+toLw+4c2+pM7Z3x0POB3NX9Mi8aA07RTrfPrZLI
4DlC7Ww0NqA139obBdTGqEXw2iwtew1IFXai6uUb1mgD1GcUfAoKC4yQU9nRJ3CU0bhrR+Z920xQ
px7acKLDOjSdviiaKkJzFrMWnFbW58yFCIgAWPlX+aSngxV7HO16Hy3ZDPFmi3BQJxyFNWVs3hbt
w9L02fW+rz5xnvRZ5lAOvsI80du+cS7CIE1fp9DUuFV8CxMsjqb96KUk5oGRPM5C3PdWwaTQEfGO
oQ5HkjpzEc5meDmJW2/h4fXWKWYvqE+ToY095s93VHoJ0TRBfW/hRjPXzFptPokGUDCVzRefL+0e
owYPxrgYNyLzW7gqHLcy1yF/UQAXnzk3V+G20GPwMDeL86iV8EnMYLpxDXu88d0sXzdD9dx8G/E7
Q3gzNe+l6q1Xzqou3T3OdxvaMPoxpRv8FKWyvE1N95Mc+2ozmrm3RScd3Ja2+paT2g4PqadvDOz2
e9kwXMe7VV16DTmGSHy969TvR7xhKd+Z0BkFXwvL9KibLsQrn/qvY591+wo/zYU5Fu0VWuN+5dKx
3eQEEpFxadBmJ/CPIFt5dqv+tcFBSYSqd3TjYLoAVqKg+cvuyu9ceWJAWdELa6oXN04pnMzaIueO
sy4oX7Sr5Y6+p9xmTh3EG8eV9iuG3PKAs01kK4MgY3PbpjlLLh2VfqndNCFPKDCsE9HK8Q30LO8T
aAaAfAYvc7ngvq8B8Y0zSX2WeWJ2YPkbTWeP4tIVO1SEw5tNiNNtgc7vxmj6U4L412CuMbqHzkeF
sHIaiUrfTJwF2UK23OeonulCaa/eylITdE+w1iEe4ueoKTHWNaONt6tHyLzOSe7dmj3ZRgxMXiD1
RF+iQHk78pII2Ovowq98O/JvhDUNW+BC/bPt9cyFaTGtxohUWSO1znM0K2SvauFsUagivHSEsUlw
cHMejfz7fmHHaHQgexImZUiEkbvmK5n3mtPrkSjo4D4pfX0mrHmGDiXqy9AYmldXJ/KK3Or3zFb1
ldlSDQoJs6VtnuhClCu3JKp2I0kpOxZ5OR1rRXoUTSfnbMZ4k4JZOHu7Jk2VA1pg306WO35GIcPV
DYZaX+LAce6KcKQGaSrK1rkgdM+hk0bSwWFw5kMYzPGuFT3yajHdMW0yHrQqutumto1NbsXlYlRg
8OKLZFdTWz+3prP4BwOsiaHDx1pNU+lyGqetBO4sO/rN4B+qpA8OJAr7NBIxjHmiPHFbH9Mimj8z
p5+3MsTMJhLV3Bp20G6iuoTfwHpP73s5mp+QaIZXKN4JRJRW9Fjmyrq2Jv8pVSAesHPkCYl7Zrwh
eZbt0IxJMkz9fAMWxDrQuJL7IEr7m7nqM2qOLOC+iPx3OQbtW54W71lSjOum7ntEo5Z7VRP51tK+
Qtvitj3vUxOcbdkT0mXmjaDxo02Azuik3XZHuT0AXHR2cD4PU1AMR0eF5B1OzskCpU8TIiZbp9Sf
W8JitoyoHskc/+rAwmDDWdSJdEzAWl2Ujs+5dJhRIgQW3SBRk5DFyDHvdka+FDuGkW0KDRNvMtvp
Ii0TFw3oFFGCm8UZTfHdQA0NXzNWhChgJTF6GGUSQc+pnATrFvvEcOBkrKNz29Txzh+G8ExzreOL
YN/0R5+HdI4NIhvm+1kQW5uy0W6HMcQWObYMaTFDhb394IrkNWcSTZPLDDedPW4pxMzHzkwPyo2T
U+7rL1Vr4mDk2rwbJc+sWI6xjY1YP85etbgQ4iVRCL8UbTXoHdEJc4L/HOQ4NlfC1bSFYzNhIx1y
IiG8hZHfo89e0jcK45wZOeEVw2g8TDj3ThbNgnPII3zVRH168FPQIkz42uu29hbbYdbg4sujs5fi
gIuQgFx5WWVuOVhfaLzqe9PjV5kKjW7ek2gKyEFaJ3VePcQChXdKL2tbZMB5Sp6UOxs33pZWtLup
mqa/BMxi7UqBAruIzSXX3vXPXYEiOXJC504Err7AGVA/OkE5vuSQoD4ZimYTERPg2YW1GZKyvGgs
Yy265gtok/ymJ6DjjK06PlmmYx4A7baPgWeb56YW3gUJR/Ubka3iTA8oPJvwzleBjGkuh4m4ZnYM
M9nLavJh/ZG2Yx4WtNaTnM4q7SHfW+rKcsaPMQHbhInv7ywABN2KgPjupleFceXFcXkOG2U+VBwS
bwK0LFsYRjzww3lJqdZZeSes6gVzanHRkgxT7kCElwc8emob2+BxSS3vXv2OOUWGXGvFMY+dO7fO
auIQdgn4eLoLx4hG74xl11zjC8JpNDAtWMrKZ8A/xI/XZroJSJHfgws1T+6YGatoaXAVDaNd7NLY
QeCdtyc1TX5FX1Z7p5JuEKWLWX7R7DTTgbvav8ezny0pwTnUWMzommEZunZQXOwBcdZt8ZDTU3B1
t2W6wt0WO01D15syFGygh51hgNXZrqLeJMOYgzQcI5lYa+hl7qMdWuKPyNP+oWuo2wYd2eKxclR7
O9q28Yi127psCrc5zd38nNRefjlx2LqVCdzGnHijOwMDDrClEESScuu+2WSONefrcQj9jSwIcu7E
pC9hamRbhyOiWMHLscpjporFgTrgD7wU8KaW8NWQcELV0awtHTBWWhZRvyV9MHik4Zv+IVM8Uu5o
8CzwPGweXQcaD9T8QOgXzBGB7aAkltiqtGPT/TctbwNhj3grZbbnrsWFzIZGXZc5M1NsTpAjYiLX
3LU0SkZyhBZrNtC5VPflDSCjyHvIR3Y/8Dx8nMCQ3nVdRTAn7dlszCd7chF16ESFsKlw4nM2V/Jg
FaNeCcAY3QoekJNt7GkA9BMNlanXpt1jIaS9skotl0FztVgdZWG+wnauT1gq2B+cZZQRyPkCZwBn
zmygBzQawbM1z6/RVHhrx9FUCQ77GDrtC8ir05WciCx2K2OsYPQs52W7fLM9yOcCjkPtJ5el23+O
WeRg4qfYgu4fDYxWHW9bT3bK4aeqcrzaWVtcO8x8wy1jdHY9KvKDSY4DPriY0V4vkxpXUVDuzRCK
6krxEOczkd/AENWzV4Nyv1YU47umLva0r8ctyv32MksG0tAzPHucHtI1Yi+FbYpuU9I4/i7SsFct
DhZrOXlfYchamxGZxj6vaS8nhhkefYCSLQHDdXPoLYxmEYZF2MmNsdI4xm+43kxCURScU8wqqFrG
ctjNSHx3dBHx5M98SVACKyiXfmzAzYKpRPYohhyVj57JD4vL2TZnzNFAzDDThgZMwMp06XZE3uLt
GWqV9Gt74pGds/i87RR3ybENC+p4fia2LZv0StgEhK/hzgYrDi3hYVB0IjcgCIZtSIdvN9alAXN3
tO9GoIs7FIw9Ja7NGHlyvuBeozFgUgXB83XcA6ew7tNcxOPBlFVG4eDBRChao/oke8cBrlPa2PAd
MG0rl6D5S5BQyXkkbJjGtSODjcHShzcuho0xiBuuNptzW8Lc64tyBlxGq+DXshFrUT5+FI0s+i4h
UIGT+Ya67KNohM5mZw9N+ZdQb/YacowJSVKA0djkaMtQIrBnLSfTjlgPTR7fS6kZeG9U1xK01/mc
lA9jEDBuq6cC9AW74XTjgzqlGkumIsUFJ3vaKBkO/3cQXLm3SfsyH/9UJv2PWQW+Tv/xtSTnlPlZ
9/f9e3n1kr+3/7m8/T/++ON/tn//9t/he7l56V4+/Me26AAk3vbvjb57bzkD/f0/eaG//ub/7w//
7f3bqzzo6v2//v0rLWYcsXfvYVwW39sDEGj9v2lV/6dAC9Xg7/jzpY5v//Xv/P2/3AR/wzLCl44S
l7A/7AQsjT/tBObf4IWSbop1BV0eWlGsK/8gVSlnyS7iR66EpsPL/bedwPob4kuxvJDJn5v/mp3A
tz4uTNwlwLIsMnQI1EDh/6OaiYRfo7MbnokBD97XeEjcG3sqmbmpuVwjWM5XbZOVx6BzvccBX9Uh
6GvjEcjdBZS6cO9nxvb/Undmu5EjaZZ+Iha4L7fupO8u1xpabghFSOJOGo3G9ennYyWme7IGhcZg
+mLmJoFEIBCSO2nL+c/5Dja61TRxBOQ73DybK4aNf+3XJJnzZXgto2Rp/R1BTqobp+EPrNSPhYU7
xHv3wBwMJdyqymjqSbksJuJ26a5Inq5uIHbY8gNj2AeB4nds9ygPjQXpKX7R3dRiIDCn+7iVZ8Ov
mENM9YtwCUSTev2mzId68qXCN2CjAIzVa0uZQ9S1s8dxvVF7y1R4gyrDi3INC4syJvXH1vRHfpTq
CvBhO9I9H3G64sjH2raRcJZvsPmzXQXNgcVmYVAaZC3ZRDjisdZQzTKqs8JduaMNGXXaJySvRplE
orG+mObGsOkJJdOVsAd+PDznpXi0EvEVF9qrPcQmn3Tm/GiTcfKBPjzHFJ0AThgPhNDLw9pIsaUe
YznR213/5Uv/736n/93b+rd39/+nQtx1lf73L/UGHSnrq//1pV7/wl9vtfsPikKx15POC3iFWM7/
eqfNf9C3iOs1YPaAPwuq1H+8047xDxJDhLmYfmABgOv0n+90QL0u0xVyReTMXZCM/zcRIR1Ta8B9
zzGxE1t4i/++1+h2Di6ncjnMcBXEgFeHUDdf+9I+x2h+eE7+K2bbv+5u+j//RczaOHzJHlA5+fd/
MWuSBsYU5uK+NQl6F59ZCjNXy5+7uH8yg/7BFz100dF6DXrnj27JxzwTv+eKy7fUrJ3sMbo5zgWL
xtZtu7fGYs7WDYAp7M7/L6KLfD1/X/HYzQObrlHL+Gdw4H9julH9AeM8jmmHSTA78L5PhKhAgdDT
Rsif77TeuTbTZeUr81ly/ntYybky5TicL8sLXSguOWHaKQcrzpDjMYVYE2WLJIW6O5po3p2MqX1u
wXtDUbU+/D54kLYVWqyo+BlS87T4twRJM2oLC112IoaLLBcNzMtf6nq0EN2qGU08O7B75FyTkvn3
ZKq7abC9DazdhDkIDbxUBmpbUwLM6LTp0ZSCQndp0SoWMMCT5pRcRkH/iN4zQsPL9VEtPuGkZZUx
upQpLx1qfpg6ufHQqkF7SOLE3a0jsl1QC+vQr6bGdvFszmx6FGjqjh5BfxdXbTowVZ6tb9Ytkl6N
ne/6hPSywr2+cXot4nLabsE9P6Folbu0ql9TZQdHAnJviy2enI56x4ScajeVxamw6ZTMwfji6FqW
C9senu8x/mVMybDRV2JcO/EB6UEiQ/Bf2p4qcrFjbtcR19FOwdC+EJHUH5dBjFG1DHVkMLq9FmNp
/gaAROnMbO35/oJDyxnsluhtiu5RO9esso9Vmn+hn1X3ZRDDIa/13gjrwEr3lGRCyavSYp+LbD/M
o0WQpNWdoxPE8BG1ILbP/lx6GyYT6VNr1iZjUDD/bZpHChMhN4IYZhcuct5AG7JwRRC9CI4UCX/W
DFVDY9WX5jqY2PEoqzRK695ZMhn1aqnDupP9hjh2c+dogvM1xjrcvJA9mNZR687g4VrO1D7UfvyT
u2nylUzOZzcrMGlDCX5j1XoOAgvOwxLjvakS+KqayxOa+0YTtp60tgnIwlAOaYK24/0BpJp9mr72
a0xL62Z1WXFZUmosTKFZ59RIPr2lKd9at9OfMM+BuNE9kAgrwwbybmJf0T+1iPMvAGiHetRt7Yma
QhJxF+ixYO+OvQOaLrMBP6nCDj7QEeBBDRXKKLCkZyhywr2luWHRsMMEHqtHdaQZwtuKtsnv4lgJ
ZIDA+e1lS0npz+xQgjzJHVUW91whVUQ7PMtNFQQH1r7kpUXObPQFi5mV0HOm5kOJ5MkQhAuwK8dQ
GqoL41UUTZL0IMF1RX47xo+lbRYMxZHozdpu7jQ9WN4ZNY7v/aqvlrMho1GmKFdYruK9uYqwXvDA
EKQ/M+ZbCTjzeCUnbvebOPXD0vQY4aP+WBtL63+Xk3NzgZNsRSkjXSG2x+ZM8xoKw2x92VZnX4J6
9PZd4/eRAxi7A3Su1MNQxdbW0gQce6bjusvxahw9cGiWYXZRl9kZ5/yp/RomLWC2aQPsjDvAnSo7
0HhD6VgmoJo5Au5UMsbNL7vuPxezEgzFffvgSfc1t8z8pU1QNDqrj+/oY06uLEE4PFFluOv6dYT0
a95IMRHKoSLg3l8m/2PGlrfPeFYfRCvEhcFjeU/ZE/a7JgXT4Toz1QhFsaVY29iuxKJ8rLp9kzfq
J05buhVnL7mt47+NnXn9djRVQ1VJ+kEZFZ8lkQA1M3RPO8c+V86As1vTbyoZnzXTfp1A+ThFX7nb
MRYJ1vI2PRQ2jGN6HgfjceUln5zSNI6OT5cBlXnTtzHV3tngBT4II+5HxieGJCwhqoDoQJ4YR5yH
PIlDn53pfALQ4dHcRAeD4L3uqsGmcKO1DrpVz3uwiZB0WpqcwQ1DUb+J1qH6wppa4C+t6N89joHZ
rox7GxxPilq5rWMFkm9uJj5ZWf/Yoq8OizKpogaLkl+oWcTtESOBZuUXJ1MTo6bfnG0xNlRo2QXm
dC/2iAwm9Bng6wqZN6fgw6jHiCpmmafEkQbQH1et1RHO1bdy8YDxubjZZTkfEhwXxwRhF9t1b/5Z
sgx0peP38XPn9URl+5QK1mYW413cTulJLV39kOS9EfFYHw0/YGBF74y10R0578Cl0RWUTtBGXKZF
UeV4TlgF1Esrak4A+3Ii5xMrT30+MimE3V+lcNmwWvq7ITXzayFoW0V6H+5B9tHiu1bfLrw1O73X
loGnfly5KDOsvqboUxp3MFhd+jj9GbUu+NXIDpwUe/ynGrzmbPY2sg70oP5skvQTd6J3xX4EARZ6
DfSncKmGCtNMbP/W8Cahoo40U9vDE/CN+JTOXn9OsMpGoKKXSAT9d1ol5V03VU3kerR5dOV4kl5X
RJjh1X1n2sGOdspXieS4mVxuuuwGTXqYs1rfJmVJI9bk59cSfmg414PLMjGPNR6aQH9ooEpEBRYf
KFa+v07EqTXb8P/vDi6wkr7lbV8Gu6Bqb2m3ZHfFOKrjUMQXnx3oyskg3yCGVPSoDGySmHmKsJTl
CLWxEjtNZWMR+sPS3cVB8YgradryQsRUPATWq8W5Ax9NjYDlt/aBcocDAB+ZbnM1zmmkND09NCPV
k21pGccCVs8PbkziAuwYZw340cGwmXQ3Zv6TUaB+zBxKa1oD41vW8ZCyZGPbScMOz7k8EXoZpsdM
l6Wz9RNdneAM+YdZTT3VexY4l7Lu7N2yYLBbOhenZ4uGZro/Zkm14yZtlmBHRux+pgUJSwRaOwpp
cpUpWCQMlkHYubRHaVVOg3XRs6sJhwYX3XXuRum0YdkjA8Foig8tEMADQcj4nMI0vyTDlL9iVFx2
nQCTWrD9neUwqQIJsJ92fivzUz1p2G/LLD6Phdt9a9MqBSGvNxEIzPE6JrO7pxlTPtourQxjT59p
nTyNnVEfB9Mft0z3zH2AqrttSI1tnNHRQ6sw1cFn+Yn6RLWhlzf5uaGe8eaPvrv1lWVfbNfvTnUw
q/3iePdZTDXGiuHJbb/4duw23sF109Hb6gNEOABMa1IuUWWwZejNC4jRNWR4NqMpt/VhoAfyzpjK
12Jwsktqkx+qSUSMldNtWV7AeA3mV91QWdHZijxlZf0Sw6AecGseSsIW20aXXzLBgbxIgwYDoHm0
23B8T/MHTxvsiEKE/qFf4yoba/H9O3bS/NfQs3l2VtKwOrbtWaED5/qYXGrKAL5jqxPXbpLmryxL
glc8jTEnBUrYqJL0p1DktXufIg3fjxaAKa79UxouroedoBl7wIFZLs5OQMsa+vWbJ5HtO5NuWMtH
ZjWtUt7B6+RAqJU5azcFlAZc+E4jj2XgLSD5xNC9Z0ynzdkTcaMr+DvopyZFFRiKLpY1v+UdgQUQ
HuUxN/ph19DJtA2oRXCE98RKl20rLwsiB4DfdkjzHyH7JeSW91X07mcVq2cs8g8Ld7FriadeuNYn
qkD6TC17TB2ceS386llwyD4BhH7D3q/cLT8ZpYfMP/TRz7aBVnKaxFjye+y6ZFeAjjziaWy3jiEE
XhOnP2QxqOlqnquwIYm69dpJ3JZqYfZR+zvEtrXTHA+dnhh8XvY93ySlcrNksKCLR0HMaTszSr7Z
vRAU2sdfmkufHOl+hj0cN2efth6qKLoIQxh4JDawTU5GJkysmKEM7RHPpKnTS+HG2t5xix0TsY2T
rPU7XVcBoSyrY0JshegQUTyLCgkOo76JUaIkL2Gn9m78Zwvzog6J4cHjEswVy6RyHsdJfBEGNgGq
KPhD2LkVSczN5GDsHF3rNJRKvzMCQHQ1VpPIS7wPpPzuMMlsutnMz/KxVLsk95dzLWz0qprWl8tc
UtEwQuazOklaqKSybfaMh7JhjWxc+LC2Zl+EtKr7NCuZziqTbFJeqlM3eT3+gKJsXhURCAYnC5am
yf+iiO51KevferuModVywdlYUBk3o6kPv5NiPft6VvlkqoREXOmbPKjQOA61kD5Ojp4iBaxYfTiD
UmA+Bb5hUztJf+jb4BD02oGBb0O3D7xXCMf5SMmb4Iq5xOqH1lgnwj3Dcpw1brZdFN5eE/EslJ3+
3nY/YzIBda+YwjJvnd7HcQhuU2oGf+BgLKGSzYovp24FLDjecZrydlPRVHukuceucmmTEtYD3p3f
tdSfUI+Tk93wNmQL10g1e08YodXBdCzjbcIotG+5kjPRf1EBrYSjk31UZTvf6etK5wVluUlzzHVB
4PURiFG/gr3IbXbDUb+5BJVx9Gc8Bcze6zAwmy9q16qnglY4QkiOvqfr6AZY0A3ZWRb8YJAnMGpi
r8/4ydo+OPEzvbvzr3ImekGpw43LuvlI3m4/uoR0MMnPj07jVTufofl7YxbckklX7/u4SPc6hBAM
LutVc6LaTgWQsuTCfYmfb9gxB+dj8nlhhcDKT6lXxYvHLxDJJD/RfFnteIAiN82LfTBxBCYxMJoU
D3Xcw7de/Agar7iOdcyWFZDbguj00njlwU4UX3rsLpds4eYK61htfNZFECL2k9Wk2i/O3P1lsNz5
SIlu/MebuK+7ftmfLN0JF1F0r7LoiVdi6BRNOm+9gErohvs5fUWjOOH9x45mW0J/6bJB7Oms0q4L
+sZRDUa382TjbErust+LNYs/C+6jnczb+a8Bx3+3hPhv1cG/aYj/Tmj825Tg/42xgKkjL/17DfGx
ATOU/W0w8M+/8ZeIaAb/AKlgEEB3IPrAVPgPFVH/h4mGuFZYBGj9jk9u/n9OBnz+yEE193QXUAEc
rv9UEa1/IOab5HWBYfAXvf8j0BDC1r8oZabNOIACCXcF3fCn/4rxx0I3mvGgm9tpbrv4g82OJAkk
fnpmCmCr0HlT0T7+ldnK7cb+RZNFd+7rVMeotOSCvDab9ggLk/rPwl/iJ3py4ksqucjjZm21+37J
jTxKTbu/rD19DUdFaGj00AXM2b+AjE31w0DfzjHn/bZD2yhhuna17zV7otRyDoneay3z/ZoLG3jW
Uv2h7owDNjYzcrRBw/h6ol1+xhmb98ERHi1uaAeyDLhYeK/w1IxnbIXgVmXjFu8WSl53z/2Lfwa7
qd6ZHOoVWmA5C2wurn+tXMpLOTV5DrJhiw/k0KctXp/en97gi8eH0kwC/n2imITNivLTUOSHdkBt
qRoihF9fcldP6S7FKnOnRnPENuis4XurWz66peheEi9jEDnVgx5OVsPxdLSsFmtr1qLxhTBc8/jA
opIGH7NyONZTRQn5T3LNttapvWdiGB3j4NsYtPFE2S9bHntQfm4XGkNPnAbi+hjrjU2jPMGpB8Xg
U26z3BL3aJzx2abf/mng8XqigmjpN367DnKt2qaTR6TtwWLXI8VR0w6f+CK063h4K00FKIMea4YY
eEm7g2NOnhG6senhdGSqXXv89u5itaxhTs9YSAF1EBW1gCrNrbAtxngP5lVjFBS8Ijv84WFgrt5k
RH0HVSUIRi2s31Iy3N8wZ+fLzsoicuJE3ntZmSIfJB6MS+Vj5W4Y7c85JOgNkjX0lZkq6R0ZQbSg
eoq3Ipf+oxSKpis0APegj/NHELNpExevf0bHjvm2Cp3nrJMHqJr+K9WDn2WTY8xNtLTYmcovI4vU
y6F0J2q6ZwZAszJ0HAvdEhygON83VUzeX6fI+jT1WBQ3w2iLFyvx0i5scwIQx1zIWouc2mPyVdgW
4WU/ps2Ws7N9YKzfnoZ+8n5sULlFiGxA+QlXkzuCOFjoS7CGkmk2yi/bl1NJqqAad9q2xhRTHeqA
qU7ajTsJOzQ4h4uhozlz4HU1cPUWKPG1UT8GSwyCElNQ4ZFYiWusI5XnbAx0TSKs5gNOMwN9y/uy
hupBIzKJVYuTS+W2oUPXMPJz/CdvDK7WkEltAXPR2Oiufca+HWzg/51B2kniHQgjE21Q57IEr436
gL43+scAEYa7dbplXUxCKeWftbV7T2nU6vKndHHqLnQZ0BeyVm1k6a/cj895bTxLRTOImcX+XseM
vVna5SEv3eJsFPkdvW63CR+JDzMbz8VgwLCq72pr/K056Dt6cpT8Yk1mC/6y92wWlo0lfKbvE4mN
kBszSpycncP5owbhsARztsnwze7iejYohq0e4U3e3MTjROI0oA05V67rFk9TxqJRn8ts5oaLcAOv
sN8pG8tNIZsPpnyMRAOxw5ejkbOg0Nid7ZsdcJrTM/ciMGmEej2Dx6Ul0RGrB2iYnwwZnMm5WdcJ
Q5ujVf2hhLuJDf6s+qRjU7cPE43h5tRhxlJfjRbvhcqpkWtRy8o43SeU9A6c5Ze3WloUs+dcrBFt
iVdnRUg47VZm6auvdVo0tJrPg0kIa0jSKsxJ0r0KF5sKvnDW7ZcED/XW0g1sGv2yLhYYsWsfUIGh
I5wn4mR1zQeax144PCNMvVnQDPGN4II2o+hsLVW5J6LwSy7+d7WsJvguacLpMuHmc+p7JkBHWOL3
azqZyMCdS6fjtrGWh3Tkd3f9BV94Ol7sxTtnUnuEdfPkqG6+tKIMwkEAtqpUEu9SL5sA82uPs3I/
A09tuGfTGawSBIsapm83MzHR559GWgOiB+foPld7udI26Kd7QbqDdY+Hhiu02ppjQvOFaUYi0YNH
E7Lu1qVaGqP2VbWULnfFC+O//qmnQmE7J5zMSOn5G2H0D4A3Xzyr8C9GBd+aHo9si2G2WQ9+SQRE
4yke0pd2sCifK4y3wOAmVsWDuW80nQhiHpBQ1Qpry0K1IUD0S1XyWqvuVk8Vjq304idSp3ZlPtZW
Ss6X8PE8OVHWg4z2AjzbC8EzOmirrTEiJHDao5WXjssldvf6GIMAQgPaQnthjJ2tNeDaZoGZQhbR
4d0bkKR0e41nbnUPyrXhsNCYrftRBe/8gntIcD5jp68kT2nEi7s7R/9mCwrtDESwmxe/hN2e7bo4
oON+ZvryTUXtnZDZHnpEVBv6u9OiO8msQUkiqYTiyTCd3guihO9tPjE2SZH/fPVitQX+60p9dM74
lAB0DSHRNARAxlNnsu61VXOUwdxuNVUe/VSwMSQ++4B6a7jVYe45OBIxIe1wx6YT5RLCgGtD8j3S
+mUIF59BGoqYC8TevGgF00tlPCrMSxv8mX+qZjj4s3onVrKLBY+xoQ8TDaijts10zGnw7+JVlkeU
tHvyWQ3jmUm/azGCZVPz5aAaQF4dS3bv+mAXgAjsVD7r633CZxRDa8dHaix3dgCdjJjwvrbcx8kG
dJM7kLxlFn80Pnuk41SRPqefjXK2GFHhMQ8Nr0xCrF01FKmstoAC3WJLhQMxSq20gIAIn8dZDEjc
Ni4DOUWzIz8d1yXaH3O557AEpLrmhry0SQ8BYSJZiH2/K6wQDWQvvB5OAfO3eNK7O1qqPgkjvHKP
Dmko4BcStN2nxmnhVka1d2/v3RUC0xLch9r/wtF04/jDD9W/n6hwr0Zr2ASwq4Nt1yR2k28w19ua
WTIftw3SoYpferAUwZC+Fhap3d48d2lzQYElAcNikrX2pcB0Dlu9ilp2i42uDGqZMMFp+FE2CR3M
G8XMgeCjAP3LqjUbfnOjbjWlpVZssxFTszH7T3nsUNfSYgqh+mo4z+UQNSO7Xe+QuKFQbNM4ff3m
GcubMRrpLumH55QbfIHnbeNz813kBbryLen075FONKIOfI7mXL3lVv4gBhRnEroRt0f9SrCkpr4y
67d5wG86ixm9yX6fBYcoz3urUdhMNnEAr//014gtVO9PJK3PGIDd2aQefmEmfGQG/ihxvSSpQVbY
uJdEZI+JbTw6vvZT2+rDyry3uXDPTu5F4OY4CWNDQjwXGPKMYm84wtoN44A+5CSRM5mHtESjqTix
ntk+7K+Aiva5I3U7VsMj4b7ImPxsj68v5GQZuf6qb2jDo67Vd/CYXSIl6UOn5aR/ZwNWjar2OO+Q
2KYy3Td1YZ885dblxuSeuokTPTnPZp3y/mRw7WNexGRA1elQMcKxY6lrTWjqaa7tSdNyhNO1B6vx
nsmZVPu4MF7t2WaMSGcsgihfdEV/2aS3UU6D8rasipd85OQTZJMb4in6Tox8YALuf9EqB8l7rKiF
4HU/Bs5U7oSIxQk2FefGziaqCJ1lHMo3UstNSDZjgd+j6CFhVrNZzBIbZgfem6imvFWDoXYpbxE5
7+SAeMeSQiw/Yqh9xrfe3jV6ffUnY3xaWgMhjS8OOgMqzoRQs/XNod7Fo3oImhKCjgO9RcrUjlKN
EgXXT373cJvhpmURUbO3ZXLmXd4I9xU+yciUwPHotF7DljqMqdx02WPYznkxHXeLoFgiKY99GGeI
y7CIuJZRRjbYDA1Ng8qBJv4Zynnau6L+9Gta10vd2sOOIsRuchgLJla0eDSrKxH+lN3LGULXtuct
wxSSjqO9Ar+Zz6g1x49eNzD+HDkWMWm4Jc70bJb0F7fTLqMAL+QnasCsGOJaxGRkuM58KvSbjRSc
+VsfslOhGfne0nyxq0dpPekMbrOuRJeWjAyTKWxEdZhg/IRLQKqd+9jFTPVIb7X+1OiN9WMMfRGN
hf6YyfZqO5DnCG14OqHJHmqZ0x9lY/FZ8IoVrTNFscnoXnZDtZbScgiJjeMC3uIY19m65ajCxITS
e7uFwtjdoPOFUetV3+dau8vR+U6+aAkVNgW8A82JqjzDbpzVPGicQEi4m5kdUEc7Gfuc1Ds40T/V
1HNuLWr/Qst0fnMymgaG6h3KKAB79vNDmi7la+ZpgpXPI5NP4NMFx7GbRhtS1zitHdLiBlv6hZ+x
PrqS39Ps6VnyFINyv+bYysQr/1Rxrz9LxpdcJV1qdNtcLI9ZXgTvzNaHemOsyFS7reZu0860V1Xp
2pM1J6/svGCX2ubaL4G8c5LJOPi1lm+bxSPsDUMdjmZ8xFFKxYgnQ33pTf1kTMORbrf0zslr+TzY
cRlOSoFMMOxoZCa+iaslPYMyr9dJZFjbRn+i4hEtUmopM9zF3C2zUf/RC5ZayGTizejKT42alGgJ
enbetkvuW4ZubEkpwRUtsLmSDPQItQGhjTURLCcfV19dFFGZunei1D51YzULtroYwiKnsgaN4FtA
zXrgP1SldMHJxlMQGYJTg1H7VCHO8wtj81tXJO4h09QSmp4jSezmWWRX9P4UbC5N9slC+TyNzAc2
M4GyHWlf432YKaMZGgolavt7igX+PXtQ5IrzYyUyYp4LrD2dnYazB1yfpLzHs6ttgsQ4e0jyt4WK
2yO7PlH6jopk4cK4GBjhxWwb1SLZOmYvrDHnsLlhaU+WB92Wn01FAqthYkk2/2FqKVRZd5K2Vq+L
tvoXEnb+pKwZgBbnwqa8g3B46ArfDsH5PzdVOR9dytYIBMBPCAztWa/yH453B7pa8ud8HK5GurzC
knicJ3chgE4rSazXxlpkecjwhQID0rLQiil8Tm1jxBud3NsBnLQ8Ed9UnFJ7y/51o/JDfZMN1dlW
Y9WCz8mzhMEqg0YUmYF2+94c85OvmTErKsPkx97Xmd0VTZG7925fJdt5yO96Ks9Y8bpBfulTNZy7
JEMYStqGNX0C0QK2ExW5r34V6wLoVhUWq5oPkIQ69/zUbX5JFzsV/g6K6teJ+aPtYEs3IBhggWkm
0s9BVtsnR5cTNp7R4ncBvAfX0UseO0msuSRRtw/mRL6aQ2Ow/fflL6cPulMOJfZNT7u95Agb9jnX
dC3geTWT0l4Jfdp0ZX53Q/EoIs616jipwAtLLKhvaYFz31DD8wioD6XBnK6gFdx9qSftFx59393Q
MRLhMai/ARAF5qHrAns15fhnQgcE6Ykg3Q0Tbh2LTMu1FuLPMDhvlTFR+gWi5knYjbXLqkb77tNs
vmeez26eQRf86RO4ZjLF5uopQqnTJPN3pAPqBquWq0jjl1e/Kg7LmIHkElRKnsBcCUqiiy7YkEdC
EIF/sqVD7bGIG9y6xaGyZPUW97htQHekzCCZgVGMZl6KJOjDjC4Vb7SNaw8VaQ3GRZT/0BlOT9Ou
zmlx5VrESA+RO2fg38uCkL47XIJWfDMKvcRW9RVbRKkT4euc4/DJTl271m3my0l3J8BbHoC9nT0T
PXShdjEPGXtu2Mq/kv7XIRGsRCdp31FFld7DuDw4+vyu4pz8tSfaQ6n578Su5JNg7HHNgiJ0fD48
Z56PmqyTa1rZ5rGhg2+Trl9vzQGBUgOGBl7ljqdsVCPYqa7ml2FwtzWH/ofGgb0DWyT08O8SJPfw
zBEiYrjY1fEhNy255+ND29Frjw+audcYtB7A0Obk0J5OktR8nTluINEU3nmIke8rHpurNOaXmeZU
/sAQABe8Zmj29SQrgmgZSGOWWJCoTKy06hHdgiLKpDJyUmNGlNBOQnJwEG+wKLkHZKgqTFXZjxSH
Lb3NnzBhkdehj+XeUNoH/K3yqAOrQG2sNGJJfp+cS58BFEUmfzLfHhnSC+8IKSblOZNfpRXAgplq
LlDk9/lMmfboo76n4dI8Q3wAoFcwcnOZTx/J2nZqi4q5thdmEdH85WEKrJcx54oSqxm3ijW3O48o
uGvY8wkjQH2Ks+KA6OJECGWc/Pri1MMSuEfQaM5FlnzJiaAGHXb4L2YNumYuxEPRyuzClDR78q0h
XiKaoZLTWNgstcrOgXGs7VKuI1Grx0D+AtHEWNlnoLiDmEhxEqmieVO3o/nly2WVgMqSJz5OioOm
cdkggcGxr8wAnVB8w6U67ZX5owMKDBiC+ulzi38scpN0uTaFpV1mw6H9d8XitOBUNoyGxMHtHau6
A5SgQa1iZRoHlW590qCnIC4GK5xSyDJwXDnuJMIr7lTbFTffSLuNg1LArVMs6qfTYE5IL03eYh1e
CKr0K42+fYUBvTSiFkLsgKKWaQxvq8pgPAr8Z6E68agZLUOpgA8fXVPglXSFnR2QSH53qi5fVGmx
RKUmgAo/ad8rj8ktg8706Cg4Cbnm+/uAez+TAG99b7vSUbu5McVvAUrymQOH8QYlLDU3DlEWqm5k
K7HSmo1x0FFSp21WtPu8He/djj4gVEWfWiRMVTqbfNY/KHK7SHNVvPV6y7gZpgu8CA7B17yaV6Fo
kFdnAoyRNLCWWyvd6sUlnC7Yoyd6LeFVUUFaL/FhTN3s5k0T8+McR8ADEfbc2o6yJc3vqJq45Nqe
KfQ66SgTW4hn9VWFOjLU9n0vyuZBdyhb5ZSiwVypZtT6LUhNzhc+2hV/Dw8mlSjf/szZJ48DZucl
kX0y2kl2aJWB7DLhyqA5rJb2H9fy622wuOPWoGGMGSRlvSlIxadCB0UYxpVuXnjFC+tUBbS1hKMD
OIqCJqQdEfwMkK/welrzV90WTD7bzmp+D2JuHzE5cVpPWUbDFAfZQTlu616cscpgmlUjrMApaNqD
7iHE856sJhVeGco9O9eyAXrmKVu18Fyjx/NiEuAyjDHfJjAURJSLIDLcGIoUevZPmTvaD3RbIrfN
Mqc8knO8GfN6EhF2NnPeiUKOJG+Rizdu40013wU+1MhxnLWNhu6hD11NWEWtPtCJL3pgZlVn4aqd
zZkuanORV28SHJ0xAoSiTSAsE4sLKGeFnqV4IYi2d1y8iAN/0rWeZOuIuQd/SLZ9xieQVPe0YanV
1qm/zLp0t450J/qXsDAf7BE+AndiKtBidCeAbcp1xC7wRo8vt8rdzaCwP3Bq8YDClPNMmr407oEa
lT/WxNF/FxMZ+aFaY4AL1/XcGijRPgUkc6awdL0SDsyQ3QKCv9yWcgkaaelxkNspRjuuSu7gnoal
qeEMQFsy8WBXJsVZta7PLw70Dvdh6oyFkfQCfZbKzkkAyZhriZ+HEyj2QqX/yaSj3E092f1LM9pM
wrGJkAeW/VCTWUG5HbDU8eO5vcJamOl6ea8jPTQbpv5yeR5Hk+jtPEEaDf20gbppmZb2htObVB5U
k5e+VZN5aiqOh+2QVJ+kBiglm3BTsd408cnyAmBZZlm9SGm4e3eo1MNSQLOMUjnr58XNwDEDFxq1
EyaP2jhiH+gtbn9c+Xcwg+v/wd6Z7MaOZNn2V+oHGGBjpJFT73vJ1UsTQldXorGnsSe/vpZHZb2M
LCDeQw0KqMGbJJCBK8ldopN2zt57bR/oCrWPYkPLAn2nbtixBSgALlb7UYW4tUXonqDb2MVaK23A
dMIvtOCaLely072RuHTlDb1v3jeEYGtELcco7iuOapjYCk6PtyIo9kA4J8J2/FQQRfXdkNpFs7wR
Q6OPgUuU08ho5BmeohHk3rb20y5eE67v9hR93TbP4PGq5z913v8viP8/cnK3KMzf6+GLskEO/7fP
4ve/7b7r+TsqkSX/VR7n6/8RnAuQswmy+JQfkSkByf+f8rjl/kFSRsDL5b86iOH/DNkI91a2E9wg
/rDTUcpRzv8ZnIOzigmL7xeYphNY/52QjSf/S1eADYWEaUVisw7QtYR7S9b9hW0PHM53Lc/Bbx+X
/SM7qZq9YVTsOiusj8JAhgCslo5oDKXNZsPMm2M5Ot5X2EkZsX6367doML0ven7rN80jlKi8iV8N
gKfD0ZZykr3m1j4vMdEjDbHBwwM1YLD/vAXfq5WEot0iZFGMjigW8CNqms0WXpbXt1gL89QiD4Zb
cq0pL/4M47Ss6nE3mVkIl6dN2xUA6upZ2kSYjwVkIc1fD61raOaThNcKstSsdzcW6S8G4AGZZGi2
I1XNdcT7SUEEF5R7DCz1vRQLDLXV7ZI0rjg0KQ+KFSp9C6eC/hbKE9rJPytawnDMzwUittcnO12z
2855rxBRHeltZKbSO0d16tOzA158EUflno++fywL2mT5BfTF3ZCN6HGgt9wf0Rp8P2AbJR0nIQ7y
iLrMO8xdPbNqNMpv3+s/KjzbzOcHO8X/tb5pnsuUQ8Uz1EdxxdMcguGEaITfHOxIwmL5kgwkqbHS
+dtBmf4ijgaO4Q2ufLbM+VR+cWKjaJDnlLMM+ijeRq1qQyqBwU2S7Id3ceFANvcLEmIRUwxVulk0
sjtg5uDMW9B1voBpoaGI2kx/namblQSd1qwLe2LgkGS14JwEkXPQUdhQMaBXuWqSaOXCvPsEjXrD
IyRbeEr1UyYI/cQcQK8gLKRaup30r7WUlFSaSvlHSEjd2QKkjK4cbziBoofgUIrQn6rs0RrZUK8C
uNJLgIzhEuKys01SUW5p8UxWo0XftVU61n01TOadkxD/oUe3f43taDxLf8xZL4282DhKPglzN2eY
ZBEgssy4xwk+czprQJSrFE7bOILOUKoudgiUel+nGemCMGmebaKibBaSOF30sgdZEU2ADyPL0QM2
UF3c14mHnz4W6tQX0gYTyseKIEJ+ak0fM/XonDDKYPiqsZVKJLEwx3XcdWh+bDMa3q+D9IUkaYkB
SCB0A5XN7iM2aWyl9Vh8A+xBykjUvGVK7tfgTip2OZwaVoHTPxj0eG+cJsm2RpWkC55Nztrt/KZZ
QU5TVxeCyaH0Qr5ZUxpi5QxR8FJYg302GjNbydhmGLeDKHxhg6cvXBHBhywr414FVBgs9DBueitO
vicszAFSAQJtHLnJ0hz5gICZTv07S2cqXsueSuXMCX8quok/xiznIDclmqNnrH6bvZhrdruV3CIS
gB3vbjsbWNIso+i3n3GArqK22Lmqj7fCYuOVWNZ37KMkTn2XUdfZFQBLKMTYRyX7o3L2NNrZnB5N
mwFnqgVyYx/GiLrzxCWZijTelrjJ8BYCh2QWHyki6K2tYwHoGrEsYDVk45C2Zbsqun7aaiaY/Ygp
cF3SVHgNDYqsK6OXGwOVCCdzc6IOtN42YVSAm1bz0SaSsswdh0+QYYHdBSFCNKF9spTNvk1quagy
VR/7NG5dXLw2eBpf+0etmILgnxmsj6O3uA/eoP9Mm9xIuzeap7oH7sL1OYONswTLKVYNJ5/vILWq
fVLY4yOtQekzx7np6Ltz9eXMylxZVYzzL1NikU9z/4ChyTmQoQt22uVsytnEwLzj3QgYHKu9B92C
RGpF7i38jiVyAPCsZcorytPcTcMvrJziUNX8meBTSYYgHgP4UFRsveFYRNGKiHLZZddc4tl97/Dm
H4dx8K8FdvQNl2a+9As8wyJ1vFXo9kSvTYN1JvXDQF8+Rr+hhDyY5H1mj/WqTTBgDLxO/hzNWxZX
7yzkAa9PTXuK9HC7ARCbll48L4dpavdljK+x4lG37y07fq3dGr4Yjol1Itn1wELBdpqxJe7m8WnC
X7XB6sH6t4BK0ph9t6b8LIeWC6kl6AJvP/pme26wm+x6BqeTl/vfbSZhUDCZBrigzdOEw3ipSomR
KcC9jrWSdfPMz9Km4XAhwPIMcTotGkb8rTCqhjeO+WzIfHXwzaI6VnXvI0Ox5AXP22wp8kXT7pvK
W2rclism7mppzgNayQz01M8icxP2/QB9w1OXCtWZIJwrNs50Q1SHUXQ/JvnBDXG2xaOKKTdFPtO6
vd3osmIRhdkva24wIlf+uMBoQuDh1njiGo9VIdsTK/nx5vY/+KEs93HUUGzhBgEwp1s7toPXubNK
dQXASoANYt7F7AakC1gW+DljhUWuQAoLYuKzobsfDCtjoI2/Oae3d2p05+046myXhcJl/4Xd5lbw
Zfl7ZnEBG8+pALCZ0wVPDkJ80ETDsZnp3IQVh/8qIl4T9SZrLdONvq0aG9GgJvvKlz0ADLbOykQz
zKvI2A5WjyFMeVqtINql2wrELjVpcMSpex0IKzhcso2XGXdlWox7UJ3yilHbp8w7qV61wQpyifkq
uTMJSC/J9Ea7wXULSi8Amguv7I94EJ4V2Owd9xB/3Ya5ccgIs3L+8CjPYxkGbGeG97ygNcvacP+q
fhsQLe9t3IPYmexOIdXRLXooFPuldWqMJ2HnzWvSUAatC9O/xOEUPfbCI2RV5+IV7UG+BaNfPrdN
D/HGVliWxYRbIAnYnKNWboTp1+j52L6ImNiQCtiBtWvldGa+DsVA8UrD2+7IVm+jsAesN5GRLWZx
YKQ32akaZXHO4STeRR1vxJVJuyw8EoJZg7rCJDOW795IJIFe8+G2yKZyuFejj01JyQNu34w9Jopw
EJrDI9ej2BcuPuB2CtJXrwMhTLM7LsR0fh2RITeNZ+CUgRSWbnA+mu8Q4q2Hwe6ILtpRhTNR0J1E
5c64LUfFWSzig8rl/2gkxoOVGjBXiAf8ZgVP1zOAvq/Jrj+xd9lc97cFBKgaEqSQjfYFbNhzkRoa
hkrilqspySbqfozuqIpMkm6TDPVQFImH0AVD3UPmvyjR2LAMzHY3Z7heON6gL2SJD2XNgvW9zQjK
lbR5DHgq50Kkz/lMfQaUopwN7+3fpokT/44IxiBedW2zpjxaAsyuYU3E1uCeJo88XxvwU/xI9dQO
cIXue0BH3C4IQvrCrMg6Wkmw7WBpT6tZefLZzyQWIBqEpbHoWmRwwpIJtdOl7M8yh5OFC9xZ1hFg
MZkf56z1ypNZlvVnroe5o31DVs+5hzTM+pUjHM7U6ABCh8dWmaEQ88Af+4e8TXtkwtKPlnUg+w8I
bynLQlscg6jIab6ge6IG+QbQ3Xaw5LQTVEGOfS8NugGgCTCGif5Ws1jlvvslPPYg+dTxHCZnBrAx
PzWRAMOu04NpzDi7mg1C7rGow6s2xD4dOO8Aslsmsf2eR/3vSGmOvrbwASHaehfEEi7FZL27OHSx
zpb72RmhE2V9vRx9Y0CyGl8cdJMdoki7BwVkv8HB8k9dVpab2JPWLe2Gv8Jv4E/SnEHBhJfY5+5G
g2wYgI5GMlur0e7Nd44LwxXdxa/h6+Gei33MowuQvm8VCyVrlcqSUpFqkow9sasSiSVIYk5JZN62
nJyYHM854gWDUGdBnPS7FoxtHkYAffumXP+PTOt/Z0z/F/f633rc/xfa153/+7TeZdFn/a/29dtX
/MO97v/hmeA/AydwGYUD95/2dfsPR1oM5zzd4CkxBf/Tvi7+YHD2hHTxuzACOaAi/nM+t/7AcW4S
9RHCYUb3vP/OfM7L+itwie90m/GlcAOTejcpIHf8dTrPh6orkGhc7sLOh4+BL8XhAZK/Pf1lf3H/
Hwinv7biWry6//qjHN6R77CRcKHXex7Vv3/9UeTRp6obhmHpsFpdatnHuzmqaH0fRbVKnGHaiR7P
tnKJxi6bCXCMcgaS72HQPKrJuesQ8zCxTTNcdYi1LEnDuDgHHG3Ps5UVLyl2zW8PG7Sx7NKsX1oJ
7Ss3MMVCUTX23Jbuks6Bo9kaatu0wBcMiWcf53741Pc5tuAWxrsxyF4t9SDI7hJM5ZhoiTcmQBxT
miL0cBAFdfHzdBS+7nDTDg9IGvnjPJcgIPzOIAIc9njng3HEqt3LHxq+PUx/FdIuDuIVVWsQYQPN
AjRVNF2up8KaziHZM7eI5NrIFNljvwpX49T0r47dJs86b7w3RxSQDGbrpnWNafu7lsb0WyV47Re0
pXjbmr2dWpZWNCM4lM0+8FI2GcB/p+8KOfKofNPf21ad3uuhk9gdwQue2s4S4IRRm3hoL8AqFt/8
XuY1TV1YRyZHPCAk4kyt2HnAruBmzBb1CtuCfQLMrMtMpob7+kQ9kYM/aS3xEGzJ2vYEojmWxN4I
Kr6FqkfD/HJsD4ZmAnK6NFxR/ems6hnLXZZ+hyOHxbwplxAxfoISnT4MfgXce4+iVd4uAjNx54yE
5Q0v4TmRU3i5GISHdSpNTkkD49Fz7SNVICZsoW8fQzabj8rec9O9AfdiECRhDtU8zLh+IhdKRKbG
JYKis0jS5sWf8Rb2Y31tU3r9ugyr7mA3B227b4J4xbJwjVMQxHti6z/oqU8pjotVPnnu3gG5sIDh
uoooKlgEdXHkIAK6Niach5RSKAJbto6t7WQbRxDPy6YCgdGHPMNGbIKVGb5EZiJO9kiUYW5L1joo
paC7UX9L/0r3zUllIPHKvHqphaLMOaqvqUxfcxfQnq2zC38ZzjxzrokOZM+g07e4ZTuqn1mR2Dr4
QkUgLVe2b2T8vdh37gZ8RMgf4veQfgU5HhKI7m9+K4BBGtP0OTK83a6wMVjaUb6vnAKkfUb4amhf
s3AsdlhUuP4tKU5OcEgBJCaR4n3VuNkYGVZ1V/Eg9wnb5SEWCXP8kgkHqBCqtC+g58VRe5kUmET+
Zze0TnAZFGUPhPKO880JQZXjhWf30Zyiatt48r2wordxSp65ap7yItu4ig4jCHA3KTd65wdA78RY
hjZhcDnEO5qv6JEo0u8pJghvDngq/Ylllo/jGZsFlbuZm65Sx38bcrGxgukbyLxFE8ftYnAhz7sz
emN+Ay1k83ORji9wt19B6iHH6cHdNlH0aJvGpiv6O3KgzyWdUFiRsfSG6T3x0X4BGn47g9Xk9Iub
b2qeqYi5Jpb7I+s+2XNpkzML+vs+OPhNghiCSx4Kx1L34mnKEIGUH6xwFh5lSMYzcaFxTEV8Hatk
q2JnXc1yI53ygYDThxdaIFjGDRPnvBD1eNHSeivb+i7R6dNcgbYk5bpBgMJlYP4Kbn760XbevMnE
xg+s3h5N2u1yuaBQMNzY07WJKxgv06V27LXy+js8F6+hjd3DGyxz04a7HDdLkLdbUrDoZOxTdshI
RxDfZF8OkcOFDvYBd87VDAMGJ4/RlUnMn04Q+YgJhnLP/fTKniTahUyatiN3IcHmce5+hhKtvM1A
dcwZ8Js+P4Wpb598TNvpSzMnP5hCjipqBy5uvWLi9++E1T7h6KCHOiUNgb0C1+a6m7w1IIQrTWlL
r5Z6bUf9XZsQ4WaNtbJ8zJEWThca8bTliTU1iQ7e7SpcN3y+EldMq6nGl9fmn2get4Qv+5oOxZAo
FiGwC2eyjYMFiFY3+G0CPZR6LiTvHFusFZ2iIf5IHWrBDPJbajrxLGPjMXPDYBWBm3EclmqyEpgX
xH8loH4S2g3VXZXEm/Vjwn02oenE9HoBz4lXIQKXVaR7umHXLp+har6nDPhxCuOzr26sW8U3bbpd
ikeJvFdwG9443sZrHff1yq/kA6mbM4MR0y+JETauwdF271ztHuJIb7opfcwbFZ+rEfRqOB2Ei40M
483FAv9Zsl7e2iaI8Mnpl0Eu6p3TVfhgWZjBRPHY8CUUTkzGb2lGDK+5fK7Zha4hJP/OajtfE2jg
hpvX0WtFuorqsIm9ZPem6G1Yl2P2od2GZtKo67aCHxuRdiik+6sDMbnKBjyzcLm4NrV3FXo015OK
jeWcpVt7VJQlRM7WN4Lu0OVY8xOr2CUltv0sfeq85pwH3YfD/hI35nMuYNkFcf8Fp+xT0O7KdgUJ
UH2VmfOlUirHSiIAwH+f+9hE3aeMBR5GvXAU8SUMS19BhfA/dO8hSLPNGFKWbQwG3iYdfeI1eoPk
jvdjLpBXK3xkdjvdYKzT1psagBbsRUfBPnf0Z67L0P5NVShFhZVP0Y6g/XroHb3nCbe6hYAXGcut
XSTKdatTtYQv2C0zs6Dfof+yRnEy3ODFqFschHK0IFZ1vMoCCGGRu9fGt1a1P1vL1GBWAoqXQdWj
tTBPRLjsq9Z97MaBwIQsLxR//EYC2Y8Y3095kvdbJlF34ZjNW9Q7j06aPo8mVnmLOFIRRs/Crb4L
pXGCzT8lFd1ckrBD+H8vgdU3B0toeQgbYwAqbJxtjHkLKdJvQ8bXyDY/sN++1GP7y0xzn2uKbUKf
ucaxC0JWyY19P6Z2tOEdfGSIz5vWm7nygjDaTDgoFnbFowIfQ1UL+l4n8Cu+m9GG2o7lahbOT2xR
S8XMvLF58Oykj70IDfvCrsjEk9RRuEYB3pMfDZe0ISNHv5u7Ug7MN4OOpcRgWxwMPMP9keOg9qdo
SYlccp9Rv4E7TZSfLdyuBfdL/ZCMCBepPc1vghl1Sd6YtYfZZ6u6JY/nhX5yMWp8+Flam4Q0dLHP
G91eGi/ZmpMP0LBPLP0eu9jToT0Pq7EkZqI9N95in2Cu1FTIpCg9PEUvruOxOoIiTHLUvfVj+u1P
AMHpkGlMNXFFeLqFcUO1ZK23oysh32ccZWfyRHiLzWzj2ZU8lDW+uEG2eImQx7kC8S2LhD0BTWus
9ovgRXsozuQoN5XdY1bqT9lAqEQXHgVs5nAHYw5BLTS6NRU/1g11VnFLbecjGwd7bdKe9tbbcmUH
lH4OlELRPQCplSVXJLF2uv5hAKx+CvFy3COa21i0jUNHNdxVBAOvDAF+ia0qvK0eyYiUnh8vfHsA
PDaqMwuJ+JBr/8SxJ9/22ojRZs6asxrNZbJfNSZo4aRC5GA1MC5bg4+eSZHL1vE4ypvFjYPdQcpF
7hkWIsOFJDmVh6Cqlwz69FvZdcY21A5ZqEjaUmvTZ802/3glzItGWIQxx3Ycn7qwDrapMi4jeBNs
WP5Rsi6F+Jm75yaYKUYTwCACI1RPvcwvXZ8E69CiICoTyTU12xfcoXRuOTfr9Tic9BxuCNP4EPK9
A9bmhr1pfgdTLtwTZbXXme994UpZUb1xmlmif1ltIK6EMeojItEhd2gQpjKh23I8RqlwtNzmfsRR
WufyvcbvATbLy/FK6DdjGvx1aev6Jw2tHzD385bdUw7au3HOiYuY0Df1PWcSnLUEZciPqvGQ4wMg
kzyHl8JE7F+MWAvouUijq6WIh43peHYw3J1sBxcLe1Siy4g3W2vKxxPMPNa9pg+BJRLWpp+S+yQs
cTOTlPXPLp0La1pvk51K+U0spzkTUM5YYeWssKENbbs/48Tiz2hxR4XjNobv+ef5jQSogGzxEc0k
kI1bFrlsom7dwle/wi3IsEE6wzhv8sTIHqY/c8zhLdLMZ9txVlY8BOskQCddaKK5L2lGNHxrZ3Mw
4/c26vf5z1i0+DMiHditfrO04e2VUdd7fvGsUsssplTG/TNV7XD0FrS8ErbudO690QcZcvDm071l
lTXFD6oa2FxqldPcQXlde/TikNJURsxmXhvOIORS2zk+zqFHbHRKxy0PRDI6zjuJmayH0QjvsxSe
Bp2AdFkOOs8+8fzqNSFXPZwzstjwgQZLXgVL421oC/ZJo3ReEtbinw7ginDhlEH1kOqxQeBpIwJa
DZpSZkzduzXWqtuItGexmvomBUxDlH+lauS2HsdDAikMdR4xXdWaI8Fc4SIGl9WsQy8f2LMTSkdw
LG2xxYIaXcas6vYjmzkyN4arUeRuzhHbq7N5GbCo/KGWj4RURfcE/LRORxsjQR5e1rndZGu7pgZh
jzswb/h0+/U3wegUMQP4AlXHBBCeI7Oern2TBsalSYIo32mtovjs2nYu14MhbXc7iSHAiHuzunSp
KSia4UXwh00drKaFHdwPUrrO0cq82oAxi/sG65+DIyiMGXO/0mYQw1KYIwedyfBQ8wx/tiGrUcD4
q0MPuep6gNlV506xdvvSO2V+Uq4HEWq6as2OVisjL12+YAqsi+nN2RW1P77xpLi5ZiymiTLyOgGJ
2xSubSorBrHD6fEnwplxn0OWeja6wvxSppMvmdch6nTNdJx63GboyABrQk6jj24Q43gksrQEDdXV
a6Cm7xPh4j3Wn0cyoTQIjF2Oo0qzLD2DYpxAnFXBL5rQypMG/KO2lPdS/SMKPz0WEuc75uJ8Omrg
c8VKkiR+q7oyBayVeSdAnBwIdFYzGd08FFVGK6uCJWzGTgfZcGDxyM4hrAEUQF+49qWcjZXDFoC+
I6fXP63pkVrO0qnNV20VRthC9VA2q6ArjW7jWTzhyOMYjFi1tL4yPulMld4rJ2reb2TZOArk0NKc
po2lz+F1DT6EYX+uxCs8w5HOKduuqzUr0YbHuzB/AMp3p8BnJImpaN6YPpPHnBAqjGT+MgOPW/B1
5LJ1/ByE5RFF1vT4SX21bzAXrvmFTBroY+VBMKQQcNGToPIzh73BYBj9iXS/Q2WUCRqhk6fMEvaB
ByAxqCx2v5I6tH+FvWOes5q4e2K2xVscwJcvy8q8JAUeLWaIBPt381AnvcHimRUKlyJbRSToFuDd
nq5PyqaIVK7ySpjbwky6SzQ1KWH8dr6f59u8qGX41YrUeFT8Ekfk1oQYC+gtQthxGU5rChyxVGcT
0X8yfY5o8ZozFy4ap5WniG6gzONhZDRjfRIRnQh1mImP1BqmtWNO9TY0hmJfsZVnRjKbI1n9R8Un
7Va4lKutV7C72hBDQVYrWCwdHLYki1Akdz45lnWgLJznoQ/+6Bz0ZCMabdAXYuEu4LNh2HojGmlv
bNG0LzLzrJUsEjA4VcffKeQwhJphT69sH+qHOcYXSF0C3bZevascmxombsNLog49w/NUM6yURZ/f
YzKWvxqhSZmUYxwfZ4fuZHR22cCpk/nByMhl0zHKK0Le41Ey9/HRbm0MfqBtCg6UMxU9g08o3+2+
ZdYnKzopo3VW6+BeJNJfV4YPxqJzS/fQYcS52pSWbRoGutXgZPEv+KfB48RCDjp2Hz/bnlW8eJAx
D5UdWXfKr2+6IqWxlh/3B11gw+vt3pJbdhAT1cuuz685KFRwhobZ7OYgKa/aqiM8rlV6rloZbSMB
Rkkwu59YNNgf2Gyh/yOO/CJCRgFCHtNf0CtkMWqgUQzjsqSWyWtzGkEksXqrpBE180pyRhyZm3s0
4Pk9autqW/j0mM4A+DAA0o89lmLa4M50o+0wEwTyAblRntTCGCgKqb6jhp7jqsubFaUi3k+qfdir
nHwXuIlIkzVWuWb3zUce+Ul/l9Md0F7rVE/WsAncblgFqbEGZMweEfwYVgq3qy+dTXDbawfjSuks
SRJokQc3atnkJLk0VpjTGVj82UmINbTJt+z9zzCY6PMgXl7yWzL4ozIIdsmqG41ba0pu7p1W70Ve
Wzcu+WmwUutsl46zT2SKAj4Pzidh1O5uKGjuCiTlQRii1G8vrUPyFXRrk/mTYdw8YZakywdThkVh
eAQ3yE32YDr0I0OJ1Mt67OzXNuBe7dejPnqEXTYMcbhFKoy1uICteUM2G5WdIhV8+YocJJbnVw6R
6YZ+w3mnqNVul/0Qx3T9YKx1C6CNeHsKYhVukI6c/Am/EmitV0lRPuHZ5XGc6PIT5nO8xGo6Leck
t9YAtJK9Q8Rnq2o7esLhG/FhYOfjAP51PMlN3BhfTRsXy0KYuekuFMu2E/8ANp7njVA9YapRafQ/
IhT9rQb0L0rR38lJ/wuFIusGB/p7X+f+6zvD1PlXVvqfX/EfSpFhOX9gkORzIoR0bA9l5x+4dFit
f9AeJW/nAnzTnvkXqcjz/vCoVbJ8kul+IACM/R+pyHOQirwbDNpxQaYjQv13pCLLtm5q0D/rOVzB
/ObQfnBDLQXS8m5S1l8lnEy4FN+4TF0keKI71UN5CdGcT1bZE9vTFXGY2TLTs0S13U+cPJ5EGBZf
rLc0V6UYvIvdCW+FRz/PLtKphHHn2mE23XFT4Ji86OY2S9aVG/c9Od7R5NkFm0AHRLVp9VkiB3SY
O7FxcmTrWDF3n2na+sYXB/YyvANEERS463qAwQ53mZ5Rb6gYoknQfco6ttSKk1ht7Ct2dvlWGWk9
7wikQ+hYYN7Kq12J1hR/CEcM5kXmw5Q+y7IcIciNYnhKJw9UU6Vsaq+sLg42kZli2lCz5N+pTLv5
sfXBtW6iwavRfFtNfxJtNcADDg1x+nbvhkKeg7Conk3s1myiwC+VJ9X1+pJoR1XnNh+H9JiYmjqE
YQSguTdaHyxulzBiW+zr/eXI5mEjpyB88nkwHpK69u9qu3DBCWswlpGMWJwFRvJgtvSsb/A/ku+1
Q3oz1chcrSbf3dZiuDlgU1U+02qlf9I2UBcfgDYYI+OGRhdtzINRBOWCjIi9M0ID6YowIR21cd/8
VmPT/Epzq3wwxdT8kHSfntKyHx+ZqXC7WpQVA3Tzmgt8NkW9V+tz54vnoxHa0btoOzhPlebebQiM
bOEMq2EbOUX4rmv6oXr2exc5Z8M1DsrOA5g+ms8lu65Lonr3Gnsd3JJGVS9cWcaHtOob7R0n4nHw
UpN3SkFdpDEksVjOD3FqtAe8Itn9aIiCDAfs6Ae6N6v7oKj1ZzZ30YfD96Zg13GPQzTa765nkvfM
mvrOdc1sa5Ise6RUSD/0whk+dTUB+IU2U77wDMAlohRB6LiNPkHCOueypv1Xl715aaus2RXuKN/M
xvBORpjOn4Dr6iOVmdU+7zULyvk5bHBqrsvUUy9TEXnAmB1vE6qpv6YplxK2XXC6S/QO46yLhjpT
ndcffDghUoPa+wzbnl8TrYzPBRL0sdAGVGLbo5IwH+VDj+fljQb36kg63Cj4NlLfe+M87+oAQNKq
pof30RAsd3P6ht6pfKMM26Xo6YIi5+BSnsoYN/TQq4BAHyL45ub8TTAW+m74TZc8K1yLY2pCIc8V
N0u0EdLXd50avHfRO1yICegfb9fhykOuanFBdY4D5sJmZ3L2iQe+22hdJBfL9ipQVB7LYeL8b2vQ
tpNPnBwZEatSyGGDPmNiYxwHJnCQaCRO8BEahrFTVFeilmUcXzB++vqRP1yr11HmeeT8fHbzjWmD
ZwCChMpXMDncy1Iab00XM2wnRlXthbIr7MlpvKaOxTX2yMbUKdWcRpZNMvdnaPXiiU+I8QX/GR1B
x3bDXhrKUn6YNKn6pY2JJF/qFLrlyo9z/xhncfM8Ar7Y6qJ0T+wOxS+Lc/chSKL+iBPaj7YuAax2
OQFgR30kfPzssYWHHZ2Z6gFDHp9Fex6Mz7jOGG9rw8XvOk1Zt+lwGew0EZuTb1aIEYxi961n2C+1
b0LGNk32HCCqk0PSyeZBR/XwjKapDBCdovk0bCfhVNIR4FoMZl8dQc8M+LTT2GMcFMOvuhseK6vR
vyrsZ5dJZPM9+0LETGjK1sJsM95TVA1HrFsTGXO8z7aAgR8JP/5N7E4ujYkzcdO3PYDONgQxJv0Z
rT6pplMeGf2bnvizTUEyHkLumcGioMlsZc3pROawbZ/bfiRr5QN0pHmrYFFnxNFRDbq5+sIJPSxi
eNNnUwzHCY/sniubqwhT1FXETXGQGMrOeRd5byPhSeTEFiEgcqVHoso24cUHcs9KInksWOncm4nb
rRyqcy9QdUmleQlNFWHnwnFQaA/8hyrNIJ9G00clUsxKpVG130Wmhnu8QOO5pnX4PMKcCBcJ6wJy
SS41okyWu4pn+RdLnehg+XBZAwC+G8/soSSw3gKMceumdPx4+HFdZV1CNfvb2yNULkZRzM+5tOD+
c67X6imIejjhcaOEOhCPNSjrjYrfKH79T+RO9s7xcaiZBTrgwhWzY2xGhfeOR4i5y1jmYUss2yfB
x2E5lUlL1mHAVr/ofIv8j+GKR0hq80+hKvtQ1BQvcq+c3h1e+E/RWupAESi26zSdnsMcgOFCdSYI
2r5gxNiYdWvynYwmPpeuPXy4kztcQA/Wh8wwnM+O8mRjAywgPMWhUM9jOBmPXt2H9+1QOHvMHITJ
DYihr0GYhJxO2xbKSdDql4CKMTqkw7H7JOIW76IpfFcB7bMdHLcFrTBqW9ha/kYSL+5HW5bUP/LM
pymBLCY3hySzcg77mlJujNAvVa648ye+aWzhXTfRaoz+nbnzWo4cOdP2DQ024M1pAWVZxaJnN08Q
zTbw3uPq90G3doYES8Rq/5M/FApFiNJkZSLNZ14zFI9ak6gPwSB4XwNBofICF12dlOIL4TlIgbAi
6DfwBLRKRlXa9MFZtOgW3oPb9B80ul/fSwQYAY3lxk/er/gOOgnUhyTGg3HVtFVKcu3m93GeoSdR
1dVDUk6eE7yjIi3iIQPkZhQIhq/oZILs0GGI31hlrO4aS5uyHjoZ6HagzO2tpabyT4gZGCdsODFp
60cXL+rKLR5qDREBOFuaRaG7KfV9m9byHbav5WudtNYzCU56NPRcQTXNxdHDykV120ejui8yU/up
5kBgyTYUqlJWUBzoiGOhZtLo+EaLnvq0asXHHPEJfC4JzpCia22yxuzk0rm+rTUD9z0vULR7DEzE
o6BH+Q9NKHFwqevaDoQcK5K+LXem3iFbFQbZbWKoAvKQ2XCQsqnTkEB+RqokYMJG0xnXadi6W5rR
3T0oU+iO+HhgtOkhfwsZ0ofH81yaRnTATYSb1PX9Q5HwWNOfgTOzUoE4QnjGkXQtu4qyVTNZQ81Y
gFbLxoHqG/iZeQSpoKw71KsfUpQ8Dn4qd9/jNI9/6sEA+FOTxewLn7N87AIWE/xw7TpyGlK+E2ME
O+l/uBh7Wj0I4VwxDdwvNGoSetaUpyqwqivMMCiTlm62o7Bo7EnuKfri/n4UwdCetEqNbnzQ9E8w
36f+LU4S6ynmvFWAfI+7MPGphicul53lSndQX0jbQH033xqZ6pLpUqBcwfRqz6XS0Vv1c4r6Gpr/
+8LUDW7MeMgeVTrMtwCdwzXRqHlQAkl5qJsRQwzUJ/3vCc+bjO+pmYyYVlgGZodjmB+8rtDvMfWi
j9J1Fv1WyAQ4ubuVpeAGSPvvWHdD4FHBluNX1Mr7W5NK7IOMeN+VKo/tnmxYvsHfSNunaTLc+AWq
8ysVBc2XWG2yH4oVS7ciDhJg831FfUwbQ71qBLgmE4wdtk4e0SThXQsPAQoR+9aLtS/4qfdrTKir
74nWAdABsroVS6kKHLMMqPK2baCts7LVzx61shc/9OQTGgEFdoGWEt4P1B9uO1XAM70O5OfS6/tf
YRvTFpMSMX3q+ib+6hmhhjYM1eZffabA7dU6o3hS5KyvVwEeng9GH9Y3oeQO+0Logm2YRlC5xKS5
j/q0OJKpUSJUEaoGMGQ2zwBRmj1mxNFoV3o2UqknKritw7E4x7grXOWDWn9V8XG/6xrB21dR6B2z
0BQOoB1olYgk+7YVNtoz/kPiA/SO4UZJpPQeuOmwZeaT1hBUaQExpqPfWfSE88r71iL6fOWX47h3
kbG6xQ5Hv0pQ2UNTBpwrrwFe6YJooltgRFxwfjcZrOh0yF/VVkxeRAGvgjqsywMCkAIlRb2FWOZB
4b/TdIznIOVYEJvU9BzLGNj1MfMSGq27KSjJ35hIy0uTf1a3o8JCdURAjrdGnkhLbw2sla6hdRQv
xUihmh0oajtMdY1boSrFO00EbrYq6oCKXiDrFHBF3MKHMi/PeZfmt6le4I6SN82PFn+TI+Kd9Du9
OHnoiga4jMdTvu4tndIztqqTC7hRiPuwkpGmh1/xiHVqdC5DRXuVGhBcdmJVirkeBWplq0Yi1CtS
cLJmNWZPngxQH8/i+Cj2tJ4KxOlOitsOtBFRn45WohvjLmdmwmNRDOG3Xql4ssR4Mh7qzZ47H/HC
5i4U3PHs5xPlL28kIcSnoAasEENV3KpxBTZKzjCDGPFRWddt5X1PchHeDMxyfGasTP2FVIv5gC0n
fEQras1roSWBMsMI648SR/d7H5/66zTt41df7xtI/Wi/3uWcYm6RQJFWUqHVT3Kt6DeElMYeN3c4
CSQgHS0eITxJhSTiBQQz1OaJk7cxDYNtiPsRRAY0Qq7wmpFfWyNKGkdSuKfgUVqQwBUL5PMYZ/Jr
HPbaXRAjkEA9X6RXUwdpdO6SMd41hLLXpcFJ+ZoAHH9WSsHgA5bdLoX+cTUOQMpXYaYlR7xR20MP
Ah6Zf1g39AiKn9B1VC7nvsxsSGwmasl5c+jAfey6vJM3VQdcAB0JMErZWB8aWED1Sori5ksaUydF
3MrsrkD7QB6Vejbqqh0AW6x8QFTeVWKOAV5BRvpKZTnd4RFV3UmFK72SH006a5QsMBFBRuORenG+
a4xEgiE/Vii7gDs96Jk2nq3AMx6DdGifFKL8U9QWg7kuAcU8eaZmwNeMJBBF2tj7Rw9BZJoYgZnK
tLbT9tHzWvU+EIywXNFrkAEVeBGCOCY7GSkptG5G1INuyHizg4Db/JXOtqSr5Jb1D1ESjZNLUXAD
AMl96uXEPfYWT38neuk2TuXy7BuI6SIzIL6AdApeZb/LICAZRvbLVHKN7CXWz2DDxX1s+NpZBsV+
OwDcA9+B9xqBgIzcbAaNshvF8ZuBrcFOljQfkAJWEJEsGz/orIbPMNO8jUGHoJw0wcprtSyEDax0
6avRNNU+F+roKUW1Y6+3rngXWC1hUxK3nR31Xf/aqEK3jZIAaFqlZuc8TrrvLpS9gw83FJhq0nqU
lHv5jOJHe4iNTtkGtK5JotX+LvQpvgSFNlz7TWJ8az0Tq92YNuvKysccaJlg3EzsoxexUAjhxD6t
XgOjRj+k0YKYAjVhqJrX1jGd0IWy0FhfVAE/EzsaNHqTY6DW3zyEKE8qj2Gw7joRIwKUW/xtlKbK
DfeoSgdDE5VHGILlrjJ0Y5dpKfX6ksQABTD8xKO+/trK6LPQb2m/gp8LyQPAA9Se5L9GgZreSEbH
SQ3N/qsuxOXV2DRE7OjzWhvdi9DNHOEqP/RDnl+h5qF+x9CY+x7h2ceU3FCkhZMpVFaoid2LaQkM
z6/M7KXwdflrZKBYmXbdl0wm0FmVVeUioZXFGumakRs0FpFqrf2hu5XhDv9oU4GKCclmf1tFpbGG
vEErBKyR+aIg4XhduEr7GPkoUUoNAKu1y2V16kjbvzeqZnBEItVzyGgT9umoCtsM4uzaG7j9Mhgz
31q+z60F1/MgNHH8xahGILstjLtsJetKfCT7AC1JEGueogoFMuIq1TxzEZRAWMukoMlglrtR0/me
iMIXE80p574VtG8euUSEp+DIuuZNdWfR35RslEPqm1FSaxh36MD0Tpj7WWHrUuL+GkfTvEnJ1NFE
F0j+7ro2FHlgqQZ8NdBd01f64OsvRaTBvjZ8pWxXpe6CQDK1sEjXPI68vDBfr8ey1I+67hc/JGLw
R6p5Il+DEsbVaKlQoOVK+j5EofETt57g2JTkwVJWsw096SYFivhAOyKNbUWFEhibQMUQC0GlR7XW
EWxzBIbVbqdVPsQdv4vhv6gKGGBB5TWr9dx64O9I5qixR/FCKtYjvKVrRKEmQT9d0s6uJWsnoeEq
sXPV92967LhvQ7Vq91JZBo91TTbBc29QizN09yqKa/Eqa4fmzvKa/tnKxoI0u89+VWOZPQ+UTp/Y
rKxIFffCd5Ji6UbDh94ZJSk7ja1BNDaY3Y2l5sP3Go2Iq5yc/XninOIzXVQ3hlZJ6xBgxv2gd3EH
gYjHE8Zyq26paQFPoeYBqSctK+7QsWwokGQTN5ZQMvhi5pW/NzrQEraGbtumAmVyKpHH6TFa8QGc
NDlue0k6NNDEe8y6nJoy7FZSYlysoymf6/lOT/wvo4dq6LO1qPcJDyMOVq9+p5qPvgWJkF019q9A
SSbSbOI/mkkuoScU6Y+DXoHxSVpwf3SwdAcuoLQ1KDs9ogAksUktdpkTxCVxkjgW8sZHuP2ou6q8
c+Um+CLWbcT1pAPocaXyocnQ/05keeBxQM+G61AQ91LXmK9u2KL93qlI/+KEzUdXKF1963URgXQ6
u9JdmxVjYKMEGQGLM2rpJJpy/JU5mXfojfg3KSDP+0pSuJJDzUWsBk66JO1AsKALFoQqij2IdNWa
g19f+JC7vpogHGeA1YLdG4FoBeK7ktFa1ekJaZiJJRUNs5VeRt6XrMkR38p1GNb3QVAmNygESVyD
Bp4A6Jw2pI/GqvZKPmCaADBoEfjBt8SPedxhjwpcnI8QGIqfcZlme0VQo0MtDR1sNEm+z5EYfxRM
ObtGMK1f/8Vzk+GNLuVrgcU/JK2p5xtkA+XHWE8RpfzLzE1wviiarEds/u4IjOpHF3LI6i+wVF5A
ubpcK3i+22PLHY4OTNCc4UdkFFJ6ed9C1vshVqn0ZRjLFkcRfhuONEAhrLLCpAgKWWb/JSDyZuAC
kq1NGgIblhrGNc3rHdGiv/rLzwJOa4WsFMSU6mcEDMdBxCP1bOQwcR9rwt1fvuYWTYEh27rBfBjF
2oYDLQvgmYug1NYMZjhvukeXWDUoeMwbMqiG6hCFJFEBWjVZU7wR11BKtx077N/W0IUECNyt+zOD
8nnsQIrdIK1dgUNokfUW+vYcQsDbJiT1t+OAZJXQNeVtjFb2o+EX2g/4kvKxzv3uMCCg8Mc5mS6d
9zO78DvleeOIjaeIOGfrskrTUVJmjaNChTEaEtjxUJjIgo0NfVmfN0IB2nGinD3li3J8n4FIvBK6
GHCSJEFPpLfdeugM6NyiBvp0UlmIjpUWyi+TmsDGAhqBJIeevniDKryGbTG91CnE9IVlfq9hMlkV
o10iAupQZZpokjinLiEkYqk0mhwgze79qKny1zbspFNbBeUdHFHYM2iXVTeWGPj3Hg4yGzcyqFNn
yITDmvGUkKC5ze/RqZyUNAKjuYu0Ufo/eM7/7zqqZwC793X582d9+pa/t5H/Yxz/t8n8/x/2MTr7
6d93VZ2fafKtjN52Vaf/w5+mKiI4Er1KGHZoV2Ciof8tj2P+l2io8N80SRZlhSeSv/zLPUYz/ssA
2cJ/CY/CUvmPv3uqGp1YyHK6bhhTb9VSzP+kpzqj3xG+a4ZqIvTFD1FleVLoeXt+rSKGYTXB5N0e
rXWvClRSmaLbyfSG3izJhSMoTXv0n94tJJbZUMz27VBeLkterjFUaG7Tvbrm5GxItk54l61xmDtg
4lBeG1s6nAfBcf/gAf7tBfD+AFE5tXQIZkwVfSDwYPrs/Nc8SkCDDfQO3RszoAqOFPS93NEp//uz
X5rjpCX0Zo4fhpkoiG+uwzJV1cZjIVDzd/C9dzI6UCv/WV1Z28wRQQX+OXH/dlqzz/dnPIuSN9eC
RYd9+vub8bJIxD2jYFpp/pDJm3o4Q+tamNP7K/5fS2eBtzO5NyVVmo1huHoR4ZWs2fIWvD8aXfWx
OIQOCLhr4SmEJXCQbDoTiNfuo+eFsd9f23/GBmtnSKaqSZpozMYGXYeeCyB1GzLJVl6THIVOa4+2
upGvEC1YGG22Q3+v5tvRpk30ZjXDss+6hiTDLtatA+bGHtb1DS1sm4cgOqk/1JVyEJ1iM5D6E1W+
Lgx/aY9KCsktZ1FTAGK8H7425LYOTDaPKj10a9VWOBhTVObUVwjf+U6xr7f4IG/N9cLAl3YtXF/F
UHSeScZ/P3Bh4dUa15gdYiVhj061kp6plK2MLXSvk7FfGG06avMz8na02TQjYbSsLEGcF4rbunfg
RL22O8Eu18W+2OQ/s4W389JHfTvc7KOiD4im6TSceAh20q7caVt9A7dvtzCtS8fk7TjT399snqhG
Pkp1WUR5G13Ltm8ru2yLPN/adVBTWouOvBtfhp2ytJyXjsjbcWfXqur+z8cL870gg7VEOqaDcgqC
ATbDkyXnEHT3CSGmAMdmYdJLO2da/DeTHlNKfVHBpMM96uOPrkPN+kGxxVXkeJtsYYnlSwfkzVT1
WbAJUzAEcs9ouJnT8tiV+UlMDhKaOQZGAsNN2G116Sg2L1b3MrqOnv00M3R3r3PvKGHJZeBUjyBM
jJYkhbS1L3UOvhyrEruIQl9amaXfOn22NytTxJYSBSW/FeQ62wAfNGVVv1rVChSojS+Rnd0PuxpO
UbU08vTBPzlf+vTN3oyMCEdHG4ENT56+UU/TTebbzQncUr3StoaNxbNdnSF9OOHSBXpxLxpQ7wko
0AE0Z9sBg2AJcTImnR69HULJOy6RW9RcbX8t3SxsvYvn+p+xrNlmSOqBgD1jLIWstkv2eJBRska2
+wCYe9X8SE2cvVMnAmYok26rJzM84i9s414QxaNjTo5QxtLaX1wAU9K4vk1RBfb2fu1zKJ0GQG2u
8G29r26nwIZTuJKeyq22sADTNfnhM78ZanZp96SC8PCZv+/BJ7/yaTZ7S3fL9M+YjWFJU6KjEz4B
55pt4qGvw6CPZe33Jq7s7jG4BX7ijGzg5izs3eulHWRMm3M+4hRkEPTK9DrneRpgpKAQ0lyzeacK
WmFmuEXvPf+h19K4aoJKsXHksNbU3GGrJWm5t+QElpClt5sG0QRb63rjKRNFXGuEEnBJmD96zfBN
TpsYPKqu2iC+4CsaureK9DyfGmmvQ4z8XVMhAoRUm7ADNhf6OHbX1X2a9/W1iWghFbEeh3P8HlAK
76V+rQhFdB40yAMOKDl+pOx7g22hnJ7YDVyHaygUqLaqA92dVH62tIn1n+e0VTyphtMv0YjYt0MS
rOHU4H4O0BY4HrQVhBvwhSv12t0Ygu7adR6qtq5C9DLaFg5EjR0QMKFwp8n4jeRuQ7kisFY0ntLn
HFT+oU+G0FxljaLvE6EiYqtpSkB2a+Da53qALiR6YVx9STMeCsPKh83CwZxvTEXUCdbwokT0gIz1
t1vlm/sHWS+KxJP3jHEe1siT099BcsqJju1asZFm2sW1I95SPV8Yd34hzMedbVZUlGrZDH0Jx6/A
e8prN94Y8dAA0E4LJIJhnkmIoD/HWas6Ll1RaugZQkIuBr1ao9d7X49QYKthiuix/GKJCN5oOsaA
IaBMXN9Lc+EAS5dOlwLYVtYkxVBFc/aDi0AcYDyNGgYZTvLL3BqbcFPvMMUctdW4zfbxLtgshikf
XwdDFDUkKxWKNRL1kPc3VFUUAAhyBu2/05LawHtyrPV4MEjEyjVdt7W4c9fiVlh+HD5O9/3Is7sx
Q4krkGFv2OO9eOgdbaPsQIraw3dji0elHWyWLhPp42WCIC13CJg+7hTAye/nOpVU0B8vp8ylPSbr
fufuqNmuIJ45ntMs7b+Pce270eYPkomOPxKxzA93J1vLVqjL7CzC2obW6SpcY/a48NxeWlAAjejw
TM+tgU7uu4eeNmqmtCnTq4EYJ+W696L/PDNgTm+GmO0WQ4ZOByOG3bJBcn4zRTFOb3dOuJuWsLKc
z8/w/AjLliFqIiQp3hp0g3/Dv99cHb5SCYY0FHiJbng+tzWxuropt/7282HmhrkkeoyDcpHK7oAT
M8+03CABoyoyjrw1t9g97txNsQ8JyhaTnUtbkOIKyatlQnKYbwo5lLUs9RhJf0GbbIcygP0dGfzB
SZzlIscMHj+ly8zrzWizHYGUcO7Te+L1PHdrYaXs1K9oKa3EY7ldqjxIH/MdRJtM1SJjtUQqSLPj
7I6JqjVmj6AYAW7qhBtBxbVw1do41xAjdA7SanZ8UnFLKv/zjf9u6OlgvNkmBH11XYojTu3Zk2jZ
aDEtnOUL+1DVFQXszHS4WNP3A4AJyat+ElSKj+5B2qn7biOt5d3SGn7MEYx3w0x/fzOPQlOB5A4E
JbqCkKhibhtYB5IANb0PDgtbfv4qszUYa6JvmAZ1vnlg5YPr0VyXscJ9sEMhdqpOhRvL7u1s7++G
vfyanv4vFzAxgCjjgC0jAj4vT0WS2/u1lmgUFnqHwoKdnCy7csQNKnWbpUT/woZkMIVQVRPhqXy4
Dnu37gsv0OzADNkTz4CCbEtY+z6c3YfPV/PCzftuqNm1iGRKHcO413D+RClSwexVXch1L71dKK9R
7aFjISm4pL3fG4iGywNyOFQSJWeqlkq7ehf/Mh7Fjbnx10s78cONSPA07Qq8fkkpKJbObg5IF5RO
fUO0UUIFH27ceJBl16NUvYi1uasBcq5EAfRzU7aYZo9SuXDiPgRDU/SGWTrlcSTjDQTh388X1meV
dOio/M6cgoNarDI7sSem2XG0CWK38RYprs8/4+/S5dtsYz7o7ABmblyD5o/o4VeHfD9tUG+d2F64
JlRGm506Rm5b+8VjMd8+v4edog+V11Xjonk/V2tIdOwGGTZ6EnbuT/VApe+QPssP+n3EYUzOS1Hf
5QFVgiEdVX3ivvcDombUxBJ25RQyceEKTT1cSRiWL6zm/Dr7M61/RpmdikKQoUeFTEvY9Rttk+yS
Az7Fq3xXOZQ8vni2fwhPS+Xp+VU9H3S2lkOGovAYMGh8rPfKTueqrvbLV/X8+pwPM63wm6sahQEY
oA0riA+kM+AOFlzpne8srODSZGaHoLTausA+jz7BfirafCFu5dpMHRPRqetQXDWEKcl39OxOmKUt
hZMfooc/czQmRcep9zS/cpDM0hQh4NYUD8V1tUWxeIW00QbIge2fPp/p5Yn+PZQxK94YfVQ0oNlx
59q622abbNEhobq9FH5d3pH/DDPb9yl6falcQS7VTF9+qBo9+pmIo3YnITu5E8TWX3hlL++Sf8ab
nQB4SamvqewSXZw0mFboQYCWvv987T5EXtN30kQu60m306Kb9H4vFgHwy9Jn8fBKhhVAfWs9ksxS
2BtpxIRrwTFt6Rucjc1iu386TfML801uP+9DN0KgtYjccNqEDbjQWxhKdrgxnVI4Gttsk26FzeeT
nT/qv+cqY/GH8IJskce9n2uZ1ZrWwWW3ZVAinb+L+yuzaVF5Qdoq/PH5WJe+3qR2+j9jzc643+pQ
+X3GKmTMt9QrV3QaXV66JS+OQr5mmjLtX30eE8E8UxUKRNMpq/fIr6kr9LvtcVuv3ZVnR1Nr4lX5
T0sNv5fxzaCzhy5XMATW6Ezaytncejuq0rbvmEe8Zem3Jptut3iZTCf4w07RdYlQgrSHJvb7D1eM
USbEGN2xSd1DtY22yRFhihUQ6f3nX+1DpDTNDVDSlAPrgCPmexL0iYB6KHr38XF6SccdcD9buGUt
/zdZ/nSE5/N6M9q8upWjCmZl/TSv296Z2jv1q2FTfXbqx25l2p/P7dL99Xaw2f2FNnfWiL0qQvAL
aXBQrrQehgyKirLQJPt9jj6b1uzmkpoi9OII+aap0WpsKEvSLFj3NgdvlZypSi6cteksfTbe7Fz7
Jczc0dRF23zRDFQE4nz9+dJNhPSPI8AgN/iXqBDdvt+APYJoyiAR0VJMQ4d9JR3RwrhKtoFtbKd4
crIzXam7/0uopauSYaKcrCj4U78fVkWPaAC7SsCTwCKUuicUAx8WpnbpCnk7xuw0D0hJgQllD0Jm
vK6PyNxsIAJv+1/BjUzEigmKs3TzXxySI0YdjSidZPL9tMK2x7835WUbZbQvdGEfoMCWCPnCRXVx
GF2DPasYItSd2YYfSk2vyxz4YJT8HNUno3nywAV+vnwXNwbdKTobJhIkxmwqMZQnczDYGA0SsLgl
bKRoaiL151pzF+KBj7scoQEUZ5BX+p1WzYYC7y43Rp4OdpEONQasYnIe+8pafz6hC7nTpN8kKfSb
ZDLFefKG+qsJGyQcUQhDPvhfBxjHEMtGvLVzKHLby8Wmj58KAJJhYefHoFMR6P2OaBDwYB+SJrnl
Y5pd49IqB0sb/eOnMgxKFbgNA52iDDkLEwvTHXor1gYekeQa840tDlAtLh9UEJT1cIUm0CO2Xpul
x+vS1FTg8bQwEAxncu+n5nFr1GhHsJ76TrM26Co0xsLOuPBqofoFoIZ/ixhlzl+tqs4tTL/4ZuIB
dabYic/k96tkr6LsuxL+8+o0STXjmTLFOhUztnnJM45bNIf9yZge1IX/daqGf+9t7KudqTS99HBd
WsG3o81uKAyRMyM2se9RLQDThvRgmj9Sq98ubPylYWbnK6NanNSJz4cKU+869WT3m4c+zq2uVdl2
9HQDTzY6/Hpr5tcQ+etb+MuHEImac+m77VWQxMHO9IS9L3ZLl/SFo29AxCDG49tamjn99DcJI3aN
9YCt4mgPmol+ok99uaAt+PkCTPN7/4pyKuizERpzJUvzGmwhdVGBlV5rozm/L91HpbrHotXpi/rQ
W8LC3XzpMFqaxUs6vQHSvLedxJIwCVjD/StPjfDDal7TFC/fhZDnQnaD65/GNWZgL2t8WDiUV3Mx
sYbWLr+ED/1xuJZW3tpYI3DXH8x0FXOhpcCSklf32+eLeelIMjIFbYWbTfvtk/D2kxUqdkraKLdE
DK1z1jZIWG2VrXXAU2a1VHC7sHMnDCdhK1tE/tCaSjsfRF0lDfDdb6Xm56QvF64/n8+F78UQSPlQ
xQYyrM0OhwmjUIpKFrLSr7zyJU22Zo/A6lIN7XdddbYJ340zdRzf7PTOwoMpHlsUmgfZP/Z5IB3q
2GzP8JXdn1oIhRyPldzt4QYivO/3TX5lBMEAYnyIMck1OnKgIrSRDQgPKDOXJ8y1pCOaxbjFqdmD
gazdypdUa4V2cgPaxyp2g+YiWhKPyiaUDcx78ZJbNXWHm02HWj3uZEAE8ir4AqWfWFYu91mItK+k
psJVKyTV1xpbGCi3aOUTJup7ZA2aU5cG4hazIkh3pgR5LK+ycxTluZ3l0bcKUwg7qhu8171BnuTt
K3Qa1JPs+i2WsKZ016hxvyY1He8axOaAlyiBg75BPYlJ5rChvO+RBo2pRhdWQWsH37HMRScfgsiq
DJBAR/zgJm2z8OTpouAksaKh+xBAQxjr9jXL9V9Vg6hjDDHkirYFBwEbHwHH4ArCX9Qp3rU6CuJV
CQVnN8j9AH49TPovip43V4VkaKs+TbAWxlFcGu2sbq3QqbtsvOUk4MsjNmgVqVLwEwVXqCjx9w5B
525o633iaejSNyoCG0gn24ZbYG+liGDorMlVaKKAph6O9qtRzztxFddVcqQwBqopqT39rhRqGSih
J6KMEVdqCzJNw583hDW0rrriR4gq7hHKRLUxE5zkKJWWaJsl6YOem+oOXQZvnxeiCrFGV4WXEQco
pP5h2cNewn3BwhVlwM83KuJ87wmT9GNTB7giBqnDty4PuOTd5agpYHqZnuGiIh1qVR2IkmZ46CIl
341tbj7UsoCnD36/TlB14g5jCuTVEVC60oI0wEE4THeyNiBNMQjuXaFY5Tqr6bGpReaCQtPQvktl
VEZXiAeUm/a39bVU/xKDgQ2s+MW1Jri4ueHXjU52KDth7Lf3xTB096j9IAzbGNa6ltPsrGZVVTuK
jgyr08AqZGkTfDzPUV/sFBRQqFet5fq23eS6hk9xIY6yB8dDCn/RYjm1sRfiShH/GNE3AeFixZya
UNgiDFI+4zp/jaJLtqlrTWp3YY3PnzqiYvn5lXPx8pYImwgx4H0BJ31/F2SJIWeDQrlyPE+4M1qr
V9VJQMZmpd63FDjSdXB27WGr5QtB/aX79O3As2xPSmvVj1ECQx5LEHcC7/ykZT5u3HpcCkovvOyA
7kkg6FKAvJ7DNtzeRTRYgwP/p0g7NMB0kdRt7OCY7acamPTVUpzPF/bj9BBfU2QQWKSW1Ixmd/lQ
QluC8YkPuoqWTS58kfIbkG1LxamLw1BMQVgNBNaHoo2JAxBbEBZf4HYrN8S90UMgpHz+fDIXHlpT
MsHg03BikA+xL0YLkinrLdcJWkW2EsNeN6OMOM2qTl2b2pUn77yo/4VSV71qGhzrdBysynEJpDm9
TO9frne/Y17LCaxi9PuA31HTY0OHVXmuhhDnt3YVo4YExurzeX+M1hgO1I1uEq6hijc7HA1md6xw
jW8a0iqijFbQqUXduNGw9sg2/29jzc6DKZZIzgYFZo2Qx9T4OfJ3kvul178k8cJ5+BhmTLNSKEgj
GEiVdpYHin6KL6+LpLIZmje63m8LtLeHZNyNibBwyD+evGkoopmpNMDBm50CJdbHHi2PYYpoxv67
2T99vmiXtv/bf/4skkFi1MhMzHbtEA+gQvfPlSw4QVEvhbhL85gtWQYhGis85iGh+AtGbv+7/3fV
q5uR4/YbOIHU+9KoU9b6Ybf/s3ryLJkeg1QxGolRDSwyv009ZcRU7OI7gLd2LTv5dqlmdHln/P25
5uhRq2k8sYMMh/DTVdLkyLpcJYyttguJyYXG1bt9MS/14bHYt8rIQGVjaxsYqGvvWK/za6hEi5O6
fHnxAKBOCebqA+6F0lUwjn3GJqwqAclH91ZW09u+F3S4tOMtJstIiaSycFQbXTkq+pjso6oanNZU
2pfP9+uFrj15GNBcPMBgXyKU9P659cagbZSpvjRlLN5u6tl1G2Er75YaaRc65VO7AhlP6jA0gOTZ
0cNwJMYBiVk7zeHPUJgKAO/G+sz2dyjuO/JCi/BCVYshTdJNsmgO+zyW6FF1MzJfGe3WooIrQv5p
rqMD4p1OTrZEdT9YxCheuACAq+gm2OOpCGnMbuggRwxYDBrMkLBLzsUjITGKOF8//2pLg8yu5pp0
IVBDlTBc/aIYh9bHlLlZWLwLNwxQGIRXceiTOYHTb3iTk/VtZnZeJlHgKXdYx2L1Kdx/PosLbyfB
CAL9rBUHYV7fIFmOqb7gkSeF3UNMAO15cD8SbFnd8dRlaHIvbfZL66ZQwTJ5Y5iYOvs4FlY5A9Z5
g51iSnPKQcUAmHUEb4WDiQcmXbETBzuChWvz0qgmXUF1Qk7BkJytZFoGkd5UUwlXPYQmOttesq6a
hdf64yDUPEwFCd1JOhP8zfvPJUuI61lS3+L7V24AwF9FWJ7adD6HhRf0wu3FSDguIrHD9v4As0mj
Wop9bQrQkVoF+kjoeg0kZMK3lVv9bql9+/EJAJYKxBlUJ73AD4QQz3BJ3PSws43OCH7VaixgCIQB
yE4pJBNjO3REPt+WHzf+NCD0CwmwC3zI2T0Veo1VQ2pFnTdpm/ssS93HWC7V9eej/KnPzB7Tiahn
qXQ4eQTk2c2bYbCs+7i/oUcn9OlqKAZJsBXJ176lgf6L5Otb1SLio0yS61kZns0GKwLA/AC6OnxV
rqp+VFYlYsDrvLCeclX1gPCj7FZSFrJVofjSdpKyUopc2ypjcsIjRrhJmuiIxxdVb0wu9wPKk/d1
7RXYNQjeKUBu8KHpW4x+6DPEKw3yEe/Q2GbUQywZsf++P4P8eBkEM3eEUr0bIzfaGm78iJ5K7SAM
REcER4HJ8kJ8RUAc8fCgEF3qAV1+VSI78YBRY37Fg4NRpiI9I3B8X5XdcB3oanmu+whZdS1sxEf0
MDAoztTmlfRXEDbILY7VWqt75YwvDgKCgxfRpbA69To3BsNppTQnb07FUxtwGbYhejmYoTEqCi7t
ndG3/UkjA0oPSJTji1JY8sbMc8NBBsLFSa38iljNCO8eyxLUDmh2+OOXqKyFPSXfzNaCPMCWQO7L
pwb9csm3xE1h+NmpRqfQcQWRLwchUTfXmP6ikJXl2Y3VqJatG8GJKADkm5o/CpH/oFZCf4cVUfo0
kt/gUaycqGb5tqcUDyoA9JWColbqBt9DzdvIqJbipgz9rlfS9DBKNGgmLsaLqqboDVbqNytQr5Ae
w8EJY2BsbXQVc6kRqG6Lu7irofrckRnFOVFipI/eSR+aX5WaP7VFe1eIFXob/03aee3IjSRt+4oI
0JtTklXV1b7VVjoh1JKG3nte/f9QA+x0sYniJ/07B7vA7nZUJtNERrwm0w952yMeRGFqxL8ENUQc
Bisve6q7KtjLWKu4edYkjl9XEU5F0eC2inaDDI/2ag1xbuuGmB9bDLDsMmoQ29OL72NX4SOc4R+o
oSqAusqzHkv/yBpODxOS1BguCLxXqvCbiTqkE9eY2SH1FR2DgfUujGnnNqSZTzzDTRQKpeLIDImH
VipfUxQ1bEsMHhsPt0exQASs6eOvomS+NwV6lDF9C7TY6geMMgOn8TWDbxFVtsyNbBdNXIN0Geiq
Gi1dXK14DTRfvVRzCzXnDiVTdLSnwJZjjIko0DXfMA+5gsUz4ctEFd22tOpJVKwvw4hOYdoo38fc
vNKiIhEcfDqNx7BDgAiVVR3TrxYnKFmKfkld8qB3hYQyianvZcF/QvdVsYMhDqMDosKdbsMQkho3
6TIEGVsk1zSb06Lguap52pUghSIW0Ijn91/g3hTRrhX7yj/yYprKfZCWEDBE7X1S8yuY3Egy0C3B
le3dH/36MvLU5AfOFAOpJvI/lL4pmH8rBG24CDFsdMVahI4tQdsfIkTGtXD4lSZqdQiV0PLsaSoH
N5A7804L4uyiwkzuopMphc5+OIcixyCuzf2bDDk3llFjj1YHW7Bv9JsqwZsGKEC7l6upu0pEv3db
1X+cEDC6EbMsOWiYml2PSvaEbxJ12CLz9mI20GHBCKnQfCq93VS5+Zji3CGmP1O1fMV6OnajKIJ0
GEP0Ry3ec7xaRCGXhMzWxkhzchlhc2Rt5COGd6pd511+Mckzn0dqsQkU6ucYxTJkY0yfOmb22Feh
ecxLCsNSTx6CdRhevbLmu83Qv7aNcqXqcxkSnNuuHnrLycrgyvPM8U2VCgR0LG06dFb3XNe4UBaS
DK89knCLi6LS9cXcdzn9s2PfaPnBUpF9GsW83w+Db9nhVGnHSc6QWJcKDyBPnN7rAc6RalyKlzwQ
UqdGHHLfy+WbGGrvPRW/eicNBjeE0BSXsaCiUGNwBlYNKZqBXaudyl34hlOefOsPmKniG/HIzsad
V/WRXAdrgJeZGj0GXWNciGrr7YxJ/17LzWs/dbMGs1XfJqMUIC4zBPZk5b9SRZGdRlGnb1OChVuU
RAFSUUHM/du0OFPWqnoTJyLo1iKuXmf/dRELJMm6SLBjIffAXY/N7TU7Tfe4SLQs/pqp1YDqaB/i
RmTG9RW2TIhEBVGMzGlb6XtTKadfSIb1+1IEyNsK6IB7YgzNB9OA6zQfs1+i2Yz3o5VgbIShTwNH
y4kD79VXkS+VEjwaPVTXdmo+mlcIIt9lZTW6GJ3o+9Qb8WxM6BNUYmPsBKy5sGDhMMgp9u8LLzOd
Rm0edCmPdwFq6CwzJCCNWqleZuVit8BSD7fy5DqLIC3Ypjo+pYwscrwk9VxjaBDeGrXGkcJZIj3p
1YJ2Q2be1o2JAGg/VDiiIeeql7Voj7gNwD0uomMll1yI/RR9Yedh5S4b+IXJgWXeFo1WomnWPoOp
eFSCqCntWFIfrEJLXP73pYMVj3WDqFUF/qvra7vvuHVrS0aPtowHyR0lsX6Irb7dGX2eP0RR9pYo
k4KtjmdBYuIKuUtm3f5Q0ZFuxiTmWoHa9YTBYLFDL/2qbDW4/JOZYO6EgMJONoQ23I9qLNxN2ZB/
9wZdkFz0LyHiZVJW0kP0uBTtQOnE8eCjIvxTnBAwt1XEY4ALVwqWWCnaT9mOcg89amPw+3/8EJF1
CXnIO7qGvyKFKw45igc8N+8CHeWkASsFjLS0l9lq2kZbSiLp6wY7RdqN5aWnD4UuUB0WCkiUNt2U
PndYhMJ+zMb+J/J3lZuCSN2jwR3d1r0XHwH8Bvs+1+KDx7gc7AOUO6Rt+F6dmZe3XaalF03kZa7l
mz8HEk5H1rzascSC7MQPWIKS0ez5TwUSiTIWWkOpv/ipPrlCmGo7T+zQdO/GG6HvmmvU4FNSJ5Ft
75SoNKa2H6nY90pqmRowUTUEKFWk+9BaVdFKA+8pJU99QwnQxugR8GeLvNt9K/rNbrSm9L0esKPx
Zg9QMxMRqEvN8ZK+ql67KfTTXU1SbNj4voUodOPGGSE5v6sSJU8uqmhU/CPeQOZ9J6HFZiA1+KzW
bXewRvxbo2muJDJkug1YLL1wvouYFWajPQrRa5LpoluPkq/tDFPILhMqwNhhjCGcNDnsX/QsQi67
UdH9ynANb5vKesQ2wvwuqaP2LFfchmqMRrFd42W918SuufF0s9179fCGyLRwX6j4kfZq9xaLnmpP
SqPddqpSvZdkGvyf+hQts0rNbeS9bsMp73c07B4HBJex0DKuS5pw76VZapprpVr3SptFueAORTUl
VB7qJqVaGpv1vlM87afUITdflZ731g/BD39Mr9OBVlvaonclyLn1LRR9u0e42B3541e+/BXfQuh4
uCX4LzmqzygKf/cCQ3MHy/IvC0Fqj3WAAZydmkV5O3FDuH7ihU/FkCANaqHPiW1BctCjBJsmwJs7
5NCiK7PK46OIZfqFEIXxrRFb1XWqhfJRUKf6OEpa7kp6El9iA3gPSCGbteZ/0qFLcBuoZHlXI8aN
sGmkFwe9pks4sl3RL1CrB16JwzVSEsIlxOVij/+H95WyJ/4+kTk7w6KMbjRZ6uRlnd+WnYEtVaWH
35pZ3TORomzX6gEKg73R3nH6pdc+JaSRVlDLc082UxJjdkLVY/ZTQsewLdS7nToexn+GAd1Jo5dj
tyxEBBtLq7uKYM8dpDqO3SIY/8HnO3FwVOYRp4mSZntJiC8pFk/YE03sDREzjEOlWaPnTmYtp9hO
JaO4j1IT3krmV8EOqrO6w+0wveRKvNabMd9VYjjcV0YrXI68gi6ECn8se+inv3gagn6h2U5jg/ox
RYvTRzZYsNjkAploER2a6ovSbtR1VgtWqGDzsNZRbtKX5Wm1F8RWDCsOg520J2WlUQP3Dm8/yHAi
WYnd13jYbUIJ5uLA8ikqA5JCVuBfzMRiXEGFSSy2tU5a+pegDR9z0zuSpb+1mFYoaFp3jQyhPHs+
/wZeC4ukGoUyppRC3aIck8YBV1ZLNxlXreuIzPIA3ueyVwTvIs5GeS8Vs6Ue98OlYClbnYDV4DBN
ILPNoF9rUZVJykmvxV4neSqRc9TLJOZtLXwVMLK7lZtqvC71qbYFhMWP7M8f50e+Vm+WARr/L/pc
9fhQXctReENjI+I9vy+OM310ZmvPyMvM2eIKfa4MoV6N8JHFS8wEm76oZ2SlFY88/jAKxZyVkx1J
Vg934y281uc6DWEQ8qOLiBrZJ8KjPAxS1WDf4BTV21hcF3HuBmmDr/xGqf53XWS5WBV+H9wF6obw
Rk+nLgEzSx1bg9Llzj4e9vQeH0SUlvJL7Bhd+UgH1UWLu7cjB6ECp3sebraJ4b8FjZa/gsckkmCo
n/EMWMxqEPtGa/Ta4KhqJd9Qg6D8go1yfUdWxnHogUxGtiuvtAHhELnT3bbGQXJv9In8GlrWeBVm
ZX+X1xN3fioobeHGhpVpd30zmC+ZUvpPU47seR5m6gsi3prt52iuGqgjHnwh7hQb7M9LKinsz17O
vrQa5kE5KvljhrtAbs0yiao3Oz+WNfu6wYFlL2hyfduISfMmZTnw7KnhqPfDptllVGJjzN8r4wVZ
2BSTI9+j0x4WHcLXXXxUDVxcSq2NbuopC4+xOhhgc2bRiKKmxpPq4e2YScbRI8f+hrOG+vP8dlnb
qx8ne3HuKgV+IDg0M9mzJsoB3bDfKlZbiKqV0iZ9VV7wlGmBqUHuPl1aippU1RjNqE0DVrexL6E4
gFExfbfbSbt4vyWbtbI1KTOyimWOe8T9FnV8oJ2BEApA2EOsj+xah8ARD7PFj7JR09wKtKg1GkYa
UXiC4JB5imGblamRZKuPSdMnG5E+V09NBU48/6JcNXPWT6cw4AI3uNdEpxMnTKWiPSYZ7vnVsDqY
/0Loiy5kElPd4yxCMg7Osf8TxQ5MQbfYpPP+XexvxqGoCioXtKaXDcEC2HXW89qACizu/bhBAXu4
GIpvXuY9BbG4MaS1i/8k3OID+VTVB3kAtS5kX3OBN2X0I9OUvYrGOeCFMr5tcA3PyucpfazHW6N7
wSnS+Ztp/W/Ei8U/qQjXA7eA8Vy/ZdmNBFtKZvGfD7JyS5yMc3l4ZwZvw4BpbQx0bXqJZqd1k5t6
aJej9foXsXQV4jiLQfkERcGbu8tQ8qYm3Vwr/a+q8C6m6SFRheP5OKtLHhoALGs6I5wcp0ue/U0O
XRKnbFDbq9MvrRxuNONWWmUQq/8LsUgXMmq5eCbB4vHMIHCQHrusKaGE00j5KHAC9HKoUglfzo9r
dZ99CLq84kwl+k0jpC5Gx9/AW8wqQEOrG2t/dacZQHWhec192kUYGYkoX6duhhkoeuRCzs3m2bH3
0ITfiu7p/JDWP9V/sRYXCR69AzaMogir37wdLAkze14252OsThu9/bnsCArZXBxPtPHzPO4pnWSa
vpPL5CAJ/eyee/j/C7NInsO+qAbDIwzq1LbXG3uTf0/7bH8+zOqG/TAa+XRxd1i7mchYwB/TUcyj
u7nrRQS2o+IRl4SLjVirn+dDsMUpmE7oS6dxh4QATm2Fo8Wwg4LWT78PfSvvrQkEd23gqYeRRHcY
vb66N+PB8ZmE0aBV8SBpyEGqwl4cUZZRLP7HqHK1IXVkuq6eYFcyrZKpzh6ERgnfSozx9MAcXAol
9bEchG9ySZ3CarNqB1AypxCtoPiP39ZOnfDE7KBdHo0pKK+UtrIuK0npvkZoj3+x+urWmwZk50OK
dd19KYazfcBVpEhXsqA9WLE3OMlEE6BTfWy66XJZep/bptaVl5mlvMiBUt5Vqaw9gx6ucrfLKbJq
+gQUUJY8kI/5EPGbCwGnK7W5nnwhfzw/9WupD2zg/1bt/Gk+PEj60KTPMF9AMsq6EMb33hEplgJF
zXRvCfZW5rO+rFDRndv/CuDy03BqgaEz3AfR8bsvJopAhXhnUUrKhI1LbTUO7VzSBV6Y+vJsrrx2
KvV5w8v4xlEScJruOm7x0ng9P39rcTRe7OQL2sxaWdwBBoqkk6S0bHqwwSapNkjEY9lfn4+ymiZ8
DDP/jA9facT1CKh0KVIfqPb4aR+zfbD3rotds8uPGtTfLS7i6rrQVKg/sDY4oa1FxFxXk7gVO8yo
EXbFX7A9dBdk319mRlhwuQUSWjs76QugZ60BGwd6cjq+0Cwl5OVG0iAT6fo2t5ustodyAweyFWWx
1k299jpTmaPI16X3KxKPk//z/JfaCrFYD36bKXIYT7xLtX2OCVHVfvGnv5DLgLSj8waG36bLvFpO
p6seR6zFdQPg/YFOnRPcqztaTbQx9q+wVZ3cFY5zP2R3fmzzXz1NjX9ThWZOHTQXa/kAF82xRbRe
65wAQ4vMfPLC7+cDfH7uIUTNqxpeG0AWZApOh5WDHy5DoQbykVmCI0SVBSx9bMSfYtRp9zxT/XtR
TC6tQumvjVK0/hwBMqPUwJyAzTC1TyrKYKsSQfQoDRXNm4BHdLLBufp8WJz+/cWe0idPzOLE752q
BhyNT2Z5AcIAWGOfxQdh8reQ7Z83MfgteFBsKgD1s+L76YSmodiO5UyIsh5Rhd5Fe2MXHueKIpZq
f4yAU2UTmwQklBQk2MAkLYJNsCsikRauAy5vHyl3kvLa0m38syWyCLKkdUJfSA2tCwZnvByukXm7
Ug7jtbgpr/Vp5ohDVgr/W2LW4IAvBpMmlVgFnd85+sM8c/Puqt36+v+mDLDMhBfBlpIms4tm14hw
emLlys+83dhhcKtD0Bhf0i1Q2tbIlkBFmA64KAfzyDThSi6UJ9VHZro3rqMExZFimOtR10MkXwmy
8ZqJHF508TayjuUp+e+AAYOyOJFoVxapf5wruGGlaedIGO0atWPoibt1pSxPq2WMRcovj0ZVp4Bf
HQrM9rzJ5C0OwHI7/44AB0+C7zdrAi6OK9H3s16cqVgCZmldeFH4wRPums60lYuvDuVDoMVxXxQN
pb+CZCbkAW2UhqOK7+e31eoKhFmg0IGAgLKsyEeGR5LbEUHoSscvnkcfMEhwCYvpMYr/tFQ0zxv8
Ho5aE+cx6kWnpxKURhR5i/kaDp6xk7M9b0OSYmV5zRQU4KuaQTVPWcxXw9cyohrz1GjErR3iEjB1
kIrnp2zlo0BgR3OMS1jXUYs4HYUieZqKEUrvyOM3qeBplG/xvFfWF78UrpCGzqsOMO80gpq1pdbr
sIMAZuniAcASsHuT6vpOD6Gxy26wS9DYiDe3zifINl8ItQZJQiCUvhCaTqeRM4/UpfCA5OTAr+Bc
Yrk0VF88+qQ0ocdAdpsCiTX/q5jeKNVOB7JWWE4b5e4fT/HJz1jcl1kf5ixX8AUDGAgfVloeO+cj
SPMcfsxpGClLRENPDZE6yMmLrzioaR9K1dg4xmO7Q7oKFTdjl8JJdETY7b67qR/6OSDXCUABviue
CWS7i6ntchWh6gxoUvJbnI+TaVZTxCzrAN4E6vKm3Obn3UAqhQEQNopQXWkEnUbEaFFTSlngY2b3
ggB8F8kZa9r4VJ/X6gzUBUDLMaWYjOs0iN9MWRJ5ObVZcD3VgEWLfBf3yU5T6o1IKxfYaajFwQ4F
P2zDKYNEdy08zswFz5Vu+308C5hscjbWJo+OAILiAHVJXBY7oVSLWO5AUzutCK4MxYq+c6LgeH4V
fj59YUGjjWIBvEd1Zgm5z1DSBmGWsM715zBAXpwP5vay9QINBv6qv/Ga/HxyEQ6yOrV6jcN2uSCs
MI3AAlB445GlIncJIdkqN1LdtXn7EENbFMMqBIa1WglJ5XO8+LJ61wetjezwxiG8uhg4n/hCjAaf
mcX3SWt6uZaHhzi1mtE29rOEU+3OUErUzHxX353/UivnBXPH1TLXLkwUgBfnRTx1iQE0jJpvZeO5
Le3n3BCtiLtxlkuRXRRFtkLOlbbTI+o05Pzff3j7VxKourIlYYuO3mgPP6M9MrmOuB8OBajgvzku
eFiiD4feI+SZ5eoYRWXk4ikkB2g1Xu4TurzmOCIh1ezPz+XKkSGRY2NUBRYe1u/iXIoy7unGsjpn
HCTpOVHq+KrVfZ+8tAfkFo7D+P18wLXF8iEiVIbTmcQCbxSBVaNCjZAJCr1ugBQcSlXTLt8HJX3j
jXgrm+Ak3mKxUN+KW2jbg9O4/U5y450h2uWzeV+61iHZodBeskS3Evx52hbL5SToYrn4ZQC0yOCY
mnums/SrdpgJGlsFopVDhNsEJAMSEcA4lsmvgXWLDMcdLQSazbzEjXyjWLP6tUAtwBqjWogS0mJr
W9BrQx0zawYy/n684pWsIklNBRa0BHDO819rbUDcYNCRsEgDZ7AIBx4l1QyafnP1+WhK5YMebp0e
K+f87ET1vxCLfEZqrJju69A7jTbC6C/SG0CCO9UfHtJa3fdh3/7FXQmHRgJBCbGeHHXORj6cHfmg
j8UIf4MVD2sT6T7vmF0ls6XYXnDVjTN/dQbhKszVBixMlo+ILPXEqYQU4ejCraoGtrI1f2snBkc9
nndcXlyVi9HUtTqYnsZhL0R7CPuHKgUX/kv2wo0jd23fop0MzxrbAWq6i2QGsjU2xyWvoQLUl23l
DWoQ432Wfjm/4pR5/y+3qkFxQaHGYKFcvDgfOI2wYNPoYnRg+VL1zTCSS6kdDii8OGIb3EsyOVuO
d8k1kLChvq4nN5QDR3hvpX94XDmKN9fR0YBUdpZxOxnR4wD5XhZvJ1QoZ09y6TqVniPuKRn/VFXb
aNusTZMh8g/0zpWCDybuddoAgnSisHAi/aFJHsfyLz7FhxjLek/gqWKnjLwVoQTs9DR8x8J2P+bV
3flPsTaU+TqHpjq7PizZsPGQjUHcpOjJkPt31SUkDSeffpwPsrJ85d9sNnh6cEStxecuGmUIg8JD
VUfrrJ0QVOLei5TAzaoSGLOCyMf5eCuDkiUcESS0TygBLreLimZX6rVk/C1aVU1TfmkKVG8S68/T
yZMw87Hw4YzxCgtXmrRFzCaJ7Tg8FFvnytpNQPKtAFHAxs9QluXuUYqnFA7FiDRISz78pT/81j0t
nLkdsS3Y/KnbMmtifYw3T+yHEUFyoLs+Ee9fUzvJLg/Fa/s1xBsKOep8314M7cY6X7kagBHwAKX3
tULj5LipwziHnqoMUBKeouzbEPC0H25j9Hr+fFl8CKUssqAYOpYXlwouhOB0QQVrgl1KuYtR4/58
oE8c83keP0ZaLHgQ/1VVydRhBN42olbdTr3s+mFxUMHztk2+o/JpN23kaHWzMciVLIjQMy+W64gs
c/EJw2Dy1bEl9GB2rh799PrXYjwMkMuaqzK7y4F+bgx25fY7ibi43OXKii1BqeeXiHeYCTqP8yLt
95Vd2dMNYkfbmsqrIWnP4cgDsgpR+NN1GoOfz8cqbcEJVamdqfKLGCXvG+NauaTwdqWirwJVoz+3
uHQFC2bjgHwWVLjW/5qghn2R1lPwMhU9nLyBzM2pptyEltBOxwYu62svqf2L1hRb0KzfKOjFfclb
gf4Tt/KKRFAZgvHPImDRQ2tzGFSuhOx+4OqultqdjS5W5Sa3kFjdbTDtSklsfqf8F1s+neuwb/jC
YklN8Rj+kyZ2dYwvSgxLSld4qf7p3fBrvN/CJWrzH10OGD0dQLVcTIAtFk+kqggrQ4igJMN8qQRK
YFrh5r6BIaVW4FZeXSah3Nt5o2r3fuvJD3mtaU+yrGISaAbdLTTG2PF4db9IA8j9DDCB2sKvCJrm
i1cDoR0yM0YX288zXL9S1LwiId6Djf7SVw1EAyMcrvRRK2/Lqn6uFBWbe6UUd7kcf5lCS3YiySgE
KoOD5DvQGERCCNU3BT6bDqe/RBmrkIsfmWhkyJsB3C+FkM5hD3/l0FhG/yj0ffq9T9P+oQxU6THo
p+olHKgKq2NlXBt6WF6WTRVulRXXHvEkdWiC87iwPjft1WEy/Bq+MV5B487COktwptt2j8kYyqCt
7b+e30JrZzuKoJQqIavRSl+cRWhR0EsPSPt5gO4s4W7Qn7Luu4iho9Vt4MXWTgS0rCngK2htULw9
XaWWNPleJTOywrqEdqplv84P5Xe969OK/BBgUXwrUqXz5bhGfPnZlPyD4rfQa580I3nwzF1eUjGA
uqyChxghUE4QoAPxLqGD4HX/CNoP3Yp3OnOAe6JQPUvBTdb8isJLSakPk/h2/qeuZVsfp2Kxd1Kv
R3CuUOh9KvBuENMLD1Ny2ShbmsBrN81/cZRlUYGmdEO1lyq9ijr6v+/t2SR2Czizumj1OdHmncDp
Jy4+rWoUw8RTvEGwxbrzDnj8XkR34Y12AIP0vg10nz/k8kMDaQE/w6H/uaBLv0lpkhJpRrPguZ3u
U+nR5DbNf6jl12xLc2TeAeeCLVZVagAUSj12SGWoDnQ+hxm9Gsctj4VP7Is5ITHwxMHGhL4GHKXT
7aHqCYwXqQCd0VznWm/rKd1NIGDVnVk9ptVNHDwPVJS9fCs5WDvIAbbMtuwgvvn1p4GtdK77jiFP
4xsN21jcRsLn5Ar+sXWJueRe2EjJ19a+ifkalyQcl0/ZzzDzCMKYjzfq1kVfxTdJS5LXkCiEo3t+
m62cOLQzmNV/RWOWTSplNDoFOQtowa32NsmaekUK0B/PB1l9AXy4CH9nmh8ycrOVU8ES0FdVJ+8b
Oow/+7qJ7CEIvoNSeovraOdV0YXaGO8xFpV2T1ISJsFW43I1CWBK6dqwivhncaY0hp96ecLPmE2p
8ludjtxwgblKiDB8cjG65pVwVH5ujH3tY84yITLvOESll9ywNBwzwZzogkXXylN2rQN84F50AtiU
TDpsDfA+vL+fxT8v50Dp+S/up00ZNZ5aQmLMq1vRfElg/J0f2frALOSAMYPDJH6RWRaeMgRKZjSO
kN95/g9JcxPhkPkbUdbXjg7TArEVU/5UZZGGqZE8uQG2dDQPs8mDeY0fCLaRou27m8f0WrqM8db/
os0nwYeVmiKhmaVzNBEmyeyukl2lx1ly6m8AN3NfeJZc1GbM8RJwg/JsMDvVdo4x3qb9RY4Uh288
nP9Gq0fmhyDLAoxoBHKh5gSZa+aSi2RMCjrUOjQHbNg2EqW1a+BjrMXxrMFX7jBtaRyENAb/Pg1M
u4+2Vt3aRcqJxT4yEfrhYbNY1+VQ9eASEN9t9hZSzck+vvEPGhfpLEbWXmxto5VVjso9XpE4y824
ssWZUVZxGGj6LPrWarsaDryXfwtDKMTB1kJfWXrKXLwmxZyLCEsWUw/6yqjkEtboYbi2ruAkYKnY
u/X9dk957dTXdYxsKcLCsPhtt/5hlXta0WltxdmAOk9TDXCEt7Bra9Om41EE086iBPvpXlHNfjTl
vHWCQT7EOqA1YMm+Luwz6MJ/vsZhMMLsnbXJSdQXB5FfhxXSHYzGGB7H4BdKQrzXo4OChJs0ZdcF
tHx7TAxXahAvKPXh/nz835zBRfpzEn+e7Q+zmWtjipZPQPEnQuElsJThICU1VqlheDk0QmKrQ9EP
9uAp+lVRC8mtlRt0XIRItQWpS38knvckl77xpSvy5pokCMmxvs4ObSBKT2FQmQ5ieCbaoSpApd6P
eX6gHiy0VNITOjDHro8DV2sFyynq4Fc5KcKul6W3KQ6auzLv/H2T4zLZafPWF8ToXUK74ZKXTrWT
GxEnFLXnFVCo3j7LhNoukWze183Q/qMJvgY/RcmvsK1TrkZTOpyfOWkl+Z6F1SD7mBbOxMsvF3oI
GqgD45itKSU7/DY8Rj+xrz+YeM3CGvDe8Gu58fAdfNg241vZBPpMGoRka2I4u0SxIfQHP2yqgGUZ
+1jgRkaqcWN8K1v6JMTirEItsjAapHhQyhZt9Edc+gg/h3F6FjwmtTT2I+tTQ9WmNssjKtl/XhY/
Cb84u3y1CyX02HtHK7RjJMpXkZm5ctJufMaVc/9jGHVRx+pg+XfxSBirRqUkGpTnWGhuomjYGM5a
YRekDyVWaPwAt5ZNyy5HwBGBGHQZYsUeLFQGZlzgz9G6ASoBLS3+4lEV0VtkfYKw0w8azvGw1Z9n
5aKNLzufKYs9f/JTFns+VqtQRUV4RvSjZ48ZlLWTvsztzdlGO3G6rxvxVhcrEfFIpkxJJeL0jJkK
IYnqf1PXzi3ulf1s44FEsmvm9lwy8/dbrtZrX5Xj9LfcNU4WyxJsO2ZUizxK2howPzRcLRNcxsbR
uZbczdfd/4LM18iHoxNwfKMVgteQnnQuDU67LW1hp9rGIdul2aZgwlryQGcQ8zyFtipZl3EaLyrq
2k8V7thu71901Z31GrgCVV51n+5VyNGomW58uDlhXC6UjxEXR0A/lXIWGemMeBb/GY4TFsmdoyCC
Boh7Gz2wcu2iEY7HOzh4IBmfcnJdHpRC56NJkttgb9A/IM3kSuFw/JthfQi0WP9omsSgkFHdtR7n
7n5+EI8zdUF2MR90tzQKVjf+x2EtVn8fKVXdCxRpSs2edRdyB+G+7+PXfo9nKq8nw9281Nc+24fx
LRdmkHuomPd0Wfw3obot079IzE++1GIlFvo0UEilZjLp5W0/hldB41MzzV0ylQeAvvY0yI5OAXiU
Y0dUio346wsF5RDK0joFx8XVEKeKWSRjS6Uxbd24Sy/NHoG8Vj9A8dg6K9dOEiq1QIVI1ylfz7fk
h00uT3nUWj01hvkNIiCOYuF/Oziei8cvFlXFA7jQ2PxjrhqJEqg8nY2uw3bhkDkN24qxpaazXLMf
vho8rlpDecgySHr51mZYueZPEsDF8hSKok+BZPEkvfQvjIs5c1cO/bV69X9oZKycJ8SaBSzoKeAi
s/hwpeQpQVBV+Bxe6Ugd1NRg7d+dzd9azEf//fxGX/l2PBDgw86FN2BCi0lM49rsynJ+5LdoUWqu
YoB7jbcYUSu3G0178K0IkVAnsuZBf1ghQZ63pakDxo7oKNbeP1m1cdGsDeNjgMUTQRKn3qhEQHhq
KU/25Fu71qvutKH85/x0bQ1kcSxmo+9PXsjjVOrUG0VPbiy4d+dDrOzck7laLDa1y9S2iQE6oZVF
+xc34GBAYc5/7J7PB9oay+IIFPzeKyaZ5Lxv3zXdrcoNmP/K3wfXDEtH1ADNgqk+/ehagoyQIYA5
tpr2IjfMo6d07vkhrOUXZEs6OHxQTaBlFzFyEwQ6cObeGVm2wPDZMRSQUPjTL/6VBtnq+c1/cHHd
nwRc7JdCa/U+9gEcC3VpT967Hvzg+W1n7XWpbKmDzH9rEYvTDR4uXDc8cpdnuOeridHj7QJAxG2D
Y5LjhzMcEqiXufBcbckKrFVPZ3QDkFILqDMH6un3asIobhSFtQ2lOthp+/DScuQ7+enf+tj4Sovc
3ZrO3x9oOUZ4abRu4QHP3mCnQYc4Q1FU10n5eULeC7HZvhWF4EfuNERK7yaWVNXupOTeUYuM7GDU
Zn6ty4aGC5JszVqibVHCgSj76egNoTTtfISZnbpSgivDynXyF6kAAOl5o047L/VMO7e6+Bnv6K+p
VCRfxVwO3Vrs5NrJRhUpEUtMUEgqrXA3CNOPKDffB11rj76cCW++hWWlNmWa3QiCeOgkAb8F2St3
wOuHQypKuWOaGP3IddjYfW/KTtp4/YVpCc3VOPH/TZNcvczxw3J6dJoRb2jE97wR8UcRYW6IhS9d
DOZE9y1SLhqEFbFR4ZqzW9l6xw4utPVBwcperKtnrchH0Z7ypr22akl/zwzvex0Z6Is2dDDCoOm2
qusr5xJ9S2rcGiZUsxja6ZeKNfpe0Qhko9felKqyNaG3k+FoGS9/vqdnNg0Z7ozz5MI4DZRocoks
Ehm1fLB+YPJ1GeN/baCA7IjYJ27hSleH9SHa4hQcpEE0845oHjDxqqQ9fhCFua/9/fyw5l/9aaF/
iLPYXalYpDViwTy3xMkZLCemJSv/zQPahA1J6RRU6Sd7yx5DdKUXuGeD5lIsnNl+JH7Q7+XWLiu3
DEjGkO/e/9UU/gs1pjJrLoGlctrEVvc7l46Dg2W0ykFSphc0pHMnSotq68xfycZ0eNV0PkFcUP9a
zOSo4JMMH4PSY9n5V1pifg8SyUTzcKgcXxLA97SJeA169EbopuwiGLU7EOzeRg9PmU+m5Qf9+DMW
N0FbxL2QppSXrAp76AlV1PeiNfapVbiysKs6HWnpn3Xq79XwVusKt+lkd4gf6NIGYo2CnXdfeoiB
527eOLI53HvanV5deq0ESC9EP1K05ZxqTv+MFrqtTihD9RdScjmEtZO0d3rS2WMWQ8XeeVZ0HOuN
y3vtZj2Z5cXBHI9qUxp4QTgQDO+KQbhqRuvOiADYZJKtlynq7L8yfotafet7RLyl+OnPN8yH+V3q
teT00v2hpLYmeYcOD7YsedfCjbWkfv6GgHdoN0sKeE8QMqdHzTgZSphPgMJwfiumlzDYyK5X1sjJ
31+kpaneZ50m8fdn8MG/ppPqfrvcv9YFOokzj/NDfj3FnTdZJWdzpoK5RulE3WGDmIx3pXzVpjvN
u9KDL125VUJaSVBOwi5O6iE1PcsA4oQ4fHBd1oItl/rtoNT/j7QrWXIcR5ZfRDMS3K9cREm5r5VV
F1ot3dzAFdy//jlypnskiE+Y6plLH8omQwADgUCEh/uT7eTRAIldJ2t/P9E/MymE6ypfJjNG0RXU
rbcZjVixI3F03fG2d9NWkUbw7ipGbs93k2Xl5A4znu6ggX5twLhCAV6rX6tjIhXv3bh9eLXzb1NC
EKmrPEmcGGUIda68rIlDa4lfq3gJICXz++fpzJRwoM08t8ZuxKpSqCIUVVDiSu2W3yUSw6P81IpY
KwblegxFwgUuUYI4BoSvDKC0eZcZP5laSla0dbpQ2Hc4VhudITF3TMB5mK4Orm4+SlMcM0i6Wjhd
5uG6P2wFCVT4MH/KiwwXiU+aaQN4G6HZ2NgQL3CGHmzZwxxcN7KVfdunVgTHJo4JfRNQDP+74Fy9
aLf5Lx4yujBv7pWo3NFolcGaZUsTPB3zTxUo2w30CaElp9fHyXmTLIv3BoRb8mxZgoM3S0PtmuQY
8//sACWoo087/pX+wcDTmSHBvQn4m3OjGVd02+0oNq2dJQNmb12JpyZElAuIzZtlHEFWVDGgNMtm
r47fW/VGG97KLIlIVUVm4RvjC6j3TdlDSfKlPmPWSYRfjMVAgEcPdNQC0Mp6oOaV1B02EtSz1Ql3
4VDldYzpgx7k5xVUWkH5Bb57PMzG3DRko/P8b13xis8y/slqYiiJKmzmBTWwWulBG1VNCHgqA59n
FSoHd5Ac4c21QXmWZ8Z8hERwDiXLDZpB1AA6Pk3Ugbm8HMi9Tqkkafpkn7xYF6oRYBzEU/ri6WKQ
aYVfJKCbojv3J/1VfVW+FMd0V/gYHsYco+nPb+qrgsAbko8lgAxPMOyvn7itOxm6YMhmUGvDYJ5Q
jF3smA3JimhFV1yQBy151ppjY9AbENh7eHBKvGbzsjy1J7hNMgxKuYCIFrXRbG+64L0q/Lb2FExQ
LmYkYw3hH+pyg/+zOiGh6spkLOyuAnznyBlnx/20w7xhJNvEz6N8YQcvKeCCgWa/wD6pkw0pt1qH
9+9ysDfFhwxv0ObekDLZbJ5rDMxz9JMNImjBM1HDhnywgpanXTB335Sp+tgnZSHBHW+lGRgB+8uK
iBLSOqPP9Bb+ry5+ad2Dz+ZAGiAWHBJe977tGHliSXA/ApRlhvIllNZ734k4p1Fyl9ySB3XHadCk
3beNtyAHioPVCGVlVAyECwya29C1ofhOXCaxfi7DEU1TKMY8UykH2qbrnZgSbjKjVGeIQ+CupNqX
Xi89s3+ZijW0p2/tPEecXaNWn6/vpsyk4BxTPSek1NE9dd2fRGugmlAqZkTtanknXftBgEs54oXJ
PJYTGZvvlmOiAQFGCvR1MEDMQ+pJiFZLt8ekOWRmnSUHhmSubgDDkUAYxbAMGUOUef5DKyfkPGXZ
py7GUjAlibpIYw9eukJOO/55fRdlVgQfmUrWUzvlnG/0pQcvACR0oJYjiYMyI4J3oMNh2H0GIzPB
wE3sp07jQ5Xl+krE2C7ul+APSD9bBlZN1Z+q2lcp5tVfUzUYlW8dtA+4ANB1c5I1iSQRKfQ2qqLs
sXF6ftRnF9ppHc41kVRSRC8XVmUKISNNMjrbLmZI+6n18/GPmEE7StH2sQ0C6eyn1lqB7ubh9bWJ
EVE0KlxbDdQUKiDN4XrtPUmMoJ/eJowpNUr2P26icGOtiY0hIAWrY2rlFRBYY22D4o8MXcid+PTC
EtfDj/PpcZ0LZ0xK+J+qZC+WAvEdB/D5W0DMfObK3v0yx+D/fmKMgmbWTCiMTU4OHuwO6qCjl0OP
8Po3kpkRwoNZV6udxVTDALM3Ay2CQLjYf163IfMDITiMyaBo7efnWUqvjVtAqdBe0R90JfoHhoCT
dNCnQrnpEyp3smc5onZicQqvJXlygbsrli86ab1Mkzj25qb9x86FFjQEw5Ah8RjR/iyJ7sfzF7P/
J5zkuHH/Wow4GZ86iapUmE3xi2LyY0hJZcsflhtc3zHZSsQjWrO6alcYWWcz6A3bY8gyld6QeNnm
yTlZi3BA0yqp9UmFM9fJHNYxVCKB26yNII4fqLn4/9uahGMa92xpuxRrMqbvCysxhvW+Mkeyoq2N
47wtDmAfKJbpwsZ1C1vdHvVzX2XUL1O0k9zGq0cmMbMVt0/NCBvXxKs50xE8RXTZZUu0MB0CnzcO
u53ML/PcR+70+vubB1QgCACQRV6S+5j2bFStjVBqAnOrJ+6xqVNv6FvJ63Rr+8Dq5mIqH8TxaGud
RzcrVdqqSnPVL8e3nN1AirCQpclbJkBQBPFhE2O7FzMjSm+DKntRUEnIzAiDM35qW7cToRJvu8jG
+a2AhwUnQAadji4yVyaY58wyNkJYOVXD0kqCbmLoUWIAtcE5Kslyz4j2CLjJwW7pN6W07txBCg/i
7iZcTRBsAM+zCfQ7CAKE/UT/RTMKHDE/vR1CTghmP5t3A1hOS6Aa2/11H9lIkc6MCb7vWkyp+hw8
jFpOA5P2oQXcAW1xUxX+0L2SrAuvG+QnVlwdIJvQC0HHDU9+IfFbR3uFhCYUdiuC4VgQkErphDcs
gI+Cw6vQ0EN7jTvTyc1Bqqx3K4ega6hZYAJ7KVdXcpIvYJP4s2cmhJvWpqqRQ18LxTP0diLoxEXz
DUaT99YDfcaSpJPTG6EDgyScLgIALj64fb4kC7KRNS2hfcT7Ivqe1wT/q77Ihuud2hEzWMj7NVpH
oWT1r+kYiseF76ISQ3Z9lKSe8uu6L2wca5hDgxyVFxW0SILzxW6jabUKcxZ0udopBtPODjQfsq+1
uSobzXgX4jSXE1NuNzpEhWCjb744kRbQXfowP9UHtBFv5NjMTe87MSasqcmMXsUFDDEw8mpkNUYW
ZSSPG0fWxODc38sR7pGuWEDeqnQQJVW/QUIXdPCQwgTAg00fs/Gy9JIO0uaCHAiIm2BSvRzLSiDx
C6k6fCSafS/ILZRp/4ETYHYVYDpE3AvKeUx3pNXAICFmDG9Dx8KKKDdgpJM8nTePLGAuUEN3APB0
RHRVQRa0wVjLXds46kEWQg7zsEbwvV0BkjsZXnbrKgHECkkFSgFAJImVlmQ0VhsaqWDqD8Cq57Mo
e7ICVCQiTDf+Iat2b68OuvL48uDFvIA+lVmfZ8zG6lgc0kPNPHtPAyVEMzi5W3BxyEEM/49J6EuB
QBDNHnGBbbNCgDFB27QLFkzSAf+zd++Tu39FJqZ6teym2jrGNkbC/zIo3By5C6SO3aL3V1bgg1qV
VP2VxFASA52q2h0TMlbvDDXrJsSAWvdzGiYnQSuIaD9Q4k32S7xaUdKqEHZt62XcOYy6E2Z91uU5
z8Zah2RmjEYIODEmH0PI1k3ObOtVy9xvqFOkL2B5WJ8YUVtfL3UzMmKwm1sTdUFnuTohUdrsLsmn
BgNWbneXkI56mrlMO1zv36Gw/mOxAQaAsHtYJ1BSdxYSFpYyhsaIhqJmr0UQW1Ny00Ao5AnPBF3z
DGoNL3jEkaNpJw0qJGPjFbXj7vB6GB7TdQKXPFUycsydOf2FUunwDHFBZ6eXqwI5a9SuSTHXz3Vi
NW9NmyhBqifLToOA+TEtl3Sv6IVxZw9qfKu2AwmqcoaqOeu09wxMG/tWGZqnFOrp4TpC/9wAwnX0
2mZ6y60WAuJlz5V6mFUXRjSwabplaTV6Kqa9DElGthF8bJxazqwNagtVZAlYjNRN9Rrt0diu3kEc
E2U2NFB/OwDhWuDMfBBqwCSlEE/LIa8gijUA0TTTAJCyIKtdCLy3kji3HRF4iRD3N2+VC09nUOMv
s1Ki8pTXHnQvDiXoj7OIaB6eUYF6Ixvd3bpc+Z7ZDuRJwAgspEGlvbC8yWFuVh64qp4VTU14fec2
vs7nZ/nLhJAGdUMOWdoaDb7JRUx1fub29HTdwsWkA8+0TlchbJpLFUZ7LVvRWBjqm+6X5nHO6C5U
MOJQAp+Vh5Uv27mNFy5EBsCUx58aILITbC5uvTZuiuzOcu8ZlG4UTIj17mOHEhF0rCXed9HI5is8
tSaEtamzNUzb4X7VHhLQJrsez/BKv/f61Cc/a5wrzJBUvpSFTLZKIafUZz1Rm2bBzn6QP62nJUz9
1i8j8B1DQfSIYUOAKnIPpiPyLPmoW67paFCg57BF2xBP3Jxh2/HUgj7hi3VMfbAfBp/DWx8Qw/zX
9NaLrPOxlTSdmuSufPIocNZcx7yMDpPUvM3i5ltB2I5a9HZos4C2kC2aVMmFJVulcABny+7duFEB
t5j1l8JU7ur0m5NmEl5RfsaE9xTc5z97KZxBKzFcDK0CI8mAKgOrhReDjIzp38j4U/LVtu7fU0vC
sWDNtM4swRYad73rGcdmV97RGxNaajvkNJF0yGnTHgjTkbRDjQ4k++efrIKi9QC2YMTLLmDfGbyz
iMiL9WD+mfwXtOKb4ZnTxP9ljv+cEw+xYwVaTum/ASXxkfNwt5M37apnsncDaMNLtpNfKxcfDlpV
gOyiSIOCw7k9nUKnW8OW+kmVF29OXdcvmjtV39vZVSKoBymHSdNnUHUaY0AK62ucrP0RuzSFFTis
whxXiextvhESkH9zBk9oCV92cXUGQjC47OwDQ222dJcv4dQ+WOsP1srEJjbO45kp4TyWax23mKTB
4ciS4b6IDSiM13P3jt54dbs4FYh4Ia34Mx8sJkkpyOWtxQf9QY4JaR6+TOFD43peYnzsyaf1/B2K
4Cyss/s2ZXVgx+ipkTHvDm2hN1655r/meCg+iJZq930xfZ1sjBaNtYl+vWE1Hp0U20u6BCRgikGi
ZLR/xakKJmZD0UBPNnTfxtZ5bKzRkcHGNr4UguffziM+1IvV0jLcGyhUzdBWUbonI9WO89B8ISiO
saGLJd668bnO7AlnEQxEHZ1yvGpV16fpTi0TL64oH5/31yUiVJJYyJYnfCJg4lwHOwp8ZjXPR+TG
JV9U7yltW4bKBCpzJGim+/uFTDC3cNwaVJtQnRIW2QIj4pojIFGUaV4DDoER89SDK0lpNgP2iRVh
bUthzgPecdhKEyS4oKNBC02pMZjtSFML/qcuQsyJKTGzpah62HiIInlawuSmjRS/L73i0N3nxxjc
sBIn2bzwwLGF0ikmiUFxfR7RmqppIfPcQ369A/tz5vdkxOSNrKm7uX8nVoRrdWmZ2VcEi9IHbyje
i6QJ1nXfd050PUDLViNcrDrVQDvl4Pp2qPGYL32gV+xI6lWSJVxGI6R/J8vhR+Hk2nFnfZ6HGssp
+x8VezZkjMNbpcPTv89P9snfH2roMSYTPkpqv6XNQ5a+5c5xTsKl9pll+Eq27K7v22aowHgS8nYw
D0M469xgnmSkUXoYpMn3eQTlSPWgoaDcOPfjDI1wabn3gjSDJ9BgkQN1CybYkbILFyk4AjItn7CD
cb4v79Exzg/0VfFAh79zfXSkQGaJsOWxGlP0/4369eYbBaQuEM1B8wjPSOGYJVzIYZkgT85fdcqX
fBcHI+Ljrjjw6tKyJxhfkk09bu0yhngxBwY0PqdCP9/lbFKrWh2BnCNDEbpx5i3FfnDMwIXuZUd9
XaZue4Hw+tzlE4Ni2DK6aWy4prjlfJi5G6zaPWMfjQpWzAqkh/duoh9m0LZed6YLuNynWcj28Pk6
iJaIb7FaaVC9HWAWmGi8jgB9zH+AGdWjiGP/RMeca2+AgwqtH3BbCp6UddayKOiiY1IGvM/tQ6+A
oaSTCetubSWK+CC0BPUa+GRFfyFpg+5CgxQnP3DeivigRUqUexjbP0h2b+MCOLMkRGRIYA1WQ2EJ
3LI7JAZ+HuBleVR3FeQaZK2kjcAMHCU4xyEEBDynuHsFeDSdKQadbZ81YdJZtwuB589t3AVQV5Dc
1RsZwqkxsVM3QcprNYoGnwrT5flDgQu0K6PBeC+oJUkYNyI0TEEUC2cNyh6qcNRWzE/0QIpwpPT9
WjzZ817ylXh8EK7pMwPC0Wo01J+oWfONU4EBBFRk17u5HZTmknq2+cU06nbHlFTf4aVHvrmpE1gm
WYJBq829acSK5Adt3HycftnEgDu6jxdEQFNLBr3D28RPivhOW2IMwy23Dgafr697Y195dQoSi/iP
hQryeQjrxmrua5bgIid/snQ/SicwtQ2PBMMCJtf4ACYqb8KXKwejWNR4ROPnIfvOO6nWYzfs8LS4
tW7rQx1Me2v1phvjH2TnkJ37LG2gs4W2+PnKZqalvcsMYEcx7V67UbKyoLIel+HdWmVDz1trND7p
2DA7jnekELMGhsZ8muPN1hW3PfrR8eM675NBcqlvfStcbKjXABKO6REhS+ldo28WCq1UtyRhCrJj
kOHKyHi34qLNtXMgPW+gVyeqFiRljl7TSgDFId30ztZYo366JDpeaq5Z6hGwneTdnfTsR6dZLHIW
jTybhapJUOmbaz35GfzfTzImYkMnXKtWsNKk3xskDETSUNvqnHC9NAxwA84JuInwyYoBnDu1Qed/
j66se608aO1uCJaAk/EP7k0+Sc7alpdwUThU0EESCFz/+ZqSxDAYs1HjtqxgwQTQ0O4KUGinRSFx
lK3YAW0bcMEABYtVCobcuE/Ang6CAUNrmYdHapRWzZdWkeFHNxeElwYmn2HugtgHuSeBWDXqBzVA
icFadOCOm/AqLekUjK0hcYnNVQGNATENiM9csMN0tpl0kDUDYXB8p+aRqd6tsgRr40LDnQkyJoQq
LkfML4kTr2uGss6GCiOJZfsjthg4ilood7yr6jMrfnd0BUnVmS3Rw0HP1wwQY/dxqSnpQ6kHhByu
B/dNJz9djxDdNZOtpKz5lu30wec0E/p9+9N+Gm4JioWY95fVC7lnCbcooh9YycFMCc1lsb3SlUqy
DAbag9QaQ0WpIz0u3/pCz/0lbV+Smj1MS/fDNWV2tzwR8krI5+D0aJMLHr+4qbZqBs+xMLvXKHfW
PO7Yeg86AskZ3nLCE0OiPEIN1sRiqiBIvNRm7A3NxDD2bMeP+cwyWY4qsyXcYK1ilrRP0VslDqjl
SqOJzDT+MbExvO4mn/BK8audLkrIfdyWJHFlYvey9/lhSP3lGa/GgBPIKZjVDhaM/PjVO71fQ2sH
YuLfnsXnR8FGHY0LI6OL/Tm1fnLsyGotFeksNMrVR2idA186+mCMjMGdOctEJbcultNmpnAksikb
dD3DROmkfU3jN80y/4mHnHRLuaueLCbtswpIAGRUmLPoqru+2q/zPwAZo2QNCBoSYce8IN5bEs1m
swYN7tiFbqufGI/zIsntN5wPbIZ8TAWQEPsiDwBf+axWHThjTG0BF2tDdsiEc4Dan68736YdVCoM
G+kymrJCUkPzOnOdxkJzue0c9E7M1bOKKdQXVeLlW4YgxwQ8H+4lcAcKp0kD1WhDJyTUJM0CAxoD
qZr4jezrbwQijK+pBiIRGua4RM6/vlWxgdIaZBZDtzMWICTWh7G96WRYk43F4GaHABsmvYHYuegr
zwptaifB1+mdP3LFinq9QZ3P1p6uf52N03JmR3DmtiitfrHhBRq4ykDUX02Sr7LV8XFBH6lBuRYf
5YL9Yxhm5oCiE+8clldPBS3jKC+ru6ZZ1UOsJvYhr6FjB7xocZNW5TEB+U6QQCV7X7OhJN715W5d
mGe/RriUi57SZNYhp9UFc8C17ehD/LXfzz4XV6wscPpJDG5+SBToOJcQOM3EBhSyUwietPiQrLSK
1F/juv+q993PZrLiR8ZlTPqx744lGSgEBOfmZ2o0f9CaOn5VdM/LPD3Yc9XejGvs/C53DqIy9HmA
WcbTDQ05kWeirQZn7UcH0J58XAM8c0vcrn3vVy3pPCdG0en6Xmz52qk9IfnSpilPSAOYSTa8jXYZ
FrYisbBxODF0x8n+8D+ET/4xTkJzn1NjSMFn45MpOcT94OloQJkEcDdZZrz1WUHwB1FXjKEhTAvB
xh6ysi5TeHUFnpXW9fEYBZ+1pESwuRzopnBSGcwIi2U58D0tpE3BZLEaf1gUT87KU8cIn0yybRtJ
HQY6IZCIHB9kAkSIaU2hKUtSIQ/hlAUsKiLUVEOylw3Db4YCF6yrQMoYuN3ESgHrilWD7hvnQdWB
Rsh35j3muQ3w6lfhsu9koXrDHnqQBDzPkENECHLIuTu0tVnF0CPRfKPxOdNJutPvu9B9WoJ/IqzF
jxOsoTjNJdnwtD63RjO3wiwtYO0gxx5ASbNkMkT0ltNpcAU0m1DPwQv+3EKvgpmj6RBLMu1YznsG
CuexkxEKbDmD5jiIBwgK4DYXnKEe3bZPIOfkz2NPPVpDRX0CpOomxcyTl6mVHilNVfr2pLHnuZpl
jSeZeV6SPznCRacrdVOb4CNabpR0fdZW6jkUWqf3cQath/mjH0eJ+2/4CTTrIc+hof6IKC1i2RdH
71ZXAySR3jqRGgKUMEeZT985+lvLpfLgW0s8NSfcuXSalcoBw6VfOfty+qbSF9BThil4hDA6H+rG
t8Z6uR55Pz+a8AA4W6HwUUHaXq99B7JsFs7B/OIc/yLQxQT5iw5Jal9/B371QXmVGOZH7Jph4XMq
LC50haCkNe6MP5vdvP85Hqt7jHzv/wuWUn7CLozhdCCYId+80F2v8xX12wWuO2R6E4x61ewnm+SL
F7foREAddX3BTCqS9bYah0OvK8tPTR2UDzfv+p+9MSerF1vdGkn2YCuMQwnv758lfG8u3otqL9cJ
DbWdvYf6nAK2LTRZHPQkZuiHmVOo3lRvuiwAbl24EPoD/AtobLyZhYhUTYO7ghESVyD0DFvLV2zZ
PPZmPgXEOu/HWRgzEUOSDsFEPbXhy637OK6dp7PGM9U/J+25Yx+tcp+kLGydDJw+g2ensQeE6T85
vXgmGZC3gpzQhRBDB1U5vTURd4GYCrhKUhHNz6BnDLlIUir5mFsh+DSHEe59pVSytkoxX+hknZF4
Sprezl2X5N7Ya6ZsZZffD3kjivZ4OqPn6ohQCXVd5naqUUHqg0+ecl91Qvu+DdrDejdiSjNw7mX0
qButwHOb/ECfxN+66rTBToE/4wky8ZGLH5PIjkhQ7GRsbpfn4tyU4J4E8n3ZoqG6qKkW9aqlNW4H
sPQGRMv1qDIYBF2un0TZfvJ/P1lb2evoYXMQaNo+dcN7J1OcunQOLAhP0M/pB04Bdf73zXZujIHr
h/bIAMavPbvNx6/Xl6DxgHke41COBXKG65Q6mLLgl8vJGqZqzccux5nudL/mipJAdgaq4ilfOD15
741h+cpe9Xca5t+kBCT8418YRx6KVzyqwXhInRsfiyGeZrD+YLxjCauv2pfizQjUnR7Olp9ISTC3
tpMrauPtCAk7S8yxjX6OnbbHdo7G+KBT5aAOauuluayluunzp4YEn8erpC5Bbso1cMZby6dBDNiz
lx34/V9o/vUvuPkBT1YleL2G1xwA6s7ixwO4MFNUQ+wE6m5lf2s5a1DqPb5rI1NBlW2l4PlZjjmS
keElYdh+qydBr5JgkM2Pbh2v020U3D/LLactemXxc3vxev3QGr+ub90GBgTOjxFYvO9AswlMxrn/
mSl6WlZWAF+chABlfLbaqzXACzY0Ss4iGkyejEd0Izs8Nyp4R6JNOeh9AI7o8odqPDJNA8tssCS/
svhoZJPX5190wyuIFrq6rIm1eeDQukVuaoLlTRSxbgzkM9nKwJp4a3/YuzoqfcPTFrDO5iF0yCSu
uRWQMcPscBiIYeE1eL69KtWdds3QrqjG4qEvQVxfoi5gYWYlJx+STylSsKHLj84VVCJRFdY51eC5
rTpxjSpeUaZdUpDokl2iPNbI7PH08GLlAdvtKfP92OwkZrc2lA9S4QDyQXRRVnXOlKLueTt8wfsC
GGAfkze9Z1W/sM2HxIVMfGPuk1V/czJ0yllqAGO3ymL41kGxLYI4jrc9ymJCCJiaeDJ0C2IEpjeF
a1CEJI96GwodjsfVZFGAT6iEa2nbpIMiFBr1oBoTthuwqqFTOmg8FUAMYgzQ6WRxbdN5sKV/WRAy
/abIcnetMUNij/OxmtwvHZpAbAU3MltCyVfkGyTeQ8iL/rYl3ENTtWSkRFqNgG1+KN4QKfeADE9B
7KlQpWFfZCPrW+HzP/bAvXXurGU3DKtuwZ7LOT7T6akw813Rjq/X17VpBiznKFhA9g1z2+dm4r5e
WnXmYDoa2LTxq5gGefHbGSwOHnB0KMcDgAVF43MjzeRkkE3FHZ6pX0uImZDUM21Z3Np0txMjooer
Q1a4+jj79oOzhHrt9YcWUH9I7DyxzKvW0NjLaUs3c6PTpfFfdZIblfWQUZ2nJ+iGor6UHPM4cP0k
NHr8Bz3ym/RoPNPIfKWtl8j8fzOLsKEohlcQGjfoqZxbt+a6XbQk5bOozWF+zY4LqMiph5EjiDMx
2VQYd3HhCCDNRD/NwrA1NCqFWJ1XDoQ2XQSyGZpCfw2rq1ImuA2X1DSEajTlNa6oJ5gBb2DTZzMa
zIkNtWs1OyyJ8uTqjew62MiKzuzw6HLy6ZoV05N0gB1w4K8+WTDkWWn0DWzdh361MUTkau8Ordod
eJjS25Rk6k4p0mxvULUCosu0vGJIjD1LHft5xe+N0mSZU68jhayFwD+juPH4vCjJoBeNIC7EnmLO
l5XOyEpXJS9uOe1isCjDH5mmvKyl4YTpREfZrcUP/hWbn5iek91pezc1FzCffWJZ+BSwBVnDA2pk
+y4C2/X1KLTxpgcGHzkAimFoCwA+c/4thjKNlRSTx6jZJHuOtKW91/wJBJlfBlXrARAuA6Bu3B18
VgQIK8gcA2kiBL6Zps5SgvvPL+r0eaCAFbtQNmt+9YVsQH3Ln3XDtTB3gPsfScj52gyINrpOhrXl
uu+COJkezF2JnBig/dFnzsE+1oHy+PvdPERzIIJQIYHTQAfs3GresAVAd+7doNnSG/AqapFTyOoF
G7uIuSIbh5Tjxy4AcdnU4IHbpRzIdYe57MBWQ3PF1HEdXneQjdADYkgOh3aRRGFq+Hw1mrGgklrY
SEoPPKz3e4w8h/8Ff/jWevClOFuMBk020Q+dftFnhdgQHcIM1kqWJ5QxDyxPPHdOqJeDdyQt8Q9t
ua9z06Mx6iFsuJ+a1l8miGTb9nGg6+8eRUPH0wPfkeMpIYhlCp+Sl8dHE0oaPmvW9KOuY81fATa6
1bvKOgCV0nrA8N3YM6oMXauPftY3U5i3Q/10/SN8Fn9OYwL/ITbaNRyujSxSBJtRBENzZDl+SFh+
7w5DVIfdrb3jKpbTTvNjr48KH+Sq3edoq1yi4mKkVvgBIjgYhdMprTMgkU2PQIFKv0WyEmSRFrFD
j3oRl2STdVNFj+AmHTDiczQr8PhiRUApTZbSCmt2LTxMQGfbd01U1NptD06x6/u7uTzcemi+cW4n
DD+ce/noTjQbXGVAIWwKUWlpbgmaSNPdmu2UkAVkl0NWQcpBc5FFYIlcMoqD06AIfQGXIFXv9Dm4
FPBZ9R39ym/20vVMzFQ06EVITvJFqBetCUm7O6qtAS4mcM88IZVwjp9qAHcQCDc+rB2aZkH9mxi/
T4OojOE1S8DYIcIndGasMwI885vcjOqq2hsFPWY031//ehuOgscB+jk6jghBcf/8401DjKtmxS4m
xPDM8qPuPlb7RhklZi4yzs/lnNjhv+PkYjYSa5kSDdOTkJvrjlTp87sBKYmXG3Ud5JRmAbS2wRGY
sD8RGqCZNK6QlTX7x1Z3a69ZTRswJXPc21aavJuFWe1o1mL6Y54NSbwQE6zPX4qxCySouIaQMZ7/
0jEbk8pIuKoHVK7vB4peR63PmIZQu+bGxI8MlSIBW22nGB/Xv4X4Fvi0DKg7agpA4WJg6dyyuw42
6vMlJwlvQkbokfTx4X8zwRd/8hlKSyu6qsC9ao2BORp+NslGMy9KT+IqhHCQUzNmumZ1eHLGkd2H
DBknWjn1Wxo0Idl12oMBHfDry9o8ngZeay4mpk2QJAgfrVVALue0eufHd13gRO4uf+k9804/mn53
B90rWczT3A03ASjk76gnwh+HeiBsca0W19v0WNusuK/7it6sGR/cbW0SpG6pvyg2oXtVK4bcV7OF
HOq8A2RkLeLMT7sVjKLjSoOMWYe1G5a7pmvad44A9DIFBVy9runXoagQQTsNJVYFcuATQC43rBsx
KDCWHbZV6zSvNtfibnVx6aM/0vaYhe2h8jK4KJzMKcv2PSvUL2waHqs5Gb60QwYxwsTov1rW8i2f
SeV3o5LfQDeqekwnE5PGlYKAhnc+BseYdq+0AIcvqa4fSdGMN11HPrJRX6CwVaW6Z2UqfXMHLfHW
pbbvq2z5vqz4ERY4iH9N1kC8WV36PTaiCfO1Ac3obIINQNcUtfZGuxlRinfW8m220PUqYn3yMEtG
BgwgEvy/JmdwPYeVzo7mpPFsPTcCMiKlygcMgauJdgMdn2dgrZ+zpHpJyfDcDKCEzZrnFDxyh7bL
klc1r4wfFEqaZoA6eRxo4LEJbeDFPlx9sncT0ZKww++JusIuPEeh+m1P6+zbkPCSW7kQ5ziRNX1g
uG/qMMFGf5gYEb/pjXJ4oKw1QwvK4DvUY5Pj2jnEawwTDKHMuSlLI/W7rtrHSf46r2oZrZrOfEWn
BQvM0v02jDG5y1k9guaC6j/i2Fp3DvRUd4whSQ0ctTJCG++M/QSZm/t2oO03cKiDL8pMyFtMhm+d
vfwcLOt2JkYMvTLSjEHaxEULcTIthkrV2gE9VGK0N1bIK7FZ9T1J3dkzzPlnY0HntkuqhwW+9wLX
AN2kgUfZzTJpRTh3Q/22YFY8sEpO6ZWXWnIPxfP1u91PSmRoS3Y0WWW+ZkVKAzTNyRBgDqLh+WQH
+khIp9e3I0mWO31u03tVLTskOmvi3CD0WR5VC+cGaGg8K6bqvrbiDjrNmgKd5K5ij6AOqm5yVBcj
tSMkXOfRjfpUAzWGwdQ/ZkP/asaAW7QJezXnCawE8aLtZii9N15n6tQI9FX/KLumpN5klFVg5Ost
qZ32NY1r+B+1hzAGAU6oN1PypedQyLbKrGMH+S0MbsV5daeOihNiEopkHnSUrNGjRlqETcMMjJAa
efeHUyv6LXOht+d2dgzvy5Ld0msUqyA99WmlpbnX5tB/tuexvNHUroP2X+4+jH3d5/vE7Zu7taN6
2OdrqcPxy/qHtlrNd2oVOMG4k59nVtM7kFx2eKjEVYqhOcTWm4kVzlO9DvmTU2PKv1Zz6i89rlK8
VZ3vbaPGj4uRNY8JVN1B5Z/ECrr4Rh8mtMPoaYahFa+vJu1mokMW2mytfC2lyR0rW3aTFNUcakvx
o9GgnZ3ZYHUbqEPuaVK5AYVSdAUtAg7kAkUjeanGVX8FwLfYg2a6fKqTBDwNzB0/zGaKo25i+Q8w
mb5MyHI8eF5/BOUUfpwNWj3brKpnamvl7PWxwx6H3tQPdmLlj2yqi0PGNCNMZ3P6WCdrzL3VIFXQ
gfsAX9Ka98483AL6/pQw91dh9ECxaSu62c6CAWIwylOvX8tbA3ov0YwhnRsnU4lnmsuyeNBKnZ/T
/yPty7oj1ZFuf5HWYpKAVyBnp+30VK56YVXZVQgxj0L8+rupvvc7aTJXck9/D30e+nQ7UiIUCkXs
2Lux+5UdpmBaQF73gHAUr0xZRBsU3/GNaQjtL4SxA487ehcxOyceyuGvqNRVK9fhw70rXbWN3Q5s
5HTgOQnqvi5TPzb5E0uTDhTlANSyzNaODlNQrAB48KkA/SQ05sthn8q62k5oLD8E5w+iEVAPwLQX
JR7Z44g+lzO0hvBy0IT5dVkj/cg4HsMk1/3e5afQVtFadr1+YpkZr2XhODtaOs2a6KBfVxqrTl3K
yk0Vl9md2w+4TKg26Zcl/DDKUgZF5OCQkrhY056L14F0nTewmnkVAyYhaaEu4Ih0CGhoNLYnyPDS
YG4zIE5YQiGi+w2BCvtIYi2BZr0dr7SWpLveSuU6wpDBnYW+wYsossTrDYUx5wFckR6j1VsrQPsK
AoW7XGov2IzEiyPzkdb970Sp4g9m7+x1rXCA7LEMnwny0X2IxhZoMQq5RmXLeYDMdHgY2Jhte5F8
IEhZW1qa3Tomev4a2bZzD5I0vhaicnsgY3v3t9uV4iDrtsGoYlEc0lFnr3oT2QGYxijq+wTt+zBH
D0EnfDiqVFHTK51c/55CPtvnbPwpm3aTRcBkJGh8eg6Nw5V0TbWXDbTVcttsN1L22kteic+wDaOA
2GW7ryvcUmPXfWZtl25JNqp9krhGjYr4IA+4osPAjk2F26kqai8Z83FbOebEhmCyQ5bkEprBujVg
itpMnK3mRE6J9JiVv4aMFIcqAsNxWJN3JshTZSWDB6f82ZLwzh2yX1mnm1uJVCToGY8fJGuQAhls
BCItM/d5nEZkg/0OcV1Lp/kooP1XBCy3VIm0M3932nhPymZkJ6PXK8PTCtll6x7otwYCCURCS0AP
m4e+sOi2hTt+0xsTIXMAnWUdh2D57msn/ukQVLJxPTVPbpI1XtTq3THWyu9abrt3gKeYO4UBzJ1G
LCvxERlwZOuozz6rQb7kWeS8qjDvgTFucv6E8vhHXhO5Eyix4JAlpXEXDZ2xL7jgSBaUqfl2178X
BrefcJVBam4U+SrX4xiojNrR3iCEjgusTcLCw+aytdUXT9wxwr0s9GirN3Hj5cySDyIHtZ3CaP+I
PhtOa1hifB0xz+MTfXlcG8+lVRX7cbBrHG8UTJ8jQ+aeDJEZhYrLdZZRPQY1eKl26ajME4ZaDcxV
FNVPliUt3lhgDzsOuQo/i4RHGz0Cw9ZY5KAut6Mh9I2GgOktD7vWsx29e6w0RT2h8ubZttJHsNwV
O8skZYyDUz3quDE9xfth1YzUutcqooerKGnUXc0ZFFz6jJBTUfb5nrjpKoSkaoBEAET8bkzrO5DG
JAF34m6l1Z3+Pe+leEm0/JOERbzlzZQHaa2gezvv9BeU6w+xtNqDGdqo0ycaGIhkgqinNfeaKp3A
yvh4cFMFAa/BwcfDn/sTjhqqobJTzlNcoz0jy2gM3MgVyCwBo8ZonDWk95lCiHHK5pdVh+D0U/q4
c1SUUsRA3rheDyaS7x0Ulb1kiPmaNPVTbTXpQzVg55IeMNOgsRqwOoiowQ0Vp0gwvI7mZoGpu9zy
3dAyPKuS1XOdC/MxKQz3UbNa6xVUkfqzZSvneUQHBlgJfEzDLPJnANAelAYwnhc1SduCV0AKvktE
VW+rGIUzw+rGKRBVj649fkgmug/kPwma2yavEDxd+YZTKB5ISuM3TSfWPslk5uHzyO1YxbYfJsaP
nuTultXoHwM/VN0VUa9+u0YK+uEcamVqBT3J1IKIqTHulUX7ACFfbRUIIX1KO8E9/G/pvSMNPJiH
FqkjqnryJZWy+26NZGsrXBdJiYDn8SqMNnAtvtK6jASNsEYUaUpqBjJm2sEQpDkUhE7CDbHurEbk
4YHFM+M3eBqHzEe+OXhF3QJuVGKQI2f6sOcSkr8BkpQRx0dLdzazi1PiVGTTs0lHANVWdV/bzWPV
dOIhcu1sDfnwMHBS0Qa0QC3KqxnJ1i3i6Y5nzGwDYpXKY42hPLMZq2M0GDaAiE7/jpLAdClGzXPO
jR8CQHIcNqOGQKdS+LGaC4VtO1Y7Pc2IH1NoCiLneyHpIN9NY8y8tq4i3Kn9E0UcOGjI2HZVDLIq
GUkdm2NS/SHJuninubJ+cWikr/IYZPXwRfYOUHH8GYEJeD0MmXzMMnv0BrfNj30Y4wUHrwt6FBB8
FOqdO9laPMhS29jSEI+yvKjIaxxpzboyGn3ttj0ueAJS4ahVWw7pYK8T5drKemMXhVYRjE7uembt
6I9AsXH822nuR+icnepyoiyhtY4JkKwIwO3EfyYNcUA30QE7gqtEFquRGhm4FDKU4LQYX8rrB3CC
ugRN8w6MEaDmeiiQUgTVaB2TklVrWkNdlg1a5wQ51uoVqJbjLcrN5jh2BJVZgf4q/uxYbWJQXh6t
RKaGnzQJvzfyKg3Mqs4PjFVkXdDmwEf1qyC2+9JqEYeuSc02rmLYt2q0wfM5sn1Gu1fGRLVhaUl8
yJKUvsuR5hFhjB43KhNsW5VIn+3aaUaEh6riyO1DCiFrE/VRXiaBLEJrRfH1tsJx6ioo0pFvRAP+
p6RSLfj4E/3Uy6TD2XHlPlPaeHTaipQrdATVTnDkocSl+Y6bQ7oqclZvVFvd5VlhrgvcodiyOH02
ewplu0iIPbBb5TYrc+duMAUyFas5JbHku6a0u61yjOKzsOEfDh4u25GxPl1L29UKv+yd6nuoXHka
cmk9DLj/V1oCYenQbGO/SagdFFIIz0149iamZ25HBjeQndyHY33KJHsHrFtBIhaKcV4eu8NDxnLU
h8uGrKGVy/YpdePeG8piwMtUhrsyC9mLRq3qQKJeBglB872qNFyzwE+t6sLKVobFSyTO4dEgXYXb
sRMeDdEqdEbyE1poAl+evRgRkFw8Mxsvbslb2hh0hV6+8a4bTQkgrrQ5Pbpujwex7qYDnvfUrJEU
Wkn+IizRr2pe/AEmK8RbpOp3kiZiVTUNxD/KxAwERlE8jEhT36xTQJyLEoB8TFEHtFbg4ilB4Eet
muPlP8ig7DoUkYf4TW9wkeKZZuzyUkTbSFaZH3VcbfrGyj/0hrty8ovkJRPDp4t64D5tAZAZQ2YH
jR2icICQOfwknRq+xU1l3Zt6nQcJD/MjU+R3lvb2h8wFqhztkB5VrL7RiqmgTFl050h6R5h1zwy+
x6uXbPB52EHKBmLBJN1jIJWtuqTWPA33GPTv+j96AnChBd09esD1IQyv6pFKnmokFZse4i7cT7Pm
YBj86NTDCsFK+K0zvoy5ntynVT0E9ajf1XGdfsMwS6R83hXsDuS44OFQ48meYDfMHUJAjIrYtlZV
rr8ox/2kWuO20EyOwlUpc4ieJlweeVnWK31gziZtUiMDqJiBtLfp8IxIouzO4V3s96jk71IDPUSr
jLNNKk0bJcFqXId4yvuWNt7nWvkygGEImV1OV25q0AdagxZMIRKfhEge7bpKHQ9tb+iSJbX+1jf6
a2ra340Eb98sNjABMUC1AGN7AuHatp9xNxhHyywp8mRwzNDUPQzCsO5KSp+atjfXZQcYoQEuUC93
ai2AlHzi13b+AKFQPLsMG6GJJScNPzFAE3HcODIn204bfqvCCT1DhC+oXZGTAEnKE6BR+bYqUnvn
Vnq2L4VrfyoIJawTOeD3iOxXWZr0zVDJz57itEVNUwfcVvDqqrPxQqoqjEe52qqGayAmG09hj5IS
NN3dR+bQd5Ey53dl2o9a7yKXMtfcGZ9TmvCjGENMcI5a2SRP4aCDbSluQcQO3pmQ4lSXaWQ/A6ed
eXozimrHbCcJnzF7DFKcJAFztdU+67Iu7GCMyvQuQyB+lWMd7mzuQA9IpFAecTKX3rN2pE9pj4te
gAnzWMbdWxEibdtIo4vqtVPJEgBA2/XdfLivG575Zlr+NqqkBD8T7jSS/kll9u4iBfJoDWiqonTA
I9WKA9ct3hHYqdeF0XdjBAU0nnlPXR8bqISk2a8IjQPfdofEK2tjwDVcgDWoxHuOZM1jhKmmRz70
2rDph1D8pl1ClTfYdnIMs6x8sOrR8VnFFaKX+wtCAqVXxdbvuFFgmh7r9jikde31IyAJGFQlKzSE
w2OMgr3fNOMPmoDOcErl1mMF72Vhd4pI9TK65M2C9oeHGfGHHC8ln1uxuYaPgm+Luo+k0H6Pggm/
T8xtYQE+hzobiEM4JuNto//BLfbCUccMWjLyYHTBvpwxwK3BDck2rNJeaWS5nh7a90Wv1HMzpD9j
Y8RA8IjpiTQK3YB2Mra8uHYxiJwUstiEhVutLE0NeDNq6MZy0/Ga0BzWBHHqnrvskIyoo2h2sR1L
E0+Uhpt3mLuwvBYaTb6rij3amVBEbzV330KyiUMETTc/EtFjxpWbKJ3mEFHfKTzpDy5PvxWxEoi7
YZp8FLGjAtLm/FnvzXE/MDwaMaInPbuIyLtTDumT5ibvUi+zQwj8lJ9nJtf9RnUx9IByV66intMV
KDUc320goVJIjrl4V2tNy9dKFdXILtPorqK1fY83tOqCEHHiHhsPaIDWtxNKwHDvxzGvnx2pWW84
2+5HbY3a1hgakJ0XJJs6EOWAEjjgy27jhX1nmCs8bEJzjzdM5RN3zDcjL6M/tnDzb3GV6ZvRBdNe
CcqSf0toMDUutEkwBv8BOcnf0aCz3ogwWka6sW981EwHYLWNLXP+5Sj5ZEJ3JtFjgDnRsZ91eLox
1VXnVrU/dFBWRHKNGuzKIVlwux0ydTtmHW8M8WGyDpgUNN/njaQh57REYMe1Pdb8QTqOROA25b6t
EZJvm7oA/U5Lmoh+IBHDAH+aw1Mdvewo2KEaX+3xMm13KejmWs9APjvBjNfhUudljkud25t1sCo3
yiIwu7d+8hbfR9tkPwF9beqFngCJ2HKj5+pW/rO8WTerAc1qjSI6MswNivJ+c8zRV1pRKFUnazxo
b2/mtWbs2V6aM/SkXriuRJWj8SX4/rM7HQp6JRIuKOJ4tw1d6zSeG5rBiChhimXoBvjI/I+lip+j
HI+Sf2/DwuyqA8kbsCbM8R9ERKhzcgOOIXYJdLlqYS9YuObm5xamVZ4dWBRjdGZXqKvI9rUbky3o
UNZ0qJ5vr+PaRwFlPeBpaM1aF3z8KZ7ZpJkgVw2rftA+2xo0/jnqYp+WdH3b1LXPcm5qtiDIvqXo
v7mNnxV5kIPu3F3imLh6XEEBhlcpiK0oAENf94wV+JfDiEYpit8/jVW6Jr551E9dMGEv8Uy9vaBr
e8cA8wRrG4AamGb+as2IQOnm9qBfMtFfrI0IKQlScxIw++W2oasNYAYWKwQjE+Q3c5CPTJVRVwRo
ox7PxGZv7eWGr4EZiFY020yDzMZi0/ma+4GnAOyyYCLTESK+Ls4puYPmJEZF0cHgXhnSAxibTkm0
JKR3taMOIWPbBV5Wg6lZWKhJUwwymkisNvKtKNDdjvat9619S8INiDt8AnjewnZOf3J+g/xFrk04
BMCHZheVBSksWnYTeWIapb4bdadKoQqn2+RJyxrkzPW21WI/ZpC/sKS5gMG/0lvHZCqGmSB2gGHM
+fg7GJUTboTAa9aFbvtGIsNjxdHmcew+DAjl3wGf772sRJHi9rqv+SssO5gCBYzgAleeDpgmi0Xf
IgBDEROwKdF8UAdtv6WB0yVDxlffkTKiMs5QU8PrH9M55vjYJVrnob2KvMvk2ULecRlYQF4BWAnw
jjrgyXMBaRnLKKpMDBdTJOVbhzfkoGL+7fbmXX41DBL/pSoFVl633NmlUuptGFqojft5Fz03JgWZ
eX/fhenaipG9thZazEtaKVdAYCD4xIz/tDowCszxok7RYOqmRKYIAXO/3iGd3NN7uqke1ZYuQGem
yPj1SIBDGMEFwFsTg61/f8rZbWPpFe2NDu9oe2wBGGjgloAjtCGaBVHj+Bo30N4aaJKtpBFPRd2y
/3F7g6+t9stPmHlN1uVpnmog6Z501+wDDybcoloDzbF1FvC/xhS9Lpbr4osCAIyseB5QCbMTIUKO
6oyw/qi2ftYETmCF+AQUx9h/13nuPmd1PKDimwFPmRf0R+8KcWCR4zwa0Pe5o3ptvJSOFv1pjMba
FaG00U5WsQb+nLbZtC2T9gqluawPiOroay8U+7i9ZRcfDaAgwGKhIEBNACLnkSSSFFx/lQmZJPM3
bUsP9Ax4jnmm2pjt3ZhuBAoVty1enGxYBK8Ktg03Of4xu2C1UdS0CfMaWIyX0QzQntQZpL4XRJcv
XWEyg0vVQUQCdG8+1dBmcd+bDGYMoKzMINyFW3djYKYn9Zdy4CnWzz0BJQi05SiyuYurlVY5uEMj
cGabeH8Ozi81Ct9EDdOoTwYupdvbdxFEwGk4eR0SLbCEgNTpa2A0LZXn+rR9Il+3zb6Vvw2M5wJc
FKFfS5bgcFc+1pSZWhMXCcDuc2utyLsk6xNYc3/K6pXYz6ioAkZ1e00XGzitCSTOsIGwcSGtETcO
cCAprFigu89yFkC0+FDW1R7PpntXLKHOLwG5lgbvAK2mhscSu3B68H6UtDBd2DsOH+Em6DYgJfbQ
R2pXWgCtEtSVFsaYruwjwwmD8JJGMdhtzlIhXTq0cHqA4dpqJ6P12H8axl1Lft/ex8tECG/MczOz
/JhP4lJmArAqO7JNcd94IuhDX9sB2+5ba23r5v7SyPPFzTkzOfNHlP5iiHc6EE53p37XDyvq326v
avoLX47XzMK0t2f3isk1bB2Yr4DxAWT6BXoPYb7935mYZXMdeiJpZMFEy1/56Po1PbBFtdorOwUy
V9RgbQfvJPDhfF1HXvBadyP4AG3d1stqG+9x5S4FoyUrsyuQ2k3W4rZCMAqPcrjv6Ob2Vl0Clacb
42wZM1cuCZ4XoQkD5Ue71vwhQN98hVmBRwiskDcdDA/Ni3EAX8bxXw/3WDPTM/euaxGWkUACNbb2
zzhxPvDR/Fyz/Qa134VlXvG6L8uc+bXljkomNvxaO3WrfCc+JzJ2thtO4x7FYGh8bcRx6SxdiRJf
bM48vWutjmU9kMEaG14HMfUw0+8R414WLSm2XL5zZ3s5c/mqaVMnjLCX/TpmXrz9z9xSWfnAVOHB
tOSWi/ame+3sFGO+A/XRHthOCZeZJpUF7mQrKHbpKnlYSkWXNnKWY5Ck6RNrhI+KovT65oguPrWF
Xy5Npy44yfzZYA8hkEMO7IQyDCCquHXrcp0MS+T5S2ZmkcPmuVUjH6jQCwUSIz/GYepZbOFgLwQO
dxY41IAJX9rBSFtveXqq438fYzE9gSEvPLMc5MwzhwsJZuJZoU8xNvdSse5Q8E/J2+1je/XDM7xN
Jz0DMHDNFtF3mA9QwoIRx3gI7UfFEy906S/VB7cNXbtqUTn+x9IsDFppjqlHDWdVntiP+g6A+rXx
nX/THtT7dNOaj0vzLlcSvy8GZ8FPoDdWjAUwcm3Loa0BXRblhoOHAWJkmnj2rOMORWWD84WVXt9S
sMiDuBuJ4JwhnIocQ0YUC80yz4re3BPa/U678N2uejj0Z4yp5g+O0plzlF3Mkr4DzCZHM6eIggHQ
f50vcXZfdXFII0+/F27ozsIC8NKqGhxYAW5Y7AgQF15nj/n6tmtcW8vf9800FAo9gdlpjRIbWOTp
5ZEWmHPVdc/BRN1SJfyynof4fW5l5um2HKVlR0UN1XkCFjZzyx7Ne1BVPjS7DKT0/0UC+8XczN11
NpiTAh6uBqihEnJIQjQYwnXXf/7vNm/m5SVGIkeawY5jnEj8kkWHmC4Uz655wfnOTd/v7CbSqrKX
BgBPQCF9p/HJXeJuuv73IQljgWgLZJizv89b7vbCFBWmOVvze2HyV6qp/un2Pl1oZUy5EMjn/8fK
dGzPViGLlqXhtArM0OD7d0f3ydh9NB/ZHURWPXHix8US8uRSs0QcDzRwCYPnGfOqFw0L/NeyNvBs
akCZY72Z20mwWsIdNpOq6/B9YYUXJVasEJPcOib8Jlbpv2OrZyt0+FjiAScbFHOmccJ+260xVvH/
wfZw7cCC2A4kr6j4X9I9g2/XAnYMrybVPclSQ1sZMJBsqSAxnZCL3TuzMjuwhrSMTBEklHyn7RMG
vq1kP42KM2s1jcOTxRHXa89cFN4hkoy90wxMN3x1kWpstKjInApKtc5pDPAafEiO9N480pPugzjx
m72jL7c/2tWtPDM5O75hihmeNobJstmq7KlEcfrfSptMjo+Z3alIiyCOGsjXVTF3lIMhcR+14s4y
7pN6IQ+a/v/z7wQWQrAcolSHivDsKoKqQ2dYOUXuuJs+EdthBhoUtkuD/NfM2BPPIJsUZ3Cavi4D
+VxBSCymKcCJaZCs4h3ZLDPlXvsgE1k2GBH+6krPVwPcPpMGdotQ9ph3z3RQL6i+ebc/+9XbCL10
zNajeg6mh9lHGehYy9GgU2gIN0bigX0b//ABHMH8tl6uc3+pz31tYQiv07qQU4Ip7+v+mXXkNCQD
GCoFXq52UWQmPyz5fntdV40wKFSYE50x6Ba+GsFTmjjlhMBDVScMxnKwfFOrtma01Km9mk5C/Btu
bU/Qh/l8ZjRqRJdqrDEstYrfnI2BJ3V7MHblKknXE1KABEs7+LctNvf0v6tCeGVwj9kWilSkumQ6
npv7eJudpmq5vmfr7HmJrvnaNp4bmoU+klgDBVay9hW7H419rTZWs+SB127dcxuzYKd1EggegMD8
do0uIAXfyKQI3GNs27Os1cS/h0LYQg/gwiYKsAisIAGbzjAk6b+6RwIUMkaCes3nvPoF2TY8zmq+
1HK7DOMzK7OXM4brSmGPFCx1G/uDnSZe7fgYQyYR8eJjujr+C3YE0LY5FPNvQCZMbCMzvy8ljx2t
LoBynIjC0y0L/whb8+QSHc2VDTy381dt5OyKt7nUo9hFjZwVYidywHbt5nT7CC+ZmDk5YJR9k3Q5
yBckA8tqqf+poyWm6Qv//rpd81enSaNuZLQBVrlI/lhyBLWNycIUgDYLaqe313N5akGnA8oZNH8R
aRni7VenSw3IB4cYgfLDUO1HDXS8mPEZ7xKFWZGnsXuoEK5aYGdvm714Bc6szo5wklZDTwtM2MWq
+MV5m3uOKBmggGxT8mF329iV/fyyxNlZLjMr7EbMYPpE/yzIp2Y+JePTbROX9ajZgia/OXM9QVqb
WhMeGOwYf/kQ3VWZef1egYNUbbPFYDtt0JdgO9nDba+hZQMpyXm7cKC6jVcuNrAO/sM3OW6Bq8b9
iEmszRK38BR45sbMKauY8nUQRs8CE+cDBqsUkNEOoEuajqYKMT65BXrXHkrJ/OO/2Mtzc7MI5bij
PWBGEQMw1S7dGatk5QRO/SA/JuFKtZXagjNeOdN/Ay92FL0pbV5KMng7mkM9alieuUssY+fWSwCP
azs4xfb/Z2K2JLTCeJ0AfIpRAR0cA07fbEjRJqvOjTPhqRFjbCppFioHl2kUnAQgQSQAqFFM/Esz
p4ylGKwKVnnssRPmnFb5OtuUK2n6k9IAXzmr25/u+k7+Y3B2CjJMpBamhF5DZpADMK2eGJa6bdci
x/mapsN+dtBIHGOAkGvYSbcLRK8wWpECyVulErj6YSENsJYWNHsW9+nYNsRWmq/3NtvWXH1PzBAk
vFqRdqui76x3qsJ+y4XkmgdhP+sD8y4TzxuBdFZ2oqPRIKgK964p3ehXV5vgJ+i1mO1IXzw0Y7nh
JDPvElY4fhQCXtO7RAaUoFZPWZMFJW6ZDwhxjZHPi6w8tNXIMZfi2NEL6SYuHjO0mp9S47Zn6HF2
ArE6hWY9VHMiyVoC0niJQhvI59eiFQdhYhpNMQiO66OKDlqkyMPt73/14wAEiD7oJE4/f0zxMasc
o8ZcVEiGh7IgQaacX2AZ+DF20UIuvWBqXiuv3KzkqcrAwfWgtyjHP+eQfgbx+e0FXT23ODw2BDQM
vLZnkQ8AcamZzO78sTfbLSgvPs3QfWEZsJVaiBl5tPGXFMEvoQbTqcWrFOrOjCLAzzy8csG3AFiR
5idwir/iIM0a/BbQ9PKX8b3X7kZmTXKAf6n15te/cGTSmvrk4NW2KFZd/KOyFq7fKbub3x6Yz8AT
GI/gSyZ+6Cq5TGJmBeRnxaoBpr93smNPQexggbYkThrQVmC8HxoACx/v6tr+MUxnOL5Mk2Nfplhb
RtcKiFieHtri9baDXHXDMxuz9KmOwUIjGGykCuOC1o7pn3V7V/QLT4MlM1M6cBb1eNZADbWHGQ2D
3qrFXiJYOPlwbA1jwdRVlz9b0ezSsFmUJ4zDVJ6tQ4z95vJH0j8yDHOXS0CNBc+gs+siTmiK3Aam
+jVDSW7YDnuyaTdL78WlzZsdKKivlc4IUTl/FD+bIseYKvrlZe1V6tdtZ1hyuOmHnH0ljJZi9GqA
ocxq9rKXK6vQDi5GM2+bWfpCs6BURqAajTpsWwU1guRkqPd4XCf5ESpGCyfo6vUHhC9IRW3kf3PU
Uz+MkRo7qfycghRkfJPmkrr21W9zZmG2ZWORDkBBIaVz4h2L92zYNM4vO3+6vWNL65jtWBe6GE8U
0/HpXwv1WNPg9t+/+uHPEq3Z32+zAVobUxSgrOCrzI6OyChfq8xeSI2vfvkzO7M0kmPSpBEcOkt6
5HgYP1yF+jMDFc3g4ob415jZWfY4nd4zb84EpiLzCPdQmSc+C4oPt1x31pKLXatHnCepc2IvEyO7
yZjCjI3W1maS/nRA/PFog8rQ3chdv6mPdsBWtz/Y1cjzz0bOm2q4qQoCUhnNL4o6gLYcmBDC91Ah
iWS9lnpg/mq9lJnblKX/Fhr8dVfZLJL3KGhbDv6JsewGQ7mcrTB793x7dddTiLNTNfMTBToZXqcI
RGLH/mSrYTuhFfkBaqqLA0JXXf/M1MxLQAQBCPJkCmN2RXnAPKSHeb+F9Vz0bqZN+8fIPNnrFSis
Y4IooZkqqGWCgQbMLXMzGBlfFV36VNXGNzOGZNWYfL9teyF0zFHWegSBCrCF4PKo3XWag5BJLNVg
rm0hwKXILwFZREd89rVYaea8IDCR1J9Z/hOcrRQTmreXcc3hz23MPhMj0hkGHTaU7YPjISbvpF1B
SRQPG/CdWz74Rf6LWwq9d2goAMeNgvAsjyAlb/9zS2WJs24g2YMZ1CHdZBCGKf3bi7u6gWempm94
FqnGbKgs6+8FD6kULWS+gBCH+LcEofDB8/VMP+LMiCHNSEQUOwjaCw0MNuS9Ywut5OlDzzPlcxOz
yzBthziLwukylD+MYq253zQLmrRNoLoNV++3N+2yRzBb0OzSSkTngOezU36k7dr22BTdym0xmIzr
peoxtRxjkgzETVvev2j2MWwei6UofO3yP1/vzPGblorOraHR1TiNFXpuaQzr3szA1pY2/UZ1ZrH0
nrt2ms8tzo6BTBrAxqZAEop93YK7xlp4AS8YsGZvjgi17gRsIJrflsMWZXYwBSxcIFedBGzaQIIY
k/DK7MVBGAHTUg8LIoR8uwR8la0d817Jb5H9Q7OWZiCuLgjwcIh8aQZYmGY7Zpky7PtpQf2amj77
M+EWp06cpQcD4M21X78u9TKvHmd0znUHrVmAd2aO2RrJMAyqw+i9HdT8uzHcK6EvxMMlGzPXU5pF
wx5DiFC/XVWo1Fp8VSZvt0/Y9a37Zx2zrYvBq8usAuuQ1h7cThZIsW4bmP7ARbz4Z6OcmbMZ/Vjy
UAclorYP98k+3si1tTYOi2yvU05yYQclB7RwIPd6Ib9TuGFaVg4Wovb80QY0zV7xt35FfczkBkuo
1auLOjM2C4JJNIKAc1rUNHQzaeZJDNwY26VS5dXiKL7N/yxq5mWGXvzfr2OZ7SdzYifIzNzG63ri
ZKFxfGcO+m9CzVMbad8y4UZ4N1rUY+CiAvUjXncLl9hVbzn7PTOPZFnbt1qC0MRBpGKbIGtbkjm+
Gm7PLMz80SADnlsEnxGgvj5em7xcFRQM4ot152vPlLOtnRdejDhM0n7yF+sYv7F9uZ4U4AqMb706
j4D4BCYwwRH37F29NA10NTj+s8S5XoOjI7XGyD/KMW4K2jawfsnuCXm9pxUgXBQNAXuK+Hn7FF7N
tkGGgUg1dW/NuQiPMAfJyiaGHBzaxEg+1lDUhBiWL7Z83+YLbrJobRb/M5SIhbLq6XyIx2xVbCrz
nh6bu2Kdbwx2Wljbhc+4GgqcU6sJ9AYadF2+Zj1FRdM4lpNX7rI3QwbpC3h1Aut7uC7uQNoFHqF9
Ch6AJX2xi/A8MztFpLNkyxGgQkHHDikxTwJwOrpErZylacaLEzczMstQaV3aImlghEDQ0dYxCLqU
bvztbH+JnDMT0084W0c6gDMWHJTTSbCf68L7Ye0N312bmCVkQXQHQmBwrqDLNW3h7vanu7qFuD+h
SofqLhq8X01DBly3Or3rfWRVe6K3tVfmJkSiTLm9bejSIwFVMFyMXAHDB9Db/AXvmJkDil387RaC
BPJ+0umepLOLR2PLFzLkC3f8a8pGkw7HzbwEQyZpnDDI3vkpXw0lSA6cEDJeQC2nC/i6i92bGZrd
QtLIxiiuHMDaQvBhd9uhPICiaeEsXzggjICfDxTqmGrHFs4+keaWeqz3OMq1/YcZz3GqFgxc3KUz
A7M7pZF1XyQdDBjAPCb7ejuBz5YFUS7i/WRmEsjB/CUmP+doI4sbWc8LfBU7Dx/tpnmWoDwTDkg7
Xf1b9H9IO68luZFk234RzKDFK4CUJcliUb3AmmQTWmt8/V2ovmc6E4WTmO7zMtY2NCvPQHh4eLhv
39uH3GnD49Z259LgYneqES5vC3ZUuu1R6kC/KHwlL91Dlmpnn0074K7W7W0GgvdPpreFmjxm4ZV5
L/MxJpE2SKXaUFeRncCRx0OkHgUH/ho0fWW0qhldIu5v7OK7S21hdREMpyjsZDwF5mttp9LsFLsH
kRzB9M7JAPXU1nGew95VzJrNMXmNJryJwONb4nQRs3gHTlk84Pr9uXMhYQH3JD2GDrpSu+bgu9Lz
xmbOV8gte4sY2dD3lD2R5c0q1PP12RnsI1oT++IB6usNa6tnbp4UpvrHdKi5OBJJJmbCUNEhnYNV
esyeMzc/RKI9HfxfcANDybbbUq98n2rOXxT5KOb+uEz53+tQjMKpocUEXmd6mYWgs72/awXIIu30
pADXkL75P/7NKv+2uCyYQZtXGF2LqiKsq6TR6S49yOGhcyS+6ngsv8DcuVUeeVeju17kslDWWb4p
MmeOjocWVw/M7D8qfdS+yExnV04xII0jPxaKE1rPEE9/LeRMseViRBxVCVWXp74MqVs0NDslzCom
QtLKjdp0KiGhGH/Lmhd9HvrpT0tpPsJM+xJX3kzLWoqzdkIIb1snpmiB6pI9lFZzZyTx6E70Hb/B
+GyivNRAKJx6EiPNECXs6m6cnmrYgT/HYQKX3qS3wif4L1F58Mzquzl5PkR2MgmrP0wqzLmpdIIZ
fJZG72HAseln9pVb9yqU5rc3bs0758kYS9aVmdxpEdiG3EvMChJxOOJRjlOg5mYCfGvMbMXIjKtl
bBOAqPQOHJoWLYwXpYcR77snfLTkb7cXsXIdXP39xSIyNDfi0ewbtDwT+VhZqe7BGleGO9kiCxG6
wPsCunLr/bSWhlyZXdymUZxmViYnM22Lf4yss3LXcN/pezG4j/ebz8etRS7jSAxXSp+IREnnLwn0
yFV7u3wwgOlRLOGVI7viMZ7c9se01ZlZudZhTGELwRAbDB/NEfwiQqdiGhdiF8w6Z+FROvoH7aCg
wvSPYV+Mm4jAlWUQDiL36aK8oEdDIDQkkU7gv8L/p7uBH92ju3A3goXoGJ3duOdW/fLC3uKtIUBJ
HBXpDOnQveYr8wbRYyHDgH7bO1dyh6tVLW5TSQqrzkS1wEkhIlbPooLsp7mRPb6HA/LpOMDwVyG2
8B7zIISKl8htzFKO+mHWPhOc5C49iW7s+u7WPq2siIEWkLUqRUGdIYBrd/C7SLD8nvzbFB96OKpN
v3a0rNnf/m7zqV1e00jriTMohXrfUhsYCQArHEK9YW7+MNEoy4vXMS5gqt0S0V03BHcOaDxYIpYF
Tj+O276ufXJ8EU7J4YuhHdSOcX34cm+vaG2X3qBK8/i8BshnETGSTk+1qIHOeDxXp+qpOzakHe3p
D+Q5nS0QwmruCAOYyVua0VcmVq93if5OoUyhDBvvz3Yn5Daku5Ib7REp/NoIzOz8N+x9KydqHj1B
MxNiFPxwkXh0sFilKP51zmSkD0MbMjwxQnf3bz4jdECgkuZRgyUpUDsFSqCmvDKGn6Pzl/Bi+xMh
azfd+/utVvtamOeJIUKpNg934iLX3xFadk0fJWMO8+GxfUidzp7HDBD7OGwF+TVPJIlCSAjMK9F2
EWcjKMdKEyJ+WDqVRyQxEAuQ7E6UaS4JG6ib9zwIpE+XtuatvIjpCY/4CGpeUJn3iGkcW/LTGZof
uKEDWRwF9/HrjNkM91vZ6cpFZsx5Pi9RFHvfjXWZInlMbvXUkyR0YABk5Q5akvZkunJ2uu0paw8Z
SF+4tiCREt8h26a0ToNQrEm4oNAtLDj/C1Lvj0obnQoG/7RwIyfdsjfv78U3Tf1qZEyEDldDkugI
sAIl4+jZaSqcYkiCi/bVhETq9hpXg8rlIhf+qXGDqWONUUvZqWe4uN3ADTxHQjn7kLvjMd96Da95
6aXBRSZS5SOCKT3ccZlnMSD8VFuvo8YqtzDMq88YqklM3XPLvBd9M+rBg7Wae2Ym/wqPicvkffSj
/TmDzucSoLoFzF672C6z4cX5ywYzoHxS4S/Ts5l/HFF1U2E3v71hW0YWB49RHA/6elLuXEA2pu6/
9MzCt128YYYJULxtcYHC1yPOvEcis19L5EcexvKQDnHrJIYi6EdNAMdgjPIPPS/MO81EFk4UY/23
EE6CUwqZepo07auadQG6I3na7LNy8HaqNCGPIY98CcRuGTEVhSOyMDks7iJYfFRQXIJZNUBBjnRN
UVvhWTR7aW8YaV24YZOUu7GDkiGR4uk1VtIBeQhBGOwhDf/ok/JQGtZTkuSCXZdh82coao9UthUb
OQ/TidMy+11LGXDUJgrcUbHSvR7F2e8eTrGzjFIEIDHEv027Ffzhs8ar6yOCXqaLKnVewngdi+eo
TmP4jSvzVx7UVWwL43DH5Hn2ELdStq+aAokdmOSd2rMm3Z5CMzlFUoZeeZvXX5WqkT9p8O9+CMWK
P1OVP6K0HO7RGer3hS8i0tdASe1MwxR+80z1Rz6J/l1mqGh4mEEmvVSeB/6aFk5t83kM1c28rPjT
QwKk1pAmar0JVuWSR6caZcNJ8qtf/AAK63WtgAkSpacqE35XUh7bUgM5fteFw+c0tdQDF4SHfED+
2eiy33LXRA6qYuIhmlNreyxC39H6ZpbD8SXbm4TcUYrRhN5xGFAmEmK3ikzhaTTjYW+EcQbjm4Gk
SN2kbm/U7blpK8b4oggQijQad1qLVH04TIHmDDBq2ZUyz+x0o/bkBz7CY6MY3+fowTiV6Jn3nqIJ
dpcrv41Cjp6aIH2JSV3dEgLz2gAxKKVN1UEuNsjfk8kHlTtRtHbBH0tnJrqkk+ZJ8YMYZFCQAwnw
RX+w5UYSzmPRaY42Tly/eS9/NRSUOo0C1i1FhLSvoKa+9zq1eCkq7XceV9OdmQr1UTYRh/LgS9gp
9Pwh7jAid+qj7zmiH4Udhop41uXOukOjRLcLE24jJ2gSBQ0NXUio800mlN9SXCtcj33dfhnruZGk
czeHXf1Ua+qzTIX4PhbM2O71pKLnM+Z7nrufmPAsv4mj+lOK47NixvSuU+lXmJiDLXAid2BYMkct
kNHblZqZ7wtNh2gh1ctDnQfILVHIkN0haP8wS7l9mlpE5qBpQWiHbpedVIrGuErW/pZRubGTcBhs
RCRf26St7SaqX9EqUaF6T2LrWOtQbtwVyJ4mbi3BkDd6qXrv+UXkmIKZ/GCqoP089hZVvqk0zlpQ
ZL/ysMmP8TgTthfjFPB/KoVbWYH50vtR/EnMxdehjNHF0uQWehpNP2SJVr9IsOs7RQ9oL/SgE1W9
wfo2GeBvArUqHwarUl3kFXsijyb7tlkxaWCnEYuNq7qwfUNGIMlA9IRBCx/QbBVK8NWbXjTZZYt/
IS+f39VoPtI778d7ro0RRRjLvAtUrzma46ihjVJDRS8OcuI5eVFVr4VvFLuO9O4wwXh4pqDc3xlF
3Z74XZ7rdT3NHgQpv5RlrP2SouC7YGaP6HuynQNXWpajAFUUbe+0Zpztza76wxRVeNKtoTi1dRDY
XdlLZy7g6QF5nOR7JSKiQ4BIQe9H4T7wJf9MGlQ9NV4dI5BkEhD5Eb/Ehg1Vmcb5NKZCGTlxL8dn
o8Q9A0sokMSc+dwkml7ZqPDC8tKdHijlacjwmrhHytwUO/7LbM3TMMbg6WvvjySbPCilW47HAFe7
W+sIJA4NEg3pGEd2o1rVcWJm4i6Rs8Ad9FJzprTBKeFl2QVdXz7kY9bvTSPNnlGx+8Vr+FvqTc9i
5h2QaJycrqjMk9/ElmuZE4zJpfZbD2vh3MgodnK+EB9vxjJz/FBG4S7ozPHJl4TpqTBg2J6VWnZl
HGgniEfindGpOjoLhbQb4yA/SW2iPoWDglSAFn33LQlGZnMwx+ey9Lu7SO9o4RqR9rP0B4oeZffD
zIzf8TR6j9rk/eqkVPvFEEjr2a0cRB8Kct/Pt+/ttXTk6j5dZAcjrCh+U5AxV5Rvyzr1dh0aNQJw
a7mcvqFG8U2cUCDV/L2e/UA6gJ9StXdJpv55+4fMCcKte32RQJS5p6jZBI+cULcMp/l2lFpbT6x5
LbdszEnMRSareGUUSak1p179TnLDXfejuWvsARq+6sAVs1WKWc1VSFPmljZP4+Xci8SVqaG62TnR
8MWqYQwTPtOJtdUBCtLBDYsv/+ITylAxiIA8oVxdvFOTqJY4dCVAFu2uVTgy6kaTYXWP/jawZHoP
e+bDRgNfUePyKQ6N9nuWmMLr/2kVSw4BmHPL2g/ryfGnUxmTWOUfbxt4m/x95wYXy1hUetrEMhLk
akEUkYHPHahwZ+3gM4a982E46ieY+cnFA+N5lmCGuAUelX8+eUppi/ku2YDQXkK5YeGK5VjIeiBJ
fMroPBMLRFCa5xkVBkfc53sfTfEt559X9W7VFxYXzzgtkk1fDPz5Sdzv6o9/IdCGj/kJiGRjbz36
59//3hrk8yb03+9xq3WbZz1sunA3C50bZoPtZ8FdvjXjvXrAlL+tLIKGMTST6pWgnILp0Td3nuHK
rcqY990wK9iVG4/SlScie/a3tcWeyeQyZlLR0pObP7rote+fwupkyb572z9XT9mFmcVGxd7ki6oH
lZOZ/lmaOyRmbv/9tdoP6zDh0jchnicFXYRBH6kqj4bym//nH2cWn/BECDz/FwyD64v529birHmo
ZOWTQVO72w/jXtm3h9SxHPUlPHU7Pbcr+1/10a+Wt7jR2tJSCjSwETqFoORAIaHZhUUHQNdvUJTu
BdHta1Xc2LS1ggWsxtQ/dcYAKXItChZBosObIFGrbs/Tfq5Vowv5rB1EN9q1x61q0+pXvTC2KFZk
URM2spd3jO/yaPGRCO8EJdiIGKtGDBh30P02cO2Fm4x6lOSI5QDuzHkS+s+T9HLbEddihCaJQL1k
OjAgN679UBMnPdOYDQaD+5TBb0+CW7sI1xn/YiEXdpbXVizkWmgZMdFeSIfPSNrx5E/zicfF7fWs
fbBLO4sPFtKRRC+LuV2l7VFWeA63Jv3e84sx+w7RF1VoGOsliPmuv1gyWUgWTtrM19mRB9t/1cVm
TCCtK+SviOUklJvCCisbRUZBQgFemtLV0hMy3ejEmCqgo01frPDJpLhRbtXFVj4exAG86+BiIHdZ
Aq1iNRW8ET0mp+8Eu9JpJ03e/vb+rNwWlsISwHxDIfCuYxsBih0ZLKfCbj3xx4XYOIitY+bUhYXM
nrZmlNaK0RYj3EhpSqqhEZOud2tIZ7JwAASO/F09SHvFDc/mM5nGyTuVbinb0i51R9vblXf9h9sr
XYtGmEaHQqVFor7Dm/MKQZpy7pw1+9FR9pk7HOVn1bbIa9Ax2aq6r/kHlTr43MGazyRd1wtVO8FI
zQLsSbevTtNT45bA13iG7pWPEMl/BtL2sIVuX3OXS5OLS1IopsoHekj+JH4d1L3ub436rDoLsx2o
CEC1Yy3jOdRSoyW3bev4CpwEYfNByDoEYeCJNt1REPZJaB1ub9pKemHBDPcfi4ug3mYI+yle0zpj
qB+0MHuIoLZCFF45p4q3u21r3Tc5y8T2WVBnCTarEOKSpRoHUQ/NiUpcDyXrKbkLwRxaBxokrvEt
OJt7Gq1769OG7dnvF7khvaC/bS/2ziiiDGQz56LejTso+UtWyTNsTrrHLz7ViU3s19or98rk4nY2
K2nsyRYBIp7rPwpmpH8OYAuKR+CcznZ2v3YeZoUdHngWTd5l71XNzYThwRLnTEpvtDOxDPddqSBk
afnZj9tfc81r0G2Ym6Gwk0Dle332Ovr7tYJWKBLNtZ0jcdh9kpkejNp/PB7G3XNpaJHJZV6TUED1
J4cixD42dzHOI/Wvt1ez9uU0GXYr3syGAS379WrSxFf6Rksa/rJHRbZ1Yl12dEnZuKlX4+OlncVZ
E0ACJqi44gRUAlSw2JFb3ZWMyvL22gtbOIY1h7+0tri2PW0yRlTZZ6DlSN0h2ifqaTD3htPtJBAn
svZ9i2t77TvCH2epkPFZ5CTzv19UOoTCC2X01unJe18q4VXR3XH4x8M/JG6ED+5rLlQVAt9rG5mO
WGM+1LXThfFLH0du1uqfTAqkt13iXaRfmFk4eEl1vxqtZnAMX9i1crLX242yxrsjtLCw8OyJ09Up
Cb2roPigD2i7HALpLOW/bq/j3YWysLLIBhKLR51g1tT/xmOm+MqvNEF0NUlK6SiXrc9wTEA3vjWn
b7ftvnMF7DJOAbcUxHEmmmbX2ySHTLgpKt8vmuQ/c6n9roz6qRta97aZlW1CFo3RNkA0kkZ4vzbT
5EXXBmjCU95MX7Q8sr2g+nLbxPsoznTqpY35N1x4taxPOlQyNQWuDw3dfcR4fshQyTvKOTrGTwnk
oxu+9x5u8mZRg2Rb0QFJLKPr2LR9gwLsW5z4Le+gVviU2LZp06Y4j/bL1rvu7cxcXY3z/K0uS5BE
aCSOS0KysgMroc9Q8xwN29/65KSPAaOChmHHABhoJjjmF3X/NjUIxgH+ya2S5cpZAEgPH/xMs8pe
LgKwMtYglyZkUOO6tTuBUlj1Kna/mF69vZdr7qIiuCUCvQMWpy4ClIn8bJKkNCBUXbWr5stUbbWK
V1dyYWH+9wtnEdMGSumiGJ3Kl09qDR5jTNyxbk5D2bi3F7NyxMjwyX8luOeZPV+EKKtuZdhcAQi1
dJSBKEhgGHtjf9vIqvdfWlmEKRFqQcGXsFLvBre0HNReEULcDWd5X6RHtmqbluD9PYk/XtpcnGp6
GP74RiLX7b1D5o5/Rq7w0dhRNHSJIFtJ/excS++/tLY432OJW8i0YB2dzn6qCYehFnaBIH4VhfZ+
CjbC/tauLVyw9vSwagcI8qzWEcTcaa2HxjQ2XGPVC0GrgROGiBdezWsvDINON4qBOm/FoPheTsrk
MepN6xF0z3iPBrr1x4aXzF6w/IbAHAC2mghs4f/XBi156oxAIUY2rrSfp8wUFNttHT5wKm2v+VZI
XvuIUFJRxibmvx9aETwkmaUJc/PYwTxHN0Y7+vbhK/LVe98RbeGbIJy8rVWuXKbgrP42uzjcXTkU
Q63R6phL+DOLdqMevRMEK08SWindKzUQ8nqGeHlWbOzolulFhCz7Qe0jHzxv6Y/+oc2QlhN5btvo
79Qveejn+7is0n3Vl/Hx9t6ufmsuItIugjMk7Ndbm9VQtRkhY5Hm2KIA3t6DnLZz2dhIV7fMLOKM
p1RDPEVgspv8k9kfvfxB7Tdi2ZzwLp0UdTvGOOb5e6brrldCVGnpvrJ943kWQ26OykFiLGYLLbq+
kv+YeWNtvbgCDL/SKonpLfQqAYwouu0V7iY8bjVGgo2Aj1oF4Q0n9fVi0jaopZEMy2kzazwbwK6f
oOwIbD21CncyygJkhZncSYiao0JgfvLRCT1YZZ7cl3PBayNlWfu0FNJQlQVKqmnLWkyF6nndl7TP
xnNzko7VXbMLjtW/+rSMPsyRBnrxd4q8cYq69CTLJCEAf/0uPGpkss4M7Lnt8291v6WrgMoGxkwJ
UqV8d/11FZSzKXnSrJCaQ6nZsP3MUPDpTlZs0KSP4b34szLp0v03jMvzfbOwzVuUJzwaKHNdf7Gz
eVUMGiVjcBHFUbc8ce8Nfni4vcCVcEKwnol5ZtJ59E+u1xf6eidnKd4T9C9h+KhUX1L5JCS7qpwJ
Jn3ntrW1FUmAAZmikoEzL70jFIqY9G8GOXTKSWutdDeKmzMkK8cORBaOwftTZLp0sSQub7lJEn1w
2jY4pKNUuj7CVm5ZqBthZO3bXRhajsxWReaHvJ8o6Go/ipKpcUv6DAJr3zTmXqr01ymXNmhD1g47
vXWZ7wdix6Sse71dFUGYcmsDmNLfhfJ5JtxjdtyN66/DLne3M7C1b0mBDteX50+5fIDIZibUFpxM
jhJ8r5NdaXwW9I2vuGViEe+jcph61WLip24UW9WCO3EGh3XGxqdbNYOu40yRTUF6+bKoOclV0jEx
In/3xcKukscu2t32bn3lvKKKCeIClmXq34sLsoyZPrMks3fgqXsujD9V+kl9od1P2Vb+sbqYv+iO
iRC6PJ+zi5slalUxyUxKBrCYI9/rBbtKhCtBMMSHBDB0U7VHeJBeMwUZFik6WUK4a8RohzKqXVvV
wbS2hLzWDjYwAogTdFOFH3mxdFkMKwF2+OFN8REi2178cfvbvqc4h4KKQDg7oSIDXV4EYl3LYwPg
JVVbH0hpfeqrj4K068L8XCsnU76Li/xpFKMN51w9cLy8GTrUqWEwzHf9pYXAqM1wZGFzgpmB2an9
c3I37hkC2gvRrtgagFvzIQbJicQ0M5R3dQxmT+PSTKg8ekJwB2d3Petcl4cALL4TK/HWV125rqFz
RQ2XuxrB8uX5DpqhGdtworX2AuHlY7EPXFmws6fM9Xf+of8aPU472e4ePM/RTltSCWtefGl8cfKr
NPHytKUHlii/zaD94on+n72/kU5urXDxhJSieBCAJs/T8/PQ7qwYVJ7+hXTL7J4sRp17bcj7zWu9
OJGSnBSIVOVMmUzBCCI6SJKdZYTjtza1GIrI68wpOkP6lOtgbEozyz7dPh+rB/DC/uxXF/YBEmqF
ng/IDSTBM0qcpu3l7ettG+uH4cLI4jBIiR9JUD02DMRNe+1tIC5u3LmVke3646be+6p/XJib79+L
NYFbbBq/7nnqqPvSeC6kM+zYt5e0ZWKRK2iFAkW3holY/9r6p179GQwbO7OWQs43J7rTKiSs+hLv
YvjkWOmsSPMX7C9xK9EOP6gA5I7TYahsEFeucNInu6Ief7q9vvUtuzC+OGOyEdToFdIrGcfjNPwp
mC+tAXlzodh59SEr3Dh6TYpg13+qhS101Fo18Wrhy6OXULxRahYufzB+xh+Tb9UzquXKXUrGIu/D
n+q98rlhpAc5oP9KXnT1TFysff73C/+hwT4FiUWjz3gZXN1J9lThBKoRrSu6PJA0Zzxu8bWsVcmu
1ryIA2Gh9paUseZ5frl78c/Bb4v2NzP7s6aD8asONm6o1QvjYpGLg19JGVW5mMEhgen4II5PpqDu
2857MvstEcO1cvTV4hbn30zkLpHNt86pd4jvpONgo5BxN6tUVYegpAK4VQ9ejd4Xq1uEgAyKkKwl
b4O5qLvP9vFDtcset6P3/7IyRm9p09JvXz61gsZLErkGHd0bjvcqn6m1o1dR9zbzbdaDDCZyu027
apR5SzovZPLzFPi1fxrkbVIkczb9zx3ytwwqvMKk8BQ9vs2RAqfZGrtc85VLg4uvmfc+OAmTkmOS
PYkWIyBmdk/aWHjRRm1z7eRdGlqEVab1Wto89LuHKXZ66d4SvtyOa7cNGMup9qmTpTb1J2pRgSNK
JRNLuX3bwnuY4sx5ymMBNiRAT4zFXu8Ogj26XAcyg/Mn86C+0e/mp4ih4m2A09u7d/nSp4xBnYEy
JvWohScIStzQtwLOPwsh00hXneJee+nuIVJxBSe7i8+eqz20cK5BNIVS7m/TTp95s++0LdzJagBD
QwhqHIYElXfgARRpMqkVOOPjQT/4d0ic7KaP/ql1ZwXb+s7aSM/WNvLS3OJ+ihu5ruT5jmj7jyJc
mBLjExsbueb1lyYW15Aop76hziuqd+mjfpgR1/M45/htxnzM/A7qnb/ZyNr8jovLJ5VNxGjmWDkj
XMYCfLV4Up9GuB2rgyzthNNW825rmYubpw61RKpbkrN0DHOG7uSAPHN6TQaSwiL+x6yV8+m4cJPF
tZOkeiUKFYmTHjOPbqCSJDVUwUeXWZtMlBwhFO4q/f/oLItjMglqVrQqYSUDzNDJbjhI7m1nWSvp
oB85l1Ln87i8B5RMiRO0/cCEyrXdF58b/1fhf6yHB9FD6SLUDrfNrXk/7Wqku+YOxjvOLUFSyjQp
gGzKye8g/8lU5e2/v5r+XRpYbFNUxXrUTRio3MGV3MT1XPXU7qlRHfz9FnvQ1moW22O2fjyZb8jn
1GCaUvigpcJWj24tYb9c0OIKG9oA9NvAgvTxq4A2kRKBaNia1Fk7SpdGFtdXWdaM50UYyVrFFYv6
Xs5fmOL7pNT/XCaLc3RhatkjCOQc5arZA6SXv1iluqP0sXaNs+8U/5wK4c0Yj1NgrpQRl1QItZzr
gmFiTFGr6smYcv9L1VjZvZSC0JGtYtgY3f9f3O9vg4sgOEmer6QtMEkE1egGZk/QKe9miB9ciVCc
7P6Vt/9tbhECLT1CWrvj9Oa/KRJV/595QYiOf0k9bnWq1v39b3OLw9VnVM/LGtypqe6Z/3WUfovc
Up7vpmViQMnwPzu2OFKNmTHVDlM0QFpe3K71olYQjtROsJdPwZ4mPA+L5Kg46rO2S+CgTPfJwyZ+
bDZy60cszlybCnHYzvha9dCiSXucjp3tHRkvnwkiKxuFK9XOIcVJnGQjfq2l/1CtiMj6GvBaLCHM
qp52WTC/XqM3jqTmOJ0D+Fi32IpXgwpw3lkhBSW+N3WLy4fi2IRU4ujDJ6FN0cYRk8m2WnMj2K/m
+3Rz/mNm6S/IWkqChZmeuZNTvBP0s+X89bqIzB0H/r/Agq7mIZdGFx7UIyGRBx5G48/zI5jMJ7Or
o0mjGq4al7nrrQgtr0ZP9KVpRs6cmEvMQSRy96shUWYGirzdOadMtOdzj37yUz2PuznTI0yEtMpR
vv4uont2oFNP4uv8u5Bw8WMW31z3x6Hw4EvmABUndeeff5Zufpq/9TZ4abVGjZ/8Z+WLb50lzdS2
9RxfbdEZ7mfea+UQHNVNoejVE3lhaHEiVSuQG+hQqGwYJ6Hv7cl7Fr1PurGLpQ1w/aqlGWAJ95AC
U8BiSZrSqvDJeLyCYkNpbAsi4a9iH/uHqAYO51R6mfxqtH6rUbh6IsG9zehlldbr4vEF90KvRSkL
DAPZlsXMVqrQkYpfty+MlQBOY1eyqNpiSltmex3ksLkuzYuzXuvhMS6Ot//+2v2HAdqrmgGgHWz9
9RvSbAVyv8KcHwHcfz+jfXyYBT7B+brkelsU7ysfDWsmMDAJoTt269qaLoe636kzRBr4khU7Xvg9
zoSNkLzm5FdWFsnRYOXWUInGXw+b/nVWiI5PwTF/2aIJXgn+l4aWqVGW62NYWkwb+Y/NKTwjnLiD
IepuK15tfLVl146SkN8W8EI4fraTk2d4ljWwhxuOsHKPX61l8cxNNXjaldkR0G4E8N0ekqfwMDiF
PZ6SD7299RZcd+z/eMLbpXBxoekp8p1hhrkp16A1KR+Z9/93vv23jfk3XNjgRS2bcYSNgbnKWZ4o
PJj3/0OZWG/xI70BeBdJyNUXnLfxwlyiVv3YpF3ttL5V/WkIZfakhVX6uTBILwvBF+6B+tT2gMLm
T0aba8dS6lDcjWPTfYpT41704vTYpQABcnipByhHocpK4r77ZmVGltj8S+aMTdP+4TNNpDh+moVf
u3CMGM1SPZlx0VZL96WQR40thfpzK4T1I9QwpdtGJsxQloosq1jHIA6ib6OUefbUhVD4SeL4vS6q
wpbkCoZy39KH/CAPI+KgTSfeV7H/WTPk8UkXB+XjWHit7ZcWtByT1X2NU+tbLsbCLuolxveT8nVk
jt8du9o4Qm5UO6LcnmLPF92uaJud1EexE9aa5ihJlX8ClT1+B7TMBFYtUKcV4EKV+wYFn2IUlbuQ
8HrO1C53a6HKnVGRsz/KSckdSULzU9Ki3O4jtb6rKuXbNCXpMQj7GHJdU1LctPMg8hPMJj8pSpdG
rlkj4uQktWGdSyFRbdPMw9cOSrtjWYR3kagxw1lOvf/QQRsz2lU0JZ/zpmyRRGV6S/7nx02C9piO
LS9r6qv6wjdrLYliqWAGN6fPL6nDPvNAYeE8VQQU0mp/JSCDbS8VfqDvYYtlfJ4a8Nvy8OX2uX93
DmGPBLb9H/r2RUSO5LAVMgsxeEh06pcyLmSn1bKto/gugmFlLlDOMzjANJYNpsgPpE7XQQPIVV45
kpmVjlCk2qnxxGJ3e0Hvo//C1iKQ9XT5y0yhDT/sm1MKdA5VBmpa4t0/zslhzgXPzNwnPNa8fxbn
PQ6qplbMEuE6cW+hHzOFM/jq9mpWtochKZAQlq7MXEiL5CaN2461gAMMQtdklyDHdG9beJ8BzMsg
44fglTI/tBjXYcu3akkJFahkCnXnHeiv741dGNr9V3E/12+3LrN1e9g0jRl8B5X7tT156sdJzhjN
rncIre2gd3Otj/W+PmVn47S1R28f6CooYwlMHPTD7BQfcb72LoJy0QJXMLu+d1C23QfPIGEPPC+s
3fhkwrHIk6ZyMsSvdv7nreRgbevoqEL/jVDI3Gq4tgzfm5RWImQIXnoQfSg//a3hi/lsvlvb3xaM
Re42SGYstGVAMm98TPrnMPstWruuJEykx6EUNlzxXZ49f8kLa4uEd+qbZhSLSnR800mH3i290vHM
n0Wx16J4f9spV+LFla3FGTYqDYnTWsD/1OQXIl0m9Nxe6FiQ/W+4/5u73fqISwfhik7q1BQdK+NJ
BOfmsfzd8Sgcv5eOv4t5B9bu5EAVfkQxGy4427OpTG5OkK+FraslL45Fz2BLFehEkwESBjmDtokB
bO0n13UXvYxt6UJQaKebpKrzri2XD6Evk8ka+ws72LWXJnmvpNXc+pfpBsc76UvqNHYOsnIX75XN
qcK1fX2rWjM9iy8tb71o0nMLbOBfEh66k+3b0u5VW9gxsbSH3bE4+u6Hz7d9ae3LKpDhMuUH8g1E
5yKGjhk4eLOC3aASMiYYQ+llDOPcRv7rCc2Io6gqz6XQP0uy+Ynax3DaMP8usYaMH3QiCEUNigYe
WtdfOGjLsSkaYH3q984Vd7VTHoa7+GH2qvTbNqR7JeyQhTIbNb8ZIS9ZHFMlMYIYNV2SiKQQn0N/
Ug9mUApbVC8rO/mW7M4D9DP5xSK6KWHh1bpWDk4VztRptlw+WMJWAr++FpOb4s3IMsDJuVRUbQ60
TfzQ7vo/uGBn3dYZIOElTtv9V+Qo78tR837xRv0fo4sP2FiqEFkz4/pMAzRPvnrPkBI484BICkfa
JgfW+zbuwuAi2CmVlPYJhICOUg/nXPGdNMFMqjOMVUQPJPZI06WvUZw/BubXojY34vrqRwb4iyro
jCJcltzVpIna1iA3C8vopMjRfZhu9ay2TMz/fnEJWx7DEo0f4iy6ZkEYN74g2bDJiLtyQZHJ0p0m
G7PgmFkcNMPLyy56Gw1Up9Eds0L8GGd09zNmVz/lgZXcF2NMCO9Bv0E3T7YWpb+C0PBfG3H6Nval
eTQT3zyPGhrrZVCqOWyefv7hdjx4V3u0gMrPsxCEIgZ0ltEomOS6DXuqnWn9USif0KG0w+SD0X28
beZ9bkDMAy0L4nVGYb8RpVx88jZqSb5yGg2QWp5UK3YnMb3r58DeBSjnlk4oC3/cNrmmQnW1AYtK
ZjqEWtqIb8S9A2gRHrP7GTVSO/mBORz5ZZbyS5/aJ+qar1swnLV4ZFgqxxbahJnjeuFipUiSpzBG
lgUgD5RzkhT7Jow3zsr7zROh259nuRGumSnkrq303cQhiZh2VbODVj3otFNy/Y9i2JCfWjsvl2YW
H1ILNKOPcrA+bStDSrxv+nR3e6/WPhczd7NQDCndO56cQJcrq58fZGH3mqV7Nf5/pF3XktvGtv2V
U36HL3K4dXwekJiG5OQZ6QUljUbIaGSg8fV39djXIpsowtJ5cJXk0XCz8w5rr5XbdHz+r2zwrELQ
Z4naVLLQPjgknlEVr+UYe/rU/ZdmuPs67FqjTQc87yqV3SS2tgmNHah9u9dHcykgjrlCfhQdvx+J
Uo1zFOURkboB/lon2L8OoO5lnAjH2Hm5MWtXBuhmGX41u0gWQM8gFNJNXBvnuy1KSjWhFSy2RPaC
+q1Dv2LULPgns1v6xAj3+pQIbuVRQsOLVY1+qojeSKRnITfyddJBi+P6JF4yCwJKxqDjaLYH8Y6q
cDubGn0lEYLHtfL6V9Z+BTrqfo32kC1aKhgFPcPw4Gx9Sm3NzoFft7PVUurxssrFvoQJ3hEgiNCg
xcsVxBWdSNeBil5v820iS65gDlvDlG7hEoJsRe/uGku4rUtUfHBhyuhXlgfFAZrrSMelzui5cFhF
87yFXQW6epVvOMohlBBILQqIf8pSkZWkbICF9bGXt9l7uJgeYevJOfxn9vgViBX0iinApTF7jOIz
cs1HZcXqz+CLfbm+3jMX2Zkx7lbGmx+RIgb0U8mCO5r4U7FErTSzfc8scPmrSUJXhKhhOJV6J46P
svG1kcCrvkQOOXMUz8xw7q7cS5NaSjATAJvcqK1PquhNMLWn6/N1+WqDMASESjrkbxEvKNxoBGWI
RCsGJEsHfZhhmp+zSNx0fb1rYnqoQOMbJ0uO/NwEnprkRgY3KhArpqfFemaL0vK7MXD1oX2YusXw
jyUkuL2nIRMDsABeHZDX8BfaSMHjrSM1R3UT6WsUB0N0gHaB5sjm8NwG8adBAD2KRB5iM1lAZs2s
4Jlt7p5r8gQMJhFsF9Wmz9GqAi7R8Nv15ZvZ7hp8LiycJII7kvdAi94E54sAyFmcvAbdfhSXvJy5
2wLqlxBKRebYQj2QG8UEeuekCADDDPbxveJWq9SBht330EndX3p/UFbF5kBbKXLV/D1ZUhXs3qmM
q6n2SXRnRL7Sf70+Y3OvKuRVEG/BHUaGmM/PBbIAHgqK5pfoZnoN1wWYp1CBvNE+G7iSkm3oN+vF
joOZiPzMJlvGE994HJsAPC3q5Igd8aIx85r4oR2+KeUhGI6KddMrd8oA4Tzi53AoO8G9PuaZOAXm
wejB+OfQ4c2dOPAOFUkAHjPowbW7MUBiNxm2da37QdKMdpP+vBo96gtgMcWOQfIdJMucwVGb+lSN
IKkkFZq2rqeqc0clCNbXhzWz+VHMYMUEeBNoMOL8o1BIIzkl4I4mzXsOovxaW4Bsz73bOiIaUHlh
n+AF566Phpjq2EfQdcntV0ZPXQFkZCB1zALz8IEsQcPmBnRqjjtrqM1BtMmCLAijUAgZ5LkHBTHI
WUcHrayl3aKJahmVywbB3ZFng+SmUQsUMKLpsPrRnnEMke4IHjr0gw27xdtkaYTs5ycHoYcWgBYJ
CNhkpKZGkESAqqoFkQ4wW5mdQKXyH+Q5Z+5hjA/dRniYkW5Uuc2IVsGARujpc1isZq6KjeGzRgZZ
sjtwNqBtGPqfrNdm6QWfH+vfdjUuWW6klRaMbPOgHcVrRMAbxIUXhn3zy5X7YYHbnnWlhNAVwMiq
0Anbr1FAPN28lYeXpj9YoeZNon/9xM083adTqXEblCQdDXQdy0eF8QjC7ENImpsmLVaKThdMzd7T
J8vGRz9lKvQSNDUo6ii9a0RuCQIkL/KZy17odhWAeKl6WO6umXvwkNJh/Q2g5wKHH7ddBLOiiUbR
/Z9t6kewufrhStEA6mOoePC2fPr5GUVwb1jokfzQUT0/EMDI0CqWQNoghhXkx/NsV0cV0CoqgBBp
ubBf5hJ/+ok1HntTZFk8odYK6exx3IGrZS1lyjGqQMesiaOrqiD4M0SXStanRI1Sp6fFwnDnzsTp
F+B2rCJNIgGzF7olxciRBJA/L/izc4cd8R6y73Aj0BPNdvDJBVNDAqi2DICkrFzwRPWhbEJ/TL3r
iza7R1QIBurI/KgoMLNvcWJFHhpQ3QQfHGSM60ayJ4gls9YJxaO7pQ6lWWsmk1tEBUMElRW3I42A
4pyE2JFi5rK2mwg4GdABaKgyt84/UACd81ZO7PEsgmk8qWEVoV4abSa/30xrc1PsrD24wsGMqB+a
n2UhgLNwao7bE2YxxIPB3gSr3wnZXpVjWwi+XV+xuX2HRB1wbQhzUJzlwpwCeB99YBeXRvZZ+amK
c+e6gflFQssCOHTABAQ+hfMtEcSNHraRNjnta+9qvrRWQmCB4fG5+m75bZkrMUEXEyrPrNZ7SQon
FYoOtw1A/2Sj+caaIc6UFaAzi6wyM74jY2yT4Tyi9QsteefjKjW1GUiF6o4E8VsbQk5Poi7ciKnh
Zy0krOql7NBcNQTktyA0YDrW6DXjDPZKnGtBOIyOvqeojlp+eCd40AcH952H47UulsrMM3vjzCCX
MkhoK8W5jMxkMrEibN8vpT5nDbC0uA6mBvEihxv1IGiuhhZ0mbG5byb5dkD5amH7zdx7yNf9sMHN
2pT0gYSyMu6IO6ay2Kxi1gB4a6APnfGZWoWjE1c9KI8Ldtnnci4IWD1Axgzj6J7guSCq3BoGELcy
4fj0QO6BZnaLyTVdqMExy+J6KpzqBYpZC1fwTN7izC53oOMK9CjZBLtxk49rSCHd17ryiLfUAgQr
Cm51i+bbYRiW8KSX45Uk0MyA1wMwXBOMuOfHYZzaivQgZnDEvCS21ZZ2UAybQs6PSdEuLCq718/n
luFkWSVXg6jeBbmYSKgZa50CLh1weHerdFV7xrZeGZuFNbwMAFCiBjudBTwzA0xxAcAoiEVNCd5M
FnZEn4DZW8XwiqVneb00fZfLhjcZbf+Me4/lK7hlk2lFUQODA0Kr0DPLp0K8gUh6LDx1wAV22ev1
kV0uFqqLSKNKuE1Yvwg3sEbvIbmbQne5DUhyEHo1d6dJJXejIhh3ljmU6tIrcHkMWeFf0xmjPSRc
eTWAEiJ3RkWYJvxDeC+ughWj+9NAvofToPtaZhP/H0RwlxcM6scW9iU8HxFvHBdpgFU+ETQTbY6g
L208uTQzX8X/cKkKhTzQJqmekkBjY5z6zCMDLe8GoY5dCZzfXpoU1E4Diu7IVgdL4PUFmHkVsQIm
qH8AiZIh08sdFzlPoz5kytejTz10WvipcI9aCS7yctXgrV9Cr13O/7k9bn8x4TEtUUbk+YJqjfbE
wtJcYFIXRsX2DXcwP6i9kULHjXuheBzooR5XAnJiIyg4h/0IF6nYjVC0d0pbdsuVqK6uW5wZFgzi
CUZlFfIFfF4sS7PBEpoU20qyKWTA9Kew+4WpO7XBbyKQQkhabMIGhcihvhKNZ3lRQ5Yt9+XE/T0O
i3P10oQOkIFpRqdq8TJpD5r4KQC1c3OvLIL+LjO/MjB4KJwiggNNF++iV6KF0kmO4SSScC/Gk9tH
gmeCyl5NIQRXGV5vdpssz16AI14IcmZcGNiGAwOw5seKcfdOP47iaCAjxYRn3qovYKNCzSN2qsZT
fVDguIJ/fXvMTiuIVMArjlzthXJ0M8VF1JomWoX0wAF1CQQJv2jVTqOfksWC9MwNbqDz5W9b3Anr
kY0gQ26hNYDaVvJoZI3bUPAgy4WbjF4Dtp/rY5vJweFClQEUwZMLbWy+Ag661inuGhA0aLVXE5t6
MAQHo85c8MSMwFOyNqlfubjOrLKn5STCG/sUAPCakSnsWcgVbg1n2prIOaQukyC7Psa5OQXyXEOG
FvHJxX1iTm0tQz8aRSvjS69uKnHfpo4xKfYwHIiyvm5s7i4BfgpQEOTA2dk4H5kVB0Mz9XXtlIm5
jiPhGdGl18Xd3XUzc3sSLgUStMASM/LsczNdkCpCMvao+g3tSq/ewvKJYiyFqHldUi7cj7Mn7tQa
t1yok1G5jcbBSSzbpBvGRwn5No+OB/Nh9FSA/BbbV+YuGCRTgMIGRRhKFWwCTndICtghUQiTa2eo
b+KA1QOob3W36J/NTiXgdeg0Y/ShfJEnB7dolYvoNY2/h8/mx9DAlCStkVV8E/byW31IICGjHsKX
60s4A2WWkZRCNIuqwUypRInazqgstDUxbaPJLdwexWlQRVRO/9LahZ1HHnVzN/LQrnjd9KVHA6gI
NihidWD4Lx68NLa62BLQhWZWvpiFboEi6HULc66JCRwKkErwexG9cBu0MluoK1nwrrUjRE1dad3v
UkcD6W2//we7ZcZlQA8kq6GhBw2FEW63tNlgEhLBx2YNoAzJIb3E7wI8BgF93xQQzZ+vJUBnAhBU
CNwiuaIq3PBCuU3jIITB3N4x1LtkJy4EgT31Q1EjdvX7hfmcWbIzg9wRHDrw59YGXL3a/RODlat2
zmqFYIIdV6k7rJe4FS5vMszlB2oSNSCQTHJzWvU0a1U8405jPujSLiG3pvnTLyvcLWDZGK2uhTwI
Z6JoqzoQWnDvj3X7Cv4Qm/X4lKbiizEcS8taSIVdzuG5Oe5uRiitUAhroGOsN5xMJnavLFiY2fYI
AlD7RJEVhJ8XmEUNfU5JCa0JaJWDzEZDKQSpdeVofZ4cHeXPUnWv74tLxjN4yNCcBKQI8YmKS/r8
ngQjcS02Uc12Ptr8oLK8jW5lpwTrIPZHbFeynedOgI55aBjva1xjS4CN2SGj4PvBGQAEOF8AIpOQ
m0OK+xOKyA71Imdap3vLYUQ3yd2S48l2xLmLi+H+MHZR9dGnYBjRRONQsD6jojsJaz1qv0dD9lhE
nV2Z8ZL3N1MpYXVdJLxZMvCSqMsIm8xIM43NcLkBSRI0CHJnaCH21cLhrFfA8AubJc71S7kqtq4/
rPJQaREEQoFFQbreRuhUgA6yX08TUiLS1N508vCmh3m/LUqheMH7Uq+xEyN7ECblIbFEgopfT5LJ
HQugsLSurf1RKOhT3oTtk1wrSz0Xc1MEmkFwtLM3FN1N3G0oFhGIMEJkMRnf4HD4k/VS2bOGe8ZT
Xb8XqyWn7gPwyu2EM5vchQh4aIU+TNg0P1tH+szUXQVHdXusiYQ+V8VB8spfXJaZ/YeBovXIRMMT
eri5EGsUmjgSKeIeBBtb8pWxufcPmSuiz/FbAYcZwsryGn7tssjnjBOG8QJnzF5UBsvlwh6VqhYJ
0VzqtHiwNwwrkkjOeF/WNvVZKtAC7fpCResyRQaTWFUNPiakPvl0nBhGmhUMPbpdtcTWqtoW2s5P
ykMWpraeQfF8Renb9Qtt5o4+M8nd0aFRSxUg8gBTxM1KTJtj02kP103MxDw4W/Afgc4DaBAo+fM7
M4/MSCwHSLSyjgAGO+gnJPgbl7oH0RZtkywWq9m35jbrmUVuVEQbkmZgdB91nKDnyC20YK9Lt6L4
BRFdaizlq2fWDeZQTYCyJKgh+HUrsxDSb2yA6qpnlPhrDaWzyGuWvKC5gy+LEEvF243mFNxX5zM5
DE1coiUFlX+1JqIL9dQKcF1gtZmkH1Tnmi7Q7T5CCcBOgrG041BE+rofoU3TtO/Q6+pWTR9mRy0p
npWOIAokxVOTEGhTl+VRqvXansRAX4EfrvKVsjDsXk+l+6Eh6oOW6unGSst0J9fdPU5se9Pq+WMS
5LVNVARDalt/G/UYJOWt+K6VyXuQSPJahWq4H4K2x6ZarThBEEMmgUi0vRNLQM0Vmr9RM6Fg3S+S
xpGMQtu2DWqcymQortQWL01s1navTUDXxYNyYyZ6vU5MM7+l4HS8r8o0Rsg+YB6UonhS6rY/6IWF
di+Q/qlOAqblewu6cjK0WeUeRSygqleAGbwFXZeiYZiKXldT87GLrNoXrODLFJbVQeubfGdpUJ10
LEEQHEDBq50lldnngLS4fPqpxOijvnYFDb0SIJNCdi7OJNQlhqJ1ad42iZ0DmOeieQoZQrETHPhl
cPszMSgrO0L65lC2lXCj5cG3osvpe9haui9pAFZIcQRE9Dg+SYn4rOnpu5WEAMxkbb7KSzBvQwIW
8bRQ98dA0d7QkCJuhKr+LjeC/jmO9crWRvpkWYIKpuLuUxZLpdN0hrS+fqpnbmaoSLHGIgD2LnEo
VqSZpGM8ajlanqfpbUxeFXJjQkgSmdDrpmYK/ecZYe4VUKhAQy3AVczeO+Um3oLhDI6/7kfbn2Yr
RBAF6RMUwyGTiauKO2GxIEid1H2cME/LX5Wl1oQ59w0GGG7BBPEk/nR+hHPLGJVsYG93WNvZGKJh
P3Gy8ftovJHgOTXWA1y7PLTcoNsSsrBoM4VWcD7CcdCZkir8Zs59RXw6lr0FtGqyCVaKG2zCDdQ4
V8vYx5krEW3DoFlFwUdT0Ep3PkzsDYhWgX2FdcOXX0pB6PwwzGvHDMA6oBZT5etqL7lqS8MdDkvw
6fqWmXkAPiBuTKKEiURw49SnakIiBzuGlsSDLn1pm4Po98ZLXUIgfIhvCwR4znWbbOW4Rwck63i2
WXcLVpcbskqHTi7gLzq6tptI4tT1ympTD3fjLxlicTeyiOgC4AanFUGgR2wLpcqd2hwz61BG665e
em3k2fH8bYb3/U05ShLNYg7QRwjMJCytQ+Oz/RIclgKNuXOB2fthjZs98Bv3xVBjUKMf32ONVsoe
DOe2DP3UZeTe3O48NcaGfpLtSrSWKiGDASQbNFFAlFbDZVKulgY1vyN+jEk5N9OJZhrlDczE9NjE
d0TamfRggBzg+sabPdUn8QCfnQTpGEl7pnPOwGXputobHmuA+AUmHVyJp4a4y0uzUkThGrbEqI8u
DdeogDrDzyvdc1a4OzgIWGa5RjV8suh0k0UQgqtCjQBGTUDgk1gyAZYrobct+gMVe8zMaSOUkWQP
NJ88I9CXUpZzPvLpqDlvMjartkw1Nr3afTw8dEscoTOZn7NZ5c6zlccAkemY1SZNwa4auQKpjnA4
ly7/BTt8TQyEKDEa2WEn+BzeM7b0CggHhrWBMOk9devGLldLyIYZN+F0bHyNzCjDHtB42FRNqAnG
2WrsRzfUohvouvlJn/sLR2H2yJ2ExtzJBj1WU8Ui1qrygGhginGJL4W2eVsjQcPCY4KcNt0tSk7P
XpYndrmjXqpVnkOEgrkoks+6rJHTRi7gr76g+Ov1Yc4+byfW2I49ub8ITXWqi5jVtK0eY1BIKGnj
QWx7rY3pU6lX6xE+83WTc4cAbTVMpQqN+BcSlC3Av1UcIFAcJrpGi/w6jJbUdZZMcGsH0ENLJQnJ
vKGIbHA+QRxiYRBzJ+B0ENwqNdo4pCbB7hiCAaXnVT6BXPOnme2Y3ygCng0lCMsEguF8cbJEqcpM
B3iJVDsQ9rX0SRS964sxNw6QL6KhElyTOjJO5yYaE3RNoYnFUNuvTXKrlLd6crxuYqZcwobBFKgQ
cEI0k32Hkz3WKpEKYkDAMBiOBrwLB8lXIb+IqsLnIIT3XflrJMG/Bu/X7c5tglOz3BMz0jRtIQUO
z61Ddql7nrQlytXZyZPh3qOcDvE1Xki4r+gomDUs5IOy6cD14IDQEfGEXEer62NBuhuTxPuExokt
9vOTScwCaRAycL87YJ8SbEWYxNcojiK7HoJ0V4D0IrGbUlH2NBfLzWjVjxBgh9JKYA3HcEL5uwnL
3hf6pPI7wBb9OKSq2xWDulabwLKnnIKXLO1pDwR5iLRsLL+kYRHbZleDgqwuxncxi6pVicaVu3AK
wB9bqq8Ravk7XYzhXCECdaNcUn2LJNLnvKhFP6+i8GAIaO+qihGkFCgkrID7jze6OYp2irKPl8MF
sJuJkm99HchrkRjDg2UqxgrSgFSwpVSR/Fjts0dJLINjG9cAZEsgXtJTERiMgkxA0eVyJeW2EuSW
14FY3AXJh4SUqxYfjIm1CXZa+KqWSbGaIonc9nJF7hKj+kJK5SYLA3y7QWgweUFDwQiXQ0XJVUER
914KafsklvS2AabJTvsqecz1hDhhKsVulmmqP8XieCuGumFHetLcWo2a33XhkN4QSGfvzUBFpwo6
BakLNjn48DTJHayieRPXybYqQQ7nV22QjLY+kN42knqr18VXpU2+x1lRpC4pG+s2SEfrOW7N6VDr
6nNYkFfNmt6niKmy9oVj5kgg10K60uXQsMUsqH3oz4LpCL5VMdilQuI1aSXAA8a0HL7J6C50sx6Z
gQjsB7FbmlEORUTlGIT6uNal3FzLbUePfWBGtR2G1dDbWpCrkqNFNaQiI6v04VGR+1iMJD/LK5BG
tfjwTBuONJL3XRSR0hMmoQrB6zDS0I3MXFmNcdauWuAH78KgC1p7KKS6tYVE3oaWgvCmjZR0rTem
XB8BRRPeIbSTvoxgXFNsqRDDx0HMx10XAorvmWOZuFLeVjZyhIMT18NLWiRfjbKDClZnqcByYdO4
BNHgYLeF9WAk6eRqRPiWNKQB20RH48IlRWV6VJ9uIw0eYaYifVUNBN2q2KPkThfLEMdK+ioU0YEM
kvliCTSjfjQUpp2KTbUX00nDrZ/S2o9MWryRSB7cLIV87RBGUB0ZxcemspDgBZnRABEUuwolpGGF
5AEJl8QnofFYi0nk6IlSrjMorNt1Xj5IWTaChC6B2gx81McxNShQaeKxJeRYWIMYO3XalKBVJVD+
UJsEWTqi9rIN6RrzttXK6DHSekFAFycrECMFng2ePmimD6UXyErFUW53IdjLqFzRlSwMuzhOTOSA
5EPVBcj1GGg91+LkuUKxwR1Cpose07h0CzWOLHtoM6rbViR2gz32JVHfh6kxuz3yWYbgFlYohI5S
tDQ6Ype86Vk4bKV66Ffx0Ocu5MueOgHkVGpl7Os+SdzGUDJbJgY00QPrXgeu+dMgl23mqQ16v+F7
m8rgDk2SqLukLdJkbYxdE7xlZQlKQCENJ+E5DRUFOJc4VMGPaFLa76Suzg1HIEJWeFEnTNtyGuOH
oE3beBcoSpa5mRSmlR9NkRIdcgN+Rw0gpINm3xVklw4J+MBtogXENcbsG77n0zQpTzh+h3QInkZJ
2xdZ87ka49sMkuBQ15A+T6GuOW0WTnanaaG+IkmVgUSxMCGJAbdqdCM5EWLs/kTdTFnVRZ/HHmAv
yOup0RF0hgC3hEijeCIxa0dDy6GLf4QOLCR2Ei/LzeATwpf+2QoyfWOWgXk3oaH32BOt/grYCGj8
UlqhbbKotJU56iHx0qCSHhtw2LklyRMvGSMkuZJsWIrpeZiHJiLrg5KpbkIsWruolxZJpTTlBCrU
QVxN5p2idb4yfK4g4Tock+BZlG+7domrkX9vmU3wBEBlhckuXHBv94VUDpCBq4GIHdYQ6sRlFG7M
ZKnazMf0H2Ygc2rg1QQZD98WCv7HIidqUjv1NNrYpx5NxE0VjWt10m5yK3SoVnlWVixEVQtm+cJh
VVlwW1uMLtkwoHq7ZrCZ5XIU70iw0QHbyjSpUe3Gbjl3JKg+ylg68FtqQuj2n9XqZ2UJeQOcpwK3
o2q1Vgddd0ZsQd/3w7daF+26VRd88ItKIm+JcywbZUgL2ukVshWio0PL8jHfVkj4WJMNfTY3/0b8
2Fclb6mYyIeGvF3OsyyEEvnKFuiUSX4maenKqpeGvT2NC17frB301yLxqaNhmE/PxbGpgRBkqhwC
rM+KBOUxGPK7rI4/yeHws/H1x6B+GOOTdKVuNVkXgRS0II9Zge2hbkCpD4h4aY/KElJ47iQjdc2C
DiCNwEd6vgkDAxeWSrFy5ufJlwEzUtasChyvGhfoDggEAA6+yDbCZxA+RnhilIsKtVBpq2mEUfku
2wARcNutwjv1ttg1ruR0mxHpyGgLu951331urCAjEHV0Tpoq/nQ+VjLENAzZeRCz770B/mPlpjNK
97oRfmxgXAcU9Ecowh0FMYfD3BfIko848s7QlQZSFKGWjnBOp+G2KnE8UP8PlmAz7MtfhCWoqciA
D4A8hV9ISLjoZTGyIGtVbqzYZiSiuksIevBkNz3CA1w4E/xssoGicwH1ItQugezgBkomZdCHaQAn
f+WWiryNpH1YLxETzBphfMDoHELKny9uZLGcw2VD4iBpX3PzWclW8JmvL9hsmhpi5CKIZtCGgV79
822RahSRvwb+XZZqFWwITT2wXknG9x7dLe1B/tLHrEG4FYwfTCdWvbhJ2oZ0eBDAXkvG0gWpniv+
QiwMC6jQwLXAmeYTCTkcvqCZgIlUrZcyfcy0naDf/vyUndng0qelqPaTlQHYJq/Sg+KCoMLpUEVg
4ONlaCL/HLMpg9w5+PiQpzLBvnG+PupkCVpK4EmPQg6uStUuRgSIxa3UGbYBykMSQlJ5iTF/5hiz
KUTtB0cKDQ3cvdgqaW8FLeAGreAT46Y0ERdt0RNQ9t4vzOWpJe4yHI22KyXGfle/Uafe5B4gIZ+k
lezr6+inH0w2lxr6jgHiZrqJ/Fzi5hjFpkHvm0oLG8Lujhgpdjy9w9dd8gnY9+YupDNT3NvcJkIh
djLtoDtrHFvI+qQrddhCFeagQEhNEjYL8zhzAZ7ZYyt6kpcZxSmsFKVhWGAGScnc9D1+aj/wRKCA
F+1ooYQ9d5JPp5I7A2kZRmFlQIVZFw7puBuHpQEtTSB3LyVBUtdIpqBVCOghoJUSX7uXN5Ur3IEO
YvXzjW9nO4P3OgjIUiRQxeFIJ7Id6onT14gyO7cjdxHCcOBNrq8X71JhJyLrjOsJ/0lowOIO2NDX
WgXcKkqrmTc2+0J+hjAd2CUX8FcX6Trma6BhgSVu0QiP5o/zbVE2nRANiVk5xevoq1vVkWzhPtwb
T+TG2Gbg116CG/BPFm+QO89a0BjAUKYIWqy42/QoGNpQExPseMzowhP84bGcnjFmC900Eqij0MyH
ZobzwRWBLtToKK+dYQvvzWMQ8eCmcqlvbOWdflh6jWcnk/Hooq8U3EQI/c7t4caURnPSEPdtTeCi
hr3ykhzbdXzTA2ffj3byWb2/vk0uXuePIZ6Y5G7/tlbRbg0WaMcKRk+w0PFfFjdlY0RIIXW2rNZu
Ttw6+aKhXJLmn8UoWvIP+IPOfwNukok6tApcVmiIPkuvGvTkExckRff0LTkw0KByuwQbXzLI3WR1
XCtlM8FgFnpoaLazxR6p2YDtdCG5ywvUz6WM3FkNb1Hcil6+rlbmplw3PvVFv0aJXrhNVvrSU8fO
2sV2NfGeGvDl0G7JncWOxGiVMii2K9o14nX50AJWJ3mMf2AJ3Do7h8iIsI5EVJl4tAidrKIpcqQO
aKs2tjWErpYuUaN8kLNdjudvIx9F/JMnZxB7nMBBRVj43TiOYHdFptyfXpmAVuzF+2Ct5J6yVb4X
Xv4g/9LB+DHCD4TViXGUyzMtSDHC8AubTJBguPEmOAY267X5pekEMQUaUpBiuuCSRVJc71Jpqh1I
VuxNqm+1acnEBSTs45yhQRC5ELSa4TU6v1wSq8ee12Aj2XzQMG4FcM0zYC45LqE45vc/ksho9QaZ
+UVHeVSmYy8QhILtG93uOw8VAtYIjYYlH9wenuQA8ugv8S3N32UnVtmmPVmyiqZNnota5dCt5Csu
dM1qj8kTM6a6xenk/aE/p/PHELnpVCuAJQcgK/8i7W6cfM8aiPCoM7RPvkjazT6PPwxIjoC2UzbA
i8F7zGoCMO0kZ5IToGRhjooNnkY0NrnX34NZKwCNw2lgvWY86VJRjIEOaQ7JaVrDrvvnUH2vliB1
c3eHgUdOgZAJWlF4vng9QZqRKjHb7KJjjMekfrs+iFkD6L/HJBk4UDx6GrTaetRRTJVep3YTo1yz
pJ88N00GcKIyQImAuvNnKRgLZYTsheT0JVQ+giNY+7xpKXSZMQJmHCSdWXMTgjPuOsdhZdzAeJoL
CY1i2Ws7jk7YLWSoloxw7lQCDqUxnuDipJG5gyMAZwoqTZrs//SSILuAvgQQGs9EzcqgoFimgMRY
ALDQGBDtLYxjZs3Rj4LkIThKgdTkO+SnpC703BBx9nMvtL5L9PX6AObmCaBMMDuwXAkQkud3Sx9j
vTV2o0moJVWlPyHAG42lwH/mUkEECfgb/GlgQfmd2+s0iAuWuWNBluoUbuTrtz2CLKZiOuyUP+39
z9v4v+E7uf3z+mj+82/8/Y2UtI7DqOX++p99/FaThnxv/81+7e9/dv5L/zmW78VDW7+/t/svJf8v
z34Rn/+XffdL++XsL17Rxi29695rev/edFn7YQTflP3Lf/rDf71/fMojLd//+O2NdEXLPi2MSfHb
Xz/afPvjN0Ys8j+nH//Xzw5fcvzapn7PvhTf+F94/9K0f/wmaL9biNxNBkQBIgXcbFil4f3jR5L4
Ozp98UwjHkBo8NFKVpC6jf74TdN+V7F0uKJlSwXRrIlvgGzTx4+k3xXsSIBPIHuCtQWk6/+/2tka
/VizfwHAfkviom3++I35jj8eAg33GvprIP+IZCR0IK2Pt/fklTOUoKtKJD6dponduHTqQLUb5E8s
11TvS2FJ1Px841+Y++DXPjHXgee8rSxUa3Qx9dE44fSZ8G7G0VI4fn6AP+yAo5Hhu2UN6U7eo5QE
NIVpVsm2frYh98MB7oLzlt5U/QeiFYx0zsmS/zWvp/N4HiFfGOS9yyiniigoJnHUPF432XSYBnFD
ldQxDWnpXLNblFuz08HxzmQ5hQQlbayZvtdX8a7ZQ51AfGDajfI6gGH7+tC4rpfLsXG3uiTlYLmF
CIzTf5CRsZgqd4qvxXcdAGENvV+hGy4hxRYW8OM7nWwU+F2WliRh6YjFux4dpMy7Pqilz+fixLIN
qaQEDWRYGrLq+57aZZUs1U6WNgUXGzZ9ESoUBSgnSN/TciVbKDTorwwNf30wM6fqbEOwQ34yWWg+
b4W4h50k2Krhtki32pITPjdfoIhDDhy1XfjhnPsgWm2mtIMAFUMU+6fBL7p44QTNDeLUArfLsqDt
zRgAHycHpYpUWjbcmc0YPF+fKi4M/HMzn5phj+bJXEWp0KqDmlSsgRiEcDradwXiDqtmFQIv6qUb
6kK22TcP6k6+yY/Ct2lptbhE0OVX4LbF2NVma3ZT6bQULE7WYAvat16r7lsCwAYp36q8cuoc3H+g
gbcIRJdoDvRGvySduDTh3K6Jh1xqtBJfI2hzW1X8VAfyGdil6xN+OVq8bND+RfMhAgggELgJJ+CS
ieUJVz00uQcvXWcPltM7gI0cFFaB8JduYi40hTHOIBv3yQpLhaGNcY6uj9JUnTC6o/Q1b76aqRuV
LxBXdNRsT6p9+dM3iqnjeUffHQpGMp5l7kYxxjSQKAE0TBvqe6FOtymJF+qGFyvGmeA2jkQzlNcC
jEzvb0bzYVDQIrWQgl0ywXmmElW0MQixKYpUODZ9vVdH86aCp3p9V1w3o/LXSVcBLSakUu7o0qcC
SKSIrKZ2CUHLdtbZOwnSD/SDMgcYrS0A7J9vBGqihxGsDhmyyfJWcq2v0xp8v2+MV1V+AeLr53f6
uT1u7rJgCuOa7XQmTRE5yg7chYxtW2Iy7Csr8ZZyFBeX8vkATfF8gIBlDUFi4mFu641WvhTaQhh0
8X6dfz7f566U6TASAByAFi1cXVwL8Aqp4upLZfhLD4MzxJ2dAD2ZgU4gENv7RbMW3gqk5CxPPUIF
nbUgVRtUytc/lzlg94QJyv7/I+1KluO4leAXdUTvy7X3GXJIkRQpSpcOSjZ73/f++pegnq0eDGJg
yxf7oAjWAF0oFKqyMsElYYEShoxyne9eNOiF3hoGwKnmFh8ywRhDVexn97qns77RzopKnVmjlyoo
IzaFY2aqYyIiWbV/3QJV6P9rIaByQzkOzKoXM5Na3QyG9pHsStCMzb3li/iJvPJan7R465A3kHN5
esnO/TJIHawcKLZ8VQ1AQoY2dudaAbm8NC6eMuUGJ1CwXHBvijpTloQynNWWhaNC0Wb6MwLhbnQn
9TzCXfIV6FCxM0Pz7Q7g/Z8wQA6uOqu8M9Z3a+mhAFDOvt5193G+hf/tk9Hg/qXVpSUWsSzzpB5l
r/D1zK4zYEBGEDt2gb66A5+ZkxUP94ukHL5RKildJBgdMHF6UD2CHULFSf0E4IkMKrnUVb5eXyf5
Or+2FZRLaMZ/nC28WCHNS/cQpFzX+iRqYjzC4lAJf4LzZK4/UrVaYkeDZAOYTcHHAoYnup6yGS0A
89NQoX1tBnkI7KabHySng6zVP4jz552RC2s05FCLx8goNViznn5Whoub9NNPOAUvmTmPHpemqLS7
iNHYnZOxcrQqnQ6rWn+BKiYXlUpS6/PPhNsRonNIXYiWI52iGctmtVGDBWW3xo84lEIioqpatuiS
/eOt6dIpzq2RNe/ys7HVMllGw8cRj0RBKw/yA/F53ovlPEh9bB1ouAiHqQSxrgvKxm5VmnE1sSgx
1e0sewLqqeMVIj/kZamdOzNCHSmjr8xBr3qIrN82BxDmAAFuy8HsCcC527E32er9nwTcJT0a30yI
0gKLn9oiur3XzxnrAOB3ACQCdCpKinQ+pY2bAo4ELHa7rws7DgkwBbD+xFldAKM83sNWYXgMqHeR
WuFFiFYBTVc3VKWVtMtaQe239dEq36C/3S8vpt44lv4pWf0K9wJYYcX6pBTf8uxFTb71+R1qSuX2
2Yx75ObpU9e2zrAld8V2nIygbD9HjRtBIKqZWkzaPEf9+zredPGjqh2ub9f5pfJ/19j9eur+Wkcw
eJuAoDjWcGwGNECkd5wXWxs4qBOmC+7skJOw83RBNUCCUi44V5WvrSettaeUUwxiHCZw1KKMp4GG
iEh8nZsAtCtuzKwU7OzQHZRwCgHtOsoh7zCxHWxnhzq0QFcZglF18Gt0gwnuDuLZB9U1gLtL+R0/
pnsBZ4IKJ7KMC/p7kMOLg25gYqtzB1AFEmu1Y97+1AzoeZcxyxqo9nGJoN6KbaT2UGriXE97qJ7M
jh6QOvkSRrcqwRT6wkHh+B4joqMGTNJO4JHQVaIiupI1RleBmcqRtdc4eZF4MBPe3yeL3flcJ3eL
sGnw7Q4TDvgVrsFriLFcjqBW4W+Ew46e32sL6NHqGHdx9KiDfJe4vmmbWR5UwQLQZB5XN1Mi2ZY6
KfdbpSsfr59dlifinY2uDKpQIPanuxpynYtWVuNrtV3jJ5ppd2LiGrnkZpgr7ZYfIuzWBZp0APN8
N1aoc2ca5zd8IFmpsA/KWrD4EW42gFGpjxhPSZKsZQednNkdvc1tnNgVbqqD7OHZH4CJ7rB57TMB
pm5O5Pdg6yVS7MYDSUnqp8JZvl7fFEZAA4gYjSQTj12SCJ1/dB0lfHT909hJTYwNFnbZHjYLP663
r9thBDT03/HCAPUkcM/03uMnqKsmDMh19B7KvEBzgpW44ZxHSmTzIzyfWaFWU4yyNEWilXxgfMcX
8SVJ7c0XPSXEdCPAqyCu6p/mr8ZJt6Gx5vXfhxM33p3nype/gRyC3TFSa0uY5FKMcaGqR/ySG5QJ
X3RbcgjLHz8nYpxaDBcqoMvHnQoQGNn4nbkZXNq1bCQR5qgmO+kxMK9z7iLmuYEwkILbghTi6Jui
jM240kQoHRGacQvrmUpbHO36ULtVMM2YcuM4C1X5+/8e7ixSdwY4fuKqis3IFoPFj8Pcy4YbjEfc
kwprB0XnjF+CYcQmEPKh56kQ0rqLupK2NdBbqmoB6quik4a4Nv7sDvVx1lzgPh0p0B5EH+C3U2oc
k5yLMmUdw711+fwrYtQONb8E1mtVdAZwehpZOJbfOl5dhnkMd6ukL6y4jiLoqQs2Mne3ADAsUV+j
WeFEOQp389f3M4ESUTGpfYm1H/McYlJQSOm9KMh+YI4zcVW0j4FoBapVtqvA9KqANybE/oR/W6Vf
V2AyW4dOgFXxmOIpQsjcMBPh82oYzBMHTZj/L86gQzhakRBFhRlVdzdzBBXrH9djpcwMITsLlDfo
GcisoiYR7EJyy/cFxS1XduaA0I1nvun2LoJ0oN0NeBRE4fJYH5Y7LNO9/iuYh5CQIAB2CoY8EPie
+6QGhTxdTsQIH7E5QBQyEGI7hvaHDKxW5sVP3O4kyzlRHiIqGSIIWmloUd6usVxFeYoqqHCP7fWg
s4YlR0Ar4pl3gtQh99gzTYISFlkVCgAXuqXSupryJjeCvQnrtyhtQwPceagpx5+vbybLDtFxI9So
JImjzp1aCUo/K0pMGjdk0jvyZ7WvbDCuc74aI5CgjgcNN1hDf56+ZzsM9camrIKNXrC8dR7ssatu
uvpJ7//98+HMEHXVbpusJ3onxQ4hes2PMYiYiMAP77Dx1kPdpomhlrI2Iz9J6tof8/quVdIgxahx
Z9WcHgnrntsvSaWK4iIG6Ufp40l+MEGxtoWk3VQfSC0o5hJdqjg9VCJ4ZoyKIqJe5vlaZDHgEy9W
/6jnHI9jBMOzv0/FkCXVoC+b6PHHdGsFlmMlEAL+847h2GdmKMcGN8YsFw0cW4IAA4Apim1FogOy
Fi5VFiMokjFkopWL98/FBQ0lwixfR4Sjzm0OKoibBYyhe5ODCRoUq6tnmVcZ4RmkdrBMJCnZlF38
MzPEvx4EKsjk/kH8IyeG8ghS3kIf0MIBBgEfFW97EBgLEWBvUzeGa2NWLmRFUCdZxT9VHZn/bNwk
+Z//Oi5pEEECoyCo2fE/yuY6ZZCdrpTIHvXXHnDc4VHk6q4zjvDeBg1waZtsXVtig4DJSAEAMgUe
SgB2LNuEKA6M224W8ATYGf4PcDHIxSUwGeJtQ50vdViUtWhhlUx3j4C9z2RaIuSWAFirIzgrgC8J
y7FFzvku/0YHYy7rGXZIqmOEmW8BCVA6Bij8s1AMNXc9ghHSuf7ZWKFKgwoJYFyojYOSklpdBG7B
oenhK+RuJo8MHAbim+2hv5+/825mRqw6s0adhFooo2rUyBrXLH6euzY+KQJasNcXRQEsSNZooP2N
4T9U4/FI/0hIdlsp5EUrtGZcoxY/3Da3qwcI5UN+THyMdx3NWxBAHPSQvKBWm5D0/ksmsEv71KdU
80QFEksAf44nOvUjoYaPD+j5OjIKr7x34mXgxGwNIHiYEcXCL+ZqwfhiVNPSoCPfKrYwvhdNBh2b
4PqWXn64cyPEeXc7uk5Fn1gJGBSSaf6upOmnNlL9/2aC6lJiHk+O2qGsnaL6GkWP1siBFVyeL0MG
JQSphcLdLyKUmFltsmVF7chQ7BK/qeVbX0DdipfOMHYKQ6fo5QKghOlghUpnIKVWlIsMGuAymb+J
2/RiLIfrG0U1Wz/cC0MqGN9CrR3/IXDO/ccAGDwpyzIBGM44ZPKHjknsWU4+32wrumgYiDjy5wOY
69oZpXy6z8AhrZVV45jivVHegNCEs6rz/uflqoif71xssRIlSnOsqojfwJxQ5ZMtAA3apLPXL59H
816NvnTbuyR0B1wwqgqAulzZg2AvKdi9s+/Xf85l1AeiH7xqBLiJb0ZPRatrrCpl3Tbg84a9D6nC
/sDvEDHeRrCDSia6RBgdBrb/fNXbbOmNKfaNYzwhn0e5ICiRK86vyaPi4FHt8TpfFDTp5zZbhF0N
IDqAbum2CWgmy84Q8B3BvfhpDqIDEKkHxKV/oCjEiEyY7gBlCY6chekC6ijkcrHG+TSjJVqC/SgJ
tgxIipwT7Cngxl8L+mWFyjzauNviKa6b/4/j97bSuDl6T3ixuJH9hllUxEZePGSeQaCqMd+k432E
sarz75YOIwrAlYoc5MfH8BGEvMEGNdjxZ4IWgYr38+98OdRAgL/CCCwqz/SMRqbEVtnimDjCAJ+s
fCIdbgr+4hUY4OLxDnxoMJ8nkRi621mjFlisnQ4tAj1xJlMSZKdVlW61CyMS7Coy0oOWR6OtjFKP
YiigJUGfTM/Q4Ba8VjA+Z5jTDfreAg0WQjJYu2TDWYwC6G65gNrzIjSnLM5S7/qRvUx78YsBQCFx
8YPa+vyTlIIkWMZUImRA0tRdTbCQrfI4O4bR5KfFKi2QfGmLu0la9njdMuNqObNMpTUT3vuWBiFw
Ry7CqKvsOXkustEpeAM0LF9H2RRFdlBCoPlJCwTBNSQw74PrP08U8BXHOfSIsiW9FRYwoRWSCCqy
OrKHeXgR8An8Ao3u2xivjQ7l62opTVC8pSDJBekc58nL3AGoKSOgWCaiC+UtbW/1yUoOYa0eTXDe
R9tTp38yCi7AjRFTwCQBhTJUQEQMMFP5atuKIBWTYAjSGPP7CgWe3k5x2qNw02zQ3TlZyNfmZdx9
mEyQiTgaghmgu+eelaEgqKwTDrs5Fo9lV79OAy9nZSTikCVDscqADi+IQ2n1rgh9lUIuYQNKJrfi
ixLWuAmkoD0Yb4AC84ImuVbo0w1MAgIYRj6Issr5ijYIHq5KJeB0+7Mne6k31GETfYB/UFYNZfn5
N6qAWCAGImARY3J4TJ2bXNIR8zw6idP3ZjB8wkdzel+BlIpLZGMKTBZfP5TMw7IzSFdxRXEsMxR7
AE1sM9lf9DxxJ826b4byru5XaPdAe+hNzeawb8fB18zih1QlUlCW8xd1WZJPyRwrtphECw8USjb3
cvP/3gm67quKs9X1LXKLabRRgfCWG8GBEvIzqQdAM4q3Dzxz1LdWSgAAphQpRnHb3Rp+G8SBcJLA
g0zGSHkPSlYQ3m86lc/MEQAv0FBMnAjSSa0VqNKXJR9cUZ5szP/Y0Nq4/pVZRxNpE+GEIKQNCuVV
UEJJ1HpA0B/SW7P7xtW4YMWbj0oKgbUQIA/ltfWI59WqJM6ydXYk3ojJW91zTiMj8yXsUmjkQjcA
qj9U8FwMUam0TUDiUHzpFMXuZ4zd9k+agF4tbx6Wlbgg0QSMAiNXaMPRb+MpLZICz0V0Md/d5bWB
DHfsDXbnDQSoozlNwIs1rB0kXBNEtAYvIpOsfpfXt5rQx5sJIEWjj7dpMt9qcn9nSbxNZAZQ8EwA
O4ZBNlSmqS+lTZgy7iVQbBakVTsc2iBye79NbaJLJbjceMY6Vnt71LEa0hRzEybs6Q9EzFy4U58w
ywwxI6gVhNx0jPx6OmbsrVHnapN7ZNkKXjtEQGlze0BflBOBh8Q+Dx7CePqggQFxISLUpF7M7ksD
FO6SeCwBjvtJZ6iAwvwfFLyYG7izQz0PevhLYtUj6e2t7z/jUnlLVMU7J+V/LlaGYuE5gpURAWX6
0SxN5jxtVQQGViTP2n0dVrfDoX4QvMg3Tknpyn7pj194XsLaS5QccN4gFo7oQTk/VAIBI8gBnpR7
S7sVUj3zq7r6sqxy6dTTGmh5ByAaxnBtYFQ5BY+LUIyTgBkQPCzx1IOgGJW1GFI69FqH+09oHnLp
EDdvJcibYisHdezb1HFJHS9CMewhOwUjGrJTcDJQB7Be2lgWwToNcpn2BSJYNupvTuvm+KYisMQC
t3jJWuDeIHUCW8CAEnXDUxa599Fa1EBq3lPTstUSVHYKOKMsnhA2K5YhaiJPgyohVJypUygJtZxU
XRk7gn6oo1sDYOmWlx2Qv0Gf9L0N6rO145jCDOitB3+KvRElSlDILGETDtJx8UiE5hFIXuwjmcUn
0/+4aCw8oKhVzcaWbaUCNOwmWE7a+oLgqzGoja2brEntyHi/fmUzzsSZOWqBqwhEcVZXwLodCV4w
P40oqOO9yCO6ZcQXEDJowH/D95WLgp8+N0o75QCJKSPgqGOQYBJGv11wzZkQeuGddEZ82VujmxNl
IfedNKPYsTaDLba3YBV3kjSUpefru8dwQdjBDYfRfaQ89KQF2sqLlGdi5XTSu5CWd1vWn1pdfLtu
hVWXIhqxIggIML+E5OT81k4FrUPGUwO63PlyHoL8H88REFlPz5tXuvE9vxTGcou9Rfo6SKMllUUU
TlfDtPulcJvG9EqItrWTV/ZfrO1b3j9xVslyESh5wx0hOW1clFSislnNiWzm8CP5rPjwER+p12hr
R+DOAS25bo6R56Ed8csalef1AjT0mhXnTJ/FxNbL8fsIHu4si8B6KyjHevlx3R4j17NEcKVBlBAX
H/r4VESGhsycqEIHuvlvzUFCH5oEktwZvOmlCMFwxwVlX66QGESJClRfGog+KK/JkqyK0PhG40OL
nEp5Sydw+66rn/d3Sc9b3eWJOzdGO0w/1OBHh7GJTBwdSZiEPJUnnASIMwvIZcnkEbcKd3n+CBMV
agAAXSLRpPPnvpcwo9PAqiTZRG64PIJpz41P6e38CvmDo3oT+zweNZ5NKmLWmOgbzYKsVILwUROP
6qmfpZOWz8WB4zIk1p/fPugEArgG7hFVxqOK/JRdtq6K0GlUBWTr1Sv0dgNo57iTPYNJGO1xUmfk
ynrzDFKHQigH1K16oLoXH4V2R/li3SUvQkAwOqYHHQWHs0CW16DMTiIN2uOoV50vsJjaTp8EXOGk
iayeCIVmBU4SMq0m3am2/Kp4awhM1n8zq1CQkEyZ42EAFBFm6xe0L0AeNYIRInIbLyei86iBuNpX
HoMay3FQUiIRnND+ERKR/dds8XAVDTL8lKqijUzQXAD+5dVdGS8vUK1i6g+0uwRPTucPGM/IcnPE
2ohKHCQnoQucn1S0kFu/CgROVsuABMIagJtIw0R0p2lwV68XvRSZWJMcZAImXbrUFu4JQL+vneGL
4VQNprr/ydDQZTiVUXSFZhwojMkzna4FYBDV3EYR3WskFFNtYyoEXzFCVmGdyg6IYDLmwksrLm5F
yiaV46KJ3LbodRP0QRRoYRk0XnX3DwbzLjyFskOO6e7c910TjUUJHMDsKK8g+DvWp+E7CLZ93e4P
0nPjJH+mX66ficulgRISSG4ZVU/MjdDbmTVjsg06mjObJJy0fkGuiyhTzQ66m49r/Spthd236ufr
Vi8XCqsYTyLU16iBiNQVJUACB2Mdde1ISudJYmaLneBaSez9hhnUo/D6Qo1Vp9PBocimFVJZoJIY
bnvzZqvucoPzUiBR/yxUf1Bq/jJB3e6d2EWxAIJopzNBET6/5CqPKuciVlIWKOerjA6KSN1YO5r5
phhHs/62bF5kcr4I0w9w5ahEsQGy1+SL7VwPyjFVVelp4uStoyibI0Z4OOo3UKtRAJA26x8Cj57/
49l9sXU7k9Slg9+SDXGJrwOtE6i62FIYgz0wxaD84lnvmT2cSGUUGkQcr2CEEHgf6gE6IghaJR/D
fLu1VsqUiLFEhAy9sgq6zyRl6cJqxZBGdxf/gaDGnZu63F5SBsCoCF4LSOdp3nXoEuE6V/AsF4+a
3wc68Eu6L3LNXL4YPsoNv+xQe2pGVjeVM/r3NbSa3fGNTEwlGDtBbYVcb/zQeJFsUgapkzwZxgop
NzTDGtDXS1WIhmKrPo7QkZ6K79dP88dxPXeY802kLtJibNJ81bG4eTHtBrLaS/p16pcfQpV9Hkot
FJI2sUFc0dpFtrxcN355zs/rKlRobhSjM2sFUAj0he+6Grre+czB4F5e4R+1Gx3tQ3Ae4xhSe5kC
Qz0kPSmju5I/fQYTzZ+Qr/6pYyIDpc3Jwi6DMFnSL3PUdmpDUaulhk+nbycdCs7yvaxyXrA8E+RY
7E5amc3jWNTg8tHNjOgEHZJKeB0wvsjL7Nif56+1GCKV2S3gwRq0CW15MTADw4+PzQ1IKqw3MqlT
edVJ+CPmISF5JqnIv0lbs1YTCl+ZNNgmZvcTjsuxjtav74OuxPnm5WPWS1KFS1KcoZ3cQUXJNdMf
bSIiRtecDSRxgT5ae1uUexsJED2zBV8ALHXrOiRXz7ICIMXCSRxZmwbAC0jmgOPULgb08eopOsWE
i+t9ooV5i4bHIAzCw/XDSjyXXg3m8Uh3HlSa4KU937kC+XYjSBn605iiMvQgm3rbQFOxeDDll015
um6N5eQEAkZe2x8kyefWlFYEpiZGaEhLT2jCuDvoanjdxCUQBKvAtkkIAUD3oo1zbiNWFgARWmSG
BAkl/ehA7oH5DekuhfLYHQGKDnj1Fl4RTF/F71ycDfn61H5KeGsD4IgL8/K53c5tU8XQtbcj3V07
tEsbvw7M2211ctlePDI4xns0MT4hXkrQjYDIB/hZ6AuzyAUjy0Q8gXuIZE1a7kCj9lHOdVeOv015
5ReixDlul63qD+LYXybJGdkFqy7NlKyYsMedq7xKrhaS7Nu8Jdl3Es5Pv5d9YzgGZAsANACpiALw
uUlL6NoJ4p6YjsFnJSOjSpCEXcCFNTM+oIzWH6k/oWoCdu1zO/GiSQKGxYgdxZ/ut7AEacUJ8m+O
aFfP2/1YcuIJ6y4DDhY4FJLhQ+aMivzyLM9TPbcYNALpfP+YHy3olYKqyoUcdmhuPHOMuLI3R0sq
tybQbwCIC0C42fIDqNI8FXiUJpRHe/CIURBDe5wzybIJECvIJQlo+6LOpomR1heqQLqBwlPyR+OD
8T1yl0flcXIENAWJgODjf7RJfcgiGtUtIQ008aHsfKGAIKzu1IHu5opTrv7kkakd7krly/Mv71dK
fUy9llpJHLFSza4OopM4UkgSdSLWLt9wnZVpzdThPZihBOSfuovUqF8qaxSBun9Sj2OQHiO3dbM3
Mi2aeP9SqgCRBZSnIDIE/ymq+ZfkuOPSWJBXQXOQgHAIBbwEJgMHWrSfh0D7JP3B+YDkRFOhFC9e
EyUaIlMjadQHTARx1IqpjmGuvLP86DAdgTixu6ByeDAtxp0O6DMho1NQqEHV/vzQW2U1rmqFZkiU
Wc4KmQkzWCBlqwtv19fEyFPQbsS4LXB/BF1E5V7VaIoRGMIqx+haOzX8fLmv1GfwkfnAT1w3dTkS
jq+FkAJrOnrIF6Oo1dapfTFj8JxQnhLK/jaY7+SX/rF32tP6dQLHmvZmPai3EGILou9ryCsFsR4h
SCgA14L4FJp1tHducp2l0gAuD2Pzp9FXBz8zDyA+8MUo0Oc/xkSyC/U3XgaKCLw8XuZkWIr+lOin
znJag2Zl+FHdRkEFv1kejIf5H1W7GPnMmTFyPvf3YLtVcS5AG1go78vi+yR4FY8vR2Jc72c2qDOe
FZFiZTpsIF6/Eg07xBS7BUeDQ3ipDQJIK3FRxO4779XDOBUAvpGJSpUQ5NCqgCKUUGRjRYeLSLRK
43sd/6g2b4Ik1XVXZe0iHnLowqtAsF8oehmRVEapDjtJa7mZ9q0XsUTN/fdGZLCTE0IWQCLpW5YU
C7dSMyoHIuF2BBE59XUqOc7HuOaUnQ36ajUgs1ovC2ZQI4KV29x5LTmruITDg2pqb4KKVK3YZxII
8QkTFEiTMY9PZoTQIk5fm4DH+cPyvL0tyrsn3Dcx0JGg7FigQVoPUKcW49AAs+pc6uC7GvM7MJgE
178TKx06WyHl70VrbWh5YIW910227lT3kSs39vojCUsfOkPc6SfmVwNIF08F+AfugPNDXC2LrM89
Bg7TlyW1J/A0o8gFsVLVnl1Jt1u/9hOP1+1n+TwwX38bpVYpx8JcyQ2M6qUUNPlo67pwKlfu8Chv
ceTfdxGqGgVxXgqT7ObszRYaABhY+jK6JrQvodwIsI2rfL7+BRmXHFEY+HtpZOk7k7WWRjlCM8K+
nEA6HcPeyXFTIwe63em/EwP8SEnObFEPkaSWUZiJBkBBtk+DDGmOm6XlvMMZ9cgzE2S5u+WgPpd1
ORHjJYR8RC2XzHvz4QS8XaOyHb1v0rTotMoputdtsewWsnJ5bwvLWza61z8Qz/eoHLUezUVdke84
cXySpE9R7wrNn9dNcNyObidYWz+ObQsTmZXZG6RMlInjZZxFfATK3WepFGPplRSfRcLoUTLb+QJm
AR4BDPvbY6gKYq4oWdAgdzHajF6OcXq2xRc1ewBSE1BGiGg4y2N8EP3shYBRG1BNP2hO6XPzexIF
qBQYvvfLPu3eZTTJUouMOzss6FSuo1s+4wzbWmfrfnVM3Yo3ssHe1l8WKW9Hv3CRkxUr1nHnYxyi
Vx+LOrjuHDwblKs3IEOVoB0HmMd4u0y+NT2inX7dBPsWQesTT3ikghd4IHMulDWX4YCzBtjDCBCQ
R2RPoaQZB4DJ/97LDz26XxapVRXpbA3zhgOMFSmO4YNFwVNtBb5xJANWPGAA84ThYYThBAxYgcTq
PCzpYzynfYYFpoY7Q3QiE185W0j+Au18QEdiKt9EWQLA2nMLjaF366oDeSAeo2N5JEQKqq/fYGbd
4VgiW0NbwoWBZyyKZqh0UpbU0eyGfsFTJQfdef9GlKMqv33WP6koSSiQkDL9DJ21Rz48hnXAMc0I
thfUfCDnQ1x1F0USY7UgXIMHWaqUjtJ/yavGTprj2kv2YD3OfRAtj9cXy0qqVZMUWXTSt7h4FFmF
AQJI7Kph3uuo9uvPI0iO//WYAbxib4V4z35dWmw2DbFSzyW0B0Z7bTmHmJmJEkFtQwSCQoaXnJvA
a3qdFLnFQ8td32VvC6W78pCFxNe5L0nWpgH8D1FXwlh7UfxLW63o83ZBYn2KQFBSfc2AY4gPGHFo
D2TqtAAaxTrw8G+sOLW3SiWGUl6vudXDaiq09gqB6/nbEPvX3YHRYcX53S2NSgTNvjSaCeO7mMUD
GkX0slfUq8HuTtL66F57m02bf+J4K6PcoxLVolc2VDbV1YuzKkzEMB3ikLM0sj/0sd4vjTpcShzX
q25gafq36rPq5F5bO1PYu0BOSDb/tuQ5Cfn3nc9P8lxlNTEXS2EEMqNe7m1JeB8EnXO5sEIvwUjI
AGRDJkqnDGXy1PbgFASk1dhcfYFiTsYVvGAF370NOiQmqdmBvhZfKBgOyg1GwezoSfezI0/OlXlT
mphA1TAVbIEMhbq3xA5zkBbJBok8ON6UQRrc9phqEMPC+eO6R7A37pcpKmRoWWzmgoZFpcu3WLkR
Ae2/boDV1MfA3t8WVOpWBC7c6OsOi8Hj8WDdWF+WkNSYZ1dx5sROvv3W4xGKn3gKA0V6qaXX4/NL
UY0lEWbmDnPHOLWHdrZ7vLAwH/9j3twcQui84MvcyZ1ZKjT1YhmhHwKzRDdhOUQvGd515q0GnYYm
SH/wx4dYh2u/TipM6VABsWoNG1uuYab39oTG9ETQ9joHJcT+hCDkBPAEic3F3KW5oe4QDVga0eBV
U7xY+z9Jt2e87exRxuglL5NiLA31QpRISaqooNx8HjeEbUYQbsG+kjeKV3aJPZnNQ6NoeIlJjxz/
JN+FColntqhjLVubofSSRQ4b5lgBPZS+WHhBEEbJ7pmHVWVE+TNj1MlewUQoFhUWtug/4v6o1DeL
4V1fEMMEEhkMGgK2jUIzXW21mmoxqwjMMY1wyix/tu61+eG6CVaAQiMXlM0YNSZsKFTUAGDNMhYN
RCjaE0G/Iif7aoE1ISDy1rO9/M7TgTSONcJWAsFBmrdANbOqLxYQuxAVXwIPTSpQqBJyYz0cv/PG
DS/50DEdgYY1Gh2IwCABpE6Wai7NXOkJYHGYlBuhdis6uFUe2jvVUyCJAoWDAzjFDHC4Gu+6rxxH
sF80Dk8enZXO4WcQnBckMdC6pgqLnSAsPVjZgEkFoka5LXylBPQW/OtdEN3l369/U8aRMyVAGiGt
gL7nxZjZtiTVMKsEr4ETHTWf1uhllaD/zsvgGA+LMzvUCdgEs5YIeAfc6QercYtsthPpmM+SDaCx
XVeH/7YsylOlBZzy0wbPSTP5ZjI6V6ognlcP713f8MIka2no9xvgU4b/44F2HrUmaZLKKsHSWi3e
nCqrTk0dOdk6n9Z4DQf1JKz4GdVhkjo/l1C/T4VDFzV2lqZOhXEVQFVzXxsw2KFU2cv1fWBFBXAP
6JolYTLsAilrLXEjbTp+W5+Xh36egtLKXQyg+tfNsFpc5t4OdQuK9WxarW7GSJLkd83VkSqBZsTN
P3CRwINtN6Uz+oRBOkerKVCBkuR1DllLJRzoiEsyg99hiCo5ilQcm74AC6C/WXe5wHkes7703gS1
yi7LMrnIcCEWhT/Op2zrPLG5U4fKy1EnzLJP13eVATbFuBbwYTiaJObSr3FTHjKlMsiSPKgNWH57
Qk+0decML5LNyW7QL3SyZ9PpfpS/ERbQF8VQOcb6Lpn5NXHRJz2CZVN4FPPSnvNbSXjA7Kl9fYnM
j7azQ7Kr3UtBMJJsRBaJItd6MptPy5LbasWpHTJtgD4WE1QS+pF0ZWFoZ90YCY1humhoZLzqxmJL
a+ReXwkrkCL3BNoJZGF4hlMRpy9ipRYanDR1SB1rfC/zyakwNbtunCo4wxCEr9GMB1SMQVGbjlqd
SxMi9lA3dly4aXq3GAAqLq/XF8S67T/m/BHViNQvXVZYJHMWzGnCbY/nCKm2QjkTwxn1ofDy+zbk
WCO3GpWPoU+MmhNAaSgu0ANgRtaITWoAMS4HBKoVH6WHGvdr4s02D6bFSNkB8cEAATAGYMGnp04K
dRAnNQNsfDMHD2CYOyXqeKkSyRXo5WAeClID8DgZLkw59myWkNHTEke2qq+WNHmWiGOrjd/zcnCK
ofOHWndaHbLzhnXbrdInoc2+ttG8ckLWpbeg8w48GtrGgI0DmXL+O7pqRN9JBnZxWSXHHCxHzLpD
nC6IkjXnBDDeC7BFJiIxY0pau5StqLHAjltlhDyZ1MhJg2uAaF1hCwEZAFN57Kgk3J7vMbGHr4iG
AOzS6eHWGeZStiBPgsyGTxw0PsqHH1ZQYQ6Ll8EzsrJzY2Sjd5GqWJpOBsi0RuGL6CZtoXlbH0Bt
i4XxnkGX/nluinqapGKpp1kBkG4dW0+dpb7Jhsjbu8vjdm6DXHW75chm0UHJGMshqfV4lwLGN9gG
aGTKp994IhNbcAkAxJHG03l1rSdZCXo+lFgLV0pt1SEMPuonqIbluMaAmzDexLD9wgkobO/4ZZXs
8m6FRi3LUdyCT0Z8iHWMcVd+90U+WN/AoH/Xnf41STT4+vdrJJfQ3lo7YPikISNJSVBPX9X6vonD
OeeEFbZn/FoT5YRVW0VVZgDxbGmPrXBomwNn03gGKNcDqbzSdgPcYgCc9OeRWr8Odn9bQWANjeMj
t6DM/EyQkyE0F3jt0IEyTpBXSjMBV88YiGvrsG6/LxjL0IspRD/uVayB9iyLV7XeHBXjL6k5887C
ZazGtyO8L2jhoA9AT65uS6lua/uxaFL3hQSbt4Q61AKyuyxsQJbGSXouBxGJuAMuH1QuAaa7yMrV
dTInZCC4gCTVEyLobG962MSRa9TIlaOoBu1ycoizKSwk6R4zHL5igLlNBBzVnKDHDAJ8OX3mfHrW
h5A+hHFwbaH4QnlwY4xWMWz4UZ2LZJPwSQ43k2N1kCnRUOvhfXjWxbQ3R7ky+jKpkla4INUu9XQL
HciTvkrusHz+j+uiXLqHCCMakFiXeho9ghvYDDu9hTNBti1yeIkz6wDtl0XFVUWutbbpYG0unuoe
rqu0PO9hueveBHXNimJWFEMFE4R4GWBCJyMCjJbXg4mm8Obe4b3d2f4Kp8DcOsiCTZoBR45nwypG
WFwfptd1tadbiBe5w434R7baUOxBHuqoX2J3yThrJUuhb3gJpUd0mtBGQ0/yPKpKK8hiQKcKw728
2F3VhEDJhf2UAnxaQA1iKw4yYPZtE/HSUeZp2Fkm/76L51KvC4Ixr4lTr7Zxr6MLWgZbbKvSh9ik
gFPqXfdT1nmQIcGMoydBaZoGOGijvDZSg0lrwzoNKdS99VBbDlrFe3ERd6e3dG+HOnf1jPrXMsIO
yJpsoQHzeXwjr3/A4RxLdK+vidFSwxMSqRlyeijV4hOe76LVR7IxJTHGI/3hdnMlzOY4RJ4Rj9dH
cqMYs82LKyRMXa4PNUNAJYGYpOugXd1NqrxIKOKNLaiR/CFebLHm3JPsj/XLCOUdm6UWedttIFTt
jzKGL/UboXlKGt6EAMv9wSL891qo7Wv7ZO6XLseAU2w9RIJ2kqXNHyfjWJdlOBnzs5JKfjpEnNXx
tpDEuJ3vTxjHMAYZZpNxANY1OcxqgUNnOde9g2kGjxIMzCjo+NO0jvomt3FkwMwiD15rLDf6qDii
xttEVkRGYvGXGZrMURH1RMgJz58ATIirqzVmHkop4bg6ZzE0M6OQdIlqJViMGuNYlcL/SLuuHbl1
bPtFAhSo9KpQqZO73e62/SI4KmeJCl9/F9t3bBWLt3jtwQzmDOAD7yK1E3dY63ad27CKJkmxUSaG
U7wiU2vq4uHvq8WxT97V9FS4T9c/i+y+OKVbSlRkqIGTWPPD2qHubv9DXZ9VlgDghsoPg7DmQrKm
VvpACswWN4ZPbxl2DgmSF/fxF6CnzCMIChlvhSwHwQLkHXiFnOtzarRjllcQlxydE31gzMH9Rwfo
fvpBeSeTJvxCbOAfDSwQn/Gx0q41ZdIqPN6mcvWTafaKHvTwC91f/0pCN74Rw9koyHTdeVKhCE1U
3bok/ZiOAB+1tBBz8F5l6//iEjbiuCuMrLjs1wGnmhXbs5UbSoEXL+POE+YZbLXlP3fHxSZ96roc
pAyopIfuA71l3Av0hnyneCUafh3UDwsWd5Td9ZsUli22UjltbCzSVHaDh6JyWHeMf5l6MZgeNF8F
KkccyFBVxV8Ouy1QR2g/jzYZ62U6D+zLZcq068C0OyCJGrunOS+8SpMd7nJ6AbqPNT0g6wFN5aJl
t5hVNdMWHy5NgRKq73uyi92gXw/GVHmK5ScgdjcsiWcXxi0g06NOCdTEC6SxuEtWmvV4UGHhBctQ
yn0Tpu/IQdYpE3qqjRgu166jqV9X9lhFQuNp2bMtm50VqgaAODRWacUblX8Z9sBNd2ZzQlH3Lv4y
vhAMnNKDGfYj5vz/P8AEIueBNyhBgEWWDeSdc09lN3bfzw4qk0ueBzkgzBp92pXWJKmIC89FYGfo
67MnKJ9XGxpwv+ImS9DZX3fsqRdhYKFCFs8ANKUMZ6LvhH0SrIwCKA2LsUxdNvkEdnPjATkidnO0
H6P6olbedQuW/P38skc3Z707Lfj7ARoG1DA9/W4po0SlhV/mzxlc7iUS512fZaDc8xXsgSYg/XY/
qbJRQVFWCQokKBq2YrAwxjmiGRAmVeRg+6a3x6OmF14WTxinpqPlG5EieeGIL+2PMM54lh61pLHD
gSwFAbFXHoZF+3n9uwjvDHg5AGbBEw41/fPvnuaAA1MLnKfMltRXLQwZkTnOvKacJV9H0CkDXM5G
FLvajYrlq1UrcxIj/ZrcoxuBpa/LvrU98PhckNtqRnDTf21fxuJbNusBQatb7YbPhZKdElCieEUp
a4gKy8XwGToW7EHKfLHHaE8dbdMOIBJFlFhYZWHbYY6a7rEQ9ZrPBQDhSfFFyUpAmc/9ECDTHrxl
GaSlJuYx+OfQ9ndwCWNJtRHMrPD/uYcI1xwtPz8NX4Gt8oWk3oCtE1ndVaBXMGjmxLD/jqVDTomj
nhI3b1nDwaJBW/Uv1pj8LWUASoVbEZzqquiyxXaCKmgevS71Hv/ysa2NICefr+uvKB9xwJhhmQDD
xbItn6fSYQKQmIqe1LxL3qnAuq/v3PvyQ+6nR2U/73F5KmZsZcteohuEOwSYP9ALMNfLmY05KtWE
Qbbaj12K0mf6lNbJ6/WTCSwTORbmkoFNw0p+XJxp3DLKtAIoRim1x7uhGQCC2LSrX1hVLTNNQTKA
RhgGhnR8NhgDJ8vMOjXGnkGDuqK2Kw+Yg7jNb+YDeV5vyKcGe+7LbZd7zZ2decuNLBsX3CUYrg38
B7C7GlbKzv0CWQfHrqem8avuaA8vZvXXzVjiohELiDwMDDkOP6tTJdgGj3McLku9TokBI3SrYPgv
lo1TMpXmzNiFrgG6FTUpDJvwOkG6xShsnMMw8Oh/jIz3aR+O5bPV35toz1/XDsGiKxvchNazejiD
HT2/NaxgY2MjxuJfidresQraDxjCB9SD4pth9UU9Dj8N3wJbRqz5siHYyw8G7HC4DgbGznC9OG3p
uimrlLjDWFUHy2rSj4D7lcH7Xl7muQz2GzbBQu0cOyYFPhqYXbCu4RjeaDefrSbZR8X8Az1qr3Gx
L1I/ztqy01MAgub2Ph4xSFpMN0VMvd6xfTrrXunYf61P7Kdhvwn9aUxl8dUrw6iTfjQQFRz3PZa2
PNO5L53ey0tZBsj8/rlCMUHQKWBAMHINLicbp2amkRYXb819Nv6YhnFoh6CaC9MHmRVeuhvMcmKl
BE4A2DYXm+BtX9iFPXSF3/RBP94pwy0tnq7rrEiE/baSwHgkQRrFfVOVRGRKhuJths15WeKbZPjr
2gsw/8DqhWURWOEFry3G8vs4i3GKaPhgpp+m+tPYBNdPcZkBnovgI5ubx6OuQIRtZ+krsJpIoDn9
fKgr6nxw9FxWXxfe2uZInBYADzbKWgJ5lZOl+8joMJmnrPFhoG4vORr7ALzCbW6PnwefJq3r22RC
9VcDuhv5pmgAvixKv9TDoZd8Kck18k/sIo40kjVt4U9d9FFX0YZJSvtu1Zo1qEj9fP2bCXJP9tFQ
FMUQJUqZfHlJA8DaYLoOBh3IUwVSlmzX3NBXtuG2gtQo7GvMP6heHkT3snUt8Tn/SOay3kZZay1H
OuT3Tjx6tjtk/kjBBgKcympXVe0gSbzE6vJHHmdkRZeoah2T0s+xo0Xm56xB4KYSFyh4nJ7fJ2cE
vVUWMSCWUr/5+GvKmK1ctB+tN74f+Tw98/aXivnnUJwN6MD1XFvLTYF0+9HMH5Po79vLZ+fhN3AH
F3MqiYLzTOmRDVIpr8nOBSvM3fi22xH5+r84d7ZD8ga6xVpK587Q0ldbnR1IRFZCA9bzzPfq+xFo
iu1O3skVW/YfaeyCN+HUxm5unOnQiLHHzgM2VQslOUYxpiR1Jfc0U/bYu0wo2X3+kce0dCNPVypr
tkecznBdv2mOrfMwqgc8SMJKi4PJvGkxYCyxcbHm/5HJWZpuR+NYx/AooAr7BvRnf7lLw8j0TTYN
ziazKQnyB1njVayaf6Ry9oYt9FaJ0r7wC2N4X5fTMS5dycmEHw+dOYxS2Cwb4FI9C8qvDdRMMYcG
RaSHahj2Tv+jQEVtGiJJYik8z0YYS0o2X86cbbefTBbeiuwdcWcAoske3oIPBRRKjK2yiQ71AuO5
zqp1arFQh/L7jamHM7BFZIx1MhHcKWpKMDPoQETuvurJQdVuSbm7rm8CFT87BWfAzaxU1TArqW/H
WHJXw7nTgfQRe0Z3k2mA4u/eWfTbdZGyU7Fvt/k2zhIb7sBOpZuNV86hHkHZ6afrQgRlETwr2FsQ
wM1YleanfYCAoVg9xcHmHb01AMgVH39RH6WBDNdDkOWbmL60MeeJl4TJ010Y8+yQVsGBsmif4tJq
yw1SamD14DtGtTxllTwrBMEYk9JYRbQJJtABUnB+gYrRd3hSx5nfZZ+1+pTWN3XXBmZWSIxIFB8h
iC3GgLoU4LxcfIwwFu4aSEXxoB66wNwVu+FQF+BmUG/LHXrq7/7+8YnxLAvkjAAZUi/rt/MaWS3W
flBcK/ZrqXrl9FiytWztbrY+NLIqqEgRN9L4au4wdJrRjzheHL1ScjSUWzPfS9SQ2Q8X87cn4qu5
KvqBeRcvSJywtDc8zMf01ABNRA/mu+FOvuQrVA0GNcZQEy9LIEk9V0m9AJy6Ln5WI/XNqtjppN9l
sSVJnoSXh1E2vOxQwsdO+LkSznTCWtuAZGZGUFz2Y3MXyQbdBZCTUAeM+LIaHBaG+En3WkuUWrGQ
yffgnnqen1PQozc3y4PxaJwizzpkYfahlhiXYJLkTChfyIFuFh0wjxpfe+/gf2rAf7D5YjyUMazn
KwBPKz7LBleFn+3PQXlaKoLJaatcUcOdtdtev3Hiu3mwfZi4xKIFMXh7oQYXUKKZppgAh5y0BUZA
2cX5Pqsbt/PrvHdMsLMX7yunepTYgFhVfn9GvtJSknxciwVSyeOCPbf5mD/WrdfdDJ7lqbU33Ove
8lUKeimSCn8MeiAslWoXj2g7qcZhThAAxvJHnr10Re+1f010BJDerQzOQTZYENYJpqh9u/pUocFK
67CUgi6wj8K7EECYQQ7cMMAQuBDdzUlUjgXclHsgp2aXPSABRCzDYJovB8cQxs2tNC46u7kbuWlW
ZhhhYNQqv7h4QNiOZ6UM6kaQpCFYom6JDUjgMPIbA0auNVPZ1nhKVs0O9Rzf6STvE5FdbSTwDyJz
zRvgnkICiHoLD+zLgTMNpWcA197Ov0vUXGRcQJDVgAXKavkm5xEXUxn7JSWAgdvFh/V5vJv2ReDG
XvFa/WSsv2h+u1hNSB+UZ4lk4UWyZVKsmGAxiG+yzmQgy4q2ob/gGXtLj8prtkv3M6hMXQzAaaF6
QMlbk+yMyYRyvkS10ETKWwidjTVwRqzgaRJvJZIAlBYUOmzo/kXvoMz6xMqULoNfgqsAkYpZPV2/
OZkE9uebVDTBSn2P0gYekMbPoS+8td5dF/B29bzxbs/AvNRGgmlHQzJouKXB9dL78n4E4ycUAsTo
672DWYJT/B0A7HszSO87UEHJAf1EJrD9AezPNz8APIMpEm78AJS5g2T9WlQ/jHrfauH1gwr9xlYO
s46NnIFWa5r1DdRhVzyXYQ226/povpHcyLZWBDugUPWNYnBuNy4mRZ8SnCk7LjDrJwbeRw+Jzwip
yfN8GgNGcJ8H9lH7Tj5WT/rBkpRaRMEFyxGwdAzXo/XIndbu1lodqQP268TejenoWyTf6+oquVXR
y8J5A40FPSbGNDjXXwDGOxutNfOB7OrFi1+Nu6w5mtanGYhJ+vvrn1D0FNwK44whJ91QlyuELWAK
mqvsYNh5mKSV16BVtxirbwFcJbV0ScIltEEGL2wBHxd8gZzbBE7hUEbumPl6mTy7Wn0XpbF//WQi
z4y1zN8iOFdlqvVQuw5qllVJ/Xi6tfXRV5ObIgupK/liwtNg+xNOGCValX92TkvbryOmAJFhgS58
OuSFjERYaNB/JPB4wrm1zjVlyk/N27b5UNTvSFR5UyWpwAoff2gz/uckfDgzsqVKnZEZmTr092Os
fME06CdsphVe3VudV8bztLdXNfLcMckGz1gzIBnQ6UtlThFmDRLZ4KvQGDY/iPuK5aIOWWUhHNhL
dmfUs1ev5kfAnh+B1OIpcfTVSmTL/ZKvyXevjUzNm6qB4pTLiJak3WhBHeeaRD3FQWJzMs7yJqNu
UNjEVZM9xfB6EaxeFlRB+egEZmhhD8C6XXZqkAeJR2CeB/v5un0IvdlGPvvzje8GY19SJzn71KAv
oNSfQQ86SWcu2fe5CIUbKVwk6vMx6jDciQjxcQrjmxV0sYzjnezA1bmTQWyIv5yNygVbxEZCdn6k
eB2njnQUwoZ2Ny+3bSkL7TIJ3HFmTMSPI5mhjmRC5qp5gFa9/llkErggk4NuOYqjJQPAkOI5Tpjr
g0SC+MP/uSUukKYqmdRGgQQzo94wPJt2Bs7I4393DBZ3Nto1qtmiR8nbp9A81ei98f11AUKP6ALu
HJgMGJ7k01+tUN3eovgSUzQGSfNAegrU4tlzBkmoEvvEjSTOBS12kgyJMQDKJwEjeIcWHADcDkDN
ZBtRGNORMvYKqxFQ4t9nM84vj45x5MTmL4lDYOH9B2wadKm6+P8tU6QUqCABRJ4BeVwMB3ZtT7Bc
DaWw0gFgo8Sf3fvVkZSPRN8MAAmYWsfCjg4a1vNzAd3H1fJ2wjNzJh+GbgCOEMo9P1xlLI6U6v/g
4NCjApIBWGIuORO6lNTWnNil32Yn4oR6ct8skngpvrU/Ipgxb7Q8bhXLzmZAZFeFr3TvHURI05B5
NWGk2B6Eu7ZxsBdlshGQWq2PFq91AROkzgDVt9vRBnBw6wSz2YGougf/FzgoDa/sEzVwqvVxzpOP
up0/LstIvHJIYs9s5/Ywxx3ZLYPe35mN9TyP2aembaUEVCLf72oaatUAWXIvqoWV2S99rsFEVaDY
goGq3aNr/djjxwcZJt+lBJzMLPhYs5XHGSoew3NrUficCmuLSwhQMTTLXb/sT/X4to/pBurTdS8k
WP7AbhGYhRnhCR4F/GBI7LpFMQ8TZgH8SvfMnXbAG/xUHm1gwf6jZwBJFKZd0E4D3wKnCrYZKRYg
MjO/T/wZzd5qF4cqKGw8QJinGSgzIl9SyBPFo61ELuLpreK0eo5ClNVhsc591xWH61cotKHNkbiA
p3VOQ0cgUvmTFdjktp7f17KIJzsDF/FiZ1pnGyS3flr97KdXkOH9d0fggt06LJgS1Ni2DJ28Bc8N
ez7F0pKgKBXefAl+xMVtKeiWWcLGugoGWFnKn8vP9CbHZJUV0M5zFw+2pWOrxD0akrqP8PW9Fc49
2Lp+SrVMS5At9qG1Tw9d5T3kh2xnh2hzmCENDR/PfpawAhcWsyjocuyvX7LY1P4oCuHMu1xLN0uU
AbN7pxGIac2O0Tha3xkUIpHze11utsCwN9K4GNwlVj2qKUqijN+22dGDttdBEKBI1xeE0X4riQsi
K3AdcgfVSYAiNDqQJAosP1tAJy5QKSc755AHbhD1EpWVSuU8yVCtsVnMqJLacVB0wS9QHCsA42fz
4sQB2Q3gTKr/O1snnDNZm2kG0yirM1fqwbLpQ6uOOyXSZYdjqnARCQjKy2DFQSWRcNpqgYtmGllt
dH2IHtsnRs3UhbXOdvIwUS0L0EIPtpHGKWbi2AqmKCFtJI6XWEcTEE1FEUjUXxDdkOo6wOkCEohx
sSXfrYtbJg6KDJPf3JoP8cEA7nj7bQTi6byXj90IfCbjIsaQA3D7MFvNXeFkNXHVWxDngBY8eR3/
YZLi7O/nLs3MI6vElgQqQFQvPtEIC+lapKhswkeGsSuocZ2J4kx5zTCkXpg4SnYExO5hOKwnhs4g
mwgQqMGZGM6OVaVypipG+uGaiMRl69UIaoV0w14mhjNcY8holBo4jaL/MMafpA2o9vG6rokvDNCs
bDlcRVZzntZm4zI42ATGs9AtvDyd/DI51fkhMb64YxoqeuXZf48vCpAl47dIvmmT1W0DO8b7g4K4
du2wOmLqd3Uum0cSXx5qA6DaxAuYL+Hma5kV5gCtS6pPqXZsQRFU5/712xPKwBMKS+HoXxuES2iy
ucQ+AlO3dLD2Tm4fSAXM4M44Xhcj4L9kuFQG0kC82LDVxal1BWivoUjYlYGlTcWjFHvORxMfjSFV
uaH92X3s0C5MEw8jN4kTdrLGsuigWL7C8gqoGm1icwq/xBYGbg3k97P2EpcnBSwmrozCRNRiQMmd
pbo2uO3xjjvXxWheE1J3OGXaNcRLkygY8+mYFqmHJpHjqeuNFs0fXae+V8bohNl+SSwRZF1b+bxi
2mR1LJXia8ap+t5e88Dps9COHW+aXC/pW4BcyByJyPVujvx2JZtXZVulStXWaDBn5FvthHP7TaI5
gvB4dibO9xrWAOgqCx+u+zaGbu0xRmz7fvwIsFC2tS5bpNWZJnLhGOQB2EcG7A9oPfnZJXXJlXHQ
3zoaGHUobF8frJ1rDndYRfoxz31g2Pqzpr6YuvM+HU9GHAA93ItpEqxR2GgfLet5LRNPcYIX0/yq
x18mKqt8C+4cP9FC2wXlJCytcsZU0xFAMZmGom/ZKu8Mo7Qf6q74cf3iZUI4g2n0GrshBEKsAdQu
FQDKOlmSLCixYLsTfgd8zwA15hsrlT07c5KnmJ4J+5fk9heNXAFCFP2IhJKGatD55KsMnkxkpRCL
Jz42esglHuGoJrahuCpO9jiF9hsTbn1EDxrZlmwqXXiJmBYjqJA5bB7u3CE0dk4xKZ/kvqpMj2bm
PlqubONXlBzjOH9kMKewsUA9Xdd0TNlw3+hP4RqMSCGxwJADKAtT95pf76YDrXbXtUP0wDmTyrk6
s7TVwTKhHqTcux+ZUeb7+dFd/P62AAPuP4z/Yt4O94g9QM293D7XsGxij8wLAPe6NSZ/sf6+dnAm
gUv3ydTZUVXD7hXlcR3CMZINK7IbuXAsmyNwukDpUKZIXX890sY9PaRHHQ8XmXoLAt3ZOTh1WMc8
z5oyzbFNcqesX5Y00Kd/8MlnMriPD9QVo4KTa2G4c+C8tJg9W+9XP/KGR+Uoe4eJcoetNH4KUl0B
bJkacQuuM/XF/fWYuNfQhKKHAV0+LIbeh/gnhhO6f2ihnInmHhYJqZZUX2G/id39oHNxiJNY0qgX
2+8fvXC5APf2VCo0HI/srcVz4Gx3FdIj0PM+LrVX6uAIBXS2rOAp9L0ucMQwO2tiKIiLIZSYTe80
cIIlFlfAGOohsvXaT1YflngKpte83gM0ApyMaH8YWHw7908MjRuol7hDAsJXwDmgFsg+HgiIs+Db
r02WKsbg0fDpumBBMgS4aCxHgETBxroo9+3WOk4aIxuwi6HRQ1TkLzn51DruyaqwS2hi8KOXPRNF
hSfw9GLJ1lLBRXxRRG7mbEnmGRDO5DGLPEBtFu8w83ETn6Jn4xH57uMKIJUsnA7msTg53wyfHGTm
L+oAnf0GTp1GUM2CE4MtnT8MQbQHolBgPGGjB86m3sU7KWSMKMRtz8wpUgewzwqwprVvDH7+ZQl7
0FlPJFC+dD+XYDyWkCklWPw/DokdZrYZerniWCvAynIKCFXUgJzyAzwQ/r//bSl2DLhDCWSBXJg0
vBFx/q9Ezq0m45TMo50xkFjVj2+0g3W0UMcuAIopQ8URefCtKM67jlVbDjEw3P28PBXr3dD5hioJ
38KPhol5sDzYbHyNs8naTZe66VEENsmTq32ZZavLwvSAUY7/RwAXTXt3qcw6Zlg7qNGhC1nutdhT
v1N0G3TMkFmqxMuI3NlWHhdcm4QWtZpiKbyosWbVYRdqr7QjSD4l65TCb7M5F6cGWhd3OZnfoEKm
oO1dUAViVjnWD9d9l/D+QEyvM7ICAIbwa2u9RqZoafGSLJdwsA8aKsjzYWo8NTo5noUF+72sZC1S
CWxZY6EX7DbqRQ2tGHUz0jo85JLCeu2a8nahsiknmQjONREyNpWatznaM7ZXZL1X6xI1EMWa7SF4
Z9SusdImaJ6UWF3+nLSkAeaY2Xxoq6S6VdYZtzdp0fP1jyU8Ft7AqJ4AWP+CBy7RibLoLlyDWv/Q
2l1GJI1b4d8PDBzCiOcv4TBHGitpm6S1r03vKvWu6T5f//3CS9v8/ZytxiMIPUgP2+lTU/FGs3us
NeupzeKntilmrwLL4XWBIiMyNgI5Y43mGHsTDpwD2iRe6upf6WJ40TC+XBcj2s6wwRoB3AYQR8AV
cdqw5K2KqcA3nz3X3hICZPgGGjF43Qu2M5FygKNvL40UwtO5IAkA0wgK+jxSCth/JyCWAM6+D5ef
yxfN8RyG7m1h0Ll5qu5jf8gDcFVINF8mlXNMqrs0Y5mh4TSrCgO3f1qmJFgMU6KLIj8LBJjfh+Ni
E7xf0VENumJ2qu6bbfupxpChtzQODQs9l2im2A3+Ece3EeNlIlrK4NLJPj4obLDECspbx4s8egcs
Rhk4g9DSXEC1oZeG0Vk+LPbFGC+JhvXdNVH9acmBMx1IdJLpHJ8NI+AC79oAtShgTM6zYa1O0yGb
3nhMVF97A+p3nyhITFh6lrWebBRZmCptBXJfDEWJtjfeNtZwhQWge6cMJu33wRTUO8x1f0+lIkVK
shGpc0gznUuLtdKQgq4PYwhqzEOMcz2bYUw8ErDuK8haUIv8juGa67crEgygJYAmmsgNMXhwfrnN
2ESmrYxwLJqxT6L1oUnzD8SgH8w1kUxaiewNqIWI0Niew5wQ58NiBwW6curAz0q6sCJ3eV76c/4v
HgwCANnDCIN1i9MWIINOTqLDg9mVtyDxJIjOjPsrMFY0XJkdLMi6/wGQHIPOG7HcPVZ9S5N1Aa9K
hJUDMBnl6UsSP8btPziTjRgejrbWm8ZNK8xuz6r67A7xrUqoNzqtv4A06rpmXFg2CroEVHq/2Dgu
oJAtO577bl5aX7UbbxqPkSoZOri0M04Cl9w0phUXQOYG7ya+U35YvWjCi2S9N/ds1L+562ULDRfK
zgRC/9hWL5Yc+f1GdwWkQId0yo/ar1WHoqnzVRnuVD28fnOXLx9ODnewanFKdSGQQ3cLCKvjcJy8
+AjySlCL1PbfpgacMOY+N8VMY7bjKcmLFvOqgGzIP1mN40+5JIm/BDPjpDBt2UjpsHc/2BmkdEH6
BZsvb+/k2PKjBNTOyn7YVz4IHh5luOZvju/M+UMuvhW6C1jJuPRPaV63gAKeUDc7oSeU31OWlTA4
dQXqsoNBf3M0D01y0GViNh/M0n9NDMZ+AMIbZv/hIhGCzg+uoU8KRQKkVIm5IsPYq/Et0PMl31Bk
a5hyxb4coNuQenFCigJo1n0FaANqzO+jfrkDz+VRopRM6fib3MrgvmA24hETly1rHWi7/p7doX50
3iv7clfdyfhURZa2FcZiwUZd1CTFIn9iou+ULKFqBistva5dvFpa6ryIKvg+WCXDCANYRi+xzSZl
Lp0yAirQECABuTcrjw0FEk/dte+Sp1+lDVWKccY+CH+ZW6ns/JvzxVNs1qMNqc6dA3R/5UlXvOVT
/6k8MhsH9llBguvfT6QiW4lc9HTKIVe7WG/9tX1eUBlYZsn07mXmyN0kFznVOULH1cGZusB90P3E
T0/20+CxAazhg6xpKFIQhh7rYgcQZKC8xtcUeUJMELgSAD2mqRH2C72dLPd9bfw1zTPOhXFkwMER
NLMvuBE0bdEpkCMaP+oS0HOT2DwOcdJKnL7oQGgVY0xUw5Pzgm3UnCc3GXIkUmAOes70akdoGqiJ
sUdR58N1Vbh8pbETbWRx2pfrUHjqpK3fGsuke1XT6H7nWvmOJHoTgERpPBWoMe5Uu5/DnGjvBsyV
7lLLfUfrJvP0qSgxtO8Qbx7RG7r+4wT2qIEzDAGWDWarKqenWmJN1HSqFkggql9ZD7H7QokMxEek
q2dSOF0dp7le3A5zucVt/xKd0pPx1IWan79jlf+/ri7i3bE9EpfbrfVqUY2UrT93Hyc3jIDDqkqe
bcJbA40vkE0YegXfQi8dWliNmSDMFdFdmxQnU/1hTJ1//duwu+e8FmAg/0jh9KYbGmVQmhoHMVNv
Ia+meWPSY1a/LM4/qcFGFKcGWC+kiVLgzmiOLZTuU4PU2Bper59H4BPPzsNpAZbVFjo1EJLrjwP9
TgyJobEPe3FfGMkDKIuNORx+Sz+xzBJ4Ig1row1HNmWIJ9JBP/z1zjzTr40YLjKXVdGMkzICFA3o
+2aVeo4slxfby0YE079NvCLJRMwuoeUbYKMaKl56IsccwQownNIW/iUCKHcgTs+cmc4W1vRbSMPy
+nOuYztgBSeW+1n9GH1Mb9mcQh5YIMSR3qXQkDYH5fTOWGwn1XuI1smNVd+00c9+kLS9Re8WxknD
JhQ0vJv5IYzSHf/3eAOW3hQPQ/on59232Vd3yY1+k/wt3gG7zI00ltdtPl0f271GJ2iHmQ31sY+N
23Z2RsRKa0Unl+ThdZtiNsPp/Fls4S4wov2i6CqLY/V9tfzUbJ+kYReFhOyrdnddluBjQe8xf4rK
Ayia+IW+aZmVjK4LcGmb8b6kB5cuh1jWLRYKAUuMyYb0VeSI5/e35iRyowZ5L6U3lutr84Mhq9LL
RHAGPDToemcZzqEize31XUpfs0L2Whbl70i/fp+D/YiNHhTYE4pShwKMeH2tUuLpzmkwvyVjGcwz
KHbtcFXeFd2PQn2X1xIVFJ8P+v6GKo3617no2nZj2hk43xIpL7P9aVnb+yKWKIPIrBj66m8pnKK3
ejVB7+rOd7DQdTKw/68A/9wvfra3ajA+MAbBf1C/jUBOM5Q0zwq9xrEUzOQTZCpHTYYlyqzlwpo2
IjjNSGgPTpnFBS9X1+6K5f2kTeAeS7wy29W2bOhfEK4w8IM+KFr4yL748gY1JxCjmxCG8eGwJwGe
YFgKU702q3dL/KlC/IpTSbonfKCD9Z6BsiFKuirn6+tEc+nUZyjinJTu6AAqonsj7wbtYwA+85va
RdmtP3Z7++TsGmkPTqSaLpImBxg6jD+Zy80msOWtTbYyxOenJr/t5707yV57YhkY/ECLD7QaDndE
6iadUdC284vSflTi8pil2me3NSQ1FrEYMLg5gBjCs4jTFRe1dFpbKLGkcINK7J7iUfPqcQ6ua72w
OuViGhLcSXhDYLzk3JoNGyBp6wI5TUADHQXS9GTeLzstBEhVeF0W+6t49d+K4oJJi9UvEGoAC7Bb
7IfJSk+ZUwWD/dWYZamt8PLQTARuGdsJ5XVfTUx1UGoVZRr1cU5uFi0B67jkAwk9FIbKfwvhPNSw
Osmgol2KgmWKcao8hBuOb2e27r4jMRYCZdX5N5CwiwsEbjvr/SENdTn1Ttwq1vsZxxoWQL86HxLt
djSR676o7o3bhKS+Jwrx+n6XU8cbjIeIfM1t976xwNQMCKbdPBMfO+xDdTKmsPuyFpWvFx+d7jTi
XzE7QJDWn8dot+SaRMvEfuH3L3dUrqPhtElGExuG6cxva9XlgU2wg5Ekq7woqA79J1Y3tA5JaFT+
Ac0NWWdK/LU2v4CLWsZg9RYZmGdCeRkg5V7/QQkHrz4uxwbLT389HoZHubsRxymHli7LrE44sKkB
Nsb+qI/UA0zaPh/e/4NRAW8Vk7goGGKn+9x+FyszaMNe2Gvqhgqdb0Gw5436K0kjSc4hygVdjOEy
LkQbvSFO+0qrTYxIZZ4irndJhvQ9Kk7jZHymA/nhpPMB0PaSeCJ+qWzSXe504LFtdVdHAj9hNJf4
VYCsLegDFyXmeCdbshD4J7AzAcIejUXwWTjcN9OTdlXdBN9Mcw9zBZKV5Qb4eV41+dc/mSANwMw5
1hxAv6Bp6AWffzIlGbVB0XGR2Yzp4nbYJeWPqT4CRTSiu/9OFPfNSGsoC11R7cpUzc+KwVebCARh
U0B6PcwSTdLUE97gn5PxyIpDaeTqEMNBVRXKIsR39YNaJzspTIPAv29v8M1RbrLfZY0To55gzDVK
//nzqL7rZcAwko/EAyn2a16vUYaaEtWbeA4G00wedfDRePDBDhbZbGzme3qtfLv+wWQn4xS+z7Hq
T1amG/qLpj0V7exNxSJRQKEQExtLWGHHo9Vgn3FzffNAjHUoIWSOv0Tl11LF+F/7/vpBhKqwkcEF
e9J1VFF0u/CNzJ1u9KQCLbM9xjfUJu8zt7UkEYalQ1xoZORjv4/E2RQtscSWqmgn9zr9qNTWg+XW
kltjtnJNBGdL7YJ3ucEKf5n9NbVf7fLQTT91G/HEAhnt+jqR5l/M6c+h+OkNYqQ2pczjxmo4GpM3
6w928c2KJ5mbFSsEkhk4UxAkW5zna5TcURKKgiMm8RqQO6WeG+uup+o9elDD9xlEyW3/fW3H17Qp
d5aSBl3s7hMCUDbaAItgkDwxL3kQUObQDTxJcKN4S/BRTZ3rvHYKzB4P+a50fGNnYc1tvVcnH6Cp
C9D7q7B7Ye2c+F/egWeimaZtjMMorQqTjxCdRvcTPVLtuda/XLcNYVjbHo99j40MrXVTEtOGNVfW
2kM57CYHxQMtwJqXhfLZJpFxvNVVVIBJY+aCs8XEVPBGLzo8WbLai8DxM0qMXZRdYRiHZSC/JHDm
Zzb1ok42HPJy6p4ZXIHia9hGRJebTau2r7EqUVmBxqKdYLJlZRB6Ywb//AZB5T3OdhoBirNug0Fv
Qr1s7wwzk7gVQc6zFcOvToB2tl0MHb0VpzJ2ZUw/F4V9V821j3X6faHNfmbKBmMEgQcikTriv4yu
mftYrQ2MPqfB+5Kq/S5elkNvvBoAYVb7U0eI5BpFmggWGhcvCtwk25Q9v8csIUXSxpi9oTtmZPXe
xsoY5rJZ45I8mc/XFV/gQlGQUNFDB/Q3nptcEq7PRM1mlo6oDr2bFTdYrOak/g9pX7YcNw4s+0WM
4L68culNu2TJsl8YtmfMBdwJrl9/E5pzxmw0TmPsG/OoGFcDLBQKVVmZQ3ePfOhTXPRRVnnhaFWy
ERHBZcQA4bjsgIUzAfY4X6Wt9OXiJLBrun0AFtNcOWmO7/Unk+7U3gIH0j4hUVGlvp5FYM7MvO9Z
R30S766v/2OAlLtD8EMcJNCgyNFBJHP+Q7yuwxx2zl5wTXloy/ukHnwTvPyqgycZkGWYUJ5QOq5G
yd0l9OONXe58DkqOBKZAvzixO9Cg35Ru4o/LX0SFkPr6bliSeCDcbxf3nsGUxnCjnC9ztPSq95Km
w0rCxiUQEv6rzUHN2/99fT+FUWBjh/2OTRydNbvOUCXsgr5+s5HV9tVDR2WFQdliuG+WtnabOC4q
ka36qRtuEu9n6gW0fr6+FEGMxijRry3jv9CAruxowMps/jCTV1U2qC4K0WcGuDOg5iXRpwEwJK89
qOVNWUQrChbpiKrgABGNx7hu/Lw5xeaPZV58WkfX1yf6VBqejboG5wd5Mmfec3twHK19F6T6rUF/
ah5YjSSnS/ShNib4YD3kpjkTE7cqFEJX7TV294oTxYYsN2HJEH+GMXMFhAmqq1A74/yBapo6e32D
3CR0fhhhcjLD9lYL/tvcjMgttsY4t0iXclYMAhE3x/wxkP3ayub6hTfA1gL3YWLHq1ZXG3CGTvmR
VWvHg/rCKClLwLtl7CkSa5hbPj+x49CA99eENa/+xMr67d4OB8jEJKG600Oy+4OaI6M1QRkQYA+g
goxze+sKUgWzj/Gx2rsYg2VddbN0e1WlsouU/UO8V2wNsQ+5CUVkKNC+ctg2AlBlB/nODdd7E5j1
f8BoqyTCMifjzWGyEgq/YCPX8UY4N9fPM02zzCWBO66+Qg92YvhKf9ssX1LZDKeoRMy0Q5nECka+
gb47tzWRmqQFlCkBIqdH7zN4wJGsakH/2EhpVURHeGuK20W3BJimYA+RfgGXRe+PyrdlfCqrNrwe
jXTh/gHQipAIhN3FcKPppAlUG5c6QEas/zSfiZ+E1tHwjXdnZxzGmzZsjxgb8ucD5AVCNUweLair
A1TSP6aRbHRImBYgKALVDrppFIW4He7j2l6qBbyCBnAyYWoVP+Ykvp1z1Gs1DLSyqcsRQ4CYhccA
7R9UAyAQCXoRExhp+0ImE8ywoOhP0eN1IYWhz5A5HoOePF3fcNGLDhrhgHihQ452FO+wsWfPrloV
qKeAO1892VFzmxwY7HC9V76C65JG3b1+gKyjIjmZootnY5ivSeWq3rhtV3UBoUhq6+d8Gfyxk3W+
RI6LAwKGFsDXsDruUnA6SEYSHQ+DPLX2rQFq37ryO82JalNGUiICVGArf9ni7oTEgNqGNeskAAaW
qTDXX+M98HlRGkJ6670p8Dyu8eoaX71QxvQqzCK2trm4Yyt4txqDhwN6mvEhe5Dd60d2RNboY2x0
f91txB/vf5eK5+V56KkrOjZD3dcBLfKwcWjoltk+b4kkcxBFg1+rMnipVG+uEWuJDlEd914DGqo0
dj3kXM2q9kkhOwmi/GFrjP19c1Osjj7SxunbwL5zND8GcWUSeVBAwA3IZhFkN6AwuLjQFYZ4OjiX
INJ8bk/XlbZuGf6cdT7ae3LqwImVMo4JyTNLsIuoZ+N0g6kIxTg+629LMFVZKxpivTJYflbgbGsY
3er77PNYOwcF7BO/7R0o1aM7ih63dUksP8wp/EMp8cxYPi32d1e5WXRJl0/ggIBwIjQyuOgl23tf
VQ7eF3hhUA0dNwyROK+V5UlClCgr2lrhGd9toirlmuPNr+4Zkel8qA42ZlMSaKrLq0HsiHKpA4yx
rjJWhSY2F6pcd3ZjewaGnXqvlnOK3QfXjNwE877HuAh1+/ePMG5ZwBAwgvMhb33ufmm6tElWYG12
Tg+J2qOkt4J4R5Hc6CIYLOwAnodFMaElLjJ1kJwDq7kBJfc3plM57PGap59JsDzoOwhwvBan9EmG
1RNEfYhLQx4L8lWYS+CrJ5bnJVOmQkTKmR+V4d7TM4Bcb7RkkDj6JSswWOtQMGSPaQxiXtzRzboW
Vj+h3KVX2qGj31srL31trqI29+7A2r8bcOV4rt75hvs9oWnqdxCLc7v3lRR+jsawV6y+CWmrKfsB
LvUoL+uHvEkkfswuHt6zUI9D4Qp684yQ8fxT45jYU7fmcGPt5NVHW32atPc+e4RcQDjrv03EijOJ
pic6kio0rjW+yV97xBjSEo6lTN7OqmZ/8cgJKd3z9SAjGnY5s8PFa1cBbgGz8cB93jJ8xAJ2aQZG
wlzSO0j0odiJ+TEUAwMZClgUuM8Mc4HbTLGXS48FZoc22Bn0tIAHcgxRsynyo04l7V1Rj/7MHJd7
57MxahAuBwh/otNrkoCPby3GN0MrtKhMx+Vdj7u/s9LBo6au3ENbFMgxquR9ntIM4dGxdqlTu7uO
ut8rdPvBQkfz72pNjOc+1tLATar8eP3TCI7f2S/m/C0HVNYyCtRMmj6NUuvQJvpuokEiZfm7PH8Y
E9tO2nGFy8os6wYs7RVed+mjdYSKgw4SFrDyBscxyPSw363BPaOB7vZPsvrTxRXEbINsC4HNcOwL
xfMk9dJ4TFTgZ7tsD5nrW8VwQePmvP3mZsIMWi0YhANc7FJYcJgbcO2lGCZ0SP0pI+sbUi1jF+vj
l0YnMqYX5ktnkYIZYwM6LLW7lG4DZlVTyGgXQKVECYZ5NUNW8by8UzkTXJYcN7PXaWWMt+pO/Ykc
60Qh/FwekWKF8bMMXiL6RtAvQ/vMYsKWPFdOh6q9aVGg2pW+Pa5Z+lBY8yt1ZGMll5ccW9TGDheL
SiC4jLEfSGDpIAKykYOvITmAAxKs0GXH+LACOTvsxTH7MIrmoGuBfQiPt/OwrtoLVezERuVQA+V0
+5qPOUa3HopYdn+Iv5kDTARuEKSrfKOKQi5uWCYL7+CHKbJ22UkJhl19y0prECOVZAwX6SpbFvDG
aDLiCsENfr4smlbjRBA+UIqCSm3907FP1qLsu+L7ssjuEBaqL/zdBaoEKDugI/mci7oL2iIDG1yM
CIibVr/He80FkmVSTmycW/n9NiZb3cYi5/5uP2rtUOA4e311E9tjoA/2i9oMkuzusjjE7Hh49aqM
qwESdee72JS9brajQ/C6UB7osd3Hj6BOu7V31VcpNROLshe7uLHFHHX7csrxEwg4AQMIEYXGlPlO
HJFR9fUJgXn62pPWz4sXLT6oMrCf8HxvLHM582ybozXP8JWsbg+O236qx+rG1szD9Rh8+bzmdpP7
as7Uu7WxMPK5n+0bUzUm++To3SWflrCIsp0lOQJC7jRG7YH8yRBUZRTPsVSlWzCZ+TKB3oM2YRxS
H2TkBgp8xQcbeffb0Dis0dGxOehyolxvc1/RtejkoiFVA0cWFsZjn+3X4TZx/mA2HpVEdrRR5bto
bBpxnBel1QDOnauRV3gnJ9H9OJkD13UluyiKjxgix5MXQAXtgps3BYOBM6o4atT7ltPjOma+6b4m
jgx5LPSOrSEuYqmLVznLDCKbOhlsv0pVMxjNEXqrS09vJ8vFG0v1PoF+NYdWV10ecDg/d+6kR/pQ
rvcExEW76/4qXrlp4f9EXAN25PxANlasVrnGeD7Md5fe2tZjPYCYQjaFIrwXUKT91w537UEd1bMg
I4q2e3cawzkkNwXq67N6YvBNspPVY0WnnZXx2OQQhkX5p2RjtyCmWHHa80pFgNFOdtadaq/4dn33
2OfiwxnjI0LkBKTX5GuGmWbkBCMcIGeZ4p2iNDuENElAEX0g1wadsge+bczUsL9vIqbjumOu9liJ
M6KzHxHjR0FuRvoHBwBDu6iks/Hdi95epw3pVGVYCE1Q9OyfNOeJjK3fOBJ3E6Y/LphBoDEDvlv0
Pc6Xo5E1pwarfMaAEZfRP3MhkJn/pD2VSE1exkjD6L+sgnZRMEHAwqMW2jYYTwKjGPcOc5upG2xw
pAfqacQF10HdmymuyooJwmC8tcMfb20qsxH66FvtqTogAdSnGL1Nc0ojWQ4kckEo2uBpY6OKgS7P
+YYuY9nTxQGnakro6FtEIb5LXq+7ueg0bW1wywKPTddSFzYW8pOCnsH9O5G1c4TLwLgHeGTgGBcC
yktspY3W66CGxdP05K3OcJdaixFcX8jlgxyOgOoLJJ9xXrULHNU49nWSVShj6inx7hWn6HCzaKQK
BmXwDhAyT3+Ms2N9TQfF8a2seczzQlaqFi4VsAo8MjC/jjH28y/WlqmWdwRLHQwnIpMWdoYEdSiz
wH0v0uOQzRTUeRWGdT1zD/1rX7KRorCE3uW/i+DOcV00BtU65na3qnVDnPBDviksg/K9HYIaJ+xp
jcCuBBaR65Zla+PiYe4Q6oHrrAw6pyx9YKqOrWe+XbfBcjQ+rG8Xx+WKrrfMg1ZjcaSHOrObmI/r
7AHG6wBQVP7dYZw3KWRpuPCMgd8OHURUxVD+PPeKsTG6GRM1oOfJP6fD4zJ/jmXMZaLnEoS8/zXB
vQKJ61RojcDxFKP9kmfDp9UmQKSa/gDWLaOWkaCIHhZI3RB4PUClcD1yucVAh1YzqVIBUtjelyd6
gz7orbIHy3hoSxoXAnc8M8WlF7nZjaBgteGOM1h2SezbMybIJt8AuPW6b0hXxR1fgJRtu3RQSHLv
pkiP2r36aO3VsITW0G93R3RAKRhMHhyYwEnyz3aqzgSM6eB4LaYXnezH9MGR0ZQaAr9D4muaeD4j
Juo8sG5M3Gat9QViW43+ag/6CFbgGXl2jZLgsJZ9OFS1EthK54Hc0bUi3USDWTNS8G6t7XNsro1P
tCU7qXWm7dSyeyxb/XmuGgeEBNCyMHX6qSNG9llzs8RvY715KUer8Iuknnuf9JjxI6vXzf4ITroX
ugy138+D8pda2ZW3M+n8XnpFdxwdRf2ZeVSXkKSIVg9lQ+DOgXsF8Qx30u3aTCGNjk5KYyU3HQ51
2Vj386JG151GELSYgOK/ZrjD3VcJGVRq4YkNTGKBRIfINNNEB2BrgTvby9JCxsjGQibrpsMr2kxx
zFeIxfYS/5fsmMv1cw0XwWPuwVxZzXaEouqNAbSlo8oA7TIzXOzoGtJhbB07Nitz1Co3zvyXN8pq
mJJN48eF2skwMvAMg6VPf1t0yx8WLUjB9ekg0F93ANlyuKChJXpmZl4MTcjmx+odHQb5sSU3oyDJ
3TqZy5xw81IAoyIUijO8LdXsztVu7J74RhMubbqLx1ODLpKZS4B0slWxv28sFh1QRcuC+JSsR20M
xvylm47XN05wZ50tin3CjQlHVcwu7/Ayz9tsX9Tjbax3UevNe73Inyor2183J1sRFw/qebGpqrfo
0oFNu1eMUNFr37VlbCoyx+PiAcltd1GAXgpomT/n2gtt8hsQUoNVpZAsSCTmcraBXGCgJFOh0aUw
irfppwqqNar7Knwhyh9wU/pL5k8/oEPo7cFxCFLW/mAABpLsZGmbZGN5ZKeqrNWE7BquMmdRbWRH
Vy2iPJYBSEWB1rDxTkazBWOAPAxrNZqi7eMJJxqXf63cV94kiX+iT7e1wJ0yNV3SdEK4BZa4Atb8
yQI/ZGd96WQVDJEd1PNcwOwhlwztK87xtRSj3j3qiFl9r5EvwI+52iOxJSdYtF9bK5wjttmqOVqB
GluptVG/jrc0kRHVyRbCOWBtDq6b52ismEuya4r60FBoQdbOnW7IymvC1Zio9+g26tgX+ZJJ3LYq
Mox/FnoaxCi7FqYkxooKeJBx+NfExwNzE4/6Ja5WLUaQRepMQyDxP0Q4/ud9/1/UpYVrAnMzY8TD
/AOPuhuJOylxZQJWB4kItfrZdMbueswTZrSQXQa7Nvo2QOFwX0hLe4oR/BVlirj1de2h0rTAHkJr
jhTj2zyDi5TcDOOPScZtLFraxi5Pfkqdqc2NhNntvvfGS6tJ+uGimMNk3dDZQPHM42mo8yxLB0oI
pEs6y6/QVTZz0OFLAqzIvbdGuBMU017JIV2N20L/lCqI4kFv32rK8x98I9Crs84hYwLh3SAfXcMZ
DAK/u5tDYEpvyB3G0aHZpN/IqPxENTp3Y4vHWxYQ3SvzAbeTk/rVrXvqHtJwdvx1n3wadlOI8UI/
e4hXSYokdEPWfMVDDl1KdMrPI17dpP3oFD3u3j0T7QD2bF9B4Cz3QcsuKZBcIkLwstra4r6amQ20
8fQSF/DOZICtADjWO9bPK4D3Xt8ohvgSabtSvLGbFXIHrV3IDEVgPIjz4xRNbmgclGfMbQWY1uiP
w0O7U30l1KTzASy55MoZ28XyQ6i1RsY6K5BLx3/3UQcpiiJ0j3aKkuQc2Yc/4k4+s8fl7lRNoQaw
4lJJq3i/eNOx659r61iOb9cPheh8bz4irzC8lhSaXxPseDUUG3OIq9uZdVxrT0bEIzPEZe9xqZqM
rB9Dby3xxx5Ma6V7GCrZzJXQzOaVyJlxRoYtr/EcKTx7N3rj33OjY5ZORmcsiljbpyILy5srrCpS
tUITjAQox37XS8NPjQRPc2/YJ038u+BLds42S2JL3thyy7TugRJBCF7uDYh2pPWb4b5fdwN2Vi/c
e2ODrXdjo85zW/ESxI2R5u9LoYYYdvDxbDisJUoVY7KGqZQdVHiU0TMzGVaW8XZwC4sbZwAFFO6W
CcmGXz0WIVLbuwKUEzsrKMP8jk0By2r9wuwDrMIak6sCezFfrgBzXGoqioPI/AL0MQGZfRJBZSF0
HMgKk1Cuds1iLr+3W4NcnKyWfiFQLGF9ofng0SOyDz+lP/UM7DTa7vp3FLm/xUay0ARwoMfKuX87
OwA8lB1eJcoj4/uZQfDeSgK/0AaYpVR0TKCjx1e7iNvpE4R58EYu94l+VBWUmI7XlyF2DQu1JKBl
UblzuXus6SqvhEgaYwtXgzV0DvVJu0ki6itf22MSpBGSelmDS7guwDgwbIyJakivnp+BWJ9IRlTg
KpbB8GcQkrXKnSojtBI1cdFo+mWFq7Laq6W4I0OKuHfNUY/WA4YjIEWBO/o/jLzLlsS5Q6l1pouY
ToLWMP+yADQrzbLzTWJHku/F/qELH9+siouHo5rby5DBUB/R+oEOAcs+6MF8mb0X5YkNf1mSxPT/
cJFfG8nWvglZHX4fXRkMRnGQfTi7PIyP1QsIQ/3UAg5RD03wKMkm94Tp9madXJy0LSUfVqY1sDSq
dcjbZgjzMv5+fTdlRjjnz9RZa3SUjDH+FX9LHYtGeHj8vrej1+mBWBe06UCG8MG3yZbEWhxody3u
ve7epsqjKSsNslTs3CnOTXCbNZR97S0GTAxdFrpNlFuROx/M1Qgm+1Tnr3H8dH3jBLH93CK3c+h7
umTpGah/1xzJIQ/TsA3JMfYtzBAk0t6C4DCf2+NCuzmW85JaNd4rkbkwBosDGAaX4B++h8GfZT5/
eZUANIery9bcD/5TLkQNprmOYLDABP/e801gOttvLIRk+/E0LpG3B8J/74SoUskwiZcueW6Yi1pD
MdjWuuJT9trT2nyOZZAvkatsF8YHqmEuwayBfz8/JgcNeK9px/TqZQWhyzTnfBlcmJpK242XCWYM
vJjbOdLd17wJ8zky1EhatBFEKFiDSALT84LaEX9Rxh7AM9aCr2X5ExROe79jNG8kyL99aHl8KEfZ
z9ePgHAjf9nkZ2gwEbu2yQCbo+avGDvqlC+DBeLL50T9QasI+f11e5c3DFsj4AYgnAT8iQc+AsLc
zEZhYjeLdJ+AgK/Yg9hrf92IABMCjwcvAABsHop5/E4awHxr1op0ewoGaBP3flP55T4LbB+vr13B
xlZlwyZim0CzseIHakY8WNWcjRj15Q+bMygh02BuoxizhUygdgZYD0KxMl0N0SlDI/Ffk1w46VxP
iU0dJvv8WKjPavrbnToWOEwgeDC/bAE+dH5lTn3TOMDv49XS5bfrqB1nZTzkliNJEIWOj4/ECPmh
m3ah1ZoZak0HzAQFHoZMa/+fAcnqpg/LTwYYN04MoKQeNCu47ibC7QPwHCNIUGu7kCVZ9QldyBks
LlmavRCMqiXjIMmvBSZY7QgKeshLAdvkAjB117Ea07oI0sbXnCRa60GSSglCvK5hvOFDBhDE9Nw3
olkCwHJaQYfbyDDSbvnFQnwrJyHJokZ/+e0d00FIj3zXxnjfRbmo1PS0aMH4C42c4nZpywMIQ/9g
x7YmOJ/OFE0FERmIpHQbzBrlX7WsayvytrNFcDsWj6q1LGtZBPFr/1PrMJFS7JTI+zbGEWOk0P3y
BWNJsjq5IPDBKmZFQEJqgzmWu7FyyxiVSmvgCW7cfbWq+KXJ7PHIiH9l0Y/9U1wedWaKv7UKtZoL
b0ZqC+01zZ9afwSIBuwD7bHeeV864L0lJoVOiFFFlEptdIh56QUFhPF2AnI80E4freFpWiNQvvmF
UftN/uO6Cwr3cWOKTxKBKkjsGf5ueId8eZiU0DYkqxEdWm1jgq1281KwtLQ25wwO0vTacGimagVn
XfUHmnwooDCkNQg2EFv5t3eyWjXxGpCUoAtev/0z1k9Lv7w1Ft/esfxTRiQl3jvUmRm1NQZTuGjU
xhYmz2YsLNXWXToVp1wjn2unk+wf+wQX/mf+MsMlfyOJew+q5WAPyaq9vUZxD4JBawSeWpLfCteD
iWmMQzHiOz6ZWLKUJIBilkGdrSgSZgMJl8l4qBujCK57ndAlNpY4r5uXtZ46GzuXgVgdN65PXCO8
bkK4axsTnNeZ1Zq6oHgpg6ZIHyZCsqfGjr07DGtqwWxMb9etybaOC7OF07ZeRxAj+vE10VGVXqEE
tkqSS9H7SseIKfqCqNZd6gb0WuI6FOSHeO9gSPqfDkN8mN7thzmqw0za8RZ+po099vfNyTXHXMuz
vi4DLy58Z3jT4+P1bWMf4cK1MSCEvh1LHPiMqGhU6hUzRMZW7Y1mYam/pPTZanalJ/EGUTqJhEFH
qozOKtyCc4d07FD8zrF1JXCeGFBGHTfAAG00B9MQWKCaC+h/mH8Srm9jlXMLnLM8nkFyGqjgPWzp
jyS+o+rXnJwWaQmIRYGLrXQgC4cbQ71EpSv6mFY2RiwCagQs40tD99Pk7PuQ0VRW+zk+XP90wvO1
sccd4T5p5sEi2NDVm4JmTk6JGhpl46+qJJ0VOuHGEPflIF68lmbPYkUa3zl2EXZmJfEOmQnuMxVD
Y5RKDeYbCDGuYVN23n7Q80Ri5f/wwV+fiMuU1KkkxejhE7XRuoNq7H6ZnrL/eWq70FAmgTH9gaQw
rkXHA8MzJIMu5waI4cSumpAiwKihnyxP6/K1nfbXfUEY/TY22P5u4kSftS0QIEjGxkU9Yfd2WYFG
U/x+3Yr4MP1aCfsVGystxf2ULdi+PIPKjVED2+xk/X2quuvOnez+U6f2zet1m8LsFnrqqB6wCgJq
++dGDTq6xay1BQNL4MGxWCC7YVwpGJt0H0qATNFJZrmF8dd1w6It1VEFR6yCLAJkLM7t1nPeNHEH
u7Qb1pfFsXJ/itP0UVcUybYKLQE3qmJ8Es9TPm+aYosqg46Pt9BXPX0x9SBWvl1fjOjLgeODMT3j
lQNHPF9Mphc0r5Me0mjqY1Ud5v4wLHubvhNVckPKDHEHWZ2bJatSxu/knVbrttBCTwlVoJyl/VSx
JbB4YtbIuaSZybIYRPTgsw0g+eab9im3fhSG4/fskFW769snCk+MMPR/bXGhVm3G2coTrCovv45t
DU3r34ZQMWjOLwPc9wEXapFlOfSIkj4D5PYbLX57DvLcAP9dRndqDR33/AzE7bJ8cTTqq60b2Pbb
9a1iIZS/BQEyAtWWDVgOzuu5p83GQgdHp0jJ27uEPqQ6OEigbk7DCgmT4oZ1E103KDw9Fso5Btpk
YADhYjrECMDpmiyY5VD0oEVPcZju10pWWmFf+GJZoERAIAD/D1LA82UVag/F4x77B4ngh9SCeoaT
Hxrg+AIvmyU5mcDbMGXmYRQd83oovnHOYGkZdZRyzgLLWXyL+omp+9f3THQRAgMEhR5UFPEw5N+3
tCFjUswJRLBRl83jfYM85bXcd5G+g6Kt24dVstMPsle1qF0A1l0M9SPfhKwhP7hnQpE49zq8bwoz
sk9lBOJwn6qArgSsdL8c/kA5AlQWoEUEbaHuoM/Dd3kWUnatabNnQbRE81+aX++zPRvcywbAZGQA
VdH74MwcFyj6nJpt7yFQdOGy+Ost7AVxOOxSGw3OMkQXSPKOE0TBM4OcrwxDrM4KxZVcJJB8scLR
VH2zXsKOvK0QWZG4DfNy7hRY+Ha4iaECjnlxLs3oanDOtTFAXVOwQtKp3yv32VHZj3fyUrDgwJ2Z
Ysd+k2sYRKkGI0Ud345vaf6azo864rwz/Ta2BGFqsyLug6Vtr8QaRROVri918rMf3tVFhp2SLYX7
RtpadyaGiRndtetr9inR/zaU+zH7/fkAFnJ1EFkCL4BQyB4omy0jVVola6yQYFBH3zV8O3lspi/X
XUAQbc9scOE9gwC84eYgHK2KPrT0+bYHkYVTKvv/PzOcoxFNH1oQrGGivPM7N4PuoG+Dovi6EVFq
icUgKqA5hbbix1jTZsPSYlio7oAbhsnKKHiPNi/L6/A3a6wwsk8bmgapL0NGinfwl1HO43SPdo2T
o0hv0KAubib6xZ1kWDN2m1+c083COI9zJ9WmloaaYtelO6JWh0Spbmu1jtpp+gxtxUNlfrq+l7JV
cfmF3bhN3GK4JlB7x+863V/oe2tKsiTR/XH2wbi7HpjtVekKVBjZB1MBQYwfrcj0P+TKA0WyJNEl
ubXGQx6tuppGSnJmDS37/hsj11QC+Ebtzz/NHQCsOxk4S7SNGoQvbUCYMPX4AW/deGTbW/Y0E0Q9
NZl9u/zm1TdgNbv+qQQYWRDVbYxwccJzK9RwSxhZTvG+jOp9daiPoAr9DySDIkfcmuLChds4VqZ4
CH1A1rXJJ3cZfazcjx2MPAC/f5CsjP1y3u+RzSDvtB3gsxzOC42JjH0ywu8ZRTGGv5FeuC/uh5xG
Fq6SYi2LQdeMcc7YeEmS15QV7pvJT7vPMUp019cjscCPyY2VXUCnHA9Doxr9Tn/o+tfrBoQHCmkm
VIyB2IfmFRcoJgW0KJaeIVC8L4AsGYc41O7jF0Yzk0hpZkT3IMPlISVDMxs95fP7abS7uk/Rhwhc
+pwBoWq1b2n1XPaSMd5LYly82bd2OC/IhmbppgwR1i2i6ujskiflWTswYBTcnE0puYDDdMHkH/4A
U3RmmXMJzXWTVuth2dLfMvCDtsBWQmfi+kcTxQg2NI+HAUYtwDhxvo1uvlgluNiKwLSL8mUtBsjn
UU9/UioYvm5K5IBbU9yrxzO0YcI0LcoGXf5YpmrU5YrEhMgptia4YFTHiqFUNmsamTc6sBP206wd
oP53fSFCR9+a4QIRBoWrDuioMlBoED+ZQREy0Gs+hXNk/QeuNObKfGzYmmMbu4nj1ehiumvAqozu
oFtfGtzCRlgO7/P4JyFva4l5y8aSlzo0z1zWXn6aIjBE7o1n724N1BDDBztZL1vmelzu0lhePgOY
inYEinHxRKJFd/ZFKVuTzO24QAFar0YFdAjllswvbu2n8r7ZpTsIGheFrwXeTzkuSnjXb7eRixmO
Yk/OiEbBR2YR/9Rf18PoK29mEo4RE8Gpb9w/gFIAFYUxQzxOLQtENudfbhnyqVVK1HyGvngeRlr7
Rpc8/5Hf/zLCuUdiTm6szR8ZU3cL4FCQvmT7FsqJdbh8/5PsZbsizj30SVuM1MaNmNQJJEVWfzEO
nRleX5IoYJio96GOwJgILS4mmbmyEpvgS7XDa24nfpJQaDM+j7qk6yHy9a0dLjCtnee0qotOrzMm
+DLfp+yBDG/X1yIMS1sjXFga0JtSsgI90nmn7coo3a2gwD+NAaNuXw6dNAyKTtbWHudzhV0teesh
DHah9WMOFb/fu8ilrcCAEipiIQMqt87T/+cqOSc0ldXyaMVaf4v/jxT0CGprELGxPEP5k5oIxnZ/
eQjnhm7cEDoxVIBLfs5r59cQsyv1xPfsJfQqCaRMGDlQroMvAjSPCUvOH73KnvukgrUpME/9fYWL
xblXH5wT+sGhc5S/EYTfEKU7z8DMiOvwRRiMnDlLk+OUzbT1W+O+MCTfS+j5GwPc50oVfa7WEjFj
matwWD5NGrg71t11pxDdkCCpQQ0S4iWg1ec8MZ9Z4llj24i1s9LCt6yHxn6qshzsfDKVOMGkHghL
N8b4FS1Gg5lkVFSHzh+LHb1NA/Ab76xoeRh+QEgQs+vpodk7j+Tz9VUKtxL0g8C/okcBqqbzGF8U
sZ07OrYyp/tsfSXVl2mSPEOE8fCXCZtLB4dczXS1hjvknj8aUZo/GOtRUf6+vhCxFSTvrFhsYGr8
fCEaSbx/1I5WoL78LJmL0IaU14wBHruyZXp07Lbl0ycM2PxrjQuLa9bWpLNwNS5qs2vs+TGr8q8d
1LSrNj44o7vX1UzGXieOxRujnEeqK0hIRgcbae6NXRXW+7wPlFemRwTxvYNU/le2Rs4n8zxtSh0n
ICjW2c9BEVUuX81O89MMPU0UHepBxqUkDBw4BhCAQLwCiOX8Gw4WyD3UBpeNM73USuYvriRwiGOh
iX6cgWMNLRkuFqrGHFsqwZ0J1QxkiB+Pr9OaB74++Op7CiJRSI3LnnvCZSH2ovTJ2j+8a2ZNVbuU
4LtNJ+t9DSEmFbCHv4m+U4DcHjBlWdFd+OlskB05eNFBPYg71WgSJdSgQI0qincq0P/JOhA4zDPZ
jVr3Yk5KEBfp4foBFMewX0b5alTXes4wsBcMeWMcrYB43pMZcHrqY/IXI9wH9zmNhhtTsr3C3d2Y
5T5p29OkG1OkW/XU3/dp/0ABaL6+NGGQhHgncjlUbiAWeO6XGEpQPTplYAFH0cvQV8zufRuWPwlg
v4zw20cWpXYzBmIZ6y/QQPQtDXBE+lDK2pHCe21jh9sv1FhQfhixX+OKTtqkk6+FNT2SBAVEC9KH
K5X4hfD7AFfCKEoN4Ji5zctGB/oAmMNBOlz6PdNz/Hr960gM8GQV1gKJUqNF8qY5xFf0B3WQtKbF
gffXEviiZ2mVWuXF8GzvZYFnZxH97kS2X9y7u+Wwfrm+HKE1CFMA6+YCKH8hAmrmKB06rBNu3607
9mDO9uSWwc8+hIskdQeRa1sIFK6J/y6FPmNDGSttgNfZRVQYr715i7GU6wsSOZylI/M0oSeKRIP9
fVMASOqygRLzVAZ23RZhu5gPFjJ4b0KhI620G7WX1T3FBoGKUUH4jQSOu7gaUy+yvMfrPOvtEI0M
lPtvDLC+6so3U4a8FdoydBswHKiSXYwbdFnXtLGNBhDphiDNIqSNvgGCESV7s2QyEuyk8EkHe5AD
5YHm2QUPr5vYVWLWQC6sUxFBLsyvsuKlNYebonJ9pWkPBklup2yWNDVEmRXeKgC46/h6SLvPv1+P
ZkC7DijymnOSfF+dQj+AZhZgozGfDmtd/8GzdmuO/ZyNuzTamptDDNgMpAlCCE34Gj7dqMg64ULH
36yK80pS0bTMKMLg4IbW0EaoBBir7B4WesfGCJfQlMpkJ0S3s8CJv5bZUwpFIV0Nl/TTkuyvHzLh
csCf+EH/qyN6nO+aZqa2mRG02S3LC7Il3y3ki9MP4e9bAUwHjR+MszoYgDm3gsb6QEFBiUC44oIf
/y6aH9m0u25DEM5Bz8xG1qARYTkXyI+pWmJDV7IgxjFSi/t6/ZMiw5kJzsXawkmB8lhZLS0f9v9o
iYLcyFkAhJgj6EXOfrJbZPMo/4+x72iSG+aS/EWMoDdXmrJd7Y1aF4SklgDQwhAAiV8/2Xvb2S92
5iCFFC11dRWBZ/Lly/xP3Iscvs7fhhFoxYEP/d+fXpEHWzQBTmlmkAP/zz50+Zl1i8HCGvgQ/wtu
8X/4KMEGgk/p97QJZJb/9rhWFYRRqC10gKHcw2VWo5D//z+s/zTK+KYEYvUPVXX0/9CzoX+9AoLH
t7eHtd3fWdroejz43+tJApiU5/TB3A0/pgPoj/8TawHZ4z+EJrw2dtjgZIL09d8j/R5rJkI3wmYE
rF/oTQblL55okdcF9ug45C7zNQXZThat3c16nefwazVD2Eqev0Z7hv2cKrz2056FWOAyv+d0iOtF
h/OxX6P9oK3uG2qXhyRL95bkw/Nshp8Bz55MKbdaUL83+4iRclpOWVPwnqPdnOQZEJbZahOxH0b3
5aMtp/iDL/FUi2+jPlKOQTv4VWBIyw1rQKz89hMX7IpbN5xHvIm+RQIYao8JXhNu/C2yvT30GPd+
i3aGzR5tsh0VvA9WLI63cerDWn6Xp2KTT1W1hpc5LtFu9/jGwDBeZ6dtHTPi2sWUqg0Z2EYSBV/r
zbwdEdUx79QEP0lm3kJB6d1YRvZ3ko4vVSx6yFNIVhdbpk4jY0tdjeD+7aErDmaNHvZlyv+V1YSz
NUxBPRYm/UwKL1pVGcw22RK2hLlC1lAaXsFVIH3VwBqGt4Iu5T9FtseBmDecz/ioyi2snclpq/jG
DoEqg85albTrVrnaiewNsg/0gFAX1pihVicvgilqiedoomY9tpwC1ZriuYl09rHFJD0WtoBVKk9t
LSM4Eg/SDbAN6iddG5Y+BG77SPkSng2W7zr0UtODk6o4bHyfQObxb4sg07Xk1tbML8nLmErWDQrL
yJu3pp2KcaoHDLqOc+qeqCpuq8jczc+S3sgIt7+I++VR58WAE5H+VZ7KB1clpCYechx4kHNtsnw+
SHAhTmXsplpO1Hd8zYdjMIDBN3tIklUMXJkJzOrndZVLm2Oo/LXvMT1ip04+63wusbI/+5fEZHOd
6RRT0YAutVw9aSKSVp/Mz3E3IWp35fdO9bxvCrq3gzpBuRZyYek+lEeCPZg6MuafEUt4wtX5saOZ
u0qj/ogiBeWkyp5lBcm50BcCtc3wlU6jaOGpEDyGjPwNEdmgv23VRxAzaOJmGsjLtiedzRaIwQ/F
2sxpJpsVTlhX4fe4hrQdO8XGQopty5YTLInMCYvzQ7tmEMyDVm8Fc49qdG9Blnw5Uu3tMAdbax3O
Yp7YDJDwzqBq7k3Xh4VtUnS87SoBBI4ervTW0aor+xTorWVvUg2/xeBlozJoMWoxxt1YiRioWvmB
ui4+qISNxw0CwVDUycSZ6zVrfLjlt3iKMSVgcnJHaksJEjnJWuMEJH+T/BEnHl7uZUZB64Sl6prz
/sT38WqqaGsyEN46+Bdm9VbNWCj3a3AztigvVs764kBBPFXD2jfjGqcNrdjdbMzrhnFZN66AIpIs
eXZJP55nGk4ngueR1KUs+gdQL4N2SUJea0HCRx/1cz3jRz86cI1bPqTuXCqynpiOTCdHqEPGc3Ie
0mz7uW72N2PcvRtCCDbq0Z6HVE53y0LjVs686KY81i2cw/1nBcf6e1eV/Ied46/CkOFx7aO4Q4CY
HgsyV2cOJ/izjN2/CRHkmWbknkdo78ZshpyjG+jaKJrAZ3r0I6zYgMnUJUnyOpy1OWLJ2Xe5cenF
bt9uvgpXPydjdZdSNR0Ei8hnUJXr1SVlDMlOHtHDNoxVHYWK1dk8v+SW2isz8XTbprVsiJDiSvy2
PtMteh7dPHbRquUP5/qiCeaSPag8m44BpGPbKrOkriJI3/c6MfUuoH9P6F6nVDzLnn4u3sAXGzeu
jgX725McH4tatnpj23yOhli2fcimk023AKQ89Rlk4tXTaThgUZedYVIetqWV9mxd+JuTSFw86o07
O8roEFTKvC6wNTsLC84s3aWs9zkcah0U+dkHfYCWn/B2WZOvhEOacKj6tdmcMrUwo2xnv1Y/U4fI
gaoogtknyMWfJDEx0lThETcT1VaqDJ/0nC21N3GCLLwN9t1UXCssKquiKUG7vE+G8g66pDku6AAz
XlmRevTRr9BP9k4WujwPEd/u8ZJfvh/nQ2qdfQglD64Bw/JiuoVY8t919uAFj3JIauYn4nQw1eXU
74cpp6JeB43NaFgSspq6bH7Ot/0xDxb/z6ZgS1KKJZcadeoPovr0HGCRoaXV9GgYz445uOwfM+t5
p2DZdBfkGVyarMU3LsOhscpFlz3B6Mn1Yqh5YotGruJBDfn0QEoLd+Fknv7kC+T6AwuwpoiIvRuc
XgHWkvHQQ6/lOsLlufbeoin0iJEp48llDXRc91CugxVslJq7cKPBcQ82cXA5GzGhCSr3CF8HcgyN
gb0Gif8OBZU1x5JGTayNL4lIxW2X+gMmOzCymicH7nLol66IVnfpqRhvsy5kE2SBTltX+urEmAIY
R7jz9YKc+ides6IJc/KFrA6t+oz1yV+8OOL9qIKl1cLEr25V9LjOeqqRkKKurETfTpBrPRUBiMrC
7sCQJnh3Sb7sDd7J3z3qXwpouzVQEyWn0hb8ktpZ1jrmPykyD9J5SV+pKJc/27R9jyAwioC4ksEV
KKb8bt+G915Pz+gR6QUtPr2U+bo9k0REJ9RICuXWKjtHWXQPU76lWwYSnVD70CazVjb9WPCT97J/
mGdY/gwyxwMIS4KTQYb8n9hwKLxxp77SOH0ieJXeuyv8/6zsKpOafw47902qZdLhP8luRlt1tkq+
y36iR8U2+7OQ+VTbLJUw2dqy4R1YLHnUfXQPYb7kREkhr+EOgbYxm6APkShVRwRCbYlGjqJmeYcQ
t6mlyW7Vyj7CrC9qnpHyNCexuBmdfHuvlX2H2zu82W250dEVmIpPpINxcNxElnxS6RHwhCofsdJ3
GVTZ38dGy+s4TMVPZm35NPVTbmrtE32fFhJFqgqqFArBcIqpeSiD43fGvGSlDtYuC6F/Oar0FT4y
/KSmcviiasH+gAvKqktksNjaRu433XFaZ48BcCGqpZm8gZiIC3uYWiauy+e1uuymDA+9G5Nu0Ma1
4VCxEuocqAJsJqHQvuqkfx0D8DHrCfJ4rd8W8phjZx+CIYF4gqnMdl6gowTn51xDI4BEh3IRyyEk
8FSY4Zl4Xivady5ZyWFjdADA10dPCgjMOZp29q7Z9KaBarQQ59bvJf7xGZSxADBaxV4dttjr1fb+
dVHDqxum8KgcNZ9VYoFD4Y1kpyyd+nYkQXr1RTE90imIjtjhT2qPHus8BMn4tcXUH/leGaQAmvl6
cNuNxfMzJg2k1qbM/kB2GmuPA3Z8sDY14o1KfR97DXseHJDl4DCRaHxOXC3thErABrapdoYRBMlm
909tDHJFU1jAcVvh9yZkI0buk9qbedbkEBqeXbBZdz9BGz9oJlkmj+m4iL2lhOE1osX591iy39k3
VUnE7oZrPp6w3H+LipEgWG4Tn9o58shMDmMeSOtpF8Ft0pFjNYTRIR6X6LTYiDzbCfcTyoblMXTW
f9JhfcARe8mMXn7kW4iCiS7mPYlZD2NhOx/CgiaHtLLjOYh2UVcZY68lvJYOcprG65DRZK2zLX0O
KRPnQrrtxYtofI3gUfqAhuQJHUx03FaoM5glCb4/KWgcV9hiQQTXf2ze61uZsSyqe7cFl52N8eta
MXe/etxU/HqqBBSRQTCxB6hmsLoMtuqxVyk7jHaJsHllvgpQhE652NePEORcillMgVKWrv1tpb1G
3C3EyalZnYA+ENQTKFtmmejbVu4xdMwGmh0GLuN28nL/CLKRvE3Ssek6p3h67U7z6LbaDOIWVSjQ
2m+7xYaRVKrlLvWdV1S0S//dHyyo0+/tuIdRp/d+MXUlZ8SrUlW3QtPgEPuNXJVbabvQdIW7X05a
Iao/8MZaEe5D1SGsuqfC5Q+5W5f3oM8tXCS8/G3XeHgym4NQd7Sl/Bz5jd2Hclc/+wov7DT36Fa1
fYg0wjoq8eWMDhBOliTsn2mPrf5KrLoNctgG2zEJb0gZ2Scp0NrVuRAwcSngNBHUvJ/uy81D2GqX
UFcTmjTCaH4oeUWfo1moYxblBUIdVe5uC2KNnk5Ed9NM+WdGDXT7yvSArd2XvuqfXOgh2ZbKF69y
dtgVh6aqGR4TW97LKvltE/Msaf5RjomGqKYsZZvyPbmBgbD/RXjukWBpDI3yrUeVleryu0WO3sP1
e066zToE5qzV51SV23Vxw7PgmS5aOGxgo2guFgfUwvrnshiSZwQ3NDz5og59lQ7vQn/3RMbqC0Ez
V1vTE5QKFE0Buq3jvO8vvJr+kMDrmga5xG/x+6YkWPpThI7DZfFP6Fqi7xvX4mhsnzShyPlHEvA3
Lyb20UMSrWNjOL7YAJ7jJkDcYJt4Sz2SSZyP+ZdJid3QoBtsX0Jp9LRv7GHdCW+csMlRDJO897LI
miqSsGgxQ9Zi3yiN6twg548S6v4pas+ziNB3cO3cOWOxtw0Nxp+7CndQDLKvRKd/4Z/9GREVHcgc
rrVGF/tUMMM7q2L8THuBMexcxLrJHSr+UEJnqdxyjNkrnFazBf25wiNB+0lCVIyS1gNTyEjUIuTo
JL8rLZAbhBZ5K5MtOc+IBo8SukoQcZpL0iYSNYMzJQgIk02RM9MsgFvQYH4WFUwx8HfKrhv0VG4z
S9qFiZeYF/6sgY6cTc/4r3mP11PlzExr4RaOtLilZyyALK8Vitgr7Vn4ryh7f86WKrwosCCQvgfR
qCjgx6qnMbiJw9zmfFVPSarzg/aBPe5xgD158ApOTCqw0nAPUUNJNGVz71Psa8UlqOn6WFSzfEsX
9yegWv3Ie2h91bClUmhEloW1xSQW0EcYVQ+VQM0Lyc8k+1qQP+9WVlWd33jS2iI1f6y3v1gSsA+E
rBgBPJz2uOkhzNMWyn8NW6k7rEXClR72pVCZfSNFcs3TMGh27O1gcRwmW0V6mA0Wx7fiabUl+izU
Rilpi8U8jQWBNccDLe8Ejmjmr5Q/6iKr+yo/sr2FZv29I0NdDeUhI1sTpEkN5s1JxeI+0OiGscAo
1q/FpV0xXuj45KOqG91ar/JtGO58+pEwyHFB0SBdgm6VHtYs8S3R45EgIZX+3oGfm6rg4Lf9SwRz
y8n0j5Ed0wQOlYpqqbEY+WPDA04JBHuDvlVFTpplJv9y2l+EWE4Q/2rcpK42BowSPgVafEX2Kw2S
GhyBbkpf3AwDoaw/FQ4rdWHV7OotErTTkjQsmR6wGXeGsmeHkveB9esJAqmtTvNHLPLUi1zO6bAf
U9weyzV6j+O6P8DfrE4gFV8GZ0d1HcJsWpy4OdgU0tY5VIvbZBvfJuVrm4JOTZaTq85zqc5T8mHS
8MSdPWo033iVejRI87L4oBiHDqs9hhE6Bf6OLH4usupuqfLWpQOixlUgDLotBWr4ZJL1tIp3qx2q
/rVWmz0To56jJa6DKAHeVLxPJSz+Un2gLm9UfAm4P+bV3Il5HmpRPeZVUiu/nLNZHMxk8HbsNV3V
1UxtkU1Ir9OnrlI826qE/gm8hvOE/i4lbZyNjyzer1UmrqNFE4BCtiiWN7lVz3QAwBhC3Wa/lH5/
3Nw7Pu6DcCgIqUIGh9jNjvIhvZTgrkzkOyKk4pgb8RCJAGyB7T1K0CER3HWbXpZENtiGODkfHzcc
N2r7rtTxvYn2O7/9HCoArWNnh/AjUaKlWXAS8WsRibpIlmOW/cgn2Jgu8tZvv2j2QBFBgsK/Ok8f
SwAsWx/Ve0Dg2f4VhgjSBFDtgGeHLy3adMr84MuXIkfK9KcHuLUNMK3hadj6/MiTvdlM2eXTxVug
eVriHtgnHue1XJ4hftFluPsZ4Ieh2A+o1GH2KToP/QZ4AJxcfFMwhhZxdkzgBOmLZ0mqTi1hPaEb
psu/DVieOcIMuaZIY9ABvubJJyrvi0LVscxNgDp5DrfOYX7E53dSvSs4Ela9q/mEinNF+WOfNI0f
s0A1lsgm508jNAgKlgMJ3o90JnVQJtgFX5HH1K1X/oBy6rDtxc9hil/JEKLjV6ZFAlwla3dk9Jk+
Fu4pdzB0p8NhSpHxX5fNtrm7251rpgE/HNjjwM20RNbNk9qu6DH2Q7I+MqTUFdsfvr9m28s6vqH7
bktdtivqcKAAQxICLXjYw18oiAL6JxzPpf61D9d5f7Ts1wSAeVqQ9N/NCs42WsvdymOBDNCXX8EO
lcb4k9OsZpg7wYyg2+fyUGzqebbxbw5nYDix8LmzHgj93r+J9aQB/lWRB2qxnTeIs+/0RzKWyF23
Yb5zGs2NQEAiVN/DJPa4qq1juhBtRtKW7/iqW+JbtFzW2UV1kD0Y/dBT+XtdR+DHJfx6fVf0ecdL
cg258fWm1yPBPxVJfOmtPc9B+bSY5YGT9E3CNVBl6lZxePsQGn98x9PZVh/bgglQRvVhGCOwuhPc
oYqxLi62RqGvxx7Uy15eh3i/icAdYM/wj9JwbuhE7itwv77XsnS4NoY45NWh9XFSj9CYaatKvA9Z
edKTrz1YVfn4HaTmA/gFB/Rqx1WqUxqrQ7YCCfGFaw0vT7F7YVt5jrTqNpljpTtpNwojTNjc8A26
DGGP8jG8CL1hN1pdXbC8sky1y77WSL6tZ1Fd8u2OKuQPZQ9VSjq+pI1x+VFBi3pFVF/K5Y4DbOvx
PQvY9loMquQQXQNiT0GQNCKqGuayBwyd77ckvUvZHx75B6xXIgI9MjVf8pyeMvkSrJeofCUc/k/3
Vrwy/rsCRDkmD1XxTCX+VHpEINLI5MPq01a1EbmnMB+kVx4uh51XNz0c9zm+jiRt1Dh3yv0cxqUD
5+w8ycOAxTZs6dMvJeerLe8cgF9SiXPPfkj1McDtgLEPK4K26MunmLpjyDdAIS80ie+4f/ju1/sJ
wiDD10iDk0NzhOMZQe3H688K453wfU/34wo18DQzbcFhEZILYOdBx5itc/hNVoO7ButwiWLYYUA8
MV8QwxJwDg8hhxIguMsGJtjZIxvvvtUFZvMRRb8cXKqLz4XMyGzZ26JdNwlf1Iv6KlBS9AIPtLd3
oG216/6R5g6TBRTgcyOATO39b41YNLE/ALd/zv73sArYvlS1T4qzA4aZzBtuenheNlHnYQygeG+D
gTUze9gidinDvs11iExXnElY/KiAXsyjva4+f9jzqK8pfxoQlsZMo6tWdezGtnA/F0yrkoAApwyL
Jla/q+FPBTxhfZ8z7OHPRtajvQzRrzmHqsX8peNzJatPzXhjRd6UkFvB9H4jgIRh+DyCym2yFkSu
dl8B7g51avpDsWOrtX/yq7vCabMJ2HbiSH5Z8RZjR52iv1oybOSNFro75wwGjkpAViWyh9TMzbJW
Hfqqj83/NljEmOVai510lBbNQLZTXG3nYN6bQU7vO5YWa4DbHR9BnNS+rkTSBADCh7Kbi/SDp32b
FvNR0fE+mkBWk5g4oXmZ4OGk4PytS/hXbHgnO3p3KVBn6GYHRKIwHVggdUr0j6gIcGceKc5wshRo
YvEi9CK8fSlh6kViiA73R7394u4s9vBOqr9TFHb7ttY+ilpWVHiKB9wd9CgBKgxyTMV6hqpEE9Os
SyoYhoCe4Hg7J2hXcmBsC6Zpz4rTh1mWmOgELTbXHvV4X4iyE/2n4Y8rshrr+/4TOrOydVPF0QOX
TH7KiGI2w/0raooZ6YXj6XLIq2N+qdkdH1x64olxt3WgKbqJHFXMLsq1TrA+dhwrg5RaAByBmcnW
iqUPH/uKItHQLAQWhndKZ67eaeX4IbL2ke2cfgDmiE6p4323TPJxCPL+jGniaSn2NzfCW48vePwO
ZV0cAPMdQWzsUj7uN7pty31sx6zVIxbf1cz/YPWGNgre4qCGTNmZE/2LAxk/6pgkHbqXvJ1QrB+L
OYDw/Yw+L00LFEACZgnBNqPhkrPt5gQDUFsOAHpgF3ocYHT1lqyhvPQ+Mg2FjV2zf+PuTMqsjcFL
rWFfxrpR0/FkhV27hEH+qdz2N1/y7Eb8GP6Vyv/9VqT9cJt+98VATylDQmUQP7oO+errhK7qcV2y
E6PE/Ugwnv/LTTrDy7h6Gyb3EVdA6ODthIMOcMC0cbmGHQwSTDNxwKXQ5NguuLzBQYLPXwdmhk8r
0JG7wSLtmcHFC648Whco21XHJGevUwwZ1Dyw6Ca8wDCZgOOQWKVbj7f1MQFxqgtOARyQtMdmJQ0Z
Fg/RW9ZD4WCHU03sJfNWHFPeF9dKfBcf3k9nL+Kt83rMkTUqTE5iwHEjK9JvIHh4mggT1zRYSB2B
uyMwBQiLrsoJBjn7PHRAqg2AhG/9JwiJ1JOIst99UVS6ScZcZydNmXoYE1K+w7rwd7oy2E0k4Q89
TXBpYmnG6yxww6XcJSo6HQ0YofWZPhGt/2BiaoJaABc+iiAhGNdResOAIX5K1JRjYp3DKljPAATF
INaDC7cUwv7oR/EWwJaBF/L4d6m28N6a7YvQsQ/rjZIeF2TRbSV82gpPMMcvNRa9emTWAzUYffOV
mSPcL7ML40ACM+nZMS12f1NaWOAx/W9LIWfDFexF936k/3YIrzMknCp/mNX+SEYEjEjIGGCnRxll
9+WPjL7jGaVQc4mNKc8mmIOLLrR90StGOQQV2GNYTE+O9r4piZuv2eToO9OxOYwLuqUOhA32MCo4
COZ9BUp8Qlk7jUtZYwrk7tIYsKqiTp+BKW1n4ab0kFd9iblnBpx9TYPDspPhuPn4afi2zert0ls8
iU01VbFDuF061KdjtTcrSjHq/b2BzSTKjKE6xXbXtfQwhMBC9dOaipcqBQmD50D8EhamdTSzl1Lz
U6b9dj9BwPVjXMwnLVIH6Id0QRH39Tr3cV3pqFki88/GedhN42pQ38hTupCf2DzGY6PuezCDEmah
7GLD6cro+JiVC1Kz7/uasxi2sjCuS/obV/1DxoKyjvewWclcYpoeQ+5sTWj8VlR9cAzInhz1HJHW
qwFtkQiyu2BEWKnnYZP3+zCr89iPD0M2pBhrZC57CefMoinlEem2OAbMkkL4HaPe2lh1J6MJPeVm
zfsqsx2g1xLQepngqusNszeme/T1Q5z468CL/Gq2zEHBc6Q3h96mDWK+vqOhjT7KZAye5wiikQk2
D9t93OzDMsVPBY8e5zDCxBYtejfJ7CfCE8Chgbomyba/AXCgp5SrsjNs/hxJDHho9fGvsgwYev7N
g9eR9fZJaSxYBcKkSHKBes1wwsIaQm3FMwCmkwj3ay9oUQvLHpPqe9O74n9UuGAErOHZG5oCOC7m
zq2w8fcsWpaPUQ93WW9zHOYSPoKoiquqDREfW8HtcvSMYbTh++KbavJ70HK8ZzkA01gP8udKtp8G
jr0retApPrO1GCFqm6wt2G/xxc9E3kNPMTvTcfpHCy4fpgm6pA0NV9i1IHh2gD2xOeart82K6U4l
xb8kWeAxZOIdVe9IYdO0b/c0xFWDhIu/FeX0IycsQ/kL2CmDt2INd0ywr0Etqhm49K/g1OQNH4d7
7SrkQxK8L4nFfq4QLw6UEp/2d6NLdc1xhy+S7vxPsMrgd1Ck70NF7XuwrOrAHah52wR7tlijXAnK
4DNffPHgMXN78pDvRWCJyNqGsOKpFQ0g47rre4BgWefl0gMs5ODbwC/+IQDL/jr4cTguOktPfcrY
E8u0gqjOiGQiF/hdYjuVdYkx6WEQi4ecfgrVx4Jt2wvDrjEsMQ1CrcnHEmpeJMHXLSgLIj/ASi6t
+2zstEAM2UIUx6Tn9Ojy1GPLOtd3RuYYWQTKISFNKQbBMLsMm6Ey/Evz0d8wx9xbKHzEv9EblCdk
l+AqjOOdXzMwM/T0lqfpXyJQNgQA0lqBEegly4ztpiX6u628ah2My3wTjVuGkZJCH6SR51MM4U/Z
vL9NKxYK7IpS2UwruaggERwx+XvCs2FRixGUYaVa/0lgkDe7bqJ1c/7P8SV5o75k0OH9xjSWydWm
TBe8a3RS1ugKeOqum4wiMIQDLunktTvGTjzPOoZhybzqW1oE8SUm3DQJD4tTNYbLXWjXvfFFAHnL
CMt1G/poPv9KJ6HbVC8/p1kvB9SOxWFx+Q5o45tqs5K3jPmqKRN69SnFvDynFvg+WfjVCpbjf5rt
rggpcBbkhnTFacMmLk45+CwtvLQj0Nq2JQGDCLCJ2CFPWoLnc4Ab4G1VYB7bTXTfc1az56wZFnjK
yDgRnRvdWarU3cDn+mnS/QOHQ7WxyJ4THpi7LInfyYAtgOTHINTrqmZXbxBiRoY1v4cEfwvyUR6K
gX0GIkLZm6uyJTG6UREzfvDV+tXvPjnJcETpi08N9V0WYpIuUXhiHes1c3B0AnrvjyqRWCNSegYm
nl2MH/g1CUeN2SYDE9OApDLoFacQ8gE1xymvdb7Pp3ytUMrwjT4HLgKpTANujpj9SMo55nVaqtdl
WtY6XkHCACb2A2AphPpT86sK3LMRgbhzck5rqDJ/KrYCNRY0aL/noI8Fw3g9BpuvNUNwi/6LozNr
bhVJg+gvIqLY4RUhtFiSbdmWff1CeGt2imKHXz9H89bT0XOvLUEtmSfzS+sHi5MzL3zhBFbp359e
oq/TIDIO5Q3wQIEy2tccLD2tKhA5TaQ6bH+2ivRajPpLnYp8l7VxtbW8gnRR3nKi9IS6eKaNzL3I
5TD4Ux8mDRe4xK27YKzyNlROchvGEhtjQr1cevt9UASUEi6dkVsTMSfwgrRT5uY5WUbzYlRZuav8
2Hmd9fjP9CcnWDN237bgAiJKKw6SzjC2vrHewUFxNw04CPLAlAfdbv7sOKP/NZfl2W2T6rJMa3kQ
wjtZcz/vwBw+HKud9unAL9t2UPtNWV2ljt+c4ya+5VXNp8lalTB2uUP8sJd1Z2dckHxPAf1M6qG5
/wUcuJOHRddj1C5/N5UdF/shWXa5Du3Qju26n5LSiRIEktDo7xbJ3Xpyi34J50mz3hLHbYLBMnGz
qFk/dK55042ue+o4/Ryt2pLbfl3Tg5ODJs9yOnpm1tL2rl/obcVGRnTKU6W9LrmXaYGZiy99MKZN
WjEesOizOOSDZ5hJYp9qbbhqrZi5dGkV1Byevj8bDwV0PXCdmfB6Txz11rTdxAPXNuFgadrefRQV
/fZ7M0bf9DlejplpBnT619u0JRjgpBUAqZyNF2GQTNxYTXNUwDqkqV16RtaykvvZ8IbQE/zLobQx
MysovpwhrIEw+zqgPzzdGJnFuJx4xsKS9qsUlQV00Yy7Fe858PTyyywZit5nI2xYkcjDKP331Jx5
Me1ZR9ukBr/OwSuM9o8pHvZmSHnX5juIoSWpG9WrJfdLPfibUaUKUbUuo9Tq7cjVZ7QE03ytmCIf
LPNMqMxn09AQ5zHQzSmgRufdycenwjb0TbEa65nviKjgsrTkBLOrbyacksTUhlrDM6zbmnnyMUiq
H1fP/ECDIWzn6ZQobQ4iZ1h+JuTQbSOsTw3jFSZSHwKHzG9Mj03OnqKSRzPvwLhyqz1PU4qQK5xL
X+tq37Ri3OjrMHI4jdS0x8Ht3Kjq8byGigN9W3jGqfFGKyhmM4vSFlfIovw0NDKn2HoiMbhBJ9qt
yLKjsUJWrqVpBXBkjDU3PS6EhZ3vPFCZtbFhjbz8imTChi3WfeMxX8XGuwv5Gq8+p7uIhLR9Qaat
n9vB/Ip7hXJU/5ux5rcOU/w+7F4c4qZRzzLHhsGv7c6K94chq96L1dVY6Mp5bWOLJPCu5RtbUMSq
gjfKStD85rL1bsy9BHnNV3jnGvQ4gHnV9MCPkc5waQrvKdfXD6dz1KNuy9es7KqtxtjgvmVPEbWo
D6puOuTDLMyMp9yuhm2nG9N+YiggsDJXx8pa0LNybUH0yX+kBLjwLDv0vfIzT9puW1Jq+Wjrc/aw
tNYS9cP99DguX3GtJ5t+kHyRtuNxMi7rEzBa+cQh9W6Vm+BbxGfuErb68+LqrJYecDjT3yw/f5pV
5eMcICvHpRo2kziIsoxkPKWIdqo92C1ztqU2pZE3FjTvyqneFa1+i13uePVHPhTjhfP9GJmD+Tt4
zlNsiNPspN4OYk3TPql53NTDsh7SWXdRVT25McfqXyYGABWz2js1agJc1kD620zQzZzkAiYExsgT
wKXWG4YmaNbsvjDWf05snYuxZoSw5SKoVPXRXptrvo608Ft5gTqopwU2gMw4rs0UtyX5XTdk0b0q
3fYj1SsLkxfejsPkUfbT31L3jCVglsG80YeyPhBMxC/pueKrdB0D3+2xQXDmV6JH5oHsYHHy7OFK
tcCTnHKTu02Wbq22YM65bZZh1Q3/mZzPtgaTSzcO/Z2bsliQg0XxkDAhmwdGN4KZiuZs01b5i6G0
8a+YZHmQJcrm3DhV6CfNxfg/uuRByOySXi4PsZ3b594zoGRdF4sJzHLTG/FyKvIMTyxV5Q/ko4hM
m6t2Y+VzhN+u39oSAE8qPc3DOygWakn1nmTdOXFyXLAK/WPUfjNnWvfmzBazDiLfZi5Lh2gMFWGt
90watLAQcq3woaIAnYYOwX5OAMFMx1QYX86tMJoeIO46SXonGYS48KDUbDTDsXaIAYjOei0He4WZ
dNJ/dI4dE97/SLUD+VwdaI1/AonI1EtRT8mbMlvc02WOcFab5dANEto4w0FPZ2d6Q8jxX7T5EssV
qSjw/GLvt/F+zou94Q6sz7H1iFqpTE75FqKJhtHzOCRZAZFflMPR17vp1XT9a4fXemToKxeuda7j
0JNwESjN07DvZ48K/EH05y6J66idhuxiW5AUyTCPG8yZpGQ9Tn/dqc+BbyCp/R4GfRoK55Io+3vt
MdIdlfXbMrO/tGVyD23aqkcfjyMo4hyWvNAR4w1ujNK1dhQQ4l258befaoqLdPVW56N9okM+DcqY
r3u2gUI0kflbrbkP05auvm1LkglmnFpBmfnAihwd4phZeW7jSCohaAFo21Ec7cbvT3FMBzMawfyg
uV0fgp3lm0xX7pPGOdfmqUj1+1eemt+lrF9sCIGt3wnE10ZWz4PSJ+By68uwK/vYmv41i71zyzNP
0IVDjrEwItUDjnmJGx6klm71bkvZZX+oMqUdIap32YwIUUxgs62mEawbkWrXpEQ9yOish5vEZh68
V5YRUFfLY+N2lpNsCTFkTWr9+oV9bddZP/iNPlCY6djPXBqzrX5/2VOujie2jUute/GLwSb/4s4L
BrdbRMlYaCHUmnfUlir7N41VFZYohNEk19Ce9HCVLO953UP2rJpug5zWXdS4JawwSZL/0jWdNwlN
CJSOiyPjEcSGxaPHtDZwh6ryKWuzTybt6eBN5nTIxDRsTZdrKPpszXFCNkod9HECqOkYjte3dzBY
qua318AjiKt7ADW1c+iyjIu/7RI49NMOHIAwb7h0Rr0tYzsOxiSJ9aDkNIXnO1jvA7q/luUX+46B
jM5EGijHIVZ9filbrOoBbPddACC9zF5b/GhWNn3ofmFuvCbpHxxvGDeqSxKmojbOK9GehaQ104FR
4tl8FQbUwDYJX5i4e5t8SuA4a/fp1MOlltbfpGVPw5IO/ARYCMQjvhe35jrY5+2VZRCSYmC90Pp0
3Thefaua/sXxugdOgpyvCyxrMAK63+ZCIH9SfhBpUtfIyOi/xmLaL7ZtfEknqbfMHEoi13fqR+de
gaBkc+IV1Y9Jb6dxYFEz/4iGdb+FAFl9cyMdNr6xuBzwnGLCHO6G11I01r9snRAVR8OPyCF8mK3I
zonWrFFvZKMZKJYHH1o0a3G2SuqKNGxUcoRQzaPnc4nysWDTAZU+4AIeHxfPzUOj7TpEL4Y5oe5k
9YWRziCi/tNSTrTZaYbYV241ReXcqKiEtIgGrRoDN+YqxX2Mdcuuzk6ugXpYwuV27FSvfM9D2Orm
tVuMnwU7a8QYBOKo6p92NK5EnyjttFj+11Z1EP9Dc0isBkvRm5OT4aAqe5668k4vL3woy8ZE6Dib
znoooIRfncbBo5Gcch2uFr/KA/6ZjJx0cKoecvKu9wIvAwdCqFNOWnhn3ctXQPKLUCc0tI/vV4+i
ybEmFpAAw/RBhqcZ+7kkMTMkvh2H3IANjjTJP+HT7kgQzLlMpXYGnuv25ngHKrArwLkXLppNgvRe
cjgOMzUzRy6ublm3ND+ek5j7Ss3c8TLn0rWe++D4gwnhyimdT02wrTZ8E2Spt6tZIyWUybClN+7J
QjuKxD33Xme2QWMNdar0HV76OWsiIQxjAzuSBv4gvaM+LRc3kYgp4wqdrU/Tu224dQj0xv8UC+cF
ZToHSdrkgY+kvMTp+DFxpI+kyqeox6HATUNHIl1yxidm/N54Z3bRnLgQautv13W/llymfe/VLI12
/BKP60T1W8rr73QGLnWWBaMg5TWuP10GnHGx5s23Mos3BFLtV63QUn2txq9K9/+VRpUcLI6wR7mY
3WZuTZu9N0cavUdnUkUMrEgzZHz/haDTtO0czz8ZplP8rXlrXtuuMB9kWrqfgrLvF8MQP9ldHotT
cAeKfEE/k0yEtSOGsJxF+s35Fn2OFeFYat7JZ+nf5oCQ+6ycragnBBlwm9KixdKozLUVYCK4Czr5
6ucYqm42fVfSs3osUlVBuQgtKHzf/Kn5GEPNJNI15z43L31MI31dODlUXM1d1YudY9TTUyxH7nOF
/Z8p0cjUpMRxbfO3tsa78wqUZqOWv1pJ7/AwU0A8duOPbkovcgrerzVn5WxITSGEtAnLgOS16lBO
DI3mJ04bPTBSlz+4ePWIt8slSevnnknOgaFyPlatPmPhMJevqGO2oRnBkUryfLxkqc25LZHQIcJ7
4q1GIvCh/OX42qeqvUrh3apR9tuaHRqNAUxu5sQPKqprQW8yKcVOLMICS/voWPapTeSfybCibZ8Z
8jLCYG7Ndrg/Py4+p1dpRJkovrlOeoWYx/q7yWV+G8dxeJKW6e5EWdRPdlobTA9sIIAWDWnfalDU
pxQGLHMABqGgKn6ZV+wmfgRgboKBjHC5kfq2djL256DBnXvKnZ5ULNwB52GwchqLISRbUmht2bP7
eUKEukxRVbr6h1o3HJV6sngGEGnIVcRvcdr7j6saBL9BQzOuh5CluhLfB/DvjwMmUVUkoY27KmPL
+XQFcukOejbmbwh38jAsXYJU5y+wdnZyrFv4N7h6Ow1yM3FCTsgPmFPxQ8aNbb8YJUIbDxAij/66
9kOzgU/2Q9XehexEozBtmn/8Wftr8qHce9x3Pkak/0iUWHkLUbcd2eopxKWYv8QQ8wasbAANleah
n8rlfTbrOKLYBlhQ5L8Vl4BjtdrNv6r0RphXyONN41vmj91bnLsdWbNHuf6pT3owhJabc9Yq71fV
9USUjsdTIDDtGFuXBpWvutBI2bHM1mcnYEWh5Ke9Zob9R9FSGdQ2RV73nvogMYf/4izlNFAbZbgk
8rvk+A7FwJLnNAC5I+AGGaayD8HlWbQyBfTVVE8eGFZSiwrVfvhx2uKDVpz42BnJzUi6d0t5L2uX
OBtF9vwkNUueErPO9ohCitBW9ahXzmVZxC1rncdOS3aZZf/aBXaJkzVlYPaNse+1Jt1oKn9TBYS8
7bIbETJDGBb2elXL4oa5Z/9aZf86NvEa4oO8NlaC+HUnHJid5gSLMzufA3s1MTMYwP8PiQCIB0lI
evq4OOWyhzbx5Y6IEji0KsY9ds4pTWZkDU5HB/BdCEt0pMd1JeovE/7Qzhrf9L4admtfZy+ZdOW2
zUY/AD4h36S6l3J2Fw7ayx04yCfma8xiU5Xqv9HwLpr08fwn/7YazbDvuiUNptr6Z9Qrs4zJeG0I
MSOi6FBKeaING1ez4QU8WW+Fi8vWL/XM7zc8x6rjxBozBLZYdQciwvtrVuO0LNa5LEt9n5IyDqwm
XnYdyHsUM0z40VSljHDThpCr5mNjxXWg4uTT091ux7zDIjJo8I5yQ0IntTGopwYxv6F5HVKPrGsk
V6clNwuTJQkRgXqJbzjaNbBs3T5o1Ou+zmQ8Ivqyc7jseYiKNeZN8ZsxtBXxiqnSUnb/O/qhQddI
ibaJGzNau9wkCJNLj2G9Bm7txcqz9jtOBeZbAdbqpbAhyeq+Vol2SBebuQY6OiWrYtvvjNhBRTET
FYq4d26tibKlsi57mRuvobnDWB7X5L5EuuuyJ0vc4X6os6MMAJsGomL2k601lSfPnW91Un4a4/Se
ZdlrXZdEAArdDxeDPX1MJvHu+3xKmda0VyHgcfUcOaQ18UhLrcuekllztria9q4fu4/0rrHYrjaE
5moYz4YG66hSDncF0Ynf2FflsUrxqQ3hfbFCvnc8sI8EqcdPucj8i5i3Oma+Sw19jRLznzatH1rf
zdFAeJMeL+fJzsiSqnVqwmqqbr7ufZV5kx29GWvAd2cZxUXt78ArJig4tlnpq6vdOxYMs8axJ/fL
BTGnzNzQJDKwleay3IMf3VOL5hnOzfBl2nUfErvGmmgcoCA/P02zvWswL779eQTzNf0nkxzPFHfJ
qYqbzxRL7TwsQxJ1LZFeJ8bx1lYjf+1lxpTJQeue89pPghj0E62mOq+L/BKcNnd6zmgYEkcMlld0
Nkpfr459YcpQW5xylzjJf+RilyfhN+fWNqqTnbb+XmDtvWWxeO/mpdppJqOWE1veKqNqDlNjkeGr
zc2gwBqV6xRVFA8srxBCr60xtp8TVTm3RWgqymU3dhvZzuteJvfncwQ6KDVWHdwhnDdDuv+NokvC
okjx9BQlj27BTjQl+raBpt8a+ogbrOJu2CjqhY/rYP8sSX3jD+bmUpepklFdGM6DaFweAbtBpYf/
hDxQ1rQEpiKWbszOu51U3S/DjG6yMbQ769nQXgFNNG8Wq8j+q4zsjJ7zJdrJO1G2bwRkEJazgWRZ
5LN382tfXJvlPi+8WkP+LvovBkvfVT2eFfeNfIh0LU4/tXXlzOS04q8qOI8Ikjmblj1ItE35niyJ
FwMguHogFrQjrfNMpl2m3RbGJ0HIH7S93/cfM91WtxmRaVeatbMbVG9vkfBpQ8m89cHJEHPjecwO
ir1gxzgoyjnG4rlt+pym1k7VJy9dxnBiI042o2ihKaskfs2arn+jqTGLWISBsweoSxgWPq2MZPjc
gQ1JYffvNVGAYCYgsUfgGF4sT68+EOBjHJJG7GjW2WtG7zqRwO0K+zh/F4l8iJ30mYKI4iTaTD55
gtugWNz4UpbISEx8XVdIlEJmZF0d97O07AezrIeQ08WTHsfJ3mu0R+KQCG2ZElGml90DKcru2OQZ
XrFqaua2el5/Jb6QHcx2LEh+G3ii4FCmlepBXIz/FBYHHyyETpfkBt1qvlQsSZPzOVeOuihW+MdK
W5pdyju8rWtYdL5Mqo8qEtXW3Jh7Rlav57LQu5Nj2DlTIdcqyJkVHxFT0jbCNa2ND1SzZaon3sFi
7VXGUGiGi0n6CerssU8F09jr+V/Bir5dncEN3bp/9E2Aj3K+LPTo7BtdvmpL7f63utDX5vrSr237
T4geIIJ635ZAvyh3rHUgq01SnJmDCcQ7ax8kxNVWkO/YGi0ipRF33ktFq3zgFlO/xQn9Kdr4Bbte
43KljZylEXG2q4055RC3P06euhCGU7xSgjTGjBVBbNU8dTAlT/Hk1VuQK23fibXh9XefWj8ft1PB
bTheHBUWBrYcTWv9OREsckktzZ1hfiSWY7z7GSKrh2yi5ZEZFwf6KIKUPEAv0dWdgmujdF/02Qn1
KTtkE6lwC9B09PPHuf2AfsaR0P+qEh+LV54z64KHXCP8g0ECy+tONT55yWBuCgN8QvPH9FgXK/Nx
bDLy87qwraf5uRgqlJWUi1RzanS4hLXbr76xl91JDOfBLe4XOIoB9nxKrrOfyREkqaB7IEgesa6I
OkJpBaxC6J5i2FV3v1LU5k2kv8Oa73zsVxOfg4rY7eoS9lmbuQMyZOyS7hwGT2P6kWv/tzYFP5fL
tQPkFHGUWxULnofIwJlrz0L1vtrTTaDj1O544g7uMjikxGrRFC6bnT8X5u8M6V/mxcZaswNK1U+7
lFfLtnCs/+Ns9gvHFcaN+9x68b6M1Y90++d4pJNsafc5C5pXUxlSI4mW7m2GXBZKMEV6TomRLtm0
b1ZoPpG2b6Ynrlpi7SzDf/WkFXCavwIlbPOlnZEX7Xdu6OS7tAeOtAatL/FgoBAxOi9r2mzLJaLj
igCY2lD36jXVo68IysbS6APsiOEei3KOdQacMK2ywWFq8z1rAuZh6r4NFt0FdQY3neXWQ6t8Y2Pl
JBKqqcwii5zUgWKYT73jLsZN75Aa/hHaYT80NkkrnS6PPsKh5KWTG93QggmscxBMJxtkqLf6nvDP
fp7zZwafH9pkZH5Ze1ithj4J+4rrDRHBQ9H9VZ0TGBwkTc+mLwBEutZO8DK7EQ681MBVRbOX+gRr
IKLSLY6a1Xy2sgyn1tnB1QN13OuIY2oh/BGwGfoiZqFquPrScvPSsNwN7vCjsIAgYNvDTGTDWObA
FcZJ4qf2LWc3Q2X7zn4n/fJcLaRqZ08Xm6Ghjj1h4DeGXy/KqPQTzgzsJ1b/vOKQl6m9HWqgCqgl
7Cjrcyhy5pGLMEU8IR1KZGKstmwcm/iePFDjv5RMf7f2nD8xWCzfiNipQlMmf9j3B9UxoFjN/M7J
ftGNUz6PUdOvByp0eFuY0jgRPqgnRYGEjlGjf1s1DJfk1UFqIFWAuVjboTIxtBYU5XL9W3EwWo9s
wVy70WTJf4PbI0ma7b+GoqBq7hhsKcO5Hf7rc0vf0LgLd97CJBXMS2S8iM0bc4+dVpUMQUF+unqF
JxU/ljKjLNY+XDUfM9JRY1ffvZXtUD3pqr0Mxa85w+f7zSuoxckkrY6g5akh8s0vvWIkkFedes4F
Tc5tmte0z72/1l0j5Tdvfi8/VBWfY82Lqon6Djj9Wk4ES/I9h9QG5HG5TRQ/ugkHzsV9rBuDkcs8
7+kM6U47w2GoU5Q0Y5/Ny8lqwFyyOZLZsOM6RXpr+sj0ZtNo+nVV/qZq7rlkSjK5r08ANlZeRvx/
yIyKDZbozMoitXkiWt6aLG7Llita0LA0uJX+qK9OWBYc8FG57tz4uV6ba9tq95jDGwzkp5PYNzCN
rT2Y16ytb65LXwZ7Btx18ln61bYkDyz06YXEJflNbdcQSNGqOKo984+4OelWElDWWLyn3FOC2TS3
pjNDcEjXA5D1doRCb2p0NrHlbkyhNoU+nptuOmir8yDB2Dy9jaaFbMQdXS/T77r0kk280n3V0Oea
dzdpqQfX/64nDmwxa/04/PZLehKig5csf3RuQ6AGR30GxbMlOZ0uWd40I8cj7DZrlyVBa5lblWWR
cDgfOc1Hms4v9r3rw2e7K0t5JsnH1p29051zlBqmtmdsm8J5d2ftiW84YMYvkGG33vqR+i1abmwc
lxIAR47LtqrFiZ2W/BvTF3L5VHiYYZofapXkfTQOle/8p08V+4t1dtnT3GYK/ZifINO/Gh55EpZy
CbhJgibg/rgtL76NTWn1yXYgx1BlbPisoQLdNS6KB3vtDlk5Ptu1exUVaooq/o0+h8s+IpCwHVrv
kBX9KZvnqEqxbIpxPuELh82Q5RsngeuwHL5R2gA77rE8VmrrDdluzNsNW/x1HbiNgWcClT3U2a85
0UfhdTu5eNz5ir9EDeRJ8fl4+jqNiEkZ7zzzG6ZBgWG6f/OahWlWw3N7kU7YoXa0j1L+12Z0bRp4
nl13nlKNEH/91VCx6FR9Ql1gGone+Bqd9OJ0zOdQhflc2/UZLW7rJGzXVqwf9Il4pdE8a+57XZrs
hvZmYVoTF5UqUo78jR3jdxHVk1bnF325HwbFS2KXIdTmFDDT9eAU6c1z0Q211XxMnZwblpr3ncUB
ZzEYus5mXtAc0lPz0rfy0AJAOmu1gzbZlPF6wAL6qDW+nZU6r26yLwZnxzwez112jyjZG6tYD1NK
iG4s/zOL77FyD3oiI4+3PxZmtPLtiqYOmeNy0xOiCyMxBR+Si79vjvVjOtovKIWv3sjKgdhJSP5W
zNfF5CuUN3tMD0VvbkvXOKZayXVq2YzphPeGZJl+ikW/VZhvlFBFldLf0x5p2PubfN7NZj563Xzx
tPWnbxA5kF2TJSWlK3dTK09mHF+ssYoY4CqCTMaHHJIYoHlCQMf1B9Ahe4xSaMDj1NHkEQ0yOS31
P6myThMadSKGk+5zSYO4qbhaTLPaJrSFcyQeUL2K4ZVrwcZp2zMqD8cDL8QQ5yTqaA+6lz4oNT8s
7gwm4keao+0rydm4Ky5J9tXm+NSOw+YLKULN38YY+0+DSyHi28bXqqjtmO/DTDVKb+xS7pgKihpg
bITJvc7rh32R3i11khbDgAMwJGfRZcDj/QumUGDQWaU7WdRYxSFJ/1x3DowmvuHUBveelaqs0QBn
mi/cL69NNxaKZotB5jvjUTjl26r5z7RhHBpiOJotwtlZzKAAijYbzlaMY/aLkbIhVjy3enNnwTjh
6g30dFNV7XvqueRG++6xk/zMFY9xScaDboZDNTgH/M+wu+/3RCcpXB0QheGPRKNvNUmKEX587/v3
0pXy6K/MO7LbDTc3EirWNivW72T96Cs8VY1MgB4/zvXwuc6gZA0l1a1bHQpbkimu0SbddguQzVWx
3xL4L4PSadDRxzby43/+COeB8Bcgd+6GhrNJIt27Vs+PaxG9do3nPPZOmo6Fls+g2wkEzfiloP+Q
YDZtnANDZa/gChy7jV0lAWFNlr6xu2H+Hc36TQBok1cQwUBeCQo1RJiF4vNOsukYRk+CH/hT662I
/yiw7fEYY906RXkUHnPMWmOnLeWrS3FbMGBh1rF8FQKdm58/cHrjRiNzG9IQeRoE3urY8BqlL2ud
7rDaQwTL76obt3min537Iyl/9Eoc5tEJ1SRfF84U41zt+rx5s9J/XEQ3VllFhacFOXFZx2VIoKFQ
ARnncl81von/XbN8yrHmEvCs9uCnyYdbFHxtBg6uSQdHnzozQbdxp3ERtRDESGXG27iixRvb3jcU
f5omQvYU1Jfqza7zehPnrFN1Qabbgs5W+i6G3dgiAc5BhZEOve8EvnGtbBqfuEHgZFdDSgod+T8t
qO0Tbv9OdhNQreh2owNdR6RqmIhRGPK4zj+zOcwAgMOB8ZLrjgKDPSxnvbn3L4guJ5HA4mTiaeX+
qIWsTgDo0+uEUk6YmuEluXsWdnNsYJgflaMA4oZVR4BZ3xdfsccv87cvG38b82B4WfUxy5T+sSq8
0/zOJI4WP2xuo3UI99Gqs3/0QRFYG/be7J7MERlPFRdn5W3A991Xw+QGhe2/Z6VLO6P4NmX6OpTW
Xh8S9UDCZSfy+sSw9zywVoVKNPlXhLZLVbKwTqz73BR3NPxc7dXYztq4b4viQCSEJg3mPAMBkvyn
v+Mhb/P/EgohKoPSSGzQZHajvCAay+nX69zrWmANm06z07zpoUitc5OwcvYlIXCi7qPdfowFYjaB
6akcn7J15DteIMkq993T7GGDi/tFjeiG0jbj6GYAmI0WGESWWkULne3u3WI927CEzjx+e4PfRpaJ
WOcII9TmmLwVCFwsIxzPl3maoedye0ufBXVzNBzNqp2IG/3VHLV8+n9At57FOG8ho4iQOTu3UajP
VU9rzXJtKjQ4Da26M7ZjtbhBWdN9lWf/NEZXLDrlVrVzKWI+IdrsgNbpSOLiW3/E0/gx9vm9MbBr
N42XHCqHH4Q+kvuZl5LE1XjKXE7CNVYu6+lTTBvNMrS3esC26kjcLWz5WTG+K2JlvFG982Ga5cvk
LumhGaoxpJCN+x0VVaNGTU4x+j9+bT2kfcWGZ704XGPAgx3mFfsyDwvSVH6MlZ/DhFMlsbzQqBMM
7Xxu4p6fkYib/5/iRbea5GuZFHBkPlsU/nGlXypjJwXrJlA414s87NV8njLueToPO22Ursq/vc5m
T6nlTvIEAmPDMXtmMJlC4gq1Mspn9WCL7yFbz3iyD+QxynAeKRpIapOKOLO5rkjK3I7U8JC09XBG
ckF3TNgrrQQdPvW5C991JndYQjASDsQptBYirmn5hyQGKjQ1Sg/j7j0zaGhJuMV3Rfc/zs6sN24l
3bJ/pVDPRTQjOAUv+vZDzoMyU0rNeiFsS+Y8z/z1vViNBo51DAu3gEI9VJ3jcJLBiG/Ye317OqQv
VtU89YF/puzSohCoDnmbXAqnXybl+OBTt0eJ27wUQ7vkgno0ehcPqNQJl6PDjEvQ22jreTTRHcqk
ZvWakY2IARyGCN8hV6Qb5WbTop06B1OB8+6E93lLdZVqHQBLLswIl5VJmzA1w1Vcgidtm60vY6Q9
/ipr+k0Bwaeu21dTVLuSDDwyzW96b1F0KnZ1yD2Wx09k70xXB8VnNVfkIJLjvIwXQhIyht5JaBK9
6LB2PHlPVrqfwu8BwpJBBvdBh9Rddw/hoD+3fbCOuFsEZirqfeQp8joq3GVduzTthrB7RmtpOH7x
ZNJ8vQQTw4/mS6X96VrKXdZF/RiRdAJS3o4BnepKUSe20TKRtzuTs6OmcujJ83rgIjh1r20GYIga
S9CXaxIPmJTpBt3oS0eoBNjgXY9cdHvRiLV0eMkr5rN1XrZ06+rKgXFTOGThnVMhS8pWVTbekLou
9Ap1UWK8851QGhjftcw9MwF91XTDIaDAPvT5d72KxhWRAiEa5eq8Tkh0encROflHGeS3bhPnmNqt
ZBfkJIoN2RrtIeQeOQ9dsNFaozh1Emfe4FcY4auLExmQMmsXm77+YljdXRemIJpkWgNrcr1j3vo7
P4uOpS0XWcafUHtqkSKCwHm5RmWw0woNxkqzwTWykrBlotrf+qX5Y7TNb/lkUcCjXFBMq1BzDxBM
HtKAsmjagVzsZfLq5c91M1PxrB0ljCVKexS+YomM4+iFzp00uk0Y2Q+1wXdsCCZ4CxR5WY8alKGm
aBUhTXEdTHr+VNFJCegwUNztbma+A+Vgfq/DDV0QfGsDAlutxc6voykyTRpN0LsQJIiVjOQGol24
gGTTELdSVoGxFK6z1LSw9Xivg8Lk508mdM8CJ0js4+En+oUAk4fiLsehvNTNn3ppb1zEpQpLbqPU
WQziuZyskfOn2Gk9OLiW1KmY4jVWrGfyiHXJtdxo1GVS/dqV/cGtmD0DrLYAwJUJ6ypiZ9fb2V2n
E8+l+V6qcoFU4pBUsiXWM19GWT3jRb/jgn/KY4IKo0yPzO3hUqOeoFp1tZzi0UGSI0dMzxmafZhd
8skC8iOraAMDiVamINqN6DMUaIsDf4XB+TULm2MRTc9hz7+qEW8AGdtHDfDbubyLOvXgJl6Oe1te
fA09ZIkXqpO2u2xSOj6za8OaJpwS0Uhnqy/D62QMlwzRJ60HYHxFc0ZxgGkwEu1hSiVuw1juNV2W
qKH0mKpd1O3TiDZ8mByNLLrPbLhIyiT9x1Itmg28hHFZ9t6rIxE46+ExccxVlFVvTuC94yvCdJyc
C+zLy0w54QwnW+hR+GijQQTeOt3WosGHay29AMUjdeFdhMOVZIWaSvoi2/5DWdg7Wr1I13rtsWFc
RK2OY/PthMcqbeCkUPLOCb3RJt0BZf6JiPBxsn1zN+oUhXDHHBSe+Y3Xo8TUCHQ6zd14dbep3Wkb
+OrkqfKQ2Mg1dG/GlfrtSceaXKTYK6axX6WDpVM91Q6p5QCeE1awrEoeazm7E9wsQ/c52YTOORro
BA07pwsC0u9RBr63sc5hT6+/cZ8lTEEQx2mILDHdz1/VWGT0pKObsUkvaRzZO4iD5XaEIQKBEgGg
YfiL1NCNNQpg5vXSPZsovTXiB/XZp5blKs+9g+LRLMOg3DbWgK4739fMDQNjcuWORlfi+glHQpst
Us8p1kkeEP6mFHASOD6hAxIeW+iiktgCDT0492DZ/D58jGUzMxaIIAcDkFACwSYbvrneSB9T28D5
zDaijX/G+vtk92c94sZMpm+aKt+02FzVVIQ6pzi4XYX2zUfebbu7HrOQM1kXu8BEAcV41JEPlg8m
8tTUF2QOslpmGsA/tP6lzt+HMoO/FAFoo7lmWZAlMX0QJiJFgRr/SdgRkCLFiLkc6nygvAsIFWL0
knoFFGcIkXA3F6XBGdWaOOeaAGWWhAnpDukxDNXegCgw+bxQvVqpdqC0Ny4wLq1l0r7iU11mk/hp
2O4VLsixgNxBjwaVU+xaGeSqEBd1vLK0m8hoX4K4CbauQf22AbdUOvwlkEEMy9ysjz6jEboSKgh0
r5u8rw711E7L0i6cFUNKn53pjed+1LoapbB9543NehgRQSVaI7cwRzJazM46890FfdNvodPsGz12
KAYgah8G7Q6Qyn1rxmtRT6BoUpBCxb7t0xustXze3raN3MdSwREAG7QY7I/Sd+q3FJGcU1c2eWq2
AR2AZSzadrq+Vpa5NOk6USoqW40qerzEZL8MvGDtcV2uu5EumnI4+m0dsbieHUyn+jaBiAnn3ILS
uo4Hb3IoFjSwQFdNI6+Wjouop5C2CdE+4rrLz7ZuPqM4ZT/XCEac8DLANaoMW0dQQhTj0vcHNs2l
/exn3WPH2y4hwMVV/Nq4IEZSQU0pj3e5wXQLgxpW1zoPago4RfJ1byXfcsWGbcntorCm0Wlc9N69
RtlI6yF21gVxLN/Ihtv7FVI8jZN0j4KPIAjTXo0wMoiDt0GdXLqWiDce49Y8FMSkMSbtbvQ2tJH2
glZsq/Xvqe7rGzK9tSa1bTM/lG6E61VRWh1RiwOT2JkdVkDHRbmn4/0uYbPZ8Xgy7fGnK8z7htMw
QPSf+h1KvuCcmW8+LwV6Qr6jdAxBBkBEkNziezrBVuyoa2DWDR4mN9ygE3qNhvoGJ/EaSdcua9Kb
Ui/2jV/cYjnbR722rijxE3GgUi/lRjXZz6xvvscZ7h+6JH7x1oIppnA5Y1fBo0TlxWqROIzljzHJ
bXCpxYfRpNHBhe6/4ijwdhaI0G1Ao3JvoKrd2njPyAZwd2leVXx4LceALOO7JAHZK4iAGVTbLxWl
LWScYNOc4jZDV8A4crvdBJT9D/Bv++0Ygt+k2ffYd8WeM2ta+BWVn8yUZz+J11kbvQHyI0bI+21F
lEVbk8q3PkbUi8x2WTftXjftU9QFN36YbFw32Of/pl6jlhGyOVcoTlTabiYTd14yqmwP8kgum1mY
IfSbAP7HXY1SYtD91740czjqFmllo3ZhUNxkM2m699UKzd1DXMjwAGKENgpXPTXI7gx25FuJ862t
4sfCES+WnI6SHo/p6Be3NxiIkO/HGjVWj17VICwLaY22A2hK3a7hRam5rpbABanvfJQVKReHT5+8
mD66vPhmULtx8vrIvQv6jJOgoNqkJK7oqLj3KlxtOlr2DOMc6/CpAcjtSTa5xlP0MK29BSmzt0Nc
iWF9CMvgISDziGMeeolQJEFEZWpXqxxupg6qRabVdExtQD0aBGhi1xbSUjOsRUls3TIOwkgfpsH8
PoCg5gfT7RLRXUZSjijhbAj7VLnTzaQKtUT1SZN7eglkxadaHMGn0h7ujpFH+3es99Iir6E950CA
J39CrgI/KVIZ+mixbcP21hV8xgL6x6qR/cWN8GYgCy1n14CJZh54P/uA36AXxnUwAXgNPbldY0Kl
dwFXLps+uvXQy62m0fkWW9SekB/ByTS7LaSc+3BSHRRPaA+hzVlkMF8mooS9hb1v305CP+dgVsdJ
rOfOdZWUy4IOL8Lm+y6/B8IxLpqm2de6028MN9zJGORfYdOZsc+4ZJeeMaG5n2i2Khgf9MFXpo4I
olLGStmQAswihU6p07LOfTTO9Zg8ghq9Sf3Gg4ZNrtIbrnmoMt4+vFMLpuVUbW1RbIRLpyLJNLQ/
OSXskbYU/k0TnWQyobAcM3h5DdttBLKqLZUFo5KA/Rg59UOS1qcG+8YyrzCEu+EU39nAHnFI/6i7
YF0q/0mv9RddUf4AFIAsYMhuC6q3oRFRPhq+UVeAUoIbDFXpUZrVyqRN1ob+PhyLQwXQyKvaizML
y5xA38budbCGbx4Ct54uYC6qIxf7PsjpPEMtRBJsLIIkpIeMOCuq+vfak5fCqu70xjmPXQB1ZK6K
Yov05JGtxq2Jpo5W2EJRIl1WdvWEU+YUpvaHYYZnH8ci5UHoLw4jWQIKeAPH9MoR3GCN4Zwk8wyq
BjUbUIMqEN9p4OLW9bAGobJkfMRKOvlpSNrn3Crxdhl3RRYcdLqhaOkWYhSEeOAc7aJHeqxvZeLt
ay1ZwWZb4WF9HkJJyz5/azMofRrY/4g4oXb1dUwGrbj7XcvfTTZjn4A6E31FO5WY+6mCB2WYcLdT
WsP6boLUA4xk2AUAknZtxo+oe3fck+C9JWhyQP44N2Wg30ICwrUqnB2Anlttcq7+kFGi+WYb1B4m
d9MV+UvjCrQidKw7q0fP5O4rMX9mJcUaKotNK29kgPI3+zbLjlpLfJRTe0BHRmc0+tCo8qAWxRoJ
PFAQJcXmD4+NubCq7MoklH3uGY9qHiKjKFe3KrwJNYjy6bDhqn+2gvIAmPTgQvSwJvz5EdWmLKc3
xhyGMSqAqHQXyYfaWATM9UgU4ieQw2HtKj7IqLBufTh0cFh37ZB/txvfWyXB+GzDSOtAW1UWc3g6
trxXEvrEV2c010Nar1GSzm3o7MM3mvtYUm4XztICQsjVtxwpHTAOdmOM3qHvR7pmALSmqZE4dJgh
k8pmVw0Y3KQZfG/qlJ1fnzk+bpsGbhHGmk5/KgwwJWM+s3awC2VPnaL+iWouHLKfnaBdAXFxFN6+
E+ArqETEmnYYouCeSB5pGy0ZS/JfdZS9IPtsN3Wqnmyz37qVTSUHqk0yHsoo3Jl++obJ6YWewl7a
4zHBCgvehuwaRMKZwvCTndvYdgcoot0lSKIn2/Lv6jA9Zyn5V8CowIz0gMtdwNFiHKjI5H6S/odR
6ivwUXvOr9sYp3McGzeFNb1Ulrsy0nE5tlSubSvY5gZQHDO58RFO5/M0YnJeDMFNuA3VcICoLHcm
jAYay1hGUAdop9T3+2XXBcYmTU1eAuhbZLPYH6b0uzB/DDWJeRU8gir86JOMVLKHNlHVwXCK4gRI
vAbDPaTFjcuhW6WAiOmHUd8J7RZsFVofVWFG5S+AkclfhPE8qrhM0Lm1j6UwD+T25kIz8gjsSPpE
P2dY6wEGqFj4J+Q268aYPiwN/UAtybdrL+tQ1NDrikd3oTMnKY2bZw9IxEjTa4N6/AfjF7INft61
T8exjByQhZRGJ7HLNHdtolHMJg4lL0cGYBVvSfLKOKYEu2tEAS+BRosqWHOSb6bHjIaa1l2TkjP1
WbHMKFv4XQ/RSH+vrYbbhRFBnfWKo9OhBChbfzslI+K9IXouXOjfOLxCt6OJCDfV11FMDSQTVXdV
JmCNyl5OdrR2SC1brTqSmO01Uz4H2c+idq86srm6fsW20CLA7oOlKOxt5r2gE3wcaL9TLxtc42bS
G2CDFOMgwRpe9crcqw32+VMcabd26dy3SAvLqdsOmfUdzMK2zA0asTjeKDMpzaE5rm3sMXovVPRE
KXY9cqQu/NTZFHwCFW5Sg1sGz9LWr6NdL0nBWnOhfAr6jv4zAfFlUf9npsZS2N7J75ufA7yNqLRX
BXs/jenuR8zqacAnDArdqQGEC4W2MfGkKvmSq2wVmxDQq0GgkFPhQ5qEh9pDQa0n3FlatXYtPvCR
BBP+9jIf/LOWwKl1Mgah6/YOFViEGr/APxKTxxKelB5UOr+4upO6mFO8CWiFB6kPZa7b5Dm6shkT
6uDUJHYlXKPvFQEHijQXHlK+BkWws9LuaGjpvnfMW3J6EODwabY4Nd8s3yKhHrAGhK8SBdc2Sr27
tGuzHRk9NmumDfBnVUrcdl6UI5Ge3GMdzhNPNHdYORoEQk8V9iGIRzxKyUMOFrOQcpUjwK7zF9Ps
blKZbwtXf2N42M2oKQJ6i/l8cHUWfMlI4Dr1PhbGti/F99Z1ktPEPGmFCoStTeA9yF2K2OA8TP1W
SHUfNelG62S1D33uukpPSoA24sUd0+k8geFCoJJuqEvTcShvm1k9XPe0YZALHXMubWwrjyhtqd/3
+Gma1MSISkSk9bqB8JpucKmP5LJwQPZGZykIh/VraLgfTIkIdsJtvye+yjjsxRvksIC4lMIb5G3A
ErGitDHS0/PVXMeoaKNhplDNtsPxBYE8pSRYvaHt/hn6rQ1bUCmQvsWHn+QUzqhsFkNc76oJh0Kt
v8f02ksrzjfOlEWHmPYaRVHaspZCVm7hQkzwZg7RZmhcmHtRdnKExpEz6+kT4vhdEA+r0AfzFZ5D
n/apoxAANRXzbowBNQB18jh6osh/KSK4sPTIuQCYVJzwtYRbZq/tdJdvWfvo9ae87w9FjUcxK/dO
60M2fRdgGhzeNPWupYEaoIm1N2YD0cya6ajloCF9Q+1ljFja6rdBz7f4drA5wTm3X6OMwpwxHBMt
YNTINE9+IDPGCcuENB4P8jZn6bo+ehJG6WxkLUJi1BYMUY7nTiid+pO3qiF7DtG4KEvnUg81ED2+
Q2luZ0rz2L9HSr81wGHaFnzTIMJjxsCxKd1FkuZK2Kg9lIyHpHmLa+Q+ZmitnZahXQwwUtA1CIb5
jGoi+WqhpHHwjAjSS2Ud8e7fDAFjSsDngEqg32ZO29JKH6sSxXcRwcEwygewAlR0MHSocqc3zy6C
maZ+10IEgS5NYCaujEcuzHpbAkx8DKs8vi8dGGh1Xn43OWcoOVBEH4A27ZQ/9xomjeaDAyfKZnNS
rdQXRpCLhaDjEdf5Tzwj/toa/EMigQT6dMrska82WEZh76zroH3JaTDss2b899X+ZEPeXro+NqJC
4POQZfrg5sxkhPb14nXGzy6rTwxKIqOkfGiIpiFHuUb+h01bHMzuqcGTQKcfdUWCw6AGCrCYaMAc
q0DHjaFlZ4+OZOXBtvC0GxSjNLfT4hlPgbY1W/FAQtStkhp4jsN+Y+YG7ETPojsJy2280wLmgYDH
JB7SdeM0EYxDbKUtTNWsA93ZENkpsgnUK/ZqmKkvCHuv0qguWsBEKMnQmwL974oIB71SyVzEKD0M
XXymqhffpIqpMGBQFqGIiPbmeETT+KvlW7yZa/Bwj6SHQIp7TjpkWm4NerZi/M8+C2mN4vKXhz7U
HphXIrhCR8S/PYbq8KUtvZdUDPSW0bk7WF5omfnXygsgF3C6lCX+HBVTO9GsZ+p5jZ3fpUMwbWXY
VSd6eZ0Ortmtzo1hgKCLkwk5Y83xBjIE65dWaSOcJeZWNGpCbUpIcpCa5x7otA1QA+k/505VEC4y
PYC6L2VaPTLPOFmBNBhuh+DKZMd3skMaIrHMGHqN1SMnyIVHi8pqTbeEi8Ku3bU1pv6HjsLHIOVL
x+2kFc52qOXb5HnVciz4HBTmEwivbsTFLwoyaNtAViADGIXDVLnPTpK8Gf6U3LTuCAR8SqbD5GAo
93AuzE79YJ2ji7nAJiThzbVkbwrF31T3uu9ppsjEkdidUXCOq9loeAxjeKuVz3fRzLiRao4+ZKto
mwrMsyOFtDtpywq5QsbklVbrrn5aXpKsjldG1OQ7k2FzCzFwtOPoru9CbM1cljmlT2WLXU10sLIx
3myGKQ74Wkq591BunQ0bpVM/ubc0fCkKG2U+PZAuoHZjkhK+Ilcvj6aMoVb2wn+zOiSPSYiVwlKq
vg36unkfRXBlVCZOsAEl9M7AH7XKC5tIEVPgztPD5zC3sj3K9Hswoek6F/WLzZCeh5AbY+PTwKXS
aodHGYxyY/eAoGQFbLE1bLpi1DIX00BXpCXIMukxRtMuYJT1ypBD+V24QAqZgSWYSZMQaOUTCDEK
Jz7zXEwGj10zzFVLNC/NnaSIj360BDNBmV0MO/CSMYxS37gxcwnEQZSvJnoOpnTOPooXs+JQNyi2
5Pqaf+3Wz9rHBn42TgJ00YwK8xorpr0DwYXN3rsT1eR0ha1oGfUziLk5OK5Od5Yee81AhtZltCG1
8zq9GdL82FCaXXYjRmjdFMd6rCeYsdFjLIZ7PGo3o+ihjULW8vtyG0/aQXX9abCT70YUPBauwBBq
3uYpXtJeYdKsGo4VelPXIBtf9C66SDnstCp/Z04OOQtBMf4NQVcK5WOJzHtM1TlW73icP6CB7Bla
sXE16usDKbcRExz39iP/wnPeiwPuhndfAnhOoh9V/i3ObYy9DbV2Pw9vejt/62xetY3XcByHE18B
UyXSrSKRy8Cv2rFztavpSaUTwkHLeVWeu0mICGxG+XTWe2+XTyrS9/T3HvqZnkshJXayRYGKQnYx
vcLiCnFl67YuEUK+tKm+hH4BVQ0RA8rZ0RrmwTvWBqB7iyGCnlhDVRnRkX4Twa8fvYQ7VJUvTY1a
EdzWHqWifAwDUa/dIrY2xMbg5iw8JkFpyQ3JCgkUtWmGZvYFXa8uzRZ+Z3LQ0xenhmzxtUYDo0l7
84erGe7OyLXnyZoGJnVFGZYyUL2BnRXrpmSCVZVr+RuiSY3IqLC1SxTAoGJTpPVKgWiimFaWF9UN
V9EW1QEsGaNaCrG3exQsmqEmzsy0XA5gM7ZWlpDDGvhJdjZ58NooWJzZwFzIetg/gk6Njy49/GM2
j4fimZvL3rUeYGXW61KbXaO1gbs6c8OnXE7+3i807bVW3iWKRXwMVDChGAw4ORNMiyjTwm6tM9X0
MRCttmSQE4IKJyY3gIB/DaiTrBuBAVkwaQYNfQjsZO6H+JjQYLSkfUwyRtC7ptgEzCNm8mzpuu8z
7ZSyWnonmjBGIAypp4qEeMx6Od0YZetQDPVe9LyAm9lhV6YHD4J5ioAyBRiFHCicaxVQJwxHm4J1
0r4NiNVIVOLOfim62WjMrtzBh5t2zgD2xyoGcysjL/0htYxWKanTEt04h1FW43etjch6B0wZv9gB
sJC+RVJRFC20MHzDAZZTinJuu4a18l7ICn1VDmwfT5O9HWdSGIMjuIURwOB5p/xoEuGSgjIuNfJr
0jPYHefUw9pfUsQVhRx+RrzqpRHghEegGx+jHl6/nwsC/XK4WJRDTtrYiYvlNdAUk34u8DT6y2hm
yOgio6gpwqv+EKRMccRygIqZyUVMMKmYrZJ8LyHArVpjyBjiWbiXtCReZVjuPJOJ2SpEPrheNISt
kStvzdj/0QwOwk5eLG0ty4aYNY0jAT//CJqujElPpX4DynGIV0xD9XeVFaXoz0P9G9ZF5tOF0z5h
xCkkgoYpwInpEp1o7cVA86hvXegsWUH0r3nWR6Pwm/VJMpkL5gQjq42+p+Cf/NrmkvemmQAZUnev
x/FsMEN11RjWhYZ9tp/odY5+J9ZAwdXKHNEwpJK+meOm7amxinirNwyi1LtQbPOhlN/i6AWdrJUy
gicyo01lj80mk/EbLw8zhxqGhUhs3laOwIk4hT+AEcLTekCzdkReUmOFBY25DKfmXdj6bW0UqBBr
eIfMviEQ1XSydqi0l7SonHd4vd+cUIGsL/r2Z5q40Urrs0enK4zDmCt9FXXo0dxQwz7nhvHRhOyy
K8rKfWUaWAulFn6EKvBtgT42bnNvQlIPlT9iNOdtXVA9KkUO581OGMfcmK+Bp3cb1CfMKYCFRfhj
itNU9x+YLec2cz3O6AQuwjyyqrMzRdbRH3EIy2Do0PH7zEeLpwf0Pt6NXYF8i9uPzHfemVt+9d1z
XvOZtp14IXIAgyKk/hxGmaRJK6eDoyOPzfTcRzRad3Tq05IvspPGg1EnBjQXKRD8FxAkS8R8uoF2
SwTWUxoxjsdKSHTt1LyqjAU7j0RTy++1BFKWqnTjhgqbfQEeiFi+FRyFQG2WBHrDBRsA0PiyWleN
w3EbB7AT4N4uBC26lZ558+Qexs6kNOWwKn436qjfkZdT+g5sdJncNkPcEOw3YCzX1H1twK6oNk3f
1QkO8WOj8QwtF2UXel2Fe5s8Wmr3KjKeAfsw/NQxkm3A7EHYUZRGmR6FQczLuNQjJKptBSakoZsd
yZn2WjWvANjwwzGfZzkyBxZUrtSewfcWyLhMd62L6tC4Jn8zgzHOC1NgqFM51gytr9xjxp16FVFf
P0BMJR0Bo00Tz4gfxgb6W9BB0EFR9wgYktvNS79PppYyAyORT1XkXiJpEFxYPYlLH19gjlxKo5E7
K7HOMW205mKGhnhJGO+YbPqGfhUiB0yMDU2QZehmP7qMgeKOlXvXgT4iI2Zt/YClVF2ZCfeSdLVY
8EHdNGNLJVHG6oVMoqTiiNJFs0p96SIw23J33vUNIwAol1h3bFk4rmbDxdMjqADN+Z669MjwxFEi
TRhhmHs/Brt3egRNwTnuunwVtdnZKsvxak/tcAyRJazpTgJRCrprgZDmRLnjW+rL9CATED5EZdyj
nHjk5OgplwY2+R+4xvNV3DTDhcOdCvksIKlovHdRGD9ScKAjEouCSR5mQ5+Y9ptQ7amY2jHcdAnd
0TYzXiBpONeqj2vCuvoBF1oAhCL+oQp+foQb/Fpndn8/Mq0dMg9Gal3U8tQrTdw0CnOBYHBE1A6M
Xakq/Uj0+UR3JV78S1luauZWzMgltBD6bDrr1OlfQQ+T2SURgnJEphWI0zgFq3/+43/9n//9Y/gv
/yO/zfHI59k/yCpv8xBZz3//0/nnP4r/97/u3//7n4o8x2YGK9PddalMHY8P//+Pb9cw8/mHxb8q
t3PMykWg1XnfNEQEYrjACQmZBjNu/7yS+t1KQjrkVoawlS5+XYmsHcFo42GE7YtDqg1HK7O2I/0V
uwoPnR8zJjm4//OS81/+84+zHYMZmI60lBDGr0u2Cb7J3sJWBmq+Sm664MGNb/+DJRQYIduWQljq
8/MzxrRJXOBrKtpJEskQrZzBWfznVX73lhi0bhjSck1AqZ9WqYNQw58MNSyBJkB6jb4xYr7zktoC
RLzh0R4+/pMFDQfWg60UdOdfn1yeDLA7uhCmXHijoczrbSQ8CLrSjTl9sQPN37wkx7Js7kzXUTi/
f13KM0YU8R0fc4dCjN/4Yqps8edfI+QXa9i/rkHAjDdu/uqNCwC/TblF0LoBDbOM1qRqyy9Wm7fV
52331180v82/fFMqoNPk1XQdzBPipPap2KDCXipkwMiM10Cfj9EX39b8jP62omsr03GU4ZL6/rri
wOzXEZ4hKALM15r76NWMxtS/eIpfLTI/5L/8LCa8plUn8R8x9YN+nr7ssWF1oFf//Pi+WubTR+vo
GX58v6RTRiXJoWA8ql1U7v+8iPjdroPXJJXhWMwzke6vP6YeM82yp4Afs3Qv1T5blSfivW23pouy
Tg40fL/YFb/7WZRN+Y9Qkv/Mx+Nfnp4eOskww+rwupp3NVVkelSUjfPyi60wb+XPW0Ep6Zj00AE/
/20rDJKO8gj0HO0Lrl2mo/vBj7T/+PPz+2qVT3sBilPT0oMolpHuf5jMuLcd92xkGCSZFP7npcS8
ef/+i2yhDKGj7fv8qtreKLtcML2lX06bYRUsp2NyZPjPuthaX22L3326pOomtjnuQlfOb/Evb6lT
jabTHIWltkEhuTDX+TZc1qvkTB698FftF3v9tweTawvHMS2JJV1+Oiq0vO16C7jg0nvr181e7Jy1
vIDkWeabcOV8cdL+Zgu6lDYEl73iKlGfTgkL5A88HaJzG6CVHhlbxEXb1jHWf35hv9kbvyzzaW8M
mpMGbgGlVu8ehfFYpUd7gFsWffXsfrMvXGEYFhEFc4ggjv/6rpop1ZLcMJh+1mzNg7HyD+qhjTfu
Nl8lH//JsxOOMLjpWc50Pp1KnlNZhpBsDNugm8AwRjxvpHL/8yf310XmQ+svu08aDCTWqWEvkbxh
UmdynZ397F39hB/l5s9L/Tv2+fRVuVKX0kV1btvO58BFWQwiGSXqKX0bPaBPWAUrc6Uu2NJ3+iJY
q//58QfZ0BR0IaEuCfvTeetExWTlA7DdOoGyCJOhlQS7d3/+UfMf8vk3uRaXIG057DnOp68JR5fW
VDTsl8B+N2IXbjFLbIrtV7ft7y4PgjDiZts19fnb/fU9FfYkVA4ZY9msmHh1djbTjlGFoE+WTLRY
xhsKKl+9rvmj+fWnOTpPjv3OLc+qn55fOTmW71K0xpa+5rradLsJbf0VqvkmWWsQC76Ia+dH9Yf1
hP7rT8yduA0hbpFiASGYANEwjTPDz/WjMJ///NJ+8zT5acwjZntIw6Bm9utS46hlhVEiWmIuyOFU
7dO1vwZguKCpuG+21aN5/mLBvx8csEFgnOsmASdKrk+vb0CjGaEqZPQxyKMt+SnRWZ0stS0StU21
+fNqf9+Tvy42n5Z/+aaF0FvpmTSFPf11mJ6d6l6PngedITlyjR9jqj7+vJ74+/HLglJituDThs72
6aQCAMR0HsvllMe1+YS8y9qFd80RZS7Q0Eu/osxwGR7Rcnzxhf9+XbIg6eq6bpqfXmOXo2RMctbN
ZpRoiDZ+nv97kqL54uCfX8/nrUna+v8Xsj5vzb5rgZBo/MAB8mPIBOwseMGhsP/iQc5/zt/WmTek
OcfV4vMJmVq95kaU6HH+4P09meop081lBzIuyJ5Ush3tt3KMv/hxv4kIeH1/WfXTfplQgtGjAemD
kWqPHSvYNAuA/MvpxCDOL6PSL5f7dGSGyvcplNjpUp3UFmUA10BzcLf2Bp/g6qst8ts395ff9ikG
7jPPTWKDJ4pzKjP3vv1eDV9coV8t8WkXqgoktl0wmanrTGbCFEek6kc0GV8s8/f0gbekTFuaJqYI
5/PxODYa/qeKI8ShowEmtNF3X+y+363gSJ1LU5D1Mz7v13MDnbUfUAiPlvT7pj1+BWCvh27nnIon
qbbM/JvvmfUXi/7uZPzrovMt9JfDqunRwqRNnywxlm7miCrb5WTJ8174D7JkJCzSUbalK47jz5d1
FePTdaB6L8Hb/l/Svmw3cpxp9okEaKG2W61V5fLW7nG3+0Zwb9r3XU//Bz1n2jLNU5zxBwwwFwY6
i1QymcyMjBi87rheY2rfRVEWWjjBEqaBKIXjPCTeWmTcD3oaKOIk2NJ89ZuXawbMBqU/e6qXB5Zg
L3nfz9LQYwHxF1SsFOZg6YBZUvFSSKZkn2bjR157gm/Fywj2BpjVQAhNjcAskLnq/fYVJGgHyW89
Hb1Hv/Q+8nYwcZWYlgKXV2ny89YzylWWpXJGalWPz8uAsucI4I7A53k5x94Gc3bHRScl9CaRviEe
kfSgWIU3gnALBEDodAsCLSdQKGhVIIOD+IWNosnbBa066vVpAhBtmwMOM8Wo1gJYd9eYAC1e/lIi
S9RTdoeqWAxtywnKQXpSnMz6FnR+IYBPAisK34yhgOVPRerLPvzjYpr0RcaCIOiHOeoDcfUrMAm7
o4epleIA6iwfOBSBl3M+GXbx1Sh10t3ahlSxoboCuBuC5c98WU+LAoqLbVK/6COYASFM9IG9xIiO
DlwgnJ99hm3QDAeaAYXQyr6djOtFvgYvzmUTnIOLDpZlywpRTNQbmIM7JdkwDwba7xN+AWg3yRC5
UqwaT5fN8G7eN3aYE0UKvIjWMcXIha8Eipf6Ok15Ry85yFfo2Hy+bI63Kg3FJ0T3l4ouc7aAPxtn
MJzgbOHhpcsEzKyCT8OzoMuyrdsKMnkwfb91BYIp43ieUV2Iux89en694HHH2zC8uGiJ2DIN3ZSZ
E0u2jBal8SRp/34CgabGSX5nj/S2aELRbcFZzhtr9O87zwa4rQVfOY6TPG/JwbQGSn3TiZ6SdFOY
HPONFXqod1Y61N/R3pYR7sL4oByGgx4qPhCP//2YqjKqF0hm8W1x7b41U8x9B3BXBfRRn/m6fWiH
HggqUFmCOClTw8uuxnkIwBgxDXSWiEo05ju1uk7qYYUiRwbm73k6DgnAPSPQkQI7vC+kyDZiuG6o
hvLyrtztHRpp9TICHeymM2aRtwQwsDVRBXcS73WKxg4EgVVdg0wo+5zKs9gy7AqVTrD2hqq/Hcr4
MKPP48pB5U+/Uk95ygbv8g5yXV3RZQ01BoIESWOSv2Rs2gZDoDQ21M+qH5+A+PPzz8j5PPEbgLuP
eOIoYDGib1XmPaXlo7RBTYOO6xfg0viV4Pa9vB7OLYEXqaqjfGbbeLoxFgAJVWQMlOCVnazmkzmQ
B3DaQLepVqyvsZo9S7mWlwKX53khwhA+GRqAimUxYdwiI+p1K77baIHuppAhAGZ+q5PpDnPvgs9F
Dyl7iLE6dObQbJQNtrTfJAU0DgY4/Np9N/Wwj58tRbCDXDfc22Ci61BvFkbn0RUB2gFTj3fKwfLk
ox5ufn3ODqUXB9J/vwfpN/tnVRrz0ZLBBFZmgUXJuh5VECveXnYKntupqEKrSClxkRtMTJIwUwQu
fODushJcPOZcmvdFB16cy1a432ZnhQlGqWHhMqfBCJTODmax9DLFMJigoqTy1wLPARYKbXQ2Z7Dk
EZxgKhR811P/rP8YT8oDSoMACLqgBfVsF+DS1qO83Y+A0Ln9ZzB/4FEVCx/YKqdmgfb66w9hkoph
GgH1KDVMEnqzr970Pm13jqHkj0/mTYtBwRBUzE7qQb3+r/kgetPxN/vVOuOkTdZN4G9EM7ymOLup
dQDC8Tdg1y9/U97Rfl2kIjOeCUStMY8tPJNEmOaj88SnVv3VD4LQT/fq3bEGAhHvN6KqaAm9vTRh
JAcsH64DXQncYAC8tuDY3KQQiJmfSbydDGUWmORu4M4kE7RADFNFoDQrXc3G0CcGxa9XUYuLu3mo
WVu2askGOhlvVyVVLfSORxy7AtDIDrzG4HsIQVUq7OtzLzGk/ehGqzjllkUPze5+hjCjBS0Dun+Y
tDvPYexP4KJ1jNvFB2GYMMfh7t3OHP373lwH3ueK7l2McXGQBpuPtWjvOE0TEFfvbDAusUoEVDEa
mAOzYxTON7EP8OuxeN78zk0DDFUIqkzCLWQ+VgIRsXoq7QrpYXnTBGBcdKDEekQxyAcn5keOFWBm
BjgukL6zNyaZo2oxdCwOY/S29WwC2AjZ83z8cvn0cr/TzgwToowCvJpgwUYnbZVCkEmARwQvxjwJ
/7sZPIV1ghQRyajKBP6BtPIA0eLKleaH1Ayk9XogVx8xYRE8uUESRt69uIehqsg0wOOG75mx3ECz
5QpIFv+yFd4TgRah/7HC3JNI6NPOqLPGTez5KkE1vdH6LyhLhqC/VaE+oxXZU4PH9mWrCi/60cSJ
4CFs2SjLvD1OUBlFsVbF8xQDxJ7igSw6AHXsNWCsbnouz1B+99sj2FXD8rvAMu8y3VtmHMTSUXTP
thyQtGD1gSP2li8gNqdVcClUDxLYhYSlQV5Q3JtkLi7bwLhHBaw4hs6tL4NaH+ZJBhQyIxjj6R8v
r4/n/ztbhLm9YuDjNonOJOuYXoT8cNp8lg2Bz3ADx94I84AwVwnM1Sm6u2jEaAGFTCgltnD6HTmq
s16lgm8mWhPjo5o+zhiVgDwySVUIRnkJRL76+vryxnGj735RzJHWFAi3SCD7cNUaEoIY9GylO1m/
SxfIffRfQKwG1sQuuU5MqusRDNPxsn2BkxDmPhtKeVQ6BSdiM5/BlNHgFahVV+14d9mMaC/p33f3
2AxiWkmOcEE39rVCDhCDU0WlGl6tEL3kP4ebMPeYjIGJcsUwg1tBS+Gk+hCiwLi2p34mt/0ZpElu
6tleLXJKXnK6t8qEFAVkWlpSguURM4hqG266X9dgC45+LvXPFI2AeQD5zyQKZHyrgNegzAvMi818
NqWWE7utAR+SIGhPQCM5Y14n3pQJ1CFQ9FAIhr1UDYmkvIK4sUo6wbXK/56v9pnvmY5y2oIyvgI3
FYR0pjNoDjBvITDCj9avRpgPOieYCY113Ham8UMHddmKsa8Jw8LgGdeMYDVER5EeaDY31hSL9ooA
lUJV8a2TxhCKxnCPhG/mzj6kglzcCzfEA9u6L3nJX5dPBP9CeDXGnPul0bu8aYDVK0kMwnqwe1jf
/jcLjI9ArEm3Cihrg3UYDIzl9VoJ3VC0Y4wbNIMFCDhENZE6GqcmALV+gMq8qzp5IC7p8H3udccY
d4iUSJOzDca07HnCbIRKpRMEkBR+OHy1wZxmK+21JMc0uhuZN+Ao+JINoGo3rFMOmo//7eswCcGs
YJIomuLaTc3lqQefs2FHX/43E0wCkPdNagM6hNpyArGNNjR7EWqBbseFE2Mx135HVa1Syt5PCjrU
N4VA+vhocRykDSRXGFD+dXlFXBdQdWAYkc5rgIK+PaEpeHQgoIksaiTBtl1pBHoXgvyXfyHvbDC7
1kBqZ0gg4g3kThRS2E78l2460+mlO+2ZT4MuCHMvuPN3u/jHosY+/UGbY2G0CymAvQLZldZeD2GP
qMhuiL390uQfbftDK8AUHAM6LIOcFjRF2wi+muk8jYlnDZPf9foxb0AXYqr549ZJ3xLoTV3eel6j
GZWtf/Yer5C3e19BXGOeeuw9baOXqBn3wQBgMTT2xGBzbnDc2WIiMZBTBYi+kHpNoM0PZb89NXd9
GHmDk4Pf/zd4D4X4N+7JB8oHb3oLDWGTceU4BegmS/HZU8Sy+BdmYs75DzQBBQ0fvge/mmF2EUp1
etd2GBxPy1DTj0V1hcFUwZeiV8d7f3q1wezeiHcqtPIQKGkTDsLiYzgc0vPo5XftHTSYwA3sXbbI
XZSGahLq+ipgUozBgSi9XYDF1k1Qoys6fx6eurj40MHcWWFuTClK6yUacJ9lZ+VHfAChKIqQW1g8
g6kWlQpR3Y//3NjZY+7PaZ7McjNQ4IfAUga21GMRYG76TMCPEKqATh9EfTN+6NlZpPu8y5Ix9NXJ
W4XmD8i5wEbwHIUaumcrKk0rEBCAREJ+W/DphKtkblVDAyPG2mNXm9EF1eZLXXXB1HWouGDwzXzR
IrlXxm6NzA27RplU6wZlRZfANHwm621ENbPyp00OLnslN33cWWIuCyUmq60mIMIa0+IuR6Eks39P
CbjJZ/mGND14RD70YgTqAnBWpJCA1739fhZZ1BGTdi2Kg+D2qP4iOuZrRbMQ3NhIAIUEzEhDhYYx
MnegVimgVA6N4/56baGK0IpaW9zzvDPBnOfRBqf1tuIlZc3flNryLUx5QzlF4HqihTDnearyDqRl
iBoIhRYVQy1L57IH8NdB8aLACCCHZs5TpPeRLI/wALnGyKWJJ8rW38/gEvAv2+H69K4tx+xXukzQ
i5XR2YSiwl+6AhbwSjrM5FtkE5cK2/xv1ph9azAPnFQR3n4bBLgKcDxKxSEyzlkDKVpRxYx7K+5W
Rr/hLiJBnCaxZJTNULsHYVn8CLkubdAcI/98eU18X3htbDJfykiSpNbVokbO+EsejyBxvfzv8z3h
9d9nolwJAUyAeHJcu0BDVZ2HuXgUhr0PGNFR1pSRhskq24Ug0J9ojF7KoGyxhsZyn68KRp5rgVO/
tK7fXe87M0xcI6tZg+4BvJDriSaoy4FiyiF6JR7k4e7azhKTCtdpruiFBb+egvjT8tP8Tgul8XkC
Pj95JgF4saC6/ZGz9GqTBUJvuqpJ/YRxEWKB/KidMVY9guQ0qvJPBKoSkHps3MufjQcuV7WdSSai
ji0m9UGqkr+8+/NPJSpH3XepBBzCAIgOhJDOfJt6sSe8obhxQzd0hc6qgJKIOclQ2gK3sYFErSrL
zcXrJrQx3G8ito8FeIiXWeCg3FO2s0f/vjvNFVQfl6KyICxUd5B8BCNeK2jucO/cnQXmHKeqAWEx
E+2xTjunDQjLHzpyXDH6v+RXxfT58ofju+fr9jGHWiYxICwEuxVVP0ZkFO12s8z3H7EBbCgAOcBV
suNlW2K0ILylbdkSrHbPcX87Lc+XTfx//O/VBnN9jNmqg4kRpSAoYB4nyQWTU/mX5E5ue5wfksN4
rvz5CjTIssDx6fF9H0he7TLuhyF6kNt1sJsdgUs9dIc1+Dc4LX6Kqb/aYdxu1mdZAX04XZ8WgKsq
7A7qZ5AdAKIsHdVNEB/5Tv5qjXHBClXmOUvxdhzzwvTAYtZ6MS4G7/JH41qBLgaOLTwDmJy3R2kd
46lPO6RIZRN9nQcCzTwrCi/b4H6fF8CZAUI8IN3e2khAgVfkG1YCzbh19EqC5gDka8zyYTJBa+TV
5dfLBrm3vWUSCNgD4Waz7cUc8P8qrrCoPgKlZNH7KbgfSwh4D/99HhrNSxt5mQE8Kp3Xe7u0jVSS
uZYIuQDSO3MTmCChLEtBQZcbH2yKPMBwnozh17dGZqkxLMgWoK4iq3eJ1tyvs3ZVkErwmbiusDPD
XB/aapqxDh4qd6sXFVSWmQLaDxGym/dpCOCAL0gz8Kcw/gaNCQkcs1A0TGztGvwsCTSdodjUYByw
gwzPZT/gbRyY+QANBIgJbkBXvLsnkMZgSmResKJm/mmk9vXYG6DyHEtBVsZdFJ2TeMEkWzq9H3d2
dGhcQW6Tjo+DI29rTpCiDBOoIUQ/L6+Hb4di/QFkwgQ0Ywe031ZmQC0UjLySQ8ZDrwVTebRXQSDn
bhvQhv+YYRKzZpusBQSAKOn21gma1R7Qq2e71AQBjv5aNmwDLfzHDOMKCxTOIQSCEWE9+paM/rD8
UCtol0IAYBHEA96CILMBfCPGgfCmZfwgiuS5UsAkg6HgHlS4wQp0DfiFL38cbj67t0J/xc4LIDxS
ymqHKeT1RKs60wF0nJiWGULzeNkS76DuDVE32Rkq03STlwpuveQE7JjE/m0kItgkz9X2NhhXi/MO
ddltAYtJdipSrxyIY9sPwyaav+A5wd4O42uKbbWksuHSVje6CpmvC+t2yztQmA0eeJXuLu+cyBEY
lyt6ay6h94jbbtFusqawXFOSDlCJE5wgbqqwWxYL2wWEBg3NDNDx2VUCDAAfoqPpg0QtaAP7STS+
TX81e5D2xpjAvUErZ0wHnNfOOIA+H+TslfqoJpC0uJ2T0bOIYHWCXXxZ/M7/0k0Zi2FDvloSsPds
JzCaO1UbXP5UAidnk4YcknZ1TvCpiKwHCR2Z0T+Q4+sYkNF0HVCkd1PvkkH0zNhQEzCo+ER9vaG/
DsUcqbuB/Gb6kYL5zhpbl8/lGS32GW2HJYHEhaH+SGMb1JeWIKhyv83rotjSXda2Y1O12LbZVp90
CTTKaZLfJvN/Jz0Ca5NCdBMgRR2PTuYkQXpGMZYZ5dYU3HuTemeQ7zHqRTUI/wRQZG41GbwsMsYW
CMZXWE+I2qzo+w6vdygovgyg30uuaQYE0ZW2bVC/rgW+xz++O5PMhVGbadaAzRgSVtkJugdufpX6
km90p/JYHLpQNAHCxXPtl8hcHZIx9B2OFDD4fnLXeFaI+bBDG6YhFIJuGh/6eWhGe+uh/gLF7svn
jBvod0ulf98dZk2CzNuqI3gQNHKgemhAY6Qlz1ohCBoiO8yFUuhLb9bgHHeb/Kw1Jy06j+W5nAV9
b677G5RmApNUJmFx8Vom6dM0p7i28i9lClga1LsNAR6B7x07I0y8zReUzCArQtF3VeLFhz7MQwlq
60fIgLvDL1GnQWiPeWQoeQwNvx5v98I8RGGDfhEUKr+h9EH5qsRcAdw9BLAQsxK2bYIy5a1HpBHY
d4cSV3KfH5ZmcJXCH3VRSZsb3ndGmHs/x6up3qBi7QKs4sjQLNWIwLH5FjRIqVoYYMDD8+0ySmJu
qj0DZdfWP+LyZKzChI/+C+/uXRuzbpSDAFBqJgaWUqeOWQ2I6XpPZ6QpV4X8hJ1SbmgBogsV0798
VvlL+mOQvUP01p5ysKqj+qvr7joDq7UINo17Sl+XxF4fymI3EWBgENqK459gyQalZVQfm9V8NGtL
ENh5qwG7El7GYM/DTcL42TgW/VDbEkpSxHLa9GYsBAeVtxhDNTEPjQE0ELAx51QfkzbfNKXG/Kvy
u6zlE/CjEAMPtkRUXeOCCvammCO65Xr+Ny9arYS09wgpqh+gANx82tEV5XtCa4xrSy2YomIsDi8N
8hs6Tlepmx7tENVdIXEI9yPt9pD+fXc9GInVrUOtteCUN6B/8RivXy779AuLFnuKDBwhTQYmg77U
31pYSrPTigplz7gvkpuhicCCXNgQyJzy6Kz0ZgcFomYIkwgQpnHdOh/jv7nXG/qvIkfXUG2033m7
gsQKZCauHivkaq7KO/BhW3clBji9tmjqg5pM8ZVlQfs2qzvopy2U+Zm08V1a9UCKjr1yvLws6rzv
VmUAx4neJqghDWbfMO0JKvsG6Z45ad4KEugWEroyWqoRqG8ToGAum+N+pp05JoGIep1Mig5V31WD
boMJifDlI5klKBj+rIhJFFp1wnAKTZfH4mGKvFz/FFnB5VXwHjJ7E0xEWCUJkgj0Ba1i4Ja+oDvA
2FUhPoF3wVFcpA7oFR0jZ+LCYs/VUJRIRZAsu+DgkSvdhUr05bVwjWgWGgW6Bu9mr5/U0msj763c
1dLKSVFHq3vbS+1UcCVws2NjZ4dxtCQCdkq1aRftHjWUo3KVeD+MB5oaq86/CD30NL7z6505xtHS
fqhUhV4QiKzQHFyTH6k6XSc6vHss0FrousKZ6+IOUmLXYGYVZasvzByX7DNeWOjxlEMxCTPZ98nk
4CXlQ5k0eIG4otFggmHj93wGP18gHC+iIfySZcY5iwZp5bzhg/b+gpkLPAhc7UYLSQCxV08SVBS5
xaT9Z2Xyo8FsizJBdoEkzJOSqyZ6TtPfOthRDd8uNpf0X5pEUBzhxpDdp2XSmbjoqxxCT/Ak6ME0
zUOfCJJzLrJ9tyi2KlJsEti7OxOJ80n7incjxCC97so6r18N0F85mr8ejJtI8PDg35Y455jxxCgr
SO7eXjCSPJe2pWIri7PsElc5lCFUgY8ZHnKiVJ27hRg30kBLBcJhlvWwK7pe0XsEsBGzI9twVw3p
R6qMqEz8McEcgMjqZ0htgpRSUn7Z8SfI3vTxJ01dvQylJciaVCCeFrFucGPZzibj+rolkRpPhdzN
wWGfmKcMIl36LIhk9Ie/O1+QP8UrXyc2JiDffiaIhhNc0Hh2RPO3oZ4+x/I3G4gaIEQePhCZd4aY
7EmH2va86AhhXfvVKDsXuUHQV4p32QrXFdB7VgAjBOUrmwDYZSeTSEejY8rHm0Tavm+rLNgxkQnG
sePWUvW5xqWfK5DXMUvfgPzK5VVwKxPoGP9ZBuNu25DETbVi7vCFuKZ2DJwfyYcis4cZmMPo1Z/V
1MFj5Eq/y78LbNN7+J1HgJACeEwZ9yjLvwq5i7GQCcr21ZkCRKJj643e6g2hGKnL9XDoHkErDa08
9AneOh8ktYt8joBgqKPxOBHtsZOmoDQbgVNwfXyXQzGu12GWbUanCJ28pIcQ3c9piH+nUepWknYv
2Dyuc2BaFD1BG7UzttHWT4sJIBrqOoo8+FILQZEhdhJDg+KqHZaJ4fVQTpL0wlmJfZqN1FPrIpwg
HmKYg6DQys+F//kp70fCxwVamQl+itSCVs7TRn+dj5nZOBX5yNH+s2iFxXbPZWpC7YDGkE0rD1Ok
mVdNklUONMU+gpWj07h/7y/Ygd96TNnlM/rzuFUgvRAUpeJZIN6OYkz0RRjbWn9e/pyiLWQcB/pT
Sy9X29/ks+MoP6t4RoB33o+q1oQIRitCZ3E91QSRI44dRtHYUoPR54Xc0QMxrNNjtKSeZslURB6g
clUVJDvcw7ezxeTjEXQO4tyCf4AJ/HHMoFRqt/f1HAliGfd1sTPDfDGoj854I9E6MoRz5JZANGJ7
WPEQXKctnOMKIC3lqK2je/nTcQ+ihTIaKmrQkGNHSqsigRIU1FPdBBUopMTOsoiQ8jwTuDZBAAcM
AlHY6AX22VkaNdQDBqxCR8k/Ez3+eP4HWgIw5YGQGHw7TAYQRVCqNfoWT6YeUOfntHhMzfPaXm9D
5V3eLm61c2+KyXzlWU2hSIyy0BA0R0qvox4rR3H/5uQQguN5d8zeGpP0QsOvjtYKyUCkk7surY9L
Np7NpgmmTsG9apzsenGBzH0qE6QkrYjHhUsdAwg0IFlI6dCLYuxHmJbdjBw1qtlNbzTVwXiupz5F
uFnbn0MYgUb9Q0h5E0BiGQkVzMrMt1wVAsn1GaoixRna6k4fGnfEoVjIzgXf41HwObkbbGLMCTP4
sglQzts4OUARuJt7FUQTVmidtEPkgZezBDVOiX6GaG28qGUi6wGFhkb5P5lrfJQhxLgpqFFgFAma
1b8yxfpUlckdKLb8y+vikrnsTTGJkdJ0C9RzXz5cdVzO5bPsF0ESVFfq09iACEJxM6d9gER3kIXJ
WRESrNNjwCZHe/vMVyxBgGZnvdm4ym10D+nZLTCD6mG6ywLIZ3gdRAlPkEMEnsKzj6JTw99msGfa
eC4ivWDWnqF0W0MwEsPWsuoYcXaLMd7DmiVPVm58IHpSVrl/TDHL7MZBzgacEmiDBTngW6hHCq4F
fsDZmWACTio1Kio1Mz2Cs7+BTKEOjePk1scKBAqS6A1Mb+r33+11QcyBhwhnDe1iSBZpD0aYH9KT
5Rln8xu0LXDWoYHy+bKfchP43QbaTHk1GyEuOgB57Mpxf91NwFvJm1dDzK7NWqeENmBtx+GY/qIj
eJWRHlZ4r1VKtxSvp9ZLsKQ/x351UZb9SKDHhBqo4HFtYfybiQxEjWtK54KaZdj//ofqe0pcZPj/
omjOSzL21pjQUJNmgswrUsPZhlxwMqSSh8YaNF9SU4Rxoz+c/cR7U8zxkKamqCBciErpLOlu3EiR
OyRqI4hAvEO4t8KcDCNV1THfYKWt7VtMbtxaC5ReixiDQXr2oW8FoSaigzQXBW0md5qkDnCFXmrA
cDbSM+LQKsrg1OfkkJwMAWMX90RCJeWPNSbbNbM6LW2U6MET/SVaQM7+V4arUYIcaH2z2hCrbe8q
ElY2JOtEgkdcN9mZZpxyUYqh63oTDeQNcRuq3X2uH+OkEnw8rovszDDeOHbp0E4zVqhYyrmMp/tI
F7UE6Pd/54U7E4wXjmU96AMl4tLl7lMkNb623MaaAQIhSNAeBFGG64xQkECVjdAkkfli4xp3WTwh
yqACsbo0rUgKt/DwBZ2mdAxn9joH80v/Ipuh8fLdMneWmQ+mdPbaKeh6oKaI0f2vgzcc57B1wZTu
RA8gDKjP1Q1me4HZmA+iqSLuFkOjCDMXEMgCFTh+2645RhbSKZAEBTNBmZ5kK/ZijdyCVCt31Fn9
RsmHBNvMX+yrQWabNdJsWQHhcxc6sYNnnMwDlQaBgG+LWO62eNx7/dE4NGCvg1pn0zqiAif3eIBD
zwLrEASM2BHvhqhzoqb4znhqO+vmx8pjugqeg7zMhvL0/WODeQ7KVj9tUmq1bt7mDsmPm3RFWt1J
7Me196E+eXlP+dZABI7pMMBqWY09szajoSZp4ermrP0YTWkNJ3v7S9LL2YVQw+gmuoYO4YTr8LJh
7pEhr4aZ80mkpkArA5Fmkhs/UV2o/kE3/Xsvf79sh9tKsHaGmIsiW6ZpbSjVm5mDa3NRHKCTx6Jz
6g5gEgNcPbXTJICyNIJUh7NAA5PUMv5D+RBcs29PRx/r3QxeBYhdxd4cfR3tX71xlKAjeXl9IjNM
AJCAEpxGgvStadpgBAnJStAQ35Zwtp4+YAnFUAysopkgs3iCgkgL7kC09YccF59WPAL/6GS2cd02
IkpRjldS6pY/ppjIgkaCmW0tyEQrXY2ORmtGLmrJ5AwKx59lDBLHrpjnq2FuRfk270H6xjLz1cCg
h3Z2VxTunB2qI/GrxKESLORBVTz9JHuJH92I4ijnNsTkGNVTQAUDrAWMh85k2qDbjlm5Xi5Py7JA
ClTPlv9+3mAEsVrHa/S9YkiqYFgMsk0FREK+GlkX9iAUAMnXltvhZTfhtblepl2gPoQhapvVZ6zm
qaoVvcEWumbhpimaTpWX3tvuGMRQBAYRDxTHrz8Qmt9YZVyG1J2KufsaeqQlquVF7qnq8mCJmFK4
p83SkZdjjgdvPyY4G+Oy2Eg2MVIN8b9E8upFcbX5YGSCmRde1MJyXg0xyynkDQJwPXxizE+biTy9
gGB13GB49zpLH83olKpugT7wh77dq1nG/VGjK6bRxnUweBJkXY99aPstfCZx6QttBTHmeg+VcJFZ
7nnfrZYJYlGHqowJvJULSfNRcpoUyiWlBA0hZ5PtEcP3xvh5k/LmIU+aBIK4eL/pa6Uda7Ki4gcA
1eYmYzXdFUb2mKXD5tjK8KjOnfRpJIOoosnLz1E9wrAYvj/6JeydOar5ZCxFhgzvrARUhg8Nz8AM
YzBgi3VpeMfpjTXmohy7pZhQZMAn+Vof1tLXRxyo3l0O6k8l8gcLD0aqtyJ9FrgCJypBqwy6EhiN
w6zNy+/aZXdmi3YkEIoFoA6H5oghUBejKr1DHPTfKUcwCNrEkj/Uv5h0FoI10L8ygGFFE5kJhZUC
zh5DwilGIj3EADdQ/jfJL5HiFW78efPFcBje3OYbm9Q5dwu11SUlZQSbcgjh+sF27FsKM7WOWu+A
h57WXvWT5orb5TzwigmwOuB/BNp97yJlVI8V6acSW/xYHeXnHmm7DSgbRvUom7q4PshJX9/YY4JK
39XgkdNxuWnWs6IfNugEpvn9Zb/huQ16/xodPqTUukyBJ1PKCjKO2E0pmrys+B23gjREYICt6KRN
B/lykOa5BfTp08LvKlGnhAeZwD5ZECohmOkGVOqtR1g9Ho8NAYmQrflUvTH1LS+OfTu0AlrPvLxh
nNgHOVQdqSJgchjXZEPuRqJmtrCeurqq4htluJKTyO1yL1EfFcu7bIzv7DtrdHd3zg4igKXuexym
/rcWkGf9S/Ol+r182uDgVlDc47MF+pOINpVza75ZIvPcn8GHY8c9MgIZcjlz9j1NvQWEJ1tweXFc
z9itjYmURdYgxSlgRkKraSPXYBt3LlvgfysMvOJDITixrLrgExszNcLuJduXHGIomeyAhUTRoHJ4
WlOBo3MjP1Ws+8cac1zLwki1Mu2QQ1kozfaboziUuYE4GIioPpmhDLw9YrDAH+kBfReCd1YZf7TM
iuTaCKuUR3oMy3A5/ZspPl6mTXMogCsw2QtdICZQYGjLNJMYCel6T04F5qGhCBQF24n8eIFUNGFy
bR8ufz6uH76aZMcjFggCaYqNzzdavWsqN1pEx8POmS6AknHjLKD3EOagSQ07qGqWVRXLObYQg3AO
WULQ3Tn28pHvtDPCXFtSvlnDmiAVjeLA6IdgAId/mp2L7E7dDmQbHFObBe7Pv7B2NplvNm0g71JL
LCx/tML8ajvkrhJubvP/JIhFjRbuPqIWAtIBdHUBTHkbrJK+Vqs1JXhJLN+ivnam9daYf1z2CRrL
WXdXZYKnkYk8593wct7YdRtVKlBEVh+S+bmIwDJlpt5s5k5hdwJr3Ktlb475av2ix02LIXaAejTQ
76GKfLIcSnyce62gkMTbvb0pZvfSdVWiKhugndJ/X7JgVn7VxefLm8c7UCoUw3Xd0GhvnG7u7jZp
TaB8qwKbJzf5XznGJRSt/qtvNzy+fl22xAsXwJsAjaGDAQCoE2bjRqTc2dbA3YcgvcFb/Cq+V5/i
cHEtR/aK+/Sh/i6wSP9FxjPeWGT2r7QlSUp7A7idbkyDZZnaq26pkhDMj5Gj9Wl2yNMYgLBe/W6Y
3d0wpY+5tbRekUS5Y675CmWX6n4yTfzCaQCHUCmBVB60Q6I7nd4DzA8FrgPlElBpKsgjmEep1ZZj
N2YoAW32kjlGlRihboMhbbC1xFnRYHcWSU8+ZVab4cOUj6rSRT40o0sH6j5CMlneLbz/Ncytlayz
PQ0GZtDoHHj2NUbupN7ilUz1gcI6EAuL8FzjzfqZG6sgIEhfDay/z5Ovszp+2+L4Ws+3AC/4b9lW
ngoDdO0xerVSimF+jCmZmzfgKaUthagc94JxvfQx6PbsjoQpKZ2FAcoW12fzOXL72JlPs68H5iEJ
TL/9MUKwHboy38FK5NCnBVVNGsIiFOkzcE//zino33e/o83mtChJj/5YkYR1M/qkHk9TlAuCDPdK
AHwD0mogUMEkGHNKliUya30zWpTkXAvPpizYTCf5QiEVstc+FKH66fK55C/sj0GWWapdMdUkyfT1
vXyJyU3Zf400wWgW94W/W5TOnCjMTYwzio4tJjHSG9VvQ8ntAyp/Bi0NT4TaEFpjTkyUKcqKWwhe
AQKf5oH2bhaX6txS36gFH4wbsk28MxAuqFw8E0eXNe/1VkJp1Zyu0tqXNzNQAYO0RxGEjhM+wW34
aoh1DHPQjHVFx7npWwfxyR/j+wJtvqb8nQ2dayuHy37B90RbxmCLQqXk2FdbtkIpwlbxuh0inLgJ
JYsIz+m+96vCWVC9Eksz0CW8O+s7i8xeypKtQDd+oqGOpsrWUQn7fzGww01RgJyDHjcAuoSF1W8k
S1NZpZly/mUpP0n1bWVfWcXkKH8JtpAz3gKVMJnKV+J/0M58GzQWfQKL8QQmF729LxWogcZOlQWK
Sg7Veh2bGEDPVacfY+eyXZ5P7s0yB0CX63KqB9ztK3qmTShvd1Pu28fLRnj30t4Ic0uUpd1umNwp
3C0t3QjMr6oQLU63h/UHCH9isspG7cBi06FkmstRKnG2qMKVAmmL9BSdy6PiZ/eiVxr3cbi3xfje
sC69MsQ4XroNWeLB9jN06tc49Qcdwaq0j91mqSAtmZ3YRunKzHEDKkFNIs9CD0xSFcE35FYW9j+I
Oe9RR8AxVWXtC44I4gVe5HXoz1K2Z9oAV1C6G6+Wp8sflRs7X61C3f2tx6ZdZg9GTNBpj70SE6de
Bfr6FgNtq1MflWtxuUaw8ZjhfmsRGhFqU202XedEG/1uFhhPxXDX+QvGXeVDKzsbdIo+wEiD6R2g
+pAEQ+2RVa5Ux06p1A2V+Uo5Z+tjUvxSzc+bFlzeT+4h2Vlhspd6KyM1VeHBtX2TZxnoYgUfjHvU
dwaYtGQhsdFbvYbB97QHNshdQeGpDWdtEtwGIjv077v0pyhamzT1CkSGAs4rK4FIz6wFxZqERCgq
ymvWmMgJIC0LXiqM2zPPoIioy6C1aNlnx+4zpfKckNwVn6pT/5FV7Qwxhz5VS3B0gzjYrcxPVvkz
sY9jbzuG8XjZC3gp1n49zFGuZ8PMVA0vnyrL3KELV7Bo2ptgLIJ7X++ssMjwifSKlUHawiXXdHSz
CKBe2v+Y/PkoOzGEOvKPlBP2BpmTWw9LKW09xTrUkldZB8wMBZWoRMiPSK/fiGVRX+I+qhMZ+J/s
vAXpYTvYvhLKQeRQ6fOPzMLvXY9FGSjx3PXjBGtb7Ku/ARL1pwOSrEV50epFk/KyZ/Cj/G51TICY
K0mV1wyZ8aY46XN9Mz0UKElaP81vzePsaS451F4TtgK/5/uKpkOzF/cqxguZT5cXyE/jkXavg+oz
3qxq7NKivAYEx/+R9mXLceNMs0/ECO7LLdduqbVakmXfMGSNTRLc9+XpT0Jz/jEbQjRm/N3NhCNU
DbBQKFRlZbrGBr3KLCxFvV4edhT562+jTFqydnIvZ5BA9qZXO3JCLaPw9NA+qQBzuPPrEoDQ8+Ac
IGMl5sThHsGdbSZbAatx2ukGWhCaFXVaEmqmqy5/IFZ5tkD2YyZyqqkamsxxdsT4qGs0g2uQ60wV
jm3SiPEpM9othwn7cw/2QLyK0XlybtTvJlCuAVTbDrpfFO74PnVunEL/07mZ/X836CCyz1wHujMq
5UT72pSbtQrzaAypYJsoPou+GnMRyHILFjxKbWygA5Hn94ZVRJIsGnwUWWFuAa01GwI+CjB3OcuL
YYEIJ8lfuiQLBWed/p1LH425BpKmqWw1xqblLxoEPMhh8jd/vakjx5Oek/vNogPn+f2/k4tVBJ+M
fedv5riZeoy9bA23ARJnOZAfQMAD7aceqRI97T+Pxy4yjtkv5/6P7orfDstWAADABXDMQmt2WO1T
Z7ZP6WiHNg6iYI/pOf68xzaIoy0IuQIDdJ6nrHNPQByMLru63aw28leI8oaZZ1vHtMQQhQrAkejp
QH39k0nAVAGpAGzzE/HMooKupamM1gOVqtE/TUvurvn3NjMEdwXXfXQD9HJ4CmHAgDnzkIRc8eRA
zE40+2vtgP+4lw6OrN2uWedKdnYHRhRBTsE9GTuTzDGH+ktTjCMmte0U1T5DuTFmC31VET02/zra
2WHOuWP04EOiiC2cPZ+iMcCsH3vqE4ooaljgVjBEKhiilTFnvukwrdcPG6aWZpRurKseCJlENNQp
MsI4o9TNC6A1WJYkXZfWsZgfchHUh+98/zgFe6orGVw4Tg6nqEvloWuysGoAMpe/xYBH/8nRwvzm
B7MOZq8Y/2uGZFFUyaG09+U1jSFlUN+UnjyiGkSJw/4o+O/sMc5Hyr5reyOpPBugpM44VNV1P74K
FsWrBWmmCViCQav9BpMXOPbU1jOYfzCJQKNxHiwQIqWSbZm3hj3A3iokSP+FPiI3Gu/sMqkCOGKc
ubBszNFEYzC/GIflh36kOPPkRouWYLrtTxQSlIT2syoqD9G//Slg7WwzHzJOiqVsZDwUervwy8b2
lufLu8p1Skx2UooMNAJZxOKq9HkP0ZfaG6T4i5Krh6GxMFJm6Nd1thWCsMgPHjtrTFrZJmoz2hbm
OIwR0yTV/RxlgX7sX6sXJai/iOvL3FONU0BZOWTDZgEzKWCGCclAxVBIYRcD0RJfaQ4JLm8hvyyy
s8Jk6GQxhm0CyMOTDvpV6oEx6yZ5BrlUeaLCi+tBOZrPqQAlyb1h0AsEyxStuLEQgmxNh3ztUzxG
TBull24e7mR5VVw7dq6B68bmdhvx0k4VaaFzPdLR0PBAfox2JBP/69XqlnbBPDox0ZzO2i9g60oF
fsL9bDsbTMSfbPBOyHbbevq8eAlBT4DStz0KPhs3/wDjHXYRUtRg1WbyD8wazGCjR2Kc+PLsrx/c
FpK3PRTb4e8wKWT75BWZoXyNb6agn4v5t3OTddI1fa8Nhed0ByuLvTi9z/s0HExvW0OMvttO1I3+
H6wTJDgWlZWn3X4mbuZr3bVTj0NnotiwnDSweKhPTbB40B5ET1KEeOI5iA57AFtDsgjv5fM1lgsq
sXmF9HEDvyMG00Bb8wfusbPAXqRQUM0smWIHgZW/y6SvrbbeL6PAPXg+uDfCHGpV2pxBr1f096sO
0sJXRAcFg4gqjHelAaJrYghSBvcIe0+vqZMOWjJiJfbiYxzVzQYM9WSlSzBVJMrr+R/mtzHmktY7
XWk1EAh6bUXw5Ez096wRcd/wd+23DcbBTSsmcW/DhkS+q+mV0vy1CecUVM6dSCvBQMcAKIvJ+XMH
Qw9nsleK46NVJvBiRRaqTLQAQ3uGf7Jpe2N0U3fF1G2o0y4BJRd6vBnU0Lqnthc5AW/P9iaYOOQM
TVLaG0xoqAs3yQuZVFQeBbgs3n2xN8J8/CEvS2i0wMgyLVk0EOtdIfVfSa9i5LdVg0JyrsmAjv3l
2MOzirijIdahfAWI0fnuGWmpxWkF/+6N0Elw578oX7MF8sRyOEiHy7Z42whUnYJjhMOE9u65rdUc
DbmqFjxbU7wPFrdvbozmD3Zxb4O65s4b8oL0+VDNKEL34wHM5KS6k1S/L990IgfZ6gi2T7QkxtMV
yen0bIO5scnd3ArTqQSwJri8b7wMcL8mxsOHKTeUOMe+6cVPMMG5SDcxJ4bQ/XzZjmgx9N93e1dM
c96UBIuZpxNRHtQZQrHR/2aCcfLOGdZEX2DCnCXX0k91EoNrybtshBdGUTq0Fdxumm6wmZez1E1W
KdivHmR5avs6bIJV8JgOMT/0jwUWq2kV3ZJNGSxMIVXxboD+Awb7AwJbeuoReVfzIkWlL/8Q1Ue4
qaylo2qBWrOiANZy/pGqLgZ1qVmWH3Tk2aEAE6eCKj6Fmkm/KFIP+p1Pl/eT6xc7k8xH05t5zuYO
L2/FDOTyNC0Yefjv84jgBdGhooO0FcOezDkqFKgI2OOE0KAlblJDBzBTQss+EVNgiL+W34aYs0Sq
SW+6DfFOxQu1+G4nL7olSPy57rdbC/OFBjLkeQ8ZBm/sBrdMvmCYXBB1uEF7Z4H5IIY9YOpwggVw
8CVN6s7SaYijOLuusslfsj8J2+AWAMgVVG/gSjr3uGkFhs9ScGbzeXDnCkye+u0iHf+7j9mY54GS
kgbeCXbQYFsGOxl6sK+l03WfyxglO6i94G7g5XJ7G8y3X7cYEU7bcGoBn52Vg1lXLjEmV6861xEp
aHIPqq3Q2SToG2mf3n+Sgsak5QBy0AFvsQFykIBazTWP2238hT5e5kMHbr7Hy9vIuyp2RtnAJBtb
Yq6OgkzFjCF4u7nJFipj4JT+ZTs8H9/bYa7yYmmRCpG082J9vm8nibgNEc0o844qIEWQ/8A8G4rP
TKYKxJRT9JaCpL6PTd8wtmsFbvLcFquo28tdzc4SPW+7i0/dzF6WKYPGsOlhEuvHeo2DP9iwnQn2
zZUnYDGsgHdeNvkFmd5rSVLBN+F++39MfKLyAzZDmsY56SAH2zruJGeTpytvq0ncaVgFy+FV3H5/
m09kftUE4poeeDYv0WVf2oq3Mi1dyJ96ZPrhaC34VfOAkF5g9bJHfOL16/VWQkPAADDDvF711k3r
xLVXIUqWXjZsSQ9PF02ToYQGHCLjeLOlJ7GcowdBjurV8joWrozeR+r1P/MoDpVoCFSMgpRPnXvb
efM1ccVtEF6Ep3O8GLMFpxuKxOceGVtpQ9NlgPdiEEWYC+h/jlr7JTESd1mPSTMJUiYuTHlvkLlS
yLaVZlVquIDD5d15pTUyCvXs3xfIZIHjWEh1xv2WuxWymzxmWbyOeL1nzUsRR7aKa0wEPhfZYM61
0Q9N1WuwkZrdz7yGQM2iB2lZhX9wtndLYc52JxuSEY/YO2CHXGVwCUQU/ycLHxifXYAyinkouxqw
Lg0q2avuEzj+ZQsCh/sYDdlZcFpD0vUERyuzB/j2VGyRupbrXZL3j3nbkSu1WEHxWg+DIGpxY+/v
zftArOwMg9l1nI0VN5axGLOP0S7Vn1VRWZsbGndGmPQy7vAcsBd8oUy+0eXGX1N0A/RTVbxc3kUu
vmZ3jD6O2W41yzoq4JW20f7tUGnWcOdL3kjccXRB7PrtD6d09waZQGGXZlLGA6aQ9Mh43TJXD+jc
k/Hd6FzjygCpTy5Enog2k/77bo26mk1GYeLu7wEjrXzlMBI/hl63v3gLYPUlpHbqsIiKTAAO544n
7dfKhAyEC7mSOxh2xvW7VElemUvIcPJ680xNuulH+9Bkw0nphlCSa38d/kB82wLfqooBH0tGM4Zx
o9Ea8qpLkKSa3a1t35Hm0REFYu7motED0Vcd4qUslqjZlLJrVISsaulc0t9MqK93lT8khz/x1J0h
9fwrWihrKlICjsL0KHsyAC/xUXvsfdohlvw/mde3MTkP1WYQOVPp8nNrQBJIQ6P2lHYje5sD+m6V
gj4E+H3zZDQFE18TPCioMzCXuE3r+OANAhMbZqXPLdpWUk2ahW+1KBADiHEAhzRobOUh1vOIaPWT
YD/p37tkj9nPAsU6q9pkIELsW8oM0P+UvGY9GBH0RMpQJDPJ69PZ9FGBQoCJBgkr0KNAFUXe+gZn
QSKr3+fZ3Wz10kkpoBK8bGP5Rszym75kqrstFmabrQJ+pCYghR3ei2r4g34Q5hcAScEMHEYB2DKi
LFWWOefI1eHR7lid2rnHvOfDH+zx3goTeXrbguxlApIfbImvgqs6TpxDUfY+hpH9XpqvU0UOlwTa
ntIELsFYcFVx0gmkhbLmoBNlQbOWcanR7hq5X7LOm4A8VXTVJbMRpPp/h4kgxkAay8RABWaPmSin
p07eSNJYgrqFHBQ0tXOrfUiR7Qo2k3Pj074a2k5gmqXzUecHRK8nFM9mbCaFiis+AIQ6RgLMb+AT
chUvve5PVKg7jeaDCGbBOZq0mUJfxZis1tkwajrQL7Umanl4kxywF4Brz7QwiQziq2EsBIGAl9o6
CDlgLQOy47PUVJvHebMMqMmZfVV5Ul9Aa6r7pc/mI2WbVOv0tK6/rL49qCagjMYYdNZLP5ubuxai
cjGvcAiZaCgMaXjRop/E3CDzrJtt09at1wagjrlpjkSFbuIY0WGg9AUcYDO0YUL1UHlCoALnyeaA
zwOREEBVkM4zfuVknVMXOsZLaoCbXaXYwsmQwiFXFzdJ54CoKVqcltdDkemyp3GutDPD1BF3+UJm
bWNumKT0chkVxM0trFv8AGMQlN14Zj7WZRpUuYz1Z1vpms7ul9Kz5Ugd/WRuXFqfmETsvpyE1dnb
YYLQlNdW0Ztj5y3oBMZ67FaiNIOH7UV0oYkGFfEEjc/5jm3EnBspxxyaDMUeB0CagVz19S+L3Ej6
XWwhvoFdQXkjxVW9RAu0tzRSuFYFHa6XJr/JZEHNlBcpVBDFIfJBq+8TGYKJAmY7jBhgkcGuAy1t
v62+rSS0sLVyfDM4enDZYXg7rCl4fAM1Ab0RFqRubGs2DQMKjm39c7HCwhYkkpw4jqsKscAA6gTA
RibyEaeZY0tBHbBqW18G4/u8KrdS/355Fdy4szfDOEoC1m2lLRvQlQa9DVqk/Fq5bq7Tl2rzDI8E
6U0VicjaeCny2dIYzzG1QmoNHa+ppIt93QgH/TAXpasZx0mt/HF9nyq86w7K5gkWS9MbJv0BnRoG
KvHdqBwIE9jUDLATB/yX3kAgCEKnG8E7BeEgBUKYVZCEaXTZIC+a7e1RH9oFFfR55WGdEUjnzVHC
yRniG3UlJ7Q5lR9tOc/u0tiJi5/qRGoxC/eZLoddLlIBlMPBJITBPfrzdubLLIUgmvXxbZVw/J4F
07Xu06Hi8tiG0lEYdHgPy4+hWANJLeL3p/nRZqbSOE3lyZjm3I6UaqX1bbe8h5KYLwIL8kIpvASB
B+XrzwgiCwCRZmim0us0hRzmuX3KMeAFju/1ukpHSeQ7n81BUQgznVAYxKsKdPTnm0lMY1LUsYXK
4NsCpp8y6GJMrmUBnc6zpVDu/FUFp9e/AQ9wLmTYRtL6oZ+A1hOT0/VLrNWqsUEwJ52hPA9RluE7
9K2tULZGcIsWaBc9ZYakYbzVKJ8R6wbfUfI2KMDi9xjrW+y1OUkfUmmRQfO6mHcW0Z1bZzCs/54W
0v2BjoSKNgnoLM43yS4MkK3Z2CSLfCcDKqA/mlxwpnijYrAB1U+0YIBvZl9peWLPcjl1lWca1878
kk3vQ/nXVhyRsXgD1I2B5rfHX//9IO9tMlFyGOJV30xqE7SIZR3Ohg3Bch9Q1XDLfbQY0Kl5vmyS
93hyoPeBnBAPJ/0TWajdm/mgSbjC+8CONB+0/MF2SzuoNOMlwqYM7z4DchPYLghJqKDLP/90arqQ
pa5wdi1t8cv0alpVX7Ai2oNj4xFg+qCJAewGC2JyrKoqJGmykfwY662hBmtlh2Zz6g2o4TVhvlFp
yx/OJrinuUFpb5VZmFRKZUNqJNXZC/rf6ENnkXq3QVm19BMxEwF/G/9ZIytGmoBARNdlrLF5XVf3
O4Z0oiTIPHCfNu4tMNNii7xLDW8jigREsx0AXObDJblaZz0+3PD69/rM4/pt6MAeQUGjQrlvzn7i
5QfUArTbTfABsOcv3UwUSmychSmkyP08sB4pChBKtZHjO4KsjnMKUMVCSUYB7gfNIRalpUjpLCnQ
WMFAeH2gQ459ZN1ukem2R5DwB0Jo5ecKiY3F4bEJvV88n1l0OJlKI2kboMP1yHqlIzPQ34zq43Yj
+SJMGC+s4+aizD+AoVP+wvMvN2rJ1qS5DqGa1+Y4P1QnG8quXhWWUQ22xtGbfT2sQU3ZQcbl8lHk
XGbI202sD6zjtHV5bjm1UpSkclCsYJLYs9vVVabY7cxXA5Q7ly3Rv3R+5u0zS0zkrGStypJ5qL3V
mv0KuUje9FEGOtbLZmjKeMkMk1I6g0LW2ELvAWCDDfLWsqsiKAPG47bD8bIp7opUihgEJTYuISaJ
jGuUkXQ6lOPkmFqZg6YBI58miJWfwwi2TbMg94RRBZSjmPXUizbLUJsqPTO+TZTTUD9eXgT37wPM
Dnp/G5TGbJVISZJmnB0MwMnVTzu9HUeBg31+jWGIWzfooKmBcVM2KGESgGAEn45Zr7dbG5T4GO0k
e11HXGV8K4jo+/M+ioakALECdKvYtXOHrqfJsTbLAsMq+TJ2XQJW7cnL064RuDNv3/Z26L/vUmoN
4WFSFhXAJgcj1rZ0quZM4F88V96boEvdmTBUgLtbSUElos/dzs6DYoAirv66oEabikBiHx+CPTh7
a8z5zK21rLcEC6LTMLTiDb4jzS8fsmfaW50stwsUr3OLBwfFb/lrf43XQxg/pt9FrDqcVyESRs2B
Q+K58rngVrSrVTcGfon0ZUEfm+oSKLdWlF6vB9EwNC/87U0xXxG15nLTZJha1J9mcS2R3q20qNRF
JEjU69jN3dthPmUzLnPcm7AjP1jvmCyHVE9yyiLUS1Jox4Ki9+nyqea5DhhQUT6jDPOfZryxuQR3
KewVObj+xly/JwU5Skt3jGv1SOTX/80czUx2nmq2+ZJJpVZ6mTq6QIK5ufZLNn/p1VUuCUxxv5iO
UIj8BoqC7FN21exSbweYSs2goTp1mg7y8Bc5EaHWeIHEhCyFBhVCqOSyLYvJ6Ct5zgzw24zzCUSl
QTlUNqQjxv/8UoK37+wwuTBEX5exMWCnTUFFYv1aSzm0yv8ujAgrQE6DItTEkWI7HlOmzDWpTDhE
L187OVQLQXGjDat/2RF4OaGFajmUvNDsgZAjk8kUXdYYqwb+rTaYA+iYYchfPy5XW1CgqiKMFJxj
9TGGBRJ+BUNZ7CtzXKxxhRxzAeWy8VeHjBDZoUshWBhFIRgdFWrsUUdmzrGt4DoDKZbGGfEhRVoh
Hcb8Fx1WpcQ8qZ+B1FWKuigJ1+jyZnI8EOxRUJIFH6SGgQ4maAxbbCibBezslgXW8NaYnmMIsmpO
nADrDpUywLIM1G/PD24DRr8mQ4nfi2vZd/JDsz2S9aZTNDQeBK7BSQRoKg1VSeRKsEl/yj5G1Hlb
EKcGnc8Wh3n8aIxRBRR62wVae0hA83N582jkZr7UWZWGyQPiGKRzQ7HC4VMLcWkDCF3T8/CyEU4J
AvUYAy1iBQ4PukmmHpM6pBpWtQdzMAh+KVsNJfhV3dUdD5ctcXwBzzpoelKhPoDlmHNlguanVMGz
6GEwona33gGwpjOOiiZCtvI8YmeIxe5sci4RTceKZkBNcyMiy1dSvI5b7cfCZw/nibVf1EcisHOJ
RiqcTVVQJHKSN3N6GPqjPt8kUuou5mtiHraEuFC67k3BueJ/td+b+RHEdnbH0jFWZ4bdNOse8rxx
UVUHWAi8RniajE3yKFfJjdorEOQVpfP0O31yS3C8QgUAjH4We+C2PpfkscSbWY/A0BPlkRbpIao4
oiVyApWD/BcoaAuX5aeZJmgPZVo/w058Qx2T6irMYX1UXUCmfFGHlBf1z6zRw7jbUIDh8zSLUVlR
7uxID9ob3ZduaLaYo84hssbJAM6MMTFLSlV52JB/exn6O7l+bUKD1+weJiEdJ28Pkfwh9qIL6Xwa
NiKlQaQ+R8SqTtuJPsZlVIsSj5awx2thjZ53GPbW6LJ3ezgYxuioFaytV9kjVcIA3uRNdWVX8kW2
eGec5oa2hlsMdRv67ztTs4ImZ1LD1BgHKYYDW/K1ccqwT0+6+XA5bvHCsAZoEKUnpz05JkACiK/F
ajtjzKRCebqPukFzL1vgRca9BfoVd4up1LlKkQeg+yg/pJhczr6bIn1E7iJw52MIzIJgMdvgHI1m
Q+0Gpbyuga5A/RDPluCB8NkCClrA/mgmaAg0lBPOF7Gu2TpWkNH0quGKWN/AFnF5kzgnFAbQktEx
tmujXMd88inT5mXBO9KDaoDmoIlfYRKnfpc1gOCoRqYoAPEWBBg84D5or30uW+i4RuxtSysvl6B6
0zkgJwouL+lzGKCUDQBJAHlCxxaYCx6Cn0lVykbtgcvKTxUrGLLeTdoM///XZUscoq5zU8zXkZak
bJ0KpvICb2NcvamXBNYthufmeyAXZZBZIdm0g+pdFuhXfr4uzi0zsW5qugH0VbCcziDMbv1Yeqzk
PmjlkEzfKvttNH5eXqtoV5koJMnxkMYjDIKt249XyVW72ZcBT5xjwRXFtYSHAshsEIfAoHvu8jGQ
8Kta5LVXk6vYvCXjsynfZ/99wgQbqOMpjOeuhVyayZuWtIG8sY36pibfJ8mVLYPR/8YQaXBy14KD
S0kvAFJkCdXVJskrXULRsVB/GtpzVd8P2tU2CTyefuzz3AFrofEHZXd6tTNrqao+Ttd4oQLG10kT
FZh5lPzLn58bJ/6xAQpQZnrK6lcAqwtwKMHJXqwQjHuoelM+kj+7yXcLgjHmclCMVMs1icC7K9lt
HKDR9epgOS8jebq8rIs7B0PMHbEtZtdJUDTz6vZlUZ6d5GZqni+bEO4c489FLVuVotFK+i/ntQm3
r4XjA3T7+DexXV2LvhR3TchNKGGHDeQoc1LNct36ZcGIzvRqXumedjBnd/4GTJbz8HfmVdxYf1Wi
qgg3IO2sMvfIgv4SrhjUvCtiRCaZ3DY95NIX3bGDgQRNcShEbCgfFehPbr8zyRRISnAzSFqGec6/
RbVB0/NDvpcek5PUu8uVfPe35gPUqG+2v6Cy/aSJcnbObBz8FI88CkAEJTaLFkEmlUuxbkIqEaKw
NG3Xv/WzC1yTN7zRcRrHr15FiBFOv+vcKHPpGGuZZcAelp7+fQzKxzEaDkCsP44fmOf1WsScTv/c
p11GjYg+0JFOsQ/MesjkIs9kKE1XkhVtg24eszYWpDmfawB0Tf8YYR+XRtNaaj3BewjaoGOXhM3a
hVbfeUp71G0kiJagvsFbFQWmWjghKOJ9fNldcqg2vZzqE9hkneqOgGvb0b8Ijj2NUey+IWnD2KQM
EhbUJM+vMWuo9EKn3NHZNHqD/mLUQ7Csd072Ze2uc9ee3BjeOgnQg7yNhMQKypJIgExcn+dWTSMm
02LQY2hkbp8eLBMSUKO7LkcdJCnNkgmiDXcfd/aYYJMDHEaGtUYxdInDNg9mU1Ra41vAtQZeeRQo
VWYfCxTBysquIBPQDe/Oqtw7te4JvhUNwZ++FX0V/38bTIhOxn4eEwwsfMy4mrSxECYRpv9QLezQ
shbJRvBiJagqwC2GUihOFHOXYuLUSSoFCscVxEHNSXMTVIi6K21Q8ZC4bkFD6qBUfnmNvFthb5O5
Up11aqvYBOt80wed+mb2gTY9XTZBQ/ynXYT0qYmTTHv/TDzO5LLp5wXMH3MdtRvo2daXCf8nl89d
fLhsiht54d7/2GJSHlRKCCZY7BxMWHGU/0oedTrpF7737/pd+vhvhAQFqzOZjxbPxVblOciNegmF
KLhSVAzWsTP1tyzv7q21E2T43A+mmzJelcDQ4yyfn+SxLYEIXEG6bhgEem6g5QClgOp8E2wkL0M1
d2bo8dsFwrZqcX/FoDjSDZfOd+fX2RV6ylDkfaFqpGNIZ7ylI8Ajlw1zj/XOLhOoin7tSLWhQk8a
+yY2DFfLV8Glwv1iOxNMbKqVDkKnI3zEiccwU27M+H0hUSmbriZ9vbwa7qW830b6W3bbCIXvuSQq
KL46oIqj/EDCwicAwwPPvAbjX00kJKWmce/TabM04F5AN4cSPWNRXZSkVRT0z7sPUE+PNMB6Hn0K
WpJ843h5fdyvBVCWgzKHRkUbz5dnl7M6jw2WZ1hvqim71mIEly1wY+LOAhM8HElRG7xsatQ/7Sta
g+gC6wpqBoLA8fHi+rRtEAwH5zQoIFR2nkraWrtQe8TB+crwB386VSfA+cHxWEamP4bKo1K6ZUSF
g6icAh0FpDKh4OA59D9W4fQw3bfPv4aW2iir/afxJysfpqahJPCG/EtyImX6KdtvRob/EOQ7IkPM
9g6qtXSdCUMLOc3kdlH9bjk5g+VWiYiH+uNGvrQoJjZDoGKV4wpIC8NNn7JfzTGF+jtVijkWX/uQ
5qnT1QSkovJQHqneceHFb5edieeuuIEwmYO6HO50Jna2gzwPEE8vvLIDHfyADy2SPuBgEajC928T
bNzMnUodZKDO1iu8stDg0f38ibJziuvaHAQ+bNFJSrCXIAtna3R9HjuzOaKKsABPZ3ptZN/L987t
5I1wUfmgEi//enkDufEMTQgKLkWHUWWJbBotH+NFJmAt/4l8AczQhW8fAZqhY/RLlIciVB3nGgJ0
2kLjA1OOssFCprJ2iMdxgD3bAdxsmTyn+NVlhwQjAJdXxrlWUXZE1o/yPYIZC5ta+6TvIa7YeGUZ
DOl1Yb4OIuJK3vc6s8EcNksDf38sw4bWXTnNt5gE2ay5WhtpC1AQdig3NzLEEQANah+nzrey+8tr
5Bz2M/vMAewSZd2GDGS/OfTYEuVVsYCzDsz6AZH7siXubuKNgysBraRPtIJDUmeKMZWgVHIKNze/
mlpgtT8v2+CuBqVAzIgaGIBjDzMB19qWGLAxNpo7LPStBjeZDwP52lb5n7jHzhhzrNEJVpO2rxvA
Hm13zkjUb4OnGSLcD3/ffq+J/vsuXZiMqirzDmaa8rTYX5I8NEXKlKJtY7KfBcxqtVbCCSrnzklu
J1DuVfLtptZurYrIDziXtwrW238+Ef0tu+WAPLaRVYCoPVmp3dZJA0nb3HiN1vmrUm0uIYtXi5q1
oi1kDlluFZXdLljfVDxVyrcue8ew7GXPo3+CucjOlsWcI9BF2Nnaw4QBtXCzatwpDqXydpsOff8k
Na+XrXHI+AFM+L2LLOlRXFaaMqnYRUv+meWLrxLT07brLr5X5tXLJNNtzMFNMa7XSao3g6lmhNSg
lnavdSZ/neun1YFKSJz4Q/Xr8k8T7LXGPB5JDK47DO2AbAIk37oMpqmDpQmCFufOPls9886va4Os
q4PVL9mjPChuLeJmExwI9kpLY9JjV6nDVDdqSmvKr4X2gHFLr11/XN4v7loAnvnAmkIsm8k/GqAU
48aAsIganxLHH433y3+fe1vu/j4TpYoaPZKKaqfb6THbeq9UmkCbjyRWBCeAvxAUxgFEA6ROY+LU
PGktzhnilGHH7qIq90tnCt653NiBCur/mWDiVDwPxJCcpvG2xpel+xatNOi6esr4kml5hB/lSWil
/cH+2QAcoe0JTU02oSpnJ18rarPqjnNbuut4yKYoExKucr8T1KkBtETWZlrMdxoWi0xZ3HVeoeXH
0UowSqjcOIA3K1MqcAmud+9MMV+qkWep0UbwRNBygd5WbmN/I+OblGRuK6SWEhljvlllrXOZpjCW
mNemdcogBLElim8iy6/+eyoP/NTvLWSuFgLJTrKoK1L5OIkUB1BV83jZGbjBbWeBuUj6pcKH66kz
bHmUFXFooZRZFP8df47ovjPDXCZlO09SK+HMpv1VMUdWdTWJKBcE7mYzJSoFbdOibhDQJs3f6pdg
u7E6QU2Fe1p/r4KVQW7trNrmGHwdTa15o3Y1m+WhS6FeGRbkoLXfa1Q1L38eXptnv3E2czEMidJV
dQ7lW/lBX4P0aTga12C+995dYIpN4KRl4G4yFeM+FMQEvJYgWAj8w9aY5AYK32u9YldXu3H7tThN
zW1vqAK0LzfS7jaWCRVgNFitXKF+PpZ3Tenc5Z0o6vEWglQdiqPAe4BYgPHA0SlIVU5Awerbt7EP
Nb15aUdT4CA8H9wZYcukS2W1qpmDPwYyEtL8c+1lz5lv2rjxL7sFD3uh7g0xOUkXq3JuVyYeWV+G
b8OHREz7PXmwfQyRlCfFi93puXlWHy+b5X0m2vLDhDj6OkCZnDtDMk6gxiLA4/Q1gEV972kiFn3+
Bv62wMRW8NybY2rCQjyCkdfCmEOtHIgEpciHy0vhGgJTP0b0MI1kmcwGjmXdqdAOQkd/qiNLARvM
VyKBMFmo2EoPCJtGK4Aw6YoNFQmD7ebPbd7Ha4OS299yKoU/GaDzgqq84lGJmFkJ0KW6vDZe5r43
ycQMR8tsgrQBxdHe8QlGmjPpKskO+nyFAOVr7SaIEVy32C2RiRFLLyd20oOzEiWhE9osV4nVRZeX
xIu8+yUxASKZ0j6NJRmdvfKus6OxhdbsXwABuDkJjTUE0kWwJl6PRd1bZHwdJGFq0WwgxzRzyAS4
FMAJiIlnVuHgZk+ah7gb9j9EKE5ulEIrDr0dABEttq6tk62fMS2A00XMLcQTHDRJk5yGUh+LQC0i
U8zNP3Wz3WwW6PTIYMEpVXcYnx0iathzfWO3ICbsJmaWZ5ACbry6bg9xbJy0shPckbx8DNO9IJIA
4Rq2jEmSqqIf0b9EWaQcui/V8m6BeThJ1jAv6iuH1AJP5AaOnTVm21ZMuo9traJGAgwQgAFm/rzY
P+3ycNnhufu2M8PsG8Ye4sEaQCFn6VPQjKoviQQeBAth8yVIi0MJfAHp4CBhRH+47qDrNFeBvgqK
7yI7TKQt6rixihZ2cudrbihIIm6nIUw0wdXLDXq/N4xNlDRzVubFxoZlanoTQwShbufTYK6/eiCp
ZKfNAhPQ9csfiRuVAIFWHcxfg+OGLn1X+TF7q1+MEWd0s6K2XF2jjcY0mAZIlz7b6G4P8/GyQW46
SEHX/2eR8XVNWjHJ3gNxgH7l6jqA94D4Twklt/eWQ6oEeeZiWvUE4jQfxJHpVX+d/Lj8E7hhY/cL
GP+vBzDyOCPpPOLkJwxWPahO4i+GqPrE9//fC2X83+yGegZ1Fwoi1nNnPsSxIL4LlvFJ3CYrmkGq
4C6SfGrlQNFuhDO+Au9gBR7H1Uqmum07z8TkLUhJZD+165/x8KtWzWt9+6F2eoDPKcDACDaORd4U
bVki5OJ1OunEjYvjgpbCZQ/gYfpU6H+AbQ4oY4xIMW6vD86krr0BkZMweaRTFLpvRKv/NypfdCNy
JnBBo7Wzxrh8OpipXFFr6Ul7hQTijR1ZYRyoN7RlLwFTWKNhaUMKJ8qi+bW7Nu/iOzqEK+LT4XvM
71Uzji9Vs7VpKzwG0lK39RbFk3Y3fL+8tfyP99sG6/WYrgS7JeTGTJSSpz4FSkrg9/xo/I8Fln+j
LqE6IFFq0hkkq43aee1Ewlh76adMYEmwX+wI/bhKU2JasNRZkOE17kHkGbRbeHnDuN2mnXewAClH
2pIqaaGTBnbgr0cgdO8LkNTpzeYas/KaYVTLKfv/R9qXNbeNM13/IlZxX265SrJseYvj5IaVxDEJ
7vv2698DP9+MKYgjTOa7yVRNqtIC2Gg0uk+f44mVVwjfFdkRRh6TLm9DmeR3jDFCOuf4AQVBu1WJ
M1tYFsmpxcLLa94jlmeM+s/qwmn1Sm2kDDlbPlu/MOdpq23t9xpxBJK/Xt/Zjc+nACOAJjIyUfTo
GVNaJqCO1uIpqyUYlY73mQiWYPJy3cgH4IB5HZ1Zob9itaAiWYCr6BAjp2TcG+Ixrg5l9WZIIIwi
qWv0tTviJGjLE8lje85/CRKxxUG0O1kldqffV8pyD46O2Jaqoza8VWrmVsptVHf+TB6L9D6D5nSl
/OpHYwdtXDtqy+fUCIr+WVW+ROIXPfb6obczaN9pxkmokQOjIx/z2Aa3HhNny6TfdbVMLTVDGTta
g6VlgqZm7fhWbg/oJ49uYz9lh8jnEcPIG6HkzCQTNnVx6YUIBCqOJBigrjbdeULTELPHxXOhvBmV
l6i/NGB3McLYaMeuKJ1WOYST5JqC6dWWXwuZnQt7MS+B1tTsWnlblGct4hR+tgoZZz+TiarSBFJU
NcbPBIztTvFbANmE3F5uBK8BQX99tA7INB6Ub9f9bqvDf2aWCbTW0o+dUsBsLVq7sSJ23ih2qQRx
0rnKfMzDgyw1dt6DIrZESjWLdsLrxdMPcMX1WdRv1ALc3Zd05V1qlx0Q6gJKBOqhN78Owi/OejcC
x3q97Eyp1UyNUBE44OhQB2z2lNXc3Iv3NFNs7PJEB9ElTlOL93E/EomV2xcxERcBRxwsLU9mezOK
qtuC0E8a7qwYbVnMCPV7XXmplqAi93rtxfpOpDGU02ThHAUWXjHFELs1ZvyMWX7o4tTVZ94lsJHq
YXuhyEzzIRC6MOe7HUYzJ5ZUY2rnqyUeZeW1Wo5aW3oDxrxK7G/Nc2B503s+LTLHO5UzkjcyynC5
BYxf0hVVULVVbxuj+miNpeVPvVTu46LO7CaUHq1lJNBS7/Fg6Iyn6861fVMAS67iFQTFDSaGD+Au
NaIEVXEZEIXFfCQGOIhNTma07cCfRpgd1uOlRPdYoE1Y2j5Q/ASgUB2SNXrFozLkrYfZWjUkXSmE
JlKKWBtcuQD1SdkXmGoLZZ2TI33AN9ggAEoXGVOgJryQ7cXJIQmHWQdzIXmp9oNvnSQfg8LA8qpu
H+TBYPcupeTvXkSXQsdKn5wk3u205bxUPR2THGA8ADDw/HISUFRZjAlygXT4GgSRH8PX/0LlYMtl
LVAdGBT4TQeIz+3IxaIvjQg77XsYtDYq5HfQJnHL5+LAh43Re4PZWFUEQ5QOVCUo1lmkk5yZ5TQo
GNiXTYodyHszeRIjMQrwDjM9cGHhkR6bJqBWspBynmBb8Lgz48ylNpEcN29I+SjLMIGiTgFPFf26
bfflYj0rNUgwU8EnnblXSuhcT3/OcY6vCUpTOsmM9t3Hk2oVd7VU0orSGjF4XoyAw6rAFUTdFD5I
IeG9J7YqEiBfxAZbsgonYr/qImAcXKZ0d+b39l3aj058L9iSTTzLyQEr/TX63SHEU9HLdhgR93lI
4IvvjMxUB/cIOhJok2Ki+typFsqWNA7ANczDYstlEAq4XyJfjt6UZV/UAufAXiYO1J5BC/mwigl4
JnHQW7Gel2imSN2Pw/I9vJfvO3BAlffqTo9s8vN6cN02CKlN2MWwB7b4fIEC2OXTJEUDbjkJT/ld
H1DKPaIAogttQt/ay5zL8iL6wRAYcWQJgRzIRxYo0sjdINV4czt9/6XrvTlBoZtXEty0AWY/tETo
2CZroydzMWg6Ab5SGL3eGG0tjx/lhEcmvuUblEDwLzPME0Ya+rY1xxiy5H3iJ5Z2GKvhRgIBit1U
eIsmvTtL05/2lej2Yd8wFEcbdCz3jlzIZmJlsLkIzylIPBX5oRx6v1Y5MWZzCz/tsHp+U2FC01gA
5c5Qu0V9GoF7sCZOcs6zwVRurVwWxmRIgT00LC8XUdhsoZZgONc9nJ7Qs0j9sWO6KdPO7OX10zc5
pJaGkTIgQv1Sqm4jfdlVEBUpIZOE7tmfJhLUHK4feDglsWTpg2SSRlUoh6WDlyGJ94PxZAheZb1f
X9RljQxmKAkTVoS+xMUQr6mMlpjmoNwdDyYmIpAZOuaRYqRTN/J5NbItRwepH9hTVLRaLmIwJYFq
JAtAJVGB0BiYTlXDBoOWrZE3qfyCxXrXV7dpDyRqOFoweMFjvaQjJjJi2OuUt7Zwp+KE4mY+PIOs
07HKnBNzL9J3bCWOk4iJRR1Rif1iIACBYnIagdJAs8BppVYoNiay5f75mtZWmASTSGkkDQkuErGu
/EiYbAsUUyVkAjAzlvqk119B5RZct7mxMjSEIQ8CMSKwgrF4kpwA3lsaJmiTFX2BvqOeBaak7q4b
2ThfgK/B1SWQMqGOypxioyr1qSMJKunj1w6MwvV9L/kyEG0Frsrrpi6SdHwcGezWmMEEpeUFg0o0
Fha4tnVQ3yZHcTyN1mSTflcPMsfORmA6s0P9c5XfABNljVaG+8OaYr81Vc9EFJxFnqIkzwxz9cIj
oUTShIVTq+VNBOrXtkFRwIrkb9e3bStYgGIU5xYi9eAAs5jM2BhAyA/9yhKUwbOnO4kPvbFvGCRH
tt/bI+eGunyV068ENgZU7iUF4YIue7V78zhIC9EAVRqdMBgPo6f5kp24plu71W55VyBrIOx5feAP
lCwT5jVIllAfxCFGqnZuNVcLY4hBOOro0GzJDWRKaXtrdr/ycgBpV4H2gWpC41J97grdNwRQezbG
vkRTLWpVXA3NvR5GN4NEnLw27SxU/DyV7EFYfvdl5gFPvqtq7WbQtONgivuxXNwuWbxYHL+VGKSe
o5LjglunCvEdLwsLn+xiinWwyADYI+7fpXoo4mOXPgP3YEXIyuaIc0FePifwwehgCJ2YpfglZuus
mRSimMkg5gKdWgXGpXAHQQQbJWfnP9wkMEW1kUB7C2paJliM4DDAVWJAYUeK7Q5P60izJ+WkiK9V
tjekJ47j03+OdQqAHeg+Qk8egkznThHGjVK004ige9D8poPnW04JyaKcku/wiNW2Phk2EA5Iga+A
C5wbE4csG6fcwvWoZeqdFerafszNxlWl7n4xqx6tRtDwXl/hVkRUQeOCAwc4B57X5zYxX5S0ypgR
R6seStVVc1yWDWQteDC9rbWt7TCp7hTVuSn3eOeliYVAH9sYrLOL8K4e7mLe+PHWrbW2xcSPsM/6
aMkUPIGK0AUxzjFLFg5mYCvywgfBvg0UORoQDJZTKccY7V8EeG1Bd6ozoSoVepXIO1mbK4E8DS4r
RF3oVpx/Hb0FOLpoSsTd+lkvn8fBv/71tx5vGp4DfxtgjtO8aGGjm/gsRqfVdjFObg/GxWYud1qc
KxgWaU6yKPh4VD42Cj6eXtjIhpH5Lo+cX7K5o3huoS4A6bOLKbpMmjqhE5He1IWyl4BVFvVvrR6f
2vCrmOeTnaY/xEgS7UZ7TmX5ZkIvZCilwygg6mQ6JyXZvPDwlEW9EDcB/mCORdtQTEjW0/lB8wF8
Oij3q3b2AyKCGN/lnfvNpVs0H0ciDvEj5iMUsxyqNUG2mkvP5ag5eTnfVlLy9foO86zI576koYFl
YLIJ7eHsvSr8hkA0x5ydPzdCx/ag14DSFvbv3IjRxrJc5BaEfZMWgyhWcxiN+GWSuS3+rXgCnUdM
JSJJAIUT84EyK5YXURKAnNHsDqxoIHkDftCR98rd6C/e8CKD4AXJONgbeLX0TefAhSCCUgbjCUiy
zhc5FsCLgeAAl8LD4Hb7GnSQ5EgFFJp/cSlcsl7ictVACAk+BUi5iSzDywilSymTUNBJ9lTDbdip
qLlSsQZj/+ffjuqV4M0p0ico3fJV2gWtKmDta7wI5eItXm60rEVTzb1uYyugrW2wiXHfTWphovog
Nbux/JLnf151ANMWRh4RQMCjzT7FCjWW4kbHbGdXnMoB0pSlKyMlu76IrTtzbYT+/WqjJkwgSKOJ
k9RDIW1606bOXcTelnkllC0fp8Inlmhh7vby1Ryn2VyUdIg5lXZhXXqqJO5Ng3SOkEi9XYeh+V8+
D55gVFkCSHT2vVcqaZLPkC11xu4LiC3t3uRdODTKsAkViAr+tsBEoaWA9qz+McH5F9G0K3/rfVoq
jNzy5/UPtXl21taYKBELWgHRLhpZs8Cod5D1tCuQtwv101T7Q9yDtSYYeeH8o3TPrhEVSrwzP8bC
2dK+ko4l1OUwsqIGMy5TsJC2TuKCKy2bwT2lODkkQVI3C5rfPCKIyyFFBAscYEh66hTQzRZjyVTE
YqhL4G+c7aq0Rad8bCEs7xEINne7Zte6iRyop9FV/hUz3Ac652LpoM6h7I4Qp2Dz5WGYp9LIcW8q
T4bqVfv6hwK27dAN7sVX5JgBVUQBFGp2c0DLuRtPP+eFddPEM07Ciwej+OcHM24FYpCQIF3CzKUz
xXZ5i8aVA7rZt7i11V309Mf0W3S/LaiYqbSUdjFhbUizPrQ6aGCSqLgDee9pEN45Prz5BEGxFjuK
qjfec+eLWroEVZ8uLlGwHdxY8RID6rPmrsLIv3Crt/vK2OsySBh/XLdL94rdS3zBv80yB9Wawy6K
W+xlPXwT5y9Q57ANSEsU8n6Cgpmo5bbMg+lvxbvVk5V13jSNR2sWUAhS9HmyQW9+kKPiZ6MvrhSh
qTgoQ3B9jVsG1w8uelutArkp57kuRngjx6Hug+PVGfruEIUxeJ6+LrPlXbe2mWyvzTF5gypBEXZK
FfQXvdlTneqE0YDcLl/r0s7uoEm2mwhngZulFJBS4KWMCgDVCjpfIRIHyPyCDAPJg+abgQ69O1Df
O6otgIyGMljHX3Tv7fo6txJNvGExtILkDKkz3fXVrs5RMueFhnKoPM/+AvDxZPWuEHFHjLZOOyjB
8Hr5KCx/QLdWdvp+TMJKQDFPPESLne6ig+5qD8u75OBx7iZfNM7luHXtr+0xJ0JWSKtkHS7HTvie
WNM9WKbvl2W6qTHTfX0Hqd+xZ29tibm2TGuJk4jgqw3SyzjuLV49b/MLrXaO2l/tnEBKwL1mlPOU
1l2smyRzu5HTmrnEPSIyrtfAOHub9ZO1ZAjD7WxPLsV/J0+ktpe7LLMLCAODe9fatzNn5y6BbAou
XlUHzAOVf91kr4BFievGnHHjg9L8QfNzj8ruaYH0XT1RPTUCidCOVx3dcMS1TRaqXY6Zlksl7vvW
Uw8m6GbKQEG0hMDE6MruvGs057p/bG3umUXmWFeENtBrC5A4r8/dFpsbP0EJFVAF4QHvR7C389rY
W8ELxQ5FQivAwlOEVSKJG0vOJzpr3nph0N0jIXW1u+xFOeiIIvpdykvd6GlizsCZPSbJFotGlsoc
A7nJvtr3D9SektvpkTxT6R0z5iSmG0fizBwTtMqJmGmn4u4R0wOBLqd8XHjxn2eCefvMaaV1iwUT
XW937VO3eHLNifcbgeNsFUwCBO34yewieKIlvyzJ0yD/h10CqkCk0mnQM2WdIAyJaeghfb6Vz31q
59KLyn3ZU99lPzylJzQV1P4xCsv49ti0kIFNwE8lB+SRFpNT0LR1eM+jSLXnnKOtk7u2xYT0OUey
mCmgzR58AKkc46PPoN0tB9NO7OI7D6G/VTnQQfxLX1dgXQGf+3ngVVUji1KBgOz8bnJbKAXGLjA4
nhEoXvWFl5tuRomVNbYFLw0o7KbQhnbML+Kh2YOaygndObHzVy0Qgu42C3inlv7+i2+HRANSJ6AO
xg1wvr68wJRbSGm3kn20q0ATJwX1Pjtwv9uWn9PW+F92mOCAZ4ZmteVH/DN+kZvEpQJC1q3mlfsI
opLjTuMgRXkGmfAgar0qIYVBi7elBPL1SUUecN0Zt8LDek1MeJBHDcAvtFudEi/UMNkn3e8kerhu
g+7Lte/D+N8C1IIIO6XTRD+AXXfqqHeG6tei8G5/zmJY7DBK1oKR0A/UvEY/vqOqHNgxgIIYPpj9
2QXIgEtRttWEQusJYDJ0agxoIjFxwyxnuVDTjwvjQxp83/v0sZ38i7ixvY2fppiwUdV9lZYZTJHm
aPa3Ue6b/V1UcKITzwoNXqssTatB6V5C5cmJtccE+qLTKzg2FG5PfKtccbZx1PdXdiJ5CbOZblzj
olaBsJS44T7xp5vU+UV30LyJv487bnTaivOySDk3qMoIVIvPzZp9rfWLgrsKWuMflJK1K0GRi4r6
8mYNtrwRlGt4k6CZDAkr5vQurW70wwRTqBxAde61E77WPK76zW1ETRjQHYrawa1yvp6EzPJQ6zAy
+N0R6PUDJQMkB+Vu9iVP3gG9TuvDfPngrZi7tsvEQrFaRLVtYbfzyd1ySo76IfdiH3S0KhLt0E0d
/YRyuIuJKi77+Ga6vTbO7GwvhFZXNMhpyIvZoBAPceYvymPrYyZB97VD4dE6l8HlLOCtmYmVdTSK
WSgiGR38ai/9qtzJp9IoqFaYR+glPfd+tevdeCfvrG/a2/UYyl0z47jypPSlYqH8u0Rug2kfr3WW
r6abvUOysQDZO67WIHKXb9fNcpbMPjK6EqO8qvrhXv9jYFUCK8gO/ylFQflM0iFnLJsXVI8VWOZb
aUDkNm8X3/DrwPLSoxZoAF1AGIFz520uamWMCT2EjKYCCUqaL6CJcyJButf91E84XYGtsiTgdJ+L
Ys5mk6ahkZnIuwZ/8VWnDWIgS4QTaBN6j+zqQHtUT5XpxI/dnQm5Uv3x+rfbjD8r88wRzSWSaR+0
hei2ntoBBVEr/5rLjXvdDD1s7O2+XiVzGAUlHxY9QZIytsStB+KK0NxOB19pXspqd93W1uW0tsWc
wK4o5jKj3cRB7G7KLtu3kOkYBHIE4X5w3RR1gmvLYs5bWtTSgqQF7RZldpM8PYhh6l03seWHEBoA
ChLws0u8b06aOY4yCzLvAY0jeSDhcPE7bJdYdFQn1nYYf5dBARiVMeyk7+ED8Q0Xsk6DmwwO9Gv9
2EexpHGpvj0GrcbXyfs3VK4S/TLMdmKeA4B4io0EJwCTJ3WThJuXVkhoFXLx6YUfeYKDbrs/uvm9
6AKNZNNhZl5o2TgFZ4aZrMmALKvaLpTbVdxP2asqRyBOr+3rX3LDWc6MMEnTDKiLOecKWMVVD7B0
Wx55GMKtZ9WZCeYjVkUvCIKMDRyd9Ee0o4IEmGRXbfEVeqLoAEdPPNDTVm57ZpKJX1k5qlZPuSdH
R3Twxez6FkRoAYpLNzyqX65/MMEKz1M1n+OPi0bYichipj3BnMRfks4dhkIz3SbIqwOe7a04fbZO
JoKRepbSfsRR79zkeXFzz7BlB5z3XuhWXn+U3fgQ7QVAy6DbyhUo3GqenVlnYhrAUXMOqVPAXF7E
9/6O6tbgArytEtTLR/TsEi+7k7zkgbYqefiorframXEmyqk9qdWJ1rvyzF788OVDvduGcHhph/Z4
gtQb5+7lnBQ2oYDw0TTleouunGQDX2AXPTdNoyf6SqhhCSYweS7lGU3TKsuW/MpPXA00tzcqyOCa
h9jjPSk2ojgmGyD4h6lwXPdsmi/Ig5ToHbaQgvXyQxqMvupnBx5J/VZX2ZApfaiMAjcAQsxpNPOo
EbIR+I/iiGdZEO4rL3/uAr7g4+YnWhlijqKpgHQ2b9XUSWvFJ0L2tBBlfz1ebkezlQ3myCUp4AwD
IOV4/YWB8otmQ9lX4bbHZYDHsxedeD1q3qKYU5aX+URiip5ZQNvbjbkt/b6+pI3U5OzzMCcpBbgF
CB143QTOQXG3aIdSuIXSz3Urm7fZ576xKjHAEet1RElek+U+6cC5cdB5FDOb3wY06HBmwO+B0GQc
LaoMCUTXWAlIbA6LW/nkgXbvIEAz2x9sitygwDXJuJwQQjRTQIeXYhc8Sp0iODW0shVgvcUbqp8h
cJCUW+6wXiPjf9OsDN2y5OhJLqkvkcJZhh9//qXWFhiHmyyxFMMEFxoJvYl8I8ZuTp+vm9iM3msb
jM91plyXBa3VqAGVaTFuKBVb74cnCgrD/+U8KLaKDZQg/y/PYEu78rBYIeBa8HE8fFsnOxlgmUl3
0P3zfmlB9hihCdSatlFx0qutCvaZYSZ7NPXZ7AUKsFIf1AN9HpquFIQnao8PjOR5o0EvmFVpaonG
sitCbGuLsYbT4lp+4YMWAAPHuezSTJWfBWyd6/XOMgnkVPRzrhswGRPgF49i8a2sv173lkvGIIXq
Bn1+PXomVsuqNDIkNW3TaDYeTofq1dpXLpiQXAlIIbA9eiralupbZ4u+7JYg2nmJnNIvHN6Fyd1f
NsD00dQsaF3i/a1mNtJKwAuLnRYs4OcsgXXtufyBm6nseu1MgJGJOiXJjP0VD2RXPUGADe2d9qj7
8UHhFO03U9m1LSa2dFo8m9GC5bXe5Db3qTfsRDzv6PD65JivNIRqo216occrbHBNM0EHEosVqWZk
7OpDdQyDwk38FqWi2JFu8kC1dVs7NHdZDpAqtzlCPZTNutarZmKRMRdGk2UwnR2t03QkB/UetBaQ
S9P9/AnK4pyLcOu6XZljafpqMSpaCIDieZ7/TgfVjiE539yqLefQ/IPjUEgB6vtgUmQO5jwXutgP
+Jijox6inbTT7/ER7eQG3WDv+gH9h6/3aYs5oAWwmEVvwNbk5z9mFPgy3/JLdM/wyvtV73O3uv13
ZGL021x+u0/DzIGUpqE1ShWGpWpw5upoABS5BBJeBeNrP96oGYeUcDvafdpjT2PeZiPUy3Ea6xdJ
2U3KQ8ZjzOWZYA6hUS7ZgPw1dSo58SESEnSN5Fs8np5LWaOPmPq5EubAqWpMFoH2ZJI9eUwf9Rf5
UDyDntdtfk4POt5QYmz/ABAEDaHSNyEcyJPO5n065thZiomBvxZ5rYzB+55iwveqL0Ne+rpvcsyo
zEiIaqRgM6CQVjUYAD1vEK11f97xxuHodl1xRLZKZEWj3kzUTKH+rtDfUt1qwWASuqyG5s8mr1+4
9VKEkt5fh1tlLvphsuQZVIQ43GhUx04KlNpkD8h0m7uO+6X+4dr7tMaEklRaurih2RotOw9gvOpO
4X7AYFdxl+ww/+zyYjLnDLA68VkjZ+ISYjf75bbobgop0HjoNF58ZPtPkVk3gmkiqSiOiq8diQdA
kF/cLbcCv1KynbR/biATNswq0kQQ3lCUFXihaMkUw1b3yl0LlS1kLLhleNWKf8iwP00yYQTEINWc
0fCvokQr/KKaXvFPSlItuyAN4pdHNmtRwC8ChoL+JBqVTKZLkinLC1pNoNiQxd23NkSiaUWIfDc8
BUxYXuQst7L/48C/gC79RUIpGh0YXVPBOMBOAqr5EiZCSe9UInyXVOlV1chDKFrB9ViyAQ89t8Pc
c2Wo4iG+YIBYPNA1irfVadnFaBn2rljakpd9TwJhz/uWvNXRv1+lv6PVN4aSGgke6PmuTYkzFs3B
BEkgZ3WXQeV8dYyXzosB/T49+h9kLT8kfnWz3GFOx6GydjVvVZeBGZgeiKRR0KEkSzIT/yWtLKZ0
/oDaUuKVYacAZNMEvOrT1uatzLAyRPG0tFZb1SDGqwW3E0Mv6syjUDc31zdv0wzmAmkzRAXPMhMi
i2lUmm6E97eh+qBZ6e8mhV6sWfBSdHqKzu8Z7NrKDuOBXbqMJSpbwHgdKbPUtIuOFMOTuiCG5/jD
1pJo/wVC5yJkMi/ezPqSNRAwA0W6chjE5yE+EJVzoGgQYlezNsHEDFkSpljTWsRF6beitXu0e3ag
HzoqKkiP6+L1z7/R2hpzacrWMJRgxgK7WhX7vWkBZC3bWc9Dm250rSTREDFXAaJNDVRgTOjFMGbe
jSFYILQT2C1jGbS2ktt+T1wqyonW8PvomzZEfR3xlN1htAXEUfb1lW4GqvVPYLI7pZotS41itHXA
suk0+/IQ+wNqLYVDz3PkNIHkxYcBE6u8581GYnm+euZcA/OdjK2O4XY1AC2FM072sjMckCTfGp5u
9+DsRIEnzG3DbT0aRHWvCv68dXb2G9hDr+dhZbZ6mTrhkNuYeNfn+3nmnPjLjO/cBuO7SW2afV8B
QtFkYTCrXy35ZzpBgT39WpF9p3FYnC5fjbAGLVqFUrSoFzOU8VAUVWu0OWY9hKM+fZF6zSMyKmc8
FvmtI7k2xFwCqlx2OYjW4ChD4TWx4aZV5GjEwIz7SyRzQsxlXoRVgWFRwSnRdbBXnN9sXZxlVkj5
RSTjS50/LoXLOQdbMQzgUYXmI0AasfNVXQVVlVkCYfzo1KjwLSDjIB4JcmJXP4qXgjh0QjlyeZxb
G9kXFrayy5w/kqmVZQh4xFH093CqThAVyu3Ka/f5L3C3+SFvFmjTP1YGmVMHBPrwv6Y/KcIj+nKi
neu5a0xRZseRMnqcfaUfhg3cq/XpzKsqNqw2KtuUAuqzZ9UBZdCN+Tz8L7Q8jDe8rgvnM7Jj0o1J
5KSJzcQJocMDXTA7UtB9j+v/5i4gk8AAMTDbLM/ebEypnJYYkQ9vh2Mc2s09JgVApNL7WiC61Y+I
dnG5VcWtvAtsBX9bZY7cHBlSXWPwyFFO9KYgB3JrAYSGVN0Wd9bz9U+3vZWfxpjLqQKdE+ZxEbaW
6GgVhzx8LnlDJZuRcbUexvk7lPESPVJyZxYPY00g9X5KFcyNEjusp4DMCyeK8Owxvl+WvZZVBbzD
hI63VIDgZIm+hXJlS0vW2Zha240tJw/bjJIWiFXw6sDoNPvgsJKJVFVPWeHC77EF2KC4x8SjPce5
g28Z/Pknw9A6JdqEbDIIY86jZLqUBkTD8Ml642aRIOjxpPMIwDZAehLQ0p82mNyo7KWWaFB6/EBM
1LbkAtVzq4kfnXwJ6b+Y2w8qFxqy5Yxrq0z8TzIdTLsxpaRAWYHOExBktBkKzp2toKhev8UYaeTl
RlvHbW2UXkrr51SrpOBOxp2A2Dg75Z2CUZnlcXiXfdqT4RWG/mFnQS+p4JkDBgbGO4WqR4Zr4uu1
75NLdkBAyl4bgNIeDNR2ldnWIXfnryEnQm/dB5gN/csqmwGFKsRT6hmLnLJjj7qa9RhKd4PE28vt
D/hphnFNMact3Rihi4I/VNShCv22AB26dle7kwdK1gr6gwHvZbLRVaPe+mmW8VbkduBB1THj27k0
YmZu7A62fIJsn5cF5e768aMfiL3rwOUGMgkTWDSgr8/9JWu7riYR/YDx9JBo1TcQF783k+rKGmY1
lQbt5QFNZvz3ut1/WOWnYSaOJoIoVkBhlnjrVfsc85qVZ2IUvcPERub8hw4M3dNPa4yfFppSGFGL
TmXtzR+YqejR8ClzGXTSRcRSnEc6ip/i6XK/vF1f6lYE/7QNPo3zLY6BrJGgiFU4YzlUdk7IrybJ
7qWm+7ZAkQ6So+6g8riCtrdXAvsWHb6HKgL17VUcaDJVDrviAyQ2uAC52u0Xcw9S7QAo7BhdrutL
3DyQK2vMJR/mWpp3Uogijjw6lRHac20rdDR94bQotgPOyhLjr2EIAq58xLqGVzOQjtkp+jJYbgcq
hY8O8FN8mAS75LyGNgPByijjq6E21BCGQv1DTcnOCPuf4BUJpmzmIZNpQLk4jCCwAWMvCBsuulrJ
IqVdPuDGaL0UHEOOPtnzQaFYKV+7I8fZFd7NU3GHlQbxY7KLD3+Ov8AxWf0A5vZYpEVFnQc/AEHo
VuilfdeO/+W+X5lgHDMxrAbiU+iMkLm8bTMzs6XphzpEHCTJRln/fCmMS+pQP9Y6yi1Sv4+e6GmI
MOJoh/6AeSqbIjPVhFuXps537fsxzpkOmdK3FE1bpINdmBAxjHJHmIO2zPB05r2K6Me4Zo3xSqXS
M/ByQRUj1W6KeleV79cPNe/fZ2Jm34V1mMq4h4zydia/lYqbrGw9tFbuxravFlLVlgJhK6c0IPIA
rcIb47tiAOcoHdq9etN39n96u65NMnd6nDdTBBAVmrm/Rk/2pBsBucpyEH0aPvjNke3IAVYmaAGY
YFJizGVFBhFeDR6RlYNTW291f+h5lKk8G0y+QNQySyo6smXN+n0n4n2VlG+pNT9ed4fNZ78JGpm/
1sLks9HSyoZQ6vTZP3s1sJuFDQVXdAckB65B3DBC2eu6Td7SmHhkyYk1Sx/Z7JhT4j4/iXo/6UTO
G2t7aSjTqIqBFSrsKG6LspQ1V1hag5GQjqZ6ieB0GN9RDvUbkeyCP4+7ubRPk2wB2shlIiwNipi5
fSNkDlxxR9Pm5aCf/lc/Ffa83dy8pVcmGWc0U0WLmxDgx7q8D8t3ediVjeIow/76R9vMd2Qwb6H7
iz8VJgoWQyqqS4krmlShrcbpvZk1TilEg23pFaDFMwFTcfXt/88oEwxB5Qtyaxp6Lel9BL/zoNam
Wwj9z3TWa6cZ2jtLTEZOErv9DT9XykTIKomlaNRw8mptetTH7NT1xnOkSJwrczMQf24oGyaJ0ieo
XOLKrCB6NJvhHoyZ13fvHw7A3ythO/zVmJVZPiA/pkCsVnNjgvkT3Z6Rj5uSA1as4pZXS+dsHtvl
N9W+EzsFwb+SXup4L5VelH25viyOJ7J9q16WUgFt8MQZ5icZZVFtuJ9q3ZWbbyT6NnD5dTavs9V3
YqJVPU1C0qdCAvrU22qwVUeyIzTep+SQLY7qJx5xuXIovF2kf7/K86EHZhZRSOdoihsrfQib/cyj
advMasCDLFHeWwzZMyaqIp1UsafuV6veQiLQbb4K1n2z7MI82l3/Ypu9HeiF/m2MSdsGKdUjtOWQ
aj/gzQ2isqKzs5/x+8d8y854mx9MR+TOH2/v4qdVJmRlSpWqRYMl6nF2L2QgvFWr3iUjLyvddshP
O0yUUlNrjGRw0TtRKKa+BS4md5HG1u2MyrqRyuG30mpRMFbN7+vbuh35P+0ygSrVQ0OwMjxB0zHf
awVUTqTaturOjquIc2VvB6u/TbHD/suYDaSVYIpIXeaRboC4O5l5jZxNK2CWwwA3pN1R8D13e7MT
BLS6KT+CLtpT9g402fUd2/SIlQHGD5us6Co1p63oVLwxZ0x1pePP3gw5T77twLuyw3jeOHdFS3Tc
ydqpfVFfYjpv71qAl0DGEDPLxfe+8q6vbNMXVhYZH1SaSp2atEObsko9DQ/1Qm9vchEz/lbIubg2
3R2SEuCBMfCmZW+VMjdLJbRA/iWhN1sIrZ3Gkh2PfRCOsWiXRucXesLxv+0P92mTyYaVrrSgqoNU
Dnoahd0ssWsJseJodclJc/7h031aYvLhckiIltLQOzofJZYPOjUd4FqMYoNbivc238B04UW72k16
JlahXu0NM8oKdB7G3KOvpdiVEzsDq5Sf+z0k/zhJ8fYRs4D3QFcWYBYmZoBEwFAIQRdANr8uYWAR
ni7CtiP+bYCNFPOUNGE0APmTjkkQK4Mdzl7W6+5COP0Mzko+Nna1cUaUlZjIoDWj7rVdJrtXOFUp
ngHG5wRFroXF0hPIM6d653TiLOOBmUgcM9uu/blhjMN1fd2pmYEvEoVeUtzm4S3hOvX2kf20wThZ
Is4EiFKU1jt3fo+/Qbw12rVBt0M5Hzz+M5SxAATziqByMZnPCRfUoy4KGuD7/n8e91H7W32nZpTi
TtIAAxhVX+tuiKi7pPZn0ZfmQ6YO9mD+p2ABgjhIyYHQ/0Jcoqz7NtR6VANKvA7sTqnuiAUu8dHs
eOWozdLeyhJzn+RhLYxh1RdO1IzRW71k73FoGLt8zvDQzOv0JSZ66QqmeFLmgXyp2wmw13DQOMF/
01N1hD7gLEDuzDL8t0MSioOMGKJb92NmeDHhCSRth6mVCcaDSvX/SLuy5bhxZflFjAB38JVLL2rt
siXZLwyv3PedX38TPnFGbAinMdZ9mJgHR6gaRKFQqMrKTFUjzvESY2AO8Bbe2mUUuxBENDwyKvYV
lB6rAyAEVWBR0NG20IOKIjOXvGiEZ2XzK9i/b3zJjlYQllZ4mkHt8dTVy7eW1J/6TEbIKjwuGzPc
tiq2M9NGxSOmVGyQCuPNBLKTsY29Lom/WIhrUWTsLt/fwpXhVf2HEo0popyvbIXuT+GwMZ0FdGth
b7h2miFGy6qLMjPcB1zyOUvroW+8xMhPett4YLn5rOlS1Knw0bRZDvcF15AokAFgFbLr7FZDwh/t
m2vWjYHsoHeQTVYLVgXqDfDyQFJDRZ+US7cwrW+m+ghoh0rA/jxepdroWqMEziSYGIGRjRUuxdLW
zqDpACxeF0zkhgFAQz//nj6DYxV1sqBqfUZ7VaPeKGt0CfwRpIwQNwXJq64DeXruHGCFCZc8g+VR
2ZmQ+dOBwFsLd5m8Ja+u1ky2UsHundnjbj4yJmbXNFnm6eq1AarcY4Eet/HTQeSO9qHLyCdlVSxR
C+jMJncN2plBE8NOoCtYBMPi6jvMU6FDan/OKjc7ZtdkZ3pyIAvzDO5yAoQLLBlAztj4H5cOgXQ5
z/MI6rVzFHqRfqVlDyTP/M4eHpxFMgEhuAi3tvhxYlurowwhMfOmfNqRHIC707QG6nLU2odQ+2lJ
dellBjm36eOUWklWwKBHH5LcNSY/Rj62Z+NxdtD/tj+n32pw6Vb3CgDusnufHfH3n5bJf0KVGGzl
XKjRumZaNaZOhH7GcR5+T+EhVKGy1PmXI6coY8d3fTPExZoMtDu5oiG5WbwhaB4ZLhuK0hhuB2YU
LkM/dDosR8PjB7D9d1q1+lIbmRniNIafk9s/OPCT43V+/Qy2TzbsJ1uf8ENu7HFxx1h6LUlb2CMP
1p7+Vnf/AQQm12Oge3mQHZlSxId2b2OUOxhFahuhk8N3BoiTl2sY5KPpNxNKXr3T/bq8g+xue+cp
b7b4SqhexygoxIBUl3U2uJSuqtsNmeT0Ce+IjRHuMEzpXJsVG/o1Rl3xCPRkCjON3GjQjpdXIzRk
W+gtMJaKdxLDSWSldjhhu4p2FydfaAfp2dfLJkRtUNxEbza4bEFNVGdQcxCoViuoc8GA7IPdJ8Ho
4hgQXLOR10vxycJN2pjkjnM6jg2tCxxnqhgnSym+Oy3ZSZYlDFgbG9xJJp2WRtaMZbU/ltbNHtfE
bQEoDACvAhhgctwq9tPH5FPomjja0QdUetgF//ZZuTwizhMC0aEZPY4GKsFGso/6YB0PklXKHIQ7
z5HZKn0aI1sZqjWFSkr+HJoVuPwgffSU5kt8GjLTuaPOciSdot2mRnla9Sr/WvRNERhdkzzQlOqH
cp5lzUBhpNmsnzv0VpjVNvjLUHZWmuUqXKqX2iFrQKIidZWsqJ8ufwmJOX6sWOnNEjUmpNlN7qfq
U6V3rgZWfl3mVsJ05m1ZvOTJ6ChDlqg4kWZ5x3hDUTzyxjCwMamNo8IStg8lpA50vw1HBxcJb1Et
jIwaI0S9qv5bRf0Oddk2+UhA29jgkrRoWue1hwaJZ8TKL7WYfy/a/JSZ+vPlTRJlSKASw1yIxugM
+KVoBSnoxPTJVO16WlIPImil7eXO7VD13mVTohCzNcWtKC/WYjF6EwMDNvL4LALlVqjowWUjwvUA
F4eXMohC33FPp30XKk3UoyuL+rJ9nRXBCqVL+1guny8bEnk3UxT8ryFuNc1gasXaF+gKZNN+KZKg
HjHFqHSRT5pEkpOIvpwOmiKoJIBIhvB4vyy1Vr2PohydjvmhpNlD0Ug+myho6Zi/Rv8XzEt4pZ4/
QfKeWpa99BVAg8V1WoN106oe9Fl2BYjMGNDLNjCUyVR9uFu6SCbTLG27AQkzoEp5eaXlvVeM8QdW
szXD7Y1SZpEN9S+spvrhhF/qNnPnSZIHsDDOZzVbG9wXswaD1vmKpaQEE0PTVekcIpQR5j52rfIL
bgDJ6ZF9Oi4nCKOYWqlOGq9Uf5fW6tZKsMhE04WvtO2i2I/YFGCIQsM0Wx28RBs/BHgccLZmBgNt
AsBI6Org4rqt/HpvSmq9whzfABk9JLKoYb0T6ey6nGixpqC9cUP2xl7fMZU0et04bh8wdYJWBgIQ
plgI3BAGtaGEAJ2j85W2eQVqEQNDmGRfUsiysdc+yKwwmAWIDOaCUa+VXhviZW6Mspiy+bwrSJQb
6NNmXvna+5mFZnPuj4f8VLSQg8sDxVckd6MoGm5XyWU8eaGsUD7HQcA86lEhj2YfuZry1cl/dOXo
Xg6I0tVxiQ+4UhalnjS8R6+ybyNKNOitMO4pXMTVJ0b4J3s6yVbH5TP5PJNeUZnXoCTpQGso/5aN
eyv9ZMT+/29tPHh9ic2WFraZe1N6VR5Zxat8URxwGLmqh8LFv3EWFqTeBZg3Z/mjdrxxFtuaaN2D
0xSMXfmn2S/BR11+tz2yKwMNMySSkCnKzTeeonMhExNpnd10E9NRiA76QQkmKLrJqwbCKLZZFBc1
HSeOzDCGulg5k/pBW53W16bB3Dcz/XR5y0T3M2oTeKbpEHdFZe38rC3pWiVxoQEIaaw7dLf3RQiK
xKEE+2ZRyTR4RQgI1QT6Hy9C0Ly9JxQ0LGW1mSt2gbobwFWUHYoH9mybHxvw9ujemrnLYf5yeY2i
vAAEdkwtjcEv+Os0sUNIABGQ0U7JcSWPoyZpdIsOGOBFiI9QgwAtP/cNp6hC9UWZCo+01zEEL7ra
jeg+r4HbVmQnTOTuW1tcbKzMeYlyi2L+cR/emDvWvkqumUwmQ3jKYExC59gsjIuL2Mo0aweHCWXe
j93sGrS8zbR7avcPl3dI5O/bVXExsXMwGrjW2CES2alrDmj+dqhPGHkmSUdkW8XFwkoZM7UxsFVm
BvLhPjAhApykX2f18zS+Xl6TxBQfC7ts6i2zwk4tCt237SMlCjAC2a4Nh8AcZR1t0VAEdFb+cUI+
DtaEzu2kMMd4WKDQfDRAje+gI3dk0kyo/0nyLFEr7MweFwnR2rAGKJMVOMrF6pm75ErxykN2LKFQ
tpMNRQmtITxhLB9jdJin4zyxgfqg1jgLNGTWnxTDnFnyWq23i0q9crnTEtOFvjwel6+18pHnGFOK
1dFI1TU0Fs8D5BCraOCsSuLFAPrQdHVH++8nMDDijDWBsQEiEXz1fTQqJ4qLKPXaxfgMFor7RtXv
U635fdkfRVmrpqkg7oC0IhbEI1baqlaqNsLj1XTra+dJA7dYt0fz5tS2GDFhEST9KrsvBaH3zCbn
JV2TJWuqz6lnTc6PlSRPrSEj3xWagMwqo/DHZAl/g1lZOg3RmKSQcrURd3/3jaS/LTKAUSMVUmsQ
WqP8uJGu6E6jAETk2V3j5vkv59fljREEPyhAmQZEKMHM/m5MLbTHyGr7GH3rpZx3djk3h8yIwdXU
Ja0k/IlM4fK1cNU70ErkXSBzTLuOHTRfFIgepKU74bO1q6QkI7g1IPz0ZoTbczrWhrqwQZtSu47y
k6N+idOAFpIAJNiVMytcilQmHQnrHFbS3LgjPQgWh1DytUQxFb0N9FLZxQ72IW66rRjUeGiGFoxu
eIhUt8O+8DD7svyBDv+LFofgbtdRu9Cojc436+Sch5rGgc57q7P3+M1/1Bqov+7NPSMckd/tgusJ
fE86AT8MRFwon7QUSe1AwxztBlLYn7IcyOFZ3ykEHOiV/gpog/v3Ts4IDRF+0N6Hcvr52mJ7LvJ+
mlA4j8unNDZHVwGCHq2Ox8t2RG6xtcM5nzWYBUkI7FijdcSQ4GOVqf5lE6IX3B/+tv+uhdsnazXM
nOhotaGjuMf8obeeYr8+zR4Dx+WNK71r2R/k3jiQbCAm3uEYtYHc/PnHq2cFxEGsVg6+LM90fNV4
NOYfcxMBdULchX6nSuzV42OR3kWqP6ySC0pwoKFahAsQtqHcxoOkh3S0CltlOM4chDeoTcxBVPWa
F6/QedZB5y75wCJ7uKcY+hDHgfLovGlIszGelsxrOttrhsRLkucijA45lUR2iaF353ud1jzOlczr
o/xpmpMfJh1+GomJ4oY+HyReIzhwiCD/rIpH6hVrM5d9CdV5M3Z7n3iKa17nPxiMHhqaFnj3W3f+
qt7Iu/uyVXJHotWY2nC8Zp5dlvu5GYMpBTlG9WTI33ciR0UX2sELT7XBDsadDL1EtW+kOpBJ4Vdr
b+7yHfWX9k6NPba8f6UKxX49fza2JllA2Lz/RwfnItNYLe7HAjwfBu0O5Gn+I7xd76V5KDtp763Z
YAoDzkzX+D5Abs0Wneo499IK5FCaZ3n1p+K29JPAOppB/DwkYEmyDulBc8u9lJGA3TecdRTicHEj
z8HR4Pn426yaa4oOlIdw/suKwLDQN/RWsaYgTpertgv9rhn2TUw/16ixSvxXsLemiu6HCrFKB7B0
bm+rPolaqDoD+5bt2JeeHtn0fgYCVwzTzOiISxngBB8bOR2B6jguqvcQ6z4pqnAhODHGHoJbp2TP
BMZaaU9XcD7OzHDnYzaATBxsSHsp5LpUvujQPVQO4bSTfD/R5m1Xw30/AB6d2TKweZgHTumXJP0Z
r0ey7FVjN5ifVVA0TSg7XjYqyPfOlsYdDk1bG2QcQNVO7SPmq0qNoH/86bINQVw7s8F+w+YAhoWF
uRYNiVg4+gm50kPDz7r9DFL2NN9/xJSB+AKSmvew7RmtX6NtwBaJqiytZwSxq6U7xOsVxnm9/5cp
/mpI8npOc6Z91pKidRtNz1y7au7WGo/38neWdxL3YBUO/mgjw9QsDbnfe7QuafA2bHU44UgH2y1G
/UEnx3by8rjagcciWM1GcssK921jkR2Lzb5ZtCq7acR51pLWs4vTOv4Y86DSdTeyZJ1g5meXVsd+
y8ZWH9ulUYDrB5QUvm3eLY7kchUe4c1a2Nfd/H2oKVRDpwDrPBR7igmncng2MWKVOpLzJPtmXCKm
KNWsTBjw9Krc7+JDp9zS6mYGt6dx/ID7vS2I16yxuyxuQYARexSMFnpyXY3+qB0m56rLv162JHE8
Xrom6hUtU0rmeFoPbouQ3M9gmfOiAc+qNmtvWqV7IOuqBZfNijpL6GP94/AmF3VRS63nhSK4jz/W
3fLMxDgLUOQPP2ywiZZX0U7GGyzZO/51lQ8KbZwVJxpDAO6cmm4xvwzTAVqaHuKXJHwIA+9mdVzg
nZxmneIKh2tQvzTrPi5iN5JBccU2ECxQk8AAMJ9shU0FIe8aX3Cg+cnuwdHV7VtDUpkVu8ebEW4h
UZmqkVUC/orZY2f1U/3aUk9sOTG46e2/rxwwksR/VsRdJXmaV7YRseMFUaMeT0SwMibPVSE5XOJo
9GaGi3wLCAVUMmFzaPVjJt8gOyTxbXE4ejPAhbsySkPaxtAJnIAa1vYGVJoa6MvYGLnv/BQcJ0xi
Uubf/+NEvVnlg2DhUKeDWOgfHmdzlwXKrXHPMJndsQVXabSTiWDLHJCLhnGT62rUwAFD87VNgtio
3DqTRFz2N97fHBQtX8pmZ/iEO1yT2QICAmCsxnYxOHIYWnCfLp036vaXiBovKmafm0Q2Iikzy0Un
Z3ZqErOZ8SLEmEBpq8SNh/zz6nTHaugnzyT9rrLwUNS0Ztxddh/xZ31bMpcoDkYXg6wKR66mi6v2
p8JI3F6Gm/of3vJmhTvYmb5ay5zgrKm16aqYEIq0pHGHzPKnTtsv6OEmiuVlYNqMMdNCUsdHXubi
TeTrY/v3DTSc+7ffwp37yVxNMP/ht8xZuU9WFFUU3aWhcUDN3C9syY33J3e75FPc+Y9bJbEJ0zWH
gPGxuKq8zFuvDCglyEDSsp3k4oCplroFIlNWY0swFtTuM924CctZckbE8ezt83EHP1u6uEprhJss
61ykdGB9lVSAZAvhTjqSUzMcCrxdjDg6VrN13+rlr76SFQnFcfOfhfCzARBo68DAjcOeWbW7ZPsy
fRqhYyMbsBauBqg38CyDN5EY3GqKBhA7m+msat23tTvNyQum1i+fYYHEImRHTcDeNEaTi4rneUba
ZWto9Bk6+BA2KY/ldfIIjBAoSTMojHVfpp1+Ze0GCM+14ISTMacLM52Nbc6/B3A12TOboqodgIQA
JC7BB6m0636BK65U+0i82pjjvHy18y6cM8TK0f7cDvNvCnhQGyXfJV+Uhdx3p9ZCngPkFTrPfBd/
SUJDj9kXhSKBrz0z6JO+T28B/r+aDrKSq/ATWtQGVgGpFXX4cnU/x0CV4nNpkJWoGzRuUzchDRD5
u3oOPrIyagIkawKAASKKc19Jqpj+Z6pw3jEBpSQAB3e3W3Z6QE6o8RAJTFJ4yt7M8Y3posqWvIgi
lG3K39ow+CX1rbFze5kbikbFUC36Z118SxoI77SZgepGGgRC8QDr+mL9DGuX3P9IPtlXTJUqvYlQ
Uc5c9afsmwrLLRvj3A2ekjRU1BaTDmbR+VMRfVpM474uHVwwiXlvd+lrVxceBD7c2GndqTZ+zhQP
by069rbhO425TwfL7Y3ZV5QsqM0VVY302xw/dC3AK8Z8R0fzMVOdh86iRzsEBoiST06iewnU0SfS
BbrdBnE57NUp3GW27hmUfpt182dEpysT90Gdqbd9YoJbdwadqK6MHmCLuxKk52BaOyR5dhvVyBun
AQW38bsZR7u1wDx5bXqjkZySyvpW98kNiYZ7dTXvcsf27VHfrXlyoF3tzjo6Vrr5ubPUwM4mT8Hl
nibDYTLBMmKrN3ocBgAa7ww1fqhK9DbBN181BPlMarjhVPlxuFxbln63GvbJttYnvbLcrjUCsPv7
aVm8Ls5Lg0EEs7YeB7Xbr5jS141XxyJ7vYaKbKwE6PkckhDM8QtGGRp1X3bAng16jA5C6UJx5x5k
8zeGEu10C2NtZgQtgd6LEJZVdbmNhhYAaMPVo+nOKscdngOvwPgEGqkBB4wKe5evy1UzDM8SxxGd
fHR6UcJWUau3+H6/DdHqrG/gN2Xr+Br4sUKIbxW/ZuW05oeu2lnJjZk9tOU+1XYpujHKIQONfIQd
SyRxVdSwN7c/hbvXp3YoFRIalec8wQvd7Mp+bBSXlm6HGUvTS/zpUH23E//yFxC9+DSLYcId9CHf
NQZVYM8HMPDjpmjSoEyCKXyO1+9TqXuhdZenku8tyl00GyNCqO8yaAd3T7a6ms+gmsAxTc1P3Wqd
YuUDUo5YDcrlFFPhNmRzORtG1lU6Rh8AY9oXt0x6g3VV2ZRqHAC9Krn5RdHVALzNseBCQJtx2fvc
EKetYiAEm+VrkbVubV+FyhgMteStLILEmFtD7Mtual5NYTqRZiiIriamGWtoua+P9gPj7pW3pt8f
Cs3RDERylOJBSMNnM0UPGHdlOYU3J+1zmtvPJLvWuvuq8cdS4vXvv9+5Kfbvm2W1IH2iCUVy3sTm
Q7k21/n6atXJ3iCLJG0WaIuem+ISl3xRhikLk9zrd3oU5Pc1BLly/1fsqw9KDiA3mNYAcQYf6f7y
CRMcbBiGPjtBOxW8fHwqUzlOM0cteu/pkb3T46cmdTEEZXeQHK+fZ2CcnaP2OE2Sducf3ztPoc7t
cneibQ0TMqs694rfUeLRKwBYUXJDd855AGYdvC6yNIqdrEsGucOwVn3mNAzRUM7lscnDr200+rVp
SMhDBGfhfGHcWdCmeDLCFR/Unm/DckegZDjcdfOtjk0svoz1N+K82NlHtlFHY4rVJtDxpJz/xCRR
lXhFfg20xOIRz/AA4mJNMTR0mWJj5C39v5jWFp0QNCDZrDbEv6nD7WKXdBEIdkFyFC+3tf55SYir
aIDZvFz20veRGarfGzPc3g32qtg5BcCvUY/l8LmTicMKwMDnBrhNI2qIbH9C53a9S6/RVsFJYEmi
EzifQSfwQw3IIfRkw31sT3iP3K6KuwtaiBeuhYaPVxW/inoHgQpINO50oGmR9X3gA0IcBdQrgNgY
/NVWq2U+lmsHOE8KDVSgMhpQwV428b5MhU8IEA/uTc3CqA63R4YOii2Uh3KQNOKpon8iybMVPRXN
4jkrCZI89XpZD07ofRuT3K6FxZSZRZ/nnulcOSoQ9tUne/Dr4tvllQn3aWOG26d4rHVadJgbs8AT
E9rd9ZRroAOJuy+6OrhRqP51nfv8S3LXDkkVo8uQ13opE6AL56BGJ92pu0NjjGi3rzvcjMHlJQqj
1nb3uPhhDGQZ6Lyy/nZ+D3AZ5HIHnzU/5KqCokC8NcWlkj2pUFkPncbrMY6RzQ+0v+nxHSULYpHn
3eHabBr3kAWlXI+cGm04DQ17E/p64DW6UiGxzABs8V8XDc92jO/Qjp2V9i2BIy6z2XpQtQlR4yBk
rxk3lnmipVSX931ifG6QqwnoybLkSzJjlDEGKZpeudANIZ7mjdB2LrxIAYgWL0nVdLUdPWU72VkX
Zg1Q3WNTWMCCmTwKLGmmEPhAdLqNVXs25uheafFyJ4k/o+peTngrpR04aVEesWq/Hr7Gg+2BpPuG
ArYaARMu2WwWW95ttoOSPMryDmhsuM1ejUkdlLKCVCRe9xaEg/HCXCMXNL8eQvfJitylkDiYMPa8
meS3HF1eOoUlJrMH6iXxQY1fEHosXVIfFp6VjRVun9t8UgobSC1vVe7GSAWVDvoaMkJVFibffz1U
spA96KbNA9r1yugSNW8An08P6fqSZjIGOvEq3gxwJz4vncRqYpCz9xB+ABVzaxNvkMk7ie9wyIb+
dxmcEwCttChKjG9lUcTLav2qj/Whbez7kk7dy0KXOog1fdhlZj0zH1V9SrLUbUj3KVrG0h1X80nF
s9Ad+0Q2bSS6HEF5jQeLAWQ44b2lLbpUiQojR3htjx10iqedATrBv+cI0fBQfjPDuYs+R50K8mKG
FKnSE1kLioEI9VvcDYNL7Pn+8rETHQFgQVEoBHD3Pdp9aOqqMdQBfDIh+MWGyC2cuxoKsb0ksxCo
wqLzvTHEXYhaqhRttzQ55jtyEBC9Gs+5j46JC17V2/Q5Ow4/mHwl+CfAlB5Ye0tSpBTd/1vz3N1Y
TdM8jDFqh3FqQyFmRtVLI7fUmp9UJdsV03S4/F1Fx8UgOgDKbEIMgCac182zk8x5FSsJjgtVTHTb
gs6YvEHWGBYd+q0RLndCOdQZcoJF6SoULgD0d6GNJsN8CcqubOfelsKWulmKswyjtpYDC8zseurQ
d4Ai1OqbNjZvBTJSc9G5mV5A0nu/yiaGZUvk3GYFxDsxnBIToAS1xtRVC8kjVmaAc4y0JXPcjNio
bsyCIt1PmMG+7ArCI8bglYxEkE1KnH+/dOy0fF4x9ZbTH5197zherBVuV/3/zPDhqRoUZ0gSNnk5
n8b+pcclnoFCO7YkH0zQ6YU/oJIHkWWor4Cu6Xw9E4FgdkixHvuJeEuwHrMAD/Lv5j67T13jtJxk
mYroLJmYJ9UxwoCj9G6gKQVbrpZSnF0onQdqERXuUHeGN+ZQdbu8VxJTfMdQndcxTmLQfxTlfaSd
cvo0WJJCm8jhNqvhW0GJqVCnZIEQs3x3lRM/r5EuWYUos2Tk45i/BW+fo3E7pLV617cNwVgsGnVW
86sfP6e4L2vLR1xPkEld/mii2Lo1x1a8CRDlBC/BJBJYFpv4MU5RxMvVvRqqew0z/k2mPl0294d3
g891kOLomGyBShX2/txe3+o6kpAUYB6z7PajHX4vtLR+HnuaBxh+6nbqqmp7Z1VbgKQw9qlWzYOV
4SsjkbUfO63GQNRA2sCI2srtSD37sZLObhbGoJRWkhToY2M8jZExf051Y3LtMa5uojnSdgngI/eT
HqrgNkl/1wXYIOy5B4whx8zbgCalC4av68yqHvVsCF0Ir4M3zSjzL8psLd60IqFOa9A84ZdXyU4f
9NzVaPjbSjt11yx9B1DtPF437UgfqtHOMEsKtnU3ibr+ZzTFqR8R9QH8YTVEAEDYXHcNgPcZGixV
kakuSBSHwtUb5whwZAbeAbt+LDEkg+cL/ZxNTnpdpstRwejy89zXYDmcRlDBFLr+U9O76YfWZ8Bp
9DpYJedqfE3SztjPcZQ8RI2OPrMDEd1cSZ5r1cF7bE3vFMNA8625whQaFE2i/qaaWs0rJhvVRmW6
z2zaB+1o0wNmkL7pbfu1UJv+2U7DGwuiRq7W21WANc9XhOQ6vuCaP1/2E1HcRaMcHHZomKu6xbll
3JpKbYU4y2kC8s/5qNYoTE5IolIpTwHzuPce6UAUxcE76h2MP1bMUQGeB7f9jfEbHQFQ10276Oef
fEY6RS2MUfabMc79Z6Vdwq6p0f0v7+r8U49axt9DAVl/gw2oAmoALXPuUgxp1zsRckOPkDuSPanV
i6U9Xt4dwTDcuQ3uQVGN2aqkKmxM3gz1Z9VFd2+fu9WxArSskaRjIl/YLoi7gxeN5CNwycAULPfJ
6KfZQ7Pe6rbkahTuDHRAwU2Fjtc7YgClL2Nwp6MY2DtXOko89IvaSvJY0e3BOonga3HQhLK40D4s
y0iA6GLw2mxvavX3lMYfqX6jUQlAPGPrRUX6PL4mfZvVYD6CjVdw7ABI23+vD+ltGSipVLVIdFVt
bXHODBFaNBESvD/C9ABsGuKya9NrLb4vhzsN8emy04ncwGJ8SwZGv3E3cl8vXo1hGh1M863zbZ74
enhq1X1q+ZetCPdoY4ULPM1QhEWrw4qljVeGrbyYgy7xZ9GVa6HujAcV4huSsPMt6hxtVpuOICcv
wDKqpNdNYUEkQPu1JPHRJK+XFyTcJOQSkNkDmErnKeW0udLpYiCSdtXeyRug+3FHRqAre1oj26WR
DBYv/IAbe9zqijXFmGy3IgtTIe1gz27+95AtnJ2NBc7trHXQsTlIWSptgE6Lcl1aozt300c8wUTP
G/QkkN/gZ8nHMK3tcoWZXg9MBYwCzs/LOyOqSaAlgDFyNk4JmsVzPyg0DBbqLNOr+302H3W9c5v4
Zz+2+6VUdpb+CIiT5AwJ8/+tTeYtm3QvLUfSGQp2x1LJMVXBWROT2zBLUK0MOy/Scg9IJ1ebfimq
s19maMAW0WtaYhzRVr9cXr4o4G6vePbvm5+iF5j3jCo4pk2ec3poxpdFRrotNoFePyp4oIDTORNO
24GjDYoIWNRL3MIVJ7w+GsX7yELerLDAtVlIN4zA17GFNPjzhfIziwZXyR8vGxE2CLY7x92CUVWQ
blDhLR2ocqAvHvS9S459AK7tQ6JKliQ8xJDDQEOaaABjcLFW16sk6R0NyeKAOk+ifR10qN5dXpFo
c9Cr+scG+w2bz6ZBz7UbVdTKMqaFkVqgaqXzgbaW5EoUBsCNHc4J+m5NwqXEWoby3piPVfyTqr5J
r2kU2KkEGysM7UAIgloTiBlickc6z6BE4KTIi/rGdLPCLbvrbtlnde2W0QeeotbGFHeSywg5TDzi
81XkmITPaff58vYIczwLGC1ctUzcjldH10pn7UmDbKXvGldb4/sCL0SjW/wVUPSwAmnfUlb+MNAD
aoM+BW2JO/WOJEj8j1+BmgUSMyRlfM6UO3mUtBCsgNtPQRW5qosW2dHcq8GIx5Uvpc5h1xP/GrAR
K5gmvIbhJm4Hx6kyRr3AqhGCy6Pu55hu8QsTgsL5Cj42GS5SdAjwvtGYKjxGBPgIhUn6DoNPSNdS
cH6YheMrcxPAmXeSzWQH9t2yNna4GDUqxGyQmP7nM0JrG9R9af+nBFjda4cw6GSnW3jTgLbSYorp
hFVvz493BB36fLJwoSwP42uPL9l4ISaE8cw2H7Rdv4/8RnL4xN/yzSK3xskqegpNF4zy0PSq0Msb
vBmCypAJ+4piI9rrhCmJYwzF5tKPIbUqc1jb3Avz7kRK/aCboyT8isLI1gQXfnEXo5PC3iKmdVQW
1XW6p9w8KdkPQrsPRGEbGQ42H3wSwCCdb9O84M3TDl3uDaOC0dboynQwMknsTx9xwI0dzh0KCC/W
+oAGTPnKBqHKXQpnAEfU9RxU/0I8QbxJb8vifCE1oy4sKqTxOSosZHRcqCBfXpHQ23R4NhRvTfvd
CPyKCdM8L20EijA7RoO9G4Z4py3t/rIZIU4L4RcBAlIegOBwAWmZ5lIpw7j1pochwDk6ZDf1wfCV
mzUodvlepr4l/HAbc9y1kqxLn9gz5JB6/dcYelRGniz7+1waM5C07NUMgYi2/Y8haXeG0cjuDLa5
74Ld2xr+tLM2mUUZj/BpFVtj2E8o2rc1EMl7lf6KTAx5voTlPtcO4+CPa4uSwoPZNm4SHsNWEo6E
vwLuweQkwdNAuThhpdSu7QIrnZnME5Adln1VaL+IbFCGfbF3q93Y4YLFAs2aFtoyTBb5XrMDpYXu
yr3W2v66lm5kaJC1lri+cA83Ftm/b76vqii2XddIeNXpaYifJ5nPC78cGKkYdbMGpjcG59/8/a6u
Ta0Ctz7D0lnRrxEv1izxW6DdP3K2TCCbIYuFmsKfwZ2NIaUmigmCmcZb9gO0ngFm3xn3FkQDGHnP
9CILGeJ1/WOO98taXcAi0GCnKuulbZurFG/WZpi8VQYoEF++lgFuakbshaTz/Aui/K0mpq3iul88
Rv8XBe3JMPylhPJy8ik+FDsUiGR6yMJb6635zd/4BFpUpJuxbY1NHtD02U3Gcks73atbYPzRobu8
e8Ku9KbZTtjn3uxelQ1Gq+YIVeQhQkXIdTAx8DjeR4HCRvj8+NsMUdrsmqouwfiMnEtHeANs1stF
5jwarSWO8ZYuqXINMcadGc6Pdu5IvFRmhovI6NhZnangtGVVFBiTHpRjeoXyuCQREDrnZjVcYDa0
wUhGCpcJyXLK1todjPKwdvlj0su6ncL4Qd8ezNyHK8tyavUGK4pKUPTfjtIhKmFIZNV8cKxQC+zY
557RUzsfwg7JBuDNQ2C/at/AZbs3b8MjvQZ9Bi7OeGVINJdpbwEye9kxRRsG/j5k83/+4wuVRrxa
ebGw8Nhp30YdIlg0fGqVXx+wAgks4G1saKTxpy00cq1WUwPep2XHMY48O4/vm1xGcCY61NRAhkgc
FfBVHu1PJicuI8PBXjnkq2YswER27jj0t06EN8MyKd8uL0vkG3j5A0RGEbeAlj3fOmVW5pqwh0oa
Wt/Bv+hcVXmrHi4bEe4QQNoG4iMY9fmnrV2DVrygWJTT2HcjHQdXXb5pplT0VrgYUAFDKwJVFAj4
ni+miuxwDFvcLyjqOdBmzYuicfEIvJkHsw3qTs3comvKU7c47eNYQSJ0Ged5l0er8exAhfqlW4nj
WusiuyBEB4Rufhh3g0d1E2cQFMKTzIBavbK4a7yLwOfmkEO5rG7qnBbl9fI3FyayjmqCPh7NX0yP
cIVh6rQD5ihXoEG88qjuxjtG8qE90Tsmvo4xFVlAE23y1h6Xf01DS8lI0Tay4+H/OPuy5rh1JOu/
0tHv7CG4c2K6H1hkbVKVZFm2ZL8gvMgkuIIASAD89d9hdc/XctlhzUxEx+2rK1URxJLIPJl5DtKt
6uhVyBijxvvP77Wa32v36/VjrtbYgIaIL8vq5sVfAv891De3wXzy7H0AlWu/3/35ab+92V8/7mrl
hmRZnMobxKZTdt9U/rZlgwfkzD+hiD116m/W6TCX/q3TNfuSDUdGkxysxmGCv31jLL+zDUhlQsnM
R8+De20bOoH0eN8jxI+VOQ2823HnW2y+WSZ2A/WKOvAe66TLwBByn6gffotmPTcCExRI4EtexEF3
TID6vjGodVl/WY9Xg7qy/UPrucpE7lqrRteWGrJP8nLIZqdwIeXab/w3ivB+i1Ct1XGuB+1gpHav
9nVFTcxoDXxRb3ThZGDuR3khytN3fWH3b7UL/XZTv3rY1aZutB9yTfF22p4CcGyE9HbB//15Dtcp
+mUKXz3kaktPRCWljIFwlPIrJ19r9UMv38u3aml+u3tePeVqJ8+eJ1K8Ciy92i1zmCUBzSKa0+Xc
1I9/fqHfmbvV7hAXyoZAtK98G8AS4+K2NZhP/F2UFm3wkUUb0RyAXWVivB8C9obPto79lxn89wOv
26rRjzd2rYMHOrS861SwleKtPNvv7SmKhS97LkWLIcbwyv2dqxactB0XkPwO90vsbHRpvw9Vm8Wa
Pceot27B2YFc3B5SeftQLZhgvPQgv/55bi+1aT+/KwSdwMwJCgU0OaKo5+dx6IY1UxuhybE+0LWL
rFirvqfD20IIv64iCndJgt4WPAQOz7qhXr0wHV0VESzDpk6m+2hiAfJUEUO/k9mOIbmd2jID6Sz6
Xxb9/o13XHf89Tu+fvSVD95EbEpcA1HM+oCyI/B3gFlSFOzWbJzdkNv9W1TZvx5zvGoIQl7gBgji
/KtXRTldPUaMYk7Hg9fnFh164JB/45j/uknXh6DKFRKqgJauSRxly1KRutCvC6330lJ+z/rmDQzk
N9fVz8+4PuSGLxNZSx5W+B6NAXkC+ek926AvYONl3ft+F75x1n81KzjgIJBB8RzBzF2TCztUhp5Y
gJ26UGQec7d8H4oJSMKXOS7e2BWrsb3eFa8ftf7+1YYU6QD+7AG7YjqiLHplUIfGdVaN0K5Q/wOW
5t/cND+/2pVdBuwcWtLCawt20Y8+X/bznr6323LT5fz0VkvNb5cONVHoXk6Q//6FIt6tIuu2JZpv
g50TgN505SxhBtkQdLcYLN885/1u+fTGnP7qTuEdXz31ak7jKixnSti4aQ/6yM5rI6C5SY5r/OZ3
WQx6IgjUwb96Qj3LW6fuzVe+nuDGm2VlYMr0Rg1opCa3csM+V/mqR8JYPmz/Twmnn1/46oSgZaD1
g/WZa59UfLPC4kGWZO5tt40Pb0zu78zY68ldzc6rDetRRn2UnGJJIa0CYCi9WfmOBlT+AvEat29D
JL+9HF4/8cobayZP84GW65ZVh/Y9WynMiyaHIPQbh/F3FhOlGgjokOOBO3Z1Cy2ImTpmZ2Srw/mB
pGQj0/S8BOR/nXXFaoGxHJcBhEx/adUZaT+HWoDzN3DOs/1szf+6Cu3n77+6aEwy+K6zoBixnjbB
eMPTc/p/0LL++RlXUxVb3ffCwoyInB/A3L2B8sMBes/oUvZuxemtnpjfXTOrWCIS4h5E7K5Z25YS
YFINTenNQu9AzrlB/ermz/v6t0+AagYQCqhz/ELTMVSLCocWapYLPXbdlHnTy//+AejMBz0u3I4I
mhk/nxtJDLARCGNvqO98SNLyJqqc7M+P+N3+RbVejCsfstvJ9WVc28H60qJXQloI/jawrVN9SN5C
1n93OaKaKQ5DiBPhf1dLTxqJRH+Cij1SO3ukRrdybtErHP7wevus+uafd/F/fDP/Wb4M9/+8C+U/
/gs/fxu4Fays1NWP/7jjL/17JV5e1OkL/6/1o///T3/+4D9O7Bvcz+GHuv6rnz6E7//X8/Mv6stP
PxS9Ysq+m16EfXiRU6suD8BI17/8n/7yLy+Xb3m0/OXvf/02TL1avw2Rcv/Xf/3q8P3vf42Rk/iP
11//r9+dv3T4WCHBd8aAfP3zu/77Ay9fpPr7X73kbwgUAX9CvwYdEdhTf/2Lfrn8hvwNbvSF6B42
DGuE098PkPv4+1/D9G+o51zJw8BaAgu3+gYS7ILrr+K/hdh++AD4uPFt+NV/D+ynFfr3iv2ln7r7
gfVKYjTrXv63UwMfHlgf0pkJKMvArPyLus5SLbXTRJAOgPhufYfpsYeRjlU+pf6wpelz64Hdq65n
A98U4jvtbFDm51X1plTJQ926031V0tuRDTbrq/gEAsM+m1jT58EYmPuoUuQ26srgLpLumw7Zun1f
jx3N7zigSLhhZwP2vThQr+63qI9YuqDcJzdU1pAAWlTRBI05yyg095M/kCxMuo8eNO7Rjxp0hY6q
og3ILk4W/+QIRo+VVvLJ8dX4OWIlAnrOy6dwiMBDu/QfXm2Jf83865mG7bsarov26DU/gwKQMMEK
XiEHOlYjOttGN/eFa87GrQS0lS2Sdmbp7wcUoTxSjsZsJp30DrmFMGdhyW61qtQdU266qct62Tqq
QqUeYr97YngAnuPRltBUbWQ+xa7Ml8GNcqqcY2f3uFkWOMRhkIk+7PKgIX2VhRBYPvuukfnsdumu
lj79tEB/K9qi706hJ8H2wTEiM+szUovvTtCpnEdY+REaoZuoE0UNwjeMme7HOuU3ieN8F+JWdDMB
S/YHE1Z3BGK/AOrj90DkPKjmmnnjQIewKAOVi2niWx2ZH8PiEzT4OXEmzJjWWd9olrlEZjF13QJd
nfKQVHw6RTx9n3D+PW5Dm3dLCbQSArZHLsCbUg1q3qRAxA5pp8XBHQk9hmPvZ/U0oV1C+pA6ZLY/
kbpUB9FN42E0Hlr6uXW3c0fQltGxcdmyPkZbSBOneyf16RF+tzmDXiEsSs3BpMoNCEAdf9pMAY9v
24BBCSaKNq4U4FHpCOhI47jcE3TyfFR6uVOQpQbnOhr81NDNGYmc+hR4zsdBtmRPZ2/js5ZklbRB
7iOO3ZhJPsp6SbOwT8medMOyLYNW5q1XprtU2+Xckv6DIP3H0nhgHh296X5oqEYNXTiexlnegAIV
STDTNQW4KFQxDmzZgjoi3qoyZPmkI2id+ZXzOA8afTXrqs/OhOXQQ7qD+4tH+ZjMoCLzhtUceygo
vYeEaswtH/2sC2Z6LJ2WnBDC5n4bmlyTSeaUu/Om9kDZCSF0Pwu6UeauwpfEpoa36YQfWggLFiUv
b7zU+ngrVDXQ3v/cG8AFXfl9HoxbSAmvVFv/cUY3306NCuXK0wRFWqddtqRZvKPVQue6Jmg8iTp6
BI0MPZLO7TeRM3r5kEo/uwxF0AGpCsnuB0f3hzLCylq4iJvLd1Jr4swyRz8aXS3buBrDZdsx6rzj
IP+Aj2HulUgfcTjeydb71MzYhGbxxj02kDiAAxaTUbuQeuB9stHoIGGZ9hKUV5cs/ADhFJNZiXYg
1/EAq9dD8iFqJlAHThKKx6bq+29pGo9PTGrJNqpPkl0JUqOb0LDvHJU6sAHtKJ+A8QS5DhpxbPxB
5h067HNOxym3XQ9XR3H51I2uOJRc9bYYQQhw9Nb9khBJbrsFZdEzZiOv4NvcaqLSnIMM8tkw2oos
7owqhnksnxedTh9jMMAWl9UWjh0f0rINv3qT9A7xtMBaQggocw1DlLD2Gg81WzbDKqxMwH/bcvpA
RupvocMkc6ia6A0CvC9eyZrjP18YTPkydyoe9ZlQOEwVH8UhqLu9G3Gdha5zhCK0B6oeWG297sco
pPpcpx24HOqY7JYF2zOeO/9cs2HeDtItN7XkH3lVthmNK7ZjqseRdReSr5FsEaYg/LHRhFvH7ds9
ZF2+KlXBoEz4Q+h0jDhKkfXdr72Ls9GTBDeCcBN9cClmpVvcp2UuS7DVYZrdhOG7CJ+/ALFOCx6M
wzZNtX4JUQi5kckk90053pUMdriJcOV0dnS3k9vqok9DVnSVfkmr9PvYNtiifgNyWc6+DRDNycng
pHsTKlQmwxm4qYgDosepdR4bcCXtTMnSjQmt2ES2pE8wZk8AHMitGuZpg5ywuw1GmNLLniYh7oEs
GsvqbFmg2qxnARSBErTGuQxtWn4vttJTw/cyQLdb7JXxtpPioWzR/ZaFSvOcjjEthCagC6xMe7Al
1BAdyUGANc3x3rHQFPEovdEmeRKgmM1a3Kx76icU7+R6eaQahHVLbHNRz/2ukSiCvlgLl3F9dDuZ
opsVRlgmOG12iATA1+ApGb26IO2MzMC0dquFennn98lj51TgZBMpYu515LX2/KPt2j73bEBPlerd
XJTBtGGJ/UB00OaWa7FJAFEi1QYVwIAnSdbPSf0u4emd9NefXJjncvZpnvi9/Y5WwTsxO/6DO1Q2
azlmnurezbrJezad8nflAnsH7naYOkbEYYa7tqm5K7Y2qb6QUffHdvHB7Bh2U6F97mXpoIHHj1Wb
i/VSoc2I89Vx2EuryF7B1t7YmrcZsGEoNNM52PUxmucutp1HyQ1n0svTzi8coNXbxMUR8UIEBDOZ
Wp7J1cr1DDP4Zy/kV5cpXMtcgf4BLkvQmPlzaDOPCM4iAfKQi6Xuu2XejLXAjRD1rZc1qnSAsKJF
8QjD5n6V1SzzPw/gqkUdAY8L8WoEV+i6isBoElyFvDrRTT2H40ouiAtjoWx+CakL8zZCAy9jowEj
aJ3epcQ8VRxsqFHrYLSrqXCjBYyZgcxo7WAvjO1XyX0sVY+bYhnEm6QvP8dol5GuZXjwsMHTht6d
q7qkqk9B46sJ6OHWq1gozEXfU29CqUSEUVp8qnCWkO2moX1vuErQJly64JUyQKc9i1UvQ/kUey19
kRGA+zcm8telxElD2hz6gSibAkXfz0uZ1rQJRdVD+MdPT0vkm2JqQQK9oBxnI0B1lYWauafGxubE
dQwajETRPE4bfsSs+ahjBK+to0EPgtNTnxydfJ3S8NExbbf1AzAv/Xm4P4eimEzIPawZfkQzqJRH
Mvrn0WrlLqH0QDE+JiDBFmIKD3AD90myxPcXe9+uN9ufn4kq3SuXe32qhyAHxU/AI4LrcldMQJyW
pAnyxXXILVscrNusSXdHHNTRu712irqL3K8oTyFnL7bR4+jxZTtK7T3MPTm1kF/exAsYWi4uD7FW
HwPlpVtHroyIhoHpINVxpgd3unESJc8pC90CRbxpVsaz3ZgWYmnh7DqbKMT1Rnv7SPtR5cp0G3hS
uPmN39iz1wZoz/Hhm84SwlmOhJOQnn1jOTrFRgl6VgWqD3jhNRx9xWi3VX7J8qhMjpewZzTwglKS
gNRVa/crritzfznhSLmRW1txaMbr+HPCNdmB0g63nzL6JnLrF5WQCe0+uvIAp+AsXjxkJJzhjTTw
xYbIO3sjPWsjzReeSHFIusnHEVj3d1o5cdE4MIZ9NKmd5Kl7WIBoQUjazi+iseY8rBZG0sF7SJs2
3SFhAwHKNp73g5SqgFICLr8Gfmg908c29eWT72B2yt6Z7stA2xxmQG94YNMimUl8MOMEir+ufnCs
4u9GusDrX13Oywnte8agiMfJzbjU3ycY2Qx91t7mYp/HqJ4KXlbihia0/RKo0TvbRod7YVp0AqcU
HV/Kt7heGaZ7Spy8n0Fj42J35C5Kv3OHd7fQSZmhcguZ0dpCVM3ylSlCWzdHvu8Rkb3wM2cpP8OB
vp9o+JVIFecqnuejEQQsWK48tgPOq3CjE52ruEiq8iW1aV3MuN17B25hmLa7DoHDc+dDlipf1peb
GVcfS8304eIHots7STHFASsaBIgmY0PIsxmR921X6wMJ0mS3pBPJOuqAsBcJu+45TMG1S1E9uOlZ
RT9FFDz/XUxHZAxb7BxDWZenaJfaB3VNj3DU/ezyizH15HpdiuiRNQvZ1u4A6rcWE5c5dRXtJxa1
p17IdxzCYUcXgnpFstpr0o3YgKtztVg4qHqqkqIRqBG8uFi0g71PHWPzAU7/zRSeIOiLpC0CsqiF
GBaonQs+6LoY1LKnTR3dmjQY7pe4gS+BfM9b5GXRNQgCMwE7itqGVeMVjbpXsDW069LWA3yRW5DV
3i4hgWR9pdocJKuQ6PMHcKdw6F+3pQZxdWjGXA4dg5/t8o9i4YahniaojuNgAXZQB1OFHX2JUKnQ
E/o7kNaTvIaLl3Zd3vFpj6AoQBuPDreqisLtkqgm872hfRKp9YqQjzj3TkJvOrQEUpk6B9Ap3SZ6
VM+93z4vcnkyjqLbyBuDbTqyGwKyxswkc7+B/bixwai2secE57mP9nFpEZDqVNxj/eV2QGfKu2la
5KZpw3CDzu5dwMAcZlennZUARdjquLltwkBNHX+2XTNnzRoDaiuQf4U/zD/+2U7/cpNh+tHCDL9k
ZV2GVMnPdwNBdNjKtozztuZjjmYI7EgneWxd+JilCW48g/NH58k8KFmV+z8//Ofqh/ViQj4bUq8e
AgVU113r4vZ1YrSJ5witOAie59WuDVXk7A2EE0HiwJs3CkguifqfUKtLSYJLwAqJe9B1V3j7FWqV
Vgm6SZY0/FecbdA53QU9Qq3VjexQX3IONUwlfAd6vPw3W2J3Zmr1xRoLB5PG2F4Avsy5jBCBXaxg
GU9+X8g0qOiOuiH9KKg7IUQcVMH8btkaFpGHhuOG8dfDvSy6o5DZgM8Lgt2w21zC6Dod9yVQ99zW
9uxWJtzW607uJuXndcdTtBEnEmBOgJGR9YqISKfYxkOzKPjCBQAZGpn7i/VoABSeL4+6XAPxAMAp
jgAutGAnL5JYw89eX/DiMUPA/CBHIXMDG1pcYJwmhlM6TQhDLz4q2lcRyM/EnJu2Vjl8NonIzJr7
yyMucMZqgi9f/uftcUW9d9kfBME5sFtwtIDY+Qq1S6q0XOZu8PI67kWQ4eWnvKtxLgJ/H5bmh4gc
aEpFX6pao7B8BRyoZ8QBVhe3h4WL2y8J2aVJ/fTGwH6zcVEaAaMFuu4ALdBX7intY+Y6evZz8Duq
4oJyeDJURUVADr/x0G6cyXgWhyEh98B2d6x0nkaU4h780psOPbyR3lvoTvs6RyuK+P7G8H51vdaC
fhJ5yHJAC+Na5EulTj/B54nzC6jWtsCZhCL2xiDtsidx725dlz1Zh8e538fhzTgDmf3zGH4BtyEY
gdpSVHyuFOPw4len9NVRi9uhn6tG42yXdAPIB3cpClFzdCZRsFP1J+Oy7iZ1x6rgbRVlrEHaCjoB
DyNv+K3XgWm+C+ASqn5+qcATcIg1n4vKj39omn6U43ijl5jeO7V6S+Eabuo1WrwmoOAuo8JsxbfR
rvDz2Mu2tFOZTmVBIP0JyNGP0eFmTbCNFqgt1qMmd1T54P8WM0U+F4GsBx0fj39mErNpXG+8C9GU
4mYK3Urnyq2HurAyqrZLL7wzQ9rrswsPYeU45OWnBhKEj4YxZ8lsFMutIybxrcVN2INnZmDHMPbF
DwRo6ocRQfviN+O2DcXecb8qZj9XIFhHadJOJROIrPQdB9vtzMMdBY2R7wtwbDDgLQK4rIKsEKi1
oD7QRzbexHHXZTyOm4Om0UOswQWE/pbx1FrdZLJV71zddiegAy9D4NOthAQe6uNdUOHQEzTkbivX
V5n0YDkwcHdw6hzySd8IqG7mEs0dwAfRXLIbEgtHNOSwO26YjVMIOpbhltAE/owEheVATm6zNJlb
PZnZnPrq7DXpgaZh5lTRET6Bl/kgf3Kdj02a7htXfWuW+OOA/Ro16ffKB/LqatDJM/4oJ4WKpMhR
W7ekAqbaAR7QgIctSDeoUE8Q+ZRDPjQIcqF6lGsd5OHY5v2Aphd87IbXw60IPACCMsF4Jw+tqOQ+
JvOBe8BmSh4VQFh6oDztDSK43Vo+kQVTkPVj+NGG1bMjYaO8UOWJ9UDZ3t+jZgb6lXA4dqhavGNO
emuS5Vh1eksivBgesXMHizPIPoRdEuSyHXAV2cKroD8i/HZvAoYv4Oo4CZa37lJEpjSZVJ7JYtT3
ZiLe96hHt1P9Aadr3Ew2AJMGKJQMf0hadcsXfgdSTbqdkvpgomEnLT87Wuyn2vT5JMGfxNzbKvHv
0jqBUYonsmHN93hWZ+vQbaqf4bwdkxnA2CAxpmoaTkhSOFngqgfuDg8Bau7TmH3ggQbqFuSxq++R
Xs0a19m1nY/i1CGL4yprTL8iHFnSok+0kdukAwmQH2fghQaEGh47yLtzFGFDRncZCy81kDXt7kLP
OdQa4t4Vvjm1oHkqP7D60BNv25DlPIx6S+v3kmFVHeexruHDTvbR8xhoNz+EDeRk05uw+QifLicU
+g0RBcHRt0U9lEl4D9uzcXBvKPGoxU1ao6yo3E4+eedDslU46bYyKeCOR+l/RQ656Fx+KFm5HeaH
vvsE/HDvJsG7pVSPMYDVyZE3zQA/FOZfQKSY1u4pDuSu97aidTIEqhnx0sepMUA6J1DetFlrKrRy
kywCtcY0dgdoY2QCmZxgbnLG9F603hY4ZmHjDuhCCymRehMFybYsYwinNLwIEwr1wfIWvGLgyjNy
D26njIVk3IuJrczkwY6kfQr0D2FdFEnwEIYE6n5SPXsWLBuRtBL8Ug/E0zgjPQLJBEwH3V6E0Tfw
fhzaDuAiOBld8VEyvWtacoOXj2ax9aGIMkOepezbz55vnvrgwUZSZWEIXHOQmBH2YBdx7oFpahPS
zKPQDKq8l1rU/D4chTl1jZlzY8aH2siXOAA7IjnTuD1OZP5UL3Y5+OME2T5Fv/JO6E8zUXvcJh+r
VEYgz+o3FemaXVmRF76MxwFEW9mYyAdL7CNvKnoWEbQSmfQPNoWHMCbvA1LeS2hG7URoglyV9nM6
SMTiXXkTD9OXhTwFhn8ZQmzXkDxrS8DZ51snX5B1S3lKNyI6ejVCXjrZrC7jfQwrIIPq3YKlzmy5
LFkJNTcHrpOjeLHo8MfgmQqIR/gVKmsS/rysTjVSZ9MmtrR0c+CgYZjpCKjBVxBOQEW6tRWzR4PJ
nr3d3KDXwW4ZJT6yfeG3OOBgAo3plEsLowtd6E9IDXgbD8IpOILCboKZFUS330CI9BxTyNaTUIWw
D/g3Glu7rQNnQgZv4fmKbbrTdDBheJ4UyjgokScl0x+TYsFn5aB6lwPj1sm8rWJf7QNaC0jiVA8D
094dqkY/VTJBvDqYB5FO0DAalntbL0eH0uSOU/qpY7rOkGOqj5xAwKbs6Db0Gr+AwvXDkiCLVRu/
BuFY0tdIAC1fKEWZ1MCVv0GoWG3IvHTYM0yCb0ZOm9rQqKjSYd9rZID81vc9sB/5LxEGQ/kcwpLM
061wmiWTtE9zX8rpBVg4y7tIJhs+N1PWDhakP32PkJLXgDbm1ZoAgAMTfpAjHdce03QFzg0K4Xof
HCmVN8NVd77oeGQPZuTtczA1Zw0yZGT0JCqsKrcCc5GBYgVcvQ0BKLStfLRA93XZbWwZqgzkuuU7
0vL7Qbi9l8cJpP0yrNAD6im/Q6GBl/ngzogvoG0EXKdHHuOGotZ4OyhnsAeF8v0wF46TFl47hs8m
6r1gt3S9WwLvBwN15jmCIoIFNTt0Th0q3kcUSV7QD61f2qbz4hxx0tNPs6rpvVu6bN675YqfTjFz
oMyEaCRyS4FAuEGNe9cNW+skZZcvvf8AEiiDjLWNvwCgRXHnGJ2D2kbFJQIB5YAqWpIuIvMpkuAI
oizbNPNMTyjQr74NaK4+hLwMTUZWJCKJaPrpkjRDB4efKzE/NS6L88gr9RH9K88l6Ak/IX8HOrCq
hH+cXfJjUsyIoZx5fjFolf7mT5zcXYKdGlvvnIKUD5AAklyQYsczprl5dmLcj1MXwxCCkE30SJ7x
pjvQJMRFehnKxVmP03ZBikGQU40KMA98sP2A23rVt5zwEVmalmZtF5OHS1RRNrDL41Qh15J8wr0K
HBDVsEedeM7OAS69r0riFWL0X4KS4pNqDahiIJyP01DuWEK+Jol4aB0vyFtGoEwXp9OtrKTIltYB
dMNRUZ4i40ewwg8lMtJbg56vvJslfExUr+AdBvpJVhGG2uFiLrzJlFvVQbkkrBZIKVoX1IXpHMDL
i08xH/rPBpyBxSWdEqSIcnUHuK4kS5RPUAfZ8FR9X2YwVJPWA0OA58y7frTOTdyHOkPlUVOAdx99
ApTH9xEJ5qMLWCRPOb6pdDtAstCEcx7dGiGO20ThzpkTD0JX/WBBGNwTYPBD1D220JQBh7cbzZB9
ABZZhki1gQhSwuMxgLriCVuxGaKDdeJ0bc9FGmwMOlijtrtbmqE+EDbzLGUVCu0TBVUkkQm460fo
VwCgMuUMBBEQmnRD7PGyVF9iHfh15gv6TtU1+Ra1miCOD/xH2nSAiwDyYR+Jx7lM1B2SmXQzSkT/
A0XBsqhquJ5s+BJw1FBPoTyaij2kE8ajelzRrkF+6jKNwbSu0lonsApF7VoOGWPcwXoN58UZo6JQ
/gNgcMkKUw9XSuSgMwhzK49h5aN0viLqNCZ1mc1xT27AYIcyEKRdLUPtTNX13daIlO9I5bnHy9Zu
wmTZdIBkDq5ezHaOXbZxKroSIehPg8vrc7kSsfZOKZA/BnAnIuvlrAdqSIRgWTRDjK2dUbM3VAj8
+ygOnHwI3VNovGCvm8p7YG2MzeVMpgOinEZNWEzlxJCp8D4i/6G2qRl9NDWDOsWZyyYrwdH5iJoM
/zB6DWDKAGRuSD028skbB/LOcP+LXnNDF2BVBL2+Y0li7hqgFjhYa/K69gfAlCVHFnRBGi5v6jrJ
L0ALgaFluxlVOA8ad1rGDRcH6EZi7wwVtLkjbI+sgwzsljfhg4mr4KCHkW/jDh57JZLylvUAVy6w
CoxlHUFYrYTm6AS/l4RV/PGSpL/g3ymP+Z1DFudZRfAfp3eqW+hHSrtP2H7xPQwM8hPVIA6XE33Z
LJdkZbWaxG6CSp0V8AeGFPCR9RZ9S6nwoBwuBWL/NSHZrNUwYq0KIZXF0B3k2Wp/mm/S1YqU2sJa
VIukny5IUu1btxjCzsnS2dHPFrRDeYWgq+j5pHdR7be3KBLTSP6mze4CuABVwrmYew2bUrOCe8OX
GHMBMGSFbwKknuyK6zReP36OUaS1XS4YLhENjk2/1FtekX0aKe+mR1/VgxNB19FFms9jk325bBvd
IPEQSchxXOBr6Vfq6IP58DSkFHwpI/cjyJdThClDcufMAGss9fe6itk7bP0qA/E2dnyzdDeXbEFS
jcMeFT0t7n0wYa91LNKjJJuRud3qNsaLLP24My0cgoAtEMWrInKgCqnTDBdWdinCmNZSFb+CcOAA
mvubWgTPlxe+LFDYcXPuUQ54S2YA6p1hzW2bGJigqkLXpdXZsLTm4DXwzkYPNzkkOs22hyefV9Y+
XlKIFxwNqCzqXI1LTivVcS5rhfws112OGrwwGxq8uK9SSAG66jxw4AQjkqe7OIRL3Sp3L5K6PV12
osfM/HKp2NAeyqQu8N3FQsx1dVaDixh0PRFuhHIXD3yfWx4BygrWSrVSp58CAFtZK4AkxvBn4Pm5
SFjYAQfDVeUHl9WIIluCaqnZF3uvSuqtN1TujaghUDNbd3winbyNO/R+VxWcgwg8tJc75lIfQFTv
FKVr6yJZovI29TrYtgUXK5lKVLzVESvsejXNNRLozpo8uMz0pWyJld6wc9gCKUvf7ocy/QzyX7+Y
XOy4FRK82C49d8i0eVrjn5fLVDTAMbu1GIQYBNvc5wiPBFzC2R9v2FraoZcZF8OlktDWBqlxWeOe
SJDSCkU77vTgPfd1eBeBkBxVhH2VqzXf5GikOjKFhMnhUogGaGIl5QhO4cyCvDf/j7vz2pEcydL0
E1mDWtxSuAgPLTIy4oaIVEZl1Eb19Pt5dQ92prCzg77cBQp1U5lZke6k2Tm/tLY0290lgYCJBlPu
aX0V+mSSJ5tpfY7/AvDqKxrsDdfURsiFuDS3PwMOW4y7NoUeLI2r9xKwCp5qBFFx3+v5YWg7KMOt
/oGfGlXjFcD/SxNldczAWmsCLsCSIhs/aVI7HckJfuU8wxT5t/b1GaxGNXGCyO1uBgqNKHDYk8Bl
Nsi2nZKRFvWhfwV494ISaN9orZPJscG0yG8LFh1EC6xPFO4qNYRwX6FDmx9/iWO8Gmy41TYVCcWG
mIrwlTzjGobn5Bp3Nv1QhC2yHclWNCl3vTcq/2wN12HyLyieW/H12seKY9t7tEzrzzyYe9TPk3Pk
G86O+TB5Dw4ZhptDF55jWs3RquA48+37Lrcx4QOA7DXtR3hwh4ZNx/msfdKZ/zqYh3Ec35tWGDBc
wCiTZVyCjrz3wjGqo0BzlY4iKGN+yi0tRrc6k8Lm3pco+h6VbS+X0Muy03IdcgziqEdWpYgMxe8T
8xb51nk8sZfe/gV9ay/nZ3TXUUcewqCjvEq0wJW9J9fmoDBaJ7Em/RDywaODaXDNon9L+87HRcUU
nxrKMW+NbMljo5rPmqSjQyss0R+2Pawjo+r9X5O+vq/LUH3zFYGmkW8O7HQSiDNGxMUQ2SK0cijG
iEYYXy8JBxtB7AajI8sGyruZeMHr/cfobc4BNsG8Fc4gXv/66ymHSP+mqD6mYkZmNMrTHOSntm/2
1FlbBppFzAdQZfe0tUF9V3r+/maE1PDQTs3F7Dq8xvSjwsBfL8XO2+F5vSxgs2cYG812fJ8yCxDH
CEQqfApWV9tTp5EZyohCu6vBQLtAEA4T+o/MR6y2tjXjuyIk/E+e98sF9bwGYgx3HENr2wxDxGq0
pJ3XGx/BHux3Fv7Wl5nN4sFShnGZKf9CxJpn+puxr/O3aQvGtIUT6WJ+xOylJlDotphZdXxjKu8B
yhygOXthyS6UiNddjGevqVTac12kxpR92fVs3w1ZODzpIHeexxXiNs8XGlEkn0AogvkShDWkOK8h
bk1aU6a+SQEKC+LXCz9qGiSItM94N76jw5PMXBwhW8YfshjLwTJq/wl5xzDSjW32A2InETybdamz
ROeh+l52fDNJGSBeCDcvAw6c/3jrth6DaZHPZcYDBgZoMkKVa2K7eZ+wc993k8hfc6fVB+16822j
6+xk7cODPU1ZvASlnyhH97fYiEjvx9m3fFY9T3peyP2xXo366BpjF3XyOtkEnngQm3a++r4PrAS1
CYo6N7BVSg31OkTz3BH0biLjqyng/vK9Fjx7VPa58DsjrVo7TLhXt8us8x1LxIC3B9msd2e41vqS
d4occlfaEmlx0BYSW0nlnbvQzGFD2ymxVrG8h0buvJp1jkbDdZA/ezdrs9xY3pWlN71ndNYcWVaw
HPEiU4NhDY356uR+DyNiBG2KhqHDcAYvDmxjKJYJwtGMf9kw/y2TxPF3e3UOjH93PvwXt8Rrq/jn
//pL/p+yUKD4+e8tFPH++2f+NwsFv+GfFgoz+AcZISTwQYYQT0mc9n9YKEzrH8aVMiacL6SNkejS
/22hMP+BuSIIIHRQulHEh9TtXxYKJ/iH62AfIliB30afjv/vWChMsAa4mP9M6cIwEaXDzYi4CeDn
71yXR3204ZZBE4vG1O+uK+Td2JjtyfVRn84qJDPQQhgYGhUUhhdeqCYyI8PS3fdJuFlyDXBPzWxn
4FDtat7ovTNRdLrtbW4V7rkwfS9V3mTGzmitsa0JxdfrBD9vkMoeDRs1wRIdrBv3WUkQkjvolwxg
+C4vt1+aQeG13vf89+6KLN69sXvIVlKows41XsVePM56/2jzanrofQkb0wR5McQhwE8ZWbVi1DGc
6aGGKphHk9veEZ9XmsyQtnvuPbc/6448YbSi080ifMRwi7ob+yGnqmxjynOpqb1BEVanzjzq70YW
SjTkLRVqPvTLokG8y8JOkCHYz8Iiz8YUV6CbCqLDNKNKyRrxPOcm1vp529I1qD9CGfwSQs7HqfaC
91V5MC+QjZc8H/K0yuSz54jf2b4RAjiFP5ds7qMgzJrUAGqm1yEkKGoJdDK19gk5T3Crlbi1OtlF
Lvl0kXTt6U6IGrDPG//0nB2MHlt3kc2wH/fVK+MC61mS+6o+5c5w6b0dJiUYPg1Ry5txXu6ckmad
XumH1gphUDLwDrv3vTVaN1NEVq9/CgMQdHXW3w3jZqqUoaN244kwnXy94FTBO7cIBgpsJIdigCQx
2R/+rBgev+y9NgSq2u2bEyhxGpX47bcOmO/U11Feyup9nKV3n/HDZAe5LcbNSDQBrdnN/ghe70Zj
qIc5gYQyz3XTITcfbP/3jPeghR9xbZiljZHRGuog6TsmAaWcPZ4d4o2QgOT3uy7MizkwkA0exB60
VX2W3HBgc3aTNA4eM9kYO22oKk891e+R8mf33OACXIDpgEJWl6bPSv/a+JOSftH85Tu1Gg4aqGq2
YIu9pUqm3dnehNUJnOS718P6d2CT3iJPjQVl0vTh1VoxAHjnQtvfYQiGkz3p+RlNAHPpTND0d1Rv
640n0PL4g9h/zn4IxSftrbgfMBWd9basMkL37d4bGS3okyYMq5D6sxwzzdrmTe81O4HJ8jie8p7n
UQydvpXjMp+2gWMqagScjrHa6tTU5f3aD0yZvm3Hsh+ZIe1pPeTtpm+91v5jIiN9Wqe1O4wFgS02
2zKrEkqz0V0HXBSFA6eLqUAcPW8eP7u1NMQ9ceScCAHTAehsVTW8d1luks1rzanp1PYaKcMvb7yS
7yOSZtBfMVUnfw3E6n/4PLDUApIofLK6Mv+2Ila6OEjUbrKhyQqmpGkCNGiEuQBuoIjHf8J+l7gM
VTXTdMX/lA4fQt3nMKNUcMJ1+egDt557Y2lfFjGO35psM76m1RrvajTiMH9l5maxYyg/Dqo+SzbR
EjcAV+7rWNlSnFt721+tWYs4nBeGKYbLaNkD58YE8uRJnRg/8y54KUEF7Ub+Mrwx9K7ElDRvh8HT
N35TqAddqP0h3Ed1bqk/eQIa+RHo1Xsqgym460c9wGpaGnVU0AGomsN1JkT2zTDqTQ3rB+Bw7FUN
tpwFGCeq6Za50RYFltG0U44SrWG+YCmzMgCBcTjKwHqzLKiIljPvQ1tV+6Px1ineUKITc9tqdJhj
eFtlgfmimWMPRu4y4E/m3VLifylXx2C+9LtkdvMAxAImFRRjiNHdyFvY8hCvjO9+FbgtwdykkQ7l
3ikca2bBAxnW4lGPSEDdKauJwNDEppCpWURNprwzu9RywKYy/JR5QwmfHJJhdx/J4ncSc17KRM8c
DrI0ymQIJjfxmt768rpA1pjLeuc34s3Qi5ANyiN94g4kj3VP2fGaNqO046Ac+CbzkcBT3qtoXTOF
lQkcjcIqL16KcrqUbuZCYdprl2w7P+Wu7fCwr1P5tltiSmZnp6E4189Dpdto2mj4CYgp8RbBNozN
6FB2Hh/kn6kNVbpSTLNYU31b836fvKGqDhz8YWKBqF56kUOn5jXGGz1u5W02vIMAiaRTTXnAP6Ji
wyl0XLEaPrTI3r6aqhpPOvB/VFXpHmRONpyX+UOf7nIcEvRyy2/PaJpon6yNfqwA2nspdXt1bKH8
2zEcRiqvX3sTcmXncO2WORXFWiNVFazz5WVd1Z9uGF4HxzdT2yzapy3f57QecPs0EoNWaCMSFM5e
HTenkZSzqJTbLLC5+YwGOvMKZgTu+7BNIEm1nrz3pfag2EeoeoQcp8bjwZyt4cuflyw1W/e+rvRy
Ked6vTW3SZ5b37OOQ7cFX+goeaA6Y8FdZHhfbIVV1Lu1jlsHlte29pUrerCo8hFZ/YRuJ4ApQbpT
xWpzw4uqV/UcFJb5zdl9jTjabMbYR3pxnqCbz/ks1cWzQuNBhR2yMU6uKwtoHHffHg+ZrfLXGcYc
xIPzo4WBhGrJn2yG7NOWdVjv3GBI1GLN71DB4rhmq0xdY7kZ0XRAA8xHu23WZ1WE5k2l1HrnVY79
c3XNSh5zs8xSsbQK4UTOrqOE/WIwIkQkMfonOToCzmgf4Rxd7oLKrdI9kO1NXlAN58x1duyZKdLS
Xsc/ZRcuL8BY7Z2jUdZEoDFDuhKsd2rzZ/wkzvvi+Mu3uQM+bE0+oN6mqipqrTY7bQGVSp1RZr/k
1c7R1yjrZx3MIta+qE61qspbKoSdh3kCxpfdNT49m5qzWiZKpoUL9V7MeXipl2yKlT9Mh9pgLpnL
SSa11MHZ0C5AmbKDtBY5m4+zjumE49Ee8u92buanrFVNnA0gxcVYndiBECduWkRSL3bSyPpuHoOx
iin7RciAsuKgMo8Fv3UhZRGVuum81vOz1qp6yNyyO04c02/7PKljgXnyyymW78Ir3grT9r8Fblem
asH7F/S8tpSa7Am1yzAunrdfa0wI2C2+rXOdH0xGqDTT+CHD/cuwZRCzjuUPHlcSVMRQEpDFngkC
3UXWOJBDroOfhOE5h7KdmMH83X/RrajPZVihssXGXn2WtWovZHr3j7o3yoPh14dqweCGi215ltX2
jFuvYR52d+CyYY/zDl9pXbj6vPUNTbyy/ghUL27XFqazLwIvqhCCJdOGgsfy95Pn409t8/wpBIRr
pxasYHOYEQN1i6o8B01nAKp62wVc6TGcuLWL/Jb0w0XuHOTF/prJdTjI+n7y/A5oovpc+MYTwweY
rLxlPQqeu9IpxCGEbLrRQnYPmF5QEle8VjwCLnaxwkr5bv8Ec2g8y+JKt9AGTRLAWNyBHVSPXmXo
V09ex2BV1G8YfN2bZqjDW0MrDJi7oc+CIJ9XtVvhsXFKfSPGsgN877LUtor6YFBleEC2fGjcDSeg
glMJqqk9hRZ6k953mt+h72+RQWvpCSgdGZSPu27N+OrrPCzjvs0n7hfDet08ZaaLObyBdX7Vst8S
3W4yoap4vJnKKXyw7Dmt9HC5ug9TVRllWlLpckt7Xcg82a3f2mJeLmTL5CgihxRr9HyD+51i2t33
JsRJpk7HSXMDdF7xDdkO3UWFzF4wEmE3qwumD79AWYZ5ILLlTCxq0HnIw67aCT6dhHu9OAain39N
Ev0I7rn63mbQPQjR/QBnavFPBFiJcGR0j5Nq5/ehzjHCERq9osJ2SCc3+y8D+Q0nfNVHZotNYEbf
hqQsq1JvH2C52rb/plZoxErWzk1ZifDGqwL9sOU8YWa5Hs22tVKr9EKEH1wGoccUIQx1XJxtP/pq
AxF1NHA4P8/4YLZAosx+G76QHQrUKccbY+jdg2eM09M288F5VUkuSC7yS+75Mp7swDmOHhg6r8l4
R6linWbCMNPKdup7XRZzVGCI/ar2ID9vBnZD9+roXRa/+mlZao1EoTpkw/N7s1M76c6zezuvPShl
Lqk6tziiRiarNNx6iEaxLSe50MFO8VRcFbK684rN+dBhR4B7KNQrfu/2pe7yR9A1zKF25p2LELAb
bOhaj10M7nnoUA6pvULT1U/mI1KmEayynNC++KCBcQuVh5f2w5N5cWMFao3rpiBTr5BOnBtKpSTv
P9smaYKjBGbKQZEfe7+ZEteyxjSHP78sZqXPiCj9S2EVHzAQB7uBfO1kEEY1S9I0KFbaMJvDG1iM
5pez7M4Ew+iX79tczUdsQM1V6LcmTTnS9UcBQHdnCkqgEx8gMM3cakLU4dA1WrVVWpei/16v2KiH
UQHFLbU+OOZE3YdNtzrb1mcAhY2Gujthn1gOjCsohYjHPBPmW8ZuZtkHGChsQeFaf6194VzwHniv
3oIlUgbL/DTDgN0y+rk/e6sXJ6EXlEx+8KMa0JmN647KRpYPs8MJuDErneADOKLCSn4PVx1+D8Bl
wbFo7MDQWT3Z5fTDqvBjuNv+kueoFqOxG/avHKtk2oUEZdaaJ8BoIUQxbxlxNXjvUG/uj21r/rCb
7RuRoWt7ru19DaK5J3ONAmL/QYeregS1Bot3NqscD1MxbjdVQV+vrHnWBuFj9NW28UTjgHoZVntP
yq5bD67sqqdWm+uxAATFd9T1lIu4OYWxYfHib26XWNKyLtijdVwr5tKuDF42taBLKw2TRuv6bt28
8qEvDTepWO56tMtPDhdnVjfDk1dcx2venzt37CTKmnw8GsQOAiZM29s6ls7ZCHb3w7ezAfKlGWTU
O3XxiUxqiMIaph817Ts+4I+2Yslt9NbewFkjYMst68GdfOpdGqNn2K2b92og6TrE1wzqnv6l/Bn6
J221QSydoDkXu/LS3SiyDMqOa3JyGSqU5UN97XSy16ax3paVwdpsiCLFuwegmVVDMq/zTWGuSKVR
wMbFNjZxY85+Gwn/3obqTqbZLo6iLFE7eHKP3WUjyiewAkBvWth7Dwip8vLLPjvOecqD6i0r8j++
tOsntRTjYc53HoR9YAlQPa/HrvB4K4pAY72HwbOSmpI/rfrkGvPHa1cRLG826OXKjT+w1xgKvSKf
I2jPg9jK3o/QWLi46RxmEmLwfy1BQZVARqxt3EtT3fVV0d+4uFZiPa/5A8oot4zNqglPYRl675s7
ijPH24b7ijcVwsXiPtaCdYc8Es54uwqjqRurb6pSBv/vbP/TD+5wL81Znoqq4u7tanXT1SUVx/Py
qw18mWTsfd96CFPkOU53CUnqvpeuZUS0YgTJ4GJqj3YPIxP2bXCjbSU8PBO3k6h1qsKgeGGIk5Dl
g8uzOZsPQBA2ThSvOc8962nRT368+cVrVlTWwa7kjFAY8r0y9pHxaCloAd2MN2iKKmmVDE974eUn
YC4DmaRuT4YO0J8H5hrTyfppkQn4TV6tb3zvX2Qvl2SmDt9rb53vfQtC3hFT/WE5JSayIHuo6fVK
u816AJpCRG1T3FWbzrvbBB0qy8nq7snncJOrPuSrM7T1bPqLce/SjRrhm+sOpceZpTaeB7Gl4bC1
Z67w8K4nhvEgKrk+uZbvRf5kjlFt5+ew0MujGRbdJZd58H3NtuB9Mi11mF07eDNHRnbf5pPEF6KT
RuV09kHQ/hAtEpNyavCjGqahnuzMcCJJPrKMW73mj0IFT1AyaKGnpX2CSIY1Q9pM0seVSjQ5rUfb
u0UxYEGHtXUymd522hvXx1BZhSReWF7q+gCtSdjzW7rtqj20kV7Mrte87p0zptQdmd+W1ltgKnrz
0jGxAauRb2fXIRIz3t1HC413fyj5dg5mZ8gL7EWGLCu3P3JrGCF++44wPGcofiOr+O0uKET0JD+U
Gn5W+D9jO2yceNvnxK9wNMoAnd+ed18joSb8NbclLtqiOwRju2HkW5NW4+BUI5KLZVTW2eIsvOkc
pmwmhMvUuuT8aap4/WBL3NK+VVvbwcso5AOjMG5mD3h5zsK4GUOKH0oVxpob92Bupvc+b6Y+ysaV
Zw9G/RfRMt2xtFR113i1nbat173Ne2gkIvOROUwT4SqYByIRAsnWXnuA6nleB2vwgE/k6wrmjnMz
h++Vjp+MMnucNvT8SwstBJQcUdTZ3hqmmm+GMuvv/JXUGNr/6uE5MLr2vAahvnGwJaPNRwXtsXNx
thqcWeH4upnjGIMZCaItZMMfLmRk1I5zcryAkimitaPOmn6rWkHJVvoWYUYLHOHeeyBalCP3UEKb
sM7CqcKEi/OQuzPfp98QRgrndF81lHhzThLFsk1ZVOQ7XsWpZMJ0EbD7ujjnSjdQoTWieMie3Inh
HjRJBajm+7kej6Vv3e4W5Hyo9UseBFMy5vun4ZVA9vJmqyyyGhYTVyOYVoRWKYstVey3zrjq0yby
T6MVP9GJdZHTlBdcHsPR8Yr1yKZWHAqXF7QonlkEy1sbjwZaebYrPXsrnqeejniDbTYj1eiEPqA6
jXXdXbTe0BSIJ3s1uSMDhktk8e+Fn88XoXJ1cEYE8ihRM2TmbnNLO0PpRkruYToBKcd9F6jnei3K
m6KtutNatX3UhZvxFBY9OUmisujXMob6AmD/Z0NwCiZds+ruVxBjznsnyYK1fB+RaD2Vu1z+IA+d
YCkylzwfVx1B9Pn2nKqlkdmDgBwyfelaYfPdBuNhJAkmmoZt+zDp+T3seVZ+GNzQD/hKZCygqb+F
+UmUKPHtGj+t5RMcutTuy1Tm9DC3wSOMnopEY3v3nl/TLwHffyCsYLzF/ERWY+357RhvYzHe93Le
jrLYs1gYSISgbPJDMdfNP6MB/y0e7/83ig5/1H9P0ZGDVH812MD+U8oZv+GfFJ1t/sOlXJHsUJQL
BnlcWGyX33+lnBmQbQHRyvj+Hf7zlRz7V8qZb8De8cuBmwzTp5gFb91/pJyF//BJdfXoEwvMwHZD
59+i6P5u8KXV0MVExb9NWuVM928G3z6XFjCuJeCJ95BxvZjEUw/IskXBWnDV2XtV3QPzMWS1eHG+
pNnV3d3gjzNKRFrA89inzlcm/+nz+z9EgplX7+B/4Q3RrfKxOfS0BjCYfw8aNKu1x0ju72nGg3tr
rUs1oUHsgOyG3Mq2uIHy+FEOUwBs6utyo8k15z/uM2hhrCeN9uN/+In+7tojpAE7YeCRfEi0phf8
zXW2B2Nmzu41l8nLmk+ZhTapaH0w+eRy6eaNrdGcksauSuzDk4viya3s2keDbnPr/9s/yzV9w3Lg
VW2XP+FvX5p0OqcJuFUBxPVSxRmfIHm08+C1MZFG4+eASH6BAw2970FGnlS/lvYjYko1/U8/ie38
/QGyr72IPNj4gK7P8N+/KY72ddBOGyTOOqgl5mJBpAOapLz3GpN+GBeDQWFRCcSCGKoSppVkobV+
MmD7Lvykx9pJfliBw8AxUPuHdWZUsdUI/8fQQkqd+zwb4F2UaOvDXNrZn6YSYj7vnaCZMJ8G63V3
CstJB2RycDKODUUwuhnQ5yi5nzGoZcSKeYgyfhlsCyxP1A9xSS8j2cHs6oKHaUcWihMbFMXcChPB
06SW7GS0vtBJ3lQon4ZivkrHHAKDXlXfhT3jXFCtB2OAREodoovQIBb5FKbkQ9rvYvAZzuYOaDvJ
tE8khiy97lPi5dzOs+zs924acL4tSNCXW1UMwx9rDNCMzSWWbDa9yQRq4yeHo2DZN6LFbmvzbSVp
eYqK4JpijoNIyyTos+qD0sj5276Z7Mo9uvkFadAw/XJb8vjjwOsy/2YvmiGHWZW4E5rJCD6z0aR0
Y5AmdpKNCJJfRVE4RFt1Sr71Ha2WUW9Y4cdKOAYRdIuJOorHx4ehHMLeiJy6NX9uawnmMukMKxIM
bjDFk2DBpO/TwF8oQ8eZTwjr2vCpAjoEUmT4qqKO2E3Q9cxx8hhR1FZEPoLxD5fHE9XraEIATk7v
x8JUG5FnU9U3R8Pgio3KIgc1sAgNe2+WTcKVVQxeAO6dJJSpGKryCvSwVOJ9nhZEYlvxSSEJY2WQ
b6ASLRi6jFqU2FC6eS3dWHolN3Sp/J6QgHErIP9Vlgn6cWfhRJ1pU/lTesgXgpY1DAeV1N/3epyY
1aTZ+JELhWcms6p0n8rBKh6zxmxQHnqr89vVpn8nvFX9nIyma4rE6e1cHhy/n7CbOR2rCVhHU5wh
GZ3+s8yuInKjEikTSJcfttJCEdvtmeK0k0SOICcHGrwDuAw/bNODr5lKLEkppmoIT3SjEhJ/HPxF
Rt4gKzxgoTuTUOaEziMOL5L1xNjz9LS+dr+2ds66c1eiEODw3AfY81jsC6Y3c6kC5OjE/sIB79AS
iVEVDEN6fJ2yysfijaBxPrqA4OoIqwq1RFLmCswdaFE9w/9U93VT2kd/7+R0dDrlPzg+2TpyqsVd
3YrTZqOyV1gP0YCC/9joizeugT0GjC7nQ6jadnwGLgzmp2HxuxtUy2fwuA+sdvsXVg31tPRi/MKh
sqGF9C2wwaY0dsArQiwrFye1KwPvYPVNSWCA4/3ptrxKg3GA+cnyZDdclydNSnN7XEMAIX518LVN
ob70y8i47WRLNt5X1m5gHZmH24WKCd/vq+ey74jGmcRrlncXU1Erf6WapAiOECqkVJEdIr5XJEjy
eefBxd/rHPNqqfRyuxRKibsqQIOP0qQs3tbcyzkb27U6uBt6/75rXd7YxnUYyVz3VhZWdts6/vxJ
+pv91Wbozvqwr9O1cN5Gu9sfgTTXLfb9Zn1war3Dzk5YzfAGyXxU0FXbRBCiAVNkDI7zWKElOXRr
xksa0J/8uKKmJj98hdshLyoyR/eByM/qhpSjN5GPc7TkCMoK1y7TdRIlHqrWnzkKPPJtrAuBmBYb
7NwEJ2Nu3/GROi9eVw87c+FUKM4s2byxsRgwD2jy3BLX512Jr1j9BHqxxOUaOpLfs88Z24fe+6q9
C+auMpMS7eZz1105SaGl4x2KfKTYzPZWy0b1x9/iOBpe9TusfTxli++YnwN/FR+LqQmJhrpeHa9r
MnDqMuakiJr+oVmr/RvxDPmb9MIchWNIqBlPUBZ1hRiv4YnLhC42W8qDWxE+lqjM179zszDsO7pU
1Z/VbEmnHGf7fd7LVicsFJgRs1rghPJkZ0AieEXw7Gt2vnTlncROkis32dhe/4h8xWNnYcl9E+gw
6OGSiyhu86lYPUZ6FP4R/THdfYFxhXD1fndTa4MrH2bq/8AQzU7ecCns5w4FtX7ciOiUZx1IDy2M
HMeLue5gi30nhvxx3SSo0OTmyzPBpmScOpXYk8XS+q0NgLuSMZyK8BBMAoB0MYBgIo76nvTSya5F
z/kzde19a5vZ98oNiWJG329W2XGtwK/b3hl+IebHVx6IHEiNF/5+cDYFINOE8Z4vo39TmRoecgUv
cl46Jy+IgbSelO3ezbzzW13mKS1eYLANOY9t37P1T4VYkxoHkJFop7LVrYO33jsTx2+1BxvJR+9f
hbJmvX4vydREOmpc0xzFnWFfuVzqwC9bYHfHVQdiICHQMLjLjbnAQ4l+9sz8NKsTBlAo23kJodDF
io06w7WoXlo7QK0MwNvJsY/CPHsyArTCaizkDdTzfJ5ziPhtAxGCnF0zI/adxwUxr2+7R4t3Pm7m
gYNnzWZYQSKjhPmrD1dyY6rg0OLnyKsV1YfVH33R/9y2DJeEysiY6Z97hMe2VocBJy4ZOljbKncm
2PKq0Fa/fbbp2u0fx+WrwFA26+EX8Bd4HfLlsd2xLCGfEMF6ypEHMfz80oQDLsARfIbbm23ppzF/
MRfvZUMySKTqeKi6QXK2Qw455pPmgwJPjBECmchJSBTAv/3p2v3HPBIFHJW9hbDWfWaMvTZHGE24
PCy+0p+eJEAqISHTUOe6c6R5poYhsPrEqtCYwIwxIwcIGdau+1qCHHrkbuZeFzaEX1OFMs1MyI4/
po0I+aEG553fzUzIPC3rPesPa74AWh88kk2CwzB6mMv1LrwhtbdAIPWZpGH4h0WZW//dwOqzQ6Iu
uV0ROiYIwblvnL5fjpjLKt4cML7y9940LXIFnW3T84B+q4569nSCH4vCgpzCWqpxn9mY8quJcYEI
x40oFrLVwyodm9H/4cuxevC2sLNSQtSyEtmCo1fesXV6D/8Xd2eyJCmSZdFf6Q8oSlBmtmCYYZPP
k/kG8ZF5nvn6PmS2SEdEZmdIbXtTWRIS4bhhoPr0vXvPjXMVYUfEeooEJJPHC2/laomK8O5sUkw6
1QbJS/qyzPzJptYbgAOdng20nCw8iA1aeW2zJidXacicrkZ0P+GIgTQ4UOIdF3yG0WYoTGRAsJe/
u6nEvFoB6JXOgTLb+8nGVB9myrIfsiHHI5uMHXUsca6FqrVvmVxMXqMaM9VuSzPXNZOcOBzy2arY
SxKp2QZzj80VVeZAf1VbGNDVPQgAWJtnhQa0HxOtdMk4iewLdenKPV47+n7wQhbHpFTDTjioy4lp
D96dvIAgUCESuLKplh6iSS3cUQ8YYNXz9DGsMw5o2tUVRil1a5kKoH0Fzi2rn4S4MKAaSySt+hit
1tgGGhLPSoT84hhtOqcxwbqOc6fts1Kf9ohFNBff2eiggmi2/Fm8aXvJ/tKliB8T2L3PhB2wS1+b
cFjtjp3P0q+ltHpaeGomRzVi8B6zxP+WfRNhEZe72WsaqfPpq0del/JiRIzBOQoM9QQkCEeIowzz
8BqRKgSpcwFfMEbGS1HC/AyVJBD7dp4MhhdhzbotANjpm3YxbX1b5sS1y2gvh7emK6WdOmPhYjOk
pGZ1nHq88fLyqEzpJNHQYTO2rLg5THm27Botrp95EbrjHHCyddIibbJNK3V7/iLVXqAeVcHG7FJe
H0I8ts7Y4RpDvpSb0UkkwhdWdkTy0aGOV8zvoepQstSWdEd1b4DqNJH5XSUVPp4PmFdgsDG+q1lB
Qp+FJlQk+WrU71NcS9n6VJwqvC/aXhQ2+KzW0JbO19G+Vjv8zXBPUdlRriYuJ0EbOkw1Gyjvlrxv
A9uhY72KXhfQcOdaK7PujPiOsS/G8tFWoAAIHjZHRWPCvJXXawh8k6IouA5yG9+SO3OCG6B0oyrV
DsOooAnolanrfBEY+VVo05ndUKQxmtcCxqIN+tjESL7tzuxfpxEOwIchpViqZXms6CWimkwAZ3lB
aOa0RhMVRnAb9QmDvlx8NXbIKNOUwAH1Uhy8WAigvjIRFgw1mDVw981g9PGCPFWWwXaC6jY/gf+q
K6J29APEj8LYUHeN4zZfUCGBv659CU0TCoIFQgEnt0OYpSihOuCxtWY0rO3r8XwkpygBYTjFa4te
Zj5mtCmeIoUqXdb77hgbSBHJdL9p9QrkRdP1E6cujiIwvG4mKE1YqCajuo6AawZ3eS/Ve447eL9o
AyLhz2QcCFbUU4UGrVV7mW03wEQi6S1PmirZoQgT+KjRjcgjhTRGQSXfDJ2lfWvRYBPAzpTuoQQU
QW4R4OGrqTcjyh9TUTaDbcSaa4tyQkNykSopuuRVOV2HrY3kiMkXnGmM29VZ1/ChbLAtEIMAuSpy
sxTxcLFgYdh3vUWQG3KfaJNKnfKdpVV6QisgXWJkjTtrTmChsLfH2jhdujFPrmrmMNBRU2vOTnEj
TZ8tExt1Yw0Tu97MWCDbNTPaIkttJrTkVhU5i8g0hdLGzo1tHfU4MIzCOiXDqqIYhrbVQCxn7aME
0C10xczaw8HBRuQMcW+ntU2EXcucz+o4ZnscUcpJlkR234eGdMc9Sf2ukyV8u4myqrJMNMKFusPp
I/myMdaHrp5q3ZOXbjl1urJcRKLmZ33J2Zv7AUER/Fz+BYbNdtzTO5qwey7d5JmLtDzW+aizyxU9
/aZiqg55aIhnS5+b+dFGvFjjkbSru6TI6oek6Knx7FG6FgMSW5MVilOijq+Tb4Hxt2vNCJAflXBo
t/U0WYcCruC+NZLodpJmcmMmSmQHLwoDyZajRM2uN1q07dAF0ge674rQgAWRZ/1wxTm2Pg6VuozI
aaLlmWqN06NqA7zZqVIEA8QMqnyXIVbZ6D30OCAWaBMr0DZI3gUQppZi2sm6UZqZTGdHa4iwlcuU
o0d5VOQPNZOza2kplcdBklG3ycpy7HkxPjusqNmuCyPqxrakrGlYM1xekkPHwrRZIiHdynDGdtgR
u2hrpnX+asrpdMP2tvhpnjWXOiQd0y2IUL6UnFOOnM4QuM5x0qNOtGi00HqYfHYEbAYihQ+QLljl
T3USoUKpzBo6Nl0tF9uO8SbJqnXb9A1tm0qDXtToHTsTqtQL3E6TMe0S+EU/Mk3KlnA34jwcPVux
qhdLX4Z9YqlBwfEvB7TCxAbhaR75lmSbTl1myVvR4hNrEyRHCPn607BwA0BChMUbpy1WEPTWaBAb
UPCrY2/s3mRRIjGZkraVOXXow6kaJnEl131H8IFcd6wcUT68iYZREyDDPsArqgZJfGUjMBSMKjNm
2VlfMRLtCQX4CivLXLWEBvPnxtCZkOGLLs/oIJTWZbdMn1mIJq44NgiVUl5UnH1NnT1aqRHeDzRl
X9O8HvKrhulavS5tKPiNid3bGVEpyqhTUrxapo0Oh5mICK5byPLoV9slurLmuhz24awuyHIRBfLz
TI4dBsoT5tM8DG+chEeOFqrKCgtnlm0+Z1w9H8tcLEyNGbTAtAnQJjOayvLmSE9LpHdGJSyWBEoR
zADBCD2pJVDB9HPOXDT2FJsPK4vR4rhrk7SCvLJEEp5G4CIcYUZS7us2551tZcqoA8YZzpADlxj2
ChirE9r3kg2+DFizlnIFY2PqiD/ZOodoEyBmn/dmMfSXlElBseski7ZTEofUV/jwysXTk7C+1DXJ
FzgKepl3ohHxxYwndCkRevzAsTnzXSMhF9FGw5lM07FO29uMvaij6DBQgbMLlUhgeQNW1Rusn9yY
63cVvRGg/wHNIVaHppE9WdeK11FXOQBUY4nVjF9YuSfKYtQ5l7YxEFUVTTyDvPcp5S84lpDX8Szc
UHAtYc9YN1RFc5gTtf+0JaP7CNS5fJWtZimuqV6Kt0SfUJiP1PGmiwiRukud9PZuhHA873M7QlFk
zZdi6feZjndzUa9rwFb+qCTDVze14bWIaNt4AyPqM4h18akUPa7BwmzFiFsOgSNNSjs4oWRvh02q
IkPdAn2ZnssFzQJIgLJ7iRS1G3Zhp8dMXZl83oVqXZYbjBG6fgx0aNW8G/l8CUFIzwiAJK1wJynU
X1SUchrOmbk2D2MQoeeHj1PYN8x5tXvR1stusoh/2fSwib9gLvcUF2rAm4EcWkNSl86tTGM6HRc6
wrM6YSzt7fc4mGcEfHHVYy1qEKg48cSkBAsF8/CNUJldepItGCjCXOnuzUSMjzLadM6VaUXtGCN5
uTDe7rC46pDTHDQRaozltKVdna5NLpeUKzXfpLapl5SaqfpACwF/utqiwHb0shSySx0WqPwsfMYO
Xj+QqUxjEzLEsqANXX02qrsZr9EHxUtQvY7yoL4pSqbHnCJD8y3rMzB2U14n6R+2yE8bR+xzbg8W
Z2s5lp8WIpOuKYyDTaqHCs4Xo9beTbmSMJeYuviQsjQqN5OqDs9oJw2o0XE2XpCz2K2rcejrsGtU
6YsGJft1XFitKfPLx0APxaWClVnAFKELjwzVMr4WfOZQzvJBpq04NwlTa5qU6P5y7cuAF/VMccHd
Gwc6AsdJZONHGWjRXabYNjMAzlKMmEhUH8C5UmLkgSKazZIlRJjK0EIYPmMoIv5yCUIgYCZZ4yDK
yvgaMGn2zYqifTRFrbIuIRrnxFr2z4KbgU6JidkZF7aRuu3Y9u+TLsmgcGEPqB7SRQTKpAObH4US
sYbjk04B7SYlpH5ZVM0lHnmoCN2q069Zs7uar2TkoAA2RlbxR9OxARUWhEj0sw5bw6wtUubOcjUt
XmOmMdEw+OoL7gQnfmfqkRdSX+ANxCIn6fz/IGUlIcso4PDHPdBceaESdDJR4yGzo5o2vx0kFgXk
LFHuLiY3nZc97NqtHmTKyNaNkAJCajyDxjI7WqOaMPilqD0eTTXOVwhXGmF0Wuqy3g6lgTWcR5sv
bcmT5CGVap5/SIc54xk7LnsPx1ZrObmut7TJc3PiHMLVvlPwVpBvmoJ6WEeaDdZFLaVmo3bZys/W
RWhts2xe5F2Qa5LlJnQkRhdbQfaMTJFeGwwEfoA2IFHfdEbXXjJc0JMnlQh4XCM2aCkT0ZA2jiUP
9AO0wKCJPo41TVaWuBzt/xLhFpGkcnSSRgoVbCVdYFIomTH6WIYjH7jg5Ieap11zu6XpP0NYUj31
+VS+dF0DKUOPyw51AZoDZ5jkJT6OddB+B908tI4UpFB6iimb2MrLQP5G6UEJW6rq/GkadTy5jPnE
DWye7ksSq3rczBEq7JRoYq7fFJH8nvCFqS7cjGByoFBz4u+Z8B6Ig2h0BycwuG9uVvAeJorOgLfH
I5PNbIhY7aqkBsw+VyaKv8hANyLJgJ9aFYcHU1GTxxjHkz9JlbFCwU3xOlpLVO/I2DChrWpLiJG5
kdPnTluiwouaQrtJSMkhWy+S7MItM6mHHpKMzfO/FptGHmjp1W8fq/dFVclsB3WHJw+L3myiwbDD
53/ZoSwCmuEGYpuMNiJOTJA0mQUHZsplyWOsXTxKY6c9tYQcmlt4q2bj/asM+3bOoa17KO7Kxx49
x3RVtcWMDlXRE0d0TfFg5E2BkWAYUC5ZeTW+T3y3ECnxbj7G0PM1V9cirfL+mN7+R/KI/59ZcKtK
4R9UEm9N+fVf+3aVSrQ/aiXWf/anVkIy/k2chEkvRaNzv+ofmLL/KZaQzH8bNmmTtkFGgmFiUcbq
/D9qCUP5t2przGf5B6qJBfl/pBKG+LcKM5csONqCNKmg4P4HgXDiZwUArwhSBEXVhCwIvxCINn7m
ztI/oWGrJsgU98Gu2g5+u7V3YM/d/jfg7fUH/a/44a8XWgG4P8B5I4q5ErG27PJOKsPJSq6w+szG
azb9+Sj+lEr4Y/KaWEUL/3SlX/jiBb3fDP6/7Nbfoyc21bZ2B1/71D111+6Voy455u+UHT87wn/9
cOofwRQ/fLg11U9SLS5J2enJXratAZ9srIfGmzeEBTMv88KtcvXDk3bz5yf68YOun+P//pwkMf98
Ry1FML2oU6iRBwDUh+44brVtt/tdrqyp//UZsbHKIJYFUYy5/tcLkXgxFhVqe7dal1bb19W7VJS7
PN9V5iE2W6/WB78aKzzXAuaVuYmHad8Pb/hVvdbUvooe/BJ2ywmTMxt5k7G12sxsy7ey/qhxlwdt
jvD8ajDuFj3cSuxoponeQTsu88cg6udJkpyeuIB6eqWO2whr13SXJiRNgwwzGoxTs+wb6WBVLaSl
ehtyPq0nj4LHI//xejGuqSWdccqdAdvVSl2lP4yvOgnwma92EPVNzm+CLt/KYvKHKdx0qWvKu7EA
KBl7qCNcYuZ2spg90OgtPWoEeBaqBbyOaGYZD4H52WM6RhyIHI8Nvl888huwFq5SmX1KAA+tRPDA
L7F9NNSXuP2g1ar3h6I65/RudMMvaN1GW1U6MFjDevaAB8vGUUwMef08aKOLwaKa7wpsFjSkcyyD
pU8HHaIJGypxcGl7DhIqooL2UHYojaum+7Ir/DOLa8Ue0fDq1PkY272h+24ZCxnqV/cHApmtdq49
CRXoQHqUJ+Z7PWDKjHae0JLiGgockpvb0naF/RDHN4oqe3YQ+8gHObm5JpO5qODeRfdE0pzl5bXT
/LY/W9LNCD0MMbcs9t3wMtSNb48fGAg3OUdCDrem0btwov24RjxwpWJmxcsHvQwtYQsMxhzvs3ij
VsY2Grdd6xvjA5F4LeS21HzJtDsLIQPXxjTIY1Jgaks3Q31vG7tRSFvqGLTetHQip62TV3pIJ70x
9zM8ZacZt8hvTMIIY54MpmBL8ML07tQatWMmhltIh3EMXEIuEeZCnXWXBBt9N7der1ruTDlNEq2O
RwBVB8WrjlWx6hRiz5e9vNK2g+lmStJ7fTkJ+RaVZym2jfIUdRM9oqMJyiFhGkCCl26cs+CoSCd2
B4ww7esgH1BV3WeFfM55y8QjsmBd2/VYSJKrzHpN+ivDWvY9VetYfzYNrL5rIV+rCC3zk6i7g7a8
63jsQw4VYGjNNWO2R639JYbSwxB6H3QaQIXyplkJiCEmTEBjXmzajlXlSDRtar4FEMQa4a4yO7cf
W4J0dEvshLyrYLdp+aWdnyCDBuO5wSAUndvR3M78gAFrgdLcNUHoTLDYADzhZN8mycjZg4aF1t9O
o6eFn+j8b+Jxa/VoezhUTXSISEVRKirBkRAs+gs3w7I8hMN12FM2qRxXGplxabTTOq+Jx6NFw6HW
VopLebTTL2TrYOr8MgH37SpcLQ/ujOIapTjTW9VF4NsUm4ZgUxq2eXpVW6Zbjp4JD20eAm9cwBkt
X7ZRPAbjs4r3JAu3MmozlYmDJL57Sb7Cr1nVfr7s60q7NEPymBKNUIL1iMhTRLtyKPl7jVdkaLmU
eCPjcVkxhhAQBl/h2cwyv1OvlOJFM1baGKfwdJdyNimT68x+EfJlVJ8Q4Xf10xJC7hu/QukBf6Rb
DgydoUGzmpQnQ4P1YL/V8cjRwxXIvFomPAqYS/U7k48JqDYjJMoTu9UonwZNOGOSY+7YGGaHZr/e
mCuwgYW3az5680zggyK9R4L25bzeI1qdpU3PgmEGo66SlY1pn43FQLqT53Mgv8vGd64+ReWHaD6K
YdjRjFXMwAnnk6rdZWDLUj+Nt1r6ZgWXaJ2OG0T1bAHWbjmrAQ58QHBEr834TLrmqJZ3qwo9U+V9
0eH0016FLKOQR97i6orbW6yn3cFgCSFvb/gUIRGh0mdqvU50aYqYdBpm2UwF1rvLkcGGS5zND2AA
tml/RHLHA8kymCOLwmlOHKbySKpiEF9bnR+zp0Sx4qbSxQA4NoEiJwFjCcEGx4eZZlRX3uPiA1Id
88Rs0BR0vb5RjG7XF/F1TmaIynSpztqj1cyciqSNjHUi/NIm0zdl4xhbOAApndKt0Fsnfmnnfdw1
9+0UbJvXFLO3I2uUP+xCMdRb9dosrsP17KLDVZy9ttq3hF5i43aS+WY15eQQNyIwBcPkTwhP6nRn
xRh8HtquZWTRerr8NVSPtD0cwOWOoSGLVvDp2yMcykun3xUsVPEO4EBi+Op0bNgDF+SKQvOr8pH1
ZwFDGu1zcoeKeXQCUqkF0jqtRqbVsIeQeKRH0SbOLbahyanXtvqlqxoPfTqiMc8Cq4a1ldzsXNu2
xYFJM1tYfxZz8gLMgHXJiDZmGXLbgujSBp791KFlHK3HAlypAM2vSbFvZUg9l4+5QnrwPS23Rfkg
+waJieRFfCzDsQruZXXPU6WUG6N5jyt+0nYyTgrb5Dg90w7jpfByBZ7GcA6Xr4FvtaKhQb6hWh7V
4VJZCDGeyoAv7qz275GGl+WM4iGcj312i8NBAs5g6zMi03M+3cwq8ceHUDtn8n5kkQ2Z6Wx7tJbg
0oW8N0o65feJ7soywyrD1XtYhW9Ww8ncdjiDzw0vTu+K+rvXz7jV6+xBS86ZeshFhnOL8Zl57i1X
HlgFdzTJnoq4fm3fO7Epm231KJU3NSm7I5yf0YBuI5+ampphj3UMUX8Bz0KdlatkPCcskNBRC5bc
ynbteN6yDdNiuQuzlzGunI4MzXYVa/aFl5nsYtbJzoi2mnxjOmTK01Jbuzy7tdgKJ6y6RP7ECSOu
eTnqrXmCtqODx8UI5M7WFSSV/QL0T2vF3uryjVFjtO75KZUz008BlNPG0Hd62BrSanff9fOdEpln
ouF/c4YQQJx+KXlt2ZAtDTQc1h6OVD+XvC1QQoW5kOzy9G5jn0P6u4x4ZMNT7cm+xkT67p9r7L85
TPx8xV8OE2WmWeYA0tK1/ezUwNU9oIby55tlJ3Om32HKvTL+8wPMj9fknPfzp5yNKAVbVio0ehxj
tx4nYl/4ktt4uF5UF1b/xvqN5vmvpzMuSamhGPA+DAThP1+yyGDraSMV3bq7kGmrIKMrvruBEdv7
P9/R9Sv6+dTClXQVYTXtExJt1q/4h6MSOpApL7VMcU0c1dK+Xymv0qkYEH+sZObfPTE/a+7XkxmX
szQmwIpqKbr9y+USM2F4CNze1XbVw/rVtVv1APrf4R7+5jz2c0LPn5fiA60nffhguJB/+WSBHsXD
IOMR4+i3vKTKc1Y/zsPnP98/7W8+EWd1i3giUyiyov9ymTwyxgUhG09k53crEP6tUjAMtO9tcY9B
uUXgFvU3JGS4JkuceImm8ZBK+r61oscBaQKF0oYOmoMKmrjh+zHvD1b8boVs4l6peQnyMuCc1Rfd
SyqSmg42JJ/IiyaXfrrTNh1Q9nSzCC/uxsOYPBDcGv/Ol/DXI7wtVEXl3KyaxPn8cQ9+eEjQQWCg
x2DtSj6BF1vNTb2Eah8Zq4NtNXBkvj7ld6+68tcnk4saBv0W+mno8n/+/gIFE1mXk4yo7aAxKt7i
2x4QUFqbLmSeTfKbV075uy8Sb4GuqkJwvv4jQP6HD9kpJBhO60xSPoS++cyj6dADR8p+BJrgzBtr
ax7W5zTZdRcUxDfBb34BPtzffGLdMk0cKfp6q395lIyghEBDtBBWRU4VbBM1z0SsDY6Vc5JiMCSW
apfW90153UjFIQggZtHdFvbgJcF+gTMl13fl+FBrD12sgv/Vtjz15K/fw87aWQqh2mL0mYfLGqqm
6AhdtbH3Yj7XZLwWwLHchcqCQ3wGMWasoNksH5ZJM79g8AsnRn5Q1FsNeTf5pOvhrDQQCE/fmD6e
rCHBERDatwzQHxFLvIgk3anLhy43jPZzIHtMBF2V8pKQ1G6ctzOWe80fh9GZjJfwJqh8TXKloHQb
LHcy02lhmZ7dPeKHd8I48XTAFys4aT3BBC1hRmPuIfjlv+dW8B/lYOvlNoox5Bbo+qaH0gw9xIEO
g4wCie/7sPJI5E8tUXakm0GygNGUHgcN7HwH9tzg+CBtg5wqa74qUgj9MvFm017viR57Qrp4n4Yn
o7kTPdyC/hUSwRKVEJMvDUQ11EkcjM/TQFHUPVfqh7k8D9Lox0TmqtVnM//pfvs/e2p/bTXZTDYE
wi5BD9PWf1lFwwUFaWFiv0/2oa/6xh4Inqf4ye6f1zbxdw/kav+xVbxgMoFYP7+CBCH07SAPgj7a
tNHc1g32ugfWl7aWvfnd3rA2UX/diggr+9+r/bLpNV2qF70gsbUvb7pxa9YP8UwBvACviZAq77B6
uz0i4PyFblKj4ISKzV1nMBO4EcNx5ngciRvTfGD0qtXwxDk/MydArXojlS9WfDTM7SA99rQI0nov
dRKtT4gZTXURRviEInKCuW5hjp3vTZ6drqWNoNFgSF8MimNzfCh5h2TLxS7tzAapMy/JfG03Goy4
9yw9JFpyO2RvVIFwWPyhPcWzINMquF36wB3Q/Ls5ox6ju2FjfwSlD6d7eUSFs09CpOpSd8rwl2Pt
GB3rOzchZee3//xt/rqIqzKQKAvlu6Gw2WMU/PnLVNqcjnM9qXxsQD7yhpfc+ecr/PoF/nGFtWvN
UkIm4K9bIdy8AYQ3APlovtLsUx6Q6rL550v85ZH88xqWMGVBF9/8tYDoMbAGJaBNV7ntvbUOA3il
A4q/N3eFN/pJ4v3mguu79GOBxAVpIAuDT4Ttntfu59tWlEEBvAmL8uhK19MGOZJPztl7dKV6ZLBf
rN9c7y9vwa/XW9/JH7YhPUUqkg8W/ZKQEyrHeVQsijK86jxphYDONrg6GOdyYMRNyhGPZq85awqu
UZNvNch+mxDvcEh0L8eKzvcMq/hWg7e86HcipqukHBsN1koVnWIbjgnEHkJSVZk8wid1uMqTmya9
Bz+hUV0zhYQ1bBocD3djdptOz13ms/DHPZM+IgqWaLcouWvZ9nZGdjzDD4BcaccfsX1XlXdCmUDb
oL8HpddOX4lK5kPHTxae2R9gPmDs9wcMMkh44iw5iv6giu9aQyC2t+Bt/eaLhC7wy1e5Fp866xhD
HLrmVBU/31p7BI6jSpXsWuSi0cXBVCEl10b9afZXinHU8W2Mt/2Eto1MYek0iGc7fSiWKzxyiM9v
Vjcm01vPVu+VcJsuvEX9qSq2FilxxQUx1RYEFhzPU9vcFEjmu22Cg6a9XjQvYscitYEkJ1qJT+38
kBEJZphI6Yh636ShG6BoThCqYRrrTlO764C9IhLP02Nb7Mpsh7RTRZUH4sN4zuNzTjGoaVuxDO6E
6YsNJutv8uomAptJSMCwVeQdVvug3BoJZMYzoSZjfSo4F/IBNpX8uKiuWrykyU3UHxm9OmVLZB7n
teglXF6MAvE4zW/wKvhNAZfP3fVo2W4zfGe0NXKam7RNwpqEvkzadjNQIqANkXrQk1NfbZGmOTqU
gfl6WLsK0yvlhdo8K3TWuwU7YvWpElHTG07TQ+S+pk2D+CdND1FynVsb9GYhmpEK5tAov1UZesTN
KL/w7NT8+iFRcPNRIFgUxHb1AbSfc2+XDzoGHp3bkxh04A3aOoOfRPgXxJtCVJQ2hl9JkVworA2a
7nr0DOEVlRSR0tu64dgK3rrhxaqK/QSWNBkuebs1y4NGQHmylcJruBnOGEjeiihfwxGHuT63zRcj
YeoE5lm8XpXMJJz2UCXujWzfol0e4/sxO1T6azvRmm9GPwAPlPcPyYwbQ7+WCpQ5jOcjbmlTwPSN
hi0v+QZJIwnO1J02nTV4790uRsQateeo+TRNlAf3FRiNtsfIE60NT02/VmZskWgSR6PxY1SXRF7p
xXsQbiABHzXNy+TYK8Sr1rzY4RaGzW5Qg3OierL11mLnn+vRm5I31DhuOr/Gyl5d7oru3BMH05Jj
S+qgn4fx1oxPTfoQ5HhWIVs8MvPpjKeAXSTMjKt1LzVbVPadRByX2tNq1+WXaeoeJ0W8xGl4R3u2
QTtHd1sS+k0RnWHzcoGp8efoIBf3STV6A/OGuXxGLHkP7N5ZSCEKn+qKxOadKHS3748aWUf4XozH
YkIrOpxCTk3ZTqlSj1ahoElWrgmPJlbhQLnr8gK9NoE1Y6+5IsjfSZUTgfLZWN9L7uqtcjLpGtJV
Xa4B3HfmtGFJQ8vEiUa7Neeb3pQda3iNUU/xHMQJYY8RSt4VLuRToYjpWZlzhFqzVy+TG1ZeYHlj
THiw5WISQ8bjtXTgkXp4tTUirZk3kSTfcaaHT4wcusNGKSOYioc3VXnWJrcxS7xDtEVrwM/pypmm
TZcjxdvO4wGmH94yJ+DSYJTiQySxpuetP0hfY/w8yRs1Pafj48j7QnRf3b3G8jEuvwQJaeWpa16C
0XTJN6ZzqGwMauz5IGhK1q96vErkmNyplWsg5p/vCHLbNM1zKs6NkXiovkRGRCeIX5kICq9qJ4Q2
CIAMmof6TiJbK/IzkGk9tlyl9xtUJdAYHcU+ZFTWwlqHc9MOhmCIREeOX3FH4CeCjmI9SOOmq/tH
RiKwPS+WPj4uGTM27aahaSZMFC4hM6NPiy9enU+UZE7NTDHrw5Nur5C24sGiugqXXYUfQgI7aGuv
NbbMZBdkXq4eJk4IfX4o2kOC+KjOat+eX2p0YEhuSQTaJMqnGX1YRnteGB+R3uTmCbSjoPeRue7L
/KpWX3NEOzjAHqCI8qRHTt9ou27e6hNgnLH+ish4YziCspg/qGAkKzObgGZuTSabC/chQXYFjDWz
9z3NsbJwhQbnYGxW/4Zj6meluW6rz3K2gZCH2zB/p9rYk3LhaCxOKIisGppdhZJZc0xmSZl2CWwG
Y4sXZeY+HStE1uUW8MlGG496D4TvLJePxqDBbowfVJIxZ7DkLYRRLdqP+dvcUxGccnLlaiN+SydM
duxwdffEIj9YPnJpr9F57GF6mW18BQ510M0LPj4v1fLPBq15p56suvZB6lmL15UonpHD4y/jtXux
oZxadLaz8WrOaWq0CM7LHe6jIJYIlH/VYrqZG4yVLjWDxVGyNt9jk2d/l4GQRCbl5uRuIqwcgpIQ
VM56IcvUuMWJaE4lXJObqB68ZV0eg+FtWtp9iEg0ra+48+gm3RCDSMnUbZXC1hzrlHVyKshbcUDb
7hOOmzOAoZHmiX5Ee2OHwIIL8262/KF4q5arsLtZNOsTYwzNLwowADpZYLCi7luboYp9H0/o1JfL
hOOQgcIQE6FYnaUBrw1O6kSFMNj32j6neVaXh9bcITTBsmLF24x4eALCtxa7o5UeyP8wjYPc3KXZ
MxThbnpWsS9LHl7kMHhOl/pOdP4go0POl13PiFdMx1Q7p+WnYFy7QMcLS2iPxBcij2VgrbVUphGX
YuWVPpTkSaE0jq/khFKqh0xDQNfQM7fiyO3zMdoxc8PovJQUJZ2xw728YXqoQL8p0ruS+y5Pupt3
+AyM+k0z6ThBryKSRcjhqW9m6LrVXovAUNIeUBagVAdOZqH1pJLmrLVWjwh1OMjw8qPiVa6LTaQA
USTU5aQ0xlVVnA1CXbSQZ5adBk3bVC5+JqGuY4rcuFlUbEsyNQfo/O1cuHPVX4XRY9rh7Ix5/znF
fOvALkl/3SBWZczeIIBn8GJZKPbVbYiBYPosmDzVFjPdXVbUThzcpOV93WDZb31d8Wcj2/boHHSs
J2yUlnHTMh6uZtvVsqd6LDeadDPlmFFGGy/iWbG8Pr+PpNewuZHV+zDaD9zwSTynFes5ogSD6bHm
LYGFnmITY4BZpui/STuPJbexbdt+ESLgTZckCHqbyTQdRDrBe4+vfwPVeSlKoYx77+mcRlUJAgjs
vfZac47pIMq3QX/P5PToEmtRNXD4q4Vl9i+ufgtc2kt1uRSLh6p96rWDpsZPHrxeRvEWxjzdRTO9
1pOLOqWzol8vzH6ZqfMsIrFHeegZpQHppKuhkDhbS8fcVAhuhVOImldRFYfsNzsYNjo7vbzK6RPp
BfPXwC35Pd9FSAACD173AizyL0g30TfMI+U/XyYnCuLV4qOCFFX0iaF1zM59QYyP5J08Eqjig4YK
Dgg3cn9lfEC4jlAS/PPICH4MlpKi23L6qWSPLTFuKoaoVAi3ZfTZMdbp1yaZ55FyUvl7pl+h0FDG
SrPIPeXDE4uCh+HSxNiV2lCcp05TCPx6LPZCCVm6QT5RgzJ7rd3HqTEGvYpPJOyMt9R9bZpdFpHh
hUKWeh2xtnRGD6sIZ0OY69VXOxl4acpYYnCORkiCY+jowTwTxrXLNlENOZs8A7hKdJg9ZdEiJHjF
5kwxF9MEB1iJAJOXkjxwENuM5pFL8U0KlfjEnsFnQ7yD67g9u+pOyx7gECTNIgjDnQmtcI2FeeMZ
FAk+09amPQ/9OiYmYG4BB6POJR8tax8qX7mOUnYQoBW4AaoXnHJ84eFkDA56VALEEXl0vxYRpEQi
wKagqcGwlTL8MvhSOQO6+LGbvHjpQ9QkoIw/3eBCXC5WRDuK3BfPOubek6K8DpzIYm2jWpBlu5lB
Ym01oQRAbsC4k7ekULOCk2PcHjN2NqTJC5EEaYqScal39KxbZS42UNFJwIQx279X3S2znCmJXRx3
ekEnRX4gdQJ/vQyp9jOBFK5N58Sl1F6Fmui0lN9Ub1ceAUhD9Bx2VDhMkAP+1gaMxIqjqL9VLGNe
uhSd7BicQXvFffC8kIqV0+/wBN59TwoOP7RI2+4ihCs1ujB49dl5lJmLW9oHDQkRS+7YEwarflBi
jw9nPxQop7yAAeOZnHEZ5RNnusywjYg5I9NeddvLB806BpkNnlSUHkYJ6MXw0XfX6d47bVv6nxpz
V9b5NG03ROA2SBkMcC3kMSJuz4hATZdAAlF53lL2fB06yCjV50DP+BDhKEqzSiCLTSNEvoJTRyEn
jzVgO1trBxu7BxlmUz7SMRK2Lu7cnOO3qvDYk4tBajPZh50OVTSACcof7H2axqNQYUuK4hlx8ww1
P7wU1/zT9PDlimy1dWtdym7vxlMQPDMep4YJJxpnQrXc4oqMpAPrpwN5EwuY3NyjsXLDZwEBQsmX
IfrROhwdyfrUiYLF3e2RGMJS3J1VykNJy2ee6S60atc0OG1rWwzfZdNx23WfbAWNRSIlUxWzXE0k
wQPmAGg9Z/pgWQnzL/41koiETTr0UIK9VRhKAtRlmQ84Df8ftia+7pXePY1kRliY5KOHXn9pFZU9
b+kPzZYJqN3Rn66znWLBpY+XffELhsZeGKLXglo4aqQlNPCd5iL6G62n3BdYzgYq1WIjixF98Af8
N7MiR+Bvzhpd3AX0kwYWLeY6c5wL88Kzli43AYOI03mFvK2ycTrzjmEprWr+gjkr1r6VvhqBFK2F
l15dN1hGJWvJvqAdgNItK651ts3lpSbfqK4A5vGmSfKhg5BvTHqcQLUtYtylhS4/NuJNZ1/C3PyF
54ClFU7tyL5E+2RyzBRvg4DBIjr0ab3sW/rfF5YRuxRec3YJwzx53VeUogBIboK0lLGP9+NrpTvR
cKpaCjokx8ypA5O3Wu9sLU+zmdX3RHbvTNCaLbQKSyBvGNoKNwh9pJcfmLrORUCFZrwfIOJxPh8h
IMlDQTm1jnJ5J6B/UWvgocHr1JxS1z67GGI8UYrpcLwEFGBah/QMh7VnW4G7TFqnpauQLvspkp7O
AMIF1cAbKq5k5dKZH644haatOLCOCP7rYll4b157Nq11QMUzpsMFJMeSmF8i60T8RS7XC5/bdif0
z65urMAOn+ChzuJ0UdDdz1wyEpRg0fnxLeRd6Y+pVUI4JcL2moUPgtY7JR4DA5hrW18aea5ZnxHx
E6O6akJWW5lAYirwUN6HtEYowzlJeWa1TYZPl1yFqtgo7UCaJdZFtGW8ET66OuHAf2e3SCXhU00r
283XvT1/k0oTlhBJ7Now5035jBlpMlK2NwC6M9icIW6xJDnTk8rDX8VkaYhXvXqIqrWrvPU1iP61
jicpUzpnKOksedqijbcSFaGk0wjPFnG3gf1G0wrhC4emMT6k8Ya5LOn0rIuAvAwJZ5KJUiMq7TFa
EhCUczQgo7x96cJNJb8NSDOFagOA15IvbXCQsjdceyc/FxBzgFaKiV0tnltp5YK/ysS3slu0wF8o
bo24XWXFOoif9a8y2GYxZlBS6oQ+nSdIFXRIlAU1ec5vwZEIO0Ihv1jaE0TvLqSXkGBztDjqkLTh
V6AMhFXN8iCLRy3bExOwwxVmA3dR1Q/dWieuwmHg0IfpwgXRENITcPt06SmvQuQ0rTczm83I0EZc
BcqTGvh2I25i912oVL7IT11eBdFbzFjBUD+S8pALHyqQfJCmklUQ8WdrGmo612G3jfVronNY7X5p
IABI+qApm9DQmZAEC2wyiFbz57RYu7iviwiBEGZyDUyXhxzu2aN0GGl3Uhm6w2enioB/br0sklWz
P8Q2Odj7Erd04juN+WVxxLHMdSvth3Tt9U9mXPCx3RT9pHQXT6yJpqYdcpyCgMJPouRNetIjepcD
83YEs+VM5i3X1Kc20g8abUIWb7/DkIQkjs3QMrZtNcz5qs1UZIt5EZRPEQdPapwStln2BE52XX+L
u4XHu6x6u0J7xcLc0OjTYHdpybAAMUvKuu6EnNSjB0VCmzWpUnUna7sVir6+wWXj2ZCZZnF0HCUB
lPgsoY5AZajDLSFyQqy6ea+TTzHThwtkYkh7wywdy0NMtcXHrBNRQUMJYNIWIU4YvHRE4ah8OJ4F
KJBGl4A8NXkfa0wr5ULoz16FDx2k/AJFVWTqkzV7UXgvfvpl5raibOB5gCBbAc6aYdw2ytd/N5fv
Jx//dZYRlTGQY1QAgPH3zvJYJ6rShiVCGEC5w0fYE7y9/PclpuHv9znE3SX+U4V/mwv4pQchJKF5
TXrViCv2MWa4GNTAkPb/vtBfVT2aYWi4IFRrynX7/WYGydezhrp23mx0R1tydl+gUbxqjrosmfuJ
/wudxvfL3T27Gv5oMI5crmDaqjpxZrMWs93++67+pgb5dhXrTsTTifjPGpWrJBTipp1R+Js9Bb/6
w4AKv8dfficEJxC/cXIo9wOqInQbDsY13oNsLwdEpaCl9r1ZjAAkaFfxuHWdcXJNot/qFpmwkduV
L296c1eZjMrRcw8ae3Y8l4I5Y9kfnsJf39Nvf7lpQvLtJRKJYIKXQ2WaM88GAYNTsLRu/37Sf4zo
/ntTv13kbswCP88bwjKFZmWzNKwiu12Nhx51VrK0FtLLv6/219/128Wmf/7tjiIAfqURoZTS2bak
lVGfOvcR/eu/ryL9RRxChPz//1XvpBlejGPCULkMsIElkXB0v+Zs9XPSbTbVT0qQv4z3f7vY3Qeo
wC8nR579wRxXMpMW+qUgiGYhPRKIIVhmOwZ5P9zgT2/G3VcowQ2CVMNrC3HUVuflWllwZiSEE+2L
O6M9twlfqx/UYH+7T2bneL5RhOF4ursmcWVV6gkI6yazE6T/FcDLA/LeHy7zt1v7rlK8++1MPN+5
V6AZdAWcgns6X4Xw8MPjmz6cu9UZUK6kQ9kliZJb+v01zAZMJZqEUoIwpGViZw7igXQb7F7MWYY+
8Jf/0zrzx1emiAo3hSMSwxpoXfNuLm2hO0kL8tfnGoi5mWgTb7XIn4pn+CaORQjUDyvH/Q3eX+5u
LK1UouiRvzAxKDBpSPT6hh/UA3+9IwllIBBxdlLUgb8/Q2XMcIxWqFqEVb80loUT7McN7Kl5shB+
lHtJ92/FdEPfr3a3cORyJUfEqEhsCDZNwQPwdltdyw0nHmRt8jJbNk/D9kdr2v328N9l+cWgMSMW
kf7YHrxwMMJMxjggLCfxqr8Q5hFzTRpQOyQuR+n0w5up/fVGv11x+mW/rZBwcGptKLlRMf0lqgsS
xcG6y/7eGAynC9NdQw8ykzI7JlAqYYIbejmcR0In+vYlYhTWCdmj2FwU8SkT29kg7Ul/nLdmfK1J
wK5KpGfMiER6FxX1Z2XMInmv5jdNmuvZtqet6I7LzICYNYjbOME0JsaOBGhV0o7deB5hLzH9HbtP
kF1XT04PTQQkqVprcnCMyFCqifASNLIyPPxlcafOg+Ar6J0Bx4MfshQia1kaNW1y72nw982orNt2
zoiTM4DThNvQ3CBb0+rNUGy7CjZBfPO8GHTZbqQ9lWe1XSuPAcOjmGZoRfCFGzwCTnMqVWDmxiSn
8cy1KzCyAAFI2xhKyKKPTQD+RzVaGuwFGG56jcbyvlIucUBS3ibu7ETdjdqWX3pmoM7Qcm8Jck6h
+FSRr5Ha5pWrXnru1D00G1gCgIMYTQ7zJD+26S7tGTcm7160M+pXMVkW7guTIjeBm9rSeNibwwUL
yUYMUDujGVDlmSGjA7BucsJkHBpiZuO4MPjD1IDUspi/I0iofYDY1OgWprsNMax0NTpfoGO0PkzV
Jhfzpx1TuVsR71/0u685z2GSBxmvXbtUlvUxc6y5ebXOij2swrm/+0m++edbrooqxlwdWDm+yPsF
mKslja6infSZtxDJm0e//Hbxw7dk/vUqOn+6gtdXBHZx9y0JTZ0FCaugHhDo1YabvM2eVbfcmjJy
ex8N5iGeesl4EQePSRiDVA/VGSNp0z2hhtEQGST+mviTiYJzqqNgY8SPBk21qMRpg9Qtqo5qTwKi
djHih6hf09E6oDAcpKuSgU5KKBYBUg7DvsYKZprRVqmqV0WQnJicbd+1HC/JaGqxzRkEt7v1Q8Sb
QmBnktsQBpwhpbuDD1Lj8GAaNODc5FVkDAcIxjZcFWAVzYl+JYAS1IkcMyW0c+te6c+o7qTgzY/f
CKyah/Bbuye1eak4pcvEDMC0w6Lf4JWLHEHDKdER4At5oNJW3nBuyZQdvHXVvKPvTGU8En7kqPJG
0EnQ47Ug5XsY50pAQBn75Bhcesl3pOFjVF4poAvactCBoKutlUZ55JsARQCxx4g9KNlgcfEhVRsQ
1MshoLOcYAkNOb1nQCuAq5AWwlT2BcRkw0BTyp2s7JBw3GR36YvntH9zvf8eVxU4uviu+rpt5otG
2NeiU7nHVFm2yZYFgcnvi85gUej2Hu17zEhacTJTMnOC/pPMoZ0VXr2YpIzgZEntUqR771mr3FtL
wqta14eYYjsExFQMLG1MGpqWKXUH/ECRZkK5y5qtZt3gyF1DUVwBy+QXkSer5loiwE1tkKZEtmu8
y4a0qMqU3v0Jh2MWn1t/L4s/7sR/frsqZRlEfAi5mBCU6Z9/2zLETtOAWbJJic6kMK0cd6Ec1Bke
Tpu9eP3jpnhfXcN3J0heUXUNvb5MWvfv1xPSeFQjjS2jX0pLZn8OqhNEMPNsybgmsH/4iv+8O+Rs
cO25QV1C7X23IYpZ45Ncj6IvuTFYoM5A9qPtszUwjHm6F4D1/nT4/LN40pXJ0s9xWicU/f55jjBl
+iaIUNBaV6/aGP0PpdNUq3yvPifNIH5wlbQGSEjGfSEtyK4XeuQoEnmT2GhWPHL4/NdAmv/7yWn/
Ran/fiF+KIzaMqwDAxHp3YvhxkoBatWkl8JGn3CI5cOUmn1HmMtkdotrOmDBV6n9qgn4KtUPdQx2
MW24mvl9LEYvEmMOvJ6jCjjcXKCKY4MVbjLVjxtn5xQGviT5szQtH3CwQQuch7Wd1zX075OqYOZk
Z5Tjj4RjihWZLozgTz1Gi64rjzxgDN3FQi/mKvvsGAp7T4Eu2X9o8fvEI8S8U2rKrC3XYRSuMloo
/SCgDrJ7mU5uZMHJ9qZW3IgWrl/I4dk1IoWUnICePyqWfiFmNB+hzvTpLsGaTUsc5rRN+olat5/Q
8OwoRVqWiucYqiXDVM0nO6iY5gcMNNJRpPSJfFyWlg28Gf1C2B9F/OI6EmW9YgCYOH45SZxIyCnj
ddn1+Kerh7ZcoUqJ+o9Gh3BbjQjUEHpU+CAsDKcWFCPdBmMz93FbmTLvFnXsuO9qzwZByRQQKBs6
MQRTBjiAWTcc4X7OQujwBmxYdy72THltoSB+bXDXrc5IUqtvKetfOvUtAPwEvwiJWvrVOgBJSKNQ
VY44wkFYntiy9m4E+YZYXMElVMdcGDlitdUIYEwZtl6sXFs5P6fUPhpkrJR80gHvPBkKZ0kJMJc2
r7kKtiqOcX66q0IyTi2DhhEJQ1md0G5M4/qx24zx0uSzUciuN2HmbCd3rcxQmdZ3SIN+VqDAc80l
wecCm6JMe6P3lUXuE9KFsG8wNOAx2mqsH1Sx3MctujFfeBAnYF+p7KSE0g02+rjvA20Zas85qgIw
BOe8omcPaB2NgRGeO5wBZLy5UBJx2LxCGn5o6YUyaFAMhp8xdL7aHA6IURBl7lw0t1BsZnkTorfb
BNGUQcWXIB1qgZ+hJTFlhoxGE91T0CRrryD2ARIbeKWjyTbFLg5gUNn38g7deqVt5Sxfy+mVl2Jp
5iCMG0BFPIQUrZLyK2v2dVHaTIw74DRAwbCgT4CBRWHtw6jbWgoBCsSch9a2rC4lDs8UnWkircpM
foUNNJfhykfeZ5LUxx7zbKUOVzPtHypo5XMiCPYZlpEhdx8B6WzpeyHuADdqGoDJjZOSUVcsY8kx
9GAFnRYIbJKuEOIt/KJ5EcBmY39WHqATs/ght/B2HuBJJW4WTfElg/wOpF8jY1UogMDkpf5XbFK/
RTf45iqrg2XhUikBrMm8zKUzZIUTye2yzonC6IL6qcOXklSMOAzSMi1PZdwR3vAcF0s5T5B2qCgZ
BrFwRukpjFS7cK9MekfYWaS1wh6qK/yhxVFEL5bGZxLlZ6Px0Fj2OFy8FiYfJwaPCgSnR4LPuXYL
ag3z4I/KXh+zX1bF7CqrkMf6hMNYz6RCBei2ZGkR9PJaynT826MdNwYxVM+uwkrAh5SsQkYlVrls
gqWM+JJhY5j4wIu+hGFlSUdPWTG0aAPdqYSjXG0L6hE/iZcCnp1u/IVAtArsAm0LIkOLqkLSUJYM
xkvhwf4Pl6xO7N7v5YSnz/L+ULicDtjdimmk1FgT1GChDXYewBsoP9oC77Iw8Fs0e+Jgll4/DRti
XnPmIK0T6yc11RghNExVs3ldmUsLbUJHVmCCMTqomW1xuItX2JGYFl3UppvneGcT9MrVo5tnV6Bw
lWA5U+IoB8MLQthSWxXVsSczFOFnyFkwIff8ksIaNPwzIvNOyul2MSwILnUDzLtwcMlR/5Y7UQQu
CtLZqlk1q5XqH2Sq2NggFcbbkuA3ehtRYix16ixkUPPSZGH097DjgV7NO8V3kmiThzdFOKQoMkVm
gz4oEUodJF4HXd9B81CFtZTQEoVJM5Dqyjzupku3AY1hrM7ZDpHeX8u2m2sFQJmKExTrwmXsTjBZ
9uRBo1zJ/Y+GPuLMBMUK/vqgTsm3hKIKefuaZu2rUnCShkSbwaBMEA/Tik1hyq78hKWh+UWZtPWY
TRpEXRDPHUcSIusOWUWuPviQIesRFgYpz7Og++KxaOrJiPobNa/FWys07czVA2CFjPcrzXA8yaXT
jXKKjHQZprLiWlDMGKYkDmkhM6skWzToTjjwOCqgLNCpkZHhrgVZXKP/+DK74ol82HWg/TBj+FtB
9K1gUe668YYYdEOcUbDE+ruSPaEN+3elok4t0t8Lld8qIuXuoNamck3oFBeoS8TtjTIL1KU54pA3
5qDJivApyUiVgsugei9eEvCMb3mFJLKcJ3o1N7/kDpGstiS3cNbkYGn0fc7DzXDM8a9YPC/ZR71S
Z88BgjcFtYHSnYYA4aeSnCuRiWu+ijS2rRFlQnATYbq02VIG+o3osGPJRRFTVIe62SWwib2fIpMo
+/+4f5UkTeBACjlS5M/cVdRYh0OJxBl5DrXznBrlQ9sw4B6SVexRiPRW+uwbBsN78ZiltoqxvHUJ
sj2BN6U9gd8/gUoOpXqk/wF9ojUuuhbv4OLhQaRwMwlrIdF7o8W45zL3kmYcm1p1q4VQW9oTLu1z
zOA+kZ+KJuJsO8kxJdKv3ZxBd44Ooq83jXuTsDkJrrnoenRV8mhn0bsqsg0TRuPLq7Jw157FNhSc
cXTQuTnVlbeNQJDEPiaS+hXRKpSJxu4Npv8QMmCKiFWFtPgV/d6MqBUfB0MoFztTvYrKgTACW9MV
dprnoT+L1sYdznWPiWOTCQfZ30SZozcraQoKmLSOASGCzCXPDf5PZEFoEm1Pfs4ZCIe7XlkLYj2T
XKeKr254S+uzLwEuArmcvpUyQP5hq6X06Vt/1bi7wSTY9DWRXlNY/e02a4kRj2y0Vk7af3XpYx0/
xPQPwszxUdxpCctm6+Qa4E1Mijp0Sa2E6tk/d7VGNPNjzmjepOmm5NcxW0XEP2CwbJJo2Q/IpzIy
IBgHo0VhpTTZqquLVmt2qoFX9J9yZOLGRG+aSdAODfCflXgq69eeSqvyEMxDBWXXb5CjaMFVEU56
TZ1JxHAEja8wSJ9+x/DMAPIcKO+WwV+gn8vGcdAvvgCyEHKJ1b+l43PcNoCl4+2oenASgkVq/SJF
MRWBiMzF6XGOOJsAD9Mf8hgvpseMdlzRfqUc9qXsl4oQTCWIo2UyFueLWHnQcEMUnCQKDh2W9ato
T+nwRqQH5Icd5uEZX2qAzPCGsovi3100k5xM61ZJ6x4HzpCKPw9M68nTO/bWW1euBNbCAnqRn72H
vhctgGVvLODo0G69fNf67abWcQ2ElnESx54U0Cx5FAeidTRVrxzStC96WEA5MlYaSkCtnqnFWlff
LETngIcMopQjddghgNzDxIV9Oa90KMaXwn20qPLpLpYvcrAEbX1NjSc3F3alWzD1E5RzGoVvnF3n
faftY6vZl4As+niK2rTMTSQLP8xfMbz8bbEwDE7eAMVoSd8NSBrX6gYOLgwvMheRDAsbdhTmhE9C
uAgUER1KcNUj6FGt7FRGtpX4fzUJnvPRcBLvayhkDBCJf2qyrWBeclT+aQbzwlw1qmgXabAb6Xr2
UKmDZgFXTMW6K0j2oMjkm+07d2f2JLV4zXI0LwEyQUGV6RqF61Qi1XOrRFSNHXnWCfJA+78CUBgO
cpveOvdXTOHKCY0D2lDhHukRgC2L3l+5RnvWm2NqXoXhUlcLMPCDuWjhduYHYXzXWyrqYPoj4UuZ
5q3o+TgkZDuoxpVFme+bVz+AzKU/lxBkLJRFrW3q1j5lND4LP3yJbK64w8iT7k0kLRldWOBqO30k
o5ccL7hXJlCj2FtBbsGk4MicGulqdSeFVC9XBRQdX9UJb4/rRFe2gb9nUsEhdxmq5jKJJq37NpMe
hKSgnVkiquo2CmkX0qUC4gT8LHwUlPbLRPRPqexAp5/n3TWXAc18IS4+xeQaDOYAt6xddJEBEUs9
pASximH13tDXJIRgpaP79Lw3tWKSuVYKUlSRXrjoliQSEtzomPTbOLdNUPJGe03Q7rguHqnhyIcn
w0aS3ddI3KkKnF5/JiE+DNvEhu51kqfc6Ek+mm6CXLThP89y+SX3SSeVZ7LuCOFVF2lBAuKW1Td+
vLmRFRsfmFItPSTduuvda1g6Gc6xHNk4ATJRZ2NImQk1x0scYFbXo9ZDmhgkF10vnwyX1FSdvN5k
nOcuJBrjbTAuRGWyn5kLoRWdsiy3JNwsrHrYW/ITQ/UccHnDAk7+8hghZFMx8kqrAodNxvdfxUTb
SE8NGWDqzQgOcXhNcenUabtQk9A25W6lEjKUcXA3Bxz2403xBvhf4eO/i5i/jKjYxKnzVEUCPSnd
+xWFwlNNK9c5WS6kJaQrDv6zwE7mRMgclXkKYkX4VD5/uOhUev1eOf1+0bu5mExYkEFmM9+e460a
J3FqxtyCUzs/TX//Mu/7/Up3y86ohCOoXrp+FWBI0HMbvN2O4XBGmeXOT/NL6c8eGdQR3BbTvFSj
ULkbNkeFWEhjydXAp+0GxqXJa8fIj/OptwMEtAjPzXF4p4vy7+c5FVr3j9M0kIGoOsGesnpXiIZt
FJXK9Bt22bYJbT6r0Pthvq2Yf/vNvl9kWuC/9WululaLPqItRzbKAUIjQx9SDUX9bRhRGMN/s46G
8dl643+pwyczQEFQ8hHL1krFGVKk8T4ytpGm76QcSRu7VHYJ3CdgxHOzOwc4ZtoxXY7xRc0upfSS
kBosCR6dMBKK22E26cHi944c+1x+lIzXOlj34CBKmhwK0WDaO82xKXgk6F4iWhMj7b/IALlchsDQ
D0aPs5ROizLVi7mAAQ/LToeWuU2z91pqN6nwlDC7aqYDl5zZCuafWITz50+x9mEL4QtbCEFL5g7p
2ywU9FU+LgZ3dKyCsvElFYcnt5A2LisiIJPHoM5OAm0BMqo042y45xi6gbs1hit94FI+ddE190wH
JehzD/I3jruvrLYwrgyLOO9nNapqFeN0k9cb95dqyOuYEwMIal2YzNQx/jE1mtLpnupJ5B69jdiv
R5sQi6VXtAe/wCRHJGKh+5+UpkLjTAr8wnguGUB2Gu5//6SDFGrepXJbwLbz1G1NxLaFqg/hO/LI
VRw+Gg1SP+T+4ipzb7JlWzDiyvDVqG09/kgB0fAAGMPK0V5QGcisBWkhZ4QW7aUCF1Y1R1EnGfJc
jugA7Dt4xCGaJDoDRXMMUvpUPakWj+oANYElVFFm4AAF2magtKAkSk18U8QPXV/E/tSpl2PHoJI3
4OX7l5pVMQhuqnbwGIK5dF1zMbNbc3hUo48y2vko/3JO0Jbymif7XnQ49aOPDrVHtJUM93hwDGKN
dZ2xG1YQssK5K9+S8jWLiMWdXpgQbyKen3YeaSfyZXbEdnK6wy+PN49pkoaiFQZqXTgxL8qobARE
kgqpU9Iw+a9PY/gQup4j1Se9KXi9mbO5K6340GsdZrjji+EGmXvWYFlnuhTLTlJv4zRZ++Ar0bSC
0jNkYdYy0VYIblXMbF3J9TaladJ7e3IY5FDYSehxw3UnzCV9pxWQTYhIx/riGw6We3Q8awkqIHk/
Tq98tPhdvNiaBVBUlMjOVdnGXSJp/WrMzgaO4Y4Kw4wemrL/ZejCInhR5Zy3dWNhzcsKa9syPsvl
ABOLtukbHmVxw2Dgk7zYDNswBoGKvTLvVnF1GaPT4Nu4Cnz3YBbHmNGcunTrazFZMqp9oIxL7HH4
QSaf4jIqHkhNdsSg3Y2liLVykWBrssLHXrJ2lnKKQ7LrGKKbJSY/tbnxL15iUeWtzYHOwwciMREg
TACbLj729VEX5GNZqGfX3EjQA0I1XkfJs6KEj7UnHSt+7GE96icL1oBs68BmsLEPB4uWKqcRI7Kb
6LlvIuh6VPiJgLyX8Mj4JJnlC4jyj7QhEzIaTDrEEX06NTprI8fSJhUQp7qLQsWvBFAf+Iz0ImK5
VicqYDo4MQnBtbyzovGHlf+/OdLd0g8RypDlaeNBs3w3Z1IKgjowckwAI29VzQmXmVXzbC7MtT2o
v2XJB+n8jzcbVFQ6smT0VNofQ3C+BlfxWnibsnalM11HW7yr/77EtCn/cVPfLnFXHpSlpZLWwSUA
CpfmS0VaaGRsckhzefDD3cjyX/ZsFI9T/aOoAL3uN09y3rJWsVASMtXdeWO+IY7wGtbGu1ngGGgO
hbQ2jFcx/DD8hRoGSJuVhdTMReNUiMcEEElKp9zHt4t92tDljUSLWYaSWJqMo7xTKYp7Qth6AiqJ
uZJap4mDQymg9EhlsvWm5qHBi5pZmLr1nUX3OwkKW7SkB0PdCvkmYuXJ3QexX6raU11eAOgzsMJA
ri/Js52XQUshv4tYQ8lz23fos8M0B02wz8hJ1FXfxP5LkrgerDWgYBrdDVnN7KEN52NNO3xkJM+U
N8jirZqjZmEAIPfBOkDU3WEf6fxblGbbiNBh2LyJ90szYX+QpJS0D97kZxpokYaEuYD20NdMZjSN
g8fwbJTXXmGdufURJA/axBZDuYRw3UgTFqWvIVfB/5LuB1pZBFOxNm4LFmySJj2PLMnYm0mACOhu
VAlhs3ipsvhJGByvelBrTGowQlp6XDSoRRYunWY4voR5lHAkyJeRaxPkO6mk+dzTdi0LFOFo0Rkh
VisTYjM/jFC/6OFFxoqiRF9t84ZZQNc3zXBwxSeE8HJzyrNPIdijsJa9HVkPc0Hej8CiZIczSM2x
tKuxIAJU8LIZn+dWSzatdYOoavkNQSl7IE+cyHbDf6ukuCwCTHAL2qAgU2XxoU9ZFpJjgSG3Y0hD
GCgnKMO9DsQhZeNHzsjExe0aE164HBVxlXSnEOxTQrjsLU5XrJ3PdUjEVKle/PFISTXgiMOgoRto
NITxlWwci5MN/p6kHAithoiAPTNINkks7QTiMoqe3LBWhKFSTrbPQzHEy1yW5zpIS3FoUENhLQmz
4J3kRQqMuLrxXwFKwIHRlKyP//7e/9apJflaJb4C5Djr/e+lZRNpqtSQc8lYEAx4jQNY/ak0/7NE
Zh7/7RJTL/db9co0RoiIm1TmwfDKAU4sif1c/t/u4q741xSmJ1XIXQjqh1Q5VaP98Jj+XBa/34N1
z4gkpQSQ48gFksk6NL5XxqrH8GEdMFH8+1b+sq38fqm7E4XkBlKlTvKF9kP4gEa5cF/AC7801mxY
MrCep495uPjhmvIfqz7XlPkfmUJoDfS75wf1ZWiJo1SQt04Mf5TBe3ld2+pyknTLl39f7c9Vn4t9
02fciQyIevfGsuIGFWNtSY9BcUEkPJc4Y//7On8YHbjKb9vLdNffXrywyQaCetEfAxFxHWXhrnGw
oaSzMS0uSFNy/jf7M9855QCSZ8Qndx/TiDYkIFxEpmnp6KExm4gb+Lh+ui3zz4+WGBJFtmQ+WoPE
qLtNmtuuzIqT8JysObLo27VSpWxYx5Dk94QwMbpzWWajm5/p/ZtSPVnpS6BdgQ165f/j7DyWG9eS
LfpFiIA3UxIk6I1IipImCJkSvPf4+rdw+w2qdBWl6B50DW5XFEgQOOdk5t5rMy5tkRyGwx1JlozM
0GwSBhTMacdFR4xA9R7Biei2Q4i+YlO756xG6Syli94HpoIBNS4+ArGZZ/mStpRkPOD9Wjf64KAv
eO5xoopUKhkGsoKqJ/0o6OGnABi6aacK3kI0FkqnZqtU7RwytoFgb7zq5nXlVisuY64vmKXZ8DOU
FgmC+A5oPCLIJ67LmVvSZ9fgbZPPDPWK0YVfXkyZlnpia+UGYK5nPAcgP4q9ld9BF1Ti84hpv/rQ
lGMynMf8KpJ24AYVhRDDvYWgrgJhNijLHkgIVa5qEis/+YmDA6wDpT7U+bGu+o2MUDN+7+lkaS3y
T9AJAZ3ofF+WL3VKI3Cn9x8uuvYqWpGsm1RwD7Vnxp3ac5uINjzKoyxz/BClO5lRsza6yy7joVOu
6dhvrXoR+ZsySl9K9znLMYxTOyfekra6Gg9wRkjJU4jFIUEh6ZMdjAoRGoCRPfs50o8eOjJJqc05
AU7RKkfFdfwc0dy0n8za5BwxBCRbsA6vabgj+YF9R2K4Y815BHzuqRFZG2m8+O2B/an1wWTczdRf
x9VKBK7RdgAB5WsTfrSatNAJjzfM57BeB+KwEJlMB8hpW+F5ZJ+N0bhCCSIwfVGUTOvl+NQGcE/T
nQEByUrW1cj3RHlVHukKKwhwRmYZrnmQLXJ8ywcXh68O1UFjxFrSXeyi94yeIBADqaA7CX/GwIUM
mlFGiIwcCEg/I4EAnQYOahc4PCTd6Cy0Fg+Vsccdb/u6O9cy7W3o1ZvSar/8ojLBnFXgBoDF1NeA
KQSZqXRv6dQ/xq62lSANSa8JFls53BLpSRHn3TQXWVEV3+TahKiH2KIKtQcz1XPUIPmJZeySeHDs
g4Euw0Qr8JulUTpiiVgRu/4AYEVWIhLKOI0abfVAIBYxcaEU2vwaSDb07qgzSXCpvQiW3frYYE1d
XCbCPUNdUnIINl5r2ujMJn2PqXj6mFarRj6qFVSvF5QNGWpfjPn+Scwe4av1gSOTBUsggypt9HxD
b1eDxN7uoziyc+QTFLlJhtZKPA8F4i4GQ1oDlvqtpeHaNWDSscDmeHHLd0vcmUD6CXtnGUMQSdY2
PhGJRSM+gJJh1TaTkPYpgCXebTl/UON2o2o6Fbpb3JlGoYvYR1V0VT1634InXQy4RpkFWHz0rA3h
ISvwJvAdcmuXRzBt6XDtoskEbQXSi0vm28zrsfIBLQ2Gx4r/Xknke4QDo5pDCDkA0vggL01hM0K0
T4d2j33egoGC1PVejSQLNjis8yWtpzh37VG46wDS+/pgjO/YwnBLbhU0PxaNKlWG9TRcEY6OePNJ
kycErMBkGTI2Kylzk7OebgrZ4ZIryRghIA1A7DXvUjE4ycwz3kYT9y7D07hem2b80lvIz1yhOJJI
eZELyhv9oRyiHdFWXQH/nUxeM0drpSdIzGI7ixc+oWlw/SFYKT0AlCpb+W68ImojwdfCjNYeyujg
99i9C0A4bVIeB4SkREPgEcZcEM+Vzj2aPof3QavuRC6ndjvmaxFiafdRGskyQMERhE9hcJtah96z
GT8PY2N72lKl6yxIqNzBqwUVi60G5cvPRps84s6RKn4algtOcSdel14tbctatfl8tK6Kf037z6jd
J92xQZrE4uiAfk5YfMSyYgQ3hsesv/YQBFo/d0YtBR+APE6zXkOyalpZeXRpAmjje2BmfKhd6GKa
EKNzq3Me5V/xaCrmvnGWlX1dsxKrwbEs9x6UDYmPSFChxtDBQkZhvVnSYoqZCekIqPfeJNU4tbGO
NlgaYHbQwhrTdTs8yjyYRICKrK9y781x4i5dhE65/hLgZcuBeuZYDRgvpv186PfqFFE3MvZn7WTe
ihmNMzKc2eGIl7rVNlDDcutp4uf0WP+6DQNZFqFmlgvaucE+oSJraxhWqz0DDpoSGXUb1ONFwRai
De9yQTBOLNtReZhqSzGVbWapjVfftZoYTYHhikIzTijZBwmEgWyQQiZmfTcImlHVmMEbvKo6eMsn
tCEZC6FhW0iwUhMhT74qLGGVevU2w4PtQiaKTrn5FnVnLwsZh8FIHWDh5TwXHFcEyYBGibZ95ONF
cHXVvrMHI3/y6vrVCw45gmzyA4gpxGO9V9MBDSIySH1Lg6BnslU2cKScoheew1Y6jloOg+Ps549p
krxIkFvdRdob8yDW1kOkXATCAagYO2EGlwtROilAy4aQudK6ZOgXffxo+iLwlT2e5bSGGTGSCaQe
euNGZuhcyTaMekeRBnWIFn9bWYJdxRBGtgzbe5QX8qZs+gXRo/MCi/kQP4csI1JAvALoxJAX3oew
x8ldInlP0LE3+49peAf8n1sdey6RxWFD+ZocB9k9NRSksBREplr1JKmYxTRdGpZYJVcgkS179ugY
M3hX7y1pG3ivUFIhea3NHqFJGGB47dYMEHvMdnr9iq6tFM8WXr/SlxxtAt8BgStH8UCnQbUIAmbo
qoFeC+VlM8JVaW/uKD4GUrCpJV7qiCZ1Z6viHaXiJiz5nUZC8ryjqMerIWH5Ly8FIaQesRSxDxIh
HOB/gjkKSUFaTSK6qTYim6GCwqc+Bjn05OQg0Ml26ZKPkHePwIfnAOrxuOOjEe4SAqu+fcuydOd5
MuAya8tGXfFBeulMoStKHwQmPYzJY6eka5VmCj3VSJOc1ITn3f+Ck4KfAdGWAAoeo48bvTT9o0ZH
IDmngjvPtBe1NOzEXEVtsRmHTUboU6bddPHgohsMh6tWmQS53iBMLVyC+1CdhkjucqWdyVm8tPpz
FqFJC+8EldK+HNcpjenOQkXJpsiD7rnLtsoeDKOaKNdnL756GN7dAgEi0EWt1A6C1HZg+AuoNrtY
NtcE2s+nJAlOPR6qCzkltYR0gHzcZmzYLXYueWiXRoGUVaP3kZTFNhJuA6JbRT8oQd7MuOUH752y
F5wbX7kPV5bhzgfFJnpoZgX4liKW//bZAF2TZGfCWgbgjH6L77sEvnlEIDxmSyP5DE2wbJ1dpNcO
u4ixCkyUNg3N1fYmFA91/KbRHwmDDUPGua6+N8hmo3Fr0SZGJN3JYAItOygdsx7mJm6kejfo61pv
OQ2j0/UXlkqwcLJHJAYcj3hYRbMTTBYJQm1DPPqk9xjtU0MKapPV8zg7tdGWaKaxRBTTb61c3CDE
JLoWCcQ7LbB5XrwoEExk+V13hZlqiC89uGfDkx/G6dWpznTSDU9bjE32EAbpk8ARNx+Gq0CgZefx
7kbJVhxkJ0tpnUVOSsATwto0uSraiVisIV/punUALYoh5bntj1JdIusmurnNF4TQz3wFnVHGQgoQ
yn+NyQOuRifphnVq3EBt1qO/TTyk0GgDClHeWrK8NsJLA/qIPyUgIApYLCZRnhPFcPzANqXuoco2
MadNId31OuHP7WtQHxq/3LgAwgiUvrdpzmLJGDkb7ByHT8gu6E2YlGlzQwpM3wONmlXMIH2G2olj
LZmRi0Q8SSHpygNvpLsHlZLhxNWwyRrvAUiRFFXkixEeGoLKDIm5kPSaCiejYWY0nYhq/UDoHpLM
8C7II6YhKj4OFRKnQzUwHq0uPBdFNEt1QI9MvPSWtNvXpl8nAWGwpTvLC3A45ntO3Z2zxRI81e5q
Pq1bb0hOmwfjlom7Unss8HAbKrT02UII0RWVYKdAeqgCpxHKS9KvV2IEEojjltiuTI+hyUtOI63a
igbvpkerc3xVzX0v7UlhRqGAhdsiZCpJdkJ5L7SVSQVYIDjg9IjscSl2pwp3a6evo2afhbeE0Zqe
IkiKGFT74zaqn1Tll6LyY6NzGBHO1O+NGq9c5EBep2DaQs1h+PJVQ2WZlRaqJ/GVBlvDcWrp+cpD
aTGFxoqlebchYTQjDAIie2W8WBU5wQP8LU0vZ4nSw1Mkg84ly0dGeELW0cbIr2bOrMbdZNapQkht
chqa6GzrLgKBkb3BaDQGoL7IDpKWvf4xpaxmd+hE5JkJCXMWtA19XnoXTbrK48eQ4/eLH5DZKr2y
0un1oCgWUCCwPQ4oI1hnm2Ki0HkHZr58AzCjjiL8iqoDQ8p+bJcRUYeWBZllmGsC7gGsYbIAqJGU
Pb+qbdfFTGCS/JbYKrNcbEZ+dAqUo1BoD3J7cq2tXjBUDhbIcfheqCRNh3JbK15qyVFBl0PR1Sxe
PWVRPQvaoQcuaUCIAZVfE9SQBTUTIH1ZMQlrCKzQK9bNKSOuLvpTQW5ECVFVR0zsJ/VSHYEJAgTD
f6HK67Ze1pF0NFENVX697ZODH5Y0DBQbEZjtW9FsgiOM3BOVBnNonrrB2E0Q7HSVaTDBAbtjDBOR
Tgv4FF7cdE9dPJOQtiUM0oHQdle5axgIc2ci3Z+CNHKGrmwFvrgYU3OVu/VS76mwu9pW9Rct2cUw
pJoB9bViez3hT+pLAqZFwejH2jeSq9SUNhiVQnUa5DMSYVHSNerezY7M4OAXY3ayrjyJ1D7bSg6B
uis7VnMIOBEJ6XQSavDefg+hEe7cp9ucXWVXUQNn/YG3LQColGHsoFueMVNY6N2uSpK9DtvNbzmJ
RmfPYnIgNY7W7ivZNvzHZnivxmqhMuxLgFt2h6kdHqEoEq018LFB2CZY23CVzMh8KCUnrzvb1y5u
tyMeyaX5U9DWoBDNJG1eETYp9ck8LBDYhzVTz8+BNaoMbkK2ldPsElFwpPmDaCyz9lS27iYvaAGN
9ljQW6ttIV2Y5r0Y5O0UrdUpL2V/LHV/21vWSwVIO2Tbxd1aqltfPaXJsg22Df2/qDGvBsBIUHH6
s8t6BhQUpZU2NvNJDa9pzFcEeT2Wq6Kpdgim1GghiI+Fly6C0JyNoMd1V3J06GRkTdtKP1dInxtq
ac2bRUVAPl7i3gx2wiRZ9y8yNkcpVJ9anUI85leue0h+r1590DInoANRMlDO0nRuuNUvSEd2g7ap
u2CfHGZCYtzbolmYgKA06cPiRv29q/fvpigtPV0BImCqsqJpX5qilUAqsYjJDLu6exDdfsEUaOR1
70D7/f1K/5ZO/3mlL2NLD+ur1fv4WVyAZIL6QZ1CqfMkERFIE2DAQ/X360n/7v9zQfz+EiFEzGPU
6f//rQ07KCj2ionPUNvh1VtpK2nLwGiuOMFJmZvbfC7YP2Y6KeI3CmluJawGCcKNTJvtz6tmIPFV
reRrxmJx1uE0dsUjhrGASkwrnnWM70l1M8ZLM750DN9wqnhk4kVmewrRCtzAFNcodBtkqV5+Krxj
iRlHCdF/8qKzBMb1PWjfaARTs8BVhLM2nsBVx8UmKA5VeSvdjWRhjii8x2wkPZu2uvbQJgKz+A8h
PaoyUSdg4YxenaPbxC0GUUzb5NUm6sk5N2BSHXHQY7EXkcLIMaK/Rt27WW+XeG3ZhXREBCSBb1UA
wBqnG442DJXWhjqcCUOHqZBa51FuwWa/84bZZq8cMCs9+d62G2MY5CDL6mIzgCvtvPcuJrQF2H1P
hVQH0EFEIgESBBq0cMqWb0iH9d4MMbrmHGQmcWp+oy+T9FUVPutq7VfbkbtjCuvBF1+SQro1TXwE
IXszNFIS4ym5oI79O9X6kThHilhHw/czOFX1VjO6Dze+OmG5QzZ+o74XvLHzolaVVTehEz0hxRCT
GhwoWUob04qdwkLcByJXahMsI9U2LAhUHhxlOASKdCqKN8H69BAJAPwdWDZZS4aG+SM2H4tQjk74
NKr8OZ4KweSjElvWv4fePBouipfB/JxoRWw7Q8uRWeRrWE6POiGH0yUOymusADDIi5RaX3IsiSl/
DseDQ9qzT/c1bhzdxe0jGIc6sbaeJKwUlqegrt6DKfJyQM2q0cDzKj55KyKPnoDMVkjt6+EWRzjJ
vdK6D/BsxySM5yMJmGmzgLwF7goSmC8s8ro6GgKOvKUVsYVQQJFICOzTyp9HogFdUZ5mk0Es2akO
FDbxtnG0NsiENEKKA19YYSDp/fJWkZKgt7H6LvSaY1ScfxU9PXiWJZ5MoudEcFSLJIXeODLmLFyn
GdydS8lTJGejiOY9FhkDY+3w2avUJQNuZXHdmt0lDrG6dMqta7Mr4o9dEnVrd8QgKBio76zRuog4
KWfGKJ0S3XrRsVMPU/KLVFGp2Grh6Am5Rc0NhiWMZfo0Ltz1HoMFGjHGLlg1yXzReEJIOSSnMH0I
xDVnCbq96xIfFz14rfWRmy2YT1OEjrf2ZIrJh1DDqlO1z7gbt+MwwfrRmgJ2w760rCSxsDPqsTDX
HVnFxS4WYOVjYxrtCmcJkqIF3MyoulWdeZ8Cxc1Yf5rMAsYU55frL1rgyiRRhjGnkFZ60LpHJZBo
vMeLjKTJWPxlSjTBjHWHFk7dWyOHCBfOvveUY74mjtPgnOIzYcmaVSZsW/RnwXApqw3J2ocGd49O
Wx7LiqRcIDmXVJgJEZZKsSuGcRPpNamii1ouPkQPRPTYFSSNDsJLPVp03Ju9l2UOqzBgQARwcUoG
pbXyK/8uGM0Dtu29jz1snoweKEqh1Jku4IA1EBsYIdVpzkQjiNpq3mf+U9i1F1eVz5Fg4cF0FyDo
U5jyJQqDrpdXJkegsnsymgJxIPh0PIcevFRxU5mK42JEjeiTmMK96kiMcAnWgEzv7VxKspE45JKs
agMEASJtYyuTYynsKa9nsXCLC7SKtE8IQpMKU4WcS25PQhSFjvix5vFOylVk2hLPfJjwu8ocobz4
EKbNc2u1h0hiIAB6gHJFpRJ9ywQQMP6JwVEOE7d/CZJyW2arTDLnE5CdPq7WCU7A9UcaFpyxNVo1
PmtVioKv3pc99jE/cUpWyqqB5Zm90ErdSrlyoMNshciXU87RFdjrgYkPMtg9B5sZwfM05ycxWLWI
pXOnHwVUbaXOEUz0tnUSzph9HfQhJZgZLX6GOWnTGNWyboMlyyvGpAVugXUtD8uxLWk92EkDO2QT
1dhurXOVzPocBU0obHMSfV1HlF2Y28EmC3ka6FmMI+vLSP+0hn3OowMfh6PhUqAcjFKc1LikUkV6
om31oXLQw+16jCJjEruQ+MthvEDyoqObMd2CqI7puMsCmSnrgXlnnlmbacrHFxrFa2DYLbmUFX/J
bR8iQl21Z53fR+P5c/WKQ+4USLrsY2I50XNJaHRJZ1sKLiI4zEtASakhlHZTulfX/ZRpR8M7x4yb
oEbzOeEa1WeOgqzCM3kESZ2rJKVz6qaGiWjmxcYtkhNsQyiB5tZQv5Qwc2UWSaHBESJdM6q+lnoZ
8u4L2UwrwrZbRd8ahAyrqnDtsd/J03m4wspIX6oomZjtaTg7UEfC9pF+xUzjkcO2kJQOe6nGfH6K
JcvuKSNf5pO0xGgljW+D9uZZdBjchcpsu+UHLhKwspVAPIJ6aArYuiShK8wQX9P8rsHMF5GK1mRd
t8UZBVZY0Vp1bU/5SNQD6gwBw3cWrDprn2fPcmJuxmqlh1umgOypPHZLMyguGZ5ieDorJa4fE/eX
m5PCg8iwJdo01rcyWsKa3z1X1iMWpc79JfCxZLoCLW6cCoTb5KOp0DGbj5FqbBXxIawOXXk1iJof
hWtEi8lbmRhvmw9jeMisdcRdKX2mYD2yLF5gXScV7SLiiMCNRrw47EflVRs9BJKqk4vM6GjdWZdY
aUDH25yyGSEy1qE3mS2LHIcrmFnmTyj8p3kvEe3pKR2d1gVeLn+aYo+00Z26Evc0ZTpGhgjrNONJ
RDbAWoQP9sdw2PjGoQsfLJRTotEv6wm8K54Cl4HsxsPhA2KUHYQkklheZwwy5V9Zz5zEXHnmBoFW
iNsBF2CP06jKG4a67jYXrL3GvY+QI8Pe0XNAwFK8jdLwJaWtkZcGNkLy5sxlhOVj4qVnPYwSlhxU
X2SRERIyPIkV8yckqCVtfaNtwXqu1XGT0XJoRWpxhuE8e7XPe1yBXu8dF4mnUZ0zsuUjRcFIjiiN
WFshYVYqf46NNveGCLcIS2QNOqYsb4pwUdl85GbRZXxuLMAaJxPWSoCrDamVOinzQjiXIUHDBVlB
VRWSB5ofdjXh5zrdFr0DBtNFbd5zeKaV+ZDR9R6OgDldkPpU4iRRouG1JIcSScN5JmB40s5FM6j8
RwGyqzRXO2NtCMK9GMF4Bo+FS18OT4O3xoKfS+QdMUXXUA/QO3ZRlwpQKAX2PryvkiPg3oo2EeKu
xLiyv1i/TGDUJjbqMqUI8whlVRvbAgbvh3bt98/ldNa4irpd6SffWOkJpx5VdOipxpp780niLt1m
rxlIaNO3KHjDgKwFn0W/BXw7KksCGU9N1W1lbZ1kbQkF6pDzDoaRfFNx6Q/qTjVwESgBDJkmW6te
QeeiPXB8dgZUuowGmvoXuKyK447YrisDLM+5g/rgaa/GxEdlOMRxRdKfMuIwspJpBdM3JA6ddANf
NotEcud5yHENDTSEQRWk2AEFCREg3RBv6r8dinwS+krkjErEwqPWwAJH8DVdbM5+8o16BPcS4/ox
CJEzXyLMbIbxFOdnQbtLiT0AXw4taaZj8/EdhaYEvaSAnCVBp2/hg7Fgz65x/pEQmRcP9FlcFMyE
TeBsr9n9qn/Ojj701S47qHSmgkJ8M7X+1HE/InHv+uNDm2rLgeFm6PUPPnIIMmBvLoDLDg5W3jDP
jn1bDPiJPQsI10uivpKgQOuKPrsJA0fhXfTdZA/U3VGJkXY54o89TAYf8pBFoa6RrIeNW8AGyUaq
cbu0Ef+B92pJd5jbCTtaUTbLTseuFNNSvMs0Ezqk1eKjb3AUaXZBwvilrVFnsrXAUtmaJF91bX0Y
NDIj9WI3YqIPpf4qmAuBTojCy++PdCUl2ooU4Zt2FGdxoSE8NC5p6L6QQvmuN8pNC6oP5uQ7XVc1
eqBZ6mhVtRsNBZl1P8cxMpfVB6VHX5+V6zEp2fw4onVgmr0pVsw9RHyjURDsnsidTk4cyzxhZJln
eFQbKoxKFndTyo3fXNqQQra8cWa3RWJ8xQZrJnk9nnEQa3LHiudMvib0e+j+cYEH6uI5jTJWVW3G
Os5BXwrEeSg8VCa26BAZTHRUonPpnn0SgvwGbavB+CkC3hvvfbPGlmb3pi3ruxGdpHlTpK2J2gQP
ArG3GUFxmR7e3PAd80lWvJItrEVHSe+XVnmJVIjpwyJUfRujKPwdQNdWiUREu/T02L3+eSpCpTG+
aTKJcs/aaG3BHtfRbtT3jKEtevoyo/fe5In71EkCSbRFkHpPCf1+xV91wyKlqvJgqOd2qz7InFci
7nEmngDboHqiPdww1k06wHL+zZdvIi1f4dMEL0FYkmfihhYSybLJ6Dbz6GpGj2IVkMumXSz2eSlY
W1E6DwEvkYW4HrrmieUrq46iqj/zF4LGSVkSCU3nIaWicuLxYoRIObDVp518ANdGi53wLVEFtq8P
sDIGpLOiG6XLSdgUFDSq9cF7jVQQCSmBCnI+p42YwHrJMTbULhO5Xeu91iSmEM7Ah8MCIQQLt9LP
aoM2JpApHuBtW07agZJ2ZNq4NGSr5uAHh4k441LJWzlD4LOEZyFGmqwx1aO1EOHsjrA1SwIgvRJ+
iLcY9L3Zj0szfB3MF5edeDj3vWP69kAbuaMd6ktPAk0igQSWuN60w1pR1zUVWQD1RwQME4DHyDnu
qlkxZzoeSfUsYW5RjAfm0CJcPzTKjEh+9YQKy+oxqRauRipI6i16YRf2c8+Ckdh8FHChsntODRfm
cxRtS8t8yaE5MJjqMwymDSgS1V/oVraSfY8sLHOVuMmsQMiVG3ezOSmklljqsiW4yIcof2M19DIa
w44YLnVmp0GyIOKmoQSXmzXcLeB8Vhs7PTUbrXG9e9QA+QY4ZfDVRKDmYH7VxEZZYYcYq7Ppbi2s
sl4WXf7OwgNkZyFidc54lw3BfSTI8dLXRIC16zyigmQXiL2NK14BFdDf0dcJYz5sziec8mseWKkp
Lj5rRYuwKs6UH0xj30kEIVDCobSQ9ZLJ/Wf7y3cpOdQpoyIvn3QJpkd4/Xtbz5gaaF+dAuiFTWpu
ZKOW+EXs2Opo+BoidOY96PB6IVCqE1gC2Ya2Us/pmXH7NQZCHiurXGG8SrJsfBqbFnN7vcto6/aI
9ZTI9lpco8keZpej9MChEuom5gjYt5MeKV/1gjPe4sSSMqRWNVsyPHpCLHvgXVqXIr2VNkL2WBXC
fDRIjOkJ3qLC5CzaDxzJSNgcu3Pe7sB3LMFDkHZhUWmYcyPf5tGTqXwGwXNNlyI4jpnjcr51r0FL
2UNEVoBeauojf2bKIhSWhAb34n4E0KItmJ748UqIoh/M2t/1Si1IYtxOS6Nt+eVns2o1TISSLRmL
ExkyKVR1ifHf33+677ySpAoTBg+XjRxq60tHNsLLGNcjDwcm3F3yWK8Lh2PF1sQ1M0PEZ5dzXloE
oPf//rqyKGH6VyDATqHqfz6UVSHXdasYkHo7DyuCSBVIymGxjGS0efxiDFloTwxitRxQZpQ3Uynn
WX1JrSe3+fX3zzIpmr88vfI/n0HSdJ3/fVE8R4XUKFGF7B4U11paRU63nPDnP7GJJeMb76YsgoSD
HIxzBBf+n9/ZsGqo8hmnOrcj5kLZibWB9Ch0aNCCKjll6QmYG9IGMQYgzkYvomsY1FOTLgT/qDO3
adgbw3aSEa1jaUFoaKS3y2RCaoQ0qdMuOHnTrJOw0fEJW0lNymY5wvVy+mYymidO5vlUKB1lnjWL
30tKiGoK/FG753a05gJSIpE9tdSqNcj0j3JcW80vPkhAY25KBp8i2oP0VrXq0SdrJaL7RpfKT4mk
rF8ZIIVUPnHXorp55IN5xYtEo8pn5Jk2qGxMQCKEX8zb9tWK14hJZpMHIjOvHZtFni4MmWX+UeWl
NwjqJMGHWmaiJjhhfw16Hok6IOLpU9ChcRfdPGKbEdobCSX4KZxJnjfo19p69RvTqaXHTFvH0Pfy
8NCRhBLdpnl5/WDKFG6zFhhQ2LORykgUmVw2+SoIx2WBXMtIfQwoZGr0x/Zj5GEkRZYQC+a+NPMU
QGakrMmzrn9Qy3UuVjQpjxWdUcM1qbPfYVfJzJpIvYmDVR6ewoCTXtdjTrL2UxCn9OqjxJnUKT6o
mVH3FyaUNF8T1o1xialrskB6bQzV9gCPosljgLn0OYETSIjjPyELEoiRHfGquAOE8Gc13ZRgfPPt
CLvq72/Fd7MaGRwQiEYF6CCDkz+fVjmIUsGz6OgQf0IC3MJbIArwD/yQpIKTPGcL1/InH9h3On1Z
AmejIrggvvfrqMaLJUXHca/8P5sc2B09OydfcLBatPmO3oHz96/5zSorS5Kq8AecQ9H88vJXrac2
co3vDMFC3R9rYCThDwSkb++kxAUshT+Vf9GuK/orBMcAbfgPcJ06YpUuE8eYNzahGvg4UAO+/Q9f
C+0DXwkAtWx9WWpyH0V0pOF3AM4XSI9uxbjV/h8u8c++ASVX5Rf78/nQvYi07JQ7F0TruGzt/0QS
Pv79It9MKGWafmxO/1zkaxRGnleaV+LRm0PTLQTD7hoEJkShDYD0Nk2z/PvV/qFnft0KgJNyfJM1
A7r7l4GoGbeD18jctiJCpyE+tYCB8oZcQ6p8+qgR9KSOgUWp2QgPdXo7GpEH2jYG8TWddxRKiQSZ
2SdJKkr1PIaPI3Wz5GOCXQK+QqYnENJl8ff+/rm/mRjLMvQngB6Gyinsy2YaBHRbR58JUus9FOMG
gFrMPjb+8IN/+3LKOmZTVeRy8tcVwfRJNSv1gXbkLr7KCy6BhWbcIFLkGQZy9sP1vns1f7/cl7Ft
YWRaLwYSrw0uxWYkSMjfCP7277dOmpaxf/3kv32pLz95g/BMt/IQU7mTr5NFv1L2ANHnKJ9sAJk/
fKXpH/vbxb78UANGoSawuIOlz5QEH4OW/PAoTC/2364wPSq/TdgzNRJYEmoWUAq9Vpq0ymvNuucv
jaT8tK59923YG7C7aTID23/Kgt+uNcRmJ+DvYofYB4d2J2NQ6+/0jxcQxbx5Pqdu/uG4+t1RDXDR
dFQlwko1vxjiKg7/dVNwVJtYxcqKIK2lv2LYtPjhofju0aNaMiRV5kjGKvrnXZSY1iXu9KTnNkGc
wFQPsU1Q2rrfIJiZVafa8Y7Ff1+myRrrDo0ggAz617vZWmLRaOlIlsq4Eq2HPvzpSf9GBsEFdN5d
yZIknGF/fimjU0JUftMFFsMCxsyygdA772xlMZBk/MOTLn132P39atN799vDEbht5Q0975U2a20U
EKtyNbkI5e1PTrvvr6SrMBnB4GGF+/pjMUfuaovHMN1Jy3wJ02o9JWOwJP/wbn27APLc6bjtOBJx
gv/zOwlRr8hx7SlztbXzHTdyHiwEDC3Lyv5P5E12//uD+N3CzgMoipMjV5L/9bzLuVVrEG5pz4J5
IIpOc+fTJBbM7t8v9P1X++1KX36uNpeVTKPLSiNyVi1MR12EtsB+MlOPnY0tYfnjOzb9i19XKoNy
SwL1wSv99eTVl4z9aeLQa1wHq+LsntCWKE6/IMV6pR8C6Yd3+rtX+rfLfU2FKlPJs3yMZzCJV556
MftDPj79/SZ+cwkQ4+y/Fr1AzdS+PB5uPo6elCTcww50AQLOeJXo/2X82PTcSTrLH50BrvP1idAH
KYgorLkG3oQ6v/hMEMWf3t1/fxEcdhZ9ahoPEzv9yxeJmCOLXihPp3DseTYH1oW5ptyy5gwqDIea
blOCqfrh9frpql8aHjWq/LxrLQWjrOnEzyLuh+iHX0j69xrI8yaJBMIYsmJwHP/zDRbNCFOJNUzu
ZmWpz8Nl+hbs2gUcR5gE/8P3+f1aX16pKf0G6VmuUEDNQ58hRXSKmse/P3I4iv/1GrEQaXh/FUKr
dOvr2S+XxkodyHogCaVZD8ICEiKJ7hrt2XYWIVMQ9HVGvEDTbCuwOIMsb6iuZ0oCqFwvTyLpL2lm
MtYb1twu4KkKkVeMsYSKsIXxIAVLXGRnuRfXlYd6RX+PIxMEarXU23LpulxM4EL6EBxFvyOtoIIl
Vhy8KHh22/7q6/W5wjjVDLhS6wi1dco1ovgSRhcFYxQWwUj5P+bOa8lxLMuyv1KW76iGFmNd9UAC
oFZOp6sXmEtorfH1s5CdPR3hlZMxPfMyZpVlkelBBwkCF+ees/fax9hcm2a6Ri1Hk6etLloHjU98
E6et1YEkDlCN+8uyN/OlaXygVM6qZzG+inq0p/N9in3/qEjuyPBh8LWNRGJmgvoYeI0ZrCPmhTLP
8QCLkTn4WysAG99inUOL4r/IEvNTbdPmtt+f4xrV/aki85EyjWiMkGHJ5DNNk9t+r5mMMKvmPTIf
JCQ1oeEhwHotrHEfsVOveK2nH1Clb6QCDS2B0jLSvMHuurOsceIPtbb1SqcpyKhfh3PvHUF3LtoW
7KuYWScADDRlndE5nrSxzFMS0sweT/RS60Q+TdngJjl3Q5jaeQ+qtri3lLeYOVxtWY6o3VMX7apO
fKj07o5PSNJd0mcO+R+NsFJASjBtwwYig0CZtk20I0eyVzZM+fEbx/VemeCCWfEOeTKvAxvLjEdb
Wf1KG66kassw8YDQCwA1eIksM3QFMBi8BzlUxGsg3400lcIeJmfLbFEAxBsIOeYFb4lQfjL1p2ww
H0xRDSCB9gfZLx3f3BudQpjswyB5BeJh+awURB1j79pmgC+LgjDfCoK+LAOahs8fGtnBz7K3DsNk
LzylRnCtshj5IeqlFLVetG87kibJjwxNAiixaSdoGsOzF0UPQx8FWEDqW1JT5qBBTAtXJDvWF9Bs
ixR1CnYqhEOMmS2gQuRBJ9ONxO2BCICyW6cjKmZkLnmLZ/CoSaXNbbJq8ZXXwVYFrtQi0Bp6/2LS
opEqJraGeFFaUIkivgaiY4qeq04jFIXbhIlBEgc0+rqlom0FNb+lVOhRZXBzMKJnDJhmN92D2YqX
X7nSYsa27IvHXsCrtJz4K8QjK/K6h/0yWu5UATvt99M4urBP9BylyKqpv3Tr5BFZLmKOTRBXqR16
n/CKDq1PAerqu0gtHqrxwxBvBmWfIV/qec47OwPFTz0rzz0c8KL8qjAAI/ynv7Dw5bsCOs6APiEY
fIQD+dHvznMiDCqMIToDTyTyXaUdRCFmgx54AS+yVNTi0mUM5kSyl7sBZ721bhFOBB8ju2D8sYQz
Egi5LeTXUIrWCWOkyqgPQvrZyaBBSXnpCnXTydWqD3d4hM0BlegrSU9NZVfDx4QGRnwMzHszcbii
w5bQ64XfHYppHegPQXJp8NXoWwV/Ssognykz/s7SrusHaXjp6xmE9t7TIQQUoAODKHATR1vLWKMw
A/tYo22gS9iyn59UCOLvCma3mAjWJ3ordhEz3jLo7enSBdIxKBqmnNVXknVOis8EVmk7j3/xJGbt
m04HlcQeeST/pja2cs9zp/wwSU7wOTyGnHEQHUGAnarcZx476qSxswwksACFKO0WRhoSWh469CB0
rbQn88nELKXQm2y4/plaZUw/DTCXltugEwlGBihHtKSukjxGvaMbgI4+OgxLJFej8cOUGz5OMsD5
TZ6tISXnFdk2KkB0KPgNAE768VwzIwGgQsHt8VlhcLT0hWUyZZTN+wJgQhRe2xgHArM4eXIDRENF
s9aqUyAVa3+WD5VXtXrkAUPEWoHTEujpNocFln/JwLibZFfhdgvm4PVmqcQi4qAnrrGy2E7c9PrF
yDF8hIxVNkLnJD0xtaKrDi8eciUNTv/MF2y++hqC+XSPMENBASAPEnPFfQB2GFMOZDBGPFi4/Oc+
2UVR7CYDqQmB3Y5uFYJnFLRdzOzJIFd6JBArT12sWkpxwlO9xvW8b1GPEHMfytDrKHnEr/LZaA4e
/t8A27KCzpQhLBqTpZejUdG2OvH0kBnwg7v5/EfAzGYdf4U1eFbsE6VRvOGEacjvg8IUl/ILhvOD
auJntfJ8UybxezFux/5dNhFXpAXteNiVDYI57r8GUoTpolO2raE49g3ebHPaUFSMBKyTwIvi/abM
o31vDK5Rkty1NXYJobfm5c7uI0w9pS4djOZWAvQxGtLhvfSt6TdM04lHGPQBIy6GERNaCDrAXIj5
83SLlPGkg1FigqBBwCO/rr7xwHRU4y7tPcdIc5hOYP14qp1bDT3PtQRuHw2Ckwmp23dAKZi/C0K2
M339IsLkb6adKqqPcYlMTX5vxZtqvgX9yWuReXoxvs37xusvknxQrM+qyE88ERaC+PviNhDnqgjR
uVKuVROF9hSdS67hsuTG8yQKHxmciTK+hrwz/CXKsDU40QxSzigdCE5ogRmMA/OCkDQMntBYiFIA
AUW2Mnonytht6wg4t4I4vOf40yEFzFY3uAJZwpoI0fizHsWjbtZr3wjua3G0SzNcq6MHDD1kpAL3
QsOUR4pd3Nb1Qpi6yxh5F50/G4XbIKZSgsOEDMgvbW3UDnrkKqFv55B2C7LIyWXDV9ygjO6qV7Nk
bIrVp84ustiuknJ6MitXp4yyBpz1wI1JCcsDR84OCSGyzOLvrXY8DExl/rq4/JNNof5j2JDyrYKt
UrrjnYAvAYfoEmnYMrKNiHexUN8hZDr9mtvnF4ecf+XPu8KfD/mt6adqg8fKxiF9z9FXhhs6iHmP
BSuUy8Trl5ieP+HOcTx6WKouWqbKcO7nDUFnNGbWeh6rYv6gdW6NKlufDqVm9wVBEF+Zv04sxKAr
HQgHcgMuqWvv05HsnawBOAACYeB20dOjYWL5ciqhYDRjo7dJYev/9bn5k/3RT291bsf90FExwjnI
K6W+UmuTgTg8iNwe+l902H51kPnnPxwELIo6RfP5z5R6wW2gGtRz0S9G22AR/+xr/uG0z42PHw6j
oGRMJpOkDRlnFec8g+jXr4cGw3F6J3E7GVawIaUhYlCJ+cDytiLVqd7apSaeyBCzYaQ27doEIxat
ItTXo7cs6o7/Fj+WWIiniPwlxJ5Nuo9k+D74HDJ5XbJgt9lrxEaIbAENZx0IO+veTF9VZFM5j7GR
Rwky5wYJATt5YnW4HAhdIZ2vrHy2b9yk1iWVwbxyajxjg2wtwyEjhsQIdDcLrbhZvDQQIVQe5Lz/
FGpp0pGyMFw781AoMPfZcaVEl/c1jLdu3dYucRN2TBpTRmBcQ5Y5ivVWujS6tmuKY1AZy6x8J/rF
7gLrkkkHbzh7xbZttuPsJgoJSUq0FzjOTo64uaX+ykXXyG6ht9EpSQ39XonyZ3SVYEpDAvCaxsSu
7aQoUIGot6Mwn/FwSj401sOwKW0h+VSaO8yppUwGEAmAXPnTBFYElyeBiynUg5IiL//KugnFru1j
fGpa5ZiOu64TFjK+oZJc4WQvjeJaNKHvvbQ8tJNSILHdbcCkavUipTATT12Z2OyQN2a1M4BOWYj/
8G300VbMdybIBpzSraovGlz/PhBXGexJzFoJAn62cGLtMIv12KMHAxNlyPFGRnJKba13yNwBvcih
owf9KoHukSWPWmvtWz99EpRnISFLJd91w1ovQioLsuXTW8xOvakeJoY0I4yp6GnkK5QojfWW3US9
yxuK1rrcCeVCMk9VbU+Eq+o9I3NimMwWfdHRFyoeLd5dIpz89BPwStajvRJ3XZmti954BbY5LTL/
s4v38PsIGVKdCc2YitBXNIylWjEKRGxrilQuOsrOaTtzACD2MTrSsSCNd6nwpMV4IuORb6+7qZNJ
NKG3Hqajlt7ldb8PG+iOQfH/uPR8awiF7dgO8e8ZK/JeZevHtqL9xTThVwvPt+5PoJe6mYisblNx
SYwL8Fq4k3+9gP758+yHVefbyDJDrA9BgmNU79iVTt6KouZqLQvDntuORMT9opE2r2L/8jDTGFkD
dZcYm317fjbaiI1W5XijikUgw2ibu15GMkv3qyf1nzw2JdNgho2okcfZ92aqEsR9X8mdsvRf/yPo
0LThpAxL2O6kOOKi+sWZ/LM+Gt1iEmAkBYvq9zk9K082SrMgol92dAjrJTOLjbFSnGz1q7mINF9c
384iEqX/Ota35x5LrYb/kmM17/pKdHAl8E+6NZ9Vu3PIQ9iWm+Eg2L+KZv+TsT3f2w/H/f4o7Cp9
Uj1GaSVB3zTgm03B1B4Fxio+1xvJaVahW6//+sT+6rN+ey72XhHq4cRnNczThOhMi6A3UOoJdsa4
8K+PNZ+3b+dVhh086x7o9qrf50FWJOBhmDvilvwg+u9edf2/+P0SmkD61Uiev3cmazAQQwnvF5Q7
qqOMENpfEUv/dRyoy4pEOqWhKEiqvodhVlaAszDWOVuhdet1vFqw9iYJKknsZATtte1xMh7++lP9
2WUBeJn8TSZomoqA7efSZapDUSaJR0Euprn1SmDlXRS78KaeEHIvY7snH8ZfpL/S48zr3/dvayZy
0jZmpoqd+efDqkamyhLj1mUrXuB96fQwgKnlUDpm9N/d7x/y396H/+F/5uf/+L31P/+df3/Pi7EK
/aD59q//PITvVV7nX82/zy/7X3/t5xf981R8Ztem+vxsDq/F97/50wv5/X8c335tXn/6F2rlsBkv
7Wc13n3WbdL8fhDe6fw3/09/+LfP33/L/Vh8/uO397zNmvm3+WGe/fbHjzYf//htnvv824+//o+f
HV9TXrYK36rXpHmtvr/k87Vu/vGboP2dIaOG1BXbm8aVp/At9Z//+SNdJ71DJ1jKQIchcl1klLHB
P35T9L9LmsbIUGF/wShvHtrUefufPxJNUxdFicGvBQz+t/98cz99S//1rf0ta9NzHmZN/Y/fCJr9
+abWGBuD0Gb9Z0PDSJ5h78+XiTf5QaQV+Rc6XzKqNyAg76QnHL/kHZnouLDXf8TbdBssp720xpyZ
r/pVvDZ21m781PbdB4vcuT5m97ReTslH9EFUzjq5nwLHeO8f6PuWr7UDZXozsirSYFiCs1yrjrWb
Nt0HMw5DXsCB2CZ2eSm3+mtwVr/CdX7Q9vIrjek2WUugmh6q+2Zfb6GUONapsUkttwPupvhBvhT7
3vEuxD+7+R1+CSc5kzd0gX6YI4a7T8kOAddmuYRIXfobwjp+Ul+mvbmilJ3Fq3fCSXmXt+xZ3H6F
qXkVHzUXpb/drMkB3BouveCv6JxveZdHZWesvYf0DuyL9W5+0eYi1zTA5b9udfwei5K6vbbNbbn1
OGizqE5kQa/FGxrLcltY57f2EG5Tfq1/DM5Q+k/jA6dwz2f4kp3M9Tbg7LdsDhxtl50gSy+wOl29
e5xmK97gsl7eQ1IjnqTYi1tlTz2+FN3gaN57W4j8Tr7E3bpIV/1n5sFUc4InbZ1vJRfNstOs6XZe
KiIXgF6+GGhW1Ss2iuESgGWlEeQSc1fTk1uGuk2YAjERbXAoaY++JdJOyZb9jqnHUl9m7rBTeF/D
fuyX6dJ8bq4jsDw2/CymT9Oeocyl2BHESdbAplyDtmZkBjt3kXBaok2wMdx0Da1kJ2+z+/pFOMLG
PnOER4u48QXP6g3GCZPTHq8I3baNO2VNDGX04SM2fYx33alfwRc5YIXpHq07IB2Pyq65VieTjI9g
BTlRFddQfHSSEdfiMaQFINrFipAmt301t+O2yZa2pTvpTjoJV67PDql5dgrTNZr6RX7g9Ta+8IXv
6jvmC+yL+EZWiV081wtMCZfuDOkLL5JynDee2VK3hzUY+Uq0JcyfboARNXXRXBIS5vb0ghfpm2az
Q1uxxyEv9XBOlwuSmO/Agy8Sl9bxh9vc0yTXH+TM9iM48Jyml9zR2Kk4zEOYOrIZXeJ7DFflS3qY
dpkL7smHbgira8H9xmVEpO1mIEdUOukAW+NsT5MPPCwuCf1pdrJYzZcAJmIkZs0DeM4AawkyaFAO
zeL8XrtUfYOTrYnNsz08frTNbvSirtoNd6eZgcPZ8d9IIk2wjCH/fW9tYIE3WujSEqSfM9FWBEDO
pZjs0xLyHTtnAAs4Ejv26dtEXDTjWnwf1Fn7wLXveCvIR+MrvLZHFP6RtfWdkjzvKNp67/l9e2bH
Rp6eTjtwoFDLiBB4TbbhSbsvv0JZp4N09Y4Gy1Ljjttsr64aVxE/tVtJiqVdn9orIx9jKZGHfOoO
I53QxXTQHlRXIhopsXUo9KxGbk6WuNEwSQGyVgBaItUXbxfU5WDD4KRv+MDEuN6rVPrdSrmvttzB
C/2GZkRqcQBfsGAazGdAO5oGanewqB8mvhxncOt6KW/L0A2GjZEcktfwKmz0lSW7tCbL1fAl2COE
AOdx3q2yaVyAnnW4pzfMOzWiSZRXzq/4VFdYyR91G0BlCk/mUQDlZqNrRdLR0/xcq7ojmwclcbK3
XliEOmSsZRKyGwaHtKifh+WwSJ3+jhATG+0wOB1FWluTAxiVC6Lh9DHrlR7HVIOR/IKpjFjzuCfr
9N0LE5dBAGiTNalt9Mibbis78QMbeelZ3RnyIbuV6SZ9bB9DEFqFv4CHRLevWvQr8VCZ+vLFoA2H
/fUhDlxdf2hi1xIfa+g4654ZV0Prg3mHLZI89ISpWptWORvQzWi9cq7HKx1gc91f+6uBInxJr2Q5
HJu7mbOBDU5fVNvmEttXY0NPFshNtsxNd+w/AnPvWxdfsPvH+pFyBwmRK8oOto1o0axaYblWgDLe
hLN5V68/LJh4C/jKCR5dQnBejYPIsLJ9Kk8tbe3a1WCjSv4dhqsTCdmDtshejPbWpiRslYgZ9GiZ
d8JyeGemtsJBC+9uM2v/Gju8I4/M0b1xaRzA9HIh3/N7nnCeXwKDGJXe5eaQbAE1BBlBB9k66G+g
9hahHTkdKJhgw7JB5wI/1qMC5lNZlXrnzLk8IzkOCxPuoUqaK4BsTMC28ADzK3228F00Czk9hE9i
9iSdSGyUfIyXoF/39ZeCeaws3rXqZp00Rrbb1NpjcrVLh+bNSWvpCixvneP071irdIwB3IkLkn7V
R3/6YAxDrmxRyPYcFO4Uhw4r/ypectkPButqzA8urdtENFg6wjzDUDzzwMoW+jsdmMnMHlSyVfU4
fRTsoD9kyJeh/y0RyFsdGz9SZaNtu4GdvCzfzDvziI2DLt0BQghIHfmN/2sOyXbceycGnXb5Btdp
w6H4UoGjO8nehCJXsdIXG52Hi/oSbNq3gqikXfumnEli22kA1ADQ4Ss753sT9sBTr52lNTwuJOl8
1n6JEMAYVvwBv7W4rgBL0wsRcjcL1lyrxKtDPDH6tYbPgjS9YgMv0ZtwMawb7bEH2vXRbn6nX0Kb
woO79VA+MdExVttgy0XG1dwd1JnUu2jXof1qroOBDEtXNzGcbr0GyuQ2QTPT2B9itRTV1X+/Kr/P
U/73vdD+qUBffeZzNVt//0v/H1bjkibNHfn/fUG+qZPPv+Vffzu8/lTF//G6P6py9e/0dEz02rJq
GKqkW+yN/qjK1b+bCuYiESODyXZNk9lw/1GVa+rfVQkYlcGOSp2109Tyf1Tl/EhUkNSYCkJJiZ/8
t6ry77tUoFPssqn/qc5Jt/ku7Iw1K7Aib/AW8gp0zorE7NWsT6x/pe+cN54/7hB/Pw4bDD6mimnj
+8ZUL2OBBM6Rp4YLuM9N3MCWz5rT2pNDyqY9nX/4Iv7YfPy02fje3eJ49JuwcJmaJRuc9p+3Gkmv
GwTBzazJwQUa3TvC4lBcvU3HyJzG2lHZjnazIsBk+YsDf28Vfjvw7z6rH4YHdd1FgTgf2CTqjadd
LIp2bT3E+acarAMD/rq+UmJ5UevrqHHxCtnTq4kb+hdvQ9Z/3mzhdZzPgIwJB/GpRhtl7ub88Ea8
TAxyM+aNdPIXGIw4eixNR25SKh72EixS1qPqfU4mQHVhbflODv24ehp7xfGbuzpcw9Px6OFLIFnH
/m6EFdJIXx2OF/UgweYRmWDqpGfyqJ21QEdRf1b0D4+8A8VSl237VhavavHYDVcZ13JzA/8ha+cw
W7cGeDr/kyl8LV0YR8vlWxy9z7l8SJF0cScPOP0Iwq0Q5AwqI32eKgwEFhpgWKtNnEiaafibUdsF
JBQRXl6GTGRyCqRUW6iUr0YCLFZ5bpTBTqr8lGQI6VLBCcCEVoD+WcglaJ2eEa4nc1ob2l2V3FUe
mSzaCZmWHhEThwutz/B91VviWq2Z8q3sGzZUkrCqrHWjvpNkJEgPAgg06lnh5DW6zTx26NZNMayE
5GROtF/Q7UjtYw7EWTSJcQviDQGzKtUrcPfUlq0zeHjZPEr9xmDRNmEsjNseLxNpvzxnCT98KFri
Ww8pELgiMhwp6NyJUtdjrqwbGOjjFYEG1G0YEskRZBSslh7cG+CcygK2rAQgiq7/phyRM31YDWQx
txAOeU6D37Ml9VOMxkVKK2rSMLpiBOsfItLJJEBUqYPlvht2TfusaQ5xVVZ2UNWXnMFAMmROdVFU
/81QXn3f7bFb1/GmpL1VT5uezWA3PuZU2OUx9a8VzzTOZtI6gnYYIEIS4DjIgJSmc6lva6p8Udql
BsEnZJp3IaED1rE0Lqp0nAFF1sAQA8laYw/VIezbheZvilTddaPb5wypM5Q6ABunVY1coOEx3eBX
PAy5f+6BW7fpFyhK2D6XVNnSqF2iEHATZkSjKtKVuxMFdStpNImhA1u0G7ra/Bwrhf2A74TD2fde
IQxItXa0+Fbk8VCHr6p6aEb9iv9Pk7sbkQgapZTRbnFIJgC+EcYI464xCZ5rKb591JXY3Oneq6tE
uRAFv61UjwqBbVqJVAz6jy6RxlYlNwHeGCTvOxlSnT+serF3Fat8nghOMP2sh55GwGEarlldUxIp
MyLi72J8QJPH3hg+Vee/9eY+g2bljfsmMZw6gBk9g6B2E6hrNCt56ajIFcJVpO+AXiD/YwD5zDYS
gr1jWtfK2Psw9Ef/kpruUDO/VGonNreCMpe8MjqZLDs15TMwzkUPwNTX7o3ooZLwM6t7HIUkXNsS
aqIhtKVBd8aJPSooWJP986BgHi32ArCdUFulcywiOFCzQdwAnT7FXh25MfNz400mpNFoM8oTk5Xz
mWUAlkUHkhroVmNsNF5AUgbgBRFVHxIMFJRwtixCtSIL2OHkdkjEJwRaIGNKfdmZktOqwS7Clx0F
MvlZzb7lBpdGNKgofIRrrTFdZ7o33cU4WWsmrgc1flC8CE0LruuMS7A9WhkB1Drs7awHCggun/5A
QcsD7Kxu4eFm3gfYriHEwirfu9ZgPQju8F0tS4yW1msYA1RRpvmaT7sXDTQJvN9WilZxuc/KRwbN
JWRS5H4dU0Mt2o7xKkVxYY09yjT29OZsrm4ciWSNrHuECBqOlHvmfdPv8ky0RZGlgBvJ4ioIc7cF
XBUXKMlh9mvd1YqWPJKQ0+w8wkkHE+nmDPLaWMJl0I5edde1MXqGBw8gtqi1S5XBtGUxSmXvJItA
6qRznnLXWxvZK1d5855nH5P+3tYGzYmNPDhWYTfdY52sGuum9+u82Zt8DLV/EUXCYMRb3r6Z1RvM
SVm+NyWXHHlQJfjbEapp7YpQR4gqg/SQ0rGuj7X87JcTG0EfpAUsMGMXTe1Kqmo3qHIK/2ShSV/A
DDcDUdld8iq3ZyIn4c9H/qduXvXyGDV2PH5EOlyKeUWjOZchI3xXpmMtrM3kEbJ/Yr2W1ZWc5Aao
sBmDvcKdHwDwn58hIKpY9roHFb1O/h7mzhCcZlcFKehXyD+m8DEqq4K+1DgOH0MZbPtCO3hNiml/
2jRT9eWx+AqQXjz0c60JGd+Qt775qMW5ndQbueb7EAmdJb6mfKjayQGMzLhe5KzU6jYGIujr7Vcj
MIEnXGQxxJjMAW1gSHjudCgBZAYiD66wFypeadiKMkWMX2KPboh0KBooOixjr70Im1KBShfIYHKF
aBMNPb1UFXqVTuoLqfMDZcgUactCHt+CCLP15PPQG9RDNzXjY1qrX72nkQskjhnmB0N1g9iidlAE
gnMTSMYd/YRQbL5KNP/ukIPF8Pl2EDr3y0aQ2S4adJlqkk80IT8YVgojFDEStEHPHlr9pYmks8Cn
5IwPl8TkiRaI6VaHgDF2jyx4p1gRyLNoSc6mN9YEbj5Jdpx4XKrgzie9pwVzzaEqirQQJ4PuWb4E
Ac264EcM5NV9R0esQZMFR3WKv3TszfHMi5rd6bW5NStnLJ3MQoXJ9FMyHo0Q+jyyAOCVvqS6GaGo
VXTq+x0Zw/FMByPgyMxB9HF0RT0ZU70Nab8hCihMUniKpSy8auGqQMgYayuI/AL3HyzpxD+U2Jks
HhOYlsn2Y+dd0ULf9dVNYoYWmNsaSJPpqCWUdX55H+06NUEFgW6ZzTiemiyGAIH0jlGtDu8gl85D
oBLwki4tf6NTpoUxOpBtRyjtHAvVA8epTVJb9z30OIJnKbhWlmE5GUx/GamAuhfI6pDIgGXKzxNr
aFF+eTBHaCBaxyT47Ju1EmMflUHkD59mAYmLRTrhTZmNi7go1d9LbSXJ28R0NDQaArdYoFzy8a6i
KdhrL42YOm2r2X67pWhDxNvPlQXAsc6CpXUge2yhFA854rdC0JZQMYqIEJmASCqPJwyCBfmTpOps
8re6tpJb1lAWw3HHnRj7BNI/5Dl+dmkVK3Qv2pNZO8T1LIPiqCmHWSQSmfupuevIWhQvhW5r6FXM
km/xNqjIUZ50+uPT2RP3rQdmf4XxVRKdgrXQf8iwWMdUtpIPP+DQVixuwPKrhWiRx3jTZPbvR1Hc
e7pyiFWV2IxDyIks1OcQDBIWAsevVrFFuDyi/xdZo1Fc7DXUO1PxGlPTlbBx2uysVum572l3ZY8G
4w312lCDadKThwzd8E85Ul4h2QxArzojfqxo2iuPI8MLaeDrnXDvkLCkvckKkt6j39MFhPO/gkZK
uhBhESGIcnmeFhBg82QNa8Q4neQSCpxmxCxsvOIA8EnOnusaU7949GmCq9ZbUTghk/h82pcF6MF3
AqJ46ks0LePiIJKuyRZlRsCFlIwZ5H9l5PEO3dYiv0na5ExP1fA1GtoFEZBwsVh3lgndQzHYisYq
keaG5N4Mbonk20L4VfDVSqa47EOXS67qL+h9Wx+4kJUAXNv3tIdkB0+Z40tfMwY232osA4Nykawv
9DN5B/GPHqVwn8sJgoXWDpUt/eEgQ5sKcCpzE39YDxWiHkRRCQGnSqgsTPNND5/j9maWDa4Id2hP
I+wsXyZxTzLAMrxFQnJsx8oZhr0s7IwS7FtGd/aat/IipkRX+wcv7NwspmYsXEW+GVSKDRKsyGrc
ue6GT5yqtzi+GeMqJJ8tWJUIKSvpTU4B1ImEGKGCJ0F6OQ3PoX8stVPnzXlvbKrOWv3mT7simqOs
mHq76JE570O208mmUpH1AhfzPmQW4Q7YT4Gy2WM/Q4zXi2LeopgV/ilrt434lMkPobJXKDoKiE7F
pYwAmc/1kmdzm/XWI62lHvfX9NZMzyakSPwyARpRJhoUlGD0imRHwGZdXXWNkoiGWegU2MI5NP01
dn520QAoPvsj6wNelUAIlgZPEqN/0KnjNaYVYsXFwRLrQXz2VJbDg+aRwHfPJiPk0+XZRgFgSsY7
gmWsRy+D/NpH67C+xTr+t/s82E4sZWrnCgiz9OC9aRiFBOcKWUz5MMWHgQLHsrbs8rzhgHCYqUiP
GpCJn/IeBipN333fv0B7g75FYvkincR9TAk5TZNtBjy7iRnzfImdiSul65IBkPyhYGrNRGBIKKak
CqjbttR3Wf9pCQcLjUAmPBvlyUToSnIi9x9ivQi0dfImxRu/j22h5REpnXkidc0Whikh3exbK3dS
6dkSfzQkjNo0/a00zFVgSNTJytXv+z1wlIMOiUT3k4c+j3ZxQVOcuYA1IIDuzJVGbdsg8BhAaivs
/ypAYtZCs/aTD2eV8Qp8vKoDLHJSx8dQ1bZK8DU0r0n+JoQbwyREABBKQ0rCrAO0s6JFFc6ySVOT
h1Qk01ZXtzB2lsSpkJoSs59XRLsrbl3DcKBZGtIunvrVSOffLFxtjipnbZzDfl5UOK0V06OB+ke5
9wiGmuZGMPCT8N4LWeXJTqg3PQiX55z2N5lfbU+0EqacUHmuYgifbNzHmPzCCzzVPZm8LUFdCfWF
zPWlMTaoDPFumOiNNhlr/GTQkNt7w0fo7UYJFSMpV4p8yINzA1Dpd/Cix0TJ6FalrOzUgj0WqLXm
MpILrbIA3uvdDuXagk8aC9Oyaj4ltSCP4tyPbwrPcnBdWXzzk32jHoPGGerFmD9Y/iGABC5sR0LY
ftGj+a5Tmjs0dKjIMoU3b8Iz+blDE8VUez7klYVK7y118lUd2ePT7Ggd16Nl//XR/qwvxeFEHdS8
hqLmm2CoaoOMypF6hdJwoVN48VANg+e/Psi/yKF+/0iKqZsahj/6inMb8IemUxeSKiSU6BLV8tZi
SJiq28gXn/UDAXeM+DtMH1TOT3l1n1JVjfG+1PdmQR8lvsi584t3I39X8vJ2gJoALtAUGTHO9y4g
nqIg8xqfa1fTXH9g8j8XuaS+JKUz+aCpYdsynidDrqVsCNNlPbCN8oliswUkpVz/FUNFYDxD9GJR
8vivU44/sQ1cemmVRixZqtgTBg6mcUSFde/cZlqxTetTUl+G9FKoL2r3ZUm0Y8gd65wofyd+KLYe
ogbeO+7GgCJiJHjPuEvoE0rqa4kcQgfD2h6EsFlnpKsoxBm1RH0xdPQFR5T1JUpe7Gjq1c9eVKQE
8HinO3ieSrTph/e+P4rl1WC2rsBtE1ce2EuWL8N3LTakqpTbJmji0NiY6aUlIVtQnmQTP9izYN2N
0X7E+jUeeGtV5q14Ysj6k2FevOxM69agSTann2njs09CExOUenzTzGNv3qvsLc1oV3hrU3u0umvM
YEYggbhb9cL9WBNYbis+vNrg0I7/IQf6SQ30Y6v3Tzq9P37H3xuufaJLZl7zHWsYYWhDRG9deWRT
9Itr6U/aqTIKGJrlCKxmbdXPV7Y3jFnfGfTaagR3BJY7nq0cOyg56OpXyZI5+uYXR5zVMN9a5hzR
sGRFVgHzfG/N5wD0rVjhg81IBH2ZuP+TvfPYjhxbrui/aI5e8GaaBmnpTZE1wSqSVfDe4+u1Ud1S
J8F8CfXTTEsTrdbr6orExcU1ESf28X8aS30h29XGyxezieuz4dCDki/H4UOfPmBmuQUpN28Ml+zw
44E2kr/rC9LkS28df5t5uDNrn0yzsz5WHcCNfVmOHD9V+Tq5Eyzb9ajR5NK9F20aQ+c1mmefjCUJ
mhsrE5K/z69OM2tk2TUD2fpcyYcXy3uSqfdB2Mfj4LUQH4tunXUYsS0d9Z/2jf9egYxRiieC7mFk
P8cu/TLx3MJHyN78cGlpVuUFOKLLg3l2meMbABSHsgo8x2Rtj7Ri0H2JwZSvalrH201guxSFle2I
SXg37qi6QDxx1tRa57Env0s303nKhsKOTN8/1YbJ8MaV61RRRQkJd8YHtBAIUNC13ADaXsmLZDMr
fT1TSpLZWjQsWihtgF76PKRVDM9WlEb8uN2vq9t8w9UGNu1St8XtWCbXZmpJZ4eXLRreigrAw5rq
l2kGKR0jJL+Ni/OmRiuD7APmWL4RlmiD6AHCjeiqWBsbzldX/xhFwQwatZzUzCg0YLszeblx4Bmx
qzODSM6SEVtFK2T6bxSbV3g3zfYcjfNx8jJVTiKayJzVoDtONvAiaGk+UAJhMfYU+cmDq35YAC29
6LaVZ+TE5yYOslDZoj7FGejLxDHyVo/JTQkL6aF50feZ7a7Ru6MZWYt2uvLtvxTvfwk3/6oKTpSi
k//3/6pwlCXvX9epN2hXk/Jn/0k3yn/xV4VaRgCKHtOyFJFvijatv3Wj8h86hycIL/wJUpCayb/6
q0KtWn+MRUVDHF3k2S5E9uW/KtT8K3WkwqCKZz2zwPP9I93ol51X0ylyG9xHwGKo+vTzE+RAk71I
bRf61WAPq3iNXGhJ5uwan3jYXuR+Zw7mX76BzwGnNJbW5K7SDgR0snc5wAi1f+K4R5NuSFr65EWc
q1N/2QcnsSaLJ2Y1AQsA5shJ8NqYI0Qgcu6bcpMXKEhwx1MfKFfk2v5y2N+dg58+8zEsMEPT4D4w
vvfPa2jdym2ajIZDyoP1wH14zX16Jd47V/q+3hg3ElJUwPMHGNBLf6f8Ku5bu19RBMnRg6H+Wrgf
YNW+C6s5itGXw9zkdzHfTu8PShNiY4xPK8Kkoxndgjoo89dCmlMjzIWZ3LyEHJhLpREGuPo63F6R
PeREh6uttqZrYx3dxQ/JcnbjOvuu/x50fbJxpbBctdLhXevwJ/JhAyEdB/lrv91bMubpDVBOfD4P
GKdcfttfMHJ8vbxtjh+QZeBJjjqT01Gt66SMsggcCqTUlbqMwWVW22Fjwa3EPnzuDvhlf55Em7xD
xCxym+sMrng3vBQ7jIOS5Xu3xDdgLezxHtrMPN35eNCB2R8xUrMmW1afFmWveL+fTrGjejsSgbLD
2F6UsFNaNObOtU6NW+7Xr+fviOOKdXLL7XvDi0qHJ5RwP3MeXfyLqnrm+H92iqL9USQO5Lo2bR8R
fHKTKIPaRd2hGT4otJWKMU7Vc1/c2dX17zjKZFLqTVKrjmdAADLemvZ7EP5br+ckwGSF0wFIhEkx
Vk/X4i96CreO7WzJjC+hQaz9m7nz0tl3cxJuvAycvJvEdRKr83keB50HZSX8avPu4/KUk8e/5MsE
gEGFTwhH+i9pjs7XeTuj96O86Zc0XlfH+B7Vxm2yQm++oVxqPJFguqaNd1lsSByHNvffmWPp2Qc9
+Q2TSSioVSolItO+oEyP51EdHdXm58yDGmfXrJMo4684GU5Jd7S4G1fKsa87d+k2Dh9qTD3Io0Tx
k4wPeVKB/DhUKCWVJ3KbhbH3aADNKWkEwtaoD1igy8muVuwg/J4gtwzJP7XlU1Xuye7F7ZNJxT5B
DZKuXaVfaRj7JMI2yC2SIz8CsuHxUsTUJ46yBWkXCS8D8VevPirqSmyOVnxMiyNaFLyQt1RswN6k
rrpNh2eMCdCQ9NnGsTaOftdr5QLP7oLSikcPNJr1CL15nLnYXBzpeA2168DAHIO09UEDvKSkjxm5
YQr8grkRSyxJ5V/V8IGsxSQEzRixd+WCCambtxwFytDsg+qX2D7F7UMH76WoqPjHG9q/qQkJkUZd
FLM99yhaPwf+dAlBR31W6ZBwq2zZVN+kbi0MRzfcxipX/f5FQm1sAKah+XeIJbSjWIYmIbKgRwfz
AYfiOIWy5qN0bb94IZ3b+/Iqr55DOEdKTFYWCX6GlQn6D314qjQFQ94tJr5Gv9SDGxLHdHL7yLut
GgkF6iTgKlxSsfV4ssRHIx9Tuge0KSlnccfBNPupHWycZzvE5jXWeOUxAmiRpzeOiABW6hZWdJvQ
VIBkiHJnXf9sop2Bew4DqAAlqHZq/oBVCF7qGopxbDvWHVQnX4cZ4e7EYqt1aI/fWgpkKRa72Tc0
D0E8YBe+1fzvmskPc+GFl86yBEJUqeS7KAqYr3LwVNE40ZfbjE9MoJdPBdIj3ZmklgXl2MDTkQYY
Nsmu6mkM0b9rKqTmnI2hAvdU3GrGUQ5RcFDG8dBzezu13QyIBbzSdrEEK4132XsNm23QvCrUBWqM
abptouyk7Dpv7pD7xsC28rJc6bLdhXsx2w2GetskFL+8O6v4DiOIQmAl/Aiyqx4Rm5Xdyo0dGcky
A4BVUQmOjZ1nYeqZXIvpTYh+q/LClSmvrepRN8eX70IUDh50HdNAW6eol6q/hDmstTz3iY870ckn
roZZkA4JC4n+neqCu2XDXjlH79l/6pVF9KtesZChlTaXNMwgrbe9Nbzzy+vM2U3oZJWZHFDypMIA
eYTDWXmBmO1mmOPby3MRJoeSLonjJFOIUL3Tf79Ul+MpoXsZj0PJynzF7rAnlzesaVKAdy0uQGbS
cz13s1DHMNONw+I6RcO1paH4nWyGgaolTTXu6nia6JiKxfq3rLkyxSu933fNwzDYUjSgsjh2re1Q
OVLw5Kj1KzkfDehXlWg3VKJ5AQ6AQCzSPVT7WcYh8tFFJ88xH4PhApbcowamAX1VF1M5Z8KJ4lXk
v6Oo97V92j3Vxt5K75weCNNbxam3cV907ztoBgcfIJJhl1/u+PIuPfNkR9YNCDRKwzMbJaorJO9h
8BRp13rEaj5zc5PGg/ulWJOzYEhvbCsOvOaWNkDxF9IQu3+OuLmgcdphVmzLN7Sxben0mT2HntuP
aVSmkDMWWLhTff6MymHoK111yTBa13J4XYJKq2px5kP5YokxHuVPo0w+1iGOY7E1iWLcIIEhB0WB
QFqjlLxybmg3X6JHOhi7dG7inn+4UVQMr13+wv8tmlyVijGsZO18Ct6jO7n16/I8+d0l/OXlqX8H
mZxoHCXo+k4hiBPhg40PvGOt8cpqkldfHBaCtnedF1y3KS/fyFjQhcl169NeVdux+4hXTVE/Fxqd
DeatU9PPhmt7eU/tQqaC7aMHG3B58se9jQaMEqs+WV3IWniUNW9XOUx9fCst56doDPsoUVe50OJm
SZ/WwOfof+siBIRsHQ1FZMGPliH7mdx/a6Wny2MgzQ30ZBYlbpbqXc0YqJtmJa7DdfwzMtnMF8Eb
9fRVupLarYDqa25ezcWdzKvML+lX74kLzTHG2GAxrowlJn5wVbXvWgJXVUSnL80cYmefd7LyS2nZ
DFjyYP2O5dovFGLDCtXHvkMMvJTfTWuh2qlNcuLj8jif2w6sk6k22Q5Sn0sy5Qd8MyxInNfA5y7/
/eNwfZnKEBp0WZdxqZmWN6K2rWrD4+9vrYeu28ciCD7MALM5ovrZ18YthNQ0IHBKrp8XHakuRaMN
iZPkmMs+tcBhdOnH5WeZizGZGoGSmaHZE0MVEKn8wE00Mdb/uxCTWWC4wyAlEiHi8h5RrKpv9Wrm
Pi2d3Xrxt4DIQFITEMnnoQqqvGsahRhjOU1aUcD7oE95halrtKhXJPeP3v5PsL6bzTzemV2Jvne4
3OwMEvW8SWjBckMXU0iuwCmeXsNq6B68ZKsgJ5F+eixJora5PJ7nMj6fIk6W0jQuJFeLxojrBEij
PRz4ovHbAH3/P8mYzsabzMOeNIYQjPHwAk7gt7t7lm6brNYInZhPE34tHQAykES8mUDAaQZ1p88v
s9WDRnRilg30K8diR6c9HeoLdSHtmx+jZclcvfLMN/Ap3uQMU2pGGBiGQ/skqryk+iGY2aJyZhal
MzP0U5DJNIlqsxT6jkGMIJqDHvutWMrWuvpRYYMI+e/yJDk/K/8ew8kcwTg+87uKcOpmzNLFm9ou
d7FtzHx45+4Xnx5rOjdili1nHLvxTNatkNVsvMfxmhGTKwk3zpZ22etg4a3HlNA8gn/u1U2Wr6EM
m9hVeEzJXZciDR8vWXp/eSTP7CY8IQAUqqCkIX8nUU5uUGiZcjWTCNEVj0N/M/Qzb+pfTPe/A0ym
nyaBMXZlAhTkq8cby0hpXnJg2UTbYplsutfLD/QFRc4x89MTTaailqmlM6QE9H80aB+30tbf4Hw7
ssZIZv07KVyFXkb2SToQR6+Ez59zBjrANzM+52h31a2kVb25F9bKXbmL9u3WXF5+uDN786dgk72/
reJaV+XxyNFfd8beTDEVcDYap9rLcc7tOJ8CjR/gybRQLLcGlzQGWikv7jNaPhuJMwpjCihwVY/K
BujW7fj+5qxczs55LBUp6YmcDPTJ8uiIpuZ29BHh8H5ItO8WRRtlBpM4vpLJCQfGzN8hJlMytqx8
KMdXVuhPvncXIyQP0k3v4zg7l6Kee5rJZAxzK1ARLzE79G1nbgWwD7TQXX5ZZycF+rjRVgBqtDWZ
gXImu1YfjacDUgGISRPVx8lxU3nby3HOf8ongSazzxXjTsgzAo3qhe4x3GfS2vjerOtdhb3mMuKu
MjPfz2/OJyEn89Bs09oKA0LmKFw2mZ0uRztulo9RSgTn9e3yI559Xf8djgLx52lvxZ4J4Z1wnr4V
o29Ouw+yX5dDyF81GeMCdRJkMsMlc+CoN76vXlHBf6BxVWwj3/nGpqZNUAFmIwFR8aqtBwghljZD
/l2Boah3PwbzOYLeU+GWZYChoSdWIZWYADbcRYKGiXe5cJQrjSxl4t93UIyRKVylA26TMqLh7nte
6Aj510r9ywrecgwg5fynYabwI9NVEb8mtOJLwZNYbpA0OsIxsp4r2jVVUpzxMtRf5RCJYPRKBWnR
ZsihnYDWj2PuZItOHWw4ufR99M6LYf1qNcAJ8c/EoG0LuPRQPkY6jt3uwRd/pS1ISDsPvssJSSLf
tEv9NpceXCAaTY3e2WOZRuqqxbtcRXYpaGstE+zBu3aMR0P9Uakbbs5u+qQKD5nx3QMQInRbLFFB
o8iLTgBCmUMb2QXeT5LHgvlQjULhYaOkHsJAwB7oEnGJUspvinAUQgvX9nLhevwEslD+yqL3JdNW
NKOFIk7zKBMfNXMVaDeqTA8O6f5ui2/2ImtfNf8K0wW0yGgDgeM7oP0L9aHI9E3tGHc6DauC9J5j
ch1oOGVTTckdiBFvuXcwjAc4qmsMkJHcC0vTe/edjUD+tV8X3ZXb01Ak+HsVKF9ULnu6qbp6n6Jd
t6RH33n00K4HjpGh3FdXPWrguH7RSlqAEPiNPXS+d+gkAPtxu+pUA6knfo94uaY7GPdJky3hQDv0
4khoVoSdAYNThFXhXI0Y7OyOToACGwut4eLu37TDdQ+HIrjCHQ1I6cZxb6LsRtBuXfFWzzA2x2CG
Dlklvu/4HZ21TMnMY2OMEhoJ5VFubxR01Rqeo4NPUrjGb5vUPDP+8id15gyjSlxNqGeZ7MPK5DQY
9vWgpBYCOSVgPX9qgzkK5PhFTjaMTwHGZeNkN9SzLDeHMQAabkgD3dY/WhuwFzhxze3w5xbZT7Em
Z77UrGUfkjzX798eMUimDilardrOdxjKr/6pE9Kojjkdu8nmoSM8bJqEcJpOZUGljSaA6f4iajNj
eOYdfVr0JnuuWhjCYI63fU/6mbQ4fw0PlyeBNK7Nk5f0KcJkq9WkKACLSARadI94HIBqwvZjoW7n
WJLjnnMp0GS6adBHWc0INJqllVwDijW99Zu5vP+5mfDpgSazzitdsQm03w80pIvmMVrRMM/atcQr
7YCp80r7uDyEc7vfZOplZdSnhkvAJH3Uh00Su8AJZnb0s4M3ynTBO0g6ysTPn1JqaU1ojNObdryd
tu22pV0fq83cze3sdDsJM5luTuI5ojVqZkMXEk7FleOfGpz+vmacRJhMNzUAt6/VRFCpheBPksof
kjUzWGcPqicxJjOtdqoBKwhi9I6zlMVD2B9i+mmc/M5z8plY56fbSbDJdJMR7DeuRjDpRt2ME9t/
gtCGNFS145Vrz+Fnz062k3CTydYNYZtGEuFSB8CezFraAJtONpen9LniGfuCLpPKNJFRT92+E2UI
Bd8MKToIgAdrb6EUdyHe0CC84xQbkWZfQeTuBwQXVBGFdZZ/q5wHwTrk9DZ00tZNsCpuPpJEwgf6
WakhWOXq3lVm7MfOHnRPf+fkoJuzmftCSt+VCjcLa3dsZQWLfkUIgsZBy99KzV/QuNdZD+asWn8c
6umCdhLbnJx61czJctdhjABrrZpjfs8Wd2gOEO+W2Y/+2F0B3rrS15ffzNmgsiJSOlVwZvw9HU/2
VC2IoIlJMQsB9lZxfi34IOGLq6paXY5zbp4huUaG/Hufm0qs0jxKq1glTtAd2nYtlceh3V0OcW5N
Q4Sq0WOB+BjPg89rWqvGTRbJxbghVGSjcGzhm5nXN5+rECqncSZfqNKLVer3xGkBNRar8jB+p/k+
WI23Ig2VvD2gHAsW8sEB3Xj5Gc8tqKexJ5+rpjqlJrfEdpIPxXuE6XX57z/7oeqI40XU8Zr0pd8J
TUEipwoBKH5tupfRcdLZORvysajURzQmpr/3OsVteeHbKuakwqtr/1v3zZNfMe3IyeQhTw2DX+Fn
76a8iShKFJbdxsuWvkaAKZtYuyqLdWDky4ij8+UxOFdR4lv47zGYJuNoWW6sOC45wuz1DZX+dYKb
KFSHH7DrF87C+dZu5Zlqz7nP4zTkZKMskTQZucoD9zTLqoeUe0o7c/Q7m5E7jTHZKiuha8xifKz+
L6h586aN+b+1cDt3Njt3uaZhxWKtpzGRJp3J+UJL3Ub0fM4wPTKc1rUlV+SijA/B1gzHLs51qDz2
Ub0MjGKV+tpOqO/T9iGsHkXnKjHhoRa2rG4tfOYuv9sza8TpOXuqicTNrldNY9zK97/XiIO/Gx12
59byMyeG0zBTSaQrxbkbqmOY8s2vv4fZowSvFHMr6eXy85yZN58CTca5ciUrzEwCqbiKqpgV1fc6
PlCXg5wTK36KMpmdRRwNgjcegMSxpLwZzXLkffY4HH9TUgH5CveOTWGq+1Xv4pUVLNKbuQTv3INO
Ji++uEWQjCVEJVKWYa1RR38TzJla8tkgdP5QCJXRZU67oFwXn6u+CdhBrKswtzPpTpg7eJ+dGapC
BMq6pKrHf3+y33p+FWhWSQix+REAfS7fdVFflN5Bc2cU+md2dpXmP4UCl0XxbKomgaWuitnAcUId
thm+fw4CtFRZFpI4c7g7G0ijiQNH6bHdcPJqKrcmcSVzZgr7tcnWrtwY3a5MZybhuaPZ2MWECH3s
KzKnBfGsiIIE5R8jt8eVhKbZLSR6Em2UfELanee09mdXCsxoxww1LWJT+J1BQSYK03Eu7HyKF8W2
t3U728yJjb/2O483f2TA5mhRoHzBGmqlHoZix2NB93xHyKotjJexj4nyYE2Cq19zmFhn+xD3jnKu
9n/2zZ3EHk8bJ5PRKt26VBpi6xHsIm8pAjrAMKxU/JljxdkP6yTQ+O9PAtWCkqmeTiANG8Dyqq/v
Cv/h8iI1F2JyMqJAl8P6I0QG4trvXvTomGozu/Q4HpMT+qd3Nfl4+97HDUkixiiTNYqHWvz5v3uI
SWrf4FpZaRUBSvO6k94ExS5mC3Pj53jpIcaJf/IuImsAFlMTQ95Idn5NmzjKYeC91Q8Zpmy0McuZ
8xSdYGdCcrOBUkpToAi6/3NINQ6sEpfMjgbvvSJDsVLsQXuvNEAk2fc+3hvuk5PeWzTxq8xC3Xts
gvsuusegNS+uVXxWE30roMTnNKgF76ZUIPv9WaBs9kFDg2oU+mVbvQ0C+GsLdyIa8PUltVoThoNi
wpgKlh5ORYOw9a33HFCJqW8Eaw+bKi4e+vpJbjYUGjL9dlCejTDeYjh56MwHoU4WrvXm53szhJQk
wKg5oLMwtWyBDlKNrvSKAkF0l6MSp+G/VBZFt/PS10G4yb1tAZxAD1e6gfj2VgSLJhuHNnyNBm68
sOzj7kbMgMeL/GP6DkGq7G6GQF+1/XIw7/sQWyzpGS5/EmKxV9x1zW2n39Hx02e3XvMQ6Puh3Cnp
dVQjMiVl7nIT0EKu0N5dHeIjIO1CrV+66Iqtvt4OEqh0OGL+j9j78BxjYSkYYW5U0H4YRCkG2geg
zFKx87rrPvxVht+cHGAg2WdDuOkcKE32YOFbu6Wxv62YIskBuIddK1CiHQ5rKrl+IXosVVqflEMj
DdcdeDxERzzLY6IdgW9pEnZYAIjwroxCQECBrUfbsH8B9CBUPzw5Wfu4ICv5IbM+yuI67d9aH962
sSv0aOnQF4wjmVi5aK0r2GX6NorjuyITIRwbVxK0OL3XN1EpkluAAIdpom8sGucaRtgiSKqrUELl
PeTbvKfxFto7xhJP8lD/1AzxijLkUhKvM0W+jQbvxk3Lq1gajW7BOMr4guJcNcS2n0pPqXQjC5tU
upYEd9Xnt2VWP/WCBnDvw9KuE3w8JZRBErutC6eCOZkfLPKEDkNihQhx4WkiT6tzFDWBuYgrY4uN
G1r6wq9sUYrXmlnRsYda70oVD17BHO4fXN+AXPUTV9alkx0z99X0w7XJWUuw1phKSjj+is1j4Rd8
Sg+a8YKIdJV75p0EEj0Qr4VQXyf1MenEZRTEmxxCa/5RFayQvbcqaSkYDGgRdEDoZbRrvAGS6ZPq
Bw9DJewNDTvQvN44kbxjZ9gHCcYJUX0dmvDSweK0tbYuuJPlprIOPZNODbCBAMvApK68urUtx7Mt
kPANTrJeAnSiqPgi9gEw1fKYhskqU11b7MCKDdXOC/jzGEdQvIKGj6H2qgkxmxmqg9ngmZGsW+O5
qnUcvml1gFCnVTibriwDfpQBT6MzeSHmUhteYcrApkHE1nrrYTRKdpAF0rlfUThRO2qWMHyzlZp+
k5xnX5cXA+ScoqltbTiGabnqaUjoxRfD39ElTmPFfY5XckH6n4un4P0yJD5MxV1FsOAsSb+XjGYf
x+bWoShvhA9xrnEh1Td+8T0zbpVxIReg5wUZmq0GL3D0+SBde6xFK+jgirgQMxA3Ghj8t6SKl5lh
IcoGo1PQ0WwgZRmSQxsJuyaTtp4LCtgqcVQQ8q3ATdFz3gYVVq2za3EPhsHuRljuQiHMHb6pDvpj
Vq2GrL0Gd2m7SWWHUn0I+AY6LvOZuxHzFjw/0CSle+7bjF/Kxcz80DN5J/nP4QifS9tDBzdJ6dC1
h+C4Ks0eeuE5T6VHw+tu5fTFAZcHhP+hwOZbNZlScPtgg/uOgGnbazdiZ7XvSfKhRcV66B8AKCq6
HZEk0Z2NEV8H4M9a3KcLER07WBCzgSv86sgYFSh38oAf3B2ontzZS/QPVc62TTcSut1OAdX46Lkb
3aJVxaEWqJIgoIWjbrmfePcg3Xr/VW/uYYUKwlUYv3uJvIwxyG42gXkTaNtSSlkqjmOJ1yyuxgOP
55kUfYOVLOKlKgRrA+9SxdqLyIlE3NSCN0ncAhuD7JcXGw8/JGnnsD63ETgU+b72BFvwPkpr2w/V
SgVYg3mNrSp3Wqzhbbou9asSSIrAZ08so41WUfY+6McgWSGyW5jtU2nqKxOadK7iHACa6hfF3q6+
S+VV2/xKM+i+rj0Y1CfzRUefSPDGNssmN4K+XJB4dzqOuZL/BHqpsH643s/GewbRREG7b++MENcX
cS1LuAtV68bcjQt2pHz4cATlp8jbyJRUA+Wu9m8C7AaUneKCTFM4fmIunXykyt5THoRiZVL+F0q4
84ca0P1A80Frx70tV99arBycjR4h39PvLN6tci+20ETDJ9PdxXyGcnyQw2DR8IEkg52PWV6MY9Mc
fOdKGrErHxbF9Qw+nV7dlsN32ny84ZtR6SANt/Q4qO4VOL4COaBjA27GC9P0b2MfMJD6ETvKumNR
Ffd6stX6FBcQgPzcD5IcHtmmwjyTUkpChxS2DW6wwBG4oghqWJuw+yXyrgBpNQjeZeebbtXshS+1
euXhJSAXtiItm4jG5fTNoU0iaLaOchz8gMavm9jf+dGNIgMevuu6lwGD9TrfyeoPMbhL21sh+nb5
cHiuNADtwKKTE3gtLd2Ti5YypH1a1hyjgmOz6teW7e/dn5h62qxg4cKd7TWZDTi5H8SBAfyzJGBj
q3thMeY4x775YTk84zmwnEv7nbuO0BlAey82YCP96fMxsbO0xGoSElRq+kMcrpfLLHi7PITnDqJw
pXQGUKMPQZ8c4Euh6TtLZPHkfG2az020vvz3j//99GwNyoAOC2gGEAwm6RjVkhzPCWrO1vjNlyCO
kww9Op48HejnmXyefO4gfxpskpUxc1NIpaIaRU36WnA4R+TBsose+xBsPDkY7V0BvJ3c4DAvCPiu
12zf4e2gibiQonYRMA/CedVI9113nSfWwmykhQhx8feQ/D8y4z9GysUFZAamce9c//60bfvtzcaf
/xOYIVt/6LT5WIj7jRF0pjKP/nR0kKw/yAyJChIyXB34ynnp/4XLkP4wNJzZ0FbIOKCZKpP7L1yG
ov5BKzmH1THZAwpF0/8JLuPzZ0gKZ4SvkZ5SSHyIIzXj82eoKo0Uqy60zq6JqKVGQyTBuCy9+B6M
B+dyPLNnpvK5iAwEyjk2rfEhPkdMIrEspD7jZqQo2VpNrJYWEql4UFLImpIPl/bkTdz++UGeAr8+
LwN/PiELKDAnaimKrE2+HEXMXSvRHEBVeY75VpamwTcPFunun4exwKlpI2YIqtJkIFkK2tJ1fHdp
ohOi9bZpbTWGzX85ijIuKn8vOoaMtM0ioWhJJKl0GWuMz6PXOApVQzl3cT9Q6ms2+LYZHDpTg6zk
3JYWbgQuotTjTUze1OP8KBkQ5z1f+ololnNRgZrWpB1WytlAtYrTh6iNl8QhT1IHCnES0OvceI10
r4UlmSIrcPkzPJ36WqgBG2lUV6jfOvKQ10msl+rWzNvI28uRCCvSMBMx2ol+Ajg66yodbrjvN+7M
IExn0DgGJmVsEEdsHSSrP49Bmhig7bOAI3Mn9Y9RalnXtV+UzT5iH6hoMUatt7o87l9DgrWhj00H
XTN2nE3KtSJmvl5bhu6yyYtkFdahjDGIksabRA3do+RgD3054ERaM75oCrQisABRo65C3vDzQ0Z4
HfhSlwsLRx9MDktt6wlLzYn5v64mCLgClUIi22ZmeVwyatMlF+IFgx1abZ4/Xv4xvyfv51nHr+EK
D3VJli1l+vhCn3bm4EEMS1Qlxck1jntAyollBde61CfgSDF7FZbgDdV+4aW+o/zqW6erFj2qOWkD
3B/aXxdaSWmLQingCFBaUOGdrPOjtR5aiByDwUjaHUlr9SXtBLk6CiybcLokkzaUVHGEZu3pHZB2
04x7865tRA7olx9zknUex5yM38gOouuG3N7vdtzTbJneln0uxM4iljTPw+l4AHaLcwPMU32gWeq2
lETzPa8H33iJoiQlTWIgLN3gduKWpMMNz9rL2gBp/c999V9CC8fF4/P4Q/YY12gLzx0MbiczPoRO
zgEHY5qx6ZHLkRxiCW4k3fBIraScW2Ss30ejT/EoF3DwNEjg0T/65X0rHXa0jsH7VgMFrHdAU2Sz
DNpU2Op6b/nXQZLhjQiM9AraWSwso8xD7wPZt+tXUZDluBCIPTzPLvJxvs5Kw9EenVAy6fPx/Dpa
SYnhaQuxEOjYC51Oq14swO3toRWYMMuyN3rS/VI8ILwVVFDOntnVEmbquRKurAHI/SqKFeejddLw
OWrUurdroSD9EyoNzbx1I3gPmcxXuSxbB/MwyPQIQasEXwcct3qRvmKo9h6QCl/y7cKJEbS6kWCY
D8SshPtS1vlfEsfjz2tYvOIug2DvWOtuGzWLvGoxhRGS8VoJrtcNdnIXSD+8UCZgFoi5tlWVHB94
C/cSZ5Wz31kbLSQxCqNATIJl6Bbqk5jLZDLVSuJnx8y7W2MkLC3dwhtePATCNJAakgiQwo8xsIz9
hCdoZDVKtjSzwpH25IHnIK1ofMitOYDpCX1uhq1kdjR/0ydJQk0fktwOFS0WNllSKE+iVPP3iiot
z1zB1dhZqVLYDuuqTLWGxGFhyjuH1aaF1uBgmqJ14yNVlZaJqy5tuxRyusGvHgIQd0tkqIxhQhtS
uJKFUH3Ki7qOt7UlJ9pWtzJu8V2O8QX+Jbr4w/S6QDm0DfiqhyFsVKr8mey31bKxNH6OYMKxcH+b
psdBrAVcuLquAhE8MGxD2fK7I82zikeQ2PwmlUyCswhKsabRNc15hriP5czOMo/fJwtSX+wDhLp0
D/ltVr8GjsQNtZa1VNsKciiC9yiD0tq4Hn4/y6pWBdaaiqIGegeD79tOMC4u4DxbjFpGNnHlZwZj
lNQG7yut09LHFafnF5ZRE0brPtL4jyLkttq21Qd+rQKhtWSllMe/nw0dZbCUMWMqOQi9fSLn/D1t
St/M0qtGlIE+6Ezj2APjsyxKJDzQll3+dy2SImc1OBnvJi/l4QXu7PDCdWMcEU+qcGE0dXTW0WAw
mOKgO8XBYPIjjjQTBpa0mMs5PxTMjitBSteu3aRegeEUH66O+Fl2ueIVSK9WndMrmFzkzCsv90O0
4fQ+APPEokR7juKUV1kpJr9bVlw1uFGbqhnWucS6B0fEcPVm6w8KgYtSiaP32ktrce2WBoPkdSqz
wVeU8WWqYSXiOplKwU0eFbyuKPPHIWxc/kxD7QC3jKjSeXfiUDNbst5nJHvcl/z7ys3457Q3eRdI
HAoLcyddUJ7+HMnIaAnQmy6/NG41owTlIerlLhFk/jZZqQYUQq3AqGTgmJJ3JbOYu6lYMuZ1FalP
Um5AU7E4U61d18/4VnJPBDrvKsZHb0qZQ7uswcTzjDLWtkXfpgAZJPqDbgNt3K3KGtnytRIEbbHX
ktgoDllR8/WHceHVD3LBIXFV6QnLR5zVvC6+ecZL1Tr+Tp/JxyOXSiTvnb5gMrDxmB+i1vgPldGa
QIMkgzeWuWpDQbSQgOg3CsvmNmxCHqClpOLboa8z1RrVl7RjkI6MfvqK+dsFt2GksyhNgeWXXYAb
g5iaHyGGS7ndCE7P2IoB/6y2A19+WZPvOmRJZ1k3ndoPhW14YcJLzbKs2Q+G1JPu7BnW5D85O6/e
upV0Tf+XuWeDOQBnzsVKWkqWLAfZviHkIBZzsYqxfv156O4BttbySONBNza8t2wzVX31hTdwiHd1
TO+FPAYvZNXzcQ2hUd2LGvPmres1qftubIyNLXVRu1e1MsF09+8VV1Y2mj3eErKoKq/kDjkfCEtD
arhnLWVivctCIxZEIPCj2Ed9xV85eC6RclGk9UfyMVII5TlsAdYzl5WxwrFs1CH/jEnKUxQP1iDX
QArCz7NYWraAaDVRZNQFP8iG9YViycdR1VupEx7iKWV15J6tkxunlUhBSLPaaRBzA/ZNznu25BIn
d+iYhtMd4WfwVk3o2eynmCByOwZLp+6t1Jrn2wh4b/aEaha/P+sRmN4Vs2YzL8LneYfJZ7GqOOeQ
GYd1I8eBMV/KoGEzaNXHP5dWukjhlDrt98s81ECghjjCVkhh3UMUnlwWRdqsCmqO3eUfGDvwBhcM
HhCszzsCpI8iaX7T2yX/vYmXRRxYmaj6L06SM1FKsyHDnFlqog1uTcQoR1TCu/aMyx/z+Q+rL1jM
B0mdigVl17Fn7coQkual38SqpLWQW9k1ijxhcospSRl+qq2JvyermsS9VEHPKuLjNisVhLkOo+7c
19Oyj3KXbHqJ2r587/H644d5nizrfZo2yvmOxIuej4vjjO2dX/k62hBZm4GxgU5go5gQgEiiorD8
ZolIfLUihzGDFYV0Y5yRUuhHni/QU8YmtNAKUrAVXLZB3Ihr1NIWqB0yJbWYElEclwAjs6i1QUUG
/n3KwuMEzJ2bCieaCyGt/FPSzc2PoPObW+UylbIm6zbsmD25VII8lGAD+B6uamX51W/KfbWYXebL
h3Zut6Hd2fsIN8MNWdMxGJcnxflfd/Jejz8yZ77JYutdOkYOGk7J526Ww8Ft6FqG9E2lkUiR9Fly
tIrxfUMc2NlF6N+0s7nV6fzVCvQnJnILs0//vjdRdDvHTN7W4xF0ma534zSi1lTgq1sPab0bhPjm
xEXKglH25zzH9ifHX+3RCPWjl9O4TljiCjUF0bfbRYpvZajhY0vvxpbCuRRlX1zWTRnv3KFKLxId
y72O2mdple9MLN4XBf5iidcHj8BPGXF08c+a7OTecmV+ZLyk910agdQU9nMWx1vlWo+Oai4yR4hD
lbjvF4M1t50g32RR2c5MMgcvu1KOYS6WDP49MnofMs0oTBVVuemWyd2nQ/tTOJg00vbKNr3J6ztH
MRZiSBFdYIn01EWjuk51xCDU9DX9s+lz3ivnGEUVRupdGV3hMTHtA9udkLMQUYGxj25ulNQPKnPS
Ry+0zaFI4l+5W0y3cTX8MBNmxcMCftorC8Zhqw9aV2Y1i8bI66YbPLkbQTV+7SCj7xLdldcmbz6T
OZkreh/XYI6hyspR4OoXlQ921H6NSnFXjAEYyCRrfxZE+20RhBn2PhkQ7WnCUUS64birrOLGGAvM
dBy4j1a2zE/ZhD6Y9mIGdqKt7N1iMF65N7TL3xUZmXKcDHN4xblc3leDZhwwWjhYKT8Q476tfSLl
kAksliFTZUUchwip6czd1cap4Z52PtLsrPgCC4c0eLKDtkOTvXlYarXcel2aLbtFR8ujilp/G5X0
Fvw5Y/APAPi5ToS9dZzZiPtADA9Sjfm7nhfMaGTJwq2oKmaERet/GRBA+jrN3oKAPjXEduiK9GPR
MOaOc1CfTm+JCxHE1yZt/UdNGP9IzjVuo7Gn9jDsJmTeBom1UZeGATJhjna+JmlX8mkweGE01qVb
f4qSozCtvIVVDKC/oKLdZnWVse3COcFNnE9bvo/ieX4UI8qYuH2EgbzJlZt9dHsjH5ssowapBPnv
JJDl79onR4XoMbSF1vnWeBMnfWZHWASbQHuYP9flIVTKOBtMRow+pmMeFXs9D+7jEPMnt13UdR98
gYtylHXODnASfdoM4iDjL+ABUanSmzQLZn/TuOEACSyCrKhrbdMGtoZf3ZAO2yWNXZh1DO6tPMxJ
0+kNzV7ZbXun/T6GxQ8n7Itfqg4lbLFYqmcVjtGHZBSOva2dxbU2kRfXeAm48SEPw/FWWWMyIyVW
Y5NDFrCxYx+fYV2FzwkrY9dmpdnRghG/ht4vL8rGgVKIl/K8rQssDi6cZcZtMbT9/QIb5VtnDwbQ
Zdvm24rwtpHKlfqGCmq4ZoAEQ9xuuMYiiwfVOc3znMR4yrXJoEiyB2y/Rzu7aFPocE3pYYzlKv85
yL341q2l0dfuSCH3EIjKyq6mYmz3vVy9DLGuuIw6bI/JNMdNISqcCMY8kw52aIX9qU/y/i7VoX0b
JOy5Pel5f2kk8y6nw8zKEWgMbmekk74Zxx1/CBmW8IBU1NgXzuD5DVZFihlaJ5pYX9lBxjwSCR7e
eyUn2yPDXHqDE7tt/1JY52EIMXXzUch2ec4DKlmkiVjjdgOCDniRQxlc9sApZRxyGkzq51jX0ZUR
CMS1jTd8Cwcv2keTbDGKb3qFIqJuxaeQSvU6CrJsV06WPvT07C4wucoYAnh6qq7dnHBxkKGjKsJ0
hLFc6IjpjnVUHZ2hklAaWi+7R7rYL3ZBoZzPsS6AN5S+7aGMEYR1dtDoRLpwL2QAZ9YxebmpMrf6
JB2sFOtuSDbUY0iE+P5wT6+3v/eXtnugCcuBOoku+OSqPEHSPRQR0gMhs9OgN8kh5gB7mrravomK
3IsovrwM0aQoqPKt04KAYQSb7Jp6aJmsxKhm7rq4oF7BVU/eNKHuaIbV8yS2nCzhpVdZvzjl6bgs
jZU/NlPYtQcdM4zehfNaDBT1svNqxNEYScdLz6DZOP0GW8HlyZGmqHdRkU0cvzY+8F5Dfb4VA17r
e6Gs4dgldfItM5X3C9nqaL+ICUcbTbMN6RBPe2gqaBu583SEz1p0IrwKO/1g4oQFs9FBml/YtcVZ
VLcjSKbAksmupDX+vtYGaIRZwAbUmSDDRuUADePOXawLv48Wazspk5tNNafl58DX0JPtcrzVVh3D
fhwmHcEsXjDAyz2VOBcNVU+zF1ZkvKeRUwMBOH47b6wIJzIuPdEtNK0IECl0JM26pkkj/9EUqIAf
ojoWwR2SmIG1z6xldPc2Gh/ZRWICgTWcndv+lyoamUwXdtUidQgO5zlNWY0MUmnuQ7FdMGFfxmEp
P6pKjvJKSLC1tzbd0qumGmd5RT1f4t0c6LV3mZslP9S1LPxjSre4pbkk8IYzSaD6L2HWDdW1SmgA
bgtZJt42pw6naYMxl6SIkHRC3dSi46kdjsLrIXJH7wkNN9VfFqln3gMv51gLl4iFubRYgm3apK3B
uukqwLxMhHb+0S691jvkHricbZdZc3XIZNuojUPPZtkkIgRm1dMhHDbU63Gw04EoEZlqKxxLXX80
R8QSCkzi02W+F4NNbrYkdfV5Vs583y16NQWdWkWTREusHWsE9e5m0dQCx5i+YPG2Kqj2VWz3Nco+
NmgwX9qkmkGqZmDj03wvo97+0rMhXIbSxgLlUPmrGYteZk7kBK75ZTtEc4nigB0is9pGlfMtj4I+
vh7Dbujv+yBEh7yFhjNhfLtM0+pkxTOXfblYV41wY+TzC+PMEdxzzwZ8kGZT5x1slfGu+pbDh95E
FlZ7E87zfVSLYnwsa/pLh8E3YurxFx5xe+nzmLasXQYZhr5WxGoACE931+X965KXnq5raE7zNNjm
fuzP18IJZljpmPxM9UGBScUIJXbFd4Aotto5loIioDnlFpA3FL5UCq72PSTbls5g/uNX/LwwpSyP
nsAH9z4ZLV75xsuSWF2ORWeLS+Gwxy4YONNhbN3Rj2+yaK7jhwS5uGbPWd/118aLBsBzljAzlEsM
k68ktgnBzu5l/3HUxp4vmOmlBby/GjOxzz38YAtj4bgX73XYRv0b3f6X+GOcKdgqqBLRbkXxicHf
yVQnnJqR5APIVDI63Xit3RZnkWmxlX4HMqmvbv0ZL43rOk1t65cOWe+HrA+C6eL1BvjpqIwiAZEO
xwekzFTFOZ1oE3SYJQee3A5koTdtZZL7IJjbNyZlp81sroKGPOM/m2kKfvInk42ho6TD7VRtq3Tp
m9tQC5Trrdnry30AiuPvsN3ru42i3yNO23a9CJPxl4OUqainqAoAxSRTIN+VkWP8K9/1SswuUwM4
s/QsYB7h0JTdUSeyKO5D+phviZKcDPDX24hxdHE8ppAeWIHTQWvpZO7keGS8BX1zHBvjZgYp5Pcq
pu43vAc5aExKCqecgYCPc2veeXr9PfVYE4p8bJDpm4NMvJ+HPK2v/THrm3eVz8m1WybCJsbm4ZDu
aRQE86Uject7hhZsAqdYeKlWFo0hIXfGv/f1VXO2eEPPg/+D8QOiRmD215//Y2oiwbkP3dg2W/zR
yqdg1j6AtoaJGeA0rwbBmzvxIbAV8K3Ckul94Fh1uf/re1gH5VGwjtNDLCZe3oMtUVisaTxv3TFI
MdalywwiNkvGd55LTXqHIuT4s4scmvi6SPVHNx+sePf6PZwgaPjEsCxQROArI+7EPZzs4lLmhZNi
qrod7MGPbko/tsqtH4/MDPwmDNpNE0hMPnt6ztE+VCL4XtuVyrdhFXXuAyf58NmZgIXvfWMAxrx+
d6cTTDa1t5I+E4yF7HV8/PINlW3Y2P6EaWZAQ6Te4MEzLZSf9vKhjNPAJ6u0nDcm/S8BMuv7YKsn
6JuSvuAkcOr043lV4ZcLepo9IgRXxhqQqBj6un1mngCO05Gu98uR9VsAg7MoxmVjl3GYHXsrAP1k
PaZ1Fc0pI41tmJTz10xjYK9QHn8jVv7hffp28G9XDCa1p/N+iaOaWlzaO1ZduHdLEE80fuLh8xKU
iMY6Od3Z1z/gWdjEroAZLIgwPBkgvJ7EsbFolXLXpkPfR6yobM6Qr0YoHInS5e9jdMhiXo3LMIHA
dvBUlIcmbp0PdBLA3hftg8hb82GORhyXmy779PpznVAVfy8TwBkeZlsRI+b4lHwTD0EFoygHJjqA
TDosqzHFdSx8/PU4LxFtCZc4RMElxuIWmeJ2jmhH1hiSk3zxX0C48NPX7+n8XTP9jXDIilnBK4n9
5WYJSi+fJpxkcNtLKSJ8xt/lJl0MM56+X2cMr1/ubNjvh9AmYzdeRR/jiBjy8npWI5k3GdLa/8yI
snodi1QJLVzHbhnNVIXFaK399ySkC8WHxhujn6Rzb97LHx4d8j6oIOTVPNSJT3ZPaCQRxItyGsu0
TYCOKMxRs5knd+ljPr3+4H+6GGuZp4/AP5GsvnzuVHVzuPaLtm2uFa6ni8is/oNWMwMYBmrxz9cv
dx4ZwiDwiM4rcArxvZPX3Clax3PU4Sg7OXTdxe+RXp7nTGz/9kKACRhUsZq5HmfBy+eqhS9VDolt
i0/4Ut3+nh9pJ/TeovmeByEWC+cuuQXCbfh9vbyOlVtuHugFqf8CP5g0nTJUXqz6p/YU1MxAvCkl
ch7SI9/B14mo4OPydBqE6tIvUZftgcdbadNf6GGYkUceEf+7ChlmkSP3U58f+zQW7RuSa3+6NBGC
LwiYaz1iXz5rTAlcdbBTt2g4LepXNfex3MX9qBMaFe4UfEpV4v2STE7UG6HeOV83nGEc7hjicIAS
F19eesnbSEyBpikUuiK/lMsqapXkqgu3jQj0xym1FA1aJ6gq6gbZuZcRy3p8D6gjEpeJ1dOEwXUy
TrY6lAOQKZVFzVui+H9YC6ufH0cRFokuh8XLm6T+xsXTtettgRO6u51FFn/nVsp+X8AY+VnYQr0l
VLtuz3/CRDjVI/K9mMad50ZnkdvPTS27AVZIaHJGJpksUyRx/UphYx7Zs4cFR42Vp+xGYx9tWmfZ
7vV99qcbAN5rs59dTvxT5rnrBEsN87pBEcyBtiWGZXQuRqfSybOdegPVf2+5uFInXhc+iqI0w/vX
b+APkXtVcCd4cyoRv08pvsGou2WJm4ZavFT+LpiqoEB9q/VHmEIAZD4O8FvDY9I5rQOfIhtz5E3E
kB87IIL5G2HnD1sE0U+H2ir0YjjNJ0sA4p3l9aHAh9yKW3Ux2TVfv65V1YETwyNl1zF4DLcawb36
jS9xHskJ3+gLoTkQUcmfnphjGoaNLL1iq1D2tTeRzNVHXG+mJ3xJYMG8/tbPnxNcbILkADE2WiVm
Xi712Wq7XDHQYBQJSn439WMMkr9RE+AcnTYA12MtPuvCo+X1+pXPIGJkAw5ynx4PGYQcWicRN/Sp
paIOhbbRh/TxAVBAgXSbP5joOIuxYwzfCPWlEUsHpddu8QqfW2F+cp/zuKMvhh/7MATYob9xX+sj
v9yKlJfwv32+OyX86rz3zyJsDkIMk/2UE2fM0x9ttvjlNtK47R0JaFW/7/MqDT/QX2ZdSGyxPLNx
e0+8r6yWTNmZl/a6wP8Y9xwz+m85jp6HJgLdisCPEdIOQK2+vLnYatLO9ViX4Lfs5oLelw0vVMZD
cy3o+OX3wWzoAb/+StbFfvpGOH75X7yi2E7jYdlzRNU2Z6Nt1VN6bQvJ21H41k5vLP0/xAB2Pyg5
jgjwqCsg+8W7p/ypMHpf5z7DOA6QjIxJACRFvjAbiI5GMZBO6rB8z+w7eYT+OJsNFqw0keGdy7e4
82dgTSoeJ1w9ZFEup9Fw+rbnyJnCuWSgjfOAKt91gcG2Jppb3zAut2gIBGYAZZ1PaRfvgsxS2K2b
JfXGK6cTCpZelmRPWREll4UNTOWObmdI9ju26e2YucpTGz+VfbWLU6SkDigaDN42BTvUfAsqNDf2
tJi9+bLNYlobkl6+3qMta72l6Xm+phKsJeg3sOBtPM9OYp1dKrfQtDu3TtHPHW5JSRUw4x6oGgYa
gPlFxjTz8+tL6jzIAZVcX29AXeBy9r380EUKHEZaUm9J6tDJXNxOMZTPvQFycRKKNxsKa0rzcgmv
/nQrPD+iQjqrwgASBI7MoKzaYhm9rTBFWx7N5NPCGaNc4rk8i346WK3le48ufljOPl2snrEEUG1v
G/XCSz/NnkP/KKXrRL9pHIPkcpz8KDwE8FeGC2WmobhmIroa5KaLiN8S2VpT3RfPENFy4FCIbJeT
CXPak3eWd23VubMk5/Z9CJNlk3UX9Ui3zd7EeZzUh4TO13RsQW1BBSZJDraearzgNg2bpnjjhDx7
o9wNRyT6V8C51/Lu5d2IOo2KAbmHLRgPoB3p2OlxP5W1nC+zLEj7i9EGLbm3xzD/nJPp6m2zLIN9
8/o6Or8LYiA9SRqSrktFv55v/+iYOYHLCVYWDIAlHmydhVoC0G6RPc+xnxTbXI2Io0VlpZw9DjHt
sHJC2b1/fRMg6OnzkrdR65/2nOsMX0IlGD8EyjL2g5C5Gd9niZyDferNaKRW/bKqKI95TAloDS3k
iXbEeumNw/xsU62lEo0UBHppj5JJvnwZQsd5BVih3cJDGCI45mWGP2Ix5F9B1nXl4fWn/tPVgoQ2
A+/dAbpxehSRprRDPQN7cXTzOcgqPQByEHoGOYfF2Bvv+E9XQ06EWjOA7BKf5qdFZBYvlVa9XXpG
E0ctq+ZzZ9kMNApwK3/btOBFcsTStyf5CxFFe/ki277KjFZeve3DAI2C0XYGOGlOWTA0cjgT/j++
G7sJRoBN2/Us4zNz7ScxoECy7lR+ytKs8hiV5RXRKinrt6QSz1I+Hg4alO2swHybh3z5cKL2SwUq
vdqCzZPjxoxtDQiyjwr1uZikBJJg0LvbjLP2kjeEQP7wET063BjBU1dhPn2yWzkDl9aJRbPNNEum
Tnr7qmqd5SZlfLF/fXWe98LwLGYXEAFoHpx3KCrLIjl3asoJ8Pk4fTRDx/rsg7IFmeWt07HQYwh9
w/itAoEB7I8zNg8ZZnS2W/T7vGiyv3NboT8HhA0xx9iDwsaZd5pIQckaBpeZG+uKAeHBWiyvOTZl
qe5aKqo3jtgTFfzfV4PsyiU53Ok8hicRutGFlAswiG3BURYx1QZy8GGcLb++qhKniKkjI/cpxral
vaqjMAXpxZDPu9IkA+pyFoJ5CHrTdXCZF5l6FrEKZsD9rJ1dRN+9vSoDYDe7qZiq5q83IKcKlB0f
52s6z6e8pFCud1k7pCSToEkpyjDMLlSre7VLW23k7vXFcpYBMUVzaErASqITA0/j5ZaYydSDwh0U
SgJADQDDR/2DMwMC5NXl0TXEGWd5Y8+f1dtckj0AhxHbCpoMJ1VG54SjbwFpQt4hCYEtGPeiqwp1
WfVAYp1wcS4DhlBHVIHnNx72/MhcGYpr+4cBz3oTLx9WLrKqo1YhAVhkAy5eJqmyC92AbdsAWhi7
G7t1/NuwWpzrYhnA6ywaGM3l62/8D9uT+mU1T1onG8TzkxBrAxgWc0qIS+JCpnc5c/33+CwhGB8v
fnZf5KQSN2lR5eqyNsVYXizxAEjK71MEBxgxZm+FxfPYtLakKDpQk4Je6p7cEP2otLSV6bY0s+lr
QoUpP6Zj3IKXDFo8Cd54/j9cjpC/VnF0AHEmWpfkPxIXNOLBKQN7RZneKVDkEOhx7FSVZ/Eekk+P
11ic9Ei8UvMy/0+k0ywHu+9BwM0D8AYc0QFC3NLJdPvLye3j5IjIhXoG5qTdi9fv9U+3yoJh4ssN
sx1PbtUmaFs9JxNFWTgBHV6c8ediYW2wnUcEZ16/2Pnoj7gIFZykEjsXmFMnx1NVEVtGGD0gliBC
bEMn90Jgt5b1zBQFMlOLLAi2n1WFYDuDEOHeBEnbtTeTX6EUYay5jQ6c2kFwmUZ2Px9ev701Zr7M
wRmZJKwSWoPk4qdaAlHX1FU82NamYv6IZ6exMh9sZJcWb7TDzl96CEONjhyRCbfp36/pH+tDLJGR
vk1Mjv2ofjSlDzbDbrpxtfBNgfO9/ljnV4sJQ0Hk2oyfSebWn//jakzK4ZJMCAxhmasxmxNwV7Zp
LF3MgAFyzW/kAdF5DAKtwJKy4eAxIzk9mvqsARiM4+B2MljZbjmIeDAU3UYMB1zRRu6xyccUaHrT
tHjxZY4Po4Di1UVxe/JQJBqX0XTIo/SI5iRQtCYwatoixa5A8x4puSN52dFTzS8Gx0YLyLYsyDlD
XGTLqngSIM0qozq5bKfUFrfJnKSrxjJKT0lrY34oF0sXN4B1eOuljPkt8+xX8sZuRss9pFFmjXiD
s1muZjUDM9+k7M36GiWlxAPUqAZenCXr2N/kOmgH9KxUNuF11tZOj8uF7rhtgPl+elHb+GYf0sz4
xf0Y2zyC77dm3laOyz/rhcMKt2DRLYBgYz5NK8N+2lm1N5X2JugTu7ual7ojdpsZIYIm7NunFMyh
uZhz1xX7sjGNvR+bZjCX4Ee7+Xu+BI34VJu4Q7UK1J1o2DU1dx9ZNpc0DGpxFI6KqrjImvVWckWC
QYPF41NAE0NkydUdb7nOqyHbzXHWFZd6atr5Fl4aF5MqSv03tsP5voOgDIsS9QnC0Fnm5MKAjkGu
Vdu6b2fgkiaJcWGd7enH6xvhvCuJpCAJE0NEzyM8n9YZQDO9FBZFtS0SON0gbVM1blwZDM61N7QA
dG1aM9+q0QM17+Wm+2y0qTvYvNWqLWQlFTlDHM3ZG+fl+QZNVpI/3fnwt+DhyaHdOqaP+1CCcMtG
pKfIHkPzzk9KG2ohPf3ljfzrPArHBHvanzRmQ47FU/6u0yCmn5SAdxuFCdC2gq4f3zV5P01b+sj2
52qIGnOkIWZ/dIea+puOcY1yVGZi+0IMSdNv4i6whwNZzpL9bRAmdrhr0whMAqX/WQYDaBQWDZ49
qhYhOEPQnLCepwUY+uurYT3ZXkR7ChUeh3ky73BtlL8Mi8B6F4gBCa4jdRFLelWj+12nikZRn3Ya
O5XKQvro9WueZ0ZclOZziNwKSzA5nc75ZqyBMnHc2kltz4fcHfkMKbQmLL8zibfMUC0wUSCeIc7H
bRX4CmZ6VDt30iPKsgxP/s4tgEqC6oHEiIkdAhpswpMzGRA8Gim95kio5+o7dUULBVGI+pNRpZ+8
Uemf1adcjA7GKvTBLDY8zQyLBZ8mtWhgn4sVDl/rqe7yO6Ust9t0DoH9CJAT1cK0tLr966/+bJNB
WF+xCpzvHE189JefO1FU3oWF5kTaFoMi914o+OcFjiu/rt9yazrvLuOixMjF54UyfTkb2cP2pwCv
fLliMLzxDuqYUu/GWdhg6Iqibvapn5X5Tv1OA5zC9OUxo8v3YQhSssQ0LIbHKQn4pTCl95RJt2lo
lbuJ2YHozN0b7S55j/ONK/t5BUmFHTJtpVMftNLg9HIPOthtT4Go8Ewu5w8Uwl714fVXer6DwNis
I0XgmLQdTndQH41WWAcatTtZVu1DW3kCo/fBrfVlm2Y1pT9PNLzxHU+k5tf1ylJdEVM+djoRU+6X
H3LqUOJgntlsB0H2eiiiOM+RwPN4DzqzPHQOmS8F2wKDEnztByRiPs2lgE2ThSI1u2rOrASpRJO4
17rR7lPW+4X5rgPw6GhhUhJDkh9ozBRlHZtdPOaU16+/t7OlSBeR4peKlEMPQOv6838kZN4YDHJK
1LDNRTZ9Kga/+dKi5XjhCm3eaOSeHa2crGw1LsbrYkmebG6WWKYda4D/4kTID1uWBBvNcueV/e0z
0SpkIMb2InHmGH/5TGLu09FpzcBM1are5ZadXrAclltrQLju96X+Sj3pY1vz//9a/8yPFiBBnon+
v//rxb/d5j9oGrTP/au/6+JX++6p/qVPf9OLv1n/9+8fZ7/a3VP/9OJf9k2f98v74ZdaHn5pRA5+
38V/fuf/6w//I4iE0tyv//2/frQD/BT+tixvm39qJf3GcvzfxZWO1MVPajn7E/+RV3L/RbczANIY
gbgEBUBk/o+8UvgvygKC1RquEnDG/OT/yCvF/1o1VQImE5zENEs5I/8jr+QH/4p8Oio0UZkPrPPl
v5FXWissFsg/jmNwOYxwQo5EfkXtdZqUZIUuCh/B/21tZe0AcaaKjgjDIp5uR+Ldakq3p7U+vRNi
yfb4NW0sreAXNpC8ZGM/eH6RXFBafl/isUXDMbLKTSAnfRm3aYiPmUo2IEfLYw6J+dpZWvww6gUW
cTTNH8qpel80rtmHaeEht9u513Wiqh9tauDZGEU1vIkcp7+ZrfLC0Ulyk/alJkU21ScVB1/LJvzm
Us6h+ijh3Y599WFOA+ZL3VDHH/SCRCfDjeYY1ZieCTnHH8Edx2ILHaaD1xH07yOmKmCdQefvdFvI
LYIQSBMGFVKCY6Jvipi+CForwTYaCoP4pGO6635ZuisvRE5ybSffEIuRLLCwjBnb2CK1857N4Ha3
rUAYfgnGL4s7MN8GMbv3tG9fLl42PgRjGG7aWdcPcWspOAZNdQtNiMN3mHL7E6zCL66o572dNPOz
6zLDt5ZufFwK296nFhqIaRV8WYZavGNOIzd12mPHOaRCMvST1t3iooc01Qv8ftosFEW0yDdJ2lzk
rbjs+qLqLrMKDLkHJuFxyfKUWZeasH7rekdvkqprQAdMsvgq+mb6MS6WuNNpUvGJXNz/8nDBLl4u
3R3gWZJ3A27kqU0gQ/dZb5ttnhfJRyok2HRLMH1c9ISBQiXRG7Ws7oppivwOaAziSpn6ezsv+1u7
mrIRewa/+tzPtfk5S2hVpYy+DlZlw+Ca002VhEux8xpoJ5cxM4o94de9CTt3vFsEpLdNRWX6AeUp
pEB6DSkP/8sNmPRLiLmHOQr5l0b5P3SNbvYm0PQl8YCqRLZRsKqOZanx0E6T2SA/Eq2Dy/hXi2L9
JupkvNFlZz2m8Lno0whzzEiif7Gjh8t5SrqDXXSAadzl2yxrWIQ+kKq4thyxGdypfW+hBXA/DJI8
Ez2qI5RxUtywstSFQ+MUqmnFp7EqTPqYZiE767Ocfcw7v9CVQG4lyeBdzlmJJOiYHVQWt3vUUPV7
aKDFuGmZntxl+cQSQH9pul48+O5oXdggizQywwZH5G0+rj/v8qb5VHm5fVeACr5s6wGupNPLnakq
C6KP6T8vOZRCQNA+Ogx07J08nq5CbZPs9PgxeTDst1R3/uUM7/99lZSTvcNqkTn+SC1e+Jn7biKn
3ZfddN9hPmjDVsEtaJ6c4xCE87Wu+/IG7SvYRQNWsu5m8trsLgM9Baa2a+/qaoFXhzDnPQj9/hAo
lAQwfc12kYpblogtj7lwvgR9+F1kbB3UP8vkIvdluFV2NuzjfMqQoNV5ezciFgmxdOi+NqUNFSy1
VlHT2gNnBE3sUzBO35HlyI+2RM+3caMf0pvNMzQ9GhleY4bLKVnyfWLRXZARYsh9S4zeCHuy7wWy
N98gL7R7wIVoxxSsy22QqMdUMyUOOnxEhtoargF2DftCmv65gbX0DP0p/hGkbnkXyFogpGuDbgdy
flVDa/zazCunbpSoPHcDXouNEPkhFeaQ1Uhlj5N+yBilw7Bqh23nuJAll658RAJJ9zuF2s9PjyP/
aE9uTLM9b74WTSTfVXmPhFCSZbd5rszt7AzZNsmTT34Wi4+mWoNrNvTuc4cKBV3HeMb6wXJnoqnl
ONsBFeEjTDBokZEyzLI8CzczGGgIaC1oIPgz2w/4g7mK0vIujITcj05xUEZGD0Gguge7Cn0ksdT/
MHdey5Ej2Zb9IrRBi9cQQCgygpqZL7BUhBYO5QC+flZU1ViRwZwM63m4dvuhrM1KIAPC3c85e69N
GyNs82+eO5iHth+jHXZkHplKnuUmtu3kQZ8H9dirpepPgIAiLdrWtfvIIv+oiiFAXcpblx0TmjuN
okDRIE4c2wjpml23KWvbT/E5Vmb+BcPcWoMErvbcxhwigXA3swOmW1X9OCr9OsWLpikn3enWtL03
g8WiHyvgSfIbKNU3bSly+N/iTNiJFjQOAHxryRaPij/UmWC+5d573iSWtugWTLy2hhSnjrmlLWbv
UIiSmVAP5jaFGBRMdl1uRjkuFUu+juKFF/ZYZMZKAJHWa1GvU4/DjTHup0zfa0L71gnroEi5qzz9
BnPKVqkJi+6cXSjGLSVNsdCT4avojSPjzJ9da96aaXIbn2cKqCIWVZbj6wScZ1srrnjTmwYEdGat
aWzyDtcWEhpnkMsCPTaCu1s3LFj/6gbLVrI1lLpGehenWNty4NSOKFbYrVMcO+usQqlrVsPEAM/h
gylDfoPXn+hYHS035wK2t9EVVyMLNAssuCSryBGnAoX4ohed9aNsiTTlL7zUtvWTRqnc5H3Z+IUx
Q+AtXzPX/t6M+NXZWVxyUSesxjnAnkrH7Ji1z3NUiFVp8e4iBDnQlcD9ZWK1b8q9l5K5KUe/lsaw
Ks2RzSRyt46RHnqderNonTYwTbG2x/QtnvStWWtvHpN8Fubyp6cBjcEOM+7G2Jt9w8H8kVdZgPHu
Sc8ER52uxw7bxZ1f1N56UJK7sBCPxG0vjSLeKK1cJnpbrCnAdkkrtpgVn3Mrn5aOYqw1KszUqL+Z
wLqlyVJn8j5qo/mSlDMPR5prOc1PheMBxNEaaxOXrUG/lv7pnPIyl47PKNc9dDPlatMdwQTkB93s
31rZGSdFAo5XquRb3ScVZ4p0Jmn5RmSZPzQHOko/9Ux5Lm3tYcjzZtFWhr6h8AeGHE/bvqlv59ze
edk84MdW5C8MqcU6UquXkIV0z/EwheYO9cRMnTcn4bZjT00DPmiVWUh8i5kEHjbakYXqxdotHBGW
gkFX38YZpEeUCvGjz4doHzuYtQ22psDQCmNhDVp96yE739eJJm48J4kJ2B2ihSUr9ZENFVoCresT
zBQACZYTpf6E99RXFK26k7U9vIH2yKFzRP1LyZK/N+1eastWV4wV/8F5H58htxNa2xlbZzQfdbcr
inOOCN8ABnXlYBr5vAxrvQUhb+qvkc5IZ1EVQ7hsaIfv7dCGldVFIl5PqvYoIiKB21wxNmFTOYsu
4bWL1dTcyrbTdTA0lbtzJXOt3OP4lib4yjUdvpITHrV0jJZOQb+hmfF00ljS2htnLOWyGwdikZVR
33bYkMUY9UejaZtVkbKl2XGW3A9ONG6YF9drSyrloznGD1leQwVJVGKQ43JoAz5ofddNdbmEh6Yu
BHYexln4uydDUY9VX2Ms7gDx16SnMfSy5qAeRXnw9HHe8RcD5lcG2ENY0IGPlBeY8IcM0L0auwmm
TeFtbCsSnGpd66EcHPUnQFS5Ktq89UU6mntgR/IUWca86tGJrJICtHiiyGFpD3P9MDqJxlugTw96
Dl07RDO1yfrE6WFO2HLfaG1xbIrZAnY9OIei5ETV2ijAW0M31kACpmNmF92OlhIcl6J6Ra4xwubn
wdyHsoeVwbDimFfpw5hVRL7lHQ1rMI8CXVnd3dldZBtsT2H7U3cLTMxG8TBiK8NtW4U/iXyRq6Ye
HpOGAICmjbXlpOJLnBJdHF3RqoFbaG67rDpkwrMbTwfFzJ/K1OqPjTvZp1CCoZ/tdtyhJRXw0RFI
djBHCluGdzYV6n1ZQR5Ioi7c24wJyFMqkrWt0zHxsNT5lVLy1qfx4EBYsts76DTjMWuMOkhyb1ha
OKpXA3CicJG5nDQ4yUhxIzXRxHw+BhZFsylhK2JEudV10d04iQALogt3eom1ogasorGh2ZqoV3C/
qgBZvRb7oxzax67Q4o10bAzDUMeSCHC4kcfLuKicJ9XKSgzoYdaAO08N8ztcb+NwPn09ForVvVWJ
536px7E9xSChvhaJMu50Wj3B2TAcRLC2VsaArRzuoFESRgwD4CUtDV7BHHrWToeJ8UBvls6ftNzH
Hv9MpmXmnSfPTIE0wn5JU3t2t2pjKifwK1JdAzjgaBU6yPUX4KqqLzIykI14Y2OzOafRvarGXs2B
PpQFg8ow9HHNlnDQ8OcMe8MZNe4hNJM7WUr0rgOaya+TqrcqnnuCqSEh4GEFnwIeMmb9Jk87sW9S
aZn1qj9bccmrBnWmkZG9iIw2vh+LcTUWsf6SmOczXxjGrYoXuOsObQUo7yyiHfDn81T3dtryb2mg
ilZRJj2M4TlJSZIMtn1JsfQWDwlFGc6/b12uxsiZWzP/GQPNhnyVlQYnCK3YptLrD24kGQgrvIWJ
0m3OqTVbW0HoWhVy3PfDaCEp6vtHu1AJQyAwtVnwzspAht4Tmn6Lc78xtitZz/KYp60Nt6VrnwYt
y/eWk6dPKd7nRyTOJIkyDqtosbhf0xT1XK1G6ak2U44cY2+pdwS9l+PSG8dqNVRmT0CC2qiQp0wQ
/Gh2n/hTvHVlk9w1Yf990oWzzAWRNBDYyCUuihsN+NYqBEGx6rr6J+iKbh1WpfrQsjvcMv+DkWYU
9laRo6ovWHseShkpq0g0yIEZ8+27WLwltUcOKXDAB4Smty0aiyU10bhr2sK6N4o+Wdfh+GLOoQ0b
zDoY6lAEeZq306pVku+YMYdl4lo/BTw1YDehIh96JDAr0Uni0lVCLloF2t3ZCLxpM2LLbZhoKze1
pxtbVdhP4cDQHTkAWlE2cTLvPbs03nJwm6uhID9QeHHBHkHshlTt6Eae8bKZXe6ImoI3i7Mi80tP
pM/DPJGhrmT6uhHVF68Cs5LMM4n32RQ+60Xs92nifrF6ZvNRxWIzsR4ioXJYsmV2201ZtpWUI9hi
82dvME8JSv2NoxFIAnio2QydO3CGn2v3nHkSvlIfcaaxlPLg9Fm5bTvjWMAI5ZOMiBwi7TanenSc
2ePd4H3t3FYeZWLlN2PhJEfDgkxShmV2m0RGslcj0nJKOh5LDIIUU7kx3I8TCZEwRLNVKI23Wnbu
bcbsITDtzLmJB9Nea4YSeLXINmVMnFc/DzV5N2MW5Ap7eKN7Cok0Y5bvlLBqViyDpH6cw35mFZzd
CPyPcjraIR+Cp6HItY7wNsjgKW45XjM/YmB6CKscU4MAvDEXmfoj8xR4qmruBqGBSFXElhEtYDuo
K5AqsHx7YEE8I8AsOnjNuO26tdfoFUk5hrekjnUO+ax+bQ1hwMYIhT2T5exaQVvrdQvUaBqeJ08J
/UbxfoVjEu50eJk3zJybtdMkld8UU+YupK0WWCLT9G3kVhw0GZH8M4zfw7DPGc47FN30b3xCK54j
hFo+7HzB0V1xocZVsV/VynDodODUJXwut5f5rqZD5A/CxrkR/qIctl/t0cq2DmsaA9tMrEHx2NBC
S8aqqvbQtALuk8thPWjqOjwM5zZcjaQYZhq3AoG1ta3GgYbN2KrkmdTxnWJHkz9X+vScKQ3RW7Rf
X6bCxjFHv2gTS2nvZD7aaxMX13IApoE0P/dWs37uOVVEE4Y2hKxVWsfDq8TEwJvXNGSzdvCVyw5Z
ScVugxoAy4ubu9VqTuVPpgBMdllNKftccr+cIpvIc+ofk9jdVWamBzjDblyP8xCWhQLBeA2hRYTF
utHyYQ9FRjxYlXeT5jycxo6bBTX0PaAsUF+4j119bgOcL9OCH6wsUqnSJerS+YZpdLWsmCGFi6b3
zqiYqLozZsjFlkvwzIh/2Ve0Jr3rxGj4Wua1J51Zbb7Sm46+UYvNdTsr6rSRbk1YcR/VG5XEmoOq
F/p2Nj1wVpW6AphBXu1gHaLWHiCWpsm6M+vkAGcnW3pQPZb6lMWMO9j8jd7mMNdEGeSFhnwVg/og
cBq15tNPZjosBIi5/RC0CEnWUa6fK1YvWTnoaVcYC6pVT1UNYWvWVpnWaW8RqCtEqJO64yOiusHC
jMg2js5EMf6fGxo8tN7gqCZZy7F9wUL0mhPwAOWQEi6ytAnvgQ1geszRkogUIsfdN8AZljQy7IMb
puMuOzcV5eCuZSdn3+n08JZtvlsasCtoVZAJVTL225hV+RqHxjevbklaRZIJL3CiSTJ5DwrYFL8T
parQLtGynTq42DVTJQ6/oONSVayUzQxVLXIPsTr3nHGduF0nYehsc82dINLF0zep5F8VmXC8donm
GnIs7107cHAGQLIop95ZU04W9sLAzhNwypcbt1XmO0XYOAI9R78LOQk/13jwKoBjsXOP4Tamyw0Q
8kcyIB2ZO7Nb5JKd2J776a2rsxEulVXNnP6+siQl3RK63p44D2vfiVq+ZIbV3dDkiP4e9fyPzV/+
F45W9PM4+P89WnkYvuXfvzU/389W/vpX/p6tGMZ/LBwCngr5nnHbX5CDf2Yr6n+wPJ1dT2ff9l8O
hn9GK676H/5RAl1UaOoMVgzGmP+MVhzzP+ioLdxp+JUZlKv/VXLFxwkgQgMV4SMfA6L3s/jr0ooc
SzQ1s4ymIAzdoLZzKPNXZDUfx8Cfr3Ax+pv6uoq9tJkCJyZ9+kt4NF9M5fXd/T79PQd6n06hncfz
/46HPl/kQiOTMbOwjLqegkY2CzGsu1FDUb/uymzXJu1yGn5FFmWVvGb/+ChY+Oe63hk5wAOEOnSh
EhkdT6E4iLmuhcv/tQXNjlote82vhcFfDMD+vpKBnB1fKh4gntfFBBWtvCmMdArqjjMnXbKnzpRH
K0Unlz1NUwjSLJoOZDItOIDdSCP+JuS0GLMrg9zz+PziRiOIwUJwFvHherkYTqs6gzedBS2QzqnR
7HNi4QYc78ELKS3yEgdXur32bM8/7U/XPL9h7wbiEa2vck6kGsjB29ZgXiMAu3QKfzl1A9SxkZyl
sBVu2V+VOw+tykKaoenXTGJic1zZSb/teUjwnEvnnvcACZWh0faJn2I3+jWfZxkM+7KV5dR3dUgW
cz+cW8spuZoYmegSZsqpIVYlmenRVkoObBL7b5KDFgx1dku3fox7Ut3inCaXZoX2KtZb5cbAAdoI
aLxy0MAmlSfJlrEAOfetlq221JqpDKSdpAEEJQDweXykTUVoWdMrO4Bqt/GUc8ZAkZpDQRvk2xB7
K3W0t1Hr/uhlRfFPLcwxfSPOnCsl0Xd2Nc2+xEK9S7O6o8UAGMywYHM2dferJfnsCOoAAOTA6Gmt
6ChObLopXn8HfgaDhDE/G3PZrRKM6JuWFhfma9pPxazuytZ5MLTwicqqgp80ujeRag6+Hfd7q+5d
2MXDib6Cup4yhX/lDACbw5HBTJEEMWoCI6U/JereCHJhb9IxW1PQf//zi+J8XMtAKmhgv1AIot9j
yydq4+N70hRg2DpVqQMPYPKGxDgmZKQ9wF6en0NGm84CtFDn26VJnqVSTc6pLrxoDSYNIHXlUVc3
aMsXHEVBpSUpGGqGEQSuCt0+jfPY0u4UKhpoh0C5uWFWlpaVZqwsRSAaZ5PujzalkbJMkGwQDkcK
mAcQSHfQCbK2L1QCfb9ZOEDXg1B+GKDr56VrDdPJsMd5Gw+h+yAqZfhmRaxe+IpV8H0R4Da6eY0O
4F9Tlk0/mhs5j2O+wAiMBkxj/VngGpw3mhwbvAQTklGPI6JdNNYLRmUVPLcJqjEUWg9jTgRk27i+
O+o0eYp4oC3Ge1DuhqzY9SNZsSBAz3DFpTZMxSpWGnJSGQTFdb/l7+S6s8w04I5aHjNMjBDASF1p
FknRf/nzs/y4zJwfJToECBXAOHB8sTN9fJRKOYQIUIc6mFu+YovZ9i/FoLaPWzQ64eiET13X7qvE
0ZdXLvzpJQLK4aHJ13RshYRGXbxEsve8aCpC29dAiC8cc0b6J8Uj8s9yndfzk8WhOXAHVHhzl2yz
Vn41y+i5ckIGPyEVfnee2drudKsPslxOTrTt46laxmmRB6PuohiQVrqj7zuRN4aaEMavehJFSd9y
0EH5R8/FNJNKTwSpIAiA9NbJWCoyjN50IcKv0rNvrJntxbCGL0NdkNkXdql8tcGBLTsLn1Manw//
ddsesQc91oNNaQkbC4yDmdkZxYMdxj+tWI0WscbK54IbZeKi4UFYzlS+LClG/BVIfvmFcZS2T2Ay
fZPOzOxcMZq7EoUgvaW2bh5dobY7DxLhLwZwXwkzaG+rKGakIBNjWcRA4GkuDQcHevCaGj6+54ye
nhhhOKsk7eejAxj1Lo+ZgSBxJvWo17pVSpesAMf/nNpwSl1tOIajeaOgsTIRajeLPz/s8+7878bC
W4aYnyfNMQocFHrDC9GfZc9KowAA9/NttGmDbmME8UbdtJs/X+bjIeHzZS5OQF1SWVoSzTOlcUfC
ZdQFBkhnU40SfyyrLwJF1J8veO13XZwVRGcazaBywdy4V3648Un9lSaP04PRHuenP1/qUjT96R5e
fKla7MJk09h34m2/tvzczwL1gYFi0ATeqrimTf54FPh8K89f77ujgJ5krsVyPfvt2vDJbg6Kpf6T
qeHSJmge3+uff9yFEu/Tb7s47LSWPnuD3mt+qf3yXgrtV33F1/35Auj7PBXKAMd8x7IuLqAlTaVn
YaX7HBgWWgTSMzJf6ym/gpAzP57Bz7fNAcV1VmKdA5DUS5dyL/UmHUzYx4XitkHde3tByhWJxwNW
ULMZNmPGSWdRjxNUT9xXYtEjHYhnkT4mWv+gnANTI1rmu0IIfS0iAi7ioiY5o8VLmuI0dhiVrSPL
BqDrZN9NPnZVT/aKdLq9ltXjWrMrTlzsp8isECupClW9g3JuTahVssLNPr0qJUeEUknlUpDCEti0
UbAfEFcxa+KlEUbhs1triKjMdTt54QL9tHGIJscjwFW55gq8VGJfPvpLu6qFmX3GAT363YpYt1W7
SHb1xgmMdeJfWx4+P5wPq5B13gvfvdNpnXoGjPDRj/onojJS3Vn05nPi/Jc26k8/6bxqvL9O6Thh
bCijrySkKDPLzmtYoUIEVz4a/dPmfbGsXpzXHRFHqotVzFcL8vscTCdHuPNC2XnSFG8Ow0njOABa
2Iz26J2YY8k7pCs4aTrIbskiAcB909ETvSe+bV43UXvy5rh99kh1CtBIbYxQvdcz+6sgd2lpKyq9
HINxhEsCBU3GIAut3o8JNNmAuuqTJUVC9eLYkNhBmJBIrU3bxpEPQpK/PDNi4i12N7WqcNRDWbMF
/VLhafAM+1YPrTdz9sTj6Ma1etdomSYWFY2hJ61itDS2WffKbjls08JjrY1TbVlPYYSmymQYrcnu
uTKE7kuEC9rUuTc97psIZaKn7HLb4AAgtcj4YYupu3eN8iG2VSJ9owfNLKjujPFgo4VfTONovepq
yw8nJ7v/kjjxqiggTzPJ2nikzUAiIqSgqvodzeP92GvfI4lg3or17tbq3DVjm++FmNdphDYwGexn
fRRo4oaAm/Nd8Dc6mdHzdBjPh2G69ER2jv/OVF8QkPc8KTCGhVU+ZQktS7+P9QnXP78qql3tG2OJ
JWJpbFHTGjMzrWune05LpVrRlN0VKlExkWfEhAkoJL8Y9aakve3mCfELzo1T2y9OQ1QZTUtGaPiO
aGpS3E7t9KUGQrJNvTI86aIngZ55u5p0BLh7ziMVnrpMIDI/CEdUdzSvv/ZeG54mhud+IxNOyxYD
glvo7+0XwgyVm8ZgJJVJIMCgM219OwwoxaxueNUi+YvoRWvfWHoVB5Z1jg2vbBGEem0qO05uU+1n
MY32lcPwFFSSFn1lpeX42zu4X5ZIFc5jvDYhuc1rqtj0UcEMW9XmcG4MlbK3PERqVZ6FmzrOR074
9cgoKRvWQ+fVnGwt8wW2gUr+eeatQqsev7tFwVJcjsNtrJQESTQ5CGuyVirSr5v5SYLsVtZK6zTH
jE59TgHaR+uC+jRnrECvM0pcQVAL4QCLjokDScydeINnR5RMwZt14gugNtSITOrChIRKfGQPhS22
bpcle9KTGnq18PWRkMVM3eHWLO3K3gBMmUbKCs3ONkoc52vmwnmy1jtTYZya2JIAF9JKrB+xa7lP
NFvTR23AV7txQ5vsE4Ok9YJslH3BgLUBni6aezOtVS2gNMqsRdiY1MTzTHyEr7P4rvGlRPdM64F0
hsz5XnqLOUuDB/MRrUkH61AMzc9w1uvHKFENZeMOnslEeWK/GLwbxyPkFyFnYJj52dtv1tCAYXeT
VJTRFIj6QMuapUhnGyw6CcoSta09PDBod9EQDaUR3zShijEwBckQLdoQACqfCHVvmkmH/4RecQiZ
i97CBWfYeBCjuHoUnYeYjTmus1ZTlpO6j+7ipI5vinTMfyVt1y/h8lE3InFYTA05MZL0lXWZOGTh
GEP8c7CtcTeFoIJWVlKPJwsb4lEdajoAjkzWDjon3MlM2b205deyf/tdWVcMQrvQD/vm+wBsaOtA
D+b7F4BHI57DLtckLhbw8Y8VIU4LqTjmM+WMjgqvi9/yVmvXuteINfDabF8LfQ5kadFsL+1Bb9Z0
D72bcwLgc4hACy0a84lWRI6P4630Z4TM5/dM41w7P9f0E7dT6dzM5RQjvbCGZZmMW9dUIiRI+c4Y
czKw0U0vpYbfgLtf3Ga8Jauwj9cY07dxSYyaRRQzUYF7+Idb4mJOaoEUAN0XIDB1XbrDxmM2+oVy
9VWM1nzfDFEdiIkQeqOZ15lR1gcQsOaPsvGIXoQvudDG9PtAibOExeowA42jlyJUcvR4af8MvGXX
zfUYUA5h7jCLU2qz2mlWTxnXqeu5Vb8SmfmF4JJ+17tKstO9zvaHNPpKkByr76gYx9EY+CcTM3mg
qOj4LIibQ1SlaCUzKpX6Z5q6JpjSek/ijdwpOd0jBo3FOskcFEKl4mXWpp/gdiBxm89aCpI1UBvB
1Jc/Jr2ryFrhmCeOI/D0Ff7xl6JR86VpzdtWlS8dCZELSyK0GNLSb4c5iBpinKB2q0t0EzWxVaGO
ZzSJZP0UIvt4sOdZ7ZZQMtC9pUno+hXCV3MRqfF4TKJC20Re27+k+cSxem5cdMmZ7NdKQxrtMsdt
utM0rd9O/NYFWwhZBgZi9GyY1hEwt4WSViSizEzWrLg192TJMVpSvOc8i2DRa+mPHtznqu7bMpiT
SucsB13fmBuFibKFsDZOb9EACR96/jn4kHe9p5FN/J489UVpLtw4/NZZPaI3IkSydVnXjnPu4VVM
qet41lfKGDU94vBm8ttUrArR1EtdFOlq1NPdVObdHT4hbVFxas21RNnzVi8UO7XWqlmeCfjzFhfW
Kp2QdOuxTJ+J5iQ7J3U2ih6OX2uZsY/XuMkOJMK0e6ttvzvGpK7TsRrDZUo2zdnenGrMzUqh05FN
39Ckp77tpB7qmVhfpAatGUbw38zeUb7CgDzKOqrITLWB95qSLKylZ/IiSSSOp4j7vMySlpggl+jS
FWIF9aVvkVlmanPfqbA62Q43aKeV7VyMJ1k0tq/ac454srzJCZkiNnF6LBDyoawgW5HwqVWJy/Mo
p3Rttu2DFin+ZI1fkDqFG0JuVPwEveDgXzVfQ2Ci2SJRFI95Gzoalo/vSle/qIrTruAL22uS/8p1
HYfRIlWMlFiTKBKkeiJsek2LjIEqZRRhcuC7l46XBu1Zt500OOlpneUnojan48icF7FdI7UHK1fF
la71Rff87wKIvqDHbv+Xhf/ijK3PoYhMI9V9ZVMeLL8NYl89netGPs1d4l9DEf+urnt/uYujtiHw
oKeprvn4yVnMbGaq7ZXa9HPV4EAn5X9kZeMPvixQRE9Ult4aml/16c4OhW/JdtciqR8U7UpP7HeX
wgcHUIaoAQvB1MfCQaMGFg5X8zP1S/OoZMy6j90VLMDnttuZSfvvNS5aFtAFOzRlme63bkg05eja
QVx1/6UN7bIEsi+be5YgxzynoO/zQJ2z7ZTlvpRXuGSfH/6Heu4S79JHOLZdFFK+Mx2c1tmkRgDZ
cvfnKuti4vW5E3LxisHnNNCbaSVdDwux8mieSpRBa2OsacLX7powyBcIm8da01eM2T3/yvWv9Jgu
OVmNJHDIg1oTYIB5bDV1XcTRk8AtsownM7BpgxM8Qx6nMf3QqfO1inEC1raUYKL6ph16setqdvLW
cHyZ6q+zijAXyZRz5c9pXHkazsXLG+M2otado6Czi1NeFht7fp0ERzrvAWXioal+4GA4mG38s2/G
lvIQcZKDpcXwvsrIj8YmWzicA0XWbPFZa1a0Hp16AX7qbrBfe2yZpbpLrLOucB9NcmcVK5duhK0P
vT8z31Fw+iRurKxSRfvH6YhNEYPg6e9G5fup51+4rj/0L52Lj0aJGrUxQ68KbFDKbHTqoSFmiTlL
u4hH8U1qg7I92y/IveBIatS4Q8jtWDXjTBrOVMhNwmzqVJEyueyqmeyktmBGEnrtBlVgjxTTiDZD
bpZXVuPf9UPhGcCf1j1cgpe0X9tN6kznlOsXebzQHvWIcqS9Z0e9inT4vHJZ2vsrXSz7UWqac8+6
4ieOYd2q5vjSUk5+M5Dbm+qQX+l8/O6TeH+1i0+SuCCweIxvfeuHwEfb/HB/aaRZpqZ/djGpVzaA
33VZ3l3tcnKvCm8Y88ErA03/1Rxde97KelrG95MVkLR0paP8236YDbIX+oLmnjEUH/cAMP6lO5c0
jyprYX7zOOyK1/EQmitEKo1yqh669krT8rdvybsrXrzc8wjgJbR4S7wfer9yhE/0nkp7Qr2yQlyy
0v7aFN7/tIsOtjuG0pbaFPpens2U8jNy2r45FGcKFaFNhLpSJ670QZsCT08cvx5Dxx8cA5ArKlhH
LeNlDut9oZmcH0srnJ5sxFhYh4rTlTX3fJMvv/f3f9KL7nfGyLIwVC/0I+wqgaeoyUoA10wHo92b
chrWU4vzk1YGqeCg7sJ5yDbIBbQrd+zak7noWoO4SWIbnhDngTs8MANukmJbYXW69opfu9D5837X
sURDV3vpxIX4IcvhVIcVBsGDslPKKyecS2rAp3fg/Cd5dyUkt23Via4MyH1eJDMOraB+pKPU9aux
zImH3MSxFqhn6cCxIfd1n3VvYUE2MedyjZFXem1t/+1a8u7tv1i5ijoK9bJFISCe26fEzndVaAbR
azkGJAMHinMNbvX7D9ylq4KgSGPuerF45aMyQEfjc6MVslIW8TLZqVvVN9ZlcA0p8tvf9u+lrIux
G6GHxGG4Zuin2hitIdrKBTNL0t87fSvMbMXA8LE1mIiG3PA/f0K/faPeXfpiGVPxcWkw6Jl6/xDp
ydR/0iYQxJP9/0wWodn/37tpXS5eaVfZo8IBgAlcqUWL8Fnah2p4KCf8xU8IdP78sz7vBcyRWJkh
kVPjsKt+fH1dbYobosOlX2Y+OnHEHPIppGjvH63kyk5w7VIXL2Yr0nwmExkVLhPkZFKATy1UGrdE
MSoYbV7//MN+c8z9+MsuXkukCFORyVL3O1e9MaTu7GF3vdQ6xN1iDFcNqasLbHQkhZ51ov38X9Io
WRg+TuguNgcc2BzeVJobbp0sx7T1R32nxD/+/Cs/H1M+XuRiXdfJFMsQrk1YhVb6L685mC+1dWWJ
+12B9X4EeHGNIVc9VimuYYnRn52MyOcrz+p3b8b7K1xsC73CSTQ5l3AxXGyntfB6kZ2em9YidasD
pBdTTNs/37jf1vXUFKqKiJKwnUs5Wo3lCS+5Lv0otu5mYlXn8whD086VfqKTBFlYgJgRUvnCbjww
1I1fGvKZsgNf93TlxPLbG/DuD3OxXTFnifW65ha7EofT0tZvi3BnvjQmZt4rW/Bvxu5MdN9d6/xn
ebdhjczLhqbhu5i74Ukh4SjpnWVtyBqG3Lh0lMrDRZD1W91GQ+72B7zImxnuwJX19HN1RRcCpDqp
U+c0tMvUqZZMK2fKaQ0wBFGcW0cutWsRYZ+X7PMl/m3dXHyBk1HppCErml+74UvvFZQumkk3acB7
NmAxLcfiys39/Y/694oXn0pIzG1bxJbmdwxKQ1PZiGbCZnkNvvObQ8fHX3bxwWAcKwyzczV/bPvK
d8vklxYLuCRhZ6xUZ0Izj8Paqc3KL8n1wvEfLbPa+5L2ypM91t+HNsF/odWLTuMIaoSxdujwaGxq
e+qunDyvPYPLN7tp0jLP+LTT9nGS6qZOusWM85KVJL+/8kmft8aPh9yPd+ViL8tnxEEdlBE8gTZH
2x0U7oNKm9tudkmpr0Gz9t221DGaZvqqGq7FFH0+nHxsRF28bnPcWSXuTt03g2ab7by19E2/CdLg
zz/zfMcuf+X7ftfFOwalwkbpn/P9Nmvle1dsjW9WfeXj/N1TgymOku4s/vhUZ9M5jhtdj7iT7d4I
dzJpcQ1Tkmpn9M36z7/ntyvx+4tdLEiO0Q4jzk3dNybjKEGb1HkTLoWdi40zZdbq/5D2XrtuI1vb
7hURYA6nIkVq5mh72ieEI3POvPr/obGxlkRpi/D6gEa7AQM9VMWqUVVjvEHrjVdk25S7zlTcjvK2
pvjBYUZ211UrcUtI7sJ1ls+Ip43MdQ6c29phpmznzKxKSXLTuP2Y46doGr/Udfmrnb02+IXkeILm
N3pCvF/NjZP2UvpARhJHGFUEhroW1TJ5I4YALzEqeu8AXOFprW9UGC8cNGR/ZCuoZwNcW6MjQe3G
8D6SyQ2mbxWzSoI6jI/syeLfC6YokB1FWi3TKQmShguf5CbZ3iocgH1iszFdF1YpGx4TAbhrSBiZ
qxveiPSJ3jbz4I5cWEUxRvTuNYuwHOVFjpfrj+vr9ML2Po5mrd4ePdw8aGfi4DZ1tE+tF4oazR6x
F2fxuYLSeS8OCi7oWMBej3vpInsSePXyaHtoQx12EXiFI86RdOIfTSqciQ600wTiTzGXTacr6VGO
po+awZbo9oVFSXhjEd41UHFdtwuCLE5C9DEG1+IpLYs3VmF+Flp5Y2FeyGonUVZJAO1EVe5iaXCn
8rMvtDfpvO+lAQ0UfyO1XdwBmohio4JiNHZZp9cfwxr8FJly7n3w3ZrvUwD7NF1apA6SmOlWwePi
5B1FWx1/ZTTGbVf6WHs35pugWqFLu/k9QsdjY5VcnL+jQKuzD6yREFeWjlgIXNw3QE3a5/D39YW4
FWL1iXSlAS8MLMRFagkZW7X7iYpZyR15vvM1bUvqfivaanMD7cDMN6NsqH0UvyMh20kPRVRtLIaL
GeS/s6as9rQo1z7Op5REEtoLiEmXyk3aw6TsnMp4vz57l+7dHCz/WXjKahvHClzcQKJM4hcF4slh
1+4MfeR08/uD1sOomNuv3SyY9jghUCf6IvjK2REXTdfrv+TyzCpoxAJTV8E6nu4AbGekEFWnxTrq
3fpoIxB1t83b9RhLdl9dUhCJ0EUShyGJwHdOYxT4tyJ4SYzOByckxF4Pb+R6iEvDOA4hn4Yw9VTL
IDWMrvq5Gz3Z2vWflO5wPcbFj3YcZDVXbQLaSNJngmS6l+aNE+KTJvcv4STtKqOjif+itofSTA6V
+iQWX6+H3xri6gytdGNq44khWh+ZjuLAIQ92prrRD7yUotB3RTvfUJGOX5+iTZvLoylko1tVttJM
N313P/pbE3lxJKAaFB32oXHWc1ZKUYvkUCJIiV8GACdQRCB5WnuGTXJ90i4uPQXMn6xbGIGsE3w3
R53Ztrri0uDZQaBsP9XiHGzs5kunCNxHLh0a4pIY8p4uPpA65iBShHRnwe3R94n38L7bT5Z4FxRb
FcFLFwBTJHcovJcXDctVbkf+ZdCQjCRzpL9rqJCzI1QuEhSc2agU7eJvYrHlVn5hfCchV7ke0TZF
TyVCNkAiUcsuGg7L/KlAvAJkiHP9i13IwifBVqkeh+sKxguq1ZOsf9IEG76Vk2bNW6f3+1h5uR7s
wnI/DrZmbvRBJQQ9X9Wt8q6/qyMEMyDPhXsTHbB/jwQbiQ+HRybIvdUa6SIrCXucWNyifqU1pFU/
xC/XI1x6q0Bx+m+IZS8c1XLKQhiHWG0VN89F/U8pTM8JmvegU+rZdIa5iL9VxYAbgyqOezh0t5Bs
oL0HyOB513/JpU94/EOWWT/6IQnlAwRXMM6ovnfqDiPOfftNru2EsuT1QJcyMprqqKtbaENbyO6f
Riry3MpB5y7dhmGv2o09HrgHO5ZXuHgjudejXUhbJl5QsH00mSLh2ui004TIynhFucas30WTja8k
6M4vTbeFybk4f0eBVh+ySnoF5R32W5U63TewVzsIofIXa/y4PqALj5iTAa1mDxRDUWgZceR2RpXT
DkAdfy4rfed/RM0tXsHXw23N3/L3R8uilPGARDxhpF+DZredPZjhp61u79aQlqk9itEJfRnQ8lpK
A52IekkpvekTYJJkRFLMbBI7ssTyo/FlnH8zc6vReGmEMHDgcVuGAbd5ddHhRqwMw0zuypPIkwLD
m/gzLl+teAv7cGGzk7iw5kF8DuXUs2NASCwg+E04wi98kHhOP4z6LSXy5qXQ7AWHj5GNpW6U786H
dxpzdQ60Q2EZYd5OrjwIuovj2m3mm4gDBs1dk+Ybi/NvaeX01ngabXUQGIKFMGuSKm6Wg/oDHbsX
kae39aFM6UaD0BdARThzGD4pOTxJIQ3uer3/qs6VhPpvpGLiGLUfnRGGdmV2iN7wXE2FaF/1MvDO
3H8ZW+2rhNCUMamfcFl6rsJc/1oN0bcq6jI3k3xPHntmE00VFJHEHvsY6mM77DNh+Ilx8atS+a7I
uJkWXOb8EGpRge4t2kpNV4VPM5pQRQEMKCpR88R5VnoxplrYX99UFwpmCGrDVMYCALdb5NdPV/xo
RUWRwE3BKRa9VPTrCrsyxhtxLIBTV9JjaIqPIxpHT4i+ph8TRXxI5MkXU/mBKm79z1v89Mesvlmb
DhZaNTQQRzhOit285JCRtwhIl9b+8ZDXp/ZgaJxhg0EPSvo9HVIIzcCara52xQ6l1sfu3Rpug3qL
M7g8/1br8STqanN3XZzEWmxObjt8KV5N46l5KKMvfrAPv+Udwqkbh+h5JjuZSn31omnjoAXMhk/V
AiWYPqPVK93PxnuOuHj+pP575jqNtrqe5MbcqDMYY7eU/yhS4JpzAyXAmYxmo8V84chelqqCFTLu
MHTaVhk6koWolyNO0aIuPKksAUYfDAQ7i/BXKacoG0Wt0w2PiI7ZSvQrUbWNF8754YodobS8RRc7
IDxqTvdLN0VwmhuuDD2KhoDb5y9j/isb71Df29iZfxGaJytGoesL/ZvuMi5kyDiehsqyoIj1wI8O
oMiB2OC28jsti0WbKob1nmHXF4zt3hisN6VEU1LqYCO2gXLby317IyBgtc8C1fQPxSRn93pb222e
45AKSB9FJqlCBK+bpSaG8iwjVy6qw7B4QdVwbkK0+W8VOPZ/fG32ASnjhigtDlaL/jvlQduXEDS6
w+nMQueMyj8Salr+pzMsFIRGKCxukQnJUwHk+16G2AIbZUIezE59yXq2mnoXmrB4xj7D50kTZs0O
FcgGCJRakxeg8vfHyHzoUZAjbuq0bjxrLnF+QYqwAMnp37YqjA4VLzgnDjGPslMZ4i+6c8XNKAgu
Gf7JMAG6ZXVs2kplIjervneS0CM1G34emvhm8rEK4lZUfc2GwWl1qnVZmfafAuimcoBOW1RXWbMz
i7J2VCnyF/7Ny5DCTDDazJ0atUSybALEd2hqHEy6BIO8RG+0hwE6D7fN4ntZdc9WrmY7mnba1yGN
xHekFgWkqVskWjq87FAMJvUDPgeVmzp12IzpIdCrdtqpszx2jp5IAFfjKJFVV/anqNvlgdQqdFdT
67uRpwPSvEHZ+7uKGgzCEWDdH3papLhDz+UPWZZ+Zqhvfw2MHtR8En1KSvFVkkvhTYJKKO3mbuLQ
8+Wu3M2BNdoJJtx3YwgYP8zxANzFSMLCA8hkrP+AZpZMtYxNdjdpmbzzTex3JI5FvH17CIJzpaR7
uYHO1gaGifvy5KJ4/oGm2Tu4V3irDajTFotVV6hr0Poa0g5dKXzJsqFxtLx/FLVZu69LObfbVED/
DQECioJteJiz9hAb3bxTYmXPBUxysCGSD2Ep7IYif8Zb41NZ0p0Lp+QrisL+Z2n044/FNdGR6l9U
0yE65H4bIZQ1BXeN5oOtu75PzxKCQf8D8XncInALBCt1uktzoUV4JlZGD0u2fdIVUBZanHS+Z2j/
RlN7uB5tOY5PcsISjTaFiTaFuXhonkYD0V0jFV6MSH1D4ZR/kdnbJ6s17Oq5++cTaxVrdTVIuwE9
NUzycKxQ7gZhT59wrxdIMVgIYJiI2H+Lp+JhaFX7+hjP7ySrwKtrgJlYLTQuBrlQ1SKh2MGsgaz9
qrUqAvQgIUNM+BQEe3/E4aEze5ZQ969fFcgNaoK8C3UDovrajxX6rFDlejR5ygAdSITx197PevBS
6KrbInce3kl1bXjXB77Ym5x+3dOo6xIyND5JSXxd9aqoSQ4YC8m3EgIWnqGE5L+x9L91pjp9RazT
n/cRxo8VUptTdZPmOUhfDBrjR0EsUAxCGkccHbEshZ+REqet10oz9d+pOOitOT61IihSRRd0T0xg
NiZdlb3pydR39lypTt/ByaplINrXh3dee1LxJ+AfHtroYInrs3vKkxxRaYPQHzUAtGJXvtXie/lN
6g7dk6ZsfMLlmXuyVVbRVssX9UxLrnt98lqx3meDfCioe14f0dmLZhVitVCx+xGkRl0G9IYnizTc
qxEekv985TmNsr6vajg7zlVjTl7toE7oRHssyL/C5nBRnrSTL9eHdJZglmAahuM6HS180Fb3mzmS
y2FEFNzLssXnbS+HPycJVw/LTkP42mp5cz3eUiQ4+0o49EjwRVGF0FdFBAUdzK4tiwnVUFeXpjch
TlypCDZ2lrQVZlU8kKPS6LWaxYCd8DsoW1cQyxSdUQSq2zAyXpHxF7wkFr+UfvveC4jEJhDjMQq/
6QX0rcxZzh/x8JA2Rn++4Znto9Evf39Ub0D43Ifmp01QJ3Sn1DycSmx/+ijr/s4Y//XmunxZCzzA
UrRZ3v2nsdBls6ZaSSdvxkJgJyeweZPoGZHRDve+nyY+QRsb8OKcL77fItAs7QwfgOAIXOOcT1vp
qCXAikSGinc15ubhxjReXLRHkZZUcDSNvZxbiHaiuzdLgWjD7HyZR1oCiRh8SsZYdbgY7GrR3+Lz
XRqgCqyFhwB+b7S/TsOWqIqqZpohw1pE+6l9UirdgcV5fYNcWiJHQdYwZQSDAelo4+QJ0B/VWN4F
cGoytf4KTe5Th8jg/xBOQvIRJy3sj7XVRhmNRWp8RlpWKh9qXDjmXSm/T18U1PivB7o4eTLmsYhH
ojuzPgzQcyLLlASyxrdZju8jk4dOsZE7t4KszgADVdkFczB5Yybvk+yxQIU9Ug/XR3IxuahHQ1mt
A6PhqaovaoRVkt1YIgL3NYyMTBVuyqaqbblDTmNnjKX16vty6CDo8tAm415VwREnhlKgLFtZr4E4
jN71X7Yx/PXJUZFxM+C2fMxEeOpAXAVFfmeWG0vm0il4NPz1kWH2Y6kZyyQr6dfuO7ITSf7UbHXi
Lm4DhXc/lpygc9aN5mqgAhtGzeRp/Z042gPeifFN+Zps4YDOq0OkSdhg/wm0yiWCxZleFdz8BKWh
DLoP5czpeGDljWfI/oPePaLzYM+KaeOg/r/MpMq9ji4MDK01gF7x2ZKdP09eBtjv69Tfzd/LLe7B
xa+lIdlK3pIsBK5Pk5acITmY9RNCqNzsjeRdNcZ9n800ULd0qy5+sqNI8mkk6rplqfQykay534mR
+AwPbvqsxZGya9UGGn9abSRLrLv5n57cJwx1sWznCk7HlgNvVYkaLL/v2ljtkSsHDBworfDKRXC4
S+kH3jWmUj8AVR5tKRy71jFLDEd3Qak0sj0KrVWBGy5MfS81uLkAiJJzbyw040WdhvJP2VXyd3Bo
LZojcbjTGz2yhU7In0Bi0CXT0Xap+r5084ASgVqqL2qDSd7EwfGWLFA8XuGCfqeWnS5QrQJqZqtZ
a9zQjs1FnvJ1feML+CMIc2jgfFTI6FQb5rB4/s7yHWcm+nOZ8iuTct01DUvxZkFInD4OX3iT9nYK
5KO141SXUOq3GqcMx4dMzIt91E+fDd9EHWeeurq6wUgM9b8uGCbLS5mfXVxywZGE6ZsV6fg1QbB7
FgJfeirqWH6qwyj5rSgiihyIaMq7JmyLyabxExi3AiT/8FYV4KDd453mlzsBb6MHXqclfi8pDL0s
QJQGVdiDXEV+tZNLRZnYSFm7z+OMsxKQg9DF1EBQ/6W0E/pDiry4lVGaHXL9AH8fgRdsCO6RNEbE
Esu/PzIVQOTS0feMKcXruKQiOHHXhzImE9XUICrd7SuUaYrCip5N3EoOep8J+6CZ3lpU5rldTd8y
tXwMxkQz4YsYOV52OpJ4OJ3PyXNnoehuL6jGXZ0Z6Bk1e9U3pz2CCtGXWcySbh90GO3ZahdKCA7B
d3MUBXOLfDLTg6RPxfuYDfeJJKQ72fcH3+F5gEysEDZZdYOMjSTsWHUhBll5tND8DOFfz9Xl8ayh
AgxgBvPwNSpzzsswycV49Kwu+Np20eMQmTfUvq6fLOeo8SWMDuKe19zf2sfp5o6poWNYk45elVat
M1v1715EjHHiWS5Ib8MQ7FUshXfA/ehW502102vcsg3pRSuDG7MZzdu5FuHdJuqh9gvkcSu8RQal
3nihnZ2A/EwdUWmVPwE8LN6gxzdDS42EWZ+i0StzWl2dY9GFCf8/rfH/Xwb08j9Z5RykG1UdLWKC
UJY5DSJUUpi2I+rVWeLvLDRQpnhw5/FP3/mvRvDGBcrYAm6f18HxiaaPbOj8CRxgfehm4SAvPiY0
0zzJlfexK9hYH402Fpx78WBuVbnOSd6reKtkLjaYJSG+gmbB4snT+xhElW2ssb0pJUBomT8pWjPc
cw0fb8U4iRDnEV5MPXyPguoOLab5KY4M80Azdd5h14UbkGl+V/zKE6ORUjBWp7LZ/3MVZ/WjVx9m
6AJjQvYY5ibX5hcMImy1RxwEM59/9UxfpHxOvsfq2pC1qSqMORBl/2F0Glu66+8ie1HqS962vv3Z
a2cValnzR6+dQk+5JPkm5bHveBZp6hOeqjQhxC+a1W5sn7PLwrLLkWrkiWNoXGJX20fGTK3A4J1y
45QszoL7rM33lnIboYV0PaFcGBRlVCpammhqmmWsBgUAvwyGnmvXUOP40fypcaKogC5o1H6l+akc
/vU1vIzsKN7qnYN47ZwZo4/eEmSBJFA8q3qgpYPh34wcmnN9cBen8ahGvLpzNdEUtLrKNFL9302a
9Yi74ohjDBJGGx/svMZ2mvD+/v3R4pgbKcK1lfSP8PW+U75yYKMRBzt78n9mIRe+BMuzcT/EW1yH
y5kWKgBQaPW8vJCUZj1rczh6qsITvHoGQLSXi5vrE3keRFswawi/o4ssymsYlIF/8lSjW+71Qomm
VBPmdEtSZA3yzXP0/JsRijbfUtenHLY+OeSsxkwLHXJPGYXckca+dfSwQF45r7AU9aX99ZGd134N
TeWUYq9p7O8zVCPWxHoaWsHoDeinyN1rMd0mbbLToeqWxSJ+197Qk3ktZuu+lfpDTpapss95yjnb
UKzLgt0QDzu1x8KL+51AoUBVH/qGPmmyDwz8YCzpAY0LB5WkjTV3vnVPf/ny90dLrq9HtDZ1frk8
PdXPISaidPlwcwtfqs2a0qWvcjxLq4QU4d85IaU4YBShHELhIVAFR1W5z4obW/b8Ub98jwUQZ2pg
ciibnY5qbNXcj31r8GqrxjGYm3vX3RXDIaeE0MYYDWuYLcvds1m9hNUnVUNuGEZaODya8+v1pXFp
0R//ktXR4oPMaFLkITz87/bVPN7NwhsSjRsDPr/EMF5rQcOpKuJU67dnhjaVgBvW4IFjdzIFD4Xh
ZYjnG2p7Do5LlX7rR9XGyjl7IS5zfBRztXLw7xOLpCcm5mUHfGtlqkyGeR+LuYPNzfVZXGbp9JJ2
Gmu1cnAtL6pA1gevC7U7ORbvwm/XA1xcmv8ZDGTg0wXT8hbRfZUA/Wx4dFRcM8DaZ3aA4l8PdHnW
QBCaXDfP8cJW36h6wDkFEE6wxQplOu4Z2FU/Jv8Mdvj7ff4babXyJqNvOjmssJtQP7rv+JgaGU7J
tvzj+oAuz9x/wywb4CiB5HluRlrENS0UXPFzI9zU35FD+L/FWH7DUYweQw0DyJnkTtNhbg+CGuxN
bQ9MZmMbXcwbmigZFl1aVty6vmKhfTlGtW65hiA94qY33CItWT7odYCx+1BFXinWwWGMkCzJlAlc
mRhNTyh8C7+xSf6RZkoB9ayMXgueFRtzcCmRHP80+XQOJr/uI8tvJReRYszjFP9dTGXUOTH23djY
l77ocaRV8oTdlqlSyhdFp2dehDqd4jnbAh2dl+pYnsdRVssTXMJszgl37kWGvX8L34L79FGzew9v
8ffry0faGtFqjXa9Zoy1RKrypZdxupcz/yGqqocg+jwK743+0SYvmV89BwjumuZX8EmTpt3p9cjT
ONmY3K3PuFrKo5HXRabyU2AsuoqgOhZM/zb6fH3EW1GWLHS0YXRux6XYcv41ORr33MT1LLDNcH89
irR8o3Va5spPqYIGEdWK1RFgpeGkx4E6eKpffbPw8J2i5kGUHrr0hyE6Uvd7KlIJgdq9mAZ26ctf
A9+lsbTxMy5dYaiZcdTj27IURk8Hi9Rz1rYKcjtC0aveLMaPWRL9Rs36hzkqNld18D5W/c9PEFzz
joKutqOpFE05ZFrrFWOOa5MgfpLMR3zff1yf4kszfBxmtRdzJReQXDBaDz3liuYDJUGxLTbW5F+o
/Po7HkdZ7cWRNsPQxnLrxfi5Teirtn71OYUN19Q0XzKEhtFlQfvjVS1/JtOH1Xu9Mtgwe2kIAu6X
2+B2Hj+3CrbOP0HI3opZusvlP8HiLte/FaLhTkroRpHIA76xfoyZGDpTW7x23esoIY0k3mT9i548
drHpdgm2izNHfJ199EOAAI2GiHpIeTY6xEJ+a2TmAcl+F77PDT57ZvJW9nQIUwVnPutm1kt0vj7y
ygkG/Wuj/KmafG/Mow1azctNQHYZxr6zazaRq/XCq0WNT8wfZKzJ5aR3NXBT96XV/hijhxKZ3sG8
6WLDK6WHeeju4jGDddXZivlGx9cS5J1sPQaF8NH3Wxlr+a7XvsiywY82ML4eUYemaeehWS3uWlET
nURHPib0UaNXKpWyv4bwkTyLiatYM5iPrDU/TGXsHnxL+p3nFE2ur8StXbZKXOjsUXvL+fT4TO5B
wNsCHr5vSlvdh9XPSLu5Hk2+lLKPl+QqgyWVhWkVN3I6HYGNuGJyJ8iRowa2tohmK+FuyZ1tMMDU
zJBoSW1Z+xjf4+53V8X7ocfnW9VwtfrQlMdMr6mqyXkN1+wHggr4R6sbk/MXzrn+XibEOboWWP9Q
UDr9Xmrj66GQJK0HFKGX7VbShYNhTmh+mKOBUrolH4aixNddkFNPn/P6s5VK0+8kNi1Qr+bzJNQ4
D2Sfk0nvPTls/owJVPbrc3rxyD3+kat0HQb0UzEx67zCzERXbJWvleJbBwlA5R31yN9FP96mpXBn
DXG+U5ohfcLBdevgv7SOFsWBxVsDx8C/H/5oZQOBmmcsE7AQSYt7iDb1AcOKRm6iW83gqqFBA+zK
vHCuj/38gcS7nFa1ZJkG1b410K8ocNpt4xCp0doVPlTE3+WfUEDM1Bu+gC76vwVbJe1mlAWQlGbl
wfyyJ+FZCsMvyHXv1MjNsUvqpRcM8DY2zPm7Yhkg5BOJxiDrb7UA/TRIMCwvJzf607+LsRfF++mt
NjbI+ReW0GmY1RIS/LCSfMo3buuqt3ijHfJDcYOp+i63/Y1TaTPW8k2PVore+fqUzehv1GFyl8fm
DV0/zHcBMErqd+7bv7q2ckT/vQ2LO63d8tU5X6cnIzVXL8ICwep+kHlzVNOh9W91nKr576LEu9b2
tyg9G19vfYVBImychFCuPMO4TUwcSUR5lwMyEPpdGm/d7y8kKySsJVT6YDdiG7pus6rtGFaCxlqZ
ppsZNylsFfxDTFFxLNBUQXVXuhsbJIHcoORvnICiUFrxe3gQbDy71fOBn/6U1c1Dk7W6D8WCt0b1
I5NeWkH1jIa+4WPf3MYfHQ+u5tU3P4c4z8Z35vhczj8ag7UWPqhVBFpdcBvsKlNc7sbbDkEfEteM
Eof1ualwA9CGffRh8kCSgkOk/CrewtlOWhtjdsQWBxDS2sH4E+PQAMD5G/CPvnmNv7VblOfzy/jp
GFdnOQYPYh91nejWSewk3WtNDUOztjAWF5pKp2FWB7RQ5kLAlQE1bzrh/ZvxRRPtAvn2BG9gYKH3
Sf+m/E6aDS2/83P6NOoq7yTYp2ArP1ae1oWFi5n2A2o5ES7CYufgl7Yhj3ZxkBSRYakDEaDYugpX
WCmeDVI4u6W0yKriifJnFiz/Xm/KnJpyrf0EiP5JFHn5gKdNlVjcR1pboU1MY/56lr+QnyCwH/2W
VS5sZIQgxyplA3nmLVXtg/pk7hS7tnPb2sq7ZwQk4zTWKhdOsRDPmdqILvaJ0HplTIgy1OHs6tfI
dSfcTxsFt/PsdxJvnf38rBH7yRqxLWvI8ulTVY3vqpLaUnQTRret1PwfJ3OdAZV81PWx0wOvqd3u
k4Q9eJs+1PEHKUjrDsXbaFb2pgjSuW4v00olDswskBOJxvvpEaP5sT4YE5mQJ6qtuI1dLSxiG5Su
F9mdkz/SAnyKvemwpe5/odVzGnm1W4sw7iuzZPF03NW9YRwcU8ZlsQzq7FW2EKbrRD/bdZYM3MR8
aAeEzP6H5Xs89tVW6nPRj8IAN0HLROfX+lybP6LceiqAgqSYkZvIkAuq+CyZjln7h+vBl7R+el0+
Hf1q67QN7kBKQ/Gn96nP+7TYnE4pf14PculsOR7gas9YOQZf9K1ZUq+a/CS8yF8aw402RRnks7FY
i8/n0tOilw/w63QN+UbUmFEVT6701DqLB6TvxF+AEOzVQ+BuNSMvJMCTaOsWYZPrU23Rh6ds5nvN
S7SPvOGnvtPd9MVyhpfrM3ieBU6DrSorutSrJYYpqBjK+ynzrPjJ73U7FPdp3znqtJED/vpPn66K
03DLTB9d+Cp1SCmoaoHXmW8UYA+9YHyKsr3cZnaktPtZqA60U+4mX3BwAToYY3+DFY5TcsB3RWpT
bdzDj4gE46dQmG6l1R6uU9WNlo+bDaaLM0PVC9yIgo7JWtbG0BV9msKIxFEVXzO8nCupr3ZF2VtO
DGfKiOqnSq0TbKNMeDepPBykWVSf1DS/ryNFszmnYZulQWhPens/ygqqxfH++te7APtgPo9+5Go+
O9wWraxjrcBBliAEdGwyi5rFTio9v7KH4lMfvhtfosb6PEseHsO8yrCXhorpCr1jWliPOGWzSU06
vw+d/qzV8wgBnbkYClaVjsms6CWR3eJdlTr4j/fPUez4f6z8ZzG77FfkFeotaslfVsLZMjualiU5
HS2zkGaPlgZiAIIuh3kZuYVSfIINmlm+p0MtRA8S06CdKcVveStSQDSeItzBVLBPpZG6gY9RTf9F
bpBtUg6Scp8I4it4nq+acddBGuxnMGi96vhhfRuM2p+RHiRebJKdVvFDUqKzKmTDzTiolCwaG4R9
EYbPcerJ1DeiwBt13JU+xBo3W/8JI82XQDxodVo/CSbObLI+Sk4PVH0UfbfO590sPAf5h+Un+O+q
rV0uFudYLrRm/qglB1mxnuUwPmA2dIOJWVyM79fX2MV8BOZWpNEOxoT35+lkmkkrT5aVTlA4UYyu
cxWqyWQXPaW/MpqwQwwHoJUmuzMUjZ0a1jgQQujrNwul50fKAhn9zw9ZJ0YKw3HTW7HkWuqEe3uY
vuui3zt6Pn3NgC31+iztxMp6woTbC8fhkMlFuGtL7UZPA2priE326mMjYXw8KN29L9KdE/nXMA2O
2o9fdAAgVQ73IguNu15tcK1GWbyIx9soIBcmzY9eLH5UemiPYY3jYoqrW1KP3PRNkwqPX+yx/TJ3
4Cmd3hr3phl8GoXma6nUz7NW3IYVDbqNT7Pso/U6P56RVfamtNRERc6dMVcXJPSnWfuZA14cYVwm
OKnq9QfnMC6ePGn9x7LFyARNsuu/4fx1cPpRVhlIUPMWdAdbvbRuYRursPGUVy3YqMVfSsbHA10n
lHgSJwMQA8VStw70vWF+76wcR4HfyWJWLcr/w6gMC01Q+a/gzhq+11uFok1qOLlDtsdKDssM7U+6
NahLWfI4yGrqJKXRKxCis9s9KvkthmWiuHE+nN+PLPk4wmraiqS18KZYPk50PxXoSN1MaLq2PeZb
vJ+uL4SLeeI42CrpFi1YwzBTAk84UKh3K6/foVF0I+0T13K21HrOFoSJ8jI4JlFXwOQg33qalIaI
3pdfQmSuTCt1yJsGnHlabhThnLYfDoo+JJBSuzza2nNnWQh2AzQt0aC4ApJqDcQQEoH+hITOjWjG
nwereYbH/QeqSL1Tur0SaXejcS/I4nM1/UjRac4nL+lejHjj9Xb+ulj9jGWCjo64qfKTXBvQq4hV
dMsVg/dEPcXpfqiGH51u2HIqRzZZ2+lb5R4B0a8bX/t8Gk4/wOp1IwUpygCLx3alukKzD17o8lSv
WIxE2ffmnXt/FuMUBKTYoQ+zEXtJaydpb/XxV++a0W/mHD96lvWo7jsU1K1o6neZIdwFNE72LURF
m9eHsI/QTYa69xEpgb5RpzjbvKvfsJr/TFfhYvpy4GGpJ/9OsD79fX2U5wFQU5Qp9KJmoevGWo+q
7JNJDDVEMfEiCndDI9+ncvUxGbpzPc5ZAqdcfhxntW2VZBr8ecgBy6deNe6G7sagpLT1Gt6Kstqv
oB5nKywWNxh/2htw7/u5/+13+scobeSh5TpyujhOx7NemLoA9z7FVEMsm8fpUUM4T2iKfbU8szH1
tMdP1+fvvEjEBCKpSJkIi/Zzzj9eeFJr1JiA44Qq7iZ5eYtqzc7gWFYXLGJX7YUq2Fs0qH2k7xO0
OzZ+wXJQrId8/AtWa7EWAX2rFogj+aHjzdh57UG/b5zJKRzB2SqKXVqXx8FW10GpkDkYFbAjwofc
3YyPo7DxAS8tlaMA68KUOQ1mFqt17iGK032rcjv6BUPj+pRdiLGg8jUecaKli2sUkNLw4hvyxTYK
169sF04/tMpuNkWFzhPVX/D/f8KsTvi5DX0zhr0F6hzr233hiTf5IzgJ6odbG+zSMjwZ0uqsR48+
zxCCyT08MGKvVL5biK+4yhj9TAIN79pYO6j4jOHBDCu9rG6lNP1XNqfJaDWabxhN0vZbPxTaugiH
STdR2A3t9lkovbnbyFXn0hOnIdZPAE3OaZGlGHgrRW+3cW7gvqrfckXYab30A058e5gSDOARcn2u
c318sTLseidVp71hbUm4X8g0x+P9+0WOjmAtmEKhrLGDmr432DXHLyYUYOlTVTiDWOwUZWPwl9Ys
1Dl0W+mZGnhsnp74Gu4vWQ4WzEXB5CGOmm9ZiQJNGFovYoeP4PUNcnE5HUdbfs3R4IK2GbpxMW1H
43RJKaErvfa3SEu6kbuVUs4vc4Z+HGt1nge81LtBxMaq+1yOj8ixBS/GCMbUhID1Z2NcZ08m9KkQ
WF2IDHRRzzpjXZKFYb88g3gb/a3lhY7uyG/j4vG6D9wtF6sLH+0k3Op0rTCkEPsxmd1I3xVq5Yzf
qf5mzZbDinVhLZ7EWS2OQBIKGD1ZjprGbNclzgoI0ZjPCYWJIY9raE+hU00Aaozh/5F2Zjty41rW
fiIBEqnxVkPMETmPN4TTaWugSFEURQ1P3yu6gb99soxK/Oi7UwdVlkOiqM291/rWpz9VTmrnD03M
sVo0xvQJGh3S+REmGvGKy/RUw5EgvHjPocaIoXcHreToQS67IGAceCBApUpxq+k9dA1dLn11BBU3
m3t/H1cEsskJQYPhU9IJJFcvIt5LCURDr4+9A58ZYRZuL/sR8+hpBuAIIfTuE9FtXmO0lVLtx9kE
vJDrdX4ueFOelFqfZT1kwC7JTcXD9sZBnsweCa0BxEAuuoNkPHKdIGV8fA/kkiaDypphOC6L3Cyr
KmwDhPmMZk6PZhPyTx+6GIFiLRhOiJ4mLmY5IUYCU5LHwnHu5ph8KAg/IcbZU+V/CKL6ArCdopx4
VoH0NSUL4qyb9zhxQWWR5wXlWQe+WDS8ha4qghb9tlEljzJuTJyq0UejRLKW0TThFpaBaUE58u+r
+m+rDEJvnFVj0JD/YYYQSYR8aigC8U3m9qxF4QLf33yzvX9zkX/svbJU0YqTxKa/17BzDJ+zeg/F
7v/0S77uqYlIfIyosY77Z6Dt28I+SfPNPvqXoxN45ZAzAmmCqMp/eNUb9NfBgcTd8tut1rmQKVmy
0c87XkwhgnHwxnxTblw3sC8F2n9c8csuoB05xbK63jrEBNob0WxjXJLKYqXfDGv/eQrH/vbnj/uy
EYAuAlRan4htG3Oopgq8yQoT9w/jR1mFZtDwWbeb5WVavpMYXv/gf/zGAJVwEgJV+Q/j+honzsiu
dzVsAEhP0a2PviNV//3J/XGNL/UUsJ5x2FzXeROvTwHzHvhUDLQvZs/bBgMDrG6HVqyLc//nvy/L
vz7APy78pbiikIODAI4H6OhiuF+dV/EJP2zzXT//70/vj+t8WSgR6HG+triOv51zmjeb6H69Xzbh
Rm3pLbn/v/2oL0uFzODCJe4qtmWING1Na54OtvMKp3Xg2HHUhx82/JuX75/c1+v6/OMXXneZP+qK
2SNTBbjhNUOTfow+KSxaBM0Ay1vd31Sdk5Xr8nONVV6Rq02q8bLpuhu3HkmXhELX9aOdCJB1NXQs
YfAprv7DdhSfpVuz99l6esxpjCjFBhrSKAYGcLwa0epXJ5nvBz2fNJxYKvGLyXkHO5HtzNjADVLD
+L5O/g2cAZkSscI3JGHHaLDuDzNWSKHuBvc2IhhVU4U3mH/nCv9aAcGpTdFcB/IXiccR7An/eVd6
MBG8mQR4zvFHI3cLxn1kvWvIY6n8fZN8V0p+fVe/Xu7LgTGqtNfCpR5uqhoKOYBHuqnPvifLf70M
DlFXMj8iewJA8Vz/S3ua16Xo6hLJENO6X18kK+x3O8LX+/b1Cl82hB6+OhNg+W74CLgAuhhjihkJ
KD/4BjZV+cp7jYnKmjz8+5vzt0/hnz/sy3YgKcADbdjIrXrj5EW8OZ/DcPvvl/hbQUfhOERSLxQM
3tf466GpZ1vO6CrYTbkbIT2h22onNsM339u/3cA/L/NlJUhX9JioXOXSc+pCBb68IlE5s+sONZP5
tq1+3b6+fiP+vNqX3sESYTxDB0dsOYzeqxCnaU62/37f/rZTw25/Nfr7QBd9lQ9FHKCs9dqN6d2t
8xoONx1SG55Kuf/3y/x1p/7zOl9uHCCDzdz3uHFmg2j3Xb+N83W7bNwco8H8u8P9dz/qy32TQKSM
8UrFNgr3y3ru7wyxKbK8vqPr/OWFRUkE4DjABfAJf80H8SboseC4RG+bp7NbQAepv4Ny/e3G/XmN
r9laIorbtVe4cV1h8/8R5DjZfIcZFkKE///HBDAj/+8PSr7sQMYGLAhr026Xiv9YNPglavaSDQGe
ZCui9k1cjxtJWXnftOf/diMRVwYVG8TiCPL4ct1SzSHrmwCnzPkCCyAMt803usq/1UKYP/zvJb5s
fWU3R22z4lkFSQq4QY6RqDJDGoguG0iqn5AuMIn0m1X/l+3iPy76ZeODNpklkcJxlk7Hsrlb5Gcg
ThAUzHTfTO91hxSIJB3P7rAU9kcF7KcJb5Pypn4r7XeVxN86FP/xd/lSK/HZsxG1DKqcoRjKXYz7
7MIHVblvFPkQzd3oQT2KHIcp+/eb8N09uD77PyqYCRZA2vVDuwVrp81cCDtAKn4xMfMyDAWqTTgm
uVhc+s2S+u6yXwqnQDe9M5uFb5cENX3ZAYFTh0g8ZjLOnWD91a5wKonv5jx/2Xmugw4QJv5bjPmP
QehiKRESC3n0Dt0dDd9gHaINuDGbf7+pf/mi/sd1vqxmx3RB5yQYZwndgtbkQP9JGnbnL8nGkvWb
d+cv39b/uNiXVVzhPMYpBcQLEKLTgGjq7qDkupsX+nw9oLPBFmvw3S/825aAQQFORsH16Pn1g24c
2wvP4MM0OieDfFRc8pva+m/P6s8rfPkk6d5t1o4ly0ZRGMjWCA2UzvfeMC6J3+qpeY8G3n+jWkUJ
er1ZX77p1wHI//tdX75NhntiNKGB1gYA4pfaB8QyH61EchHqdd/NFtZGsEHL4Xc1VyhmotU56HAu
AuazIzIKpj0+1+G+TcDlGhucVb0mJAjuLcPbafLXB8T+1gffkvjZ0kVMEEwO03M4+AFyU2izNEAO
IzHxpu0C+G7EvCYfVdwxknp1Z9huIJPfpH3ZK5B3VICE6XjR6Mf4Y38IPOntV1bqLauuMVVjTdes
mfgEmcvolx26j13/mbCEQsI0VyukLnHfeSkxnpof+6oG/qpfHT0XSg3aLRx3ZSSPSm2e3WmIrkkM
SdPmnvLQNXLnMb6UU0RuMZmN9gvvgwbobkCLLqvLSpuNSLVoirL1bJ3qIXDrbJrXBlMl0fIf3JvN
UxB2GDD5JZncAgx4p8xE5FcfV/zkQUUOA7d9jsObKS6rFrRba3GKG8ny2rCVvUxq5k1aR6GdjkCS
o+af25A+dtFVYO/A9LBYrwQnHtId7YMU3tEe/bKwSpFzWzhjtO26K97dicgJnD3zOgoJ/Zh5kV2U
7MImEXAOciQtRlVwaBuOv0Df7CHj5nnVNtG5GtBcYTiuAzp6Rf8D+QsExlRxk/IYfLZWwE3VqvpO
sYncwgYD+UrinAM16j1qLf6rdHuYw1ovBzI/La0PcZsHCDkl0DQ4wTscR9iYAuDie2fcOL4ToxEH
FwCOanvf6ZHkKpXNO9Le+TwmJxZVuUPpO1zfokPvM3xBn/bBBMlzk/DknagJvb/l3PEWQuHFqBzd
lNfBH+7Wiq+7eHkZG9YXlfR5AThmXHR2Gg+hy8etNgBSe4BmCqb4DboGGf76+CrZMrMGmsU4jm5H
o47VFHUbZn14a0y7j5W/G+JpzCoZn3vclmyo4r7wa4REQEqlp4t2e+xTjrvklWjH3RzYekv9eS5T
i9wAFO5eZ9KlRF7tAjDebTgb51eCSjsKFT07w7Dt2XQTlei9LnBFkZmeZiUooFRoTEvhgRJfxeoz
DnlQRLwhZwbqNM3W0U/QP7LgptuIoNfJWrobwJErFGSROwuA+yliNbhgZmHxIVZi+sWCujRbdExA
F2lWFeFp9TZNXF62mfS4+gmEXYIZVCDZExE0uVeda89BpfrHRBMFoSUe4W+FdNPUA4HvXBvLMZde
KygKAK32F3xmm+Gnb7ThR4/Pwt+6tO6Toow7giJI8mjbqhDZ7c56U9dLkJeoVqRv+aVxS+8Ry01Q
pBm4LHOrM1LDDwvC2LoUlrEmr0UAp1MYy9OIf+vYRsq54cGcrDj0Q/Q1Im4ILi+79r+4q+6V9cYb
iknvLRCb4NdHLfA9c+2dBiy3LpuBvLs3ji5POvTfqCvHwxosM8zLzqPRNd435s3YVuTiiBtw/0cE
iSNi6DNQTvQs6mrct0OPpI5qGnfuvHhQJK7DsdPLkIqhgnjTVfW5S4y3MxHyMt2hjDMD5eO20c2j
aNdoVyLE4FYzGmKroD+0QdTqqq1+92U8pB3oHmldEnL2kynOmqQcXnWEJwInbouwcE5HvCB1twGY
MAccOniIW0hgfVjE0DFtDmvVIFdSnEjCLlq0G2maZG8132mi1aEeyIyON+cFo3RfCVIXqlnrX9KQ
Pa7OXsLR+7n6dFtXkpybmUygriIKyJPNySfDg8XeloJWs5dUPHih0MXq2Uekr/XFyFyRrjMK72zw
oHlZwbE8YE+G3AbIbPFhWhs9YOKhd1XdsjZvQJdWaYwIyU+nNBT7jushXtfvm2rfJTTBswfHrU0r
bIvbeI3623UBdLFi+ANn1AdnfymTUwzfcpH4bZySfpT3UUvVjs2SpYExTlaziea9ZezWY5N+toOa
82TkcVb7iGsw+EAACMTQ1nKYfXKAdb+t8YTQm2gsGJCem40zqJWkw/unncorQHMTz6DcfNClCbIW
Kt+r0sWBEcoxByTPtweufD8rrYX+LQyrzeDJR+RN8O1UId1RsHrC02/Hm16v47Yp55fre5ojZkLn
iPw+x5E9jat5tgL2aeO5z1FknG0EBGaUYBhDppYVPR9uxIQYQr/lAgka0XKsylZr1Nl2T5hgGV4c
em4BBS9YoMf3KrbPvEbCbiST04Le+gBdDuJR3LuWCX5sLf7bcSzDZ4L/AvEjbYr1szea18fSMTLl
wThkFljgdKmofx4GuJ7nUSa7SmAvX4O5exF8XjZMivkcW0wil2G/RJgceliah7l0f8wDMukUEEtV
Q1x0MQb6xMnQoRVOe0zeqdnZDrnObQvNVES2QW9w1q0M1LVlOci9UDC4G9UGv6GczLoyyCUS49IS
H5v7FZVUAQ3o85hYB0TP+qQiHd52Xnuow0RCf2VhPq2DA6ACEb6smhWtsfKmYaN7xBqZ1MZj9XMF
Jft2ieYpi8Ne3KqOFC7K+hkExrTHHOtWolzA3X13JxzA/RqykSQ4aj2t74FDVpuJUK37fhqm80x6
TMquSD9Mtmhlg3TUtrBrsjNSpBMGVtC1R1ExjS4ChjC3o3McpH1IfmEeZfdiWMs0mMMzbDPyDviV
J4Tvnl13PXRh8juGwS7VqJ+KhfsKp0nQ6LdtEL5OQYt5CfMe3a6NN2tC2a2EKk6msOddVTAmOURt
stwwF+P42VXrIew9nnY8JLBvY7iyXmWxjr8UAaKA+s7g0xh00aEyvo/SDM3Q6WgCD/C8yl2CYpgQ
FrN6EtKZnjXZiPsKva4zPI1LhdfaekZv5Nx8GIE5p1ZXMN2adPfWY1IVeln0cS1J9RyjKkcaj7gw
mB5eVCJHwEwn5RacjfQmWbvu4q5LlMPSPaaMuGSLIBkMavwSIuve+i/CE3BSC6XfPbykHiLdM0N6
PPuWYnRqy3qDfagHzSBqwizhLd8wqM8P3gjkchktezE3zt679pwBGG1OlszlxZ8iuFvXOb4ETWl3
JOk00ErLcvSDxn2OFXYp5oYdCjBaOKzhe8QwdyfOB3fn+rPOW5xVfhqzVvsBOb8Hp0SiDx+kbIHE
nwDqwYfkF/aKflvGPsPAqa5gRq+ozfB9irGquY+RazDC0mYcfkuEQ54qvfjPMFLFKnM60iBawEAw
r3SVN9ZdPjo10+cu5A1i0KTC96y6mXUkMRVl9NKtMwbcJbNvcl3NscWOkzKnwjBVLHBEAGC1IbXp
dpFUZJcsTolKxLc29acaasHWym3k4TY4eDp5NPXJFszt4NG6iry6vXKQoRSO93OyHPsYaZPEYi9e
10WchA/zvRBwslfKlvehnwxV1nglnJFo7dOMSBFAQ1dBr1eIzmP4ufGSc0aaDJHMLlau58gPD22U
Q2MDzJ0lhNy0HNXd6IbNrzkElo95/Q33Zzf1ljqAsnAqP504+iU5GFLEGatPUs1yX82238sqiLNS
hQzRR5wjH2hsqJ/Zerg22Zv5Tvhg7joEPfhUutg9AGANM5bEGE1gsZzJioTNNJmt2M6aIVkzhg0A
ahd6hFsyuY6RvSgDn1NnwxRrCMtUN6YYc8Zrxsa1OXgoBE5lkgCEhpk6+HRrb+8o7mmGfXHORxGK
m7KvFx9vFSe3g6b9MeySNVd0jm6SEsnszHfn9SAngFFLHpFU+THNO0c79/UYrZeh4r9HVI6bBflK
xyXRkN8D8a/kCXOAoQeGGC6ftIFeP/e1gX1XxTHm39rryyGr+o4hzJM4bEe17eFFG1H+KAJRhDOs
00UYdDJKA2eBZklYEBb4R1zLyQQ+qulskvVIY4ZzBSYPr55x+8tiyZBRx0lSGF3YY+QxfvLAeL4j
JaLjoAP77fn/Xat47M1hpsJ3tpyat1Liz8Mw8wGZgUkBCke9GWL3RXHR7co2rg7aGpKRaDqTSVgN
DzEm/Hxu3/2li3YaCtzbwJW2LkZUQveTR6sfUoW3cg2CLVURuTR91B36KKy2tibReXLiyULh0JO7
CV6Lbdd35LONQ6cYAmvfG9b2PTzZQ3NPLY3PZdOPHIlOtbkMg/45u6CcB70G2g50uU0X1RPLYjHN
+xKVIw7DYxdeAEMMdnXtyLsOmVyvtfC7R+S1tidOvCHlnpSHnnfqHS3g4ZJERiMkzHSQM5S2Puje
yqLtXVwVueTDdnavEV5B5W174F62MGVVx6kD/XrGpNDR0VNTt82EIwS7Vx7CFdKqD5Ni1Gt9pHwG
Wpq78oMk9TvTSIsdAxFttJjNmEMtgX8jCbchPC7TngwzQLVxDFHc4MvHoXLCExI9gb6uI3aJ+eh9
4D3qbnzfYrA3I3xRJFduiog+zZSA32RIcLeECpxaL3jCuXNIYTFD3vTsPDXMJodm8qtDrXF2hfwD
ag0YWn6UlR9mUQf/CG7nxpoVgeIlToN56HXjIdF9lTGs9bSLphduEBDg14uTBSDHbBu3VRvTznyH
/R47dGQX8ZvGVfUcTUC+TS1O5kgT74pVQui6DvHLNCIGjZIynxxxj1YETQUOtwB+L1kVVjeaeiNK
0PGOwhEq0m4QHmaWLTIf+ZhibYcXksSwrwj+U0K5mHZ9YPbVQMyhawUYlGUpzteTFXojJsCacJEd
QoOgAEjJu0CgNh/AeYdljQ/lDxnq+k4HCqNRDSouGCrT/Mm41ZsaqvZz7y3x3p1U+DMSHNpLiBaq
kzFmvBs1nBZWVfWHHvz22ExQMdgOk1SjSPzTAO5d55HjXNcDJjPICNNY5hPI0xlrbbybKgUV0pV9
4kUGQ9s4Blmn6eqneY7rTMoa/3IVHvDffjqzDTZuTS8jvkoZdRdVOF5c38tAsddegG2cItNuV8pJ
IhoFAXhpxDxSUGj/UZV1ctsOnB090UDdo4i5mUzwnkQWKZ017S6sRjotPDN6583UvMHH5GSddsJd
z8vpYIMSRUO8uMeFzOeQcpKjztdZ7OnuFHbB2+K0b1ONnlLcRMeGwNFGWMhuBcGiYRH63PM7g/ss
ddemPbdD88HmkTx0nEyn0p/Jjhuf/FzV5Im8CU1zPyzx8Az7zrh3V2p+ew33izZhz0k3TyltDar7
ZQCtfNL0LgLxPpVOX8NqMHtZXXePDs50WR3DWchV6+Ht7eMinub4tVX0N2lG9swpAutr0M3xM4D4
VsDRTFaGexcZp6D+r6/rhM8onLQGvq4khIyrbs4wQOhUTMFS8Gqs8im0Tm4d12yGWlS5Hg0GushY
eK4r1JNe2AQvjRtXO+ZXFgAcdsNKHhdt2I2ofFaMqWK5opye+TXD0Lq3oiL2bph8cakcN/iM3eBN
JJTvuwgZUEnbh5luEJqGCOYLKANunnD3hxCRjhAFOng4z1Uuxmx6MTv8n3GxrjHLLA58z7NCSd+o
MKdjhL9YuWD20PnuTk4qOdEJray6RLRHQlDKGT/sfy09D++o1E22xohqG2Y/3CBVz3t1HdsilzZB
dkxm6mouaDPDqM4tsngBqX8BU/vGoLY+1kNwiAYWHOs1eu6lbaF8rRnCe/rkggY93Uql1cNEtH9N
QpzqnxR/KTU2j9Ltm5vRBN12WRMDBjZ3kN9mXWxntr9xDbnHgce8rOvQb3Q8j7B1RclFlg4ky9Ap
gBMQdYi6TSzE5kMoRjBkgZ4AgSvIxpBOv3Fg8O6QHxtOue0sDgqhRg7iWOuhMLSpTlKs64H0KtkO
xMZ3nl49f4fiNXpDXmh74aTmKqtqQ/sDOivVycMBCWpCVA4npDxiwMrQzuValuAFzFXuTe5wP6+x
dnIRxsMldscYQMqwyaHtDL1Ny2kv8j4Qy6EvOZqVvKLdm6zGn8a6DtBAlSloy5Md72q1tQtpdzas
xhdDaLuxtAcTBFGVyGWUs0HPQSz6kkxe8xPqUXSV+wUkfY8n2NujCH39MsQrP1Yvw4p4rlxHPcoH
d5WH0cARVMfM38g2NOmkrjEBXdsOW3RJq0vFPEm2TSy6SzSx+dJOankkKulu5dT6DzqYr7vNGg47
V4hmx0oU8lAciSfQFPFhYfQaUqF6tEXrcH4umwWNrpHW4wZ1Sov9uWsHsBbM3TLJ96Cqu8tShfyh
7xyFCDRvOMdTZO5k5TSFJ1B5piurPxFRcQsQJqTFPvDUyF48wzvhvw5X9HDiPMsq9h4GF6mcHiIv
jr7T/nAsXQtIJ1CCqeSOWO1cVht2aRDjT+vHh2Tx/V3LsVO6MwSYjvzllmthQcFGMASyCZBEulhT
QE3Nbo2Z+Cmw487zFf2QZkC/VGJhDEmkj3JqhJf6yrSnwQG0fcACc9G/T/katVmIP9uVEbYzZGmE
gCQnCkWgMKREgThuAPWb86unWg9oyaDnbC8rOqN3dT/xx6aT9e0wDbgHCaIyqxkv6DglByT/zd61
vjSpxjhl3SukVb4gMhidvIaSHLmmww8/dhAA0dxUU9DsxjUuLEqjxg3PfI07mNsdBwtzfMTcANdX
OzE4m27RSz46JPMahBl2WgwZ8eWeevoSwhpPRhSrpTqitM6jqLosHRA0rmqOMy3vVD080emDUZwU
pxiAWS3R9cfD9VgAc2/LH2JF9mFcbow73U8hQnFKERdewz7CJXkISrDbdTRtkZ+J7loAILixMCcn
yOnV8WNlzQ3h5K7Uy2lC6xKVEmj+y4zXrIP9UaA0YSRYs7gf3pWcHxMFErYnDz5SyndjUuFIlWD/
oz9mnP+XtoNHuNSIMcGG4CzoSLpoED3xdl72XlPfSHhXQL8jWCxTuS1FCCcQRFXuU+yE4UPgBM0v
VUOLhZSSnRqMuZ1c6SAFEr39Q8PCmgPXh5EdklD6MRIfY6ANQxEx1NATI8sDkxIPR7VSHTQpP6q2
Mlu02Dee28h9CBEMIjnDZl8uc/WG+lBuHI7PQDnQd1Qp5lr3UPR+pEnBidzMPa0ROxlletZqM5vq
iGMxzca6YVB2Lrd9y4DdiKx5hgZJ4BdDUFZScQwVc9N2Va9xteRO1/c5uJYOjgTAsVl02ELSizOr
bVtAEx3/mElyP5O6ndNynWCNwrDfz8YSPLMsWpbmheg5aVK4fFArYjd5xSQzyIZofkSRWt1PCUFA
5lB2JCdgI46A3KKZ5XtPUi5sP1q8QwMp4hKOjaCCWWdJchAKz6VDsUMFw5Cukdga3m2GCv/boIPX
NnI4ARl/Dyt23o7JuEc/+MZi3LNz+tCexAzuYezvEK64phDCrCdsADA5u/XdCqkr1O/u2fLYRQoW
UzsUAbfEjOaHA4k1hPcs4TKTSYIclYj/8isQoZJ65wjcJTsBZ+D7n3Ty0xi0oyM6+sOrlwDA04rg
XZklSYfahboUGTiXKOrRIpBLB0eUuYu596NOwo+O8y3iJ45jNV/Q/bqNJD97KnxXSIFbmGyOfbcC
AAhDISxrqlBT78DOjMbjbo4cshUD4oJJa5DiGHlbtjbZFCNoxqXQ+ZgQEys1jzBZRdhlHBPdo0m0
x6Ia3hYE2KYeGd/RXdjPouc3Tsk/KUMTsB3QWx/xeXP7OUMCeFnIoXrprjmmRHc3boltK0An067h
7YwWTO6V0VPgig2CKyRc4STMAwp91ohKuMEzxUdL6q0PE4Neq9+KllnX+OiZx9sRa0CuFjpGcDVg
Hm/TnoAZsNTuk+TY2ZNSIQCtvusRBpqFY5n1de9n7hJWe9gaLw2nJwTH8Ewl7cW45ihR4l2kgh8/
8ezGa8oNNe+1SjZT6YwXdCn2KHf9HOlfD2VCs2haYVJcpNlHiZT7yCYXB+mCmJMuB2zjacvc/lzL
bovAD4QzU3GeB+c3jngbhc/JK7Yf9rOBQVBRgjFF3KHjuMzjEQO6OvUqXswl0XkpzaXVzV70GP/a
oN/hQ3KvVp9k4ZpsPTp+2vGdkwAvUx2gAcP3umFLrksH5gINrGLpRCXUiAhtNn26WozWRN3mHGea
YorA+GQM6QUKzUy8CQYddw/n4bWL20Oi8AKqpvsMlvZkIntw0UUp09I1UUGjcV+tY1gkiuMxuHgv
BIAZEBcMKQvtNYmw+k3UuJwl5ok7i14THA5oPGEsawZdbkZ3yNDC6vA2tgeoyn9QhMeNYAkzk0Av
u4C721ZlUjQEE8AKbUjH1XfXnxPUBvaKNZtbmSdluRcSoyfDxt00mUuHnEscjekuQfVyYqo9uGhL
L4xyDA3iTzdeMEpR0OKxzqNFFbMt+kQ31bpazMP5+xzjEWP2wDOs7pNx1UeDLQwV3bDDQ2kPYcVP
XUKOEmewNC47ZPhgmUBmm0c+u0cEUPhUeQsaGWrEaGW9eFG/IdpBTBSGep5uER2Mf3CryMmDiPu7
bkD3Hqn1aLJUhTsu3QNfcepMUe42txRoVWlYgC1tUOBWeb3eJzbKbJjgANNA8OdtVYwNkBm7HxD7
silrRJsLHmWz/jUKOuau/1MpiF/DZX0eJ7QfUZ9H2I1x0rEhgrim6pV3DiDns0RQTYLyry43i/Ha
AuIG9OOjsgdJ1i06OrVn9JskXu4I4qDruHPx8xWNlpzPA5hPSUXTqmue0Vd/GeTwjlcQQjf/BqCf
1MwJyRlqXywmr4B7EK210rtTUZkh4BzJckKD/xCNhR+shYBkkhIY62Wd2xbh6rFXZVgDQxGYCMUz
ae7CAAS+UuSAQd/iZ2LCji8aB3c7xCwaUKi0XLxfQ8kyVcL1gh0ayOj4tdE6a5DH4y/B2wr9i2Qi
s1XzXFIPaZnqJhniN40PXBH4QcbEuqsh2Q6YouBVVKBNc8xKQyrvFl1nyDpDe4+d9AhAyaLREodc
oKmAi3PsZvX6O4aaHQNqDNZ6B7HlyotJCnrdQyJ+c1otBXpqM96Y/nlFt8QIBNMrBWohM7fU6W7W
xekPsNe4mYcezm9nJKcynPbStbtRRupGy2k74xiCufSKho9EhFn/PHcLAtbjJdnZWELm3WIGh7l0
B7eZU7NcO+jv1NEqw0zir9zgKBoC4xF4G48gTYKAYHCsfQ/nMUi8+3q8mZUyJB39iW0AxYfi29E5
RZ7KSJzPzkE1aPkB6+YpEKNE+lK9Dy3LkXLVprTGCSXAjoheZh2O/0Xaee24jqtp+4oEiCKVTmVb
LlfOYZ0Iq1ZQzllXP4/7B2ZXuQ37n5l9tIHuLpoSRX783rRONNuhvJuF1+Hj75sS1LrTjMav6vzR
FR3+wlavPoRGa6ya8kfRsOi1dJ88wrX6qkV+ZRQp1HG+s4Csdm9MA0VqTrGNY45frrprEhyqTTmH
v4K+0d9D0b2DEfaooiMvBjJ55yjpLsygbnG/jaJkFY25uKym9raLh0vDsthv7XirFvPCmkZSW/XR
8paEpHhSI+gOx03nReBvem/foC/vOCNzcV2x57qlab1AC1rFXK7Kpp1/WLQOLmQxi/U0d9vRyB8j
mkTQA8zgzoWTkCT1hoth/FeAiHqxK2gjOP2dqvCMrOZJbqblr4bN62oM847TV0sxP9G7y1qV23LS
t33iipWm9w+BhkeKEb5GdF49Ky6vgE5W1dLJFUettzTG/hTPnG2X6w+pluARl67mmg993wd0tHID
8v1USxpSsro2xgGnkXiQ5N/p+k2vOzWKEKCSpns3YkGEHZIrFeuXedG7qyJX6afMiWJdhFNfhPTS
8L9IoEz2KfZSUbU8FDhJPbV1U/52J/tySLsPwJU7jYTxO/aFB7ZVSo2mbQAV0pYQ+zB8z1grg2YV
NzZWttQjkf5TM4LnJkWjNlNK2EkW3iCFI71oLu4IU50vxsbZGmmu1qIsxV1szsYnKFo6eFrZuPA4
dFK4NEnUcm0tn7rTTw+kTQKOaJj2WotWXvQiodRWFFxpCG3DqGT8awywnNDJcvQaxWneDmpZZYkK
tniI1ddsUleNFZlrpx5WvBxtZY0OESgcZZTjzUqnCbHWh0zx1WNW32bmlspn+gtj4IGQ9xDn4Iru
m9n+TeNhB5DACZ25/Ss4YeaVQ5rdMs3neAL9lJW4yxv3hac3skMKk1J5sM11DxOyLqoP14h+ABLd
OJnONol7Iz1MvaHdaeeB8pDO96tQ9e12NrijFRzp60rDoK6u9XJH4OOwSqr4DWy6gM6l22AfBYQX
2jUt7Zne+rDq4joeuniLiVK4KmpoIknKvjYWti9n65fecQ7MFR7Eo8s+bQFnuBHALo7hVPMllHSC
tPzOyR+noVlYH/JWk/VPFsvKDvWXskrXHEw/rYZD0DZsn1bxI9HfD4YjL/U8ebbaMsTFqXiM7Ooq
kIS4K9R/pattZ3bEFLL4Bc0xl4OQIxeyFtr2ik1fch9YRmcbY3u2GblYJTVu2KMoHEySuxlv2BBH
or5qMr80BNFbZe9eqSo3ruZGPc2FWa7Nggv1EEYDn+2EKiYaX9lGioespajI6HPKSVz2PY8mC5dL
oZmNT7n1qVuduoH2SZR4UhsbAhJ/m9TZ9K07PyLdqEqHadOYpDniZnC75KydOjZf8XVKALMHQO72
sbd0Njgg88lL9T3HIinMZ1y0RL8Zep4e5a/5Z7KHV6zn6d1nPdCLpul7n6zu2moq0+NqgzmrwUXE
1CUlXnRP97RaPHzTcFJuktuuGG+1NKajnS2fkY03Vsbiv5OLlJ+dM1IpNxP/egT6mCjxTqt0QN8T
A2OZ2eWUAB1rjfxT6Lp7qWInfUwNu7+KhJ6vqqH+qKLlUZsmbdMFv+jTqrdmmqaLbu66n3EDJa1p
crnpUjN7zDQ3+1E03KHF/imPUwqpotZBZMp7l3DJy9IoLvOKc8OY+mvTSKztPC7GJhTiDwx04dkd
/k9OJfbUisqrbM5qY+G80mqg+qFI0R4ngUYSZWNvjAKaoYQhdo3o19wa2oLLCDT19j6VKkifDe4x
UJgmLYrXgKUhh4CIko+4X9pfZSPIa6wMwbVclXK5w9M9ep6gxj25RYdOrixoSOhSRat+qeersu75
KXNjkBwnmvZCJAu2732Kn1VBkZ4AqcOAsTvbAp4ulmrdio7wUMMqnSt3Ce2eBvkoH4vM0Tfz/tFE
Y/ghE/pg7aBd23bT/Z77zPjLG4OQ6DY4qNt6TUyvoduwVC0VvM6Dnt3r9TyuEPwmHF72Z6CMbmUl
PbKULk5721dlqEUbEVHwXlpkTN2GId+PPSQvjjX31xlmaZrqYV9SMzTB/Cb0SVH2NunwWmq4fVkm
v1kUXFEW3FXlSKebci5Z1XlzK1FNrqcBNncpunbNXwYadbsnrSIVVevEqkWTaoFeUH0KcofXzojD
xpLVuzoHV5n16Uejz38Cy3ASr3e6YWUNyRoeBBBWaQaPGUGQL+ZULSQKzIAeoXulRznXyYX2Voy9
y6rj6WCmWwe/Cj0Dy28wg8od53lJkmDdzU30XlWTs5KBuc9WLuD+pGpcRSHHziab40UjhMxqX4La
CHYGzatNMczTRqcJpkARcgVeEceZY66XtIh3fTj0mgfpS3dWS1Hny52e1hZlndNCLauaEdQUoDqz
VkJmRfzWJlZ4mRQ03ajSkAxdlVV9NQqHhRhLxHICD5knaUXVTokAdua8cDdwLcxP4ql4XxSMVoKK
5o2DteVrtHT5uB6bCZg4MC+Cvi3fE6GFct3SMASNUw5Iaw7J3OUYo9slwkuzjzVf1i3sLGwQLuJ8
mldjVMx+ZGSPUQVISIKlD8PVWJsElHjFYL2aOgyHHN6QD1xj3g7dvDxBBLOvJpwBWIjmCErbDrey
YTWb5nyRJSQ+LLl+EQ9QVnn+wfBKnd2uJhlfVEERr5yQXITBwSyw01rQFVOuIB3gKphXXj0lFwPd
i2zlNgNM23pW2kcK94oeg8TnlV5k9sLDC1CsOmlWrZ2BP+XFUiy/nKUT416quODnDGi3nmKrujMn
oI64ijWccYuq46gqxrWoOE4Dd4he5ez2IITxXUivlMTPpnoLG3DS9WS2SUtPACIbQwWJ3GRhX5te
45hoGpXqAVqVTRzGZHPtTChNNlXIf0GgROXFRl4qLwjgUI51PV62oal/OM5SvnPkb8VCL16PM3Od
xZFOyl9QXjoEIr9Jjdpcy2dcPRuXlUlr1n5IneRHVg3cLSoxeVqwtBs7sPI1I1peW0byuoZl4Lmg
Rp4t6vgNhPlahqiD1hUsA6K5ZgVnq+vr4bURUUuUr7nnJRrKiHW/qiJ32OkhznAeUbcl1wgTVtwQ
d9GTE9BWFWgbo8x01hIMA35qDT+gngtnm8yO9sfSQPK8qRHzQsKSrHGRBqgaiEcu287vs9Fartsg
1l0Q4FDQmclge3gYxnMDALOLCj+UcLQFug8WgJNc80XOLyX1weCVhWKu3GR02OljpQ27SK+44eaz
BC9sUlN+WFbegicayW1kSvMtsq129jsYoK03UCvfDDqgltdoXdut1DS3v1pL1/5AjdB0zwpG6z7+
h1PSVZ19xZKvuKwHNhcgm2LBEMkmk+ZdNpUGVEouMBCM5p+qIzPDL0atxkC1UNwDEZHJMTA9Ctf4
Kt+zulMbOqqEpZlMqlib6RytmgLTda0abtzWoGmfGBPyQPdOX7SfUV+p28HW1RoCIxC+MXxa8Qgl
uSFbeZsKwWW9tGJAH82BaZpAdl8rt3LXem3gETN2mbgy9/jrXjGx4mLDmTmk5ufAUv1dlOkj7fby
YXDiCBqSBCwdh7KB22szv8ZYdoEVjosXK/6i6XCVdqC7rHS7iuxbpyZqA04TJ/Bpoco/Utx/6R2U
ZenOXtEKy+u7/Af/xyh3CzH5bBP17yXu4PYXcmsBEusDlktG6D449XiRgk4LGL2qLJ77METXjHv6
BJ9NQ6Bep/FLao7vp3/bUQHIl592IKIxyStFyoYARH/N4AAQBKx/VjEGkOf8Jo5pkewvAx0IaFy+
PNcNuYROtf5RiPm2W8K/S6fKl8KcQSymEA9V0zyjufy3Rgi/Px01koE40eZ/3598b4T00XMD3wap
exIkvP4kF6IWZ/Rd4t+Klu/jHOhoOnKoVFftH+O8anYIidflClAG9ro3Xmeb7KxK8d/SoO8DHkho
tNqFuO400tcT2dLsrZKLBNtVqiEuy6eXyBH5JZpYhY+1sGx02f8ERX1Rr2UD8aNhxUNskV+io1/B
iFvF1/9/8st/v7Hvg+3/+ZfBAEaJLGnQekb2jt5aYK5i5BznROBHpJDfhzlYGBVd2CLXHOnvpTvu
uwNmUETqOmjmTfPaa+u2TC/r+pxF0r8/gv2oZNxBlhKWPDSIzgi6BTiQMF5H6g4ig6vZuifSZF6l
Ke0J2fxc4v+xBcv3IQ8+8BnuuLsY4eJPLVjZPh6hCLqbtmvCrZi1j//VUvnPBA++8tmN8jAYbSC3
Lr9UJQ3cJ0LlwVG0W6nvg7KwxTXSx+pFLf2jnOUZBfyR5+uwv7qStWqb4jDcOoyxiZgFK3WcY9er
Bn14N9LC2RiISt72/c6WV2pZ56J9/r2JIi76z7D2QSqMoeAW0T2eea0SRjmJp+6tLdeSC5qYzzj3
Hfk+vo11cJYkvTXCfu6lH46gKIpPvtk3H+ZJiZ3eaz9Pv9AjM/vmXHqwzYxQUkJ41NJ38jdFXz6v
82SVaa9OEVwoLT/nlHq4q3FCCmfvrWeSmeViWfb945+0esmdlOHkgpxpGfp6VZiO2JV5P/49PbPD
53g41MGOjdIryqn5RmaW8ElAUHi3y1t1RoErD+0L9sO4ihXgYsoAqHjwAF0OJ8x0icxY4okKluuI
BkrpoY6Y4Srm5oqgEvJ0UFhAJtL2Ei5omZ18cEu4ea3ItrKQ861oTPFbVRGE0rz8pUHhXqFHJbMM
UrOXcwcDG1P2PYqP5zBE5egM2gcm97+7uLok6hC19+TAoqownnLyK1SPd7TekvWCzO1/mgj3z4Qx
lHKVq3QddvH3V2gERAOWCAP9wu5uJrtZQ6N9adOEbgj+j/X0a9SGMw/52Kpxvwx58CqroR8bAw8u
fwmTe6eqeshObX85BuH8fnrRGIcbzOHsDl6nHYIE6pGELgQ0/Im2IKB/RbWcNeay1hKlXwdSU+VG
x2v2AtTboj2Q6hsjhIcPfhytBB/ruqiBEq0KGkab2k/cRDIaj04E/GBW2wFKx+1kZNMGW78eClfs
QEjOMuc9pVzy8ELj5Fg6SE0pbb/T8zv83P+ZnstmZWAiYhOd+f3lKejr/BB7BNTzmif60xEXx7W2
nHlh+6f0tR4+HObgTHJVo8t5Yhhr8uJooVvmGqsx0e2VU0XXsXlTm7TY4t3pyYn9rz817MHhFAGH
J+E4SN/mer9y4G5TgzqbxBHtKtBauKZj9yqj+AOsPt2Q1rB1hHnmhPpX4fH/5m4rE32YQ1DQwfeh
C2fOpT06Pj4TnuxugzG+SouetmmzK2DZOA0mpgAwhjgz8pGvxOCv65xFUF1wDfr+bgXkNK0Ps8mn
y9Pcl6BBn//z52tgcI2Fist56BgHI3TJmAzQpic/g0Lr6U4achB24VvTQEfsFf1fMjldz1qIaCa4
VN+N5XTTFuioTv+QIx/pN2ekg+W1RLzm3qxJ0x6H16Ijo21Q+n1jV8m13UTuLffUaCUnN/VPj/uv
ex7v9tvABwusKMARzQCvsSkzCboKm71+EWJzmQ+XiWggQpTLR2cljyJVBn5T8fwkWoSvw2w53sDF
PSQJdRCvYa8Fq66DX1yYS7c5/SuPfOM42EnL4lyilj+0ZwgymqMu7Dg/n1f70MOPQH9FIzVw6Ts9
0JHX8G2gg9dgqjYbrJaB5DvOcdBPvLa5wGWgEjVMsTPv/NissL12FEmHJoEPBztXXvVROMK59cPl
ZnjOCH1REs/atQP75fS0jm0jxtehDublplrl9G5IkQnf4BJQaBtvcxjSa6hq22R7erRz8zpYUiqp
9DByGAyBY99cN/dRuzKTJ/3t9DD/uuOxdL9N6sAZJbLRoeoRz8/0xs3+jhfsmotpVe8yLHbEmZ34
yP7/bbCDjWIWWpcpnUkt2YcM7ppkj/Bv2yze2smng4dokZ/xuTg6P8UdlqJSl9I29j/py7USgavh
ak3AkfNzhBYMizjHx+Fqah5bYBPnJp4fyVjRh1+nn+t+JgdHjvFlWHlwM3BkDXfOocrUtDVGm+S/
9OeW4365nRriYOXHgpDjpuJhRtf9xvTbbb4ydnK7bAzvvO3u8fnY5t4MVxCPdvDmyryEBAoK4Ocw
T8JGXYV9sdHkcuasOrZATEMiL8UtGTbuwZzcRgR9QbPLB7UsV85cPjajju7UsiNKBFCNqIDng13S
vTGc8/k+N/bB5206WMGjO0Lw21RrDYJF9bEQiWCvkRvDP9kOL6eXyLEv/OtcD75wlLtVDa5v+HWX
/q01zVhrLH+r6ZdtH9z1/f/x0R586AW1l+n0zujXSTCtoYE9cGDd4W4s4PljAtWMFUqITF85aJ3P
3F2Pbp1f53qwfPLUCpxR8WzrDWY9m8wfMb7YLiuxaeB9nPkyzr3I/Q3wyydfiiTvXF2Nfvlznp7x
JCiTH8OPKbpXDjYIm9Nv8dhh93Vm+7f8ZbBG4KxlUXj5CiwVdvW0W/Jh+Ov2UbYtray5zjpoC3To
z/mvHbnHGqaUdFZxUXX/ZfFtjGk9hrocMcKJeiiIar6INNBrhDtZD/h2epr7F3Sw2ci9WbvhUuYZ
jjrYRok5Ivw2jg3fdG2FHLd70rUl/ugEUNfpkSA9HBnLME19f1TgnPiPLeiXRzpiBQk5nJSJyW0H
L4y0R7sZJVIJGN1qzO11RP7b37oS2W3Rm9bWDto622J3TjihUZn2o2HDo7x0gVh/IlHjuivcah2P
tjYCEDfDtQ0f6lOFOorl0SiXh8VNrCs80lAg8/1L6UdYtQFxZrZCvFEOwVUZtW67GltcqoHlHK/u
yI5tOhM0Hvudu2yUjteaYFs0/CFSR/3GqFV3FQsXlablBrgggE4VRpJfjAL+TqHgm+LSLLzF6OaL
ahjuWkid2wGGK053tpmv+D/ptka6iSYmH5+TwTEujSnufmROOUW+mZlvGcJeYmQzSJyNQjJnl1O1
nrr6BQe1/Dbs8zTy4CzvQ8XzvWtpGZa3idb6g5XGiF7D7E9M6ABkKlFvkkFBa3OtaiNM7UMV/fIQ
ko0FH7xEiwE1IprlTxm26crtdH1YE3XqrCy7KVY9Wn/k9kizrcke1gPt6WtNVRCsAW6RReWFuxKT
ubejWDIANplgZZHA923ViMogde4jtLZ5CxUtTeRyjVDUAFYsp/YaJQi9+3IKmjWJzz+1BiJ9lwyf
yxRgcjki7s+G8bnvpoW4uBbu5h5kSmtta4LxXIiy2vRZOV5bBYSXEIGl2NT6EL01HZwzrwpI4Asy
DTZSt+wFrWT1QWEYyx6a7xJKaJcQzL2V4xbPC8TN2M13tqHvAtcAPoryel1XaEWrFFWpRlLHhURv
A5K/VyqleNOnwNbvyTzr23kus2dFvGbvG85wX1eJ4avZ+QuJywcfQWQkCsKpKncz4AuEJYHo9m8P
pHNGXMQ/6P4EopE45LVGBsspvrSqgkjmsf6Du4nc5ub4q3fxJqvsNLp1G5gIdTqBbYvYrjdSzdsG
u4VdvxClXGW/LfQ2vTSGv6ZpQHTC+iCt7iCU4AeEOjm4jUIdqjneKEYfXqRzAn0iD9eTZUxX/ZiV
P/qprB4T1zVQ6XX4fhrNAh0+tHDMsoaKOMMIfl8hgduyrntro7gn5zjCuioJ6V6p8RWJHp+EVVk/
B/7ynbHo+rUWaj8iK78cdfXhVg06S4y2fMJ4qi2J9OLRNZPxujQ6bV3LMvHbLgz91Ea5WxXIWsdq
+ln3Q8VELbB3/u9azNnzCGvho8sN9eE0U/JmyfBnl7so4DurzVemq+rbRcLPhyoufszYYf+2AaN1
vCbq3FN8XGDIJOcp49eAJ4HVdsZF2SPGNtNr3SlNf09782ynzdfRxJ9GZ+OEofKR04NkT4HsE08t
CaqwJYLGrRBhWZhXeaqV4V5n96MscACwYjv7u5DNCC2+f1CSfyvKZrIAB5dqLre2KtdvUOk8B6lT
PtBNdC4KUF3M0vQXMiU0DOchlqdSIxq3wcYDip42XNSVGbiI/tMJw6eh/4DxhzzVqmhRhTomjC1i
pkQZHB22GLQzfR5x7Lj46lF8UGwIgi6TfkHJF4cCARB0BTjMjbYzExYk/h9ptbE766YUNqQOzKBK
rUNAJ5b8JgcBrybYhGg4djklw7mD7EjZjP3Qf06Xg+rAshyEKa6CHuzQ+WkGtAkm0Az2U+mdZfbQ
PftZvxuz6T5KZlwY3KFej1mXXExD5VcKCaBW7IV9PVy7bhmISjCFg/5778gjBq/JwqtmpCfvRtOV
A3n7VkbN7RSTs2mzTnTEptD5IqwaYPxi+d/AFk11eiI5Y4f7qPcOm5XZfNEGF0gcjc0lMajQvMx4
JgkVFUSeDjQ7O+pw/HYQCEyuJ2xyMgf1VyF9RJEl7uxOuZghTVtcwOQmZ6fwh0adibU6UsB+e5IH
pY/s4EJxIzZ8O4Jh2u4N1aAfrMyw8Rc3WInGOGNYf6Tk+Tbgvhb7UhhoGYqLoZbCJ4uRHaGPYTnb
w2cIXRFe27kA2nOjHZQ8mL5Ms4Rh4zPP7CnQcXSo5gHjISv5hUL943TZQ8viWNljCUAsHf4if/j7
7GIL8RPNZduvhQkPIk2RoZYxPG+XTlZsaySJJ67acbS4r7pYypvK7ofLjA6IT3duum0TV3uLwPJn
LjJvSd7eaakgvCM1r8sumu9E1Y8hnKxGXo1TMW9gGvJVIh7oIo7pSkEbKX34qy62E9K+7np38syk
3JOrZeblWZU+F26cXMHwn1+6uee56Dd7Pulsa/dy7/4yk//CRrWUnmtbza5uxntoqiYnDCZ1afNr
NitEFqZ1aS+N2natuc5r7lpDlCMRHctdXUSTV8Jd9fKpeoYopt1GGac657PnFKaK1h2uVZdYc6Vz
/cF/i2SHMPfW3lQG3OQUMt2YtcgmXK72GZRUdKsLhIpewlRzhnzdmiWsWYxeZ6RAyPfl2jY7P4S1
V3S2P1Xh3s1lG6niwSWFq44bPvQhqJxVJmVxZRb24KWU+9sOj5MnCWv1SqDcDKlc8GrDJHh5dnVQ
67EMsNEiz9tTzbvVGCjxDZN6r0J6klSl9iLJBi1QxTlL7p75Ro59lF933oObVtGwi/QLYYeTEd7p
xV9YOrsGa8xB3pQq351etOcGO9hLATysNCjwhofe2P4MH3JtN7wOf04PcvQ7/PJdHNzLmyoZXS7F
ix9GnbMd4+rVrrpbmWnLy5TBqDo92rGGkTS+DHdwLS97iJF1R4B3rpk4nefIWagYMIqq6nhn1/0z
XpNIgsiI3Zmm6d7kNtu/alrsmw37zF3o6NTZEJx9f1O3DhvrWdmMuG9kht8unbENJ3I/K7QUUN6a
tbD/F80XidrTAaPAEh0k6PsGlBHj1BYaSycdZolIIgvgSptyXcHK8PTMvR2H/Cbtux8uNefpp350
ITmkB+gmOZnYtH4f2jEihHEFGprEdDYECUX6dKfsZ4wvTKs481CP1iZfxjpYT1GfITbUyM2gGwn5
GU+IEpqpL1T6fnpS5wY6eJ5uXVhlZvA87Ty5CdNd51jbHpe6/9soB6VWPUOqDAe+QciG6Xi5oGY5
93bOTWT/z7+cuziz6PMQMUTbVusm8iClrjFsOD2Pox/el53rMBKub/Hv0qVuIYIhRQzXolW6Ej/g
XW6IbdqeyxE79ml9Ge0fuO7LnKw804kmbC2/GN7an9FTO7zpz6dntC8QDnsmX4c4WNSRlpd827z/
Xlo3+Qw7BP1OXHK57eZyDWb81Gvu29BxVzg98NEOyteRD0oXc9akqWu8MN1wam8YtfcSabCPNORK
08zq1ppfOKyi2ylvrF04Rg5iA2SrNUjKWnah8Wg2Q7tLtT/QgPVH/Ky620QUiKaiciUsC+uYCNtl
RJk57Xt83JBtmogZCGfXO2Qc++IYcr+OFPPJwuoiL6qnEL+NpCl/YUeSv5ZpiVirerInBHqG9qMd
l2ynaeLejjR3heJIhxtvGysb0yEs5ZIPbVj0q4Jb/x8DEq4/DwGC6G7TG2jYph9JDIfR3CBlWuvR
izuHOOQ5PrpQ5Dpjnfyx6ugSnx8vm40Rp4k/Wd9mNzknP3aZ5U3cZ8vfBkr8Tbs4f2Hj3+AQCBMe
KzIxaR8yE1uX7WlTQuxPvQFyP7YXyAsK+9WIqm0trCvdqs50a8X+sz1cPGAzrmEp3cap9OAV9rRq
E8C80V+CwlNdT1u2XgvEMnjibGXw0pHdnS3aNp1/G4a6UJNF4W/sWjk9nF5MQt/vUyd+inmAZYRN
mdhYdS9+bozo5DLaLuVQYRwKSImrDBa9dyXOVETWbSQqxmkXxFXxV5+NaAc5XH9oJouQNYHlnxVU
5Nh399ywinkV52S6Cmwpd3KZzDfqwfE1mfNXupo+fYg3OocBfYjJuVFFPdJRSHOEIuk4/WjJdZTe
FMU4gkxIQ9+X3H4dbFk/Sqfs7rumvzXFFD9Hqa52rtNr95rAlFWjmTankw7o1OmbKUaDqWUVLsKa
Fin4NDbGftbg5g8ZyaUr4carvrIDv49Ve0k2BFZBqsM2180onJGxXdT4dkusQ9+4HIT3bm1dkJip
rSOOGNwGlH4blK6zmQgXaJLMeNX7vYhJw/ipGT51QCkssvZ89OFuaNm8F5cWnZa3l5jT7azOSS6d
Dip0ht9r0qHNHssxfYzydl0N4p3bNKbUqbwYZ8dCmmZjSYKFTP9C+NCnNs1r0VEs2ARrRiIZLqwI
y7e9KlG/daI025SqHL0xWZx1rKe/VQy/ZOylu3Y7FMdICJozO9Ix9gPxqf+9nM2DvbCYl7w0Kpaz
wig0pjlndubnZMF/xx90CHo/VXeJi59scuZDMo5t9F9HPjju2QSiEZ0gSFy1d9eY1Z1hZ3e0j36l
rraZXfe3XSwP0aTTf8njnVXqO1IraItEwfRZmmjMLe0jrJ3wT6zjpAROcoPr3C5SzjMqpNdcg8JS
yjxe1Vb+EJZ4L3U5/PLTH+Gxo+TrJA5KiUUFRVr2FKQQxtIVfZ5gPYegp3oVodm2nqLg79Jaj3qL
V9XpkY/dSr+OfFBe6FlOK9fKLdLMMDql5aCumq5xMVagpzlb87irihpbZ73YnB7YOLoDin0gCx0L
2zjMuYIr1cHaKCxfCU2xyxTeoPAL1hfMZOcy8twhiLl3xQ+BwOihigoc5+W7VQxXjuzb3Wh/tI5a
qQXTBVLXlxkjfFfd49Lk0bFdh253nUwT5qZTcYZ5ewztIu7nP798/0y/1BbUuKG+ZJby6bvc2u8l
rsLxZQaxWFrqIe4vtHsjtXeGCs4MfHSpfxn34MxocTJ3VQV6GhH66gpMGVNUqrUX5tOZLIdj9fqX
GRoHR0JKDmce1KyKXDduajqSczT+aHFr9m057fJ5ds+shjNTOySoOXg8F2lL0gem5zipvFVWuoHc
4zXxr9PL7ujMiCHbx0G5xBMebFSYUep2tIQ6HCLYtTh6X7sTTqZT2l84dTbgBniuq3WsuibGzWJA
XZBDdVBdh/FeYm3PE5dN594UZCHa5b0EJDo9saOrEnaWSTNICBd9//dVaU6Dhu0h/aVxDrChxT2t
Ck21Kxf7rY9d+8aEuUZXOnvQA3P8nI1l6xQy9E//imPbydcfcfBp8BUri+YZGs2kNnyY8quegKlt
32MpECeYtE+NxeHKTfTMij0+fRBT17ABTOGCfJ++aqIowG/c9od+nh61DoNlQtN+1El5PQvhoF4D
8XIw7yE3ixbUwi7bxWdW8dHZf/kNB5vpZI3onPSKlmKgrhtCiKRod9Mw4IaZt1cxzpbAZWSMn37m
xrE1DSvvv6d+sMKQIaEJ3PMftQaTHGOhasgHuVPhEO4maMYtV8ZMe6yxvr4v0MQhvsDDNEQNWLWW
exPCSXgZWxz5BJ84Mjq1QezmCSd50DRSeufAa8zh3UytZ3KmuouCErrRlLtp4B4Bs5VydXpCx+YD
gdrdk75gfB1yemqDBbxAuffd2CluhSrxUwhNe0elBY6HGM2xZXlxesx/KOiHVfCXQQ8ZPcFMSYoq
34EeYmXbzI1xlevq9FHaWlqTA2Q8y6UPr3oyC7b10lBCzbSPMUnMgjfSU1BEYIe/Lqtl/NH0vfY8
Di76NCNAlG9UxGJ1w7CsqnK2V2VZ2JjMLI17qQVqfBIN4eSpyI0bDurlVxYOGXcqU0vuSNgaiJVC
fX7Z4Cm7koOYLjQxZndpQPxN3PTz1Ti7+8S+rj2zlo+tKrUXtrm6jVeIdfhBSXws7C6E8O0kZMbb
y2Xaitd9tbXBPwy5aZaFP2D639vdYG7K1L6d9P7RwbGlGLRpq6eolac6xfSh1/16MjDRztxLUml+
1ljIr+M2Th9argD3iyApo0ijeL+UPtBaPdUG2OLp17v/BA7e7j5/wNYt7lu4Mh1s+5PtxNZic1eP
ixyDwQgpKIrV2zBBJXR6pGPYmDIQVaEzZkt1Dk+YQijMPSSmdNkCk6A0l5iOh+H4AI+XgzYmvkxB
eLWiWbbc0bEB6efsV5SnONcvCoVjsmwH09BuWmWku//Nb6NKV67BNmn/I3f7UrkkjsxqZxwn36A9
jZq/ph2vPovEaq/bsqx8p+r3Ny4bCRFOZZka/iLaxZKouyIJ1fhR4OJkD4W2Pv2z/ou089p1G0nb
9RURYA6nYpC0ole2fULY7mXmnHn1/0MfbFikIMGzZ6YxjTF6SlWs8IU3nDnvKiyb//erVtdmY2JS
XOQ+nTe8D0JF343FUYhyOwnNo9J9uzzYuTqUyq4mbVog09Y61JixINKB2NPGHVHT1yvLLrI0fBAE
DJUQ6CECyX4h5tvcS5RCPtCm3qtm9DD2rXzla5wJgE9+iHz6Yo20/Ux4rrOXpJr6hhGM8a3vrOfL
05WX/5f1zlcWgh/Rhynra1z6ACs45AHkjoiL1qKSLf7XBLmHyvV+8JXSGVplX+awsDUj/RqUjVdB
G70ZUA7yssAUvpP0KTDacZdpaB3paSreq+jKiL1Qw2NRPQk/84e4Ta0rwa65xJirH24SMHNSJMsk
flodWcgsRTqixOppAWJJot7QTaK6Kvn6z4RSzW5ECC+n9Z+hYtojE5z3wxt0Im8QjZsu8G+qRt4r
bdPtc4viVZ7QI1daV7NGsPjNcMTMJsT7CeKOrMCZLzv0WCwTg6l4MJwIm+FKaawY+j20Hm/APQWF
i3F2U60Jn8K0+6j1OX+ZfBpEIdqjv7JGnu/m1rIwPkJemwLGYTJUL9ESJNNkubqRilB0QKr49oju
G0qk8UjCU37OylxxB5g6LkPIsM06Dk61KsdeYpHKDFHxOzMQM1UiDAykqAKUE1U//Vmq7aKUzXtd
7ssHrL6axMHZQCoP+qTVN5KiSV8UcdBu43Lsn7MJcyr6FyjsiOLUjIs6+3ufIsBM6RABmH1CMoCe
fkBskCK/B+n1fwlPTYVTB9OUx2RzA+tpNWuIeOF73uIFY7SmkwW9i4z1D2ARyC7MuF+UZdQ9T1N4
FCv1Lu2K7sojf7YJe/IrVmdOKBezNRM+bzvHopO3SEQ2/Vdp6HRbwxNEHqxj71cPmdbApBD2valQ
lhTS+zpQfa/qFO0QR3J/VBZDKNEi8tHi5M6gqsPdBat7Rwl2P4hStYfu9tRiYHZAAPojLsoDpq2i
I3UycbBFTS/TX3Uj/2VK6iPhAjIVErowzTj/kALFtgQMJBFQsoUm6sjJsxxbc8X6VqhktpPV14/k
ECj1l+VtrqVfYzW6lVEzeISiGd7nVYBGW1Aie6jL7XsddK1dDEws7UblIJgNlPSo8sRQzdygzU07
RlxjNysVCJlk3nWixEkgHPIUbN4A9IMACmma3SeaeSvIHW5YBW4Dk9CEO6n3j6WF8EOUtrcjwq2H
HiOiB9mgfgsjZC9LKP3WkfKETEFFZo8YGgiz/5JOfc7wg3OCYmiPY4vOohXGv8osIi3B90CyMmSm
x8oJKaK/1UX9swcs9xjDOUDwwHcq/gnMTYcHRIxvRuzNnJCC9mEIlM9RK0ZbSlHQlaSR+1zIxscq
Sa88WPqZQN9UDZXrlKoXPhurXAtfqmGUQ1jaWg2qKzcrw7SLyEB2dinyyYH2o4gFJGm13Ep/6ojR
O3lNqTDwxR2x4QQsBR3+pNQQWNRVpGpQvrQHpW5R1DJ8d6gT1IPV2iFZeq5jaGOKiXhfH4Ba4gtD
dgVEEuXhjTzJn0JJlcPypZtJ4QqT5TT/NVNE2k1tCDVYPwTjjDyd0f2H14d136dR6waT6pr9b73J
X6NGR6BSah/1Ui7vmyyJUM/1fa8YUCmiTz7UqBKW6FhoSeDOKH2rfWUX8gQuZeA6Em5DGtJ2rE+H
AuuhOkjxsUMVop3G3tH65q7u/YxUOwaj6IvyXu2uWb9uYgdaihCCwf/TEIF4vXypvyIauUU2zAw7
fpig3gzt4GRydm/oiHYKOF/l/ZWoeDOcSK3+rw+/Gi5FOCThtYTFnqNC1v9eDN3Ysp6sd/ZoNFcQ
OOeSWhq2EsK0Ci1i7s7T2cX9NDR+Stg6wIPZiVp/G/T+s9+o41FWwDhGmoRvXI6diqjTNbbuePTE
/eUI4kzofPIbVtGZgp/hDJJu8rS5QiB8cQ6Yy3dTLa+UDv6kdesHH70dQ4MfIG0DZ1FUrAFdUdK+
cqAvM6N9I73pYXPbJRkNKlpPDmp4zdEvkeGL/P9CUL81ysKTn5Fc+P9Zjf8c0X2Q9VTel/V/oo4w
LOKLttJmtmr+RAYHjwh5V/jlW5V9003SFF0MWpSBrtGrz90Pf09l9cxMlo/+dFhOHmq7h3oxSGoV
yL4vQ9Z+N+uBB+Fa/ePcxvx7xNVOwa47rNFRxAG5kn5hc/CoAvpPENQKZPw6xfH35U1xruDPkQOb
blBsQgVj+T1/nbti9tu4rEUArnn8lJO9uhWogSQKuqMsyndFl5Eg15rvDDEy47jHXJuwvMxotV2A
xeukWDIUp01+KmI9GkZo/nhA4gFval0+4wKLeGikzUjqoW4b7xGzeUwyTdkbTe0jtao+SQONSlzi
UCHqulxLdlrZ9Ghnkz/jFSu8qGD1lhgTHygLZcQ2aX8EJPJxY/0s9ey/y6t45qOdTGF1tGQj14KC
lt6iBYNuHgqeFvjEGl9lCZU7M4xDh26n+c/lFUvSNVlTJUmzTEhTp59OL1UxiZDK81r9TfEdKR33
gnYEavcgmk+XJ7hUpE+/kSUZ+pLYKTKgm3W+GYR1INWI7pFrAXtNxZk+J8wiJ1qkJIc4/iPdNexS
EysEMW0/Lo++WV7eBjanIakg7lB/WG62v/boIIwS7DDeBtC94lcsILAT1fHDxTn1NqXR4UOEuLK2
2125eo9Wiwu4PQPzDG1D9gOoCRAKtVfA+zQ2UYhsHbOM7oag/YYPyH40cK7VDKU9Yt5Jc3oYb3xR
u5csmMMKbjNPWsQNNSdiBxJdLx6LUciOgjG+xab+XmZpDirSqHaX12zzxRaIDsULOMyU3tQ1SkPr
FEWLkZajGJHP79EEZjzFuUho1LBxOGRPjYZLI3Dv0Jjif2b20NxQkBfAYROM0CY15/pXxZjA0NM1
nPAmZJeH2zHv3nosH/wQt5VAP7RDdyWa2zxwjEofnlSTepdpmcuS/LVNBD8Q1B45Qy/SBjdLnDqS
3Ei4sjG2e5FB2IUoFsEN19b9fh9z6BGf5IUQgPnMi1rYyPntmi8Yw/3rB1wGWph8kqGoG5SXkPlt
J9cpswmq32OnfJfLu07pv9Rd4U6Ks9gf+v6VOOXMCnIL42Quw6JTqNyerqCp1NEI+QTgRvmsI9YW
48FgFVc+06ZFhJ4z1uKGjuTGGQGKghaNYKmcrCo9DCIg/si8SeZn1DmeL6+gemYkjTo9LEguD3qT
qzPc+KplZVI3AQdPEX1sDm003UHXdTRBOvbhNzExXD//DdPgCwJ4IJiyBDS/9KgHh6qvfikhYEGl
hX0Kyk6sXnFBcWadGK3t3iGryngtSndSdAN86JmA5y7Nwhtg4LqKgGffPKsZ6rXjB2x80KuW4xeH
Jmv2IqZWxcMccIMa5SdoHndGaT62wk/N6Hs71eorjfVNCANyF7qLTGN2WYz1Az+C402QpO09RYZJ
KwTGHoEMTGjyxeFjwMlAcKumKq9cP9uIV0LRCw47IaeiiBhonG4lOnNZ6Wfp4OVyb+yCFjCHTgpO
8KuLTzVVD79Svgth5qKeHKMIeSUI3VYHGd9A0sVk4vzNenzyL4zIKLZ4aoAucWne9gFSX+8Z0OlE
OjR66DSq6Uryq5ndW+H75Z23japWo6/iRkvG/VWDUeJBO3MSTDvIcHGvHXbzOOwp2dpKgU0B8rl0
nK/cG396uidvtaRIFp2wRcsNZq6lnK58I46g0UMMcRHoe0Gm/kPPh+8GkiKHVpK8ScUZwGgRDcUJ
rpJGHbn53MlLdOhT9XdhSU99IN/GMcVuA3fWDo31QX9u0MC8vETbq4ZfybeBPSwbtIZWZzOtcVRs
ymiAI/C0kJ+G5qYulMPlQbaPIE0C0gGuMkWlVLUaRKVqN7Wq6Lu0aEo8TatdGFCuegYRjuX6bqAU
d3nA7WE7HXD587+eIF/N5kZVMP2qW4T6Ulyd88TTSh3d5/GW2qMDBPQKZ3e7kERFf4pxIHK3b22s
NZYJhsF3eyHF9UIjS88POB9eKeOeOVC852g+QTUzZJ307nRqatMYctWxloPdO6od2nihH1QnflAQ
ICiuEZOWA3K6iU9HWy0kEDlk7nGSdNX95JZeSDXfUYGYYjHm5G+41lz+bsuPvzTc6uET2l5O407y
XUSIk8JC71V4lsHtZHPt9mny/7mWa1gGrJIOTy+Gmx9bR/G6ve+AkOw8YQ9h37FeL08OhY3L01u3
SlT6UONcMl6WAs8pNclFMTl6StEBdcJeLu2umQ5tCeRLyTprN2Pao1m0jLO23yOcC12OstGtH1Y1
0qHiL41OszdGBbroPKajSvcAgKnpmHKaAMVr7kFpETG3e1OQUqqANUpZ41LRRvMtN5rJVTMfTl72
o8+0HpcKBQ6/ihT+lGZ2GjVQDuXxGzHxbTKnH2Fs7HHC+whToz4iIY19IUr2bt3hcS4rxT5QSwnO
RqHOX3y/8hrd/z432CiLicRxzzGi1jKrPSpygh9vGjiBJP/W4KYCUnUbP9/jO/isKY3sqIJw2yeW
ii3OfEcw+TH4PojDnFC1hTKOcwScolb7FqpIz+qNgbFc/GtMMUJUhskxlenHoBfv/SyNrob/k6EO
N/oInTKmETYYyMToajoecsoh/dzeoIDDo5snw/fO7Pdxa950VqL+kEPdP7aDfGckOBqlc2tjIQt7
p/Fyy0RPrGtvg0Duv9FlVpa+jisLxhMYIqyXq2hod6q/8N3gBSDNik/xbtTKAyrrs80Gf4iQjr/r
ah1dmVS5EzNKw0aK1W8CXIeW027uk48AubUHoelvpQaiz1w/V5XgdUYy7iaMZe4Ng2qsYcaZK+Hk
ftPmKNpW0jzfdqb8SLP9RW3DTwEBcakbCXFiGXJNAAlu8fl6qDTtNjUKd4FX5bH4O1dRMRCKxUpa
Dm5GtbwrIhkn5dCJCkxtK+NxnkVo5FooQ+8OPVPN9kNgAUzEAt41Z8kOBcme5eiWXgQ2hmn9Xvkz
Epg5/uRzERYItA/fY1H62aOfsivE/hXbA/GmCwsMak39qFXKvmgbHNpyuiVli52clQu3nP7vC371
ePkcbsJROg8a9Q1iA4z6NtF1VmvdiC0EPbv/Rmy3nvFNNq6gZzYPHuAReGn8ewn2NgpPEfWPyrDG
1IuP0UE6WC4Ys8N10ZvNm0OxBokWU5ERy6RsswoxdA5EqAclXm6iI75LkBbfLi/VRq91KQcBVliC
d8pTm7VC7X+I+nHOvTzYz8aP5ilQPpovk2LjuKlrd/MbW6q9r+IrdY7tJ0I1hcBEQQniT+R6+siN
8M2DVmf9yv6F3kdOH41IEYm1y9PbfibCHjaCBcH1jBBXlAYR7iN17OEgYdWO1n1p0P1Uesc8mEqE
DPr+8nib523BhJmISpFX0UNeJ60TVLNYAw5Dtxg/N/INfAAhncqZd1VBdRv4w6YSJZopMnm/Clju
dAkp8ZrzWKFFXcrVL7Tk94EwHmodUVo8Esvgk4oxIlqDE/ASdeK/suo0UKhEBhIGiAqQjdXgdWRO
oxgOPHRtuoiEV06txuE+HqFR6tAXjXi81kPaTpjqyl+B0Z/G/V8xn+n3tShIhCr4bYKR74TjdE89
Ur/tzQ8F8D160UJ9JVE/G41RGxBJ1XVi6HVJTIfHLOU9g4r72YOKuhds7EaPgV3bgfPvpQi4DX8N
tpyav2YYYzhoRLA83VFlhjZAdxDain4T4qg6oitxTZhsmz5pfEOVgp9EoGnq60qOjMVKXYp96uXT
gyb+Dht3+iyQ3hZfx/pn9eo/Xz4e29VkPP6jS6hiGrA4VuFfJzb0ZmgBeq0zuJJT2eYx2DeOsM+8
wMuuxbbL7XgSbCJxZRFGU0HisqbyfbqcgtkCQunb3JMa6afQqa6G6Xsg38RZtBdnN5rwgBTwyxJu
dJhVlriwZbsrWcP2RuAZ0qjAaJQIdYQOTn9D7CdyG8cNvyH9Zk47zG6bz+bLVRb/mXuc2hXp16IV
RZN1XTieYpNYbB4Tz/cfcEyOXYjZReAOr2LoIW9gifsWz7e9fA0ntr3IT8dVT+c3Ito66QHjllyv
t6Jmj+9cQZe3zSbZ4z2nzrmwMHlwdXOV5GtZUUVS2+VeBD3lPo9fymcJ55/+YIlX3oszX4uROAeL
ppdMMfx0NkKLliwd8ISi4254kEJPTTy0kqL95QmdG0ZTgPGbAEMWoPPpMIT17RziuIHW/BTfhtNu
eASHGmv/vG4GTQTK+LyyFqjEVfSAUXloTVNJsgUvy+uT4Re2PbJdte+zJtV7yaTjHTTmlehrO7nT
UVc7oiKQmSS1IU/2088x1PByLfGUKp+RiMGUOdGvlAK2MRLjcXfp1B55CtdwccRbdOTuNctN1OZb
OIZ3KeSpZ3Rmxiv3ybbgQ31PsyxeAbRcRE7z6WfDZ0WSI3Ww3CmX3yoJbHYm4/kzh06vCMGtBWyi
EaH3q2GAL27fI0RC6jFm8Zdaym5Ff6zvIypCwHjklzi3/pPk5GvZCu+ALtzLG+zcmhgAIdha0EWI
RU5/aR2rmdWVouUKFhavs0TvqAVjbszmlfdxezTx60KAH+QmgQg9iNOB1CIVk1HuLF6sEbM10sJi
2HcV2LOK4qcmo7sVGs3n5dlto7rTQVf3wTwAjZyyxnKjWs4wxOsPyZzdGK0eUJuxXEtPvs4YswRc
FpcH3l52DGxJS7cAHS5K3aez7QIMsucBRnY5pd8ysbntNdy8LTk/oN+UXTm9Zx5L9i0NloUnRt1p
vbHpaAkRWDNyC3kyD7KA2VwTH/WmezHaV8sM36K5lB/CjmhEhZAe0o7dYX52FYi2HNjTZxTihyXS
kDRQFN20P4cKzFknpNj3hDucPf+YOuAK+SrtRa9wQvefmcj0RDjGJvEz4d5m3m0wq5wOxusDR/wM
UOx4z98uf8gzgQ/pwNKGl2UZVNe6ASOXTS4n1Wi5BBCvdQyvUobZVlKjsTHc2nchgReKTalndEKy
k42mvZJAKttNTGkNKQSSBWBRm9CrLvECZjsBhhrE5C4V4l2a6wlwISSCgwqbPfTsIrvEWMdVpfBQ
aH1kz5QLWvxVvYlbVJ1K65syfJVCpcDqrsa0qdaehwK7ywXzlSeZ5TZtX71OpfA0pOYDLr6VuGtx
nKl7o/6iQwHdBQXd8tL8LJPipjYjOpZzgimwmj+U/XdLGh79LnnLIPs9lR1MyMtf4cwS8Agai44e
+nEgjE+PkzKXVidnlu6GhoWcJXoyuHih+l4Y6QdqUIGNDlbu1VAMugim6OXBt2eZfgn1cCJRiSR0
Xb2PsKGxuhjudlc/Nz86WdpxfKz8ymc+E5eZCgNYJq6IHKH1TawmSi6HTWa4Le5PlHXxSwpweDJR
21rErfX6ph+l6HY2J2PfVGHudDV4C2S+UJGZrStz3jwLOsnFwuJSaBUhkriKO7pcT3MJGSpX7x35
PRgAJV8ZYfMe6Ahm8DgS1PD8bEhF5QzPPuRku6CGD5KWN2Cmpc5Tmeyrqg77OJbDu75Pj5c/5ibm
+DMs4ZRJBW77MjegGatoknW3N5KXrkCdZ9RcNe2+CgiSua0gpu7lATdbVzfp36JDsiSkhqquniAt
7+o+svzJHYwRjvX41ITVVyHuvhXQwNH1e9ADsrW5jnvv8sB/MuuT25irQqQtzl8wTTb9vjYS5oST
OrvJVN5RCMVMsNprd9ZU3hvqZ/G9KizP/KrOoF2F5CY8DCaGnMpgt9/H5lq+ul12Dg+vky5RSYRV
v3r9zWmQOjWyZDdO0iPqkYmLn+sxQbBVq+W7tiieL09+u39RLUZYnK3F40DT8fTCiEBQxZneKnza
vfW18g/Sj8sDbN/cRRcZ6D/pMDGltJbaVDMV8DLYM1d5aZ3g0OwFNz9kd5OTOXDSrmQb24oGFAOd
CqJKeQGpl/UrVJIH6OEi/xwe0Ut1KVofCkoLkHGdf0aKLGwGOnTsGBr8m08VC6VmYVsO7HO/TKs9
wDz3YNRfORebHcEwoDYoSC1ZN0OdfiEdXr/aL8Pk463Ve1xBT6rFf93ArXu9/K02m+HPUAqsFERR
2YPLn/9VLJlweooR9UDvVcWyUeg/BfytQKdl85XPtLnTsCsBeoAXi6TyUGirYFrUijoe1EZEKzf6
rzbnfSBn/2Xa+KDJTyDDeEP/Gfuy9NFFatjsdMLq9aNR5NbYBaI6eans4OuNlSMNCbvDN9q65kZ2
ZhUBDlH9xasAksF6KFxWpMoiwPTkNKWGFnc+twVSoVLf7C9/L2lzZzIrGtF/WJemgqjS6QerqwRb
WdUAaFOPdelWc3yjF6QmcyHrECr0zsWnEy5HWATv2ShWO9HIKSXKIvakWiB/N9sWSGI5IDfSpA5/
pLwKk49VgE5ZCe0NeCCXf/GZD48/FUWHPw8mX+P0Bxe8NAnN3skTkmE6yBXahrKqGTtk2yZousHd
0GsHRUyvSW5tAm4WSkVJRqfqv0hdra7VCGGGSBcBw2KrYnlJYwy3Whn+d3ly574G2lJEXuxqkTL5
anJWqMhZCxrUQEP1exd15ReymZ9QveWjYJbZTmsR5qmGWdhV2vDPtmNLx+Hv4Zfw7K/TGzfikCtN
Afw2Tv1jxmcEU6o33yND9nyrVRoX7DrFc2lwSx68G6MW9MPlFTi39QnKQHzxnizX/ulPqLoAksok
wO1DZXYXmmX8aeqddCviWXot2jxzL6p/j7Vstb+mCw9FLhpseLzItKAF+NidYjpeZbdA5++xA7yy
c89OjSvYpBi4ZFGrHdRmZSDGHaAc6B2gRZeQUpL8505V3i+v4Za8yXcEfUgcgKMjfarVSDwqXQ17
BauTQOsd2joNrrh4vVvosjpSbTxCkTJ3Fo7vD6KK1ZtRq3ZlmtOnpIW34CaJhxEh7yX9ym1zZgVw
GiPINaUF+7KuNGM+3KdmClK446a1Y8hnbtzB0AtBKF1egjMjLUZdJHMcI5L11S2hZaGGZ10/oqpu
Tje5oCpP8SC/9U1+DXd55shSzJG4Obk91Q3NW0t6pSn7ZqTp2B6l22A/eIqbeM2Vc7HNWQxSYn15
d4A902Fabda+IXemdDV6wgHtbS9xCzuzpy+wZvbtXnCuYlA2xEXGo6yweFMuBPb1G4TcVCwPCDR7
0+Jpqs+F7VM03+V1K/1uy5+SMiPKNaNw7VdD7iCBe62IvS0H8AuoS+L2xC2/NCRPj+fYIDqdoW/j
te3irgB9ZypHmD2JvzeK1IOR9aogfJTNakYXHnbk5S105sNSWKJOS11pwWmttpAlSEKI5s/oUct8
WSzNUcaN7XIOmnqX9lXgdPEMBhyFaiSrwyslvHOTp3BKBrVUIhbFwdPJ12WftVoCEVSdBeVtCBO3
Saf6iFO8ixa0eT+YIfBFCxa4knxLrfKabO6Z/Sbhw4TRHfAqrDXXXdO6kUqxntBCkl4GTENB6XyB
f7LTnnCE/V+U7uhZsrlhof3pC6/nq7QD3ug0n714Wpx2teBJwSXpLkPEWgiTK1HqpszArUDMKMMf
lWnMrLu0wKStNGzQNR/iIQADjkyXXMbhHQLqe96B6cpOOvMxgaASf0PVNsjy/6z1Xw9NrqDc3Ucl
9j8o+t3WKXR9SUUQXMzRfm+UAQlplAoHU97H5fyTylf1z9fhgoFlN8uQJpb2/ulu6rCnr/vYhKIR
4cjdxGGwz5r4wc/m4Er5aHvxygAwQNsCJKA3tK6PZphoCGQ6LG0dH2v41fCWmjt/6H5dPp3n1hTO
zgJY4CNCnVsdkDJTdXJC7l3EzWflqBUfA/5Nb1J3tBQnqWxFv1I1OjMzbUkJsZegPMitdLqGfpxg
UOZDmktKZNBa6FCSHKo7gvNrrkrLxXZSTVhuHcjiEpkGf7N+JociroBNYQ2SozAYB98k442+RtYH
L1P6GHTWx+WlPDccTwpoWdqhKn3g04l1REBpQK3Li9rhbjaz3SRo7+gywqm5mUWM4P1ruoHbwIvi
Ku//Ak2HibgGKsi9WCnRQiPQskfj61jciP73/Lt57RI9MwzvFxsf0OZCx1vliPowQKps8sGzRLSp
hYcA+hNYsloPChtI1JWM9EzhgFIiwKOFe0JHab2OVSxghN1Ogxc1+U5if4hUGHtwIFpQvaVR/iFo
8u++bvUdio2Z3YmCub/8Jc/9hKVkwYuFddoi3nH6KfOklbOhGnpgsL+Vqj1i8aZb+QPR/F0F9dLX
ecCjeGcEys70r2Wt2+WmHbyUjlWFDpeyvlXDURqLuWS5Ndzcq6w+iumEmLVbmE9Dc7w80/NjQQ4B
64Ua0TpRgnc5D43R9B6kZTuUCrubj5FsAtkedjJAy8ujbY8+BS76aexZmpnk5KfLqsiRHFR93XvC
rH/RVYbi4Pv54fIo2yoiq4aUByU0OG3QeFYRB4TkxE/oCHvCINlq9msqUH0UQTPmg4o5u6AdSH0f
0a4MHrWsfcvl8jAUgS0imwg6UHoywgxdv1x1GjH597RbIYqm+gaeAZmT9ZFNWstX5JwFp6Ta/BCS
r3X7o32r/UPxcnkVzqw1id/CtKOABC5/tYVlK81ibUyXtf4Js96VR8tW5mup3za4w3CdLiz9WJEP
ur4a5AYqspEwnSn8oAODcHTjFvlbVL2SOZAZOUN9ZV7bWxYQPqoR0E2X/tJ6D5XDmGnmlPfeDGfR
6MvopjCyB7Qi7KEhdkX09SbMrObKzuUWZ2+ePiaKivIIn40gFmrY6nbPJCkbQxVlSbG2kvfCGFQc
cMCmIiIWVn1Mqlc1j+1QBwcDEYRbWavd0hQPda1+VX3LpJySCztLgZM7WvjVA2ot4h9SIxSYF+pe
KWcCaWV128et5UxiW78IcNjvAmNsP7SZ0498T31rFsHXOBMKW5/hjKk4b9etujfC4VnOcUfpB+vn
0BnHadIC1CrixEGT+Pc4DS9tr+7qIf8cfHknddndrIf+V0nTbLr92XO92L8KYXhQA9NhfdWjQs9q
qkepRLQMUPlsJlgUT799ayw8MwR9Wzfdx6g27WvfD7Zs9Qc5kt6EIsE9A9Te2AT9PcJOh+UfTEuJ
tDgRP9H16+9wPvKRAR4DRP4xv5CVd7w/BC8XsEZTotGtppSAQOhpmZm/olGtXTKLdicMC34rle8T
CPKYBGHGVCFFI6ZG9EwfZHSMdrKVzEoPWhoilYkg1lhpFlaDSnJEPfOm7gws1yTH5P23w777LMg7
ql0nN27WlSYI8cDu56ax+zI2MSTy0bpNZ7fnkboHjxs/TLkufqVa0Nqz7ntKW0m24hfVXR/W0Wti
xTVSsbmHaTPGxKlvgI4uH/16PmbVfEBvCp8pwCqdqk6/zNyAPoyHAc5WNm2kt7GJ3FrTjlYqIzUL
MKfRvmV+Ge4Cv6x30lSXN8IMkX1XITViz5WUIvfV9qk7j7DKQl8ZH5QOIaaprCdcrjOttHVfJ69J
qs4OjDz6gqEf8PgCQdhc+ijqZXvUv69cONsTQgSigMchmFwgE/Lp7Z7zP3ZJ0w5eH7FVW53NCkor
vTUD/4eJe7I2pdOT0tXNPs9SO4oi5ZgbiOtnYuA0jY9zSRQ5aof9RKLPT9QJn4Ys+qR8ObPdJZTp
rfIhWDx4tDSSkbKNb2DgmJE7jWPg6Wb+Q89LZ1KkCEA8Vst6qd3JfmV9kQulc5QWb22TDrhusr4Y
ZLmjP08fFKi/WU24n4bqA9HiQ5c12T7y/RcsydJjX/v3KjAPG08LdJnlKP0Raaj0Boae7JKgcaQk
SbxRmpMvSd+qgHSuKSieCc+XUIgWANEQxZw18a5BzVQAB9571ux/CdPgHlGOuxFGrpSmpd0skKes
Ft8zMlipw/bh8jc9Ex6cjL5cxn8lXH5VR82U8oi00juONFZ1jzm1039OaNRcHmlbFiadQiNNpd3I
xb6O1ctc7U09mXpvRCEkyzmu3ZXc7U9ytrrBKcIs8lFYlhNYLpP9azJFIEpcMJQCjK/hiwrD3krv
U2RZaiPeRRUuWXW79+f74X4Ip5uyfQFZ9DTQZoxh82QdrPjcqdFAVF2xkbzLsz/zqBFqolO58AwB
xawCo7gCfyAmxJslVk9i5tSjygNRO3hfuoFmD5Z5Bbm57QVyUilLLOhRQPibclsbFonYpqy3hbOb
j8eZXke7zP8QFtcYQ7znlrVDmBVhoLyM2W/0jOzLUz63s+kwUxXR4OPz4VcBShYJqOQPCb8AH7kU
y0+x+h6H870ee+iLm/mj2n+p52sOjmfqMUvXAUonoDoDzuDqHcdapyuliug6r8I7vapR4YqKXS9V
TqlKXyYh/RRS1e4C7bVJph+yj4W40R6w7bqm23/muvxTXSapIn7iX6fbsW2wEJQJoDwlzxOYNYro
QYQPvkz5lNtpZolX8u4z+//kfl7Xcs1AH+CKT5BZlaRwJsG8L/V30xIQVzZam5qLnSnmkXJwjSh/
diPBj9lVmWQv5q96ZovLEgzWa6q/ilH2GRk/s+aFOvDb5X2xvQhOfqWxEhtuSjxP8sCnL0WdJ9ZA
uqnXFmI5TacXwekQqy1gWHnehEPPEH2PrueMPb3wzkVb2YEcOK2CE5egSXc83ib2ZQpCsdNLNED8
zuVjTFzAW2pnU2XAOEpdhNmKXSdJMX17nBotobiTg1K2RfVaIXd7GZ/+7NUlUVHmKKmUTF4tQKFS
9Nt0LHzb1375g+TNwVWf82UZLi3T8qX+ui+FcNZw7qP2n6u2YOwGJqfYNXyuNrYj61i8UKFDscq9
/P23XggG06SXKkMzh4exrmBK4DsR15d6r27G9FC1YmljPHrLITkiHJPs9bmTdmlqvAZobg9RZ9lY
Ae40fXrICgEpQrRGr7xNZxceJBfX1IK/Weds02waXetrpBwJ9q58hF3XEXJEjfkZBN1C7JuuXY7n
TgGQeqZPXY58efXwIg871R3igx66GjjZk4YGSo4JqTI6Y2m+q/6M9F9l3PRwLytJ+hriOpWVCipU
Qv0+9IgLXv4q2zxv6W7Db9BUYH08GKd7AS121Elbofea+nk+TtKtEj+Z4UPyqja2OPwPC/5H3QEY
Ki/2pmUwqJWmzAWjyeFH/M3EbCx9HlNailc+7PLErHY4eSucbmJWUth1TmcoWKDSs6dQIP5Op5ka
D/yp+Jp27pm1g1RtYGaDqKmpravWsWXkOlC93vOjxNjhJfs0hpXo9khKgn5IPuYsGewsMsFIxtGV
73bmlQX9QCWJ9BxM12aK5gTarm0DrLwHFe2rdFSdDEw+BhcItRXRVyNWf2l1Zo9y7sR9p/9zYEPr
4w9EHzwXLZDVI9f06FuBARy8UQjfKr+4y/t6X/tL2fwpUMt9o8+/Lu/UM8/qyYirkzNXSRXSCu5R
/kaUo0p32gyZE+dbCLHile6SeuZmMEGgE0/AV6PlvzoWEmw0qZIXWQxCCqivKb6cHYYoNtqNtVu1
Vf7VSor/o+xLmiPFua5/ERHMgi1Dzul5rA1hu8pCIIEEEgh+/Xuyv83TdkU7vl0vukwmqeHec89g
YfdsXqjvn33HZDImdt8vMCGHmBgeGiL2d7D/LEU3y0Mc9OwozHBfx+YOGa1ZnKhuI9p0yUbnYrYn
1Xkx9HNx+2JKOsQki31EPPgfBulNtVavLCZFW4cb0vnAAxoDn6WGHqqOnOfUlkSscdZ2A/YShMt9
g7RLCnt4PSCyLwmxLOCStnG9+Scjj2/vCYNqsNoIRnEuTBK/MqdqbcWIAFazURLZm1MOc90G0e70
5kc5zffCFiaZqJPgKophxmU+9e+Tapm8cPZEPW34zSKO6Ys3wDdBnuNnX247npmb6LWZf6imv309
cAR8PBPSSA/87q8XRIX4U7SzaJPgobwJgt808svINIduRhKY+ulu+LbC/+kF0RNiAAYOxNcLso48
Gs1Ig9wMZM36BXG8qaU7Y5AstcRhZrr0ZMLqrg+HN2GrjNIqyHgLSAxa2DN1kj4fBT904frrv3fe
t3MOnwv1PDYCbi1oVb68eZDwPDFVuLMCH5blNcgSicf2oLHBPT7mppwvdA1IxL3Cr3jzw0H3j3rp
X2c5np4G2IzgvEON9vWG4g5MVFeaYomJ3n0YugQjpUafYbcf4fCx4UNKZ+OUQnTNeUQ+69wBcbtk
4nhwRsuCAEtSrSukclQ/8NpZAV0h5tRfo1vm9+/SDNejb/mTdUGeV8PFJ58Us4HzZjxG2FLpOQqn
0tfwJHYxTBsR5JPNy5w7Mzabswxx7k3h1puiugwrcNydqaxSd9kvkZHHCF11KXmlStA68mTxsd1J
IuE1ANumveYeIt8vI+yZ7piZ7N622Kv//eN91/9c3h8EQBgfY9r4bQ44XSjV0hlQcXC4kVYwml37
MsRbgTUuvICPBFlzFXXL0cv1yDO/xZXhIcva3o/zb6acYk5ihHK+tPrYV/SHX/dvS/6i9oFV8GWP
fWUzaQ99mIQhwEVoKCiCCtOs/21/4rN/KwcurwCKyksuIvbxV0lZiMC7MfYUTKNJsmWwl61gDze7
/u6/X/W3Zh+9s4vLEPUdHgSQ/t8nFFrdTscyMRtxF8iy7x8dpABcQ9cDMed/P+n77f/Poy6oNcI1
vk8bvMnC2WEU0waIXLp3InPXRkjPUSKnNqy3/jSfF9K8OGn8yFvvh1PxOyfy8nT45qByBkb7zcCt
Gjicc0JA9SAhftoK8Hca5oPhIpNDc8Mc/zeKPJs5KT1GNnlCRO0pjBqTtQgu2UQpDI56ejFTtcWq
7IdJEagMwvcP7+gvPzr4BMBtMfADXfBrhaKnuuk7jqU10Du1boVrtjHiIv/7h/jbQy6iy0ulgKnU
18MpMql0tRsDGZ4GjPWG7RSg3DM/aUn/9sYvcsELVwvDGPKPH+H/tGxwYuqdxgOmEqcTFLEzLFIp
LZL0RTpJsPW6jucQZ5Jcp124r2Gr7RPWvVtrCoRvb2feXved/QQ38gjbu4PL2O04juanfLC/XBRA
nv4Z8nqYcX7dzei+xTC7dNooBkLunUMeknHrfYb2KjyRH/dA+LXIR0EASA2bAOqJ79ZGqWzppGBY
tfEdB3FqHQLciHqpTSNLrer9gG7SnZHhJcdxzlBKX7HwggrAHnaB3qSAE2X/8t+r4W81SoStEZFL
yXChQfz7BIDz38gxz4d0hFw5L3B8Z2EhH5r7kX5ET/3z+lj/FHT0lwWINvIyu8IZChOHL3czak4m
OWjqm9ZbCjiIUUQAGP2Db8JfDrYLzwrYGiab/jd/z9EFYZkleIj/qXH7JTRLb7nNgCi68et/v8K/
LCGw6uDHdWEJoIH78gbDxHU6vFrEUqti+j2bvX0X82E86cd5ef/vR/3l7vnfR30NRPRb3xuSEY+y
QwlFPaKjMfkXP25d/9syBdcbnxvUJty0YP3/e01U2obIDwjMBuWE/8TISdyGzjblpbyTpKQvhJU/
+tt9f4u+C3Yr7FcA/AEPvaya/zkuwnZ1yDxN+Gq0cAiaApOt42fo/mEvq9n99CK/Q6+AT3DjAUWB
1hLODF8ALO4EVeQ1+pIWU0w34OR0L4Dfxz8M/Ub40l+70Khp2PD/f68VqCDDi0cC7Fiw3b58SyUx
dW2Q4rjxvHafdOl7Ut04Fpg/ohFaNEkBRkpy3v/3qvnWEuC7wtPmougHG+hbZwhTBISme5gF1j5S
FMbbpHWyMGyy2LvBLv2hePvLgYKqF0SHAIgZlClff8hFMMOE1cM/1hNh3pa0bHP/+v9ZT3g/fLW/
rBocpSBw4Y5Buf21mRMwFI0dipuZ76G2Oeudd7iobX7i2v2leLkIKkBhh4oRe+PrctFRxNdeJnLT
Gr/ol9JvXhZbVOucRZ8jRH7prbr/7x/tn1infzcReCRQikvxB5Lw12KAhIPXQ9IHETyv2q2OMThk
0WwOASVR5rZ+UGjbjH9ajTSEwmFCFqtHxk3NhbcZ2RRk3hiIDGEowZbzeBt51WOrEh/uh9BYTEZ+
zBXbd5OuH90G8XLUMXdpPCC8wbUwUoe8+ZZDYpjBBg32VLWKWEb8ZXz872/5ndYOcS4qfFw+mIYB
97r8wP+77afUV4rTqkwxEgWXIL2PUrqLBDwGD0xFr90K1EThDuxgAnZl+iHrJ7jZ4cX/8EH+cuZd
tNB40Th/AMR9+SAuZt2qbhIFidjFf6bZgOFwQuBR6ZVyuwY/PA62CN+vQcy7QvApUe8hH+DrAxmZ
AkHbtioD3ZopSyu432ROV2vERDrDmrdx15S+6APggHWEVqw1KvfJsqWd7LJ1GZ6CsMG1RobpDpnS
1WODlJaiIu2tXAe1N1HLEeGaYlhMkcS1IykdEfswtgGQF7c+ibkfSkN5t5d8pm1Rd9FwFQrSF54T
v1GB+IXWOlLlrFnIByJZhrtLtp3KlFnSa46MiQxU/cdKhfKzSVl3FbeRyqCyBxdVRhOQIdAzrLa6
dLppzdTki/swqpGoFSt+capFOMTC6gS5urAWr/p5R305FW4TwM4hRoxt1Xfrc+1Haof0vDqXAGgz
5kr9lJDoCK4Vu6pZaD4V8Qb0ey07RCSs3uqmGnTZc/qEuJLoc1mnl1AjQUaFl4Qozt70YJwtZbih
Q+M4b4mt19w2A1b6EElVwshpPKWOrY8sTvetZmM21uQEXLMpQj6OmzTCS0dtPcKsu2f7Efu3mCp3
ftM9TQElEp4DeEqcrLK189RFsXryER12LUgnXtyLTV0vkFIUOj4MY73lrRZL8xxQddXDUK6gQJsf
Kz4u2OEm+u3Po/ti5sF9mQG716TrTAm/B3KHPOaAbz0JT6hqUgfHbyZEkk6DAfMjqZrMH7u1aP3x
Cnvn6GvwonIWxds0dpq8ITOU540bLRlLWXQcJLCBhfW7OOJ9mHsxY/DPaSd+Z+rkCRTAtwAkhX0Y
IdeXae2XzPS6iEC4KQLF+w3tmg3ihdhGu114YpDwHZceztyIHTmxsEamjlDqJnXCqM+SaElPKGCu
Mb1gmVE1bDtG2sRA4fozSEJ8A3ka/P6cxoc6H7l3VxM6iDodPtva9Y5DK6DHtbNMyt4ZblEATpnr
94/pSqYtLBl4gmQB07WAVkCFFKB+8IDzwk8ovZFd0yFgmw1PxEjzJ+oGVtguJBn4hVuQ4uUBAVzN
TqPqD136Z8L+gNuizSQoj59kDrPQm+I71toipH4ld55IXIBcDOT9CHEOPVL0SpAlEcDBkqtRqvYc
BfjRpr53s0AHcKFlHghBLThFkD21GbNzdUVYNT67k2//kAmErkxzjOwCcw3EFPZ/cr5PnOVj7uXT
2k2/ES/Bs8YPTUZhIKizeInEVusRQMw65kvj0EJ6zm0k17WckQOb+51KbhKztGWzjmsOH6Z70qaQ
xhMXkepOrDIN9zkxdV0OF8TzUmswOMYUnpXS2YmV3dNAfzgJszj64+u6Qz4Tq6tiwL2fTUN95y0X
yY+G0bSUQf8AfhOMJERUjl1sczrN0cVNQV6nCX1yLdJ6klXDeLf3zotq1muJC2pHF4VgNZCqkrk/
aq0RkOmmT2xE9EtGsQ2gx2PAPmw5oQg4ohuOD3Qeqif0881OCZApMThB0UTEZWjPbhBJRAoupviA
ep3afK1m8hFS8mI88I+QsTU/IrrL3SkvELul76vSwe06mtVZgWsltEBUtSw8GGxu+JJ+VEm1IoeZ
54IOv6FSKTQ69Nzv+ZhmVvIjRkPx1YTQnZMnGe8Ojmv1ScAlpMuN4U/NCN+JhUXVKWphyZ3W7daa
bhsu+m6RwXbRCGfBYJ5vZtBBwD5a7j0YX7oOhoiK2KPo2VxS2UNawJoHHx6Qc+Tu0TqnpWlB6q4w
RykCUptSt7QGHachxUAq5Gt03pLkVEpzK7rwZqUDojdchMWFjlWPOrVPjocUcHSZ9sBWhT8CwsEh
XryuCKxm27BZaNa0FSl8OBqTPNaJf2IKWWZSLrexcrvbAEDvJR+ewFU1xO5wBmQoTQn93TQdZrEM
hGkva+a2KW3LAMYlFchBuodx9BiZg+evwWMgrH1dAj3+0hYB7ML+EjydcnTrcQ6fy48mNDRXg4ux
PwGfk8k63pGA6SJl3lNN8IvhYDlRHwfO2uv2dkGNdJro4u+HgbevLJTNjs4TKQJ3mTInICBokzXa
o/fpzzPXOMiTyr/hLjyF6hWxICmg3I1C0kFsxiOx8W2ClI1T63L2UM2ilZmoQXRyzbTu2ll7104r
+hJR56fVukZk4VgfK+7wbMLVQWc9IyvK90/huuwaDBdJHjFw8fo6jTHU196ZqvgXG/sjvLD8jVha
2IQEDaNPfSi8K6cNT+D0xXOGdLvLsCaN82WFfTDIErnRvTg54Xy5nXBt5qiNw40r4YCrEBmwZpA+
mSu8bX6awiEzCz+uqge5KPT2LmZDS7oMOECTHaODv6EmTHLkhh5Z2gtscICryRS9o5dQJRiEL6tO
EE/RoTjDgNeKeR8l05+UBy9rSh/9WgAr1B+1r2DmNbiPAyO0XPQ4PVB/fGrI9OaHbryPvSY6Vk5i
Ch0hHirUaCsxgfSGQCCaFHHb+TJPPeT4PnlbNSKDMSsycZObPoWQce74H9ohZN6wNS3plKbbJmbd
G0kGpGhh+DzAk6Ge9naItl2jw51hmoPRGQzODpw9m7tej7BE3RQUVdb1YCUenazJbwF+LMQRvvM5
0WTcY/41ocIR84yvvnr+LXdrIH+6QSy70N1UtO20j8fGxQvp3xqXXCfrWGEqfGmnUKbz7cpw7g4i
DB9WlEvXFayCx03VxrCbddbO3UvdiNs1mdSROUp64HwO/YP0af8AJbe6iSpEs6ZkFWA5rAQuMeMQ
vSRp94evfD6OCseJafhNolTpL/iXjkwIjvm2K9JKneIpvUXEzC7ognofU5wuGXAf59Tpiv/SmOCE
2YwtT2GlO1wl/ojeTIEaHIikZKEY93WUoMKpDOzKvGkoBQlv0qpi29oHNNog8gl826DD9dUdUzC2
jh1HVF0/yfD3QMV8rCfnflA9pmqLvxnXobqPRyv2HrQoiOx0IHAe49H9DQ9I53VoluQuGFtOM9vV
CBVbxIyzx5cal88wXCeOmO573bkbLY2qNvOaINercwkuG2Eae1Un/PfktH9g9/K6wOzkyWJkoDME
u9VZEjvlsuBmXtxmL2uznHHDwthVymcndVBpxRm3ztmF21BmG2/ZDyI9LgGt71IH4bZz4x2TylFH
Fap0W1m6VYN54zUv/dGiDer6br9wxy29ddLb1akPRsMEF/TErI/9EgVYNlagfjLiOkd3jQYkarS4
g0Ee7cF1zkiDKj1rkpoXbbREGXJNCpwHYE1GdM0rgpR258LodVdxSd6JD9GCQqJi673u8RMiHUjs
KwTbdflspYcgHmQP0GAK8pmAmOxPyMpT67RvJTHbpBo30xoeoQdtruY67nbOmj7FpI1yYeE3nEYz
MvYcMJHTrRw68lyJYZr34DODT1NZJGJjSvcnbNEaZkuARGFQf10cKUJ272wAUSUTzdBfeT5Ii4J6
0DXAHqaYld2mkHKgAdEzzZNEP/uaJI8R7GIyEg+7IbDoaxaxDFuXOea289PNHPnDjbYeP8UNbHNq
58gUbKoj8OJCKT8sKEAHh1Byi7+kC9z9z2G6PASyjzehQdYb89rk0/jM2am2wqXnX0Slg0j2baqv
hzWEPqcVyPadFDSegR7STaoicKxE9eCtuik1t5shSeW+8eCf10ceomcJQYc18Q+Iunfz2E8IeOhb
kbVM4reBn3u7QKwpmxdgL3vkN12jl5V5NLW7UGK5w6KjwiUfyqPfoGeDpd0hoeE/xtz6Qtf3P+J0
aT9t53Q0B6Pfgo3sORkTCxjzdQK3b2SsvVcE1HOUkNaZ8bIlhoD4l6U2jb9Zm/QOB47K58TleWjs
xcC4b2I0afUAeD2MS+r3rFgi7t6z+BJdryjL/H6Q96uLGn2uFv+xXgSSewIE2kheRrbfmm66Fj55
8SPbneFacQ9/8vQdr1GXcLYKzqSv0JY7oYUN+hCHpZg7zN96B+S8pq6PSjRePnkXZjcsLhoEdSdD
cupWOh98MfnHvnG3MY/fXOJV91OS8qvOSvGSiMQWuORv60mcl1GSM4ez43VlYYpA0bRfu+tySc+K
n6FCQ9YzNtAZcuOxWPrgZGFGmCXeXOeVcMkuaqyawL0GciCDmBbTaA8cF86rx+qhDMjUwwUywuNG
FUCqQN9c30wi82sI8vpZ+Wvp9Qwhp4N7jOPm3iRBhY2POFYElubG6cdjpz0glSvQxVJAP/Hqe/D0
FkPSHfvE3K6etzwohcXEW5ypRQ27vpI19TnAXHdnJiSFy+YEWJqXcMw6tLjEt0Hj7yqKU0sNHUhk
Rs4vU6zwhw09t9Q+6Va8D3MwPaHGgOACcSNPU9S521nYtMmmRMqHRcAd1BJcacIufzqffdTKeGU8
zdNtbKvoBXFTD7Nmd7BcGzC9RJVMgyflxOYeh4Wbtxp2RhCbiqwP0vHZD0BYsDruClnJNxPhtEdn
u+LwtNEf1CDNLy+eO2ztJkLImvFLXttqzgNC4USJzFpMsGEnkXmUBgdQW6NczYRep3EPrIpo/urz
UT3KAW77MDwItys3rtyknXoEAZkeiIOKqFCJB2c1eCvfmAjhmTxpJY5jP9rAocgWc1tT9C6ggDMP
Q6IqqOE1PblHNbTRkLkqglO9an6NdGEHYxt9gv0Gu1pxd6L37eo8qsIoXyUy1rqQXYOwby9d0p02
eH4Xxyxvx+EjnocOwMrCCnhfUSxxb+eahJ1g4bFiHAjoAKfxNoDq97FK/c1kSXLWag3fmrmqC7dD
G4JwnQms7ZS+GO2Mn6pavLOrQ9zHcM3OGua8KzaRP8wzf1y4wUGSnsKKxIF9bhS8mljM1/NE4Vln
1lLWVu8RbRycQ5iKg3Thrg9BZMUhWfH3UmfOY4lv5g8gG3hyPIp0iN7ncE00GhyOm1jxTkD0zUhy
08WquY7mxX+yc7tHvdhvYcaCDHDN1n0Ukxq/RIc+3Sq2hc6g2jYdspTYhHjfBSKapWcQtIV6E0jO
r4PaqYraRZvVTz6ukKoCXNDg6Btuai9CPgnF0dNAIi1lEueYMYgcztpr4VTGf11hwFd2ARuvxCo8
dGG2v3NNAEgJhHRnAzTEafOIJ80BNLV3LqMOCYoqMgRsZSfd4HiNXSDnKv0dEVM9roMgh5bHXu47
y60BtjmIJvmnTsZVG42PEfIVnAI9Wypgt8jAZEXi7CjhideNuXPRNy0ERejs2jqnPUGLbUkZeN12
gV1YBm4NArlqcR369V3VurYAIwq4HevFpg9kglNqBVw1zNhOtL2o3QJnfEMt5uFoRgpgeOtqqQ9p
PD2MK9Ax3qe0JFR8eqK7hZA9zCRt+IEN8FLmso1OOlyQUDDFNL5pmddvPAPwvk4r97UngAkniAOv
JVvACB2dB2GRBuMBBgLEL9agAEv0zAmS7Igzvde4/aAHmsYNcwd/ixjn3z24MlvIEBHv22lRcHQP
D03q1wV0+68ADM8R9+FMkQKepLXZiUkWDszOaA18WTh1gUO4jNd6t/rhZgBtD60LYAr1jMCkhyTU
URZbMu9H7XolDIaDzSrN2YYIwpDDna+m4zgtpQV6lzk+QhF5er1QUWA+c4nSpvNbOApReA3hJcwx
96tfL7skrZ54P0BQtGJejI6jmEy4T1r/rY6We8j9tjaAdGGOZ7FBMvByH/j9SeOmgbYLcLZCR2pq
BD2EtPvNevWrAtF2T6rhpDhJ88Tt0Dcz9YxLGB+ej/sl9j8cCs1F11aZe3HIQW7xWIYDw7bHtDTu
z6Fl59Vd36RtajBfwZ9RCEUpoV+46WuBDYerIthMvn9NKtcBlaUNo5c0FJHJGB9RIlYxR2fjn6vU
aZ7D0Ol3wO2yoG34KWJ8yAI+23PqybNlRlGU0qn9HIgigIW8kRTSGZfrWnp3JIWPBUM4UlTTNG9t
gopZh8FJJqDzBZ13J5vugNzNOBuGfvSy1cP0q8dArjCs3ti1fzdqQjxolN5aBiiNLUgO7/SUgZFz
0wBwRHv2EvugUNR4D7EzlANsQ1gijxXxrmIhQPDwjxhF7Bzg0aFRhQHpMouRBVZ55HfTjQcd6Xc1
dTZvvRZW0wzv3kFxi0yWw9BS91ZwACETm04B3oBVLdnNujpGSJgdUF8i1LbS/Yt2CdLXA1R1zez2
+2F5DZXvl/h0SGxpnDAjbQ35xuzsvBA6jknE9MQJIBvWRSBBDmrr1YvekQknTbKM7240HcCPHHML
4MIOannFMG5FTMo0iTKR6ZotRj53XouYYxDqr2tT+xeVH+Q5w7AdXefgLqBpkRn6xYYDSF5w+62H
S5MItqRzCEl1t/bpwWlQoAq4jBEUJ8mFdhk5IB5UCN0j/ogk7igsgaO4JZvx9eDTuetSvykH2l05
E7pIEd2z0N05Az8IQ+7Dkd66TYgced7ihaYw1+z6CMGNHubD+JE9IV8xiABogqSAvO8iIOtYTbVV
z3FCYHhAw41SugAKRQFxSgQvtzBpTXu+HTwP4jYcGOQu0fIktNvi32KKMCNq+L5VjSyUj7cK62vn
Wvv4jiM2Fq4BhSVhtgzMpjK2mPHD/BSfW4LBZFJ4e4mAF6qV/Wvf+80bzLPn67rhYwue2fBbO/EN
Q8wMEotqkk0sGR+mxV4RnXR7eIzWn4YPOASj0c0iV77XAsA3ugl/03P9SEJ1N3KFEBlUz69Kya6c
0J9cgb8zZ2EM/Xrb80fUJ+8wU0SOi5VjBoagLpx+bvC5EuiEO0IgqldR7i2WbyfPq3MyRsvZbxpn
G3einEFTKjs2obI3qCPqhABIR2kJn+JLDB52G5xWnYVUOFzpPiHJBCTThHfwYqvAdpkb9MZxDAv8
/kl6aZVZ7pxreBeyIuH18CsJ5wks28Q5wXhkvY6QGFB1jYLUcgx3Ioi6h1hYfzewGUYxlEA2ClYA
JhJVfdcRjd/QBTJRpQb4O+s+uwkNCYj7ZaJmfc8Vo6Cuuxk66/TgjnOKO2uBojXxb5La3ZNUDKLU
FqkSqJuGBeKG2DzNmBzUHrvDBXOfMiZ/Ab0iN6yvt1KlSBAXA5IBt5B+Nts2IRQVhpjRuIV1uh89
YlrAh8Fy7CNTYoqU+YFETQhYX5RratHMI8y2Va60BcCvzLruy8jNMVkGmlO419UOxGBqXMb7OV7a
ZxEtK/r75AU8c7S/83rTmvi2mhCbY2dGEK69rCAXOVfugmEAdP1PBgPprHYRk8GW9iAZ9Cm6vdII
PJdu5B+pdq5VH3ZHkpKi0Wv7a6jiYpw63WXWwQfqoz/KH2/nUNrTks5ZEK7kPq0di3siuluGdEGI
U/U0Y8k/h2gm/wDS/hyTaG/XZod5fykSJEHX0BKuQwuBdp2KZ8WQXh5G2HHw28Mq10GOXF2wUhFX
RBl9mJuJ9mABGbWfK70UXPeYvyo+I7McazbcptM63DYmRVjnCA/hOQYYQZKyEsG+XdlGmSne9ml9
k7DlulLyBLfhR1/XV8ZzywXd7SJM6cIXf17ccg2cHPHhGNjQoIw78ujCG3hJ5aFva/BKAaDuajEO
RYPqZsdjEf5StkpvybI4QxZHFeZEISwBJzk/tLolexfBxIP9SDFlwjEc5Sl4mcnQIn7ZYJzjudNp
htfTZe1sfMEjtAfqEWnXRYIp1iaWbSYwM0sEzkXP/xQmybnLn7lQ9+4w4Tqq5Rat13XrsXM3NU7u
XIanzAxXY499qaA3RuAnOftteFc1HPh5gtSrAV48ML56mzrUQ0ZGOIBwFJ5b6a3PsLbxBCavY3KY
efPQcsRDUe/MQx8u5+6vdYToJ4w07r72piKDzSaOYVXLIUHzSP3aIhSZDMB2SLIOhVyS27FfrmIX
ImxQbUeQtron1TBowC85YAnAdmB+RUv4+wCnniX8kInNcDGBde/ASF2CDZ/ZFqdTZJ0sSlS95bgA
8bmdnC7rcmAcwnEPcqSG4ruAQwDvHxdydyaymldXGsFbsCUqNCCNwq5ju00C7MAaz3eWQ+UjU4+u
XZmCS7dpEjihNuaaw7DWr22S98B+a/QqGHV6yHmp7oCyYp8E8w1WAfDU2cU1IttCtyNUmcI7mEoD
CzKv0vcLutbbEGJkGwUG/gEY0aOK//BWiNolOng5YQgLPRSisZdd1Y0vppa5mOXrepkE0zmDKXPW
oE+YiThPhCcnvNVyNXwfLUDdqgBuZLCs2KxxaxCvESWHZAHii/FtN5On0YvfY8R45XUL8mDinzuh
Cqs8WfQ87I889VjeDclHXBHkBQH0r1yolYIg06PCTm4RIcZFWKTWf/Ji2m3B6Tpz1Zwt5n3o/Z/w
wvVOOeF2cJuix7cmVXtMPTgZMFCFkOdcigq4LJU7f0DsO1qVGbliU2hE2bcjLo15BoPBglX1GYk4
hdX5qJNHD/ENz1o7AUyUWep9EuYGbQZ8gZ3wnw6AWmW6e/9yqjewbEjAlcj8wbk2Ixo82i8YWsfJ
nlFM2i+yWdSM6HnKWFVoXFd/2k0+sokcLGzh6NMcYnQ54eztI551khUjLsrQ+FuDxakhR9dYyVPa
Al8yy1aOIB17YTtcrygg3TE40NTm0Ty9WK99Qajdsa3j39LjcYYQumOXPs8JuNh9OGL8EYKviJUE
fCzTIjr6l9+dJuhMa1yPrtvAl+JXWkukiVesz1OBn8EnNza2e9I2iIxDtdzDPj0S+F+SwWWAMVnZ
uME2qMIy5pdBk6rylS5bZFnvpxSTjHXIRnjGYLCP1ABISGBiMYDsHvfQjII6gskmkw7we4DQmqCI
vyw2iNZkqi4OCwO0UN7WOh/QGWcg9METwKDB1Omf2SoM45AhGGKs28cVjH7q32D9z7magkcjaC4J
BZTTvlYQwcBryUmziYw56rXXxl2vsNlhTAS1YiWIU6ghGrd87DEvltwrsXvLC7cYJfCyaQff4pDV
4LbXcNSgSPiVvltQLNJoWjLlgpbTwSbj/yg6j93IcS0MP5EAJSpsJVUu59jeEO72WFTOgXr6+Wp3
0Xdg2FUSec4fq6KOsS9UfLRVBI56Pznjk9t95mkWsyDHGw15Wq67MGdqEFXwBCP0ndnLyxzqs28O
z2vIueONT342nFq/PI8DWoQGVgYkWDtZUndNHDTuda4RB3t9ez9vW7Dn+EsA3L+G0S7Yi0tjt9lT
LLXz5q7Cwv1BuOR7hTrxQAbGeMmn/kQSbQRWeE8G6Qfdww4trIjBVFq/y2kZ8bx7SQqA9xdVrHki
3XdfVd2v5ZGpb5FgCdOFFs9x5WM39g/LABe4NjRtVzoxVj8e7O7ctPl9O43zyRi8O4+E3R18S0O+
ljoQmImKobZ/Al6/vQFQkFt5fugLG4HK3EI7IKegPdV6HmlDN4eMh8Pu4lHkHy3xJY7qdmMK0B3w
GKnqdyTuo8uDqIEtaHwArBY48aFIHaazTmCAqoIbeYYMhdPoZVYgrxswEz9j9qI5L5PVKIKIf48w
uP9ZDTqUy6C5m8gvOXfOmHgjRF82Bbuhy/dF1u/q5p/ZNCP5I+hxU1nvGrafs1PaFwZmgluW9bVY
tyPiBGjCmj9pup9kCZXN8YWkdjixt8komNyDt7i/Wdi+Vf3woG5VidV4VFPFUR7KuHFYV4Xy4G/z
90CS0pKPFwUGrLf8UplrVJQ3/ZfpY0KAqWgnxAe3jsLMb1EG+EyN2ZlTvmrt765VyeZAc8I99wR8
8MoD0ghi+AsPnf2cqddtTr9MK3jX00SqQjNDma6HvPB+cZkI3EH+rhlv82b5VtCbo/s88Rd1NOid
j4E3o6ZiIFPGSG/DmjS9vRtE91GWKcEBq4dXhbCXyRhj8IzLEGLwIbCKaA2xN9FnwGYjmoIRy2yX
9YTfsCcSSC/DC9q5pPFMSFxnH6TGNZCoUEBuXb7uye0+WM9pSJhdmlZoiTW7BzDTqCZvZ5EEmYDY
TFS//YBJNvHY8EjVFoeW4CXxvPaknXVn0YndZ9u1sLZDDafuZf3TUjd23NBE6a3WZ1jOxnHL5J2Z
OhQpWzsib6Ynbk6HG+Xv6kojXqfAI+nP4YsHf8qDzXpwnW147MwwClfEWKu59Du4d00MTxnLsLta
/Vgcau3c63zYbyYfg7If+Vw4pEc7ajuYbbz3uAn3BsfT1BT/plJ8FADihA8NLIXmR2kCd5aGZh+s
XoWWyZRWcMU0kb77FnctREscbPJQ9VaVyGw4+rCEcW9T1jhq49pJG2tBN8x/Z4KCXgrHTzBA0lSz
yb8LkdKxVeYHGP3wwffkmQTHwxja996wndpp2Zm9OlYiiyvf47ZEv6Kc6ddTz82QWckamhy6Yo2a
fv3Cv43CwBx3TJkxUAW7B1x6QDHmtoQYEsulfFiVl12YXv8VhvVXbsaJy5zEb3hZKdrxIriHED5e
saJ83lB5fuy3Y6aPsl3e2ZNRmfjv0Br1TrSZvyN15zkNxOPo0B/B7/M03hicpTBopHaDA6xXHaMQ
YOrx/H3ZcZ6Uub/3Uj8C/BNH+lAiEkjvaTU9r+MQbahYj06Oj5K7VUdBJdWeeJDHdRiBGRhcqBna
pY1ZvrIVHQkkWE5pZ2QJf3KeKAssrMr2lBxxRwaA7BVZAblXfVTDuKHmrM4tWULRJLgicw4SnL27
oGDbqUK2dVEHISqZsubeCB6RcL1tk/Yv5NyFb4rxGn9Ca+tD1rR7coBPnd6q15IQvFaIM3aEM15s
fmxVsYzqLtvnG5k5olvz+2lS8r6kpgGZRPNH5aN0ozSv7wPH0Mdt4VgEW0ZPYv4rFtRQ3L+x2Hya
00ybbcg3r6vR3cuwaSGa/O2P5YYkW9XUoEWTFx7JW7ZQIcqBft051hYtbP2UXye6GvJKMivY+wxE
kZIhTi+72HXck/wfT6Iz/pkOvRg+f/w6QI7wTBzMkLQoh/EnE533OgVYErkLVDFdiyyt33LfQzng
TOGNdGBW5S2vVncDzZwexhG6VIfTZ11t78sYJDr3uI5Wani7t7zqokKpp0FPxYvIM/nIawf/5k4f
K3HM87r4EWK0mtnX21uDfJgCiSrTHxAiFi7UUHrbytol8Zm5ZMq87E5/11b3T65GrZ4N72zhZlKG
5Wc2hy/0Rw1RW9qx0ZMbYdkPYykOadE+ANRHTGo/mZZ/IeMYC7RIZKnvws34LjrOzFKRtkW4Qth1
d6g+ucpcDIgbDcKLPZ36oL3O+iZ8tIzvenTy02apszN33dnL3OLo+GjYQRhItVMvuplSsAWouiJn
2ZqcwxZ2ip4uwW9M9leIxCIwzS4CE5/p7ihotZW+l4h2gjvdCic2kRAdar/2j8hhYndwnSjVXMjo
Pac1Ym40T/Nsy2SxhRzjoqNvrSadJZgWIOysNjG8cn6Mnth4b4f7VJGXIfo5dgOLt6O5+pVz11Nc
VbB9NikxwANibndtHpgm4zDEABlOW36Va2ef56m4l4u3s6QCJh3TaZdW1asW3X0Yrscu6I9pS377
DFvccX3qwDoxbM4siQsaMFSPO93ZXbSFfkSS5NHMCnIaV9yypHbs+nl6twX8Jtb0g2HKm45tvS9K
Dv7c+TFaiqAGJ3/QZf4I72kyz2/yvBSt2Pt5/zAzrEQB/BFjMjeyTPtDQTtxIIAT8qH2Ezccf5B6
JGkvgKNRM3wGo0yC7N+i+xILgPVn9bwzsuFLP5qvrcawKtPl0sv+s87w5WkEOc1M5L/P90cZSg0V
4h4dt9CnWktGVB3uaGZrGcaWdLgEFgXFmXBfSJOZ7oiKujoduJtSwrkGvOARcuNjTZyQkTqIyIzY
q3IMQCHJb8hPExTogAFbfdiACkkwwbAKc/iQiXVoIihGZ7fMwBj0LFNv4675xzR3wYH7C0TSLFmx
Sgw4ATKQ115KtJhVNUQ2QM0HKMPwxdeXA9ZzkhCKGHVg/E+hVfZHtzavxbKhbBqRF6W/sDARq+bJ
lsWvORq/Q629f1x96WcQwG2oBo1CmDsHT67cTuERbRlsj0oGTx2nfmqT0Me5MoEnoaDp5qCM0Gcs
IN3YutJ8odzERaU/ijrco5IC7DActWesevLDlW28AtJZS3aPLhxozvQ6jYR/TL/SoITU6wO5xoia
YBWXkij9OTBiwTVT9PSybiXCE0tyJ7qQ/Cvb+iAu1TKQlwJnZXGR50d7zvazw3PG3L/3W+91dgD5
Wipeu5QKZ9iiETkakF2+MEchlEsG6i5jN99myDpGB6R/XmxooRNAoC9RKJ6WcNzZ6G8D1Hv7ng6t
mKQWqrJ8XTTEpfU0baFeyI1T4evLSpfN+9zkj0PgV1/dLeXH9//r0C8+t2UNMJnSclO2rf1iZulO
LoV9UzWhSO3TATGTfa4DVKPZbddRZWD+VwVCn9xtyqsITfp4yMOv3pUuWiQs1QPyenETUHoX1119
P15sAEhV+fmCuIW4pa2TZdzaTavuFoq9H0PLe+hSnuJWlhHTDbEUqrnwBL6AzEKE2kIvyEHrT7XV
U4TWLpqs9p7M4i4pTGSXbeUhtuga/9meAQBLh9j9xd7IbG3fVjGHnEnOo+oq+6hC96cs6qO4TQnZ
SpVQXZH91FZB+gH+hiyAdLqLdt27ehlQSnEB7EprcOFUeasPKtDixExUPm+cC4flljKni0pHvSFR
HXrdSxcg+HUksbVF4zOdlXa9Duhx6mrf+l5wtiwORJ/AP+lNW+LWW/3ejF3+X15m3v2K4TuukbXv
qXQ6OHSzxz0CotdsScdXYhojCX6YumZSU+TDVIVsaQ4zqsPEYBW42BF9L+p2VA5uf+Rl2O6Qv79W
yxqc09X/8d3K+DExKDwW/XpEYudfB8rvUEMTd+V26LSHKUAppHGH4Fp367faaW0IhUIknFAvw0wF
wnyjjWYGerU43bcWPHFM9Ote+OpFNOJSD5nLB1oO6O2gc+jZ7or/3NGa/zGHy7PRs0c6tdgxzJIp
1RrGDmDqus5avK6ZMuJeCqCt2bqQq+ff5VhPUEob+jp4rv2arlb/zuES0uU+qqtPvCSkFSGIvcRv
zyZQBh+dZyApYSJ3dljs4XSJt612ql3ueugU7udOvig1k/3uDKeh9B/DwjllTKWnUhqncGivZIY5
B3SYdqIr46krga1Ss3hRpq1fPQkQ3owZynCbTkInmz8Cf2nug7KHCh6qOll6dpA2tUc6XEYmAZjn
6mXYtjBuC9XFfUkERWP31UWurZsshGG/e2N554zVc7s4z3nJ7Tcu4b7TDFfTFv43lzZPcCsOnl/9
m4WLpbcP1oPrLwV9D9klsA3vguPCvBiNUhGEsbMLq+23NygAhgNG7ubL7q1zDIbNTZLEGU5mVybu
OKjdVsFxkam0r4fBiys1zDGa/PFl5mh5yFAb3uG0YB9kPABqz69pkwW34WYicaSbmpx4ZmiwUyA9
ZgqzLQ2Asqa+T1GbnA00HUeIaM4UZd5XYrajnoDFDFiXYOz8aLIvQ6NYL7kyQJ1GGyypAGVBgGFd
280Gwy7D8MUgfvDQcluPqOBPpdUcm5AxZgwJR1Dl/Ldu8Vg5Tobeo+WtR/WjkKz6hhOwG4OTLXY2
czWgbFdrzjY5W/sRZpebIuvRjILkruuMCaBab6dbRXh+HEy2Thh4kJ40XPQjtMlloVsDVzUWBElK
RKwGEpp4k8EiK1egzjAowFNm0TpxtrjWlnRkP6iHXOcoCtp8Ck5NS8NRJy17VwwqGBLhleiNux7A
ay1qn0GefpgJu/53Om4Ve+SMTnICuk5KEfzTuqof6QifDqnplD+GCi9W5T4as7Mdm9rcWPRdCZRW
r+d1sR4dNeOcofYmzkq//kN4P9HxU2lnCY+9bCNpNOnZU4Co6UpLgNxM4uW78M101Lj3R6AGKv8Y
BTgG9r3D0oyG8OoVo/1sVeTa4m/CheLyHpZiSUa3IFeIE1WP7iUFWFu7fLmXN3pCWgLkEyKf3z0F
frMKRJTwR85xW6Wfg3OEB0Jm0Q9Nkk+O5zfP5/Up97q/HQPZJS0s8oQL4fXfqCzr09jm4XkepP3c
6dB8xJl+rXvtXwtJBbCceXjcBogLTYdQ6Fm7qXD+2JAtYxfxkUVObZ10Zp5UUN0bPfJOfyll1NXb
yv2RM8vcEEyelKnv7IQV+2yN+Z1a7IewtXd16+3TAB1voYPvfvSxbEnS8Zvpc6yCOsKxtw/X7MG8
/TmV0QI4TOe6XrqHylvEdyM1mRk9GdthHYWt6l+qvHk0BN9DP9FDsnjTY931/za3x4gjbWhqM+gp
xUwLnlL/Xcga4ZutuyvtRVmCxDk8kzzHyrBC1TUZZrl5Ns1/lVADOd729JCjF/ws0FDuzFENzyFi
zIgjOuWYt//khBXwdKEFqVybBrhFWEfNIQ4JX1NSFE9e5ySEdTt3oSakZDQmkx0LxoY/ES+br52k
stCP0wzrXjz4zt3CShwPyLIMHJSvQLRJWopzCcSd1DUjbavx0qfFzaeS1qfBZP6XjJOOmV3W1Jcf
VZ1ZaWJv6Iq0PTnDkSM2A63Ucxzqso3ILJk+TA6tO6egW0vMJeUlqXpsLP9szZaMimHa2YFOAr8I
LobScSfmERihQ+9V++mxdDeo3JUjeaqJ24LnO1c+3hDTcPWfNVtGol18cbdIr8Vj043wy9quDkVl
Xg3fRUfhtEiKQr6TjLKU1XXwuTg99VGIs6y+P3ru9GKN7gbIKaADMp4JYaxJr+wX38wvK2YBwTif
yGBGa4GxgDB281MV7Fqrs6EgXnbuCrQweX/WyUV+i8HjKDa1E2GI0gU9JRDf+NR6REgFVbEdGQuO
cgN6Lso8w/lCtrHYur0Z9lAYwXgwPZ3HoMKvgRju61paDxnmU9xm10muz6FSNhTwTBWrlBeAh5+b
jnPxbvQB5sTudzVlcEbPzQ8M1ZMne/dUsdRFrXA7UoTd56KecJI0/lObltXzVhrk7y19g9pVD4dl
U9d0C8No9IonP3Csj6XNSTn2NrQIATzBaRp4SNM8BbYXBnIqxOhy39T+18Q9HXp5dRpao34YKIu4
U05Y7xxDPciidl7SwUC3ptR0RbYD/KhrdLerHrgnGhN6b1PWmORcFSeU4ce1LIDPaIy2z12m6I7H
zoN0322Cp3lrsrPl8aGXQ/4383OLgS7jGvZ8k4ePf+C51s72NYcp0orMteCJ5mFCi6HJ1RL6hRFg
fHfCtH5UNxX9Mm2faZgDzJNNgPFFmvHkoNFiuf8brO2zMGB5HSKCcEXoOBiCKZq33ABFASGa/S9h
THu92tcqGHG0leVTiI+NQ/6Obw19d6WOJeLqA4HFReKjoI0AqdY3mTdB4vN1tmaNgt01KwCkvEB3
Uu7FamMNBcUs8j+WYXx4U/lsM3/w32LB8KcHReT0ILIkrDcZjYb4MaZsXwVwvoX3QSUQLHp2Lnmd
zQqCq9v0BZ3mn7DXLXOt91m64y4I6oMvWuMwSfoDTeLM0U3J2Av4pOoJ82Opb4ETdbrHgM8IKU4c
D4++v1lc6gyVNxcXPdONE5cYHyj0rt3PgqB1duQF/c/NQ6qX82z117YY75plUJKkbpZiHEbNwV6D
B28VD0KZJPUa60GF0L3aIn5Kcb8TuyTfWJm2uETpP0Wmti19dLpt5UacFzKxwProdXxpeu45RO7P
o4eTapz881o298giEljBi6Hde4MraCfthqC8RYHaqTvpmzgCZ9fjzKI6WoX3JDm1MZI6tfPs8NCZ
8mlNBYKKNbzivNtPFTqcSPbwG8JND71XvhDaHIfDuEd3Wb7N3YLSZ2P3kLN4RAq0d7D8BSsDK1Ki
J1Dx7b5qlz4e0D/d+LRTMWMy2lCk+CM+1GEpQd1rOz2A8FTEFg/u68iSScB2rvDOd3pHggdAJeI1
lDY7IsaYAM0Kh5geD6nq9oa+edrd9WTPxhS3mE14lsskwDd73/hgtlLf4qBWeB4rvx+mhZMxLP+s
lR9tBtu3XaKhKcSJEHk6V6Q9HZwN0N1weV7sZec0AwWgRadjqpbiXLdka4/BsTAb87y6SFNUuNVw
+2r+222klJWYOy9Wvzl/lk4f7Foi/GjWCUn/skdJJsGzumM3ionRMPwYnWLGJeTdt+T9nU2APlMQ
imCBn0Z8ot/a1TuLmqIHYglRIA81imRyXGODxXKzO/iu7j8u2jsDvQR7x7+0I7CoTNO97qr7Zkj5
LFYMWibwA6aKxEWpjQ8I3oPlvqpMDF24i6TPot4g5joh+tj+asJjzaL6tKV4U1t4sua0P5pYSrJc
6IPqwB56yqx9d7wA1F1QouyZLDx4Z8HVUDYTtyqeOgsG2s4DN9maOj8tXkZrpgExpXsi36tQPiNh
7vbTWtFBoCq4Y/zEOuusRFF5PeXu34JMWosZIXI6vCNrxnwejbg7EBSuiIGM8gub4Z1PjcEJUKg4
CeZTt6z/Gmt2Nkm5uJbWrImMare7tdF+rIEOGQLEnWNjUPcDOZqkzDEJdOtinkUuEivLPoIWoYF9
S9jQqnoJPLSmaXOXBd5VtjhhCqSKLERN2ByMoBgZuFByNfpbMPyOpXlpTHE3NZrY2WzcY++5TAL+
1GJFAOapdt5IQ/DaYD03u+2GqIT7ya4gEA1LozEDrfTldOo2G812vtmXeaYgQlqvdpbXO46u2LXk
62yPX1ZttXvfTkFM7S2ZgyndNUq/pSt19Fb15jV28+QuzZp4PvpSoMTgMHf+ad7a4pXFDgmwqRWm
/lodOqG5m6zpsShHHFcBRN90oJcgRtd6ZSpGY2OvofcqsryJl8FJL9btwPMz4jnTIQwTE0ws6KyX
zOED7Zb/qEJud24RMOaNCn2EPyPJ4P7PcTeSJ7E6ZwpFBMLhgTd7FVm4M5l+TKbGfZ26zm5Q7Xqc
YTVtf/sv7Q3nRPwMX4iXrmbse+XJBb4DVFi9vfTDJVlnZ1fmIL8KARNECq5inR9VNp/Vhj3DbCmj
cFCxJIIieQgMsdc+COcUwkkUWrUXnMUn1OtDzARn7bCsf81l6jyaJspYub1huSijwYBpL0rV8mmQ
TEjWwoT5UCaFIYDofQJ1zZnDaAPeRppy0YZ1XDLxjgzrP2n1H/DP6nMcUUtAfv+WW7YeAq/tElOa
18CSLXuPINM0M57m1iwv8qaXZ3d+I8qeH++p8CcvQNjW6oAFPOktniOHg+1kYAtKRt3coZqJhy4D
vpo6i12KtVfnsPJBaXsQl/lBmNZ/Fd25iV+iEhtUA2PErAMJVl5rVPgOKPkjSsMttjNgo6YuIqsi
sYEq2CrmHBiNXVvX+Hj7oAwfYdD3gVGEkV3W7x6LQCxuxPpQj6isQyW/nAHCzsZ+9E1w3N3WrfWn
YfvhzibZCUMhtSOJIm4maeebZIsTLCd/YYIkcyXdRd2wkGpug4g6Lchppd6K1B+vcyj9I4tRexot
L0z6avmdwvVTKuA903LkF5YumCCFB3NpRWIU2Dimtt+RsLrHWv5PL9znFQrBL8+i/SQxNuimIJ/4
LZDrs6j6iXK1+24tzKaIX8vH2i/rq92iA8YPgZCkG5CkUf43m1nSmkbwXcop2TSQTeqoyK0a7Aot
kaFlHZxrH5UHJr6cx0UvNyKUEXsihWBXzdsebTjgRWOytHrqWjhQRLBUv2tRbP/1Itx+3ezL8MWH
KYb6Z/TbIwPiY+nVh7nxyoNANTIisKievHV7ZTTeIkvxXNo13HClkKm6C8L32Ty7jv/Zbg3nTP+x
OMMalxtnvomcTkyu9QDFzGlQOGX1EEw12rM1+F2BYMFyMd1BNk5TAUkeYCJm6Avv81URXwXJQ25C
F+tpwW8WLml2lFOeXRroPYjijIl8nHfh7NSfwFSI9CZz3wz8NPpA8iOtIR++YfRxgfyekCXrI0vt
u01YaGlM51hifOWfAewrw3uD9LrpHq7QF1czR2/R2d9lhy+C1qbsOA94G8G2EGQueaCBZHVGD7t6
siYhcWZlQVJX8004RPGq22+PZbHwGYcr9GQN3LdVxMjIH4giBo22PBoYme6dxpmf02rrLsy232Ve
IhuWBapcz3hUvbytgvmIZCrbvKQsMh4kszT9XTBu4l0V/CV2WqJFE5SCBnbRJs4t0rXpqqsosbTk
MxEZbKCULGfsZWHza6UV9yL46GWVMwl3GBv6GoqFeNw6zkbGCysHAixzoxTPMkypmW/GPtlaQ+1g
Hj20elb20DQGX99i1vt0tSEpte7IM+3f0T8ekFHt7dStETDqMNqUZIhCX8y3qOa7Osw3NGQNLhnX
eSN8MZjizRqWq4uzC2kkJrGQovubCTKYjl7vPzfubCRqGRmcdM72b/4WtwgetyEJzMQy266feER0
YlnDRx9M19WbKcxB5PVeLM7DJk2CSLuTq9XOaTOOMt8U2GSb+m7Mwh8VLA5dJep9XLblazahr0II
iqshQbD0NlRf6bAdjJmqaWi3R2P1Hl01/Bl6478VbRV9FfFWdYdttG+Gn1eSjEg/G9+7ElDQAP9l
I3lqze7TnawVQXyF6JrgwXOfm78ruwWADqJEdzXne5x3DIGb+bDc3EOjbJ9MfZMcLd6+MVMdhc16
QgjpBPu20SSoDD+uheliYfkWGGRfl3LB+gRYGzv5CCniPd7MYrm3cUeHvMPu/NTewimsQtCuxZAM
ulfEplDvHsaJyqQ/B38hSutUHzlYoSbr4eCO5feErKILAa2WAvy8NAzc1BbKQUfV+6HPPsnWPg5U
7rguubYNWb9XH8LiwEfAUM9VRaoJPriwk+d1+I+G01dpI/0kW6Q8huQkhD353srCReWH39OanjML
w0Nlzwk88h0G0C6azfyJXIC3BdMjhK3/ZC7dx9yLc973d8SaxfRnHJc2y2OwJvdk10B0LebpiBSp
7rHLws9KOX+whv9twpuRraayTvlv/VZrtBckKhVYwKpUJx7Lb4Ru8ZoHaPinjsoDiDKflJhU2WxM
aw3k3JXbY62GM1kOj1xIt4NDGTuCSoD0/BLTfYHpTYZFdynR2a7DwApo5zEDxbMkdumQLpgZS0e9
rDkjSQAzOsw9KXZqF24MHpBXESKOZsdVWENa9+WJHSVpQKUlsXO4FA7SGy9a19gBb3uy4nQgnikJ
C2unsKNoygdTA1i/yf+OADW+HF8twKlVo8ftMzeGYYXeN61r1SHvIwaChfVb1Our2cmDgR3p2IXZ
ABxb63hAVEd6d3dHfE9caH87Gp5230qD+RYtIz/R0tmLDTX/pdCtD1HaOebLMpjBYbKC1xZhw97t
yJ1wYRQQBETTaDYcxf0O/6p47Vuigt0csKjNCS6ye0zy4Wu+cLiQ1NnsMNk8jGl1gJigv6n5aj1s
OBNtvDkwRCuOIfrqviX5f+J/yLCOg65fknnlUgwHh6laaVSw5rU0ske9sf7C6l+MIa+P2jH2Cwa5
HMQJWTvD5ja8yEEe+nKLBjfjj8MuA1B9zftK/MgAQRovEry4EyYVWWWNxvtt4JzQRkyS0w8GB2gs
/ZP2xU+65oQ8ZPcm2fIRfxbZQvOpdoq956/QjNt5y+i1C4tj4bXvvABMfNl4KsvpYRXmS2rld5pQ
+jiwyUyojdPgDi+4665gdnbkwCtFtl1ch9D2njDGfeHsG2EHsBBtN+MN31Of3tMYZbGyWt+Wo+43
vzwMZi4efdt2/nlbFRxrfN6I7t3CElHJcJFDhSMYUGLoP518a/qk9plTSrDPxzW1S3vn07bFdf+d
AtglvqgzRBEa+Wof/h1QiOb2sscdQVZFsBoHOvyKnT8Hu6oP/7keiO8CTRr7bdEgnCdrSJSzPM/L
Jv6a4/xudPkv8RIibvHrLxj3Q2Tfg5+333LMErJPaBXD6DBgXp0cnYSTPNlmx6Xvgm3xvCvXSVJP
HATypXEBMRbFydm8fSH7P77kSZhus/IwAqCIipwc2RNT3aKKE375tDVdm9AG+DJla2IE7bslx93q
tj/A/DvHc+62gnOHpEiMUYaP9hbKdD7MLk4bwUHwh7xSxJ0usSZGUzX3TYAYuMB4KtP56LXOyRRN
R4ZkGluyukE2Ofqqys+gtlA4175FAgiQ9y35fj4LCqFjbmj09gbI6qoJCHDwybuPGM+WaOuDYwqV
BDFIBnO/fRRTekJ+es5c8tTn29O2MX3b3Ke9tVgvVY1eciDYXNYi27kqMHeVy+LcC+QCSB/6dtzB
cLZJSYJgZpusJhuwua9coLh0QXQsbxKbxj+V4eQAtvlPS69cMAo3v7b+0v20JVgXUVm79TYkz1m5
nTrUakR436bjIferEaE99q5uVZDniGqMwmajxg50mtWyfPCBI0iajJ8w7b823LUbKuQwUAmbDOJ7
Hbumk2xB3d51dracYDFppjs4FgOpnb/I0nqZR8xeuttOJqPI68Q08Q7UdSmClEipZl4REjrE9UEr
OVN2tDdm/Lk7bsrWcZXDmffcIAtNJdAkcUZEAGrx9rNcOKZahaoeUmAzJA1A3fctBG4hTfpByPbT
uEVRQINk4GRGzX2OeNMeJBEJIzpTw7hfWtR89XRSWLgHBxR2wAVvrHpvjeFzjd5zJ2Qz/dPIOS6b
AMXDD4Egnt+Lock85n67TwtQbAuxQU9nNbulDR9jv1re+kgsHkTV9lVpP6qy9ZSn8wFXnnw1FyyO
6DxJaoA487OegcRBFCNRUCm//28cORiIyOtg3vr+agqBSWcq2v/a3LEjM1t+i4o3kdQdXHd7Ubfp
rm0X657LB9pBdsesWvp9R7Ht2BXTLdwpgBUXBAhbzluXDd9+X7z26IQPGWbgo8huyGhwE0Osm/3a
YBJLY0xQQWJuaFaysvmfo/NYjlvJgugXIQKm4LbtLZtNNu0G8URKBW+q4L9+DmY7oaehmujCrbyZ
J18nabCFwVgU2U5I8MFdGXxJ9wG7c8INTdoe2Ygma8+PQhBh87CGd/dSmRTPldRA75BhahZH/XKo
4m7MjHJrdhQ159o2kGDYWsyNVz7yGQt4xaj3iNke0/4nzeTXGOzW3syZDK9xws7fZaTdUT7/FswO
WjQVT2Pg0VwRZNWxBErxntaGzcwwkqfg82oi+gS7FGXY0zvMDu0TjAoGvyl5wbpY4M0N+WB4Rqtb
iIl25apIv5ZRs/Gi/qeyxl084zwrTFJm1Rw420D7eyvltloVMW/4abiEhHea0i3PYGa43kEhkSyg
NL+zgmgBecdX+uMxkEy+8VZjY38LS1I+Vetm51Yk3QL+4UqfpDTzEdxjMR1j16dAxkX3ttJDNEix
78dI7Cq3VudOe8EBB1ydcFFlNpM5xlVCoVt/2dvRs30xJLwoJ6za99IPLFDwiP7ox3KD9ZcVXuF8
SicD0WX/EunJd2NvxBdnSs5iqjIUZw7+BubHUbYKgEYaHsloHsIpabd0vpARzslJLmizsHt2VFSc
XNmu0nrgOtec0lruIERpgtR5vJExL29X5PZbgZ8bGlmoniomZ29NYBaiYBl6+7FQ3s2ggGjc4HVy
DhA766MrFGJDnSHH4DxZ2zNuQEW33tkZrXBrGeRrfRYEiB2SiFPwr4GTM0n/0CFiXSwPi0OUtVW2
ys20ew50dRhE6rDUJ1aGo+h96cHrIxnufCwVG1aKOMHFRB0nay96i136OrENFRHm+lEB1wZBED8X
ziL1lpY2yaPo21KYzqdKI0LRIKY27FsOakQR8BqZ/x2n5otrf/TJfSjBEcX0ZAsIEvn0gtwrtr72
Dm7U/8tHmrzWWWlkh3bSX+gGT5iRMSIX/i/lfQdRmGyNHB7xXlsb0ocePiwsIJuybsP/Rl8/R0xZ
8wR+2JvzLV4rdiJelHOumWAI7OgAs1SvwYk+jz5Yj1x+9tV4SzvrkJAJD21x7zmVz1xpDypkCcJB
j5n0J+vSu1U0IMcqC+gZKPB10zIMxAPTJGudZ+niRW6yc5MSUc6y9z6w9lxET5xnT67hnhWee/R5
I75y1dsRYpF4C4tjTF3FlncdrxuKikY3zXZuggTNfRjMGYMJ8pZz5eE+Fqb5mwzFO48Q/XWNCfjS
wYD15ae+e8ui+tyV2FPWQxF+VZOB0xWj3FAN80FliCpjwPo5HfUlD6ZTmg4ILsLZ4Wu6BagFLYCN
lVXynimzS8eZspKmzyfHVQgwNtRH6HYczgGSjeOwyOTXA7Ou75xbaLek1MyWS5+q8+p79qxPoqVf
wilOoT1yf8bGwD6wte3w0qv2XIjQ+HWH6AinlfUntlfGtebkapb/VgPBPJ2qtxlE5KpsWbLDoSJV
40RmsFBozF1M1LSvaXRdDndmrh2yJabWJX/vFpgz3SFfj5a/ngN960rNYGfEEDLbCiN+OXynTf/o
phFTTzJ9TVL5alNQYTTs7V70EXS3ciaS0pXN3uwXiXZmg74yZ6gKzKpA1wKQYHdR4+qaRJGxVdH0
OjIzxh0OjJJEeeF08IzwNbfRlu/rwJTASqyunwp0/lDEHDxT1+6wyEcc881f3Fv8evXkn5Q3dyuG
uaWyjn5ZgiRwzrZoU9S98ApWDuiQfvZWheubxmou3fq3K0S1NQial6sgTAVdblbzaCIv/Mx6U/5r
PRlcssZGxSl9V+1kUug3K0Zs4k23Tw1afjNNxxy1LsAfZs6CNHW8h+4DJrkxaN+5uVr9ChRRdygN
s7kLWeGM0wP/ZvIrrRMA8dPjYTAXlOaAk8UTSX4gYr6EzPx1wA7VZ7uPX6Vcj2HHN7GBuFPUMv7t
C3kMDRfoWhzGJ0vMzt21HS7VU+HmzSnS1vwvjTLecJWT/Iic/wjOX5u+OAN/aM6VIICWFdTXd/6H
cseaHEJdXEffm+c98IMfft5rGbXWzQ+zFnkWjwrUJ3CzaPbTJkJQlJaZXRqE2Z2Iei4yS4SulMaT
DZln+n8alTclvivxxM9lb6fSv0+26jkOghCCR97sJfNMvrKU5W608radAyeA1PNVTt1XVwb83zI3
e6/VTE1x6xKFr4M5AYvSLIZVVS28TeyA8w8+5f7Q8cI0Vl5rJPFmjN1543u+4e2HiGx2DmTpg5wq
eXlNfodVQbkh7jttMYNgIQbMF41oN9JoD5k/DhfYDMZV18V0T0dWIghB3qq2EvLYJiqN79VYgzKs
ZFW7SyvnGChy7S14ZpMFktmxtktnhE+GYwqJ+lApGDZHv45rMis5fiiJm//YNFlF/rxyipemI2+A
UGtyl0K1szvOMxs8MDQ7lERwBakXsHRTQ42dAzMLrvXyZPlc19JooHywcjdQgbK78nx379hd8Zl5
7FRJ8STPXq1b2rBleZGBxcvT7vJNJRJck1n4UpdVf0qtMX4eBlS7IJQ9CATkqmbwyOmM+Y9t58PO
9fBGMxNZ+2FgtGn5gp6Eh3FdZ6nHBjKPctYMS6Ry4LyMevVTZ+nwCUyDK2qZk6yUaHuyYWgczfoj
jwAqWrwHjk7VzqA2KJKE701dNwb4Or8X5ZR92XVaMSDyH9vuKLd9UL07ph8+e2zc4IqarF1YMDty
mzuepbehjP0/LjsTOLo+1uMMLBSxxc7bDtzrr1VQzi+YrLAhdLlM3+bM+Nv4cdThxTe999AZjB8r
VuGXMfM3UjsEH8DjiOmG8tEZ+tjOM5lU+F6QDvSuUsWz6RCM8Ci4WnW+XxzaWH5z7ai3RRVgHiBR
qHLr7i8KhmFUz15axid+9asYb9m4yLu+H3IRxzPU8PtXBPSm8Tcl/A27Gk7FfVR85ElE53c9m+vA
cN031O0DWCCIDfh9PdC7D4ut+bbQVXU0lfPPjIpP30+eIKq6x1Kyclr1o//tdJ23rHX0cR6HRMM+
8MdtimKCkJqyF1t2Z7j4tznEEgS65jWzO2YlLT8juFgrcARboD3RJgzm/3yPBu2Wmz2XB2+Ex8Pc
oPL/fCFe64jNcaFRR0vnU5O03bRlsW/q+ctM0XRB2GT3nKfs0ttcdGULgoAyp6NU6g8B7+RotBVu
tNi8WH6PS314dYpGrfKJM5KYqrEyK2MLnQ0rXT9tupqTwug58BO15MiC8DlAGe5gsW1rPosVeh2G
GT/c5QRrqTDFZ+UgAVhl6B9lqU61CmHcLRZULe5Jgv+/VTzdjWU/FQNuQMOwshOxqIOf2ycsKhvs
lK9xUxH9cJ8ln1tXs7jCZ/eoJJdSs/XOxHpp6R6QBs2OL3GDjuGuWGSF+6HCA8bu6/8Aip+2Mo13
01Z3MFevldfSPFi1fXNL3crbkuPYKthwPzhW8s+Zu1FzdHpIJnsEV3dY520Q4Ip2+rfJjLHqu8jq
IfGItdNVI9pzID4MoGIzJ0bJYq20NfFcASe2qsB61YQb6xHGit8fBuW9+Xo+40HbWm59Hu32yMuo
57NN31mAgdxV4rPueKTjTMWbOCFkqFRxNe16eGFF3b3lsj1KRsVrUxJCtPTTUAjYRCwO8D1mWPrz
T411z8M4TOZw6j41yyFuDxWRm0a/N53dvsS0eW9CbV9JifZ4dTtIVCmN9QJb9Z/MziZeBlwDncbG
dFX8WsLY8a3/IHZsr+1MPEOLh6MEp3XTcbuEGoLXrCJD22bivTfNNxyd9wQ8wib0OBTI5ODlhJnc
O14Dk8hnQol2XOH2xsTX2Zw5pnXiArpcoJv9zsUBsWBd2uBfjng0snS5zTHrakko/j9zJuPv5PX8
Wefmd+P50yHHU/bPwELJ+iy9ja1B+nIyOuxO4mKZ+Tdh3z/wOJw9yJCe67m1zVrYcFA+dm5dJqRc
jHJH8mdHZesJYbjZiCYjhEdyBLF6SraFC5Usx6jH+VFsJ0DRvQKJWeHFl0P2kUDnKqwATlWMaFQE
xptTkNrgxJlurAnW9VgCh1a+jSwAm/BIxCXcqil9zFUHrc4uhsMYuodcFdZ61iWyHGRKF4llLUT1
UgaTua+4Vwo/uQ0dsoVhB+pZhf170Aa3LvGI5kIPZJEw73N/PgcgTrchucd+TTPIcFyWgHtizejT
SS0OYdC/qLj48EujIjIyLCstds5IJqh5ZYe1aAqdj26A0lGqcn6PeXlvI8L0QJgloDKnBoBbNfZ7
Ftn6WMKc40SmabJKyCuEWc5lvpoJacp5jl/C0p33cSXy/xjrgA3ARDsy+7MR1LK5aYDqIXF23s5V
1JCWsSuiXmBnmvEjiwL14Q14wx3bxSpv9OT/9USUJwiujsfor6kh3uged1GN7wzSHC2eC19xiqDz
dM0ndJVu7WdIFU2mjxiDP6hEvSG2/CBhEzAgTQgApQbdv/GG5MOpx/x9aliCD7XxO+R4vrD+nhQg
OnRc7DxTHNyCxGB9irevQIMG+1ayKMccO/n9OTKjV8GRzlwJSaySe4xQ6zZ2y0s74f/GIxyzwAoy
IFYONt9oky7OI0GWF/8DGzzPQgW1/3lpCxOhe5JuF/zU3L+2keeSwmY7oV4gjCK8L4z7OrWJXeSs
b4tE7YuKqJA1kklLcjaVdEFP07p2ev/TbWCK2k1NRbEfVH/JYcJOSGIRR6fWKVCdI++k53bcW1ld
YlAiYE1yu15AfY3o7lx+ONjlyC4Ju9JXlLu41v35SjJzYhoU5sNmYhgYz9lKxfHs8zGZLvyJSR15
jW8Km4BpOngfXUI0f3Ir+4JSnzXcO7S5aof6alX8nRz/XJ1NGYHPMmzVQYZrDrRHya2NchxRSMEX
o5KHLEQPl6U+AJ2KzxmoAqJ3x74wT4kn+UvtyTrUPmATQnsj2yS2uwP5zyD1yax65THJ5KM1F7//
HDzzGD67I3PrpMBUzeHGtQoAUvUtr/r3hcW6hbHHMTFjDdQ2xj1+5lPusodMXJwjtc0CsE8dteuL
TK9x133ArsmRXtShJRi2E4l17wQTUZJ42c3kWf5WbeT/kYOjfvsZ+ymgy52Mxi/HxvIIuOPCPjs9
hVUCmcycxcawLO8C2ho+J3sp3KK7ycIwpElskPe9JMvrADQI+hMT2xil5FEhrQsMhF/Yneoj2tcx
sVUIdny6x3nsI4OaDNUlkDNrdnbtMu94Fi+jqh7+Y7zbupb6cgIKNywYckApj2lgPvPzMlOgHMHW
C9ZBgW6eKKryKhGgCmfHKB78z55NvJ1ick8U8OaWIe0As+I5UmH7HvaalG+KlWKDzpOtwF+QOwdw
+CQ8rgFh5+4HijDMov/LIfe3ByZq2d5b3GPh0xlcpyIDYuQOWxh7wQ6S1pOoW3ajtvyjKKoK/Lkn
nZBtUsvYtWP7l6NPstfIf0aF4Y7t2ibrE5iFCLMboOTGjrHLPtZ2unyoVAwErY3l30hr+iZJZwv0
x1VIoNgf/A93HuTzXNPuwetpnltrO8aJv2mm6cmdcFykrv5tIjwepfmIE2q5+yalwL6A39JUJgqq
4sYIBGL+cGlv+AyN4CMkAreqgNcczUKVq4Ho7SXLR1ZSKOEK1w87ujr6IzXxDxPb4UyZARUJOG0k
m+nK5ZMuVXeqUgLQeKuJ3OHEnxsf91eTu9gmgmMtKsKBE5SZeQTXZTbIgR722E7W5zobn8rO655c
qTdWTgejYfXFmZUgaSqLTEnrPoKA1hgk90NcE34Hw1eYT+3oPnmq/OWVCWcqi+6GIgJSRfa1durm
gAOYxQ9GefMtVVP/WvhYfJoKPEde9/t5IQhBdVv7Kik+O4HrIC4R5hK8jA4NFgRXweLGprxOSXSE
egljFh5eomgMoQ/HAe9IkASfl43PjuEDQlWQtw+eLhSGsMu3CwONLwybIgAa3WZcUGEd7fB4G/6m
fnycUObAfnTuzkvzZ2sU1etoIIa2sQ1jSv5QvbhRYf0+TN41iWvrU4TuyxQMF1B/ABtb+WS51NuU
2rrSF8IubGjKG3pVtpZssF+kZz8ZYctSVV39IP8zRsmHyAT79sHBUzl+6IgJrS0Rf/IutN6JZ54y
l2UOHJW3INfuTnT6CTz+ZfTr/soMSn48eaIo4iXv5d0Y0g8bqri2WduIKL6b1XiWBrn8Gj+cHdD4
yqgVzvpPPc2vcqF8BQME2TJwnuxZxHecHUzYDTu4NOn+JMXCDxe1++RiSj+6kT9v8okMI42pA3CN
bm/5TQeclWeissK3PKv4DQ7PNe5/23WumAi+em4Te4CMCKNQqFcl7A+fbnG8FXzdhgprqYm0qsSB
gSojC2M5ADr81yZTD587/0qGEug5hEDc9ea2jCikJQbAgGEKnu+IghqUo3E9DD5bcniki0kmz/6F
xuyyUQKfE7nPswfWkiK7U1JFxh8qV/5DsZbkrFT4rInZrvpe9YdId1ruyfFjtk2AIHwgEbBsChEr
LL3PhPdT2dEfuPE7zcG9yz1xJb6nNxpePxFYX/Etc18brC3a7N7raDxGUZU9Zp++Co/M44mX278u
GFALiEcSFpfxW5Cgnk6Yf0nn2iujznnCjPJeDw6ziavwMZu8nGTSvI2emx0Sj+VI1Gq0epBUK9MO
DlxssWC4lFckfvaDje/BvHBA+0rOYP6TJy5Z83OdBP0SpZ7fgqLgTiQs/qmLU6X6UgNSc18aw96y
EO84FeizmeyQ4k+dje7nXPlgoJRCbyDsk14d12q4C3k15880i+gzLsQ2GaP5h/pJhrKuM1E3eRM7
IJv2HpZutmJ4e9lBb6tgbE+ExXHJZP6cQrs2oBjBketsHmGzY+mSEUmdiJPrisqVaYQTn6MwQWHK
ttQJ64Od09Xhki5TkX0WOneeCmKjO1Tqe+PZ5iFL2d17qcFGrdY4vNz0K9YWanG2DLBwE1eEXvpT
EXVq5y0xpFHHCa6czvBP5mQA92nMW1aaNNj0DmihXp9xd/UbqPtvtpF9YAvk3TVHPtSUHooum7eo
E68QAON73ZkZ9MuwM2495OIfQFKUcmC5b8PqpeqqC1DGTwJpl8xu9dqaFpWvPIooTTCRYAo8uI2A
yFmmKRgBLt5844vkjQ0mHBcvPdel+jYIOeGVT/t10vdYHGl0Q5nGEZKAgJT8bDQt4YawiRyEbffp
L3ozzQiFU4UTKMSW/HlplT9x6op3L47Hq6GtQwHt6jKjip2sxR/WwdmHbp+tQYQNcAux+cQN38GA
DTp/BY4QnSoogRwerTc+BmO0V0FtffiTtQ+JkxxESHDNAgdzHixCMjJl24cnJ9ua0fg65tZnjiix
axocPWNVUWBmZC3F1KNQl7i15Mkq2gNS6AHt77+iSSitoh2lLsNfG2BzkabBLuYZpRzKPjpe3X6P
EpyjU/jrgn0CcQSCq43d3EtePDjcMBjlKBlUrwRh9+PRT3fQJTEk3+qPtku7dtKX3iEpsTcHOeMi
xFeyATKiEZwdyWSa/bobmLxFRWKng9+nyeua4dE2ELgcx19EBScqNg39HKS+sr9hwkJfN3O9ZUA4
x4TSX11hJN3OmWQSHGozEtMq6spN0zj+upynu6iiSzzE+SMXxrFS7sGm0ApW1noepbp7qQme0+kx
62KJClhz5pvF3LDtQrPdxAWrWEgSifml5rk/WLXx2nAI76ywwggsMPaj+Nb9sfv/5nPss1ufs7FY
Wa4dX9pavQ/cCNx1H83Bm1/KLWSB4I/OBXy97F+Ay3jNTvJQibn69RrV8HrOxnNsZ86/oR1+DQ10
m8jcRJ+X9oO13U5EbmTQnSMsU88sP3+gEvXY0Kz8UKmMVF/cVoJyjTa1sBPoJvzqQqc8RabvfZYx
PNtg4K3Tg/bYsbygycPpxLffYApYkSdYD5UIPzyvb19ry+rvnXZTa2UP43grcyR3euDys6Jk7Iyo
ENx0UM1bNurl3uBWiEl+PGcJjUCHkms0EcwmeWk7qzzYvkfg0bPLIICYUOYf0qu/08HuNpae4p+W
ifxvFTnltqljpKQEAge7KuM56qT9O1XmORM9b3FE//pK37s4NLxRHl6YmLcEeA6YbyabS2P25d+x
H/Nr0SE/M+/G/6xqJHkS2YXLilslR8wFVHXQNxFG1ZPSkXnzm1LvjI4WNcyJgCwBtBYPqSODzaUm
Lbi0pCDkTtuo4e0gO8WOfgB4U6r5T16ZvwbFvkcnIn896JCcZz1/i9Ta+gM1C+OUtbtB5YiJToDR
mS8JhWUtZsJ47jZxn6VETGdY5fPSoYB3dWvgcxtXnp/Lpy6ThADq0WXpwMnXH0I5D8/494e9qXOu
1xFxO4aZwdoDxnU1Hx4Z5zPmR5YD2BbfCklWhfsmMLRS4OFqPgquefjVu5EzLB0YImKoRji+8ZIp
AsoRZgD0dnWVRTcTNbOGa9B3//EH8FxT+1WFLHAn1wBXJrR37mZCKyx0FQOQV1ez8yg5IvaCd4EA
tOGlwz4aRJbwluc3uq3SPHwvGa4ry/C+y9p1uFOm9sZQBlZe8DaOaLEpdET3jcFM7h1Elk2DJZpU
Nc/Tyqvm53ixEDXtvIkm9U/Y8MjtprhK6zdylLwnprhwLyq3rc9P79Wf5MhPoT+89T66symLD5nT
2SuC7r0teiaPic8ADhMRypY+qzIB8uwri9h+GT1NiTw5Hg4C3GByj2YPdZwGplbijrTN7IWdnnHQ
xFhGJbFyDPN/FmnQpnc++GacrSVhCRtEXvALDs8poQvIQPM1nYoFKMWQUDR4fgyPrMJEOBfwOkMe
u6nb3BhEPdrGCmGiw3ddR7zy9owVM22ToJRgv1Hp6nG6Wyy3s7jlUlfM+HgTesIQO9F8m4Kco7vL
CYyNOK0Odixs0oEgIgYAEDsPWz3Yz4GFicCO0RYmXyiuPuA2gngfsusZ5MQ7Nxn2hD3Tp7EQZG/s
msmAJiLbJHrtQR1p4+IIl2ET1MGRVa4mjYMZKKI4I6jblsxdrHep27A7zpFpVM3yvvSrX65/vPvy
7kpS4uL5Y/3whTyO3hKnwV+H8Sda+ZqvCLUTG/g7KciV8Elr8V2K0KbFTaeHua0cypDH8kh14bhm
YrPWeeVM08pDoFil03APGVlmLcx1n3G+p0DEDmlm3xAgNXRuJyaYFP/x2/End1mzkh1+5bxrtpZw
P80UdLwLCnbtOeGpZZKuizm7W/Osj9Iq9IuoEvea5nWw16kXvxY01BHW8e5pLOsTvkiSApX8EzTB
i6+coxiGhzIYnmTScfNq5uQiTe4mHWcBOO32vYCJQnzSnzaLeWyoqk+Lvg/mKGp7xmRPAi7cNuwy
NrAR9hZmwxkPtGF14xbDDm+alLWsJkHSlfJgWtIng4gBpF9UqVzeJu1Gt2JUmC8L+xF0KKTDkCyQ
pXovCcGMSTXsfEgxP5ZfBF82i39UbfXWDQIsynLbQkk3nuqmKO7UtOM2bnEy1Ok+gCmxj9htuJPP
VlTjnau942QvQ2A6/BQiTUIs1vSYZ3mHwI7GmM0dZ6Ltf079rKExGRyDJLPt7scXIaYBwfo4D8rr
OLr5i8t+cYnUz8zjsbBqgvscsFpTl9Pgw0g03gSU1nxnxcnfoYpfCPQKfn5ewdrnI5lj8s9VXr5O
seMc09jumcnxLxJaa2ksK54m0t9FBJo4qGK51yhtAHcRJ2Qg3EtcJxFQBLy0JTUaz6ZHcrwjAfjC
DpiMeZHGG5Ps3BFj2Qo1w4UV3//yhnMPfileY7KJKOXJ8NmPzabpYfZbqdUd2iwgJNXEjgvtZ9C3
em7D+AumdfUyza1xqXKoLtnQHAIBqCIDGPM82STjwk5WZGZAJbdxiI2KG8WxNdWy7QuECrYtvSt4
7TD6ip1nGI3zwj4y+E+4wfQijMA68/2qp7eUl/MuqKeYNbzn/7JyUBenZ9wvSAJDHNDpnQAsewan
pKSpbsl2DJq3DTbgyfUSSABBC/txAPKguI2D+2uUbE/EszMs4K7dLL2YRENc36BllnPsbGbBeIQW
OKDx1uY0rxuNFbN3HaTAqZv34P0/pKuMY6HzZJsk6W2GqXhK0JCRZKq14w7uzStqRAiArzhseQfT
Yvy3LPy/lrQeeTLAxAqnzmOekEA5PUwdaPzxxlmMnb3Q2bSO+zYnxRv0GyMAIBVRtFfMA1msKvlS
WZzh5aR9WbLcSGX0l8DTOuEB/y4wNu5No2EzEk3o3jYWP6gZgFvnYB1pupQc1zk7NZM6DjHKW/Ew
r7yCfpqSpPY7rY7Nw4+9f2RhuPk1MQOnR8Itcaf81YnDhEGnio9OLn4wMXwzxjVIhC0wPogNtI5B
PW8LXF0+VaV/bRLkFNqWbvuWkiZ/hJRVcENM4M828Uhg10rfygwadV4TU1h2fGC7cfMa6h+ZBQU0
cfKIUVn1+BpJfAJr14qwkTCSv5j8O4kVtYS0pBe0a07IlptI9gKuCz7TYu+htZoWp0ZZkJwcHFf9
lB75U1sQpN6P0GW/tkDzI6exUJj5/XjTNwBT/5ikPetxk9AkwTB2WJGGSoiHGMhPLPurEEb+yxuA
13zngb4g4s1WKggPsh4DVsAj4RJB1vpqJbX4kAGPIHZ0P3qzo2p6hL0w7rgVUyC9A63c4UjQP6Qe
5A5N2bpMJuqiQxhQbfJGceVbOAGXvI3xCjUP05TeW6Eo5Fwt7AO9CUTWP5LGBb2JErhjtlSg0ABF
67UOGQ83w9RrFFmCjLPBk2W6ttrR9aTJD/ms8oswDcNVOoTiz6T5H5lsQkI7pJYuhCxgzVQqPuG/
cg4zNiVUQYMISRmzSm3xXzq7rBHO90CHDpVMIjy6rXmJwOWkGYhLnFRPsnfggYVei8A6E/Ilp1oT
QSveir64VtbwgFbzLhzaKcWUPoPmefShCHdxFguMVMtaLu26+nkKsEd5GDVWdQAliOjofnDCiGqS
csLkFWzHQcNk1TxRdhruscT4i/WNNjXO3A8vs6kIXFR9Al75xXAB/NoZiyIyjNH0ZoL82rJiqsBI
jOzoclx/a8ezY9irwSYZgVPmmNUGoqB5eu98HwCI6mzxVckUHHfNBjPjITiTnWm4F/kskDWpZTaa
YXI1vTR7j3igTtFcj/WqxjS5CDXBG4Qw69zwct26Y9GV/Fij+/Bi9ZPkDlKzlKjeUeo/IOc9hM9X
jaZZogAqyveBLfaorcaqFgnDR0Lx0Vs4tB+GB0cHVdl2rzKZg3OUxYSVAHUuO+cnkZCitnICV66F
4D3QvnC2kqFbCZrfvruy+hg9Y7wr7TAwVlWZ/BmqdrjWgctCiO6oDqREnf9nj46xzZbUcj42uKLi
OKuhlHMdB18CbAbiXp3/BUfZndqo4WJscwbQadDgvKhNar3d3tu6sM0xqCCCaUILi45G42TaPfkl
lEuRSfcwFljNqjwDIKTxAhrRk+0jYmaJwP/osXPto4tmV3rIK3LaKzXJCMx7VpZXT1MMgZYV/mNt
g7OQdMjBdoEQYR6kbcIu9dE1whnzYk7sWLHc7uvuT+EPh1ka5zSsnlKdzjQZyOTRgigLN5la4JvQ
K9PNEIBY9ypKUwdYGX1jEVq2rPzdigkBSJWKC+4cnMPusrA1+6rm2xJ9ORm+QLtDRyGqb0MVp4jj
mrPtTmuvPmDPjZftIM6ZpUGC9TJFTHQT+IsBIhVn7aANUCE1v8LgMPa0q+POq9gXnjzXsH/HPHHh
j2iL6MXcTcbBoZRhTyDafPWcZnj1a3K7gStJOsEGfOUWH31H3IK+sI4xhTpj/yBdycDk9C2QZG7E
8ZKgmRGV937HN3zDB8ptjTABt8DqxCvgYU0CQ2UCDx6k301WRX6rfZOO1jR3Vmyl+VIl+xCQ0TEK
ZzJPyxremgX65SR5M4/DTRIRZ7q3mPd6AZcak4kFOJUNR4kKQmFVhKCc9od+afnkW8aleS5h+aZx
Na6owbkvXiHgFPmp0WoCt1qe2dcvYiH3ojxBuKRjKnb+sfTe+l0c7+Yia/Fcdx2XGDv9VrH/rzfS
raezNyNi2w5Z/BTzDiHv/M60yH6Ajeux5e2yx+T3awt4F8omdefgYoEKe3Z6c20KjrpVNnvmWtXF
WcL4MAfEwDimGrwuvyt2fFu/6B6RWGAHqADbXEUI7mVG62UL1cCMKoQbvfHt/wP25DXrvHnrtDho
5obrLNGu+GxkvaJAwLvWAi5whSZwIZH4aw9BwY/RHrNgMvi91PYtWswJoYQwxox44XVA2hKXJGsw
kz9lNc9dWW8h9fFAyYYPPKkfQzeKU1rUuNGm7mGOlJRqhxRLpwp8HEI+RBD8KwZ/Q179DbZOuQN0
sZ2UNYIBK8/Kip1dXGBSKaFVzc45oiVr7fdyuDFOZqdQh59hS8NFlCTyiYonoEQBNGIr6UGrFWSy
Xbo79kqE87QbUPL+8lF9495FaFUzcTImEztO8LSyfn/zJx5tPIwcud3/SDuvXceRbE2/ykFfDzFB
Tw7mzIUMJW3vd+59I6Sl955PPx+zZ7okShCRVQ00GqiszqUIRqyIWOs3W6lW7vO263lsJDtK7wpK
KIOy4ICU6Rw13/3M7W7kDiQ/CM13Kxt+KLaI7mUzsK7iMojpUrh9d19rzQqJ63AhrP3aMpEApeTE
e6Mynms1gXib4sHiJUP5apvavdxKtP2iWkMlrOnpkC1dDW3Vujcc6ILlg2faz00hPKepWNsdfJag
SkdddMutvkIsd3dpbmgQLVBDzLTSfkSMEdm/QMhX/cCOz5BIWlQyZfMkVCC1ytJV5lqUa5Uc/Wif
urSr7KM3xWr9TaijQxyW+PEiGYEUBvAI2haNu7IByfoA+HQg4FJ72wDVWaolLRYz6dSHQUeKqCqy
mioPZXWrK6JrPUaVJUVEwQ4HE0Uq9TOlwoeGpL0L99GtXxU3+7RKHzLkR1wALxuNNwEO46lDzSCD
gc6dRDdpb4F0Q8o/osXzbJQtVddsFEZq9uqdcFEZkERsL+1AMd9cjM5ffKlKnCL3tQeSO++1EPoF
XoxZaEuLoGpUx+Y3UTSAlrdlyOuS+uISxR0Q+FxKFWDj92bQZxtkr9A6D81HAMwFpRv9TvhR74jG
ByORDcGvyk+/hwWKomjYwT30kg8NwlVXgByp0NBZBkX9YZfhHcfqNYhZzipEZBRBpaGI0aMJY5iU
aR31yyCm0IEUdfuhyZH6OiiG7wyFqe563ubfZcS4F50aGD/SEv6qbRpXioLughgnIZMWvZzbC7Ou
4Guhxb6mJglFVUkF0COKXPWeoiuPhEcjU0KoFJEPzk3qnj3djtZeEwXUTCv/C7vkBRwtOAIbjg9v
xIVUAbYNJdt7E6mylZJGxjyV33KFFFq7Re+ASy38ugYsEjelxzj1vpiRd28O1Z1Ck2WlpPZDo2R1
v4goJ10PUvhNy+NdxREJRg4Y8qtIqtuExBMsxN5+9qgRrZUCA1ldHSQHvRs8YPb5U0VB7iFRobNp
Kaq0Po5RWcvTWkuoUnSy9QONuldwvTEWVwP3dJXbZ1Jg45J5SAhXj72sfgkQxhpkjZ1QBx62Wj2U
XsP4QAkKcfUBHDf3I5RuIOuGmfG1wPaYF7I8+uC2PXTcVI4pTocNx5PWbKWxHFTot4qqUrZVuteo
xmHIyD+bnPahizosgBMERvyweN5r7Fwzf0XdlcakgTFEBAhLz+irDDb2wwmsR3QtxoMdHQFL/V7u
zfytLipuFjZgupz2GRqAqGvuseXj3rTIMPaO6VXdjLdgf0izEd38yK3TG1XiNjE6fmnTPBt2ae5w
wc2gjbqQShITdXktM2/IZL9kkYH382iDo5JMcdznBbZP/Z+WIHWEkoBasWc9B+p1pUSjdCtWnGQO
mgPRGyzZ/t7SxYMXaOkjPoYfUkCliST8hFvRXVKI78CPMkhRkrxSS/0lBKp+H0qlh6mCKoGabpJ+
LYW4h0OVAwXR5rfwyroVPhjBTm9FvnBN8x6dYoYOM2StuiOwzw3jm7LqsVtAtj0EXt6tELO8p4u9
X6d6oyORahWPvQaatgTmfxMIQ7oXUY5MdFeC7Ev7EeS0UzplbDFhhIsbG3oP5BKZzG4kwappkvKl
7HptgR3nE30VHpOgkJXXKuLQ9toKf4JMvclHhk/MuzRQeYmApDD07zy9y7VeRLeWIuNlpVe046UH
H4aew1WDU7b85tomRoaCWsOYt25Q2qeKEgdv/MsbA+qFk/Dsv/HNJrpXfJ/1KXFpeUobLXhSgBKv
cBmmBZt9WNintcJk80FJWIlSd3E1qJWdW4b1VoEcuqwK7Yea29WSC4NgqqIb4BvvXWq8lZZqLEn8
5B86m29IFu1BV3TlMgcvukKpsf8uvCxBBxILIGDSy4pfdo1h5C+lo8i3DE01/1KVxtfezJtdVpi0
QfHQXCedgadBnMP4r/Rd0OofMqrBlKltuEG4fCMJ5t/2sPY9zpG1PxIsCvxnpGAwcToLnuVIRgcp
pogbY1lH/7A3y4UspW9YCTybJdahGAPK7zRVPzR6CMs4T0Hsy0ZwaxWZAZue7x3pKvrvIC+WAouM
jW5aO8tC8qgLNXTvh7hSPiHzQgBrFOBeXYWCWxQMP/Zc3wON/5fPTdfdwxbtMDzaJIbIn/dF9Uvm
udZgfwIT04DRUNe/0M772cklT41wENmqR9mQ65EpVasuiZ4KVfqJsVD60IbUlwywTizBEEhJgGhc
viva+po9vWyQr916lp852Kzpz2Fb5g5aezzNDV76Aon1YSgafwn+XH+q9pH/3OMgsJFiV3u1ad6S
rEIJK7Sx19xYECDRm77WMfguUTZYVkmqXenCXjd9An4GIddHCe/CWw/DgZGKKm1rkWXXcEW59yZx
Qaui74xnbpGfEJHo/Mh+zXEoAgAc1FPH6rmkcfGwAJhXUtvKfPEEFLQ8RButLL2fOVrou15D+7ky
rAXUjhdJwYQsLIprsJA/0xwKbKDFGoX4buD9munPrZIYDsU6DfW0IFinnXujJepVItUvdlfdJUGW
rvuGModZ6Q7hGBXuWzSG4BZ4+hvVTPXRppRkL0Vs0BWNer27MvZDtdYCLdh4RpdsQwk2vtypP3rI
5w7YR2yECi9bU4VMuYCn9yCr7hOpEvfCos/u41RmJJ5yHdal+oEqfTDmjgT9OlThIhDRQ63beOGU
He7fevYAH7j9obv4+nqmzBtZS81NV3QejSS2952GSwxyYCxOp7fq767WPMUSKhNQoSnBBfA4ZPy0
9gmyenVm3bKTEVuy+rXmWrzC3QZn0CjqawvGU1pv//Vf//P//O/v3f9yf6YPaTTaPvxXUscPqZ9U
5X//S//Xf2X//qe7H//9L1MzLEWVZRvqkSZMIWSTP//+9clPXP5l+X/wFwZyJQ0ZFNq19EWCuhAu
/kYEnSuSLpuyrir2cQTVhHEeIU28xhO1tG+tb9yt/zwC73MhawpMZUVMIshh6Jt5rGSOJFYqvXux
Nt/+TgQNvVGIdSDUJ7NEIasZZEmgYEyBilsRH2t1OcL4N0y/g2LrwjCEqRimNX6ng+/g55z9XLb2
6xonJzIQIFoaYkERrr3Py5Fk40woTSC/ZSqqrumGfBwKCZdOr0FGOSAX1qgPrLJd5nTbbK0/AiVd
IDq8at/NmfGdi8q3MVXTMm2hsdKOo9JOEGlRDTVCm/BduiB/qUwVb1a5X0cVPLBeLhD4yswFeJf4
Pk4QUY7tR902H7D1XPQCwCueyYua4ubt5Qk53QKqYBtoAhSzbAKYOP5lGaxJn0xTOzQOadosG0M4
fvByOcjppMNHIgJ3cryx7OkucFUXgRSzrh3eT/UdmknVnf5xOcTpEiKECe/KFJatgF8+HodeRpFV
CFE7tgTNA7mmgMfXgyh21vs/CmSL40AtjSr6zG3t0FQPbZdYjnhPMd6Z+zIWf9HxpjgakT1dM0bR
+6CWG96+N8CQGniH8adi6Y+UaD4S71fTifvLQ5uLqBwPLWulvJakpnZA0vZvwbAK9W8t9/EtmmGX
I51bdWgSKcIC3G+o01UXoY2RVhULotpXtPQhKie/VOPmcpDxk08mUBYG4pOGrcH2MSZLu5BcofBk
r524eKKWiJiLi4qITg1+of/a310OJo+f4zQaWYVzHSzPdItHWVvo8Ph5+C9R+lwlq/0ON/lN6riO
5MzEGtfYNJYMGU8xgBzKqjYZWVuDhaI7XTtY6JlfeMqhGScaSsVXEBwHbJP2/h+fYyr5kvyvMqWa
parHS2OIkV9QfPh+FOmBu+fithI6lAUuWz8uD+7MRj6KpB1HkoPUVt0CJ1RzFMlBXOoVtOXCfsvT
maR8LhBuDRgM2TTxzWlSQtitBpLPSQBNYxsqMIRWzXufezf5zIjkcd9MPpdiGcIazxyNO8D4Sw6O
N7kXjZGnPcJ2X4sQZhrsB/wEH1SwWahLvtoQoVE6ETOf7HT5a7JhmjqLxLa5GkwWSa5R0JTsLnIa
3JxE+8JreuxLIhMb3mowb6LKqSDHz0Q93dkamm+WZQqVE+/kOqJYZlaVKVEN8di+xvat/np5fZwL
oHBTGO8KgjvPdDJRjlD347AC4xvkICqLiEbjC3w5yuni0Khw0a61BBvNtifrHV9V28o0ogw0N1C4
WPFYr0CMzczWacYljK3ohs63Yh9PBmPt04RfMIbJbsWbgYFpRzUDP4dvFN4uj+j0DD4ONf6Ug0Wo
ei0EZbBwTgKgut2W1qZ6ouB3OYg8zsvxUtc44K0xDZJw6dofRwHUAz1bsNSLFZCTlbxwP5Mtl5eN
sgpX0Ua6vhzv3KAMJtDmIBmzxuSMtEB9ZhkcQ8ctnOpFwYQKu67d5RjyabbVFEOzbRadzYimicIt
rMHSPGYux9hl0Sk32UMs34jhoX5QPCerZvLS6b7lTcqljIOLA5LNezyFfa/oWLwwJujiyzy+MmhG
awbW5wqpKjKf2rG5gCL15VGeiQpEmGRoWHgnAt0+jrrvXHioKoOUY4wngTr/ZthqG98oX2R0z+Iu
fqIQ/ecnGcwsTaZQpiiGcnLzt72oRvSe9YLPnHndtD9y4HL3vJ71/Q/rHS2BPx8lX1Edt7Vhn3xK
/DxH+ypGqWysq3Jj7FoHC5NNMLPXTnOULluazNWG26jFvB5PZgVdqWgHwujGa/uJM+d+Zt2fC4D4
mmWRZFWozZP0xFmcFVih8CRLg9uiSZzcRX8TzYfL03WanthS4++3ZNkyTh5LeuFzwAcckbSnEAft
v7nW14DuxU1vzSyEMS8c5g3OYVvAm9NkW/CskSenfmtISUu7lAGh6dC+1c0ayc5W+y5e/mxE0zjj
xB5kQXznQWiIOnL24GVjRHtz+LiUvm+hWYC6hTu+vRxwbmBjBjsIKNoGKxmTgKpnLQZg846kwHwy
vSUw8HAlpfBcL0ecfrR/D3G8WFs6KUSbLL5m31UdKYRzv3PQ3dPHgvlV8HVEAmszoabpdxJKnySN
HtJNkEJ7AQVEmASON/wxFLPCplyhOyvNnC7n5/I/I9Mn2X7UJjOjqKOYMsirVC2kZZqJchek8Y7i
pwLIEqeQmS0wLrzThflXTOX4+9WkxUJDdx72ikzF2bvniPuHszjZzHLomT20Ygs5CpW8axk7mgyd
A/+3pZ4b7Gdm8fdeujSkccgHS9JGy9occpx/ZN+9zUyB0qBI4R/SJaPaiiE2eu5hKDZJIAN0z54G
TYwiCuWPwUYlJ+/yr5cX7NwqmuxJnLQQjwj4rG6DiGulPuF9/II02BNs049/FmqyG8GyDhIQ7v1a
B59YSgjW2hgBAwZ6zPS5os/MPpze7VBU0SUL5rpDt4p34bpDi60tIVdiblpXz55fvl4e3FzA8c8P
vytWT/sqABtsafulXgNUSKK7oehGvA0dXUgIOHB6tEb+WdhJvlGwfnNdeqxcwFxzVT1YtJubV1NC
j2xmo5y8sSf5xpjkG/BREX4zLrbHi2aFCuBiuNbXvYO/ytZYXx7VuVzDmcdVCFFAXryTXBM0HuTr
mq6a3qUro8apJwlvK+BsNMExkDRnahUnb8RxaIfxJnmmi1vAsKBhHFqCGt48DbRbhLkhre1ReljS
Xv/klfNRmtkGC7llOZT3Xaf6MzOsjHttmhs4glU83zRds6aHRyLcxIsjI3VC627/iwp9+4qptAmU
032S3m3P6etH2XxpX2Ebj5oFGRiOx5hmjVT9UL6n6KTtXGgtCebyauJc/iS/r02nP041NdKxrVKu
PF7g+xg3OoFkEa4TwS16aveR+kPOVmFpbLBucWxTJaWBNNy/IMd2ZWv9E570XvMrVV/aRsVd2SKZ
Dl25JpHlK1A8u0aPdxoaQIgnh0jQI3H+NUB2DjozFI+qRoW5br3N5WGcXVn2X6OYbFP8V4xUAs3l
wIRZ0t7YITnzHbPQO9st76h+f7kc7lx2Zbb+M2mT7VmHjV1iO8kXBd73wNvf/uXKfyMFyNzaLG4b
KoTrSQZXR8tCUJWBkw604sr4Gz7MS6y8tEWGKIef32Z1NLdhxlNxuhiU8SpvU90z1d8v0YNsZ9Io
BfpQpU6p02YsEfXwsWuKtqXx4MUWDs+5g5A8TtTvsn0nt9vM9v7G1UAxFUostmzqxjRF4CZtQdYC
ZFNFFkTZEHmM5m9kocMQk6wQKFaNgD5IoAjGz2chNmhz9+hYzIzkpD8xZp/DOONkH0ymbSQZDz1U
iztqEHFR3jQxAhncGzUNhENuOHmTrbwEyeIsFK+lRGqyDIgSPbowyIQJ0IzCXCgNklKXV++5fHT4
wyZ3FcUv7TBpeeBgo6rD86i9VT6kM8t3Lshk+dZuXdZVNCSoky+bH7a9BPJyeRjnjmbFtA2NDoWu
aNPMpWLagJoAw9g/Zvdt/lmbm/h7nb3PVnnk82P5K9Iku1g1Zq9mQiSxwUh1La+CVYf42QIdZ2ow
8hI8xNXw8OejMxRV0RgazZfp6CrKFWFalKDN5FWhIJa6TK1firmNHuVuJpudGx4mBKaKA69tyNP2
nVUWCA1mBaFGn3U9QZod/oWtzJyD577XYZjJvsNgC0iQT47GKyJ+TOq3wlypb4pANOfq8tydHxDV
P56/FACnpQJJrpqqkZi7SHL6n9gCsKMuRzgdCyUWnvA6E8aUTSMElQtOyKCe5OO1hX9R38VXLTpc
kbxFpt8ZwHhdDnh6wNH+4OpECdCiamZOkoniFfydY0DzS9aA7AkX4YdU7wqMPi4HGo+u4yOAoh8L
TlBAMrmvTO4D1PQLsNsUDcz8S5w/9FK7C9heXYekIFAxZrKT9ZmYZwanciOkVUpMTUwvSLB2UQLE
6d3RkrvmhSq+mz0q71Hzcnlo58LQMQD1yhRSA5wMTWnwPEvtLnXUL+GnLxlL1UVL+6fWzhyjZxaH
BnSAsgtlntMC6n7P267PuhDkPxZxdy7S908jIiR96X5eHtHpPURnuiy02HT270l/TM6rfROp7FzP
VXZNxc2xu/HdaxiGl+OclGvBWWh0mVUaziZFkGlzzIsCPHzwTne8OlvbX1Ls2W6N77C0MVNdgFIN
3y8HPPOpNJl6nz6+FeikT14KipXD9IP66GCuFz3g5YrK7KJ+VpKZTHE+jmXSFWZU9hSGocVZGhYx
GPHSWClvChLA3bp4xAH08nBOSvi/54/B/P8445I5uAv4tV37jWA82gZpr3V3DXppGy2AZKzFNn+3
Z1bguXVBVuJ0VLCqpWVwHC43APzzSk6cARO+bBWX6w4N95mnw5lMoR0GmVwjCs7e/dCi1AV+eJHf
2VBN0Z9HveGKfYWe0uUpnIs25vyDGawCsGV5H3AGX+kOYuAbHA/WxcZaXw5zenToR4MaZ/YgTCpb
fpdgd+LEYsMjPxMbeWbPzkWYZqE6xSMDjJmT9de+pb8Z2jZDPeDyMM6sa539qqg26rSnWADD6jWV
MykBQP/CDo38l2DYKe/BXLHyXByeCSPKhV6D8fvpezBdVYmxUK4xXeWb/zmggHEffbr6zCY98+l1
Xs009aj/K2LaJ6d2VuXNvnDxSnzGt3ah3jTt97RDw+YHcrSq93Z57s5snnHGxhslVXPS+PES0FFI
qJAOCgCwLfrkBqvbdz+dGdKZx4F+FEQ5DtIqUQWg1OSYbRF1fA3kXz13hqqtViJzRLlfSnjs9XeD
tzVa3IfdEKJVjKMvaH3bm1nzcwOeZIsok3iAqAZlki9Zsi1f2neY8f9sTie5wsxar9sjDulk3zN4
GCAuEWkr57Ls+LdM7i40O3jajMch8JRx6x2sxogTvq3rHPuktbv1lgD2+e9+BWu6XozJwsQrYHl5
YGc2wNiPUgDkC0Bo07Xp92gqj6L2YwcYmcjEeIzeDHhpc92vcyeIwZMYvAMdeu2kdgbQq/Z0SaWD
uZYdxuV4jr00b4el4eDdtRQz0Jsz48IAgssSQZlNZbI+Ee5QO6iBFFpxc3nDnSrYr5un9v3y7J3Z
2UdRJivPdZVYyOOg1C97fWVhvzxCwDYD0GHt3ax3l6PNjWmyCL3Ck0Tdsudoa2SjRMzGeDdfKENe
DnPuUzEqE5E1y8D7anqFxhPDpbfOqPpNvVYdLk0r88lcIyexARL7kM+cjGcquDoXC262CjdbIaaY
rB62BbW1HmnLtt+ISP+0i0o4tqurkCTwRhKljJYM2iqGFG/6Mn/X8qidySFn6ojHP2JycMptCG7Z
pG2Ved1XDZPBRWJ7X6kQoto8RDtVSB8Cz5qt7Wk0Pvz6Gu6FdlVH3mYYVERxbTpbWCrl1yg7BDfk
fJCANRKz++IFKb7bTLTwm43PvpS+NHLyTaC5uwBrgg6HVd2CgYdkaeIFe/lTnsmMRzM7rqiDhJID
KE0lz4IcB/hxv+I2sB8ofs7MnToXZnI7RCw0z82iMdd00qMbrfWUKxh50UfG604qIm9Zl03zpbbD
B7TNjA8hBIrOhrbJLOulwF0HLRiVp4bXIHdoGtl7G7aYe0Czw98FB8Yg79u3EHMCfHMyALA4XKl6
gaiJq7TbsMGdopSrK6jWV12IA27WIrzKV7wfbPP7oKZPcqnZ17UCezYdAmL/jTnmjvJvKAhv9uM5
juKc6vw4x/GdvV/WVDvggs2dP2Pmn5wMY68d7AcIGp7RkyAUNo1C4Q3jNLwhnOZTiJlveKbXwPWe
C9f46CNNTyNkktqa6ENRuHSsjbZON9aNsUCeZIn3+mquPXQmkx0Gm+JlO4GMabrneufay6q7KUzH
+oLJhRs8X/4256btYFBTuGzewbZSe+6quXhEsUx6RKP9coRzyfJoKJODJmqHjGxJiO4erPSm3qBa
uBU7fwffDJhnv7kc78xWOwo3OXE6TJq1Gm0SJ4Dc7sL2u2nuas+5HOTcc5konJzjFVI7uRbva6lX
dY+nUYSWFBifV1ldVtYibsOlimndvfBnUMbnF8RfAcdhHyQqEZlmJO+5h6tf5PfBvg7ulG9h8YcA
GR6xR6OaZENK8xWG1qy6ALnNF8tYqz8vz9vZURi2hUyeoOqpTg7ooMCxRhmnTaIQmQZvKi4LcnaT
DOt99fbPQo0r/2DCWi3KDUwE2K6wGA1rVZfXBrKdpnoX1/HMmju/xg/GNfk6WokLBlZlLAfsN6r7
VL3LzWW1Rz5zJ9828jVaFHhKD2/7uUrU3IROvlimKb2HkDj7903FG95cwIOzvmmzyW/cNdP0alHx
GoGxOBVOi9UC46ShNnxEux/7ZbGjJL+ylx3kD8VB6cmZ6yOfSUs2uCZAj5Tx+M/khdZaZqPXOLuz
vajaFPaq/fHHq+MowCQpFSIsEij8iRPaDwOW1Eis0oOr8ZqYQ5CeuQHbVJ7Gq7ZC9XP62MSJ2IVu
h5pQGmz7NxfxGjxcnqSPMkAIYybXzsWajEry1cbHWDxxavlRyNiYQn7XLcq7Adx1vJDyxxyZn8sz
efZTHYxvkm/xHtSUuh5XBlZSb6jP+18uBzi3ucCajwSV8catT0t4kSh7q+oZ1XiAjGsPwb+legtJ
ewXs15lF+oyzNFnrxCOWZtKcOemRhk0Nh2AE7YhNv+R2v8qX8dJ8FQ690VnExLlrxVG0SUocTAjQ
ERKiREP1YY3UyFY8aAvFSR1Yrn9eNjwKNkmKtqYEjRFLNHrj6/5N4G1r7rLHme81bs5L8zdJhkqq
mo1hSEBbnMFBHQRI1NJYoBG5AnAyWxKYizbJgBXq516kVYHTiTeWfYSeD2rI/sby7FckH/r3TPzS
98mfn5RHEzm50Fd4Vxqxxkuz8m/yR9FcW99mZnFuFU4utGrnD2E2UBPrr/ol64KMKz6wS2VdYPQ5
E238JBc+2RTHnNVoAYXVPnCyzikeEL8wf2l/Dtij4//XtpqizlGlNPKwpeCQ+ztcUl10b1+suSDn
LmZHUcZpPTj2bU/ofuqX8Pq/duJH3HvPUQe0ZoB8vr/eY7Ki5dQD/M6euUjPzeAkDcZGE0lgRgJn
FIZJkOpCK5oqR/eHxENuaEfDm2QLY9DSqOmtwGmUUVpoYYlf9cxNc3YKJ0lCDVWE4gRDUXERg4Cr
vJSG4yPjD2OqWu/7u+b18loff/Sl1TdJGKBFM1wTjMAZaZDsKLyOy9i5HGPu+0zSBB5GPH/9OnBC
BJwl7OVtVXozRbhWzLrd/bNYk+SAwP6AL0MWOPa1Eay7X4iri2J5OcaZi9/RQpikB93z5RjzhcCp
al11BqzXccaLPHRD5HjdlOImQ/F98Y9iqhMgoatWQpIieIfeKJ2WojWfIexW+xvUYBC0TWd5MeNf
eLIwaHNQ8oJufoIVSj2jVINRiXEUZov0TZ6+Wcp1hdDuXl9nhb1OkXmJ3L9zN0SRFVK1ZtAlnywV
Yy9Ck2Ia9Bg00gSiyr88xHHKe1/9vDyfZ69OB4Em60StiqHQGy4a2UeIFeKzPgdMPHu5GCvXkBBo
iXObPs6GmlpLMuLRoNodDGdW/O82usbmjZd3tJFnlv3ZxHEQ7fefH+TerN/jK5WngaPfFzt1a3GN
MRbiptqU2z+fuMNAk+cBLomtrQ40G4S4al4kvGxmvsy53XUYYHKKtDZiB6rE8e77uzjYKT9b82t2
B8Tx8jjmwkwODQxK7QQTZ1baV/u9sFjm1KwXsyfv2Rv0WDq2dRB3p0zyrKsNr2kx1m6XGJy95UtU
d3fGAsTmKl6J6zmm7blcexBumidwxKsSWeFRKmgt3OagRCn/flyeurkYkyWgihiTbzR3nboaFvnX
3H+rzddZAu9clMk60FH0p97ISILyygYOBnFNRx1sJq+eywOwuFRVphYN03WyS2XbS610fFxLXyLj
Mfwi1Jlbw7lhAFZErAPFDihyk3Um53oa9+NtNY9Wcrj0q438NstiPLeYLcVC7UTHsIEu1nGu8Sno
a0pDEO3TRUORJuB+GaQ4nKwvf/lzcSi7wcu0qCmbU6RK1BtZl2r0AK3qpnpGFiH0aPN0yczePP0o
lKiA541PQAY0xRLpgGPbFJEap0BYGD/yGFcQe+6mMBdkcgJU2K8quUAkRBqGVa7fNS2qZMHbn07Y
8Ugmy6sdiqS291y8u3zXvGjGjdSt65c2mUnKZw6bwzi6mFwPSgEMu7UD93eWAWy/TJfhLWAiemL9
Np95gJ2uguNgk/2fFVqb5iOhuSswsF3gKmrddq+01S/P3Tg3xzcQwtD4BRqK3g0n6fGixr5FzQPf
9JzCQOTEhAnydZTnL72NHG/1YVsj3Xs54tklwYk9AkNBHk5LXznqTniF90jS1iq9L9O+y5uuRqy1
2f2zQJPcVopIsbpOYJMkYcNlusEqc+ulbvTGzIjOfqqDEU3mEHWrFKlaw1ybPZappa/CpAZpGOVY
L2L7JAdNMwO+OP/V/prDyStpX5ctEoq2tJYHrAK+oCtWG3gnUAXunxEiWbj1HFRq3Kin6+SviONX
Pbj6aFGCYJpGhzbWXlIcKVTAtWX/XL0WoUB/bk6F4TShj8vyr3Djnx+EG/YpgnVBgDc1xItl78Ea
l2zcgfO6x2E8mWt4z33B8c8PwsXIRGFfpJlrNbN+Dgm2jEZyK+V+eK1ryTZBWv1v7G5dUCwFlULf
cFo0rVU9abUKhI6gP6Dea2sFYTNtKfyXy3vgzJXVQNbor0CTTdALCYuwHI64USwUf1e94KS80DfF
J6D9+h6R5Jl4p09d4rG1DRjCHMXTtwUSfXkwxNz48gCVRXdZvexRH8Uo7rqtbsPmUS6UJbplInSi
8C7VNpfDn1s24EvIZWQ0BCcmSVNWms7FOYprLTms/1l0T24BaOxykHOb7zDIZEoRX9Vyt9HNtYIK
dPnV07Jd1w3LbvSJfNYkbRVi5X455LnddxhykmEa6NZd23MY9KAT7jH6yaSb6BNdR5yBLkc6c5UG
hnEwhZPUgpJ9ApqUE1tFNlVdtW+NCofXXMSPVbwrHsPhyf5lWR/aXJ3z3BZEawpUCS9hcYJ4RyAx
zbOUZ29VSK2D8fpGyzAV4SLWYcCgLqGB6+u/M9a/Yk7v8djy9rrbyObaK0OokfpWYEijZMm3EpXf
Kgpewjxfc698MBCR3aKKclfXnMUJsrUzC/fcoXgwenWycL0wwFEvom7ddA2KqbiLSF222quIe8+M
+dwGPYw0Wb1pPuybIi99B/lDnTSuWag5UzRHebIXWz8ulfc0aOQrO9SNW6iA9Y1IWuro+MyOMEbc
NoLkSeujx8u/a+bzT+8hNQbG9N+4h+AUZF+74xG29K4jY2Z5n00QB198srrh8xhQA2x9LYxrI3Os
ehE1N3Ov9zNwpt9QJlBnKHZQZZkclgim+1lksIeEtyyelfYKn20raxfhD1Fc+9lzcQuO4/L8nV9A
I4r+3yEnB6bcCdPFXxK79kB5kiJzkzWZsUSh3JpbQONSnN4EwGn9J9L4JQ/OyjrZa13cVQben9mm
Nq/TTro2mpumQqXTlo1tNTy2mflZINs76NLz5WGePc8Oo08eFP2AZaonkeHb9lP63gnMZfGnWeF5
hwp19Fn5MyjCs8n+YLTjnx+Mtk2b1ozHux3ofa95yAY0Ku2Nmt3sIZEGkroyKnnmU55fo/+ZYHPy
zEizDC3XgYcZveHyqa536YNfzuyDs28Z4AlMpWXShZ7ewjEz2JuyMpjr0O/Z3NZOtMUdXtNXYaUv
gFkP2VagKo60/LKQ0lUXRzMZ7/yXPPgF00SEYXEMR3y/rqq0RgRWzt99RXto22jlFe6tq2XG4z4I
LfyGQJxkoZfM/ILTebaM38UiyKnaqciMIQIMstLMXPcd1vDDMCpYozm/LPAjwBLh5+WVeyYaSErb
HoFVEFRPqgc4HYaGGtnreqjQfFfRbuw9SjtdNiwRPp2p781Fm2yTurMjHqs5BWTJ/4CEu1Nc3Hf0
sMcJPf11eWRn1hLKTgdDm+wRr08yEM2uvQ7wFVhgk7s0NazjfCuoFonuYrhqvBSF214rfZ8hlx8+
ZXG0lALM4S7/ktMkONZmyLeKjjLNyQM9UTHFRNvdXAd7rb7Kyr212g9dszNrU53ZQGdCWTLoWHlM
uCgBTMacW7peS5VhrC3cgNcmPgAbs6QxJv5U2IzjQ4V1r6rgRMCnapN0O9QKYvVdo67JBma1UPLV
HAXr9Mo3zphloUE3ytGecLAaGICszF5fN9ktjOCVbW7s3FooX2W0DejB5T8NizSg0SrzVrh7Xf5o
4wCOzhOiww6Hr8dZCQRnnOmDDOsnXoLHYa2ui+AmfrSDL3J5o7xn1cffCIMEI9BGal4nfCxriP1e
GMxj2+/Ma712SgzXHtS5ls7JTZ3RsCRAmWmjeNWU5YgIZ5lVPWG03Km9raeCnkueih6jvu4DrfSZ
0/jc5OmQKUeZVrBLU75AV9RFiOeEum7uA//e3BTdAtANTuWXJ+/cqBDIspCkk0eWwGS1U1//f2Fq
u1xq7R6JncHd6QGaY3oUImUyfA/qoJ9ZGWej8rXYZABeYXMerww8PYWNC6m6VpKWE4BbaJ66DxJq
Dd4+qtdJWa5bjEdnpvQkdfIFxwsyj2ZDPkPci72oElalrge+ncCXR7BIAsSgW3tmfOc+3ngAW1St
MdmaHgmWHsBbthkf18TmwfKus6/RJ57ml7/daRRToNkBXn+khRnTplUfYCZQKkSRvsevVfnQvIHN
UuZ66ie3QuU4yuQB0xhJLYcyUWoXMFbrVcqyiYptwaNmaYHJKooCWLSGejMGz0qzQ+FKnlmkJyl5
/Akm5RTQqiPjQz1eLkkv8kbxxp9gLKp+F39o6ubyVJ6edGMIKBFj01QFhz3O9UGuyoosceWMELgW
QWEBHbPVb7G5gJkzT2A5G80gCNnRHBPzZE5zK0sUHBDIJbfVCmsYR1p732qk6UZYsbq7PLYzswfy
Efg3Edlt1uQ61qVyl1htoa6Nnrd3JnnRyogEVo5VM1cvPd1hHGoHoSYfCu/x0IWtjzVC1Xz0wQAh
e48S0d6Tse9x3Tly2Kn4AbcPA0V32OfCOMV2qoFS6XpJkgzTaJn02Obg99aU3UpSi5+K4kH5RG6t
Hm3LMddcZHryalBYQRfmRisSfKbwn7o82acvxPEn2SRU2kn/l7PzWI4jzbL0q7Tl3mtci7GuWrgI
BU1CkNy4kSDoWmt/+vmcmT2F8AhDdNYi0wwWBG78+opzz1HoSF5tpMqK21Dw2Ug52hqI7TlR6l+P
Ze+FQXMlyVurmXYWEnbtrwqhto+NL5f18YMLO4nIJhaXF5eu4eNNDAVURu9gw0onoT2lKKzvKrTv
qvAJJR1L2viX6LVO7/Fjg6uge1r09eS0UjzF/2Z9aSP0wO+UX5C0MuEfD+2UxIx5pYscIROc7MUH
PB5b0c65IQul4pl6uxnNb0r+dWqzTS+Oe0M56OO1ZmyE/Jcc3mb6t6Kf0La5EDCeO0cwugMiJoJT
xHU/aTCpNU4c36CU3P7RoMPt+4Uxnl61pqlBR0ZPG6gH+vSPxzjKieSXfqh4f9JdhU50EPfTho6X
7aXGLKgLTjbLsbHVtQAr41Ai0yt6g9I8oFqJRLCwhYq52eRBtUHCGodwuonGmYZ6KSrs2ap9dzSq
nyFiEU5uxU7barGTh8pPP/KlPcloRFF9OXdKVXxEWMv3hlyLd11VeENlvAyRmCC8Drt9TK4znDIS
1tJ1gzAdRE7htomqazPW2r1olZ2ba8KA0xqbz5OJpItWhTu/SWqvJ+gofNEFKVA7UaAGTiAgvF5a
kp1a86HPIt2JVL3ZDQM5L0S4vswlCql5UEiHJi4h3lfzt6JOH8Io2QZ1/21WdR+VkwStRQrDdi+J
AlrWdHHnCRRChYi4WzO7c9AiVJaFmkmfWn0bj1XrQKnn3w001NlJO3wblDTYpr7YvSA0o6P4kXWg
qDqhQUQaAj6ETWrEv6NISl+iMJ9e8qa9Cds2CZxK1Qu7bRQ3KEr1NsnRxNEXgi21Tj61VnRbGxa9
3kN9n0GzzJVVJVsRzW+7SeRHQYnacufryTbvRomOniT23YYzfzsp5njdSNF+yifzLiyk2payYQ/a
6i4vEJItcnQ/bMtHbcAMIlcfdbfLhdyBUd8r0jn52muN6IaVuBuq9C5XpXrbQQk0G+L3rkk2Rkun
XJSnOt9V9G/yQnsMCUFcU+ozt0WH/MXvS6TlUCLZGmG/m8PJ6UcUuQSqQzvUgt1mCFq7jrNtIsJb
2ZnINCWN/0QCyFMKWdsYXX1d55bh1eUiKa+Stp2D0A2S9lorK8udWuE206rmzkIaNIvVnWZQTzeE
+yQS2AKTgsLRQvenxjtDNCZ0MoSboa5QXKBhrM0r+VZj6ULAC3YpBQe6aLlT/IH+qCRFG1BzJcV6
Ma3iKaomf2fx6w7yXLY5RTcQGD7BZmFsssBEp1GJPRxr5JPM/MsQNF9HtrKdKmPiBKKFOb/f0bWP
ApokbEVRyF0tsRAVFfZSwGBb8iR6KfiS7aetdhstEr560lbIbyGoLWRkclFldbRwvk/mcPDMatHN
btrbemq/xcX8VU+ZGkC9j5Gh8aZb2iEpoayLptRNpPit7PV+q6caPaWF9JQJQe6MlVG6aZxBhICP
beYBSihD8inOaoelM/DkZgTZZB09Ut2bCzK3jY9YW1JD85X2B6kTUZHThBBFZLVGQKvaTXmR27gZ
V2mWjSj6qdo9ktbGVwXClq85xxj5aKXYSRUqRlKJPB9YEmEzSijuhVLqTF2CcmDndGLhTih27JRp
jjrUg2R5P8AWjLhYrN6rObQKWvlVnBppD/ysdUTKJ59FilKR18UdQnN6HA4HuR4Kp+wNOqikyIG0
dxMIwd0sp4GdGdCTNVIzDjZ6Y+YXxW+QrhG58uTgc1YRxPUqQlaUf2zuj5dIrR8Dob7X/No6IJxB
+gOh3qGFh2MKza1fzJ9znTJtpiYuAo2HqRUP9WCMV0Sktj+iZx7IvWD3tfmrA23NnfQGPeOurcQG
QgLfcDrFdLI2chDy5l6MfhmNcZeP0U1Hu6hnde2my/XPWZ8DRIB9eDMI+ZUWpmBzZYTgMlkmbjeo
5qDb6I3G7Gpj8It7q/rZK4VxFcjxPgqVbdFQ0tGQK2+D+jmrjGnT9dVXPWk2hqDSNZd5Yk9Ox+gB
fPoCQkIUpPaxZNY3Y2jFz4Im4EaElvgsD7m/CePouhOyAwyT0mPmd2+FaU4Hq27uhhy5vzxunhFM
LL/OqWqPnYzGKTJmcTrFL3k3XAnVWP6qpsp8mXKj3oVVSvw88jDAbyz+5NKsKtsY/MaBZVkIHKXK
4xuJHl27jHrhjuKGrfqCiCJeJ14VMPNsB25KHPrwdsnYihN+V10j0mGO2VYqw0+S2Qk7oNRO2Qq/
ZjNzKpmW0hFax1akuyofx9HlqHau0mnDJs9CWM+aInKE0tpbbY08HHpLJipPSUcjsNKOqJarKLtH
7KBaQJI1ExpnQr6RTOOTgRKbMRm2gkvkzCp/v5mzJ6hpPsPd7HIFcvzHmzJguEacuXg6dD4teUJO
dCeOmlOl6q9W0Q6ZMKLqHXAzZBJ0BJZGpyYupW3QJc7BniTbMHL9qulTL6K71pGT9CAr6UOao6ys
qREZHRS9K5SUwHZLmzQXpqc681HeRBrVkepqV7GHtTrgsQ07hwJ8amv1kPKG5i6hHoq+iNfoqGZO
P3uVFGqf+/G92voaqsLyaJeiejBT0bMEZbIrRPUyVau2s5oVnphoCB4vl7jErFqheQ8Zgqv0GmIL
gylQlYljjZNpQcKYSblTGbFqt1n2Jej0O2TydiHC28xbTtd0KJjb3Gy25Rht4mkabvJsejZMhhZk
EFmNg+GEHdrMIFFtXBTdaSX5xiiUHz5EhJkJ9bKJNHKXtbgqIirSSjfdzHp5XZSU+qSGI1eLVfsa
amJ2I3BxGIDy3Jzr3qkn2ZkMOoLUYdjrYXcPP6+NX+JNnZqg5hCHTuAjMDrW7QjxBZQAfWsw7uop
bgJvTsVfqlX9pPD1GIA0aEL6K4068OJCgA7Waj9JSfucA/JISytH1dByjUinmK71kCfGUeNZg/Ak
TeJs513nhabYXyN+HXhiG99aJnjpOoQpG2mJKZkjT57yvTki2CpJ97pBPGmNn+V0/KYwiNrUrvVO
5L5FC7FvW+VzFoq2Gc8S4qCcpkFHRDyZ8KiGzuRgiMG1FZap45favEF8PkSgKNFKd7T8GDFzo+Wk
Jv1G7Xq3aZc6kCl3V3XDEc+a0iutluNrab+UXnbmxSnTxN4WcuUa1kRXFLN6ownpGyJ8ylbtdUTg
Z2lHuxyCn8N4bc3I72XpswCnf5EqJem1/gfEoqo7Fwa6rmHDvS8hyb0tpsR8qOlE9w098Oh3cuUW
MsogFA9TKe8pduzkNv2aDImFDGRnt33T8VWzTWPl2i7Q5bdC5t5A2h3PUHmtgnBHKggRXAMd8xiV
uVyZti3RRRALO1yE+UFS5/GLYlZ1ZwtoMyKtjTOXDdV9NadIzBpT86aXw55eL3ELj6xdpuZDP+hb
cYQvNSOZBhvXtu2jjIusOuT6LF4NSeg/IUv8WncNjYnjaNx2hvUojWXi9EN86ENEY6MgwVWiJYnN
0RzkKrqBdNsWp/IBb/wmQr3X6QblLpx0aPgS8bkYhE+qj3xtH34fe5Oua/9LERcHQ8u3PmQEliUN
+BL0EmR96YHz2OqdFF/1gnZV1MKnlF08hnggg64At8Shl9I+2GUQQ5ppeC8gX3pVl2Gx8fPgKlz4
bgxWMFYyNDaFQXRGCAGDpL4r09Frm9ItfXQEBQ2Im5peI+/xoIXKFbUKdGcVAUpJEn9wBagbPR42
C4GxEnB5FYHoCHSxeZArLhUcnSOjvUBNdN2XXF91Z9hBMDm0Sh8CVUidIkSFdmzVq2iMXvskQlKR
NZl1wbPyAfnkUvZyLd2BNH81tHGnLuQENb5pD06JQmZ1P6kskiRDaGNp8ODGnxtTtpsuCLdtprsl
iOALwexp4u449FrFshYKxakaoCCpfEH2E4ZfYGzdi3gJ+3QasCLLQlpfRNgEegF5yda8y2kZRasj
WhiTHeHqh21j5/eKixuzuxC2nosk39tZpTxS/GxYO0PVq6RH4UsSvcKd4ur6yAI+Feodotlui/jM
x1bPDm7B6tJeufTarmLlicY5PR5b2euyX/RFbYXgZgouNfOeSdQxhe+srILkQGvzMTAq2SMh7Slu
5AmOdMvlhYYEacFPHw/pN53Ecf7m2NoqfyPVZQmHhiiTzuop8MVN/hyGdbHtSnMb5H6z8yXB09LQ
cFSF2MqqiZ8R0rujgRt/QSjGTdqHdq1qvisN8yHmloPJ67WatdAzO9W0FfSVIo3u7jARx+tenSWE
cweUVSeAhlVbc92TC4+ryN/VszrtOlBm95Wld3eogXM2sm52BV0O+PN14s5D+ZMMHGAIoyJELbQr
uQ6zrdqqt5GQAjW1yuexK91eq1BpGUq3Ev0ZBmSuzrwqbRQz7Bl+2xSpXRl9zU0ooX1J6DDIPsrI
5K+SYPKqSLLjlNDW6t/CoC6uuxph7GxuRqfQqtc6CdygsTYiBEcXVuMkP2KRR0Mqj+bnRaNitRjN
WKvo1Deyl2lX1pcqf+ofLvIon8kWHhtZJ9AQ9PUTGSNj4MmFk8WBi1KEQBjxVA4HUfIs3Qu7x49H
dnr9HBtdXT9+HpaVLhRsakN/auNPk9G8xA1M5zHK0/rfrwIeX3areZy6uk/oOFU8YwT0SQkBDaZN
L4136nyL1MKFJN2ZGT02t5pRkNBl7MNX7MXX80bbRAf/2npQnNjLnb/NdEJp9f3lsDJF0I3ccezL
nqRSGIk6mRYYmMpMciuEI+JuGnzv45W7dOmtVi5tUjH1A0NFNt6dooS8y9bPLwFjTpO6x8NaPRuz
MeXiCL7EC/wXddEuUKZXIaMRJtaKm64yMd79/Hhcl0yuXhBFQiV7XB7qqVKudbW8x8RhCPt5B6Z8
H47qpgxJA35sdFme1W2LQiWM/yTKdWT1VkaLLKxGAm8QutKIuzLpkjfO/8Hu5/aAjX1h1aJ0tdoj
UO+0adUrqtda1hWy4LamR56IeI8u/1KHS6p9pwWAhYD339ZW+6OruSn7ZlC9oU1eSGlAwQhmtbKH
2YdLrNuO/Z3Id/h4Hk+vk2Ojq/3SZBy4uldVT22IgVCydog8v2iF8a3NaxwxpRsvHIPlL65XjtL4
AgSBUwHyxWPHhlC1MzoFi37Ca6Wj2S5pG2uGlLC94NuctSSxeoj4Ab9b5/wNNWk7WZJUL55ax6wn
21TmbUbOkCbLC9vx7Nq9M7WaxqEoC8lIddUbk2YrRyQAe91RZw9uZcRNg01E8Mx+ffh48c4OEPLc
BS4FdmntRoUGuRw6xSSSrqQxx11QGYfQdMPhEi7t7C55Z2i1ZrAfBmWnpaqniW91RARrp6RX0lvx
x8cDOmWvRAvWemdo9d4kWQ62gOyTp4T9Bk1Ql5yUgGMTl18VobWLPngbDQiWhkHcyEI6buZeikK7
DOPrZqbvHW6kRR6+ivdJ3csXcExnylh8u6Udh3uHSGPdm1WJcgceJ5oBIctelY1PIfG03ejTts5z
c9f65udp6p7HVrFlX/Emf1G3naJ85xMrBXJzCZx9uv74ApJIvzDVNW7DlRut+WlJrMjNG+QNUeu8
EecaXv9D5F9Cmpy+XVjSCEc0SzMtZV0YBU1bRa04gVaod2otXyflox6YF57/04eEaGcRSkMsEorm
NUhn9ruqTtIEiEe7FZ8HYV/CPHEdftP+rqAtPJ7kqHXFUOBuIxm5ejzSFtVzy1cUL1DgcilaiC2a
bhcUWel+vJ/PLdB7Q8uI3wVxcz9XaisSxInPZrSVnrsXGso/NnFuZQChwbFPzzg8Baux5GlFSrxg
0sSs+CEO4W4qxANFuI+tnF4Av18maDSQVtTg7jweiEDqZfK1gaD3VftRGaMtXzeF6zdv/4GZRSPX
gvJpAXUcm/GRLQkSHTNdQiIxH+l9M33SonmxX5SRWvESNPH3Uh+/RrxFOg0xqNRQ+V+DOaI4Ka0Y
9Io39AWlioncVzPO6vc2VRtOsTr0G1/RyTeVShCmdqsMt0ZTOk1geFIpHJAD2PlidFPVxp0favbQ
X2IyPTPzHDuVxbVQaeXoHU9J2lF5LXMK18MvuOWhWvwu3AeX2g3PhMqwOryzstqocQC/R1thpaNm
CrEo3LZ74wkpy426CzbZy8fL/HtWV7MuLe1Iv0M0YHmrdRYC6OX5DJ+thGxISmluJFFUztQog5wI
Oq2+pZq2syoc13E0CzfSiycxJeFpK1FabExxQE1Oh6CGLJcaodMhhFd91if7VksGhzpxcuHuP33g
QUKCPuM/FSqU9TL0vhVLIrp1nmTQcqMlgltEwmNjTAfVEuo7BXKXMukeEy6wzceTdeZWBPjG8tNA
TffUGuRHOcFSqgUoJunaiyanTjjLN2n+aygoumaB4zeXusXObLmlKxyHYjkRyBocb7kOHasmlAE4
TbVt7JrBkfJn4Vcgfv94YOc23ZGd1aYTVBmxI9Lanrg1t7I37/zrHL6mwKkdwb3UQXXmKgaFDFQS
JBXV399v+7urOJegd1FqXjAeZBvOUrfU5+vIMg9RN3sfD+w0NgFo+s7UancPsSiYzTSCDUbtWMiz
T716CSR/ZokIfRb8MWAWpDNW97HStnjmJSaAu24y+jmyNLgPEvWgqS/hVPwnk8eQuCmJt8jYrfy/
AYUVcYL6n+bgeCelBED95GlZRHX+ksjyuZG9N7XyAHU9okaiSuQ91djhG22N3PSoElMeBh1SZLuP
1+rMuSZg/vfIViGePuErBbPMWqW9I1cB3f3C18A6qEnl1In+SdVfW/3SM7dsgNX1h5cj0cRlgIg8
uUykwvfnrOLRCaYqcMcovw2VTN+PUXHhiP0m0FpbskCxKrqGn0gH4fFRTkjfq7PAbJrxkF8FQfRZ
XFJTlnqfy1rmjKn2HDb1HYoj/YaGj1cBcpu+6MW9n5Rw9/mKI8rUk8Nc3Ml+dYXPVNlmKMAZDw2Q
/fFSnJkVfAvaVBeg7xnQdJHD06lw0Y3yd7Ws9q2pucXFFubTW0dZAB00CZB6psFkzU2TtlIx9SU4
O7/T934IU0yt3Ik60IZ2n1BQa834Oe4MR4uA9WcxynPxz48HenIV8Q10BRFsmHFkKNdXh9cIRKHS
Yu699OssCId2cKeXvu4uvFgXrKzlXmWj97UOaJI3DsmdWmeOHMaP4vhJoiPrPxgPEAYdUPiSJlkd
2dYSc2BFWAJFUeZAGyJbeVPav0smssza4qjR13Em2NXGOClMBXiquXSpvFLMnHGmp88fj+Xk+vlt
hbCAjoQzIR4yHWBNMqxQi3yq5XwbtcptP+IAktMOHWbhwmNxsutXBlePYKdVWVaYoDBbKzno6JSX
+ZtQZReihNPM6srMas8lE4AKtWZc9YLdKTnctNAaxS5pQDrUWucYw7AVip8puQtUXS+pGZwbJVwW
sEGBnwMeuXz+7vUVBqU3Zg6aVwbZWzE8RKH8fbpUgjl5dxnjeyPLiXhnJPYnwehyKjBw1v8wiuQH
pZ+Pd8e5M/Xewsoziociqo2AnR7kxrMaHhrBuIFFEyyOfOFMnXb/rAaz2heJMsW63LIvTHEanvqg
lZwAXsYb2e/MXU1ACDG9bJX7Bb6UpPr3Pk6DXyBmPJJC4DYyObnUpHtmDZczIZMHJW9H+uN4etMC
cCQ9C4qHhiNPCXRs8IMUvvvxFJ9ZRKws6hAqOQBxHZsjqwrGhgyKlzbZ0ywOD/60+djCuXHI8CCo
qLgBB17vxSwYiLSgBvGCCm7LVrRrPXX99u1jK8v6HL28ikiiSEbeypQVurhWswW+FGCMzo4X0fcV
Xv0Y2e1vRvVjerTaC1N2GsRii7QMs8Yjb510JKilJM21mCteoUbmzreQSmqGZOdTx7jxVfMqLZv4
kOh06jd6GX3iukF4ta2lq0yYXZQyuk+zQqeLHOwK2v0Ne6iLS87+mZMj/db4WhI7EOutHJFy0K1G
qqia50MKKjQ5NJn5KabxMR7k149n/sQUEQsRGk8sIGwoc5fP310DkCQM1DTVyZtuC81ylXojfNXN
Sxmxk/X9bYV0ILI9pKpOcm+Z1fmZLE1eG4GlAl7yEFbaXX+bZDf19Pd5sFfWVg44KBlN7nDFqNKX
11X7TeqIyii9Vp+7vrGtuaFAVz6M4r4GmyNfGf6lw3+a+zRpi8BnoedlcSXXybmghJ1gCWu8ahD3
zSezH7wRnhJ10vfTd1PYm2FyFYHHGBoDONJoR+LsqHX7dxl2lm/BmSKBR4zFdX+8tkMBGLHXxQnU
bbTJc8VJrqSp2YdSvys/oRsbW9WFl/M0V3Fsct2o1WdZrw7o7nmZUW3F76mS2jq5qNkwQQaD6Lsy
28IW1HmXlCDklV2iml4UN14YmXZ1UFroYxJ5r8q1l35r4ML7eLOvtyEXy0JKhgL0kge21pcZhe4+
aaRCBLIHFrp1BOmZHbvRTYhcAI7Olxps1/7RYo92Q7KmqsEzsE4ET90kVIGSiJ5MWX/SXwa19xrh
LhM/kba/9AYuu/r9HboY4zpbHGVosU/0ZxBIGaygykWvb1Wv7n4lgr8PkHu1Msmux3gXadNtCrJC
Dr6V6viSSub+49k9N9r3X2B1lVBlbCJTZXYzaD9oIImdLh7tdpB7V2izwRkH+VLN8aQBn7rYIsy6
EK7QSkJD0PEWVzSr0mZyUV4T+V+CLNkMI92OoOAkJ6z8a/rhdwQP11ohc+7zC072777loynHuiaT
8NToZcGbVY6tC53pp5GikJlr429cr5Qf/VZG56pwcrmv7mUEa2okB2dbroqrogjF2B51aV/IBcD7
4jNegiUgKm2Ru6Vk9MprTmIvkB/TRqvpITYy4sf6dSiy3jYj1YJ5CARyOoO8F+fR0RNz8lDEBVjb
py7CcJnTdoFlF0XsCsDw9VqdtkVd0sIO0hne6CgxD1WeZV5T9I+FbwmSTb79E1JrAcrvkZJshNJU
YqehsWwTx6CDO33MLriFJ4dwmTRz6WxaHNyTxy0b+4LYKJY8tYxgKpbCW/pW7ptJBnYpm9wLFb0E
I2D53cfbc/3SLVuFQHKhWCSxRUb1eLEMwKtZVkGKM6jQUSCO2M/py1i+zbJw/7Gltc/0pyWCcsYh
Ejuv7l2lhQ1XjVrJK5PYjfOWaq3uLFikj82cvDLYgXkLn4zwa4nyVps/s6QOlLMuelU7XXGpusNN
I+c32qS+BFLrSE9yGh66Gdi5CbFapW/zWxjWLnwJ5cx6KgbF6SU9wDujLZ+/8yC6fvbHqI4kT5st
6y0OzC91EPwM0SkCljkWdh4ZWeiket5uR8DhiRZf+zpS3FK4zfuIr9sD6K3KjWAm6ZbuClCNae00
rQSf3hRr3kgThhOarZPRgWA3C4xcBhTaAjzvqn4jjsHnoATaa9S5l4Uo1uTNbW3ShQmTlgPx064z
B8UeGqm0C8V/THPzjTKpLUTSdpReI/CRrlKon1qqpqYePyi9Wm56i96ozqrBBKfbvotg4+y/KLRC
WeX0vZaVaAO3rfKjHfvKlbXw55CiMhRMm1KcHAgoR7vuEvrIxpBKJlTPQdturFq8MoWZ7is9lz/L
gnTPw7/VwLnbyNds6eexfgY4FHat1DDCNFH6q1DC2GsHktjmlD41Zhd/H8o0cCCCL3dybeZ7kUAn
t/rQBTmtOEGQQmChCdY3rsvodkhzmCqsyI0ykHW6bMSHOrSqXdtY6m2W+P2+G/JHXwoqKu/J/DSZ
Qb6Fpk63UZq6r0ZTOhh5UzwreZduNFxqZwqM/iERyieqs64u0Vcq6PltJKPironjz1yPfloFJYU+
UDZxmrvF7IO6C83r1M+RRAtAPfe17hWVVu6FTPU32Ri6ahLvIBXYZ2VtC+QzPK3C9xbNTwMcXvdW
R7OVHdThhkX+qkd9tMtSEN4f7+Izd4MC8o1gm2IqQJmVwx3UVS6o7QyD/yz9FHM3qccf/fOoX6jZ
njHz+5AsYQ4wu3UiGl2xrqFdHn+gD0cni6ybqadBDDkkugO6Hx+P6eQ5RnxRho1CJg1NuXNN4NTU
bV3NYY+/jRR7/1kyH9uq2NYPdX2Bp+XMBUAHp4IZAITKCQ8g0MEooENE9JKm2Io3Whi+QI15LYvX
wefUN/4c1v95Hf9v8Fbc//m8Nv/6b35+LcqJ3w3b1Y//uivf8s9t/fbW3nwv/3v51f//T/91/CO/
+ddfdr+3349+WKDr7fTQvdXTp7emS9vfNvkOy7/83374X2+//8rjVL7984/Xosvb5a8FUZH/8ddH
+5///IPY9t3aLX//rw9vv2f83uGtbt6mk194+960//xDkP5BfAYqx+J/OPHkwP/4r+Ht90fyP2BV
+dPt4z2FM4CXJi/qNvznH6r1jwXMCakGWWJ+Z2Fja4ru90fmPyxtwfkoS84A+iDpj/8Z+tH0/3s5
/ivvsvsigkHyn3/Ix8tPekMFlwQySSXXQaCxvv8hucwQC8wHO93LTujMO+12dLnw3dAFyDE6vSd/
pRK5Hb3AEW3rK9BS9Cv2892fHACXeK1Xr+Lp91m/vmnnC3Q/DPZf/Aau7CE/utfdobBLW7bDg3Gx
ZXu5H/7tCJ7Y1Fd0V0k5xbW52FzamQ2EkU33VduSwNtq+3c746/pfz/dF2Z7HUnTT2GC8SkYnXDT
qttEurHiz/m4s4atMV9yMBaXaD0sEsgyJRG8Gfbf8dOeGrWEIgPDKl/lg7HRfsCB6RX00lB2pAnB
NS7kZpalObaH6hiRKsUeUmcUmo7tJbqBNqISD/aiz91sk+0AUUS9vajiunzvj+ysrnuY34ymHrAj
Tncp8AUlo2UYYtZ9CmEEl3L5YtDbK72ll0BRx/m6ZZ8cD3A1oWIBCgnywYHO8M9Z/Cx3FyL+FU3E
qYFlRd85Y1Ubah3tjQhWBu70a+F3ponGctLJtm6U2pbdcivFNoW7v79Vjke2jPyd4TSVyFgtI9O/
6VtgIU56Nw02bOyTbWx/iwrVl0xemszFDX9nsktmoZWXVURX3ZXoWPDv6x80d4PDqLfDS3N1iUlg
lTo8nd3lfX9nMap0X4v9aLC7g/lAV4G7XHhLp8R0330xf4sb5x4dfBdGevZYWNSLeMcNkwr2sVmy
26YfGZiN98qm2wpesxG26u4i5eO5CQW1QTyrLNwwxmoNlcFomNOAu+V1cmTH/5VoNiW9bXrVuRmI
PSf7TDPox/fZmesaqc53RlerCPuBOeQ0M3N1ojPY9rbU26kbeNqt8G0WvPpW3vmecUFia1XX/J0V
M0AxKRKFZd080ai20HQtu1bp7eEgbf7UCZ0d6MJsMAgX0RSretKptdW+gTGu7Aq/6m15W+8T77Hd
DZuvinP5Zjt2ME8NrXZKzzvctFYNCaB4X1SCLYr3RvBYX8LNH2+UP82wDy1yxkviZd0wEidVkoQD
ZtQ8tGfpKRkvOMpnZ+y9hdVWhO9CzhG7oqVy598oG2Vn3Vrf5M0iJff3Hp3Twaw2YN+JQV91mOo3
tOPv/tePzrGPcGpntQnmIUqaOMaOuh081Yu8+sfwZfbk3WAbPy8cquWa//cDd2prtQ9oqhaq2DCx
9eA/mL9yN3bDllSca9rdXt6lNNNfOMeXtsQqC0AaTk2B1PR2p3+ZaWQa/PyChbNnlubRZVsAQjmJ
nopUDWWIRLghXv3tGNoBF++r9lDezk/D1aVdcc4aySlNhp1KplC/xrAluUVhJ1huCCeEbRyfrt+1
Nghm0YVy4qLrcxyt/V6xI3Or+QOBO9WhyN2Xh27tOzMd3do1Xfxy8PXC3jh+Tf7HEkV7ipIw/Kyr
Ap1gzemgYml5NqNnHVcLCKNi16Un7ltv9po7OrVf1M1y8QYvF6yfOQXUKcnVmipd/yfBYjDwhjY6
06rZ8wYadSc4pFfGNveEfbi9YOvMnjQp8QH3Bp+3pPyO3810klXfr7mm5s9kn2HyQCQydHv6Ap3G
bfb1Dd19l2b3uEP0r9l9Z3N1yjN9Ki2dOoMd7s1tuRl3lBGvi010+VFZfMXjMw5F6FK3g4YMEPi6
9gutJ0hmPGbinN71D0ReV9ptthcOgRMerEsP5ulcHltb7U8yuaOZiT37s7CH59CRbPOr7vZe/qvY
t07oKbF9iePr9DFbTEI2C9UlXQ5r3GtotGGmxmNvx7ITZ6T7wp0V/BQudb6eH9m/zaxWbFCENIT/
tLezJkEz5NWQvlzYh8s+O1kpifL24mwQ1iy39Tu3MemDEF46ViqsHusKUq0WJvifZpzuZOENEZFM
bT0hvkqhpVDDZ1hNbKn9OoC8/Ph7nB3okqMVJY4eVZPjrzF3UL9oXdfbiUJZ/fugXwo+zhpQFCiZ
cQvkkw6Laa4zsVWn3ob7pu1QZW043cbkGg7kGdFP0rzusLsUeSwb72RylQX/LkrIwK5zamUhdOU8
+lxn8WGcrob6hxxfQarg9MJbfwkAufJWl+PNnvy3tTXbflBak9FyDngVNP+w6NzGd4ZnZZ7pjk7w
M3CyzcVo9fTKPLa5ilbbXPRjscGmulU2mTdeJU7xJdsv2QVoHT7eI2e36rvxLZfOu60aRHPYqXTW
sVVvJv+5lx6MSzDLFVjnrzmE6BVcDJcXqNxjG/ChhNKso9QFQVdkL2LzaBCh3Ts68a3oXp7As/fI
O3vLtn03JhP3LixS5q8NvV7Ioe0gMIUYzLQeP568iyNbPTi9X3Ry63MAQlJN+26LHJEw2/rn2fFt
1J0fEGF4umDy0uBWt1eB3oA057835OAVlkPu+iA4rd3ULgxKW8kTd4FoDy+Xjt3ZjULykYQGSV+6
QY4nFaKdPoL5jsdUOrThti9fY839eGznTADWhjWXyJv058qJ/X/snUdz5Ei2pf/K2OxRA+UQW2iE
ZgRlbmAkM+kOOLRwiF//DrLqTTOj+DK6ejdms2prqyp6AHBx/d5zv4O/rxu9jm1T096L+Z6rFCir
G3vWrTGujrWhHKDoQUnSAekQ3G2ErVEFZsfvH0T5e8iFKvGnJ7l6WUwSJQD0Ek6yGPTGbYUEibYb
AH16SrzUnQPNZ4BtRYgsN5J3s0z499ASo2sQB8DRBslg/Wq9AeastUqF97hecMBqI8xbvBTEnaAI
U3eBQMAbAaDzVUfdEnLr2b/avbDWlTUIW5msV7tXZwEkpsP4BLtXcR5CEU0bKezRtUBv5km+iNnx
pJ/Gutq9CjkrxsrG+gOUrI5reJDb/nJu/SYmbh1a/o3P+tV5B58eCKRXlzuobX9dA3CG7FjT4rOa
vdvlzuJ1LtIl7qg4JYqfeJ+FR2/GfbcGvZqxlC/jvNIsndTQHYhPnbS9FTevr+n6SP38XFfTdQGb
M+knPFfny3C1XjP5ALUh55T7NLjldv6TgP2b0a5trQ2UQAcpXbBp7kSwRrL9bkH9YE2rDS9J74JY
5qoOcEvZvrih+v4izbDKN2C6CWkAss7XISY1lDyBI+o6OddUHvm5Hk0k7vuHW4n7/+E5/zXW1U49
16SfJj4KpwKiMUij/GLFJGSB6UIVooXpSXVq1/aQYbud4/jyZFoFQuhtADkeEfWvU5WaMi1gWrAW
RYQnEgf52YuIOuQDQNbjHmoi8X+wOD6PeLXrzM3IlKL6WRJRN2tBCHTk9Qatvo+7Nc02RunT74f8
apcFVNZCjIbjApKcX5+xqKemKQVGlDfrlVZE0AKEanTzyb7aT5GAQBvMmioF9/zXcWAd08qphXFE
gO4/Dx6XXuWKbS47KYpdQyxHOnXI939jJ/9q7aOTSV+9PtCmf138IdwaCzJg5OLRHlxxauDeaCDw
VFw9GFLHfrw9c64UfX9Ga5/HvJo5jahrc67Xp50CbYGiKnHH3nBqwx/0p7kCRV+OhwzoZTgwj6oz
jtuidisoibQNurEcU4FRSMLcMTubw8vvP/iX5+rn33Y1x0D+0TMIONYKwGqt/Sy8teIBDB2u+dpZ
CYUv5U52QFvkA9jYzo3Rv7p5fB59/Vqf4sq8snQIgDH66KavxgbcvPwo+Tq+h+YSNz39uXGlXlI4
N8/0r8K+z2Ovcc2nsQsNh6q5VuY6PwlLr9tLbhmZB91ZXIDc9yA2hcn5Vh3iy/P186hXK0zWuWI3
I0Zdd5H1VVPfiOuf5qH5/j9I3yBL9Gm2Xx2v/dg1gOWupU6vKzwS5GuWqm+d8m090YETLvFe68z7
/Wf94qviKomiNtqncS5c93MCHYt6waAi89xtMgtYd0hzhRJb3dagbzK5oZ34YkX/MtrVaS7naYrk
M0bLzTjrL0V3//un+WJPRDkVV34TF340k1zNEw7LeXNOkW7TUXlYk9tauO6J/7B09HOX+GWcq5mh
jGVp8hzPgchruQgPg3lLpB2g6aO7Iv53rnW3Hu1qenSLvcz1mqDVwz5WohTFYkz9f2hj/vcnu/pC
aO7NWpKsX6gDyeJ+7HzCT7//SF+tq1/e3vqon1ZzOzID3qdIya7rqo/rC/PgE+oAt3ho97fyCV9O
uX9NCfPq+EoLs2MAVUJRurykLKZNfWtj/OJS9flxzKuQP1cLBUA3jJDtZpef6wDbxEk7DMHits4c
t+6wVW69wi+X7aenujqmqKa0kMHjM/WeiUgciJ7NWhIGIFe9R6/qM4uA9Y74k7y99T6/iq2g88Q9
ALdgZF1//vNPX09UqS2m5OdE1D/Ux9SnPoSzXpM48LbEDeDmwbM+y1XE/MuA6xf+NCCfLUOo6/tl
sb7R0QreO42XHdp/r3i5HqK/G+1qC4GUZmlygTfL4jrWdqlfuKk7udbzGq/evt/cfJ1XWwlVKevG
Dk83b7Tn/j5HcGW7rU9mVF64d7vy8lVO75fXebWRqK2NAvRaumo9yKkLt8ycFPm8zpt8rA3po3Xl
20Hkl98Q6UqU9JHAR6D86zfMR2sZAOZdd6/qsN7Ek8hyEhSga7cMbx7cX37Df412LaxZqLC5luMR
7Uv1irxsWCFgyCD09qRQ7I3E/Q/KZ/B8UTWCaBzCQOjPfn0+3omhpZ2xpjyWXXUHsjoGI5shXiP/
W74vX93jwHRB59ia1l57/H8dzRwagIjWtzm6MvLOuD3e9Rvha356+c+e7NNYVweCVeUqSdcnW8f6
KQC5K1zhmqEVpAG70WLw5ZPBDc5AjyL4jLjW/PpkXOUMMBsLx88uPZNIbHsHB8NzH5burVmCUgT+
2PVS/zzY1dJbqnoCJ2qdJgb0gIXq2ib4lACPAdvYL2ZIzQGMUwj6lGpf2YNHy/od9j5YMib5MIvB
KdrDYE9nnqJoOjyNUkTHoXbMJBx7+S4rdQiHtVhqWQR22r6w6tclYbFEjDfgkTKQi02SOAkccxNC
nEL+Zsj3RgITa4HuKKj3xkFyiv4M6oquBsMPNUwAKO7s7wOIEYMMAEJWODO6jfCLBwF8LhQzOlAn
c/Fad73LGyWQjGE30/u6Pyj2GwCcLvi0UOZr3tCjya8xYUVhbhoBrw8VmX3wowfTF6xwoAd2AfsE
71wFD+3ZQFgj6OSwPM5N+mD3RmCic0lG+r+QHQkE3hQUWtiJTk6m9E4+wOiii+UVzDN2TmvBxQEQ
Y2unJEOocslZaBvKFT8QE5KXjWxcaHYq5odR+GafO5X+WtkPi/7ciRdmbmHC0I9ZmBbwtXu07JfB
fEt1pJy00kO7z14dT3n9mKVDWLOnQX80zBLXscLVMvAa0aXPF1hQZL5qnPKiivSEeLx5VdPJKYgC
66Boyp9NO6xJEbLim7zkca+BBts8o7mWFR95y2IChopSI0djnBNqhKlSR5YZES1uhtKXwZmhxUlM
Oz5sODTgTCRen0Z2uenFsZqTkI8B14eQWqWfqJeyahyVcXgIeKI8mPYugccjeNNxUpJzTeIWo4+Z
6aiZFY10C4i3X5OjJZ5MO24S5ujGUVmmUwu/Eoj6tiUt7qzhrs8j2tMwJbiJdXsFc8449jUaMVqC
26jk5ElcUZBNRLhM90XGoqFXd4yV8PH8IEYec+Z3xn4kAOeUVggUbdd/E8vbLO+0qXDaJuQESfZs
XyaXepxcGfUt2Kuu5HetcOGBzoYHtDu6cHZpQPzWKhCmDykQQakGGTymLDw3KkD6L3P62owHq6Ig
vMYMtg09/l/90NTELbofGQlnEcrTZpL3Yr4jVHXM9FKj+AMjdFv1K/U0SugY4h/zfMfpGVS1Kj9Q
Kx7FocFE7OtXu9oa+atsvNfVRk4/JCvWykgpaJCPZ1kBQTfvfTi1go1z0q2PqnXbVYAPI3cVsfuw
oebONJ4n2evwVZRyb7NjP1l+1UUKsORDD6LzZjQf0AuBFsZtPsQTqKcd31rTweriftmVfMPT5xYC
y8TmTpp9tCyLNNyUl7deuAPPHQ3VGK1QXCVFW4hrgEA7HpTuLbXRuwANCcze+ix1qLx4lY21kwGG
OwEF3nk5oPV56efiQ+RRTl8KO0ETVRJUdhFZbAPgul/QJ9u6mObGRFtEHjVdD5w3uOOvjWE7eQNP
8Cl3OvsemA9HbUOYbtajz8RDMmyXpnVIyx2G0LFHsho123l4NhbIGVVImP1FoeAsLc4AxO8AqK1u
Brx5sjhEz6bXiSoaVXQUwlgmZV45v/TtfWfnXleBimDNR2XgwPcbO2A0joxL3E8rO3NkMz0PVtAO
SuNQksSJECebtAFDu2Q3nmGh6dQluzOtbmO2832fgviFkmreQs2euzVaTVO8mmpRw3nByc44cG3n
LE93maiclIa2tUuKQ81TN9M/4CvgmNKMJp0LsbZpERsTzCRs4LLQogK8S0bui9rvRShlmqOvPi8Q
/k40dXOVYakxf8rRpxlz7Bxle8ildyPZwEBlsTeD7RagVY7NY0lN0MWhrc3QWIzIG64jxOKwykEB
XK0CFQQFMFa1jT0cimFX5sdFKbxMX20eNqw6A/dRDujBaWSsVAPOPWeLRQ2PGKlcnRbh3JVBXTQX
NeWxoZ6Uzk/NTS9TZ6z6vVZW6LvZE01sVm8jQ/5eiNNUbFoxegtS56reBWR5bnvoiXTsifiypbp4
INB4Y13Brr27ZDkHuvHUMDhgZFGjPEypW5NzD0Ay/dFbJyHDdQfnksIn+BNgK3udy4OsvRTpphkx
43l+pxdhS6IqOcyDAZOll3nejGW302v4fMi5Y2P3GxPgpvlmXJ6xaWMHTh2ZHCj6JbEMg9K6wFcd
zbsBbSDkhSZgYvAIanOApYenTko6J1XFB3DTtQsKD1hQNhwHOLw+JNOEu+SIDfkMax1fHzRYI1AY
XcCBg3X7nPVwyTvi0EUDcv+ydLJr0eKlEo853lObPibj7MICq6SbBKKS/ixnbyndjuLR7nfolQdV
8jjNbiK95OydEhhKG7ZPkd1O1DdlKN3FfGpa5vfKlgKwJFkvioUjdOGbmZXxoNghxYEymFo4qpYH
pwr4xrlS+VxIHwr+faUDNac0AmBenaZGflVH3F/PLmgHd6zP0IdFqjMbMvQTwOv1xm38qwsy8uQo
PMIjEcD1q2ASAZddljPmxeiOfkod7Uny1+v4qnpHavMkR8b5xpB/L5IZqmIgQ4MhNbAWrqK8HJfX
OlVQcem90R/OSlRv4QDk199uR3lfJBt+HesqyMs1fH5UQ9bqDmR0lwWsorNw20e0hweZGkhD9PuH
+3uexoB8B+E5mpHgkGtf3XQmVg3U4Ega5rgJpJs2Whsjss1fKah/1Be0T9/bqqs++l+bgH5tJvp/
sHsI0+H//HeLzt+7h17L/7V/nX9cdRzhv/mrgcj8A1w6WIqCooV6BeinmNB/NRDZf6zmiegEWrMX
EJevGfa/GohM5Q8FED0oH4EwwbzE3/urf8iU/1jJcLBcV0A2Wf/Jf/+205+XiT/btb5uH/rbBYcA
1mhgZCBG1jL1dU0j1Qkd2o7OXutNyClzn/9Az6cLbGyIEObTi/lr8M/NM9crex3LxGAGMjXAKV4r
T1I1YSLrmxnR171c3VWX3//5dZV+vj6h9oQ2OEC5IFFVUFe8numTniEyK5B90p9B/B8BtDWzGyXL
G2NcZ+/QJjiiP3qaPW5spYGixzS2blUXvh4DOQkQt9BafC28aBsBJ0+5QYQ/nwok0KS79P33b+qL
r47EAFkFoDAQ/XuWnTAo5QDSXjzjbvRtyCTLiJ1VB4HWPy6Y/1kR/NdQV/d1GL2sykUMxZPGWSqE
dV3w+6dZd8yr767AlhgqGCwVGcSIX+/ogFyMIoGVnMfMh1J+Y0OHbn2HT8mN6fvFd8HEBfAV3DAU
ca/1BjWZIAPLYNKY9X7VH43Op8uNk+jLR/k0xNXLIhVCh8RQFk8mzxn80hF0DBV6om6dseoXrwxs
FDwIlgnaG69e2VTLCu74NpYKvj+P0o3tancFZBrMp97NStJXL+7zaOu+8ClhuizLiKY5KnsqTIi1
5z91wOZB7V0aQ6fhzcjvoWP897Pib3nFdeIBAImWZRMIlr9Va7GEOtqDzuBpx9Ffy1cQNPTeWqKb
dzlMGuDncyuFc33WrkOiBA4xJMIXXb8W2+SdaEHhSzBDYoKmibWXYU1830p5/ynlvJ7ynwdav+/n
N7pqy83BAhCp0lJHMow7M2+zeCRDnNQ17kEWFK3UK1pjj98UZhasU2Sxb+TXBjh5MZ5wXHnJqHow
E0AQ6ZsJQAFUcjJgyeURFbfKXbpNpW0s0p4APnXmemhcauqOORsUMC+lhsEpYOe0Ur9Zkq9Ui5db
wEmAiFHZu5RUTiHuxz7zLciGW1KHTEZGaOy/cWu5qMhpw4RyDBImdY5sidQjbaUEAu4xuQJZJaxh
a3st/hmJ0ySHqvwxDc0WeuTMyQt44alWsMAqT0rgPwDxzyz0MNUzMDDlLfwApTRaFOMk7wE39WQV
3tDS0n9jFWIuw+QPeWJvMjAAjGmOSCHdFTAzBARE+BTWpFl7LPvmAPusJkOtbmG+rqXf5eQCoyxc
w+Bohl9sise5+jEDKlNlpQufo4vdR3LmTfDkarsmANzXgZ2VSyD1En3pL9r3XDN8QJ0dSW080/T6
GdAhbO1Ugderv4iIziVaN/YTWvrxDpZTanvdfNS61YHtTOh3SGl7pGm0+ZDpvZPghmTkYF8l594O
dSk0jVjl60lkzMBpuboJZl5+V1XtJc1xFcnhvfk9A+QkPYJ2NEoXQyvieUbmq0dibmkPBLgIUkYE
eKiUDFB8BxZ+mm0gZ1BHLW6dehrT4a1bakCUfEATXUmP2uxY5VElh/ngGblvoOqSxSI/a7JnFPDM
tP3Z/lG2sZXe6eBaAQFTJWH+vZx3dDp2JKDVI0yVHb3TPf2hhik5nGMBSqpO8BmdEYBIO6Ci0J9v
M7+Q78SFw6K2jXgLv9XHlgJgBA6m5iLBpzGYFQ0OHwFzkGnr0MF+z7tnbH1Azqms9dLcPAiQYG2C
+qEGGE+X5yBfQT0xa5Ll5lx2qobliMl72h8ToFU9Y4Ek0RhzEpZpn25GdZa/9528+KyykcIplcdm
6jajYmJtIGUylZJjT94sQ4omDqryqlAjhiB1V2OrKYzIAlsD1kI5XtB90ctBP8KsfPY5KKfIscBn
UoJkVQI1R4EoCKkTm3YuUA1JJXs97PKQHp2qY1O3nmLRiI8ahYdOD7iNHoxiQlKDgMsge8sMrMoP
FXCjknW4xWdbRdro7Cm3Xy2AaVASK3CiNIrp4FI7rqgXt5ZiY5Y9aYGHDYzSsB3UeRpm3O/Zg1VF
xhzn3yU9LEHKmpH5HhbMfkAY+5+ouMqsTzaP2h8V8n8IVfJsZ9KQSHejsQflahq3AKKTcgoNe6vw
rQYJS+Pn2mOlfSuqQ16i5XCT2dOBjYnYKaIExFwso6d1yCWlmIHuTCTVS0iBabnYkTQB4seS9ihE
8TBZ+eR2iL+AVfjWm0gVjQ2D7TBOf5SlmaNli5NplwwtINUO4kEHMChnVehOOFAlmDgVSr6dDXMM
wJF10o5uii4N5rk/202O/Qi5EzmFrR/NyWWGt6qdwtzOPtYJZSfCsQKIioyMVB11SQAF9FFqOcyK
TQ9GS5estx2SwHeS1g9M+W6M93C6XBNorjxpMKFGGqFr3MISWw6fTQ4vTCtH47pymGzpeyaRt47V
gSZI62Q0h7MgMc/lcV106hg3hMZJi19tx5wju9nUO3hqO1bTew37MKb9gJRInnbYYx6BbHHUIQUI
5I4u30ql3DJ2SvASJghzVBjkSUfSwCQmeReNGuRYxw3hT0oyHcyU7CYs144jwYkqRKfLrsmL9Qtj
mqKdYM42M30WKV5Mjd6N+b5g+qmGlG5WjgtIIcD6qSeuTIB8iUctg1YF3nmMKXt1Jj5ADhwblIw8
wlFdUo/ZDwgOyVL6VHpqIeBEHeBR2HE5bscBfI7XjMRcezEBUDeGF33Zw8ERzlwg1MCpQCyVS6wx
EFIa1HnlAQKD5aS+ZzKswqd4ls7TT9p917nS22x94Lgr9RH5jddEhUlfBW/Zyus6+5EV/TsZk0BU
9esMApNq6jtB6hORYPKpAdNiGCOwNBDcNNQXqv4K5k3hi0TjvrD11rUGiMA6SsKRSEEx2F7RqBeh
3yf5MUnoLoNIInm1s25bC276g8YMx2g536cUdttz22zLdgGcwUwOHSsQiEuIMeUWHrzAVMF9HOaJ
BerpBRduSWFgJmOvEePAsPCo9Caykgetbjxoc7VXJKV0cmDAEAKGcl/JDsLnMEkftEX25i4W6fxg
wItQYt22BxQvbTQkgws3ZyVstmekQjs4z9AcblNwimSuAATLNN5Y1zuKfFdMxSOMbR3J9ASewZ50
T8zjTkFVahQDCiaKQPIbTShJsm55tTPWkl8ny0GX6LZIXmWS3iWS7po2vR/l+WOZwOARr8gnF0Uw
KAyZXuYbUJx2neWuzmxIOmcyrIoLb0lRoS2eMiVUYCqcHYYm8wZsk+xVarCoREzwP6RSQljHR5a+
a81TXQUjbHlb9twXelQsUu0Q7P5Zb01hT9FJNdRBXfHHkQ4O7mOPcPr0R2zliXhmzUNtSJGNz2MW
cBlAjGroeOkaOWZ6valS2VUYtJWwz11m+VnLcEKbmoztQBKaa9SWq6Z+BmtTzognoRBTzwx83oe6
3rHuY6oPXFugU2i+U3wjd2kNlNolWYVb5YKVbyH1LqcXBmuHRahww9vqZRpCCbGzkQyzWJytu9ig
DShcZyjXg0KE/mOXFSiNgBsf44CApZYuwACiCC6y7NwyYrqWVstupXUA1UmFvyBKIt9sy+0XsVd6
9EkMr3J7P6QBL4PFSA4pHLVl6diN39Bb4YwyfnkgK5eFO63y0rXhBLtkvLcUZvDCb6fCNcVRg6Ne
Sh4b7CfJVJ5LgaWfp2Q72iUYmlJa75JK6G/re1N17NR1HcsqDjE8LlqmdYSima7DxKL5xoV8nBAF
qIK7meTT9pu1piGNIe6T/h6U0OJiCBwdGUJWnA2gcL9240V7TVjQ5O2GzL3DjGdNG71sWtzFerEg
RtQvS/I9O88cm6lU7tK2w5pACWh5ElUOlyfkO9P2bjZQmuMV5oZ5QGtVxKtdpT2qyvd8OBeDP7KH
hGoO/qoE3rupRASlBCLjhutq0BKg6tjAHLU6taqx0xs05MK3UKpiWzIOJT46IkR1VBBASkCT1e+T
HMlIVxjdUSNhlRwzdTspkFQuMPF4KqxYsCNYyNu6XnCcngXNT8R2e8lfyt3QxTO2GrpdON5PbDZO
kWwBm4LF8mOGlyXRy8zCiuXeAMs/5PcpTpqufjUSvsH2XCAoHbujisYERl3EmMDWFa4yY/PVu1NZ
GWGeJIO3CMWv+FErfvTy6FQWvIIyA8UjF8S4y9ygEkP5kcL/nT9b8tusfZig/2VxTjym3inteZ62
ZX22izKQECckCCyNxVNk4hvtEf7OFapTizmdga8/VYmylqomdzL0Vzpmkdkj/W6/Siq2HP7c2mFp
bNqq2dSaU85nVDcckD7l6sGs31PExeKpbS8MgjsE3hUquH7Rv9goJY3ibrGe8vRYwht5Aau9B/xP
N7Y4Zl0FtQ2Fx2u0hdeulWj0klBqI36DmAxNswFaGxyaojbDMDN5yUFD051hFg92PYbt3B1q7NGm
iXuDKkOwYtIeHkf8ntRG55pyzb1ZhQ6Va8V6KfIqSKEwvaYiPxh8OfOuDrUiXIjXGrVnPqZlXPUR
nQAOqXXgDMugHFBZqSRo11F6wSkzrVRJKx1eLFFsUoFjnjDz6cYF+qskwedL5lWSADnLJcnXS6a1
h8saDA5NXz+O3gAF2b8hrr7OwV/fna+SBHZTaWY9YTSAUrFlQcVVP5HaRVjiS96tjP9XGQlkBkDV
WW0NgE769f7clkqOnpxUhtz/u2J4SRmhjvXz9f3/hPj/VlbJ/f+cEN+9wl769Rec1vof/JkNV60/
QKoCWggAfhRaDCS4/syFq/IfSFmgXRz9Q2QtVmC2/ZUKJ9YfMINAltK2IftfAav/NxdOyB/4GxZB
19GKLLLsf8TSUqCP+iUxthacQIZDi/DaKoyw+qfn26fEisyzfkYSEKp+pudzMHXwMRzrnTnWftu6
S0OnQ9lZErgAZu1KCyC2HPw/h7HsIZ9NbmHLVnA/IlKNLW5RJv2bNBvycwOOEyrPJnnDZgZyDTii
jjYuAuGy6F/hxG5pTpKmSK8MxXuZwxfbWHQHVcgxGCpd3RATuZqk782gZMAhWq30zZzmxgV9TncV
nCGSVYa8Gh66ttwsUA4leo09pJ4jxgE1ravV/dmY0OBiPEiwxPJTPgwOoe1bRpDPEU36Ct96JBuk
QnNnSUXvpCiDucBROc2ql2YjDng5j8zWiCQpiZDNgVigJmhdgTV31ublDqn/CQkg0Twmemmi9ku3
QCT6popQSirELm9yGeVo0ScBaI61UyNXhtZrdS+sFtHieG8NlYw+LoAbM81IoC7JJYRaMuK8BWbh
bTt6XG+nTQKtiCO1zcsy5MdKoR+Tli533IK3XMhKjhOzKrezbvtt92RMHMWAzLNQ1e00nIkMaiKU
5cvGTt2EoR0bN+uqDmZmLnQPhK/TzlJgjOLCJL41pZdikg9z9Z3LA8rmZFtiby/zdxkdrV42J6fV
7X0mU9wWFjiQHGFzQIxxMxEBq3cakGmLCTMBTck/+JhHVrM4hCuOirNiwkdIEgK1EexN0ixgKLny
EfcnCcdvheh6sRFxije1RyzN9aO56v6RoouWqX5OENAsvdYdCe69aPEFZZv3sJNaLhO1QXC3dLh8
9UowcR5MYruo7JjizjIIuJKn2eKZlIAJifADyudgMooMP6d7WhBTzmAUIlvrJr3uZY2WerSSn8pZ
D5iU7coBc2kcedClNu4EaPMoXtAp49mzgo76yhmQOez1qOw3POF+DVmN2py4Ud/3uFIYKhrZsuy+
m8kcSTp/nygiiIajMTeTo4VtU8W8b7H592CLCFu9K2l7Zy6NY5sPokFjx+q/LF4XbXG1hYRLYyoO
V7XGIywpXXU2gSDN6kj0DZzRDI8A+B01BU08E5GmVXe4uZQ8KnQrQ4iXp3sjh2prbnPuWjq9lym/
VJVxNGt5myhHiSD/hL/UIRNU8aeRtW7VEShzVGcg6PpQ1njceM+R1JIgUkUkDY2aFXQapE7lvjBG
r8gfjewZqRYXWsXInmwszd6RseIHpXrjmKyk7IPOlgPZfK6soLf7PX4yrDsSIru9XAVzPiUXY73y
CYbEa4YAIqymVU7RRNk84yIoIbG7Su7qKO+MoKr4FmkoYFkJ5Lpwn/QMUiMllUH/VMF7i6vGi9Ti
YmILxO21blwyiisflBxHXe3ZSUWTrGeXkoyAvCv2BB7NM4yvkfCBMQ+mPWRoGYVOAqU1MVrdDmrJ
aZeK6mkelzIqFYGIuqnvOMipRT7o/mCLwVeRHAtLJFggC2KHDqRa6N7Np6Wvv4+G9dqbIGoNuQdN
DSQk9LDk6T1lwM4hR8o1Y3JT4Gy13lP7KR6hb4M2Yz609nRaGIUOL5lctZOcGeY7SyntUkYBhmUl
0njYjYFao1CoaQCOuw0MtRzdKolnFeSlMKVLnbeR1dWPRFsYxHkIYm0pZFo8DsQVg+0U+rdyTo6y
lWzBuw2bzPKa6gJnNc1RjCKc5vZkSY0ro5vQRHoYMoqwbF7k4QSDemtrwpTAkXEBHyVkQDi6ZPQc
gs28P+n9G8/TBTcwOWZz33tF/QHJmcwHIAyQY3Klrn4S5aCFXaJnkSoPmK8q/1Eu0EoVSB+Byqvh
3mBMZpQttDaR66Hpu6j1F2M2Dsyu2/2cv2qW/T1NiheJQ/UEOIgQyK/2qWsj5mXIUinz4vJhhmAO
mbzSCqxBdmm5+Enee0QHPxsXFFRaIzix4NTLkJvN42mELG7GSUJV+1EzU69eYCIA6b/bKTGzn1Sl
QBlJbTel8S6ldxU1vJLqtZMsWxUcus6GkpUDh5yNPTZZRp2qlD4KRp96ehiX/pVrld/JOG3mCTk4
CwnMokcDw5x4vIflriqiXOkjBbfwIiPbLhV7TW3e1+wpkAaOnqALkGMJVFA8VeRBlrONjZRlx3Gz
XN6yeSIuCsenDJHzZEgxsuI+ITuwtHC/1QJAQvyyAhWnTx7ssj1JCQ3MnHq93nil0YatNu/qIffl
UfGoyiI2Zt7czi6SDQgi6/W8CyFpOw5VvlcmBfKiIqQZXh5EtER+Z3a7K7QKvnsUXghuP5uBUQ9u
kXQ7CbeJBYRoM8WdvRwDvDcfKvwd+Mcx0VEEgGIJt4rcXapvnYRbPmyvYEP4QhnUKWR9wFMu4TbR
6bhZoTPBMwakN1psWVqBlvMl2yhqi5LNZLij9ThYyIXky56Z5FgzDd1xDR5CSzO3TyoJZVMwFNxc
qsMpwaE5Svi72nSv1aTbYro5fDDup0Y82RrUR1U1NN5sYvtdCO6tbAFOpYfc0k0NgVQIAoVz3tfv
CbMPjTHg5prvTUELT0u0qDbUXWnVaNmcn6sZCQpaYeHa0wvUCCh1TLiqaueFFIhmTnVR+UVmBpo9
v3UAtDuJlmdRUb82mQiUGmkhMbjYs7b2pP0Xe+fVGzuS3v1PxAFjkbzt3K3uVjxKN8QJElMxFUMV
+en96/W+tncBG96798LAADPAORqpKbL4PP/4NrjFCGnSNnQZy30rxKmj8zYNg22ce6iM63lcJ3N5
GBObG/dGc0SNlf4q4z7kDRqRjE1jwKrLR2ttFea33UTjaz0u3m9K5bYNLuJs1cWd+lr6BmDVK88F
YnvAtqpGmBoS4Ow6p7JjE7VeB1lfDHEGcePu0OpzuzKyga/trdE+FexRNjh3EyOpVPYmRaTZym41
jc955z93vr1TCuB9KB5IjFqrMDjVxrlUGd8/cj5oauFsT+xdI7szwouXxG13MkWrKePoc+a9NRYL
ekrNie2s7TEA4y+WH1YbHslKuFoxNE72x23Mb6sv9szdDwGdLF7pPclCAMAi0Fo5fXwpierbeNN4
NYrxaC6D82AF/brvdUCRBCxOXDwHiiCRwMtKqrE1PcMEaDHy/V7crxQJX+BeG9s+xnFxKCQmBJFt
Bnguh2G5Q7IbF9a9Dua7VjsfC/RjlPbxyi6njV2UrxU7oG+dadLjfLwLZ+CMflMs3dEykAWTjaA6
SuKnpJIXIy/2MK461V+1cx8Z/xSlcL7DfK70ZWrNwQ4Um6Unqk0eL1ihIC+O/oKYGgDgbM/TeZnI
t2uLjMM1+jUn3f3UM2N0FuI3URKvEeJ/HL0edDDgqBivLYOw4A0Ti2UtCQHPg+IkdPQRuN4DtROP
bbgnjPluEPu5fg38H0X1xx47fwNk8posIBJDMxWUpKCpNhEB5nH2G2X2NoC46LMxAGBb4m1myffI
cvg1N3dG9VAENYeWqMwl7JbuMw7rkEHNfzUunEczxEe6wC6c8vdBY/AmjaLbD3kGB2po7BvgcUGN
itznELdMtIrjwQFhqDKuMz1ysLZtg/+AFoNbhFxgOUjui3BdZaTpDyJ+G5nFV07X6V3aMwojmFSz
2RaFezZLdo59l6d+zM4SxrGyGRaQRYYIUS26KXaWle7iKWTUnL5bJYsHH5VQerMAnIskfuSJ/S2n
PD6k4JMmDklAx8NogZu5QEVz6pKXnhXBzo6di06XRyOX5j1fqvhS+bbctYX5IdD/nlvH3ZLJzgD2
q6T1esweKsbL0ux0dyR//VTXxYPDwx0E9snV8ux247YVr1E5rnP/0dPuY+mbTU9pQ4gmOPD7NbkW
HPW+/Jo9r/+O00Z9L0OTn6olcOp92o/q9yLCfjfnOXEz0o/USze16YdTJVzAAn/Op10r95pndraT
dVEXWzMV4dVpphAFZay6+zmfgzt/bNpP06JtYmPg2qxGG5pjmqRzP3fBxMZhoPu8kEOl15rA3HgE
iyuoz0LDX4XcieE4tMHKT20ahACEuqMH0vHCK7mpV40b6X1m4AaJR3/i8QZs9s2JXLETspoDXQX6
lNiZ/+IZS7/ZfTNs4qnI3+ehFEc/avJ0LVJYEBjhCsTTCVzzHLiWuJQ2mKcCLIKO0fF8Jxsv3hQM
0tuir7xjJBp+YKXqn61tNa96at29HzZG4cDwqu0QDWnKydlF7iZdRv/nGAnrHmvWuIsHqt9aPcg9
4MD8ULYxCdajoz8Lzv9hVftjd05VIjb+QLmDt6h7xX8cpkBM59xvxh1zVvYyDdXVDzL2hBoYekLn
uSuTxt/Eg06fWKLNvumm78DAVZRRu+zKNmd0nrK4endlMSabZrKiJ6FzFOmDLNVtkZDhY1Lxqk6y
QgMPOiM7xBgfjFWJU1OH5sElMHblxzk+kTSotl7UdWvLpDh7YvmVWBB/lplg0TLdHuzcUJQQZf5T
n8Tq0ZeTd6Fp5WfekrU2j4ncSla94zxULMQOWhpYo8G/48VQXPEXV4ClcZE8pzBO7drYbr8tdTm9
ZlkyvmoVsZ+PVof627Gjex7p8rmf5+XSic7+QPunt6TD8tH6eAmJmw3n26qMSHgTTBD6yuna76mj
7Hw9ttxUnW9gVMwcWryDobYHTyWQS0i/ByfYOunscna1s3lAjeIf58ZbnhaW1ms+AFuAnaYsSgrd
ydEnFWpnUZhQrJa+4+8XsdxRPqEVU6HDHEL0UPuBBDJWW4Ybv95oRaLshgpU+S2tktI/Nw/BGNwe
Hx9MLUzQD/akMdtUaMexMI0lX1SXouARqll9qpyeDHxMoxkPuk5L88gQtjibQrSIA8LFndfQ5wpP
wOhVp9ak7ktXdLGPL5yiJrCSOqGpJUzUSi+pczHRNLz4hTvyQEzxcqy7cg7v8qEg9EbnwSmwizhl
X+v73z1NCs6OnmdiGbSymEZqb4izE/WRemSQ1ENFG6VoOGzplDyBUSVP49RhR5lFZgjFi5JTGfvo
Y7wWx5KhqaO5ZonD6weqzRH7LG4YzTxo7/TgxGNYv49FG4PW0mVTsc7SlEU/eUBWQFHP0Z3uB6H3
SRYlEOxR6j/mczz4uzzp5WtetHmDcyW2WMrSslIsQjfjg5Qym9defOMSjWkde71MHK+rylhhfU3j
0qgdKgtxrqzCjjZVVVBZp8Jpx0fw+Z3j/LnzJnceD2ygXr8bJrctt2M3WcGqqSx3XU88qOwyrk0A
MMwW6Q3ayh7SLDMW3VxjcxFeUR3m0XNYvHyNusar3GTtS7egro5pkYNpjl9J1rSPs3Kmc9JO8daz
0viPb2G+6oYCL8OAIwfGjDnMnpv5BzzJxkqjJ5X4gmd4mYkL8yZR7ls1Br8GHSnYS7DJX3HqD59K
Bi8yh6lvplGsnKWiVarzrWtcZOjjE1fdZXS4qXpZfqoik3LbTRoWSHL/bZp+QglS5/KOMrvyPDR4
iFhv3D+83KNuPeVj82MKaoi8KJLNp9dMaJ+cxXV+pUErOU97ZDMxq0GEV3HVRlXD7pkH/mpOJ8da
t1HpQ8mViX0KoxCqoZUzco4J9ctzgKDDLpfseUEneR9wwQCWANxonZwY8SN3ekpnw6tbkCD+Wirp
XahIDTY6ihYMsklWP4SLHN/LNux2njbgHp5v9suknasEnb3devOyF/PgX2p7rN55XJW1DzQ0cOK7
qO3Gpl8VLYy4qKS9F5WTv1tl7n6EGn1JrNz+zk2WOUSC5MsdfjA7WxWmDZ/9kIW486uC2sh06d/c
QeYbVMS875h3eN+My80M5i3Tru3rKlu5uTB6jVhUPnSLpfotLZjpH8yp0bUV6RKATRnKgDzAwEvH
xwcVVN6HtG54m6mil9KbmAfrzlvF0vd3Xir0oxIiO1aW+BZcmQ6PEwmqq8AZSRKKsuXYlVWlt5GX
frt2prpNWavm6CxMTYbcre2YTF/l6IKqzB3qLW/K1Gcd0SkPFBuLbJ3ym8c5Xi39wafD+FY9I1Lq
Vyhiyo1kvq3HZj4SxxsVV604h8MmfHR0/tJ5vb+18sQddqL2Mb/aS360x35+y0a3fW+x0x3yOfWR
twTyqU+z6j1JnOmXMrl7GCxbnSzfVU9DZ/yHSLTWsxXH46l3qh7Jab7sEz7OuYtLjj6hMm8lQU6/
w7aHThWB2RMZnh4GnJjMchlCaDPLauMMjnqXXvJlpBdcy8W3P3WaSbajbjxMVQF1izrjtVYiJk5U
NY9lM9j3eZx+ZlKnqNR84RzsDsGXndbo+rTDYqcGtFUmc5v7vpQJOaQLSqoBlPA+7Fg57LThtpsl
wrdStj9iV/JMEDCynoqRjBxZohYArE7z2DnbC+nq1WDFPohSnXwEVodsDM3Xqlk63lkIEXXeO3dL
5NeHxY3/FJ7KL6S/ypeZGLddH1V1BaQNBtKVCRaVyLgufcXidzd0wapM4+KjzZmk0JUxelP9on19
H8XV2O5jUxbfrA85nD23dMKQ7WWH2YLEXpmkH3+mbTW+zLxHdm5qh4ZNhiacWtuPLMZ9tHVy+mT2
/zpH9dJU/PM/Ojb+d76O/Vdz61Pp//l/9Q/9MP9/FMIg0P2fGKxLUw9f9Veqmv/KYv3ti/7OYtl/
eTRlkOeFd8Pl9EAI/O80lhP9hY8CEwLpVA7y+v9ksXzvL9Tp4pakiNXIppr2P1gs3/kr8uGe4vAW
oXqzSPwrlg76Q/+RxCLolgaBGHcITiY7dP/ZCMGNqWXugGyPZfHc5UWz7ylUBihO2XFc5ISTaC92
Pw+bFrIN0j+rToHwwGCK5pBSmb5Ku37c5WiKMAyqERWJhaCh13Kvh6xdjRWt6t0CSGGKiJur/aF1
xG0a0u5SFehsUL4kMTunqM3j1FdfXEherHbbP+SiYcIHeedZFccsH6OD23eg2ym9tjqHcosn1+zT
bH5pAVEhsSaZW2u7SybAGi/k2FR+AwsRRNMxFFL/CpBAk4Jpp/spGxXGOL/jaW8tdScj27rY2p9f
lOrVV45MdAWzEm3GKPc4XTEidHDo1yIZ9QbyitFxSn7ZzmIdKHQqD9q2m5PIK3udN469SeZkPFT1
tEEL2YHqs6F0gT3tRlGrrZfE+VO9eAZpxzztYlGfGj/rGWKSBq9zidCdV82yijNNLw7RR6teUIjW
Rqe6S6w9HQzWPh6t50kwcpmmyBHWNLxhvEjey2bIN3iL3kSm+7UnvWtWsjjrqe9Omvav7VhbxDvM
7jEP0n7lJf4diSg0ZNvtOsN7tJHtMm59drN1rprmbjAxuzpNYdtAu85tYRe7aXDFpe4EITjUloGw
3RQkaOo3uU9yd5BCEoxh+mm8hTLFsL8meRGh3G3mXXr7C6pQ16Iax7U95cEm133ztrgIcgJy2h5z
Tr2rYyfWOivdmlUHKTiXfDixCAD5IY46twHSKMyEMyrsWBJsbcI3t0qyPSsCkmMO+1Mqb1Xqnr9l
pdGrqQiia9hHxR1HZ3auFyzbvW6rlWFb2PmOGp6mOCnXpXEMshq0MZFPji9XPZXHPnHFdkhltklI
szj4GVIstOfJ/va8s+MAxliT272ItJVvae/FZz8Y1YY4+nSTcPOfZDieurn8mqfb/qSi99quLk5F
5VavZ7NRLX16NsPC0ZpMvu+iDl449YZTBviAPhgat0kDa+8Ndr3rTSDvWLCIIOyZ/oImqLdj1mFj
pfZ5U8PhrnkTVPtKlLSy0nJ006E3RPnNrnjvpsg6e2Vbb3vdOI+xE7mnubKotkwmdYiTccGTm//E
H5i8uarrccZ43LFtgjTS6sWjcfIRoiUwyGNlB3giUgphpfJ3ODPlXa6pqLXaxt2C74r7Lg6KNctj
twsT9I5W3w4vKUzBJbMQS/tpNK+HPtGHrOpgoArdXWRh+Q/B0Iq1HKtyjWY32i7sJ1aY/Fb+HK2k
K9xdNnc1OkpHXacOzBZiDqAqz5JD3xM6O9PPuZv1FK3qRM17E6j5Ng50KxYbs2IYwIqQWzY69lIg
zkrEZ5hBi9ZBnN6VRYNUURbrbJisdF2LufoeFmArfqThUgjlvHSJiI/hjTYdbHfeJHbiBysjRxRu
I36f4xJP0bO0knif8XgRLezf3LboB9Z9EOwV0dDOaspF8JVmC3ZZqpWSrcjm5mgtTv3aJpHzw44Q
NjpT9sV7PNvyNhlPpqmC73gsxg6Dt0QSSgROhUQpdPZta7KdTSrApvO6DBiKTpifnnGL+6rzxU7G
ngYWUcAKc9sUB7HURPz1NV8eDHN0WXw9XETblT8UCakS8eVSzciVZntdTBFm7wRtvoz6/hQ5rX4Q
PvSDVWvsCQrqvZf9svX7tjrJNAeED/NvOqVRYM7uTmuyTtM+9H45sw171klrZ+l+OTOW3UEYq7sg
ysuNV6jpaEvXf/QXVd8HvW02PMXTV0GYAwSDuyw/evJW2PFDAifGWxhHr+uf44TAeiEjE6kHU5oN
tixZpVeK3PSBHLicATGuOJJjDAlcFtQJZI40i4+KK493Hdk2QN3TwfJIJGdldNKfuKw9tF5kjNp0
d/vyTbaZeRFV5B7Dpb39UZ+InS4ahUKjU+/WRFTDELvqnS065H4xnvit7QqVbONWh3yZufRpMUkL
nVii7kzsVwdkC+o9j8Pxeamz+nEwmumwyqNTVAl5iQJdLbveUs+Dr/uNCvxXiVKCwI2RrawZv6h3
ZBRcLvYUAIbWPdrFVKwUNVXrRXq/y9h5NGW6lU0osOFPlznjLgMdbkz0FrYh2AcfaiWw/uw8NCeA
wts5mE6LGavbb4dVqQkOctRH7max5bCsd0C6H3NOmsNob/k+E/xBb05Zng+HDvrBW/IKFwDek9oh
g0WZGOGnnJZVp6Odzjq9aYL8T6Ypn5Fu+z1U1T6sqjuia25zQ7BykDuMmo83zIlzzhZ5XvKsu5t4
IFZYdl4c4kx62+Lh5+iIJzadoEF5pyLv2jjLqyN68DD8abiQkJbzeHymhWF/mpynPG2feCVQ+Onx
omu9xzxMXnyb93pR3AO5jSkUgB8j8KsjwyrZ5WfKWMJVXorX1m8fkpAcHzvYmy6cyZdohl3bBSfF
FwsE+pGXPwxj+CKD7GEYmh9VQP87w0qPAqP49ii/3AKZGm6L+F0omF3bCvfANdj362cnC2g1tf1q
a1UFEQ+h+i6aEGdE8e0sUb6uFg+fVGmYJqDct5GlSTyoZLtW9fQS6CF6Tkgaos+HhMeNI7+ESD8S
VJtxiidIeVdf5yg1C/nLk8lWO3TP9Rh0B+cP2Mp7miFoqXVJAChB0OsxhDjK62e/8892P0FbdNw0
UUNOThOQGMN3nRBDo671VilxILXRV4F9AhtUdZ7m8qr1cucwF8IXZFAh5qOIxMOCYWPSLuaSQOy8
Fie+hZggme4d3+y6+cRa98hRt1saxOPZcLs9ovBaWvOPyJ+fpluAxVRzMSPaQPzAWQV6ObrJ30i1
bRPNv+eAIdW4AXmmc7MpI++QMCN63L6e8ThuiIHx5aHkEqOg6e+HgB8lGcqMXyQoC4/6pYsAJpXf
n3wPcXxWK5wJQfPc147NWNO9FyAAw1A9l+SboQLx75oup0PDqtB+cC/lc39JuuhqKeOshS2eVcEM
FgXWH6/IoSyNONbU+pxjyEvsSZC8LX/uC+ulmIIPicbfGZOHZMLaklZkCNZEdWRK7j0rvuo2NOvA
BFfVDu9zX37bNQYephi4X8nTLKt9UUWXLIuOA1WvTutcVEcu8Kh/ewNcV5mo9zrV51SrepVZXBN0
ZbvSGv/orn6wW+unHJCPNcnXAOw1m/CdIt7H3JNbilVfR5csFxsKtZmWV3Svp9SKTzTdXkH19lal
jgmj4CoKycHoB7Or5vpUEcOAR2Z5dTXBLmQylS2XUxbh1najcR3m3XNiu48thikvV6dhjJ8W4PSN
3yfPZmHJwOn9ntgcA2U8/sLxwS/Lt049KgrsPVtpUwUQ1Fy/tHcfWfzNCuQVPdwyQGCjo8pZ9TV5
4hvdt3/c5fYmS6kLrPUbCGPA+R5ek8j3Nm2ZXCEOHqrFPzZz+Cg8/43DZaOs5aGNQZq7usMMKYGn
peSd0wXHjgEsDbF35fWesuh901i/jUQ3H1fTWzOoDv8JV2EpCT5SdfGdRQacIRMcOfpGf3PfmZz0
l8qixLcX8bOjpk+ReKc6bu8ziTNODS7suNyOjnot3Ond5PTsNPpvaTfFRAdUwsHdptFLDsVbLXrt
g+rkdnOosumpbSOo0ZIfo0IzEqTNQzpwJyWTsy4kAnDX/eiT5lC37Y+wzO96q70jhuNJsf2sUTzd
B9PCAFsBYnmYgko/6PfwJZBqkx/zComXndXIYyJCJu4W/HqBpWSEEt0uz5cfKHoAM10rPFipXW5I
rT63bsQ04zcPjoq9nXJJP+fzI/hadIkgr56znZPcSCHhlF//h1D8byprXQeR63+vsX3+W+iEyut/
RChuX/TvCIXj/kW7rEMgn2e7BNTdhKx/Ryjcv3zbB6AAoqBaFAv4fwhtgSjYxFkSItdDpcu//xOi
8P66JfsRXU6GCIXGvv+vQBT+P8ls+XS3LD0BEEK3hBf+c8bLUARQMppBOwyB3GvBlhRHeGIDJuRN
M/fx3s08yumL6d6aqNHo8iPoKEuVW77IwmXj1c9BXrMumaw7qyZ49ao8IMhqHrdW1MstRdvpBqpB
HYVMyD7xE3RQ3dTsiPOJ1qGVfElXk0I0eQV2EtzMxg5BN/MbmUN+VVy/hcys7KHYX8TosJfbBytM
W+QAiGmmir8T9B9tOkL8fI4NsKIzoCyw/OSlmtz7/3sI/jcPgeODbP33D8H5xhr+rP9Za87X/B2l
E39FpKeEqMIjPwhtjz/5T7E5amtBXGwQusB1PB3/T2wu/kJJfoP2nH8E6YLbExASSX3LcybPhSLm
fyV35fb3/2tsBXCf74CU2wGPQBSRwvBPOUeR4wzILvtp4xBR/TKGWY/8OJvfiqaEnOiQVqVkheUb
b2lvsVZdSGrgcsNgivoVeyJbT2t/uuVNPSLIW0RX2ef3c4hztCKY+WWsBFEOwrb3YQYMgLY+22nL
EiQoto1Yz4mHkLUIxvTNikdx6nGebXWjivWUIdqNkYAHWfw1jExbpoW/maH017kXVs96STzGWZPv
IEzx/GkdPFRSF3d5G7LMOEBp1zQdQcCkPxPnqrN1FKKmxXrWuE+5QoTsWkP1J4zbCj90bLJPJgck
kJXeef6M1DoscLGtfDMN2zhSNYeBHIat0jp9Dvv+Znad4GFT0KSjcGZY4SFzmKMwF9tdzqwVGv+x
9dL0W2dGPSEQby/lkrorr8/UNi6cS+p4BIxnmyjI9kX90br9U0o+QoZ8PMqMv66Mh2QOnhWrzuiu
ZlT6exdYDA37smkpg1ujvQjXqRmXJ1kHa8e9mepihlvTFW9OWhPcMj8s6bjJWgivcqzWoA4gh+kV
2AkpebwD7rA3nhd/TUr8gb9kAzWfQUWMHcq9jD69z8GmjKLOFvdmjfo1zYuFK9/+iiB6ePNmkK/1
h+aVrizug773nqbE3XV2/hiJMnuzW/Nd5TeQ0SuHTQTNw1VPx20vBLOZr0+tX514PJx1d1tPMrkc
lyTZp8gltMWok7TeQAweLP3Sxau2s/Teae36iWRD+NyJDaYJ9xR9PTDrnWs16nU7LO/G1W8KKc7U
z7+DciYjExuh5SU7a3K6TV671saaU3Nnx3V6sAJQksL06+BmcAza5ogvEIglwv/A3nt12hp0qgrP
jTMTbTD6xbV0CBq167pelxYHeZuzTHiS6NMSjiYAXVSQlKvME7s2xeDqjbgQlug1N+5mKedmFczm
F/L44IzA/0fURy9xXn76xif3cWZzwyIrgJIw+f5OnHzdWFuj+4M9F1fEhGs/5II3vBYouiB7IEbL
GVEYvOniBcMYAMNqvIWjOUXC3dIlX3VVntr+TYvpBERnUM/J8DTNcrrTC2GKtpd9lOWECr2JltM8
uck5X5pf0gnKX4M7NRvLjdK7RHQo7CsSF9WIST8LuY9GFuv3qAUikKNHFmuTWU925cyHqugRktpQ
5C5K6sBF59WAhrCJ5TLdOm7yXCP2VyNrYdI8jdLxgVSnI5LSU5rY37VAIpYEESCr2+fbUZao31P2
fRM0mxk68z71WLWmChNDEnbPowzSbdQiKeW4B5VzaMLQxXx2TDDsisjBMRP1xYeuaeDymqeGkAtk
JmQ/oBtDAmjHz7JEPU8QJuL8XVWx1iSxQwwED/1aS5NvZ0exIU8E8DqBc+Zt/RRGBXiFS1Vfewdv
iTPbf+5T5fAab4NL5En8GWk17OY0e5Hzkvz0u9tsPeV3Y7Zs4TUKhFrTMS2LjgEBTLZDd8BQwONU
OTw64rVSxWvgVkwdzS71/FO6/Lyp20JQpr1nO/MO5dGHFYd/0rQ4zsQaDA9FDdF9s9qfMeaWG3Rh
n3nWzJsoTh/biXtaje6yXfDArFUKluGaNt+zygElWI9Or/3NPJPCUChxwpvQsgYg04zVtcxB7qXw
nzqTbCY/WwvcqNaScoRUIWx2K8XVH5NzxWZXpu9yAbRnKfOX3AKDEoDTUbS1nctcH20w3mRJnpSR
26WsoZxbZ5Uq907VNFam5GNcerhfp2g3ZYussk82MQfNFDh7esjWEZbxnOxYu7KgXC9O/IkhXIY2
q/b8i3X8LiRWY5DyudJ4nJv+Jb/B/1CkfpFc/DJ+jFsHxYGtVqP6ZVKuPYmdVYr4uvQPnQkeM5Od
rRDnMIISbrtZuifeIfSpRXn91BS3vNVaI5EJ6+CiyoEQAa+pSKzFvA8aCcyVj1lOKI3ovuZwxpJv
ieYdUbB1iyuhWSyw53dTyh4HlYujOp3D6zj4vwdvERttkIpmJHmuW9WKZxDnBdVRispNml1BkkuU
d7dZcyGJwxK/E8/fJJ0dHVprUhuZRbf8XGcr/H7mvVr/id2S768tzL8tvjE5fM5yRGhC+/xexlJv
k3w8xTdrQBXjrvK88NMdrXEzRbl6HazmFl7ptad8xGvqQ7RsyL1wn5tsJnF1gqFxvEI/QcmhEBLG
+uHp4jfCyRtUNpcnePsHqx6eKkUoaZkN6dnVZb2vJ/AHe7DnS16GDRolPW/bRdyZLFvoqo7vGhod
PjBSi03fItW1Z3RynFm5HT+EedFzPrHw+p156SSJGENotShVmobAlSwi3nL5qTXirwTxiN+iSO67
x8n06mBGT+3qaSDaxE4g0SrxA1CV2FGB915aWbKWaZ1u/awQyMbn4rHpb9kGxFxfEQcNr0onPzIs
4XPsYlZAKVFGZJNCwBV5mt0xIW1iIUhCIauhzNULANm1ImOTOedPEM5kRoSl3rgYPO6U1K+d0/Es
Km5/Z9aXWqeruCfILbcPcTXwaiy2pURsbZbhKQ8DjGLlmmSMA/QXkbypv8qCcicIIMlIby2zdNs4
6pFAO4dTdrY2o0DJU/vpgsEgJK4ZPf6Nu1iqxwa4K6/Go1MqB0gBYsrBsT0RH1GE5dYeDQ+cZ+18
U433o7bvok5QkVv0XOOcISxPNm7xE3XhfoyILQ0Ic27sy+ygLk1i8Fr2b10d6lr/DnFamU6Rj22Q
uRMomjanpqe/2wNSSGkewUylQZMa93GZt1wADBCXyQat0PgfgAyI6NtJFFwQiLAKNAQXw5enU6wr
7W+kQ+tUmI07lvdkC5EcMG8CAiiiqXzp2I3C9iJ8fHTVd9dy2iPjsOpX2eypdz0EiXVnueaexKdH
wsgTae7hlOgpTVYCXVfXgo7Fv4iapu6Za9vF873b9WdF8q1ombz6urtE08sA1eXbI0wdNqQYWR2N
v9coNluQt3vH+/YCRGS8t9Y1/pFEvxf99KJCHltN0v4Y3PvBQni0e8zgr2zGHcNQ23vW8ebJ6slZ
/TF5GqUZNjn5kPdyHxQAp6p3eeagr7r4yV38TVoO3OD+fWt5zj6vxVMTVOE2j4L5AfQVtGUoorfU
3CSskjYmZmlyRe17zT2+MYQRPBVAb1uvFQ+aDqWVXbtqW/JQP4sZeSnmeHImqhn9PfT0Ce5y2Wtx
k98iAH1Omr4+J6pPt0vsbyPCrp3anFKe/jpYnuqGZdcQi2WBj1ca/xVvSEuYXU0slR4JoCVz1xou
kVY7V4t9aJwNVjGmefmgipi7hhPfdTaViEidv4jhSf0be2fSIzeWduf/4j0Ld+BowF7EHBk5j8rc
EEpJxXm6nPnr/TC760NVwW24Nx9s2IsWGlWlVCgiSL73Pec8R4X3QQKlHSidO2Khy6Lk1NnWgSkY
dPmTyOQ9o89RsmlExtg3OBfhUUDUcRnURHFHI9pLGz+MWJ3dlWPc6sZ6LXTSsAJ30onVetJvmwjS
jmgaPt85mw/qy+tSf/leKhwwZrXC6C9XzLIaZOIvq8xqmlm+/DOEkOLT8OWqGb4cNuFqtgmYmupj
+OXBITaIH6f58ub4sUrfzWrYcXDuBKuFB+Pc6uZZjT3dl8dnWe0+wWr8yVYLELnln1ws1Wla7UHF
ahSqV8fQah0KZg49CifFe/nlLJKryShe7UbZajxSjK1v3or7pSByG1vsuOPOrl54ws0nMlH6xgrc
9NCvhiaxWpt80aK6SmMwPK3Wp+XLBcWZgslytUbh+pCnLgwtjL9d+E62VdzhPIOnudqqmtVgNa5W
q2I1XU1f9qvViDWvlqwCb5ZaTVrzateCEIxzq19NXNlq58JOMh2JSrrfitXs5X75vsxqAbNWM1iI
lHjsVoNYFCJhijEIn/Du2vee1ZjHfrWUEfBTpz4rh0/QKsU3T3T5Y+I4+pD3TnHKnar+JggevPFF
T85JO/kHtvASFUZjZhO42srSeUBiara547vpbbWa39IvH5xcLXFmNcc5Xz65fLXMMVp3+CVQ2uKt
h3YZblOcXB/LarXLv1x3A/67Tk9gBldLXr6a8/SXTy/AsWe+vHvMrwvnSAx93VDi7fO+fH5hZv8+
OHN89sZ+5H6FHXBcb5C4p8E454v/XKy2QRzQ+t2sVsK06jzyTWvOqsvE5JxM1vq32WpANF9eREiw
+b3+cig2X25FwubDoSgxvx9DDLMcnVdro1xNjv6SE1/uG/RUZzVBZqsdsvxyRuL2yw/6H37JwWov
/mqijHDOvnursdINguVoySrYOQjLULBJwHCIRgAZg9o6VqtBE5e3zWMa02a8EIHaWFEh+W5g6rS/
7J2r0ZNX0H9zVvPn9OUDHVZLaL6aQ73VJhp/OUajxAyPg1wwdwMhGp7d1VwqVptplpXxUxdGR2+W
zVPz5UYFkIsztV1Nqpyt8as2ZhGYe8KWQQf4C5bWQtOWy8IGqyzniMgmvjjpUn7yfKebIlitsaYV
Ce+2iasXvoJMAqGVqJ8T9lvianF2jYs8v9Sr3bZYjbdmWD24sFqzfD9gg/2e4NEdvA71NvcJ7did
dYsNAlKRbNzN5DCHlaF6nuy6+xjDwv+smwYXcN5b9meSVE529HsLMIuVC3cb4h2WeIiX1UwM/gdf
cdCI6tJkYOic1XYM8yj4Sb4mYDw0w7VtSnEGNRe8DrWj7q1W9a8qhkq0Tfs5/ik4WnxjRWl2jcq8
g7BTHkN1G3/368ihsVn1fr/BKlPv/AED7NYmjqmQ8NwuO2Whk84HbKEALdCEcvraltF/0cQz6EbI
Kje+z1veMbTXguVSshj+WkyW0zswpvRDaM0UrVM7epnsCSg/X/bbNoymF8vvx1sMZ9V5bBPg6Zhe
zl4Ryc+FK5EGyz5x8d82k7wqnXl8sgsHbtTcWc0nXztypCbPu7dpJEw+tm2LiIErnhbc5YxjJjzb
PdGQoGJSkDlG+CTAIYbYFd86puhflF+YzzJX2V0XpOZJNulHELv1bUK0hDSE6/Oa5zAR2V2vHCbK
VIzi+1JguTnY/gB9ZqkSktb2km4rVVYvkdtZLQ/yQe50E4Ax8dgTe5FKr4OU21Q9J8WzNeTEScB4
XogMxNc8rH9UhNMPhd9+wzTz6nZQAdrKqCdidS3dAz7ke1R/lJTO7o6BKprneeRqYWk3XuHiBXzW
xTdKoa+DHeG7Pc6SVTFGrqCMiUbbeXzobD38iofkEPbet6xz3zzFBOPJGl20R8GdMosp168wN/lq
urE8ip97a/WslYF9F0b0WlR1eDWm9XCECfrd6+UrR72AHV2/Es6Sew7QDKZx7mwXVRSPysmmM2eo
dlNyzd9RPN7BLUQdGwrhnDmVVUcyLeI2A1T2kIpBXM0qlS+pys9FCwYLOkUR3gQze47I7degdRxC
ttDFzkvtVTqMg3xLk6a4lM4IkLMoOwI+jf7oOhMS9CeEXFYwC407PyjX8ANsnCMHKBP0PjGws7jP
zc7yI8TRpcPS55dqjzuuSbZtGgi6OgAv0QHDk3CvQpdOgqkI9a5dqupXPmfWnRgWm6irKAgJFR3H
JxD8pWVRqcI5Cdmr931zJ3HbnEe70DcK+9ATdkAOkYWBJtDWQ3zxojKmbcu3KbBZChEcRgMUjDB0
dq1w9QUbJ4m+OUF/8Of54JXsDrrLIKKd5K2WQ7EN2Gnxsgio+pys5WNLQGjC+V9PHi4MTledh/pB
JYnu9yb0T2WYXsbR5XmuH8mFEdXHKpdWu0IWuOCYPIHnNRzWsma69id53/S/TJVeZR3ibbNcXH84
xsaccXEQ0iaV5VnXEQ4jvpXjXF0HQuxJpm2KUFyHDQRc65fFGnyLn/Rbq6wjjKJ+N+dP8DbuekmQ
KLHF90wNDksiFF5NQy85DpooODc11Y/UV+NmzLwPJyXYsvAsD92caZ6sp80SpTu2kQRjmvBg8wT3
CUn6uJd3lhTHiesvrS2i+3reEXzGYflgSHnGwXjXVc+qHQPYjMUxk+r3fMTQ6RQVdcuJhBNqE/K0
2HVAgr3K3fl+WOikEU9gJkEp4ueeaV3QuqcINOxOaqp+JZKE3eBZ/WbIl+BoPHU/k3rMuqbdJs18
TkzyLfQ7n1TeTClCHf2OWc3njSTSy/871X3BOUx6b5z5SUPDVdBYPQiESE6hnBUePLCh5FbZsLlw
Qne+5PF63di841hpyDbRqUMAJKzHm95jtGGj1tynKWRim1wgD0g4uiVeS5KVWdvC8qieJv66nEuW
19mSBBP/pJL8TzDsf4VMr8IDrfEOgBsHn7BCg/sr/KhCQKNRFiJ3U/bjK+MgI9XkJQ+pXeLUEnOy
+/rz/i0S0v+LLnNp4/7+1/LVU14N37O/q1f8ln+qVyi4CFM+BGbEoVWL+kO9kuhaNsWsyAyUrgU+
Wuwf6pUd/Oai94IwWhvf+ZD57P9ZG2B7v/FPpGBQUhr5wPu39CtAQn+Tr5TtwhqUgQ2SyZdK/Q1B
XS+RtwyG2hDtLHPBPnmhMsjx0ujRn4z7OJZu7BG/0lG9h2jClmCCqihYRqYRdg/PP2MFUglmII3b
L5WZ/VBkI9tDx39W2jMnnSrzRFyIu1upqXevC798axpdWQT7F2eTEJUOE7b0PBp1eekT3eB5sqar
LhjsD7ey28d2AY6WmGg3EYGhdcp28+eJbch1ENfxNf6W4+JCuo5SU34ys2A6oX32pm1DXLldPd1P
LPevSxq0rlNVgAbU8bzcmSZybzjTIay0JuNh0Vk/u6+zheW1VBkVHKk8U7RXolP2cVBWdQLGdKvK
oT16cs5/MEn5BzBRhr6wot7xL5c3HXo8MpUU3U0N/v22rJ3x2JoclWVswUNwsrzMdhS/uIMfvdqy
iH1iiA4s36ZhpLY7llUMlZiajK6P6BrTnbby7sEiCbMrrTJhSRPn5YG1drnFVMtiXUCUiskhXRaz
AJGppu4x7P3woQ2d7x7cDt4u+9V2F/QlLC3HYJyjXePP7n1q+v4utHMWSWa+xoXM3XsR6B5e04pj
VK4Y2ykdd5aVs/QzHIGbGodbzkKpbu3w51wKPC+6eOolQn3gd93PBOYWYJNYdg8eG5c9dhUkqQ4P
Ibmu/AkBY74rUkL7mOyixzhvpnLXL803X6fZ2R/WLb7lzHcsyLTeZz5rjwTWFMOSd92S0j4OjS7u
usUdacbyvH7bq9GcQh/US1Uny1M+wgRJIIM+uZ3kPSxwVmGNQ7yDDrMri2C8J15uwy417QGrF3Qf
kts/04pdMR9Aw1Q/BzAfwThVQwbRkrT0SDiAuqY7O4uLHRMb+xh+Xa5kJMprWELLseo4kbiGKiK4
Sogn2hJ3MpjxBYEX3gw16bmW+zTlfmtFE4LMETBKAja3RrDQU/xkj1b53Kihpsgnmk4EF5NHFfnu
5zJNHCCIMN7VkbniWKPOkz3XKxQavEVmtTfNEjB9uIXQ13Um4T564R1YNNCHWfs4uXTtRtPMM85N
GbIRIrZRk2gA3pYhD5uwDssdiJwtwNHTQIPYNvWXF9NFTbxPWqujGrqsLhjDQVHJnv+aMJ36FvZB
e2Q3DCNKM5cUXUxZm/Sxj+6gMCx3k51wrJKGQ2ssGWaMsvROu/0oIQ/jH4W83L/hEsn3Y96MYHxl
9ZBwLjzkVZke8Oq7GCV7X99brjdsg1iK58qfkBMZrzcM8M3NtP4Ye5BcjbJAAyhhN0bQjdhX2dHF
zpzmR9zXN2EFxHaZrrVu3DdrLMRdgYBP5s8osw1rlsdj1h+Ghg40b4LgYbdN9wyoxz/6Vl0c6T9h
85VXP8CprihIqK6dm/T7UtCK7kfvntNDFM3N0V2WJwH23ks/usZ9Ckq6lBBVtyAdrvA11qduse03
Pd5irQoOsrXRuGbzntTZS0+8RfkZmAXXn9GO9FM1csSJKZ/zFvMaNylsmdx9bSPxUVYPvfbZINsM
jKmk740jPxlIVu9uGzCD2lH+mi7hfB81HJZIrjGI9FH56YU0IHaD6B/h0R5UD4rT2MM5aLtzvOiH
sbuea+cncBPGZnUpM17j3K7NKKw8zXKmQm7NQgCgF9UP3YCuhdAjwuaoNAnoEtTvsnyOTvgLrPcN
Nws+cdntl27QqG7Vr6xZ0Oih5l7bbC4OldVfWgc/zyDvh8jR7zgI5r3yAl5ZHFxssO2uWm6nPE2f
TOO4uwhI6zLnzg+/mvSrTqV9x1+vcXdqjQnS9+a/iWWOP7G9O+9C+96NAO0NWjnqDqZLuqOoS8Kn
ja/fnJ6bH9q/JvU+9ukFklz+0ONn3Ra9rqrd4LD+URWqG75tNZGadzAJx8C2uJdErHAUh869wqcF
vyA+jaMdgmYLyfFUZX3HPg+3blibfS11+JLzGzeA/0GqAkaOXmN/DHDfNelt3pm0Q+238PTntGCJ
rCEfHeIKGOrlqoj5zmwdnwdTySP5qVzvcQFy07s/jnobBW5y8EN7wBMSWWxFcJu3YTEDdwO0M9Gi
wY2C3G0YiAF8YNKQTbQDiC4kSE3hh/TLhcAv6m5tX7PkcajZhZm6lUQeqp4YglMn+3U9cZ+oRl5x
WG+uYKWCQFbLNzbu0UsFK+WswGPcThXGaxG3CEq9E+FQnKJ9h+sMYOJKHcRVCNNj4i2fHTntZ+YQ
nqgpb2aHcTVw1/ZErM992/bbsedeSR8EzB8v9w00eV1cK680p2FI6aifkJ6bfDK02JMue2/qGNEs
niICOQN1bcBJ0lfVqMrfuFFVXAiO1+BReIQPvYX1NHqaHeRRrvDojArzYrt1g/O+866s3qW2YM0k
5HVPljY0p4QA/MZULWTEfJ7ReIPk1k316+iSRi1mx7maq4EKuoQ4UNgCs1hIdlyP6tbrb8vekVde
HhSs+yKaF5JCc6bU9WEKXP+FPbV6K7JSMi0E4tqsaKaSO/S2bcoWIiIpGTlwZnWHVLClJAFrdPZd
dVz1sDObrSMUh2AMmxlYLcJa6luRcCpF7/rmaWwUjRfmtyLndMNq6QkkSHoMWhh39VR++FXKNjZa
3XXQYPd2wyXE7u3XzAHnnLg6Psa5d73ADZsWez6OzciJuAefzmomOseifrVZf+0mz+hNI+R4KEJu
15bEjlSPFTHbTL/0yZjtSfq9L0AMjjJJ9Q8i9e1uZHy5Kz3tHPpGpM9OMOpDNpFOWLqevXCy6EtP
YASudQzAGlo4rg5Ya1Y9ltddtix7hT1sY1RicWOtvjdjzzk+7AHK5+1MeJ8kxhH4U1Ntxw5+Or6j
djo7A2SwGiPioXWSX1NpJ/tSNfk1sMFVd+qwzuZMpEi0COsiWbJdEQV3oTegdTXSfxSehJVW1xzJ
QzHvO2HMfkY43fmw4YlOpCMfoJY3VmUXbzhZ+Ld5AXojQ0f13UIdkqnG3YWYqL6rNaCXMxzzi5aI
WpnLvpGijFiiHtt5QzSC/skqQvar6gaK9bL0dHo0zKvEN0LM8XM4O+dptGzinQBqyODJXR0F/RlN
M/usw3zGDyLMUbtl8dNW8bSPgR7j7/de2WSSKsJTWe7moSE82rDA4fHEuZqTMpdnkF1LD2ezj1FY
rau+AClhqhdx5XtJdtLeSNWJoyyKN8LpuUZ4Po5p3+Mgh84SgYc4pjz5r7SPejxEy0l6PXtTaQBE
VKlDLKg213hPKCGkClZ4BpmxgvVTiCQmwyteYVpY+954GDgIqayidr6rQ9jPvPs/57C2ruPKiYBH
my9XTnpmk/bZ9rTPxFAFN4mFwUx7E2S9eazqXU7nB6CczFcftWC1vukVEPXNlNrNlTO6Mt94WZne
yLQC7NbFboeMbLzobSDF5my4iEpolyV808lhK1tyZd0IL3fRO6vPasmrB2fMirOqPEbVWed3lpj6
q14NrGMyUfvufpmCH6CeNxnmxadO+zXyM1n0K5aLDIhRN9J3WlvY4ovlmQ0By1M3Y5x1NTXPSARZ
uCO9C65pTpyQZo+q5NKf2xYaXCa+R0xvr/OUVU9oZMEZN0x3b1yWqbiLbFFtGnfAVpObkC6YXFRN
scvbBJA5rAg5MsI57bzB8R8QBzWduZq1qC8aXNarB/IM6s7U2BvhEy0aPDt+jqUPWc9LSWJuSuGl
V4p9J7EnGBR7f6pjsGuBLD5E1POHampMwWGpcrZu3TluP7AhhMchc+E4ZYvdDMSRPLZPTe7B+u9Y
8/oEhhq+k6dwWd4bYB0HOyZe24FGp/ZHgwxTsSJ3ZPxNC/cMOTsgBVAxFyDeNWdZFvKHEDEhVyoM
5J5EAWMde738Rs60gSYhoditKn11O3Zde0bg6H/3pS7f/GEEh82+NdvUViMBgWPY8/ex78CWk9h/
PeVy9FjiK06b5q5Bh8DNobTYMwiAHosUXQ7kop/i3m4gWM7qmjNjd4fk4vzqy6L8acA3PC1GzE8r
rQmvnmp4JhVO+fsgi+aStpZ+HiudksDOrXNjm5/k2UJcWR0tMbEfDYaHkGqIiXZddx2EMaj/VOTD
bSqnDshHLd5C4p5+T1TDjh9FzsOkmcv5kFV1ap0UT6Fnjowh3+jRRZ3001nSPqOLRzc1HYT7svQ+
hnLsCXHXrI2IFCuG4DmOhgtn1zI52EEYHv5zd0j/B0IIpI3z/l+vh66TXz9iMARt9yv5a7fk+vv+
sSNi28MCD1uyA1hAat/9j2rJ4Dc2RIRQ4Vl7jARK/2lH5P1G0SMsApvRQbnsif68IxIrYdt3pRIu
1mTv3/E4O7yuPxXzYTPE4C9IqlIxqFzbdtht/bmlrEdsosAEVa1WhcEdM7cXFJK7KoPnMoYdjwBn
DbM7EAbAbE57PS3eTpdzthMCzqSXQX5tUMRulqol77YMW9VFn/D4vvlFZLbKKZirXOeOnirg0OSA
0y67HnA7Wklm3jJ3ZHeRk/Xka8oCN61nIAYmHfc1CzS1aUgYIWUX1e+xg6fTroZ2JfKH28TqASUW
6IiEVT2gSVzBrgdps0SDOPh+bsNjY3iFvQ+MUMT3lrXGxMSIb0WOw0aTFjt2ZRkfAlnGx7BJvUe7
YSH9n3tJ/Jj+64+KAyM+qe6//18E75B8K/9X100//SrIk5mIq+QrZXD++d/+y9dv+sdF4/7mKPJk
gjIXUEgal9Efi1XnN4ItDpWYQcCKcb0A/mOx6ojfJF9k2wNS7yhqdHkNfyxWudZwRhAz8AjPcDn+
W4tVcvN/v2q4UrhW1oQBsgj0tb9eNZyp4wjfMuGUtqPbrJ+YIdcGl6DKzY+mXtnhNW6vGJDtwxyE
pGcbi0ZfGip2MWUYQHCXYt+GhiyL8dWRFa7/ChXn02mX7rjIEZwnpLBNEAGeL9zvtRe+VoYMK90t
YAe8A0+y37VynwUw2o3L1nAjYwyhis3itmOuhnF15c3Ro2f5P22bLH3LUuc8AeTeAB3ydq6PA0Kp
3LqUwYyLPg4/mykY37GdzDjr4uRpGpO1S5oz24Kn54Yotd647gztJsJbPhQgLcquwm9VY4Cby3bB
9w6AI64K+w4TYXAK3XG6Dgw0jIhT5A6bzNHT84tfhh9RwTYwU9lDDCQw2gheJS1TQ3NMHcyRvQVO
O0s8l5O7/PCgjKs4nY4Qn3548ZRfBV3OobSt9pMMLyQBDCRG7dNJV3w6yaiPSUeHV2mihqpmNj9j
6y4HsWgKscGwUpU9tFB6GZRJ92N3AnA9dow3w5gQ9XTj7mqasP21nf9RtyaChGnUZyXSqdiF8F1P
NrfJS5wu7Tp/IeuPa58prXQEVOebHEV9Wyvs76lW+ActYzjALOcCAsQKLTpAH25uxwppufM5+ibz
jINPlY+xPTkbzJ3tri5dorOJumGWI11eGbyISQyEfWoLWmjMq54VJuEGLkPYEKROguZFp1hy7Qjy
KmL3q9vT3DuE/tbHDIvzdXit6647ZHK+oVpPbsd66m+BHzY0xM2UNyXceImYsl21ZtqvID3aIa7I
WA5v3Vj5O1s1T62kl25uh5vO7gExsTrE/lnw7a3nQ00TC64GKgb8/HtYw30iUe40HcAYWSRsZ+Lb
ZVijXaH6FDN0NDCAvHt0PtW2eO9dvXALp10KP9OOO8El51SIU4UHQRlgKhkSOuvK5c6KypfFd5mA
CGCrCdhN67zljRUeuhDz3Oz4jGqDalkXT2ZrFEp0oXvcprU4+TrmiBnaP6PRoVKUfKqLnQWTg7DO
cTtNhKDTdh+Y/t3o6Bn+QPgEdmo4JRGIPB3HR19TNzFT8qBa/8RDviQkT+65ajxFJraAVwm4tdyz
Q4XSWE/tWZQywBdq3luPkz6UtpVj74UnHCQRtKzhSgz9dBo6fRap75+CWR9ryHLHge/Xm+jMZ8fq
aCdB2O6q9UOIYj0eXKuZIf74H6KPfvhDgxGyUBuI9OiZOcCWlteEmxX9VPbEh2KP15kP+W1NfGe7
2LzRVetdsl4G50HVy/UUR/VVWyr254DOCDpX9NhNMUgbmXxwT4i3MatcVjFK7KSbvRnf5IfE5nDq
teOTdtL3JBn33VITyyeld0SBzndhXGebARHlzL0RjGjLtpTqwYXgbhMPO8YRSOZWh3Vk2c8+drtu
wd3kl7U+OQliQlPzKI9IivGuZfbj7LXOs1eWPnQ5To79kmOuBvul0O/nS6G7c4sItfZrUOOVx5Bv
shY4y5A8MHBdVDlyV7ESjuXfcaNOjw1oGXzbamvlnsHpDJMxWNAhRtXdBtH8CfgyO1rIEP7WCcOf
cZSwEan5X+K9QEfuWbLTCqmikJMpE0hfep9DWFznnIOQ24FCsInRhzBs3liIZqDB4hNL12hfNOIT
P7s+wl8ETJSn4SHkyJOTYaZfqp8vKTvu3TgOAZcPr0d2E+emxPuVcfAHH4G/DyrMzaSmn9VsTZs0
yQk6txjlosSjGnb0N/9/cvnfyjM6jNr/euK/qfKfSMJ/GVvW3/GPsUUzgbh6VX0dfx0L1mn7n2lG
9zdX+swf7pfk66xK8T/TjDY4soA5nMJqR7JH9jkG/DG2OL+Rc1RuoOkpXofzf686Bxvh3+YW8sb8
PKFIVZKSpGDgr3PLQoiidhtg2WkhxPdYUia7G0Kr/+GNIZ1xo85I/cB0svBCh1zQaZTexDk8Ulgw
hmRL0YcHciv5/WiTXdv00ItownXxuMiZIEdQnyLDM/8wkZS8hr4xI+O5g0f7SODesVoqCMZM41NO
tnhTFW36w/XLJ5eryD6lYy3P0p2meyTVlps3tzzQXE6dHu1ZeifmHvJKUVAdkpS4X2HK5oq7TLfc
W0EBwJ2piYd6EhUFt/SZkwqUiB94dDioDENTP0Pn2VgdyYVHQWjy0FZsAw9RLqEy+iWoYnBBNLv0
0LZpP1DhBRc6fQutNY5bK7KfdccShq2sOjuODQwigu/8WtorMCoWy3VROEFzxBw139fAe27WoCeL
oCa8Nn08E5Ra0k5ueDxDee072lksjFnuwv5sHHQPPiytz70zyosdpsVd1NfOS0gIpzU9SyU3JNSi
O/nJNgbzM/u/K+154rh0cfCgcse6wtsVH3y3946YBfUVFDabKoz6V1hNwc4TSLsOIs0Q9VT2qca7
zwcx3PZJh6pM2sp9hFC5+GzOeGgvs8p/7/q+fO7aaAVOTDnGVCey4+/SqPi5UrQ2bAJHrBFsO/zs
+YRu+7pbgZ+4r/dxHHk8ucjJPEJpbdlN5qO3hzSyfGRO1uyVn883vinm1ygmtFjkHsVqKqJjiMoX
dH7Zbwpt6nqbe+RrBB8WrPPAfGYyuGVXm7NZq9AuiEjSHtCMhLvs4oid2YcUBAKV0hQ/3aWBxGHJ
lLye9Er/M89t8TkDeaRyr7GSXa+x01U0YIGCiymQ0NTKtINPUsZMaEONo8A4zM1pgEZ+ROEbXr2o
x69l6WmbYcmkYiE8gThuNqCv36h26N1dLFryLRyzEV4nC1D0lF6qxG+hucpnCXf52Ejm/yAuqN+0
Paz6BXz2dO7Mfbskv2Qb6d08xixpE/+8eM+pn4jbKgss6KtPonamYlMOzBG02THqZwWvlhml4LBr
sSFLyanwIwAkV4u/D8uaoI835vMtOk5xN9vFSHwYX1leTm5BgiYmjjkk6UuRzQFmrbp68YoMflZJ
jH8mTLzxJnVY3Ia/awA2mz1ttueIUCJXWRFeWr5vSSLKTUni9+wSxmbpT3p3MHz4RrMVzwkXE2DO
QMNDVSZ0FGWUTiDG/cgVtI+48aGmuVjOL1/JnSTBS117PkhQVT34PRv4aJzmj2xavgnPM3tRrKAX
p4uCsz+JX4lAH1VpWO6dIMFDyG4Q9vnIdg2/70/QGN2x8+ePNqvWRlKiaFR0lHcsWtadeBsvjxoo
3mXWw7TVQ4Ga6sU2xtbyJUl87+g3tdwvSH/4vW1SVJZc5ismf6pdLBWV+zr2YpbX2jfbxIndx9kS
4w4cCgwoAuW3a+snYH2nePJjiTYBBju4avFEH11aRE/ZEvRHCxzV66DVIwC7kDi4bEnwpnSWbgO/
IKORCPVEuTGmQgFO/8AePD42VpufuOkE1z4Ad6jFnHdeXJR2s/GxyR+XkDRYH66AXL8bugt+DrNt
s+CbNXvu934h1Rh1ErGMkSZDDpQz0y04GIrJ0trYXCttto9zQn6WQ/ots/hWj3ELIUffVWMy3WRl
H5K4rdn5OsES8akMMZ77aezIpdeoVfCj6IwV0bVdqvzWowLnJaoS/kQUdfosXdfalB1h4x2aNfAu
L/HIx8VRzIsx9qUWqJaIRM5ONVV427ASXeujLc6IicS61LQeCEJi+GzCBVR5Tj/VuEkqfj70rPqN
aBLpJc5f3kbbMcveQgx7jiLDudRYYKZR5DueT2B1Am86r+vvjQMQ0aGn49xn/TeVTHo/Eg+9ClsH
dDimHMphSBnyk+bxJCWnsE3SWP4pq7G14Ijs0WE9PIZVbFOHrWW+bGy7jL67Syb2iBLZLyV4xLBc
9u7qsm4ui9D1xQqW16ZNuo8mQvkjgV9dsZXn5pzFPeXbDnYHFbaEpsKGwmrLGfaob+YNPHl6KIwt
qFEfriwo12uzxoV9sv6RhAs17ZmDQj9OGF0sNbYbHlQzLRLL9DTEaXnrJAV4nKhNr3wBWpcQNxyN
yKN8jYhBuUWa4pd5bC82siCt7tUqllvVMfRzteujMAJFFM2PtpL1AWuteNTAb2iOSpxHk9beW1u2
81WaGdo2sc9fWHkkDxLvzXmps3oXT4PY5jp7azMjzunQpQcpU1qnvZ6T48ZNJuvWCjv9aKIxvenj
EUen5mH3VNijz2w/hpe6mtSqahON1tGEWGbX46sVesDVCp4rqxhNE5xQ1owakRIqIuWbGm4wrngk
nYrBFZ893ykT9Zwq/SJpiHY4w81I+RmdUZGI6aViF0NyXUxkytPkJgHCN8vF3g+VSj+NVZN6lmOd
XWGKyz9EovULyjbdN6gIn/AkEfla0xRrmDVyGVo6H5AZV4ang+jZsmM2MCU4uTcWQMs7dOlmgxkw
eSs9bznxIQH9sipkLxI41ZPDtHLpjVPgJaLbgkpCWey6fOUSBfMsr0N/qQ9hF4ElZV3yVmHBeusx
M30zFnfbzUC54PfOFObUWhI9dvEYOVK732aYp9NdJlsXqUQ5v4P/Ei9lFoJNJYM/WkDG0uWII3cs
yEq33qEre3NgBTy80w7uIQcL+3FM4+jR4BLi5qhqxkY74QiNzeAl5+GwEwup/Y2JaLLVsWXdRD1l
e7XJqGW0KqzO3YqpLNvwJGgE2S+ui3IFBDE5JT7WvgEtYyslXcPDHF5JvgbbqlWnmmMaV1n9XYfk
1j3y8nCw53vpwLCQE/A97N/N+9zLBJ9z2b8HrIII7KijKdtd4mbfUcX2qWPw09ic4Luts5hzJ0b6
gJ2h53vef04i+vU/2DuTJcuVK7v+SlmN5TS0DvigJrfvou9jAruREYm+bxzA19eCqCp7j6RIkzTV
hDQyMwM3LgD34+fsvTaH3rUp3YvpJksOurrDQ/2So29UiB6XLW4DdK7bUKXILfKck5djysE6oWpm
x2FRP5DS99tPbZqCfVbd+EUCBBOSALCCTFxJQANJgFc9cg6GIq0wBPa2KoNZ3rrZVajh14S/pbId
62gK8ynr+zNGLVbuZP7Ao4bJoit57yWk2Iw8w6aNwnv2cOuCUfE+KWlwsHYe4gJ6XtWzMrYz+bh2
5Fyx5HCYdxKgfV5TPUWDTzfeD6td2Yjo0fb5FBwtqXyCIVrnrYMokR9GesQ5wIVzzmyLfc96Hpwa
Z2FqPkqKeN/J0VdT1szuwopoSfLDaFiquD/UCEBr3/k9KbywQ0+jH9XDztd8mg5PDMtSj/pe2924
obGR3wM7gTPQWA2SAt7y2uh2AMUTbizxvjLWe79hyQ18qgxzBI0WmM6lmzHgh2Iub5yaO2OnIbY1
H3wfIIsqN9IPrF+YnUQGyB9JNdbzstz7nkN4AI/CQ2SazVXXeKdXY1H5W0+G+UWg3H32ovQrMvwM
q3+CgYzu3pogq3xjOA0YemwttomOHnzb3jPDO8eZn00/PM0t5yOdo5GYCusmD7sEbF9NfkwWfIFI
fpj67FEl8Mf0WJ6EcbGnHhspSYRVp3auOw67pDIufRKRPOrDHgyyaifjBENmoj4yy/7AVO2ti7R0
tzSK+2NP1YCFqdyLWRFdCS533Qflh4zdXT3Y8V1CWYzqd9GT5IODu0H/wgF73xTEmo0w/FfGhFnR
TnAisjVeHeATu0pCy4iYyUYtFoC3UAbLGuRfI9rur6SAuS8xxrYPZ1pA+EWdyS1NjGuBtu2sRWuz
Tia3NLB2ow5JtHaxXIStONqF88vOnUvgXnQa0SImgyFaZkplepsUPdtJbW2juE6RLrSAYZUB/q0r
7jgrqRO9JcW5ZDYOrrD9kxiT8ViDdNMC8HDviQrhnULcVa7dbs4Oc7Mh1xY4gLFF00dpEHQTG8+8
myHfrkOnKXddqY+zNDlyETI3tPh7R/EuSSrCXdtk96Ew4vUU0YfJ5/TDiVE/z9CPN2Xm1mgPqLKD
vKw5foj+BGdji2bxMqms3mgZeJvSKA6C5C/JwZPrultmrVs+NJUZ2emkv6wtmrmXRic158A+2QdB
8VEQpl1j0FqNLagCqxquSWBx9LTt8oZVuWTpiAmMwNQql+Rrqb7iFHQyqsz7iRcT9RSkuJo2fDvm
5z6EBErhRO7J6H3nml60q707L21/px2U7ghfrelWn/S8j04FczpICT7jURqD6uRS1WwSqho62fD/
HONhCOvtoIxpAzvV2vk1dG6NVi61WGD1N06sPSkX6F2SbEWo/Qtq7AMGqGRLHuWadthDX1BoTTPI
HL+lp2CCTPY4PVai2BDaK9aIZ/U2Ksd9HkMS4Vk/OyZPUhIS3IjBHhcRjfG6cXCBJf0Lvnv4s6QK
iCm4lU3nrD3kJ4fcgJA9xtXKKCFtu631Ulfh+5w6xFzBgoEljRdXJ1+h4I85DDjb0BLfcWRUFJto
cOKg+XSV+5Lr5oFuZLFT9YT2OOjvSpykNCiX1N1gCdYkqrEYSPLqdbBtnGHf0x2/WGIhQRvFTQGl
4JwR+tbUBL8rEklFKF4ZCgC+yELcQ8TRBwHq6qaYti4T/MEvJrTayL+dNmc/QV1nYY7X6e9k5ioS
DZ+LOIsGw0sWSsiQ0NjamNxKUqfedcwq68XwluiCb+hh3BFLaDAfgqyalv5rmjofwBuqlTKic4sS
bGV1JW/DsHQeZHvO2vpInthB1Xo/ZqZFvlKOaq//8eORaEhZAHHpWq6nyQcipLMcDWCgkVr3MSfI
GuP2zp6cEyymN8Yg8DG1eq4S67YRvNJNvxbszI7I37mDz30hH2rVobxLHiGKH3tREhsTYT2aJAVS
MtUbT6Xr2lXJRkZ9tJt4lAc0hjsLAEMAqohGqD7PhCnqRn0iNW53s+dNmxYfExBLfJUmIvMEgkUm
LmMftBvfmw0AmV27JsPqo+PZw6qFTwFHUVA+lxk9+1kUt8y0oebwamXZV4zh1Bh9kJjwIcZ8eBwR
I8FYjaGbt8GViSBnY7xXVKonZsrE6Mi3LjMPupk5Juhh1zTtDQ88G4HKuMsZUnbKF9jFzxKxKo3d
eishdGJlO3MufJ+L5rPMvY+4vQNV8NgPOtnxqN94YfipoeelFpnJkXlpZzKSGxriTecdTUhHlmiM
s0sFlY/lrqjrK3wLJhDAenzJ0uyq4DWs3mZVflN/vhPJuHcs56NOZoKxdb1CWEuIJOzhxGx/YIoZ
Nwxytuihs01KgznUBnlj6Tvuarh5fveqHXLEaKH/VOIog/hSmJewah/Nrj402rsJvFdWJ6DYafpQ
Wm+hVxzbVIr1ZMUuPR8GYWikAI8TKabeOpdgyp5qJDDHneAtrBYsTEoxTKug5K7RQvfG18CUdyD2
70XmHpX7pVrfA6YSgOiIGI01zY+Oc30bYUao3fpV2taPnrxPDr6fMR3ARTvesbv26VaPj7SFPqOY
oatEBub6y5qN9CnE22c1F7vDa5t577XFqUXrn3n41cKENVsA3j5ibBspNGtyBCFJfFmVXqR29XqK
n6E03VRVsfLc6Wpa0+9i5DVWJt5vqvYtNPzDqHlsW4y6axBfd7j2tl5HA8U3YGa4olkVLkJ+10cg
CGd8WHvMu9bY+c8BVpK9sWhzMyV2NRDPdV7lr0kQJvwlhFJzPe6yin8H4H9caVg8G49IG9TNTAZV
hUhD1SBGOMxweeq4MYVY0JbEOmXMrJazewrReTUR68sID8oT+XNTw7aE7nCbKmj1cUDEUYpRWQSo
rwoH4kkLUch/ZCncKyJROcp/zNqm8xU+Dz5+O8d3L7FHfiRgdsOKyUnz+30TdTeOba9L2/Q2GW2h
ld9HLDIYdPHSMfxDRd3TSgfiG9zCCzaW1i9ntNw5OaH8rjIOtqAHQKWM+UeXlVcKYURqMFOXHtUl
MtUdsNvwPPnLMGc516JQPka20yHpZOMcohGNiVXhj+mx8liL96Pn/NPOPWTlfnjHj4EmezwWY3gM
++w4eBWVhHRfyOPiKVLzelYuLAkqKNwTxFVmC5y9fvY8jeYrZO1kfcHt9VzxvWB9/BWW72HDZCvt
4X07T9XQ7NJ4OGi3O9O6c9aa4HJBTK7B28CJgAlRfFMqWjcaSXJqe1f0XBjjR06o3VX7DrnlaP9Y
IMk6nL2dXCRlMnpdcjFms3qQJVrJnOTi7MdPlowHic29vO39XwxYP8Oy+6lU81yoD2k3P4VItobL
yHP2OhoqdDv5C4+TuW8IaLba4TsTjMpLBueozzsyfKK1mHjmM8JuchJC2GEZ9vEOTYHcF33xFdIC
wSv2ezLKtaXLg2MS/VFL+dLVeDyZIm+Uu/C8SJsWhnWaA5++nbI3Yvid9qheBR+jHfKT7/e7wuK/
IS1gbThGlffRWt+hw16S8vTE7lXAWwFcvcUDddeMzleQoC6fJnD95IZwDAWq7r6PUP/jDgIPDbMX
0Q/bFnGGp0OMnxF9yCqkp1Phvsa3IL0L0vzn0SKb2SDaahoR2gr129YGjVKhVqjhcZkDYqeSCNJR
7EwPmTNPfNZGxzxqbiRob7m8mrFPQBlFZ9i8DX7wbnb0KnvvDs5ztfat6pdHqF5HYYdcE9ROsWmq
/kESysIXhagy6faRYxFj1ozDdqqf4DF8BSWnjMiF0N2YZ16dvfYI/3OBv+lQXb3IP2EwoBIR3+AP
Uw5y0TbtsxPhqDCXSTplF33pEYevPHSVazVXrB+Jf1RG/Zhab5DsngbTeLLsgz17ZxfuBhGKoMs0
BzPt4Wiy54co/4aNZNHxKo9ug2LSY9/+9kZW5MA+dgzts766AMqvhovuA289KY9tSf4MRC00lf9K
mYut/n6SFjKC+lQO8XuCILdXxM3QDLKD6MOkZ4SSId0XINUrAhWikII/EMdFKb2IMu9zDc4I/iU7
iIAbMLbnQeIH50hPrUxxFNGkBcLBskj6fNC+mSA51mAl3pm2HGpZ7B1mMUehUXcz0dmlKU0wtZCu
B71y6zLfDb275v58x6g8GBGNH2EYvKVx9DaRWhe4HmFPxpc/IJiohhuJoS9nc0lsKovEKpzVsLx/
IBrmtaiClBlBbyM/IfGYmD1z5fV1g+4t2k+I0zrdDIRaY0pJnRrYFp+38q6JbKO9h4OGmxnsq1J/
2+yZDeGcrnYPbR+ilnDTM3jCdW3k3Z7OKYkhZrGJcpuOuCbQLB7bJ780n42RJV23znE27SdTp88Q
cPi1/fZR5sSajLi9QgeG6WQfpillYfOzR0ycH2hEOap0Cwyc0Ab5qyUQbULxYnqfXjgdAtaETUzn
8ExY1zpMh0uYtmQJmitbZY8VwoZL7iZ3RTTxhav7pOvvRonGtWasIuv+oSkKtbYc5zEMZ5enZMIa
MXRkvFfbcpy6rZtJ1HtfMS6+dZka5A7b2CPKr6Bu7ovYIdo9sh5qpzg6LqEowUttgoYwy/3o1AeC
CQvORMC36emuKdW3Veet3SE70D1bxZlMz44CMeQ96gqgTddN0XooogrzDwr+2vY/uyjbYXo811Z7
UAOdbfJsg9C8yTv7DLjsdczJeefx61EMYfezOBpLcbIKY9uG/U3qQExEkLEecHkxcSUAR0IpBQ5Y
ATrOqnrLcP62zaot6SL+qq+iYKNRUp4tj0R0OrwJnajdlAY3jf+aMO2sRotlDvC95PuNxnrdZdMW
s92dE8vHmtz3Lvd4rfRHz4kwkO3Jx0Q621a8tob8Ycjdb22gSc95fVCC4mi0TsT3LLr4EtqfJDPW
AATqN91pQgm0YgK6qVPzputNppqD4PtNV45+Ula0D43gbWpIL1bI76Op+jEd60U32TeW6Y7e/noa
KFSn7H5qnsyerQJX/Q/O4t+5aT7pMn4YOo4zZUl5iGXmXDaq/P8yhb8KIp/5Nv/j33/B3O+a6fEn
ZIjxR9GB5fxTmcJLEXc/3/92ZrLyXeZ/9w//qlYw/+IxmHOVQr9o4hA1/1utIPy/SGSSBsBhpIes
zkt82f+SK0jjL4v02PNdfO2gmxel53/JFRR/hCgTEaY06IW6/yfKZFQPfxQmYzvjR1iKq2Nh96T7
N8Lk3Ew7w+kk1hpSnQysdE14+INy477MABsX/1b0+T0Dpq79j3//h1ewJbNwCzqmrZY//3V95Dvj
L5v/o21TTAkpV6B12MzewQiT/8cr8AX/8QqQ+7WdYxanA7GO+R28rv2/uYJjWBBDLd/yXG7GH68A
xwyDmHBNig3YlVA6k+ZfXMFatKx//fIWUa5v0T03fF8hHeFuW+7//PM/fE1hZSC9SBZAe1c64w3u
W+NpbnP/LQ4dYZ4Rj1cFv1nYra3Up//hxMBeKg+Xhhu6NYEtbSJ39djnb2ONBHiN33Wa3xtzQEGA
968x9wEylPFiiEUeSyQe6qx/fqP/rNblN+DpIa/NcxfIOBJgHuY/fkmEiI61rD1G57N5MbpvX6Un
pzS2pXb+xZWWG/qn74orWcpwbQM6Aqqev7nhkFrayMhIHYHe8RzQsD6TWvxQAI/a/PNf6R9fCNWh
XFAR3Pg//0p4TmQeQ0ldOSgPaJvR0SpfY6Xf//ll/v6b8yyXfEFIFdz7v3sJcZkT+mJO1sog+s8e
KPGzwv8YC3kQOv0X11oe1T9/dx4zBoR9/IdicfmbFz5e1CdGTIxKv5zFkl2dlCt8amuSZyPvr1YV
5PLhT/kPXn1zueV/czF+KcNWJkoZE/XVn78/LGCt449w/kbaepiwDXsTemclGCz7V29gBkk01MVu
i7/uV//7C/Pe/P2lfX5BTzoIuwzg3X++tHaqJqyKxWlpuf2zZ6J74eCtMmSSHGPvChAcHHemzPtG
n52d6IIjVtBDue1a7Fsbp4ni8sDMmPZ+6UhrjZe7QKlZIgGipdCLd5Tn2X5wKyNH4i2KM5Ka6gU2
K08LJ7HuOZhi8yOYW1po8PuIEvdzZB6WWwcxMs+sByUIIKPYxrbUiAPCiswSaE72Janm7lj6BX+b
HuzwleHhlPT3Lf0iK6gNCGdMxgFu6z+6fa7bR9orToFk0pnHU44q3AYGq40vx/HUTWhBtl6BHa9x
CEsxn4zKo41px4Q0Iq3/GfrZJ86qDVoPsZWq/BWS4EVpKi1zYdVRg1Oo+f6+9ytLnhS84qd61rAD
R2Y7u6kSLcyKsLvnCFUec4uo3Zy8iK3T5Sb08WSKSii6g9XsBzTINxBOiLSqcwUkHuEsZbQ/lMLZ
dASgGbuxNKuvBOFbvJqx9yWbbkrz8Y7qGsV2YNX5DSPV4coAEa5cWNMSqWvjQdmtTx6LBaHec+TF
n1HUCiLbnTXG9yRB7WyUd5Yi73IHH8Pon8IxI3ItqWt4DBBGy/GmFYiwzqFsl2g8M2iR7Sdtl/b7
1op6dwVGl/6nnZT6qYJBEa1xA6YfKIBPCavewS3HYBf5jf0wOC3zkoKVfG+GwS4DXo1YXKAbYkN/
FdIMLoKuUrfOgz68VHFaAJ/3kQC1tTduRj8YTiRoTIhRYGOjECel/Fnz7mxFnS7oUiJJHLrd6VCu
LCvy3EuHWnePXntpfc/ojlTft9tBInLg2ZZNdJ9OwPmx6NT+TiaySlZdDK6274Z52wqRcCoG6nm0
sIoCQe8mA5t1wJjznPNV3qnIr48aH/xC1J309Eyrcbb3mh8nF+l6niJTz2rXV8+dE0M9tUKEEV0B
27Wt9HRwW2jVxirGVL4LJ8aVONPBgbQdXtBTrRnE792ahFaCGEQSzUyTDazkbi/r5APqCG7EAHKV
OEwuqOgnTCrJtS3Fkls+Bt4RuTp47BG/ARkOuXKfJYHT8aWzC/LaVDzl7qaWTfJZz11SdRunJ2xp
M7DD7x0P5eKafkBm54tvVRyLxpBowEuzeUNITOhjDHhrYweIIQtnUk8kt6c7d3IGBomG1aG7ciKA
hr0+iEk396Oh5Ace/+q3ZWpElsbiXU4QsCRN01/92tBbN6RbCmQw84m5cDLVbOK47pHVEIt9aCdf
vLQBukcQdDkDsSTsIzoOyn/0ghiNlo3UDk+JZeGMyPx9Y9skKHk07a4qQsmFihpqvKcH99QiOSeD
mrV4N7RB984wwr/yGmPn9RAt7oXsuvsB4dcW/UuMkBsZxSmWjSmuXhtB8S3aGCdxKBZdNYodbMTW
GIotQb6RXkcsfQP+s6y9OPP0BrQhuuZNXlzMIpl/JbEM/L3Oc1XCo/BrhhJ5ZDDyEBY24aYiU2AC
QmTjKxHN3s0D0WwMhXNmi+M+/607Zl5IfrR6HCiT5d5QVeaejZ7J3B20/9bcmnYVw9VgqjxfXAfx
1gJAI88xd3G1HkQMRZN2Elm7gXB0fdPQwe9fQSvooNjURubU8aaLK2djFHHDaImFG4F4ZIxk4Frj
M5+b4z4GlHAFfMO13zsvZwaTM5okMFMTDtsNySTOduKBe4kENRoj32TYF7Wp91agzXrveUn5LQEZ
TrQSreaU143Qa5jY8xY7Kfj1wWjFI0PPPNwR/RC/zEFOD7Qf3e2UFNVJVSZSyRIdB4yhbnr1K1vO
F7ONjRsxEWX4XDdGaq3juCjumbRE+962vS8sqD5KWMUjspMpgY5bo4x8+yUDxQNZP6zOWYPL/FB2
SKCPdWDqpTE9zQpx1zxV+qkg+W8+ZQZcz53XzRYo245B2XsX1BqAZAza8kEaaBohZhqnPkEd+pn1
Ee0RP3Zr515TVl5qMxsewkTPzsGstRUckKpGm3CwwlvTAQ7NQJx+7SwrZiK+GQyk0Ma06YttPWGv
uEr4I82t5/TLUR9SRwbZfA6yOzVIY4apHY/FpcHvdKZ9H9J3qFR4Mw2mjX2IjNfjhOTlKa/oBfIS
dZBPQ7d3B2YApbrP0Niq7WhNeXVi3pUBsvAUjV6zCwkk6aEZYYAM2LZREQSKjyrcOaPdV5XB46B4
Rw5YDyx5YIdoDu7YIrHmlA2HyAjdtzyEW7pK5DRqskyG7gCnOH8LhZ7fZxYARuxODEdL+LTDWXOH
I+N8k3dDum3E4Cky6QA0/T1prIN3yfHFkB0xTCHU+XYE6llOyn4kuq7g6yTLGCdYdA27GLkwOczx
E5wig+NBYDPvsoLt3PvEj0GRyvYe7OMYOcK4qH0blyhCN3JZwbyZpk40A+RbZbNnHxtjMEE0K6mZ
QZplUDw6KGcrGp2D8ZRHrij2reJmM+FA0Xfr2ljeBAeWYgcG2XmZo+iRZdpknJgT335wmUrJNyOb
csQZgsRZD2L5bV0Jx7/EIUOaTdlkDXIbZyyCbQWC0lqT68enno0GZRtxAkiMMGDT9xgMxkM5/2Km
zBrTLss/xZhlvGyDr8nxbjXkqIJUmwxi4Ohs7ZqT/pfAjr7N9WzAvrErYo3drE8veaATF+GTLRBO
N4mpqUIhASA7ZQbd3CPTb/UqCK6FRdFD1aSTV92ZMZtZkyn/FkN3kp+bkUSstY/+GGJsUIRH9ix+
RDPM7vusFuOrH3blnqavRai0aFLzELZF7B7R4aTFqU1T5os12eFbO2/T8NEM0Ods2qJMCQWa8Qbn
ogiBRMiZOqqanv22aIcn5jZrk5y9kx/S56SXG250aB9qZNu3kTOn+0CrCCVHBgLYhAoT8sqjOe8N
aBkgsA4j8ezbzMcMhHJK+uC4M6P9XYuBudzQIqioY3ffZkIU7LWwmFde0OYDXS5dMxIerFQdetfr
biNVGB95PVYpq0dfbcU8TDT05uhQeoPFGMYzxmnHxNthZl4lxOrR+UXxwPDMJLqGkANSC4S6b+0k
7N5j7bofCbsqdQFuxGORyhR4R6rJYhg0eLVgzu8ZUqTGt9FNrfWkDAJ+LQx8CTuY9D6CMGh2kV3N
ZMJqTS0hjA8BhJZxnq/ah9G2mJ7lMFrPVm76dB4WCaFSmnzDOol8RBa0XNfRFM3jkeOt3+yrTqv8
6Mwi+MotQm3g8hbig7NUT45uXE3iKYts5MkZ0h2i11U0XbskSKdvQDtB/WU2eLp2vZcjLTOyuMmf
XEQrGNBQfq/7RkWUWoSwEiXjozF0Y1jIll1OGEcHvGOj1drP/URmKo+/MZ2mSQRHYcZlzlQ3EP6F
/YH+caRCsk2gz/wunJQCukDWOUJ/g9Zw7nvk61NBTjFeM0LXkYOIIyzmlLjTKDwkKgmY9RrZc8WE
kkq+pT2EvHfgyTdGGwk7JL2WWI10kT9QRs4zoVshM4cmnb0HbaEzgbYHzNuvk2LLUcO97Y2Jg5ST
97+z2M1eeNf8vVel/hmfirUjgk78NkNeqTUL8XTUhgr0KWwrD2mQGE1OHVUCM4o1P/wlnarf1zNg
j5feTmFkJKUfMNRnD/Iuk5m4mCxJK+MUBrMK0EmXbRtX4D/nmNUQKOxWzwb5FskWIECB/q0uLTSb
MGOOgQ8eCKhI2kFfxL9WrVhWjH0Ox3wgXgc1wFFIAmOPTVKHxcXPZIkepG2qd8CvYbwO3bEjKH3u
y+KS9rM+lxHsriMLYnTkaBVkzPhtI9460itpj9uhtUhPGX+NEdO4sF5OX4Ca12ZbdBGjxcE78AbQ
hjcq2R6qJIw0sEjHo0UmreR+SrL6q/Zwgtp0COmqp2oTlKofV4hogvLSi1i/G0NH898jsba3NkUv
McUGYTd6Wz1nSX0BNRQGwJmSMH7uCp+ZdYT7T276gfu8sjkbQ1MMFuXFkNkPgpX702/JEd9Go5zP
SCHh97qZcx1zK0Q96eSobmZN0xvfbNdEj6gfLMkOSQQ71mwxncUQTnpbO8Z4m3pdcWjBpejlcJKi
c6iZZcaMaH9VRdxDqJ4547p97384oVN3qyGAjkNm6G6eTFRSbh3NHy6yQW9jdQ1KIDsWnAmnNnnD
4GNB2mTHJdMlQU2UpRNPSjf0/JigtdRGyKbZyFLWm6G20FGTx5buasNE/IAxFi1hoijmu5Y4XITV
GZjflP+p1LCL04G0pDFh2GIC4kqCyrnJECVcdWH4ezVE4WdCt+0ZcRvLdYbi7zhahb1pTM6txQx6
26Uttc1G2Ror+gfBh0UIF706sz77VtzcwuDmgohE4Jg4kR7elKzi31mZIXgCkjXulRNNt3KYOKJ3
skHvarIlIhCKu7updCwCO6TZvhC8Pp0wDMSb2fSteceLtyRm481fM8b7JVtL3KRDTYZsDmPxgTK0
/OgH00FVz6+N2q6l6HFspD0sFiHExaGD0LiqiIo52q7j7uUwtoTIpNmFx9rc6NJJyDLu6wfbYvxF
fPhTUBSPQeEgvSTZgSIvSPAjbIbRnd5ZbkzoY1o5u0BGWIco2glZApbyhtFqCZl1Euc2jWzU6nmD
yprjrP3LN1AfMWQDrT57pl4XVasJdQHcDZncUR9+nYtDOVa0qwRaoWhtt+AvVhkqyXHrEYHFK43v
bFOzNLwiPlM7wn7Cd1dXWbYhprlbXDEJvrBxjp+iuLefCdmAER2DUFoPoUwfROyPH6IJobvUgCBd
QThbJqbsopug5BE0wXmWYKkW4lP6CHmM/N/ad9eFl5V3XRurg0zVAMeVszzq9KbPN7KT+rPHfbPp
PKuVB9CZBMXwOBCIAu0rbnZsUZQCbDCg7EY+ABjmgsmbHP39bBIRBw7c/M0GQ/VdW8kZFNh8CMnc
OTajIjCmVIwM9Yx1qOu1fFXulCxyW9RlGpWh3MZxXiHKdQXcH5rzxJQRdTIPLZFjjA4hoNbxlB6g
1tDAKBmW1kHf4q7tgZOZWrAReVOJnJL/ewDuFaGychpm+Gs9KXS+ZZvw+xaZOT4IC0EXXabm4vQD
IXtVw7w5miDOa5Y5LDC4e+np8o9aleev2ZRY6T5lNSFZys3CnV1NaqP5IogkldaA7kk17XroGvcn
xF20ZecvPnsXhVnsJ49Ba2LTrebe3SxV9Is/pd5TzuQQI1Hp9emv2VcVMzXhDIT2+QZOSnfkRRor
2HDomkv4Db1P9jfWPHFnootPMOzTMKQuGH0DCRdkqkPMcWC6FKHpXsvYMVmbaZZuGptjBa4s0egV
hay1NaYUna0yiaUE8hqw1kQDe1RXD7+GQPZLSsm9A+sXXVDFOWplCj1c+oGXyEOqsR54u+7bwvV/
JOKOO6pmGIUYMuZ3RZTaOwYVUnK42imHy1+c/cyELlD6be+jC045QUe9ZTebmSnOFp1i/BSoGW2b
jWEZ6EoAN5YxE8pr/C7ztpla5Djo4mtI5pD8LyDeREYcZRM+yAYK3Kpi9kQZzJMHbwI04FMwA2l/
FRfK+iTfG2ZlHNuSsRYjfjQG7cXIwB2qHPTv1AczXoTJ+Al6iU5EBDmOcFNHOzdoaAx5jUMw8qhm
2GdF0149J3f2hldiouzLeDpMncmldWuTTiiMoXmwRGXeYYycNio1FrlUrjdGHmvqIxR0t04JlgHu
r2MZBCG2s3tTxe1zWfVXz2+Gm9lfVv9BxZd5cmbWWwCNzcndRw8pj99hChaFERrAud97jdu/z4j5
vZPR5SPrblmXiBDwFihVcnoarRApCi4sxBu+DQrLLzTSXD0OB7RM3XdFfdmtXDxlm6HiqViZ2ug3
Ph2qzYyCngR2mQ6vHcXwV1ZKbkEjOT5uU0jy2SbyS0XJbXAuQ9JYFurQNJAXVxGDY2LbraK+idAn
JYjGjWBNj5VYRqMDAZEggH9RuRmZm5i+/B1QAUa/DbZLf187HQqhRNWDd2vbWQkas/Na/B2cNFYL
VPnL6nUc77PWI4Q7ylq1D6j8r2mfyH1UDelVYJeukA5b5imYk9HYcZSY9D6u1R3v5kMa0TxA/7WQ
/0c3wD7ZO+5OtTGYlILiWe2godk3VdrBZAyDCvIBDN73Kh7wEbatalYwHoO3hgMQqoXe11j0uW+v
ksasxwwpIcbTLj0PT4+pD9KrKZwMjaEXf7BPKWVDoZg2cRRopMsZ2SUHIsmbmyCc/G+anD+llT8E
UQqtsR19625CcG3u5kgH2TYE8vhkd06/jxsLxAslREXtACaFJCZMRYVXLniEaVL5ZUpSdo1AROHS
JnfZ7UNZTtew8nNjzSFofHUCryDoyU+TM1i0gbYSaZL20Zoro9/3M+KoNehqjKNOjkpyhXStS7dZ
SLbiLhER+Xz4jZhcdgaE1+cxQ2ZLDkA4D7vIXWBmjAqDGz9UXoo+uErbfYrg+yLizoJcQ7aqOkQo
xkZMY9S4WGYd0CKtP8W/TBrmA+GgeXyBZ49pJgBe4h3saUrEnkm1vOo5hGdXUUwhag6zHlVMMacP
oVn7zxVI5AFfeaovvdfzObwqNNKj0qkQ+EDpsxDpFlUyubeUJzxSWAAZTqzixNoQsaWvedRqancb
yexAq27+hsVSZvdIOkmKZiEcDwXZ6vBFKst6MMNSppsAruezWCrgQ+jYJjqR0g7WHQCprfOfpJ3X
juNM0qZvaAnQm1NSXqpS+aruE6Itvfe8+n3Y/+5+KrZWxDcDDOakZyqUyczIzIjXCEJyhotYoZUd
adTSudD9GgGkbfoUngpM6TShLt8rcC5E3Q9PMfO+wbsWIRRZEqF9NMGd2tbuuIVZWz5WntzsukyD
dmKW1niGZhE8cMHr7hG0hJhjSD2CO5Vo8L8CDPszHRo4REKoAZKji+vB9UhDPKLELOnUo6KlAmqy
lfuWKvA6ykiVgjuDHwaFqKYy/9TIbHFuIGb7lowpZkne6AvcDyQveYN8Hg3rqGhifz22AgyDxqOG
ajeCF74FJcUBErQORyCOsc/Q1eqEVjnZ2YgKhC1jOMG8Ob61gEjdtSiYxbMwCuUrdmsaPTeOrV9q
EoYPcYJ7Ilp/Psgm3TSx0sQpx8bIxU+OGRXD53oY1c6Js0iRT4HWWL/jmuesLboNfme+W1Udlp/j
EGwsw8PVhjcUVqReDSOmTyOU2TPUCPb4vKoCU9Nm28iLii+JNmh3biPkexESw7OoINpTYCMJLuyX
lefCYyJU5Sa0fgbgAi2tlFa0QAE/9dxHY0dPYRnQopHEX5XUAaxtewB4doo3iHJETdx/D9FBKdcB
CsQKPRPWM91m65XC4Ln14xcX/9gM4WzfhUHOm5OvmI3ruu6bfSLl4THxh3pXZbpxpxrV0ByHlLII
TB7V8jYqfi7lgXpAjWRAmGLZovKp79W6SNt12rQhpntu1Mp2KaNde8RsgN5hko71SXVdyn188YBq
Gm+L+CympmjnKc0i+J2h7/IjfXZpP9DJsv2szHci3cSnYjp5vRpNSFu38qh0THb3V1qAUuigH4OM
FSsV+nQpIX7O2SK/VEmYnlsj5TqIg+jUzeJBt+kpj0bb0Ig5F9ICRVK7C6AiHiSpNT6kSA6OSHlX
w7nMQCPBRlEKGZiWhKBw2AWrpIMkhDJUUCAGUKBhWJZj3L3nOR0Mu7A6P9iWucKJWwYG1ZRy0oil
RI6mbMFj2EdNPXpMadkxsokq9SDVmvkYBHKdHuJwwLMgSQ3hdaxy8SwCVCts1FKHI5oFibhOxREC
xyjrMrcdS+/vknw03hVwX97KExCQWitprJ9YS+6Gy5S4sYYaAnxfS+p3rp3MkKZJeYn+j/qaVQ1E
IylWAJ9XSWWMWxnxctSn8KqVXwruY5IjK5KUOe4wQjCymj8upPBJ6RToJjcVUyBdx3orvGVuX+xC
gyPVToJ4+M6Hk+6AYIfR1yhH505OAll4RgMrpsHSRv5IGc9QnrvahNvtKVAkoIFSJEDRvwunTlS7
rxPLi3ajl+fl1qu08SVERiFexV3fv9YDLIl88BQ8BYbkkf56+DWti3IHfCkpcZyq82iHn4DyHXth
GZkB1ipWNoNRrtW4Cp9TaUBYGfpsNiLl09G+CnuZG67uIcWQq33QPtcIc3hOYsZjbY/8n7L1AOnt
oUJ0KoZqhibzqks9UOJRbei/BZAx8b4GVk3vBs+cwAGRWO39huvE95yezvAq6KnkI8eAdQWr16N4
PwyobEACKLtXFKiTYOX2QfpawZvmzlyZlNdpwSPhnQKrzDZjawn+Y+3WORAYIxS+VjBQd7lIbVH1
MWfCPTce34JKUX/3VR89B7nZyHuZct29rCDGZVMFAe0fFgG6VMjCwfCTYrf3zqCqevnR9+Groixc
JMBwObz3CVoAwSGkBy0d0DwB3yHkqvdFijpk+ZXK0h8DmWTsdEWdPJieUT3DZqKeqgstJBUXnZJH
z5P6BtVqOd3EUeZ90bkNVVDbXKqQIZxlnjrV8K2IzNxwgJeC/fRKThiwu0HdH/Euxu5RUpE4WWV9
EzwoHuy5fay5RfZejGF3Hwe6yAsduzZYPwAUbFGq6pda08uXQTdQWFD1XKD+H2QHc2TzrUZLkBPo
s00EcHycoOJJEUFv40qcnCj1xY/8dkFaqaqE3280NOWxTbXyQdK5nchqMb5B2UFPWANIrNCLX0lj
3B506ilAoBEfC3QEbzEt3w66xl0D4V6zTFGDRw/gKQxrmqGGWMqPMA3lnyjXWP7KD5R2g9WwKX8J
uAhSFR2ATdj0II1dxabZl1rYnGi+GV+lvDGPiqlqVNpLsVhZaeFG264UEbk29EDZyGoISS6T260c
6JAukmBQX90qJs22eFVtjbpAUr7hdUz7MqmkndyoPLeC1KrhcQDnBuibj785t9CFG/PSXLlaGH+r
mrK8ixN65VkfIbDcuQIAdp3CYAY1NzTAC2t13jwVciE/VJN2VgBp4B5OsfyBpK900nuMzAq0Mb8V
tPVdJw0qWCmgudNVLHf5ZqD6zSpRIbe0nai3a6XFsP1AN6h/L2mHTCLJ4gjcOa+PpeID9dRQnBYx
o6TzIDf3ecfzPvAiGp9YG1a8XCSPmn5p9BRjG7wSPthF7rpFGOgBRxKPZqrLD/J03AMSSTwrATVA
SI21uUrIKe+NyA1fZGnis6WZlM5cX05+o0gX8yU6080OnilXlHSAQxc7burQ5PwOLyu0AZJneEzd
VyUNkGGkYgr61UNTWnnwAzevdsD80kNYq/qut7js2lidZKxoUUjQ7igt2pphEf4SZZitcqXRLBGt
MCh31DGH12IUa/EOM0WIKoma5O6+UxrVXXdWoPxS2IZbV1TdcoWl7CSkLEQxOGfw4nad59IT6oL0
nyQqcbgqymjn+wLtT0iCk1FvoJivyejC59XbxijWVRiAgWsT2ByYTY7pvhxxWOEJb0nNhmtFXjox
vcJdGntj/DIEEGFaIelOMpc7a2JQcT/IONeOwAIbaRuPSfqgmdx0MKPHXZiLH/LjfFqXy8v04TZu
xc36TP3T9L4qskK1Jqzpvo0i/QXsGYD3NriF4OQi9qryJvctOuHeUMG/KQQN0QysdilH42v2my1e
8KZEAASvPo9GRlUhq+jT2kV3vl3rQ74lX0QPbm9EwSHy6ujJxzsckn3cH5GAH195YQrFndkPWfow
ZArEmiH0XnIhYF9h6XDvSXpIXQjCNVATLushbm4CL1qe9+yLcXLndASu0IjcCxBp61gvfmaQlSNo
DXWLA5pG0nILP+Ewqa1+FdHyQk4oRMzQpF+RPjVEfQLOncC+0o173jE6BOS+fJSCAYq4LKb0MgBW
bywXsTbsyKLWGZvcmi72sboJs0rFUlrGRTXxVSuk969lT/TSKAjjlqdntofSCOo6ltweal1vzl3R
An9EFFLxNqVmJhGMBgWQTYC/MAJ3apM9YPYo3/Wp4COMyAT1e4RMKHaZpQgLA+/rZwNRIGgLTR7w
4CjKs1eqkAaqDkkXLjlH7ErHb26JbVNZg7NEk0rrTqXVjNU6T/CIdTSDW9Ymx+IK+zsofHsq2vKb
zvX7XZCDgdK9ptCPUAvpW4NIQczZEbvZQ5/30VrFVMPkngYDtMPZ23qPe7E8YXKMUrjPZ1FgMiZF
4pS1kCN00YT0w9CyO4ctLkYb7goSej9dihsDokV6+tgjKjE8gyiIyw/uPmUFEg2TC630o98VKsbC
NrGU1n8o81SUd2Ziet/FVrXQdlQzM1lPPV00B3QTq+4WTM4TCSACzCRmnBwDti/sJvnVkBrEwShu
rZlr8QuYv5z8p3HyyStTUlDIzxrE7XHSNcM3ZCr8fDdq1CVopcak5qSFmL1BiKfbWplorpW+FrBP
qjn+I8p+pzCQkYESSSdOAnbuFSFX9U1V8HiKDNn/acr8qF2p9jlSLE1mhjwbJepU/Pbeh8NW9e/W
GAX6JrD0UoRARSMYEQykdPHVKc2f3jDK0T7tMopKABjLdM1NvofwnGfS3WCVXGwkpAM+6lQNv4NL
UL4VZlthEyRK8a9RrUbTUYo8KWnyo5MEv8iySPM0ZyiodojRCMCuSV9CSQ8J+dpzWAOzXktgNNCX
N4Z83EWhaT1S0AQSAnMueG6TUszvMYztMPAYQkQcBrXL23Oi+uMB/lePiPvQ/VKywh8QvoXbQ3FY
ntZ6aPYfci6pzwNuBjHN9yBw4aVQtqCXSLVpQ3VbH9BmTKXwBFANMjJmr6jMBrJVf2Do6x7D3o/K
fVa18O4bkvVghy095lWXyFO29lrKCAmaUSK3SwysIaEoGnIjI/RSXLKF6g3tXvW7jw/S4CixT67w
OV5rxOXhN+xpqfePdSQ02fZ/1f0I3a1sSeNBpGTw19T2t9lUiLXAOQ6eoiY1t3CPwtPQe903OYRT
Wiqi+OU2Ivdv4K+BBS8YEEnnJiWqM/Ro1klt5TcDTlzV04BMbMLmtYxxfzvKFSwu7UrRpE2K0riq
zvSNxTx0haEOadLLviMKT4EFvSa7p9Obqw+3Q80HJFOVxPEOHWV6CagjzhDs9aQ6pAgYZ4+sMNl9
SvUPpBBux5gP508MSYJIAIRdEydh6EsAeFmWulsOxBD8GkVeKxXsiiYX1C3cUjg97jn6utPtmJI5
w/nOg07/foGbbxO45+CbamcwstcQfIzhI+uCXvOEZJLBTbQqVtjFl1wMjqH2W4nGO1V6jUWchQyU
eKZ2jDJiQ5JuF37YHIA8/2EzEUhR9xqkmJgNBe3kSnin3tS223j4gRARAKW1l98ZyaFtFtbU1Q8t
qYYKXh1By4k3cjkfFBl6P5Sm+ejTHZiNnWx6uyrNl4Y35yv8z/AAkZuKqEjQVD7HscYmkVSYsw7p
wHHb2BnRz6oNOGG1hZqb/MKrDXPp6HEY/YXYnxklMKmmtSz9E3rGKFE7cN8WanJOo7eHAOEr9IwX
lvL1WfwnxPTvF6sqRcujwd4MNeu6p56ibis85nNVWsSp83cuAfLzocwA8h0VLjkcGArkmHoV7apt
8zvYCQ4E8V26S03nQX42bbjxSM7shqfbS3RpkLOlkqcTethlkEHUryorpCZYrbshOd4OMy30W2Oc
7VCgRI1RwR1yzGCvIWCePVmUFaJT2KxKcddEj7fDLY1qvu9qSymzaUpjaVV1d7rOA+3n7RALC1Cf
5e0Qmg4wTbpHQvbSK+dAX/8Hf1/WRE3kv0xy6efVBw3fqACDMYT0XJfPhbW7/fev5kxVQwcQ8pdp
GLMPrydtZsQVOaIWI4SCdHrb4TPgGfA3u1KPUQOpvt+OOP3Fv9bARcTZGijwkSwsmYj6sMcFcBAe
CgHc/E+3XlhsV7/+RaDZ1+8QRQTXSiDfPDeV5qgUAFAT/A9GA0mL554Kb2t+0EXdKISqAoy/QYkE
yat+j2JqZvvihwjOqUZB6Xa8OT/oT5aAQIe2sahzXZitBx4orpthI82gQNW8U7/QLaDICyfH1VWB
cDEULgO24ly1WMjQozd1ps6DhVTisAQIibO7ciT0dPzSFrIFetDVRfFPQGu2jfw6y1EWIWCBWhhi
NuW6zn6J5oukL4xsKdDsNufRFPGQB2RkAnog9Qovhij6Lkvw9c+3v9Qf+tR8oSssCu6NbF7kBj9v
3QQ7CG/wUaqgX8Od7qAfdKffcL0Odqjs2dFeu+s29+Hhy4O7Alr+8QzZexUftW2xwUzTDh0EBBa2
hCxf2XwXv2l+zczFriwVvcKQ4fwhrL2DsquP2WP8TnP2ON6H78F+XD+CJNQeiqO3wmyw1xaOU+la
xlR0TdNNFSceRZl9gYinpEKFvULuy1EPyrZf+asOHToHoUA7euCevfXvbn+KP4zJvz7FRcxpWi7O
8CEGFK7zdHC+e9jlnvp38WF4ED+K1ZfUMVZIGdpgJw7qkVnfaQsr7g+z7Vbw2fWos2BsWBgdO8MB
sY5ttnYHB8l7p9t0D9oWxvwpvkehf2mep+V1K+zsauTBNcaWlbDCDlPztWZnh4g6u1P9OBUv6tm0
wXXcGStxJW+LhSQlL33jWZaqh6IDCsp8K2ca7fabce433590u9noK+kgPohny1G26grxlffnZsMN
PVwa/rUUdrnMZtepFpY32nD8BPkO2Jq/qtdPiEZsBOfP1ks3yUe+NQ7K2lrdXmvS1Xk3ZJ5wCvZT
4vw23LfqUHkt827YIUurWtPEtdsPZUMvf4MSyjEcbPzLUMzYuFBzF86jqzN/EX3+1avYKgzqDw6y
O7barmVEi28P8FoEXqqUz0TDUrg1fN5LOZQ8lnNfOTF4/jGHmSEvHAZXp1BFttmQmT4U+mfLR0rB
aUJQrpwK38NVsSNJ199ZOccf6Vtu/0I06GWwkTNz4jeg17eHd+2AvYw9WzcqcLJRcokNtc6hQ+NB
A9JER+gW4vx/BskKMQHHWuaf4+MiJ6HWAXIUcRVHwfHnh2VXjnZOvmHE42iPMc0VByyik32h3NrZ
w3YxK127HangFP9v+NlCAeaPz1E/zTG4kh/9R4QfIlBgx2ttgORO9A1ku5Ocf96eXenaWxHSPCNW
EQKQJ2+2y0wcwpoCwq0wvdIbRs1m9AtNoDZ6ieS3ELf26IDm0+2QV8+8y5BTpriYaCNQOr8NCUlP
OHpsd0jEnHFVOub7CIUoW0eH+F5DvNeBgvTcv4Vr+hn+q1ov/I4reYHSjoJLxSTZYM7PPXhFCdoi
SQ7a8hXhTCs5I5AlC2sTGENTnJEMvT3uKx/YNDSdwpWBex3lq8/DluXBTHUJO18R7M+2t0Ax0YSF
YNLF4cKGvZISTENXFG0ik2uaMvuocTAhuUS09WHqb1CZ/zaq4sJt6upoLkLMPmIatFy1QeEDm8eQ
gWZ23Z3bYXt7yq7sfZOCgmhQUhD/R4PjcqUgnBPCHyLICM4886I16kVmhDfvl9txru0CAlEYM3gz
SJSePn8bD6N1dEjr0umkQ8/1kGJfq24VFy0jO5X2ZnyX+8+3Y177RiZqOICl8P/W58sP2uhErmhQ
pzeTDcbae+x4FpbBXxx/HicM658Y8udhjQjzp3FEjIi2GRgOnt94P+UQizcg2cYBqBPqVBvfO9we
27XFYVLlYpGLSBn8dSRZgMgsE+V9Zbh33V9B/5w1v2+HuLo0VGQK+WaaruizUw+ZJ8xA27Z06vyl
gIDrKT8MXNHwqbgd5/pQ/okzS8s+/LAkoQlKo96JlHu1uZfqpavR9BlmN0PTRFyCCrCscILPVp+A
jDfAhGn1JdnjCLVh50bZWznSzdNE1dsN3jhuaTGk8LT8fWkpXyzUDlfpCB7+9mgnk84rPwV1G3Rn
DE762bRCBUVYPAKm0cagvOh0GdVbBz3pwYj7/Afy+5M6dpfjZWzpWrRqq9S89yNf59DEC8QhoaU7
/ni2TSMDxaSCe8mpN6uOBhWW6BmM1vHBs4DoBULeb7EMK06579WvGgRWUKcd4ggov2vBQwoc/6dn
RkhlDnK9h7tmTOoeAB983PweAxcPrpF7CNxgoN21HJ4xW6Rk5eb4wslFG2yyaMh+dz6YCBtKIM62
qqU8SOg1g0uWGvkgQ3EJFnK8PCXx2adERQiNFZMDFf7PdOhcnG0dxlmDWQ4lnGTBMbNXphiBr2SD
huKuwrpEGZQDd6nvnvZbLOpnE2ERXw7fOTBWCQpVNLjxE/kaActVq25HR2sbg7i//ZGvfGMMIEUS
qjKtt7lySozekViAuXfkOjh2UDWzrD/0xvvtKFeO109Rpg18MRPBaOIWLxLFQm/gXvVR7QB1FikV
SirBiD1cFT0Bzt8C+E2cvO8eboe/kh8sJLI536mXyCy5z+FVSQrFFK8CpAREaLqto3bPirkeqoU4
01E6/+CXcWYbRnBNBdIyp7pZemtj3GRw82HmFd1zS2P49piufDjyhMVisAzx7xuqLKpYTpjkIpHK
aSyVW1FIT4BD/oOjneVr6tSbZDbF7PYAvDNBjWISq0a/MRfbFcLevq2p/kLx49qpiwsR+joGnWuD
0sPnbzTCzG+NZMrh1qCv4Xs123aAG1YYbfFcepMfgpehFR7TwqQdn65l1Pxfbs/p0jqZ5fe0peFf
RyVzipljY/Ug+504WRfVwmCvxpHQmsDRgqQ971o2nlWjL846UWp/BfyohBGhgkeRFp7619ajJHOH
AemsT++Jz3Pqu30eh9O2K9HfTJTnMIcqb23a7rX3hs2/n7vLWPM95vq8rQdi4UVgIRqBzC2+NzGa
Hf9BHPplPFAof8rzMYUo6+ojjuFO4Mvm4yDzFIBaKv22dIjvo66lr7fjXbmaWRJvTgAfMgfPpAp3
mbrSPkIHfzoEwfBjz9A9Jd1S4e/KVv4UYlouF9mxrdUCRzjOia7IsEqVMGEecASq/oNUL9Fo5D8W
N835m8MLTCkbpq2slt+RAkGM4TkUft2eLWnapvMUeBlktgzQKtaqcFoGODNMfSRAzX30kYp7SXpV
4u2EY4Mb3dX3jYVo8sLauFJWYiJ5w4mGgQrYfF8B1Y/TKGaEo456grrroJ903n1EcddfwRZYSMHX
TjWJd4ImUwvhhJ/+/eK7JW0h1EM5Lfm827uhupX6/qtUgtP32hO+R444qntN6d5uz/G1FSlLdBlU
GT1CUuXnsLnrCZFeMcqwr7a1nN0jnPTvsz7n9T8hZokwBgas6NNS0URUK8XkKURTpg7+rWwblw40
+E2J7MT9UhNn+YlaHGx1UCSOBOYQp7YNmjh77AtXtyfsT59svih50XG7QbxPV+YzVhhUmGU1Kx2E
UOBiICEOeBlQ5cRSi0pt0/qaDu+q6J/NJm/vYaJGQEILRP5gJg7cT8Wghlgj+pVsh30N7QkYXLYS
J5CtY8lVisRAUAineESdHj6sB0tJRMPPRe7uoIYuWn+jDLazsHBCrV0LGXVfwmWt1uvgBOVofLTA
CL1UoTUeWrwUVi3SXqZNDQhlhgxZJI/iD25oDk8fRFc9CjU/FNiY7TrD5mMnQMJceb3vPpgd4FdH
lo1uE6PaAQwKQwal6C3gepVJq9oHLYYVykbEwXgvpO4+ygR5j6fWWspHZZPmxrAZOzhgiCkNZzQx
x62qCSoGxrwcbXilWbJuoB1Nvg9e+TM2E2s7jNX4NpQ63mydEeYPykiv3wa/VWOSHAJTNzEthDDV
S9umSKIvAg4/ztAEGI54XJnchV159SaB2qA0NTBg8s0f07IlwMQxuO3B9TBOgVvk901XYu1BZfYN
OhWYsBIdn1Uu9Oa9hLce9MlwaBe20PUznlISaqHkhz+Pg4vkULRDWNT59I6jntQ2v8Fn2aq27t3f
txf3UpxZwi1hGuSKwZ1FkuONpRcnUXPfwtg8dNboO/9drFnm8ZJiqGKDEgxuCt913lCwYMDMlDEk
hsx4uh3sWpq7/IyzgcGI0vJO4zMykFMfGU+47W1vh7iWwBHIo+RHpwuritnZ3vFenMQPeKCZEtBV
n7pSjl6amW+EOPuegct30QiHzfkf3MtMi2qcxFtElOfYH5RNhFaZ7n+4RiBUnOHoh40ifVx4FEul
7Gvr4zLWrDYHlx4hk5ZpzA2oPlAekw1WQC9I0JRPlSUo/+Wyn50cgyJhu0Mfk2sgRHTPLvVoncsv
LrYZ//7bWROq6f/sr9m3y+QhihuVQNEk6g6GFRcvYOpvo0JbJ4geEnxJh6pYKGZdTy4Xn2525gec
AeAfmU5FgNbvRsK5G4STGQS/Ij++GwysaSxRTOHBdwiDGV25sN2v3RX5A7pmIQWELOh82EOP+UBN
fKmYbC0VFNxwnfnuClW7vj3B1y5TF49ZafbyU/sigyHAIsXW9j2NMW+yijBfg+yl70wuE5G8KjX0
Fm+HvfZmuQw7W69hhpSXMlXGi9KYemSBsVIjiiEYWXjt5nasaynmMtbsY6Z402jhVBcIKmOygkX5
ZGGnX/9c/1QeZtCJvER3MySOEyBM5WNW0B3L6PvtUVzb4RejmJ80ZiNaowvrjG7Y76AUbB5GdiZ6
Z4QN7m9HutKtmQATf+pZiqpxnfp89ZQqEXGCLqqdfOXdK+fGtp6zb6rzFJzaU73zn5pNItjuLjql
97p98F+rpc7x36vj8w+Y5uLiVE1dAaXBiB+Akqfbb3KYS9aX1rrHgXbhrFsc62z9l4UYoNdCKIWN
HO5E7l22+tPf/IpOP2CEv2eQ+ffeA7SjE9ill3z7bSnFLQ12thVM+A0GMinAlxI08pGenYzr1gHU
lPDt9oddijTbCLGRDXWqM1b8qVqk/+PDED9Vw7MbFAtp++8t9+kDziF5Kg0qNSyJVMqnUv1aRwtL
9Eqbg0aXioQOgDzTMuXZUCo1l11VBfM39GfNPeN4ifdXoWzG9Dj0uLsfFXRhR9xybs+g+ne61GRu
nECJaOLofyHRfa+qcIVBQYLazqpM9lC/HDGEdYIVX4emGyoQkeNZ+i7Jj157J/hHSDmDdtSV+077
0LvHIA1seaDG4G0jd4W783qs7E48RuOmy1bG6JSSApdgH5ruceL5I0KzbkHO4cYIn/6t9cnNCJ42
2zjRHQOVvjw6DuXZqNHr9R0rjm2Ix1AQb4/7ysrhbquBQuO9rQO1+7whKdNkmYAYmZPKpwT9qcy6
w4gP4GihlQsnw7UZvgw1La2LvY88+QhLbAoVnFD7q5AWgpkWCCvTW+n5wriuBuNyNnU/pv7HLNN5
Y8dNSSFY3FqoYo8bUcCwRPoQulPW3KNTu3AU/Z3EtSnQ/4s3S2xNNaTUZ4gXCW+iUawU+QXS2mZs
/vWp/jnOLKtJpqvklT6NS3ORd8UvXf6RaVsF8HdumHsTRtPtBXJlIrnzQWigWsf+mLf/BNlHGg54
F2/8tejl+2D8OtR3QlqcA2SDF5L2lVlUgJ2blOkoeEJP+rxEYKwXo4VjlyNrrjMg8+2OKLpsunRh
dfx9rCNsfxFnthRzCQPZSXMCK6pzH93haB8s9RqvJMpPIWYLUBkV+JQF81a7Kvz3ztHV/e0vc3UQ
CqUX6kOqpM+pJvKo6F7qM1mq37wjq44ijv+Uhgs9kavjuIgyrY+LXdtKUOsDkSgR+W1StKNg8d+N
Y5bxQ8G3qBsRocX1BrNOaGwrCdDifxVFmd3kVA0KJjsEp1guv7W2R+iH1LtQol2YrHnpwkyK1lDR
D0SMXDv7rbxSoHfdHsefe/vnYhhr958PosifP8gEbKo1gxhDOt4F+kkbcNfE7Q4xg1UepCeouHbq
d9sOLYx6NNYoUjs9ChV+myIxLyJh+lxH+sKxPX2jWz9qtnHTNkxrS2B2ExxNs+diuPc83DiPMG6l
aN02j7cn4WqeuJiD6TtcLEq0YNs0lKdFiZFyG1i2ELzHMsJKC6/hpe8528QNfoOoH0+bOAofmrI4
JunL7ZEsRZidGxnKuGYvEqFDgizdyvUi9WVa2Lc+zezEgF+LfDsUWU4M8cUMQ5RzR0wVG2t4gP+8
tiJzgyulXVdPCGUsbLorz+3Pi3WWPRBzosHeuWwI8SVxqUA2TtGck/Gh0g99aOEdeEwFeSHq1cUI
CIez31Jp38++WlWa1LYEv3USUpaL8wMyOl2Bry72UN/0J7H+dfsbXluNKOYZ9BEkSwYU9nk1oida
5b1FvMZqfyclXJUg2TZIdovK4oROu3v+NS9jzSYUpRMZrQkkLrBQTVYliMZT/g1DqudX+an8kS00
Oq/Aq6lRXAxtlptNV41DCXyY0/4Q74M34zm6H34Vlp0fDRim65W2f9MevdXt+by6ai6iarNcnRty
7KE3QcXiOVt3v5Fx0u7UvU8Vwcas4nawhY/3x9/kIpWYUo7BNUotzlAGK1h9zpiid/pkqtvbca6d
1pdjmqVtHwmMqA6JkyjWHn790e8C5B2XyCVLYWaJuJH8UknqKQy4WrNDeCW3gx+3h3KlSfhpVWhT
UruYs8EcjKGZggi7yMYl4SN8QfkA1Gf2oT7j/xIspOGrZ97l5M12tAlcuo2mj1Slb943bHO/1ivY
9OtgC7NBs4Vf+VF+aUvbeozfbo91aT5n+Zm8GZdBSWRF+dGZb7JS2YX4ejvG4vBmCaQdIglZf4Lo
d7iVul8luz4GBw2dCljqj9nHeOgfohVUdHlrLhzc0kJC0WYJhVNbBzlL7NiyC3SczqqDXaieA9Fc
fxHtdGss3JGucFR08PuyZuKjSkvvD2ztYvW4QxJYeS1Vjpqj2xyfk/gQwYlUVnJSrYIQ+vxd6u4a
FKqHlVDch9HCTrxSYph+AHKgoirDkJ0/acZ+9Kw4VYFJdxCUEINCws0ZRJtvO8BhDveDr69Hd53k
66UPPc3m5/T9OfRs52QmEgOyAVwau2zPcOoSzR1zF3X7ILoTrHOSncriI1O2pYHGrN3K+Lpma0X8
JUnfdB4pmi2i+oUMhG15qCnU66C7w5t7N7aRY4CdRLxH+EiycmXhQFPlrV2XX1HGRtrv7I0pPjc7
NAhROtpjoLMpqV9UGHFT4De/mqOwFjDzRVZekncoW+TJXsPjVMA0otunwtYN93o62nWyH82tPmzL
9jnq71zlrNH58EIPubGfXnD0QN7o3CqSbGWNDzEumvJKlzeAI/IcAbtzmOzDYSMislSnb4npiC56
XzvTesvyR9A0jpIe4+FxMvWQIgzCd0bxbNabJFKAHZw0/RCin5qdhPbVN94tZV2Op6g8ZqhgFdHe
yJ4SnFerb273kpHMrWej3WU6UhDbSDmn7B+Rmrse/KhUUIbnbty0hrwOXFtNPsTqS2YEztjjFCys
I/3ONx3462n4LGTflKFaIacO9sapdY/pwlSiwP9bWFnBDzmD/eh9EYf7JDwLeeAgboFtQrhLzA3L
zwmzVxdfT3cz1r/rwgkthO/O1LFa5HSj7x0yAX5xapF5qtOjNqIn3ztRi5XFuhKrvdAUeA/BUJDP
sYJ2fGZuzehDEbVNgsiGtQRsusKb0MHR66I4NdonhsjnzJ5oKP1rflOTAxxpb+xLiDXNGvnnE+Kf
oDkflDvjtVyzwp5Fz15iv1wLr1OMUoH5wZo15zuziDWAnzLh0ZVcyU7nRE56ngw47Pdn/eSt0sOP
2qneq3WxcNGRp3NxtjE/RZ5tTKRGdaPkUJvSYIXj3wGr7HcPtTeurs4TNud3+bo6DTt/b6zyVbjF
U15ceaulk+BKfvj0M2bz77do+XgdP0N2GicjtLvStyTjbpN9vKY2J9zKOEX2h/Xzdmb6+xakf4o7
O+ZafAQG0aipy3v48H7N5XWV53ajLI1v+v23pnl20okRTheG1mLMZSf3qqMc/Q2Klg4S8tt67R6r
Hb7ozu2h/UF43Yo5O+ESHwGH2mROkzec0vbppsCNd00BcvWtvrsH0+R0C6tpaZSzW3OslHFaTcvY
sA4KtgL9vSLsFkY1Lcj//6hoKX7eqdjXIvhfEiPUkQ3SdqOY7vMQC5DuW6/TxIz7b3UnY5PrR2jm
ls4A7rIL2scoWnphyrcXjzWHAVlWLOdWy0/hMvgI2wIcyj5cRffu6nsEA3V84lSDZ5Xa1caECdRt
aqdbHZCAe749J3/9jkmHQ8a1RoFmgoPZbPN0iPzGaJ5xjRrKjWyisk5yrYw75KlvB/rr+xJIE4kC
AJQUPi8uW/EY57oadFTeZNTZUjsX1soiUe+vLzyLMtuTcquMcV8RBWqVWdoj9zM7C7fpzn3O9phy
o+NM9+pfgxlnUWc7NEUg1fCKsENz4bEOX3Jt00kLO3L6E5+W7izEbENSshQqsWFgqDeidodW5Lss
gFdbwwPJ7tDVin8LwB4ebn+0a6tDm7x3+WrAiuYPvf9N2nUtyY0kyS+CGXQCrwlVsjW7m3yBkd1s
aK3x9edZYzesStQVjHNcDmd2yZ1AqsjIiHD3BI2ZUg+GVdQDPRHKdaL8OtR7WXm/bWb5ZD6N7o8d
7qE3q3IPARtMoIm4zpYASveCnfxdMK3gYDznT+VeOwKebqFkvWJ5cYcxy2C1U1HGYWgxbukCMkMM
IkpALrzFqdsSkb7VFDSIXrM94e66lXVcvgM5g9xCdkHVRdAcRm772B4ipIY9ELA9kh+DO3rhzrhb
TUcsclmcQc6xCtqUDySEwUpzRxt9WVQGuhyRmpuvo32XlEeX1k5pirOHSpenRT+JsDba0r3h9R/Q
HwebowxEe7ufPf2+QWAUWi3EEilU5Vdm96qTwVsAwBNwXIp8rX6SiiKX52wAm7Xkif1mYFksTV/b
NFePBQNOQqJaBs6L2zR6a5DSxLQi2Oq+Ok+0dEc4VLvyl/9AnBrpkLvsIXChLfFfNivTqhYZiwgq
Ppf3V2fMHRSyYBeVpQ/1UbJT17fTX/LLbGlWdd/9WrHHjt3C6ZzZY79/tpiaIKdtGBaDRWQ6b1ro
aVLFirwGGH3AlDq8/lZmdtmAwLbPmUV2XM8sgsw91aEyBnH6H8FEK+Sp3dwVehoznP5Em/vJJp6w
jcEQ8DVa5Ee5Ew7xCjnD1TtEh8K5iCZdUTW41a3TsjEKhTmj9KBKIHj7fXtarw/yzADnAgh0ODOI
5KG7GFqumQGpNzW2YtF4QocmZCtK0xLApzIBaB1PKlLQIfVHVLmHcAM9KktSNIqGTqgQVPeAi20T
A3jhoX42NDR7gypz7YGxDPPZmpx9LudA+sRIKjBB4erRt/qP4edMC90Nn8vNU0mbjfEBcNdgxztl
N1oSBOmsyX7+6xaYy0/g2VgUQYXOnYYZy+ZtJf4QukcjskwDLVprefCri48ECyTDca6BvL3cgHGv
VVHcwH/NqHXlc3k3jqJ3e/2v33YEPXyGJIEDxOA2+ZhDKn1iHnkGCy2U4e+6O1fbQ+51+t7S4EXb
tV4dWSA3d28bvuq2zuyysZ8dLghSQdanhV0T5MZqOR9QpraCYnLC8OO2peuz+GeEXFQJIVJtbgNY
Msy3KHqFiOrtfz87IbxjQpsLel7QPYCglXOEBDKTwRBU2JIBtAGR9PAfzPEJhKdgarjL1vo9ro3m
3BrnBgEGm8MmhbXJfOvArgv6odvDWTPAbQidRNooMQO68axKn22/uf3vZ5t2MV0KXqt4r6JThwdt
SPKkKKB3GKye/Go0u2i9JoKAp2MG1m1DyzwlDioyy/9ryeBeWMWo4HJOYClSoNCB1ntknJP4mAWf
AcSHAlmxqjxt7bw33wYIvUMap30Ve60HgXBx56fNyo5fZmrxPeCMQmc8bmtEsdzMThBwU/oc35N8
SRSIgRZdRQ0tDnfoUkJCpBVXXrHXjphpoAMIyFKTQYgvj5gaYXpCNANbgd/ZEzmUCtA4kgPtr9sT
ze8Y0GQiZCXo9Ef3GICs3AFQoYubNhkkkWZkKkXRf0kKf6VezMdSzAQRdZwydNwa6Cy7HIqmACvQ
JTChlI8leclnBypYt0fBzxZkK0VVBC2NCjo5hpe/NJGEBVRlQ6QWAGy2K0GhUeKJEJ+fw7XAgncY
zBIjNkDnNEFL0QLRVoENy48KqLIyaSJI4gyRSCdjo48fmbGLzHzlRC/Kccwg2CBNqK0ClaXzwLOi
nJNaDCaVNuls9biZRWmX115kHuPoGAROD/lEfWW3L1fMFDWQawK0h80O7O/ldMpBKY2moEL6q3+S
C1B65q2rrDVTLVjEJN1kRG9AYqHHCS6YCwdGIhTgagH1fGkPIBPSvd4ebYEKFMRRTmGBmx3kYdDs
YQkqUGiNyFtIFiadQmbEEmzodznE1uy1h9XyROCz0AKFaxvvyEUBuzRSvKt0fJaE9qTutTVWSjCn
HpFzJ3oaN2YWrX+42DR+RYU0gMKTAbrLymHj7u0e2VbZgo4KRUT077gJaHIaFgW5g/3PqKFVbgW2
D14vAz3Et0/QIvvLCHOQwQHbCchzAfXiHA56fiD1mEkjNaZtBGmvwK5NGjeW/ty40p2/EbI9WK6w
At9C+vy5NumLNBZvngtlezHuCz+Geajn+lAAfTSIlW9/3BcWIhmoEeU02vpuuflArQzJrJLeTfSL
UcmtRYiLdzVgERIcFaNnAhHhgl2mgWQVGWtdB28A+iUk0eqLt1jTrXqCtqashgAsgla3/yk3rw20
SCDntI1isvJ0WLgZAi8GIgsgMXUDXZT8ahSZKYfmDL0gRbsvgIvoxPZpivUGTRvSg1zFtthma9XI
hRdlRvEYxIMF9UFs08tjr6cmJO9DCbpksXlXV2/lAO71Rh0eG6E4TLnsQH3xDkKI6KTWasjLq+3D
aChWo6BlvQIrQxAcy2B8WtmYzHdfHJfTVwGMBgYeGWp0nG+vmwlqgTWmwm9/FaW6F8F4r8UqWBuL
o6F3VjCC8C3vvplyei9oTJZN+QVY9/vtz7i6IICNoC4CJmuZf8sRGSqJwSgSlGnxatZQfDJBX1UF
dm9ImwSqN1Bh/rhtkg+2sBFRH/1jkjsScj1BQjWHyRobX4OyjBgyjCDt6mFThCsuf+H1OGPc2o9a
YEKgFcZ68KOCGh0CkkRbewEu7hUYwclCrw5iOxmLebnBIEM/xV2uECpOmgOdNq9MZCirKCu+bLmP
QbXAqtvw36Zh6lxMExChbYWWcQ5pxsOUi1+6oUGJJmu+zTMpXm+v0nJMpioiKERAoIPlhc97l5kC
ILNGfHTBQcYdtPSB0r9iF68kUJf7D2ZMcNqAZwR4X8LGfPbkQmFK7tvZ9FGafW1jF5UxFTipSkTP
3ztBBf32oJZbD5TtElDuIIdG2MaHbEDYha1ZMcomWKWgidn2fu8kY/aYmLPT5/OKvSsrhphKxZZA
rgSbg3N3UWRAUkmSUQwufvW6dJeO7VM+pVTNg7+MqyEVLGFPYFDAv4FBgjtUAhMGzGOd0LAhj/iT
xQZ0CBA9jBUDBE5r/aLs1Fz4LlzyIG9icamC1DDPNisC395BER1HuLMa9VnSvgagoHMRgovEyfr3
vB+c2yu32I7MokqwRcBugmwLd8SAEc4SEGQSFCtUS4tqp9N++9NaJ9wVK2ji0LDfcZQZE8flboSo
zySbOfjl6vFuLL9rtQ8FlJUrcLEnDMY0aWCtVAS/AOxd2oB2YGmoAUEszyCCIKSqdyR9m7qV87t4
2WFHYCAQ5UMECjQr3+/Wt8pkSCk4JUFcJh3AA98CeliN23RU4v3UaV++MrS0CoCyL/t8k0woO9UQ
zHPk2B9Xdufi3CELLKFJBYEhkK3oZrwc89BUqTmCWY3GsgqS/xoSp0amKi+K2qfbGXQFNFC7tb5p
nK/lNmVIXhlQO1yyQH5fmq2gld0rFXrHbNve2/bR3h/xTy776brU3W4pxd+Oruvin+iWei3deh59
8vDL//5AnTz/RZ+oh9/e4u9P+HP4sw77ffxisZ8WftjsF8uitvX4aG/wc7+BLZv9gr8s/GR/hP1R
9l/sz/3r4+v+c1+i8I+P2+Pn5579X/Cd+7+9N/AIFgkeqIwaBfxA3DSoHUSEoLIHwVfgjpL6AwB+
108Ovv5y+4wuVxkwJx1nBy9jVmDgzmgwadVct9CVL7DretYoFGn7DIK/6F8pza/bxpbHCHcSO0lo
jVVhlxtUpvRDJJkRoUlaPjShuB1BfN1CuKeX18riy20E0gtTR+MKcI6SwdMdJYES93OQE5CFJ3bh
vzZVZYcN9NnkxsnbDwhS3h7a0guhCx2rpYO2DryGp/To2Z0YSolSKnFI6Nyr9V70s9SGYmUB3sFs
Dc+7dOQwBSATKOUQtiAquzwhUYOmZq1JQHzbG8lWguwUjfops8dJL0IKHTx9F5Cp30OV9ZVAlHUl
C8DO/eU9omjYKcwdgmdhsWNGNClCILcjeHeY6PDKqPjX2Gys14UJto/OJrMElwOR6h6LF0n5puiF
ydamotvWUB23qgm6n4qUfyZCX1lDnt4rnVhZt5fzyk5lJw8vEJDI4c3DfUGW+n6o9vgCCeRtVtZL
hwIs+mo+vafAdP29LfA6oXUVRAJ4XnEh4pwpExSkEO6iLmVLwk40jxlYRPO19Nq1MZ3bkS9ntRZ6
rRghWYPLBcrv0tGHomrUGFaVrtyW13YIuDI0BVxtuD9ELq6p/DQJOgkqoFUhPVZl8BETYWXOrhw3
0L3jvpfwLJbgHy/HMoQJhNZTPA9rqKHTRuktDRQQNNTWYK6LHlHsxQtL3E4YtTw0wgKz1qloP4se
Zmy88HcrqFTSMtS0kOfrfjaNXenCykFblJ3/Ma3hAgCsC32y3CDjLpjaZpDx8EbHZ3APyKcqbqrm
YZA9EZqOanQo+p04eqXutvVTWIOCYt+ZLmBNc/Hz9h5d9E7x38JNgwr5PD9imwffMhVe0N4V4g8f
rZCKdui1na554ANN/T24b6HN6eiJO00ryaor2wqhkS4j+c3wqfyVKPW6Uug1pqOsRXAudiUuLLRC
3h7olUOiSypuDGBGkHbhkx1d2xlKF0A2DP1pX+jodMFY+buYZqfS11inrpgCLYquwM3ICP5V7jxW
wVCpZaLoVCD1Wx9Nj2Wj7aE1/uEnZbcyrOV5QYgMJmhoXgGHsyDUEkAnVBUi28WK4FWV8aEk8q4r
zO9/O3swgxchSAvhx0CKcnkspx4i1ZMGM6TtD+GYQfhUdyIU4/AMX8kQnTjALu8h5lrAHgfaLhAv
q2y7nF0Spio0VdmHBm68Sfw5RO3wSmJZsEFUlO3U2oQQOVjUxy3qM8LwBqqNKnaVGHJ+DkTajDdV
accY2pMzbjABvTKThcx2tK2FQX9NQS0NKE1dDr9T0QdrTRXOY0CJXgBqU2QaXgAtWrJC1wc65WuC
pB6kMOdIe5WroXoQ69TcYRuNLYL0oX8pw7rsvFHRc+Txyjz1VAVULrhZovobAQXeSxO18Xdo6rXb
OB+73z6J220jm+MawmV5gBDMK5BqUgkBk6DIrY6s1YCZx4lJ8+K7ou5jfcUpX/v34zGL7BiWE7EJ
F96VZgpx3SI2IIVb/GohFDoP5PWvNxgwyH9McIsuxEJfBxBWp2Lv2xB4pPFALNLZbbZ2Yk4RIre/
0DyILYa3K+SvTO4W67UwF8c0gw4kLSiQGCwfrtxDXoBO6IMG4MQFw5CdWb8Ht7IMxfGf513qDVC3
6OhraYv069OwAhfCF7u12+/KRKNOgdQfdMDwNJC5i2GOBOSFmwLYPQXCBzI4bJS14S+dEyuF/DHB
fv/sdLVzPwzZkBvUCATgIpIxQP+6OGxm8Ik5TSGOL7cX9soFA7FIsALo2D14/PFBA2Sw56QzcpNC
hpzqSrkroaOBNKAl9BAHFqR9LVYvDUQcVcjoGeFIoZwNfr7QJjraR+R4pVC4fBehAo+OCSQ+IcBA
+GK8Wc9xGhHBp1KuPqkqOs4bwN6LBoiI8N2YpZXnw/K5cqrjobiKlxiCam66tTKdlCqChnhW/Yog
sRobn1UE/RigXuItkVcCtOXgWIbLQDVNJrh6+H42vDcVKGu3yFUb80ZR/EcovFKp648qAk9lXmtg
u7KX0ISItUUFD7k8gzu04ECqgfIxDeS5JAA/HU0ZXNBgSH6+ErUvzwV2D4QsUC5E+mAh2xQkpS7I
HZQGKz3yD3FDvoa5nVcunuVVyqpTeCojDcQKFGxyz04G6o8+aCGhXqr2P6NCfExC4gpKsXIelksE
K6w9FTk0A1cp50sTyPdEYxQGVtlIH22Ze6DAfhkFYlK0POSW1Bje7QN4bVgKrm7kuOD1EP5cDmvu
QLwuSElgkeIlL9u7MCLofFpboUWbECszEoC+WHEHqC8+J5jKY50VApol9+8ZTWiA3Iz38WY51uNK
+mrRtQFLqFmh54mA50iBrcsBhYjufMjAhpbs1TbyRZ53aOyUIpVze+JOM3N5UVwa4rb3oMhjMkV+
iK737FQ/rlFDjtE+CaiSrWCQ7C/AHOj+/d0+ms7x3qXbkQ3ce/hQ6UGlla05paM5H/RBpchxoyXx
zXOerc3j5+d+LV+6PI2Xn8tdHrIRJkEdYF4E0sdW1OWRlwP76shB8kS0QVqJ2hf7CjAAGYKueL9A
iQo0b5fLMA5q18Z6EVl1LFeOrhXJBm40coIBgcjtlVgIUEmwxfrx0d+owwHwnGphjGbvvpEiawrc
WcL1nItOPr/6ab9pktcuHe04OPRE2IdpD5ialUFrfPT0LHbLRATE6q72fxOy1YYV7y4vHBP7MENF
V5cugvCNP81zPQ1JpeqAleVIASMzFMP3mXmjIIkq6dkRpPaRbul6nYBgTNC7dlMUsvYQplAuEdFZ
7W+yyAjCXY0dP1F4bMWGVLz8OICcqLfrfipFVxJGYW+IUa5aUpK2glUMA4LWKquU945EUFBHoRIS
kLfn/MryaiY2lI7EBVtdlqw684ayH5pIQEOoeWgOGpj65DmxhGjliF2ZPjzKELNKeAYvCY+rpCpF
JR8Abey6jSYIjPp/89fjwBDQ4cQcO/pCuW3azUGnpDXGMfv9axiKboPSj5iSFa+0nC7QmOKNhJeY
QhBgcEElqGghE+/3gG8iPaL6nxVuxLzLVuZrWUdgbKlnZrhVEY0C2AkfsjsDdCWe8lkSaTIN2n7U
QAVcmmZLu2JOrcSXMad5Fjpd53c07uIB4uGRsYbaXrgc9jk6eFyhPQivz/dz9OC1K3Np1GhaPWay
G9ZbRQWGH0ABYtqd+U6K76LSULNkf/3UxsIRze9DfUjSl9urfHq+X/hq7ku4+UcSDywHDb6k6Weo
g206BD55Uu0NeWf6MtI5tgQIqSDfi82TKLrBfDdO31TBt4N401UJMMETlbtdTWIovDiZBtRVpFCw
hSHP/E70iE7FqvAvu3mX38zquTprdOQf1UKSDgTSIBrCp3df9gj5LighrRvVG3HW/X62WvgAPO2l
NTGlq7sVS8Y65tBgxidDAqPXiz6aNdqlQ0G7tinsTOg/1VZIV3bs9R3yxxK3LoHh+6pSw5KCDmVD
QGItdFtt3OrdGs5hzRJ3NOQMi+YnsBQoou0LOPAgpFTSB7VzV/Ya++bluv07pgXRUF4ZZApBNxhV
vm2gq1HGP6a7spvtLHrshNiR5xr+35qFO0n0ZGUH2LRqQqDhNTXflfKVGCC96n4M0zERAfns7nMz
g7I2uKJf2/JtMleePMsnGDsc8OEsu49CKl/D0JXUJwTMkHhu+XdgfbZJTR4DiaRWOypuIqvuKM5W
MBE7M80fif9R1wICVD/yZrNHA+5aoWOZe+U+iAu151CtRsSRGs11aHBMQCKLUKU3D00oW6D+tuZo
34gPQwtkd/TX9xre/UCkoL2GRcWnFrWzey2TM2GIMjiKvA0dMxaOUNx22rRciY6uDRF2IBWFJif0
G/CRgdAkeM4QXAijJsTo/Aa9bjyhxyqbWgSOfiO4+P/6no+CkoWwLadZMvU07410ZcDLeBlQOLw9
DZQdNfhpvjiXKv4UhxncTFw3P8dAsQtTelVa3ZZH6KgV2rMfDFsD+sUmmqAzNXzUB+k+UlVX6/+a
+xE3BTYhHt9I8OMhx5dfClDNpGWKQxoncnMvx2C2qor2QzGRGMVvJECXZNFrEMT5PpzmCLqB4r0R
dmuUd6fZ544wYWV4tFohNEC30GV0Q7pC8tVQ0kATX2ZOaJiVLSu1eJB8VNp69CmBbHYA+tOMn8M0
yyx9AFV3Emkylq5Dio/4T7edyvX9crZKLFQ625ddYoK9ScO+7FrZyjWvr7eifizQkmYG9wogomK2
I9qhy1acw5Wr4GJ3sN8/s+tXKBrlQEBQ5Cohaja40Zw7RZut7EL2+dyEa8gdYoC4dqSFSk0K0SkJ
uAGNJvFOlwJwcP74LxN4ZoG7aSSIm0RijoFk5l1A3kZl22TAZ74p4yMwFojFVfkAms4VqzxeERv6
YlzcreMnICtVDYxLI9+k+c0XfC8Vd0L+UEdfaesJIPJX16Lmq0sGADTQJGghQGbkcsm0Vo1zfcJI
VR0ew1c3mdDSIjdXKBSvXHNoUP1jhpvQWqxDsADBDBSGrHLwwsQB1ZYyPhUobUzdSgB97UhemONm
cpp8uRVKuIakeJBAgR4f69yNgt9pCFi04mQ5YgbI4X1CCgY1nL9NkrBl/HesEDi6nNI0zlKpTXEh
KU3oyIbwUObZtk+N/3LYzsywiPDssM1pgjouc3+l9tS097H+Pq85kqsH7cwEVwsowH8udiNWLZkF
KoIUrRdWXNXt7YdenstBJEULWQ0fFrow9JQR4Nkx2JlF49w+WmwX8x4DiUyU61AHQtqP2+VBhQ4L
A6hZqBcoTlTF4Dg4SlWLms4e9PgrYeq198PFxcS5wUA1Sq2JsTKVtOunLy2UN3m7qYrR0sGnF5r3
4oxGbQAea8iuCsQTSeMZ47PZbTrt01TvROWzIJ+CYqvyg9nmdlMUtjrsBfLT0MGA364h/67MzsX3
crNTpBXpxQLfG1ZTTmW9FfHq6fptgs5y9P71JYQf4rVGA3YEuSW5MMp5hCCTjagFlzDNwGID1okh
n2gd5Q74vq0uVqmofDPIKjiFHYqFVYbRYn168gIPpgKmlesjNoI2QMpiB+UM7GnLDG3jLoUU7VR/
qXr2VOtrWkXXHttwr/8a5uFhQa+kKWaZvW5fuuG7JH8FpmiXxktRb1twRQszoEb7qhtpp6343itn
7CI+4WY6lLtm7DuY1tGLkPXfB2Rf+nzlIC/kD0/R2FkUxLlcpLWq3p9gJYZH75PGi6ZXlMTh3G3F
+FkbKGXm1AdXddFiT1lzEtpzDgmO6bmMWzuBaGP7LpubCl3q8/x++/hfC4gwBSB3RKDOiII4X9nk
eZmVE0K0ovs2TvtU2Sqp2yu1Pc6bYPps/H2mgrJ2e9vsAu78z5z8Mcv5z2SeFcHM8aIbzN6SEydB
QAiaeadFdqpubIglWYX/s4/Rhl2jjHXEG94SwO00BV4qPGWyLRMLnfqxFNLW2Ddr38cWfnEYwN+E
mx+4JrTg4vfPbpAiVkgVCpgVXQWMeYIkc9tTs3vwybZJvk/zyhZZtqqwgP3MHrcRhSJIi6jBdMTR
uEEyRYrAZiW5JQRwhV1UfuuNZ007tsMmHDsqqNDXgIBd8Dse7Uh61MvVrh02/bfGz21ZfdYzqY/Z
8mjveTdv63R2Jbi8LvomC1bSvU6qjKzGSwUip3HlRlrC5C4ng3BRAlrLgXxF1ZYKCLhK7ZD6pav7
R1+MaYbnUvlphmiJWkk3/B9WTUhIAigE0STuIAi4hGrSAkc/p9/NVKRa/h5Ab4NU33RjW0GCnJBn
QRVWBstvNBkC8rh3VWQM0CYn8k05vTgYQyUYhAbiVosna5APgXZQpNe6fyrWMMuLNyrK8KjJmygB
o56AJzN3/aLHHMwtQhFa7+4vd/v74cO5ew5WUXeL3czMQBsDqCOCGvii+BsIpdKFcxZZrxpF5YjS
A2o11HI2K8GsySejmCGTzSAaJhgEgEVpZ8dU9uW0AMIxstDnfHTfj//8cNHefESXM/v5T8cy61pm
rcsea2Te4n9nf51+OA51cno4WOhfftx8PW7s/SO6lD9fN7cd3gKTh09VWLUTiA+m2ChyJyqrWk31
iw5UpVZjofs6OrVOW5u1rqhFEedkCAgF9O3CdWFfXc6JOBRZkoEa0mJt1Wj6xqAduhLHXVthBchK
FTVcE0VC/m1UK2aWod4eoWa337/u7eMP13tDMe7NWVnixf10Gs6ZJc4zinkg+WYIS/vjEcuGSud/
WBioWjIYMCQr0IJ8OV9RYRZxEyEJwhrl34/ub+phO1iblSfsCTx07lLZQM7tcAOR+qwIkwJ2jj9+
/Hp5eQnQEfOCMibri5nxz/hvMO0cHGvz/FVaz1/P4BnDf74m0AOG7G+Pt0d+UgBZfhFAXACnA5zI
t8HUgJ3kaCnATmHHZXsPbACa9dGxv9mgY3/FGB9q/TP8P8bYUT47qgNBN5BWMWPAIQCB8AS4AYa6
YUiB26YWBeWTKTQXoCP/VLrmPLk4Nmj8NBtm6niCPWzZsWfnn2ERTriENZvX5/LMJhfPBGYydk3V
wiY6QCh+SVC8zugrRpsA/Pvbe/MeDg+Hg7OyiIukMz9Y7pnYVSD7FxMYhgcsqOu+eN+tuzWncvW8
S2fD4xwtCSS5rCM2PPuIVBm854OHnfptbZssHgP8cLgbCiTrtQSRSRh6t92tR+/WLCyg6icLwOUg
3AXQYAGOVuIiF5Lpn5XaE/reu51ju2glKJ2Pk6u0NuwMrLw0rh//M7Pc8U8UP8tmCWbZ/gDxZGe9
vzYAjYNAxAIHM6Dj6IxznyhuStbDwGiVqPeW0vEEl0+pDqR0jtNpr1xMJ7jDwgucfRh3XxiQOJgh
HvzPacEmso+nX3Bw2OFhNyquSnZY2S/4FT8O+PvpMJ1QQJgtHOOVM8wHoNwq8UguofKrDi1WZ1/F
vgwf9M/tzb6CfQtDIzmnm3TtCxS2pfl5gZoteCHQios4hpuXokCmWK2hSsgMnwBTDDPF4FBvGP2d
tWNu0n5014KaRUyDVCDrWTdR5AaigW/CUOomVHoDdvtuqmmno2BqQl8s0RwlDVbeHSdsxMUgOWOc
V27jXIhDQ8HlV9D7gAYUz2Crp7/xTzMd8WvAIjcH46UYtnd4sJ62T97WcTD8r6/HT0R3Wxd+Dsiu
PQBgj6+v+8dNR78Ce6Cfa503fDKGxcdsUhBIgXtkgSzVkiHLUWpKgM8WfSgsTUlRObOk5A1SRkDU
eDOZoURW5+mKk72yJDoYtND9bUDXCu2zl3eX4QvVNKvonxjRnEfxauxs1P/ftUmLd0ler/GAMlfA
LYqOVh88cdDjgJYQblHMRFGSusc4wWFuQnm9VaFBYhGkKMBRQMyVfjy2j29Z4+KfwswTTatFDG5+
GAaqmne6fhhzLyrtpN2hvHr7ZC852pm209noOEdYCboWdwLsoVd1fve/Gqps5l/pr2BbbGOwh9Ve
8jLZwy9txaUsAhDYVUS0UUIoAzhUkTvPulKltV+YiVWWj9HwM4hRllxLF67Y4BtDOzmRsqGHjSrx
0aKSoNdhM6DQc3sKr23Hs5HwL1UZhf1Br2AlS5UXeVCcrrXFfkiopKxE39cs4RWH20EzVJCocJFU
3RWk7md09fTCD7UKGYe6KlaWZKyM6FQaX2xCgu4hViSEFDab2LPoMADzjuIzQ1KtUUm3Onm0ohw6
9sHBV9xQeA/8b03ujvmbTDwQ5BXITo+OoXu3Z3b5QGab8+w7uKPXJqMpdj6+Q499asi+m5ouyR6Q
BFLLI9qL/fwAcvNMcqq8p0Z0MIWV03j17J99AHcamxm6jhMaIsGZjubVwQgo1MJprkFYJhcTJwt8
p5a1lem/4lgvRs0dSSihdVoMghD0KYROXO5qwCvSEBSLG2H8fnuGr5pCvhEoVjQYLjBZjW92cmXC
t5lCgXK9B4Js6ELYcm/7/krIxfbMYk8BpcHUCQh4vrjNayQFUYMaHVqjeT+326x/m9eqoddNKOyE
AOmAvt/LbRuLap9XrGUvnCroLNqT9JUG77dnbBkSnxzmHyPc0yKsQ3+udZTwxYaIDbrexMYRlKB7
z3ozdXQjVjdBMovP+ZjGblqWw0Eyp6xwyNDkuwTSnStO4fohMf98EPfkqEJ5LiMVHjyUbSJadaii
aGRr/p70z374aEbbynSjzrR1cow0yDWufQAzsFzZPxckN+1ym6gzyfABBKRGrWRlYI1Wt7p41Bqr
0CJagNKltghKZtWHqm1X1oOvRZ/ECc8uMG49hEmdtKnCFi5EL2zvZvCFyNEvA3fW8CYablq7Tb0y
4uv77M+AuRk30f0KwjoMWPF/pMnTVB4z9ev2sK4ezLNRcS+8ohJnCcBA9HNFP8T6w4h2mXHfz14P
9uPbltYGw37/zNerWSEaacHCm3i6K7ofgim6cpivXPdXHKmBQBq9d8hqomOYc6RjWU1gdh9Si6hf
MnH62i61bV9AGpt89P4aoujK7Bks0wltHTRUmTyJhtyMRTMTMYVaEASQIsEFMOFF1ccN3Nw+C/S1
EHHxOAE7OzKeiEcBNzBABnA5h7NUj52itKk1i7oz6IbjB3+/SoBOgOJHNwHWWGT48qZJp1rpUysU
fpTBXTaNkGX/+219YYO7d9Q0EgmU/jAKlBxz40dChINkjO7t/XYliLmwwgV+Q5RoUCzETqjjAo0H
VlptI+WZ4av/P3bQBs2tSdAj9pwxGtwK0J2+D6NtF5fWagR9wi1z7g+US8CjgugUYEEeEiBLIggs
6wnTVoO0FhxSU5nQEOgB25eAebHBhBMWTtZVpuMDhbMNh3HYjo1Uo0FSyTegADKtBDIdqZUCCG7P
RjV4cxjGLqx1vxFmiBGtwyp/MFrTz5ykjsV0H0HsB6jeKfEHp8WpIxuwP6WQxioaxQEfhUyhiD2+
+cMsfo+DJjiYIG//MQYp8R+TTla+qx0aH4tQQD0P3FSBZ6SS/ulHyfxAUhkFPXDfag4RSDdTfQyG
GBIyaNz3ar8l/QFKPULlKk0ihZ4UBOFbrfXDm1BXCvj7iyL8XoL4BRo/gQ9YgtHK/cYv5dwd4jo2
/4NjAXUZcINg24ZmAXf5zCVIgjNJTS0/b0G+4dUDUCvqZqwOpepkxtPtTXXFWaKB7o81+XJTBXEX
TSCQgRurAIwsEYK3IQXhoHXbzLUzcm6G8ydNMmP7TDAjKZ8SmKH8p777qFbbuNjc8DsXxRqAZ3X8
+9ALdDma2tdCUwn11Gqqj5LpVHmKep+EsaWUeyH2SHFvVg+6/nh7cMsaAtOyODPLRn924wxtGKSg
GEutXvns0StaZE9pk1C9dzSwzIrqfSM4SDUJa6Qmy+QsSyBB2gLuk7HE8PU2o5pbwVTbzAKA5EMt
fsz96GrQ+eu/dUmz04PJMbqGBom2HRFIJNoj+FG2c1jsJoV4tyfhyg118SncHLS1kQqthE9RB0mn
SqHZglbaQHEHVlckW7lYa0VkbpVbawwcNxT4rNHEzfML+7qfR2o2ZFZa6M9FWjiGUSaWlvl3nVB8
BUCiNFPzXKrG5+2BLnPVqKkqID8CPhNm8ei/XG0SaKQZTYBC9OmbBmBPKGWv5pDTPk6fzSakgSFa
qQDhx6ZG58X4EPUBbbXouZWf1S4++tLLSEBKqqwFjssVAAYHL1wgyLETwD14+V2a1kUQXRBzS5BK
rxl/ChlQP4buRiEQ9Om4cqKvWmMcWICNsd4azk1pBonDpIZkbTsW9gQiH00XaDQVthy85sLayV7y
waN3TAb2RwLxDBCxPI5pzvxCNSK08Lrxc3YEpae12T/u7S/T3qxRTJzqUjd2Ft8wpGVSAubMHonK
Yt76IiM4NTJowAlqe8xHEkHZqm2gBzA3pNgloeDvRZJGSKiWTfjlT4ooQIZWl4CGyvoHUZ7iTZwZ
UkFVQEVkdOX47fcw0aAkH0wQ/onVsNqFA0g6JlFMH8QYEVceFA8ru/aKazTRVosYHwkqlMw51xgH
c9OG/ZhZktD3lm90/0PadyxJriPLfhHNqMUWFClLq+7a0Lqqu6gFKEASX3+dZXanM5G8ydfzZs7Z
nEVFAgwEAhHh7jeyDVF7i+o/0YPNfMgVP9t1dG/kG06h4qaM/df1n3CRU849Y7Cng68FRLbohp77
J4rRwAUAs02a+jkHRXVTv183cHGXCQaEA2Bm3cSLajYwPuF7KcrD6uzI2hqEXK8zJlBUdDBhx1Fg
9CHh+trzZcWESB9VKSmC2rxNbQw+iuhVdlYemMvbBKF4FfQBMx77/DuEo2oyTHBgDWlLMCneNI+q
+e9pBUCHIBW0gJnAyIsQI/XY4pKWyAWy++JN0+KN01qvprIGAJh/6sVJdVDPm2cEMOcmBCE+pKNp
UJzUaUBWpwYMD/Q+3hT9vzco57bAN+GkidkKSySBapVBAQPmVLhU/TkqSMF/sMprFK/geya/AJwE
fF4cbzU6kjyC5Jx2lye7ONrKmqviv/2joyMF/24bYeQfqZtITCnnKZcQK3J3Hius4m0/le5qgF8I
g/hySAgArsE43AXBoJQ7eJTFgCGifX+HgYLn57mnjsbM00QwVrL998YUxhcMYIRlDIeCn0SIUH3M
LG2kyKJmBUwl8UbjXVVfx7Wa2sX5wvV9akZwfzx5NNpWMFNg1G3Qbyfn3/tIswW81UENjpKzGOiM
fEqUwoCFCkTok/xScg+0QZucY/B+5SwvLWYmesWkzExP9j02cJJ5miYP4QrIRTIn7e67MmmPQweS
iOv+tpDgoj0FfQEQys1kk+LlYZehpoPfo3Cj0gFkWQO2JbH4HQhoCZA2fs0xtjx9jKwI8vYzpMbT
iv3Lkti5feGbpZFkMHPWYO1Q+WOUETpJwFkr8S0PvxroSkySjo4i3uDjGifiQp6jgfNzBsYqoDG+
bNOGisbLFtkeRmYTdqMW3vygAJ0nz/jKPl+GMyzzry1VeOEnA/p1cQJbGu/cfh5RHQ9acrDXemSL
awJDFzTIQDYEHq3zGwAgnjSqTeTqBeSVFLkiVh70023evUM/duXTXeYdWNOJrdmDTzx0hIBtn1mw
hYIP3rF/ZAXv2K0Zgq3P+uAR9lQPKi1ga4Q1C2tE+cKxZw5kjB6JPVWIJCStpVelOxRfUSkRtUSy
g9n2dG85qX99kYu2vmWvEbkw2SlcQ9LQFGXa16AMUMHMr29UEMCBZzlue9KtiUos+AiYfzAvgDRO
BU2wECXrbqJqNFHYajemcsPB0tCOYD/qn6+vaaEKj4bciSHhzNXa1Jj5CEN9ccjiG16DIuu3avtj
7pZWT1h5GFpXVl+rame3fp89XLd/+byD+ZndFrcuAFJifbU0HEjLT23phsbgSQXq8GBggHwLQHtP
ZVu7qvY7M1acdXFvT2wKCaSGaKoWOmxyPQ+cNFCKcGtpewNMPP9/ixPSyBrDmmk9NqWraSkBNAyL
mkiffSpG6HU6cxM5SOyf123OP/48VzrbUF0ILmD/mUDLgMWVFurU+671uP7OW92TbHdMm5WLacna
6WN0PjInx34aZdYwwERRv0t8Dd2rrDlKqI5ndAwo1NLHeo0RC5MlFyuc34h44aBmaQCqK3w+nnUx
V3plVl0olWHD8jr8waO2h7Jj1Vh2MEx5C6RdLTnSZspy5wB4NCDzWRMrrwrGTQNbqvUdGOWs5JYP
kf1VVor60TdSuJcSM9pN+WQFY2Elz3Y01P7YVnnzxDkfN1ZJ63tZss2DOan6j3KgzaZyaj0jRleH
IZpGk/yejF3ybiopGrxDLZlvKK+XM/C8VGWijiNlHs2zBgJ0ic20jTlI+tOQpb1zlzllBZlWpGJ8
H2kgAd45UWEqENtO7R9qb0slwN0qA393PvEeo+yF86euQnPYdpERVX4YSrrmO5OsjJsmk1PLnVpU
tNE4a4fSLxmtaRBRgKl3kqUz+1F14jYBl6Yyjjsd9P5QF2Ftke1lS8qxcVCT9IZCGzdprDvdHXg+
o25n5jTado4JvpbGGYufMfgr7gaKyj+ZBhud3tLOwZel2lMI6I0EvXSgQthNYdhh6g48yjM3L/LR
2hSaHvqh2sSxWw6RdUwralVgOpph7mPIkOQbuFLQ38316XfHZSMk0HidjE3NMExwHw+h0u2mVO7Q
Ui8tpwEl+JQ/VYNj3qlqPSb+WFYZlGYlKIcYcT4qAfrFEPszE738yTQjQXvaqQfozHOuBG07aR+o
apn2Qw6OB6hsxyl+sNG2nZ87WGSQjEUJSfAsru8srpf9M6/GqncLpy6p71iQ/t51dSd/yEo/bRw2
leCgQK0MZWVwxA2HJm3snzG4y8FdAQD3RubtFIHzCxgsXCFZ7VZmnD2yoQZipq/M5NnpLAwEWapU
fg61MfxmsQkh+mmQb3QUIbbUiKxDL2WFRPqIWZYH/ItdkFg2+c7Ja+k5c9ri0RkZ7b1hSixPK2J6
0HsIwwMfY6lPdV40QUhVUGp2UwXt33aIstdKaeh9A/l2k4TOAAG+lNkyaaN0AEyNs/CXUSTjZ0Ul
8NU6dss3fVXJ4G2wmoJ56eiY1O9TQF5cWiih6/SahWaAokUEAPbpiUYm4pDW68MfcKEkjuvoIQNb
bFVwtH8H61cUGyp3QRhVPSSNUW8wYgnB9gLe/jWBrGcEd0Nueg0qNylhiYNaSy9HVuRj5LSPXFQP
s1+2pKj9punhoPBxRPTM7Msh4HYCmYx0CKdj2BrOQPAAGTrC5QjtPBPPhBsJ7FFyUOLIfpgTCLhI
BrrheqWadhEuUbqA4BVES+ZXLFZ+Hi7DQR1Y3ysSQFmu1LozYCs2Vegz3tjpA8qY16+Ci1fDbM1E
LoviKRqKYv4XJ0bZ5iGsSc6vtsAYiL5SifnOVM8uG8GCkPWBnLmjFdg+ibnhn8k23wV8+0fbSPv6
NXE/GMEADGTZUTwM4hXuvIu84bsINA9LgCoIL6P5kji5eFjVWgnNUT4poXuPBibrbtvqNZ1Sko0j
KdptDRXR69u5ZlL4eHkxoHynoqASTe95uo1ABlLhWORBrfxituE64crlulzB+btGYXfVnnesRDOT
jOOtrQYauP6V5F9zIWEfhTwz5BEvrBg2YuRcYRQ4A4Bho0f1lbVcAMahg4wC/kw4D7WcSw2twYxN
yQTpFzFf1M0P5mWv+W4YNsom25Wbdku31z/W5SiYYE/Ia2lp9LJawx4LlCflB/uhuo+ZG7aeen8c
jurR8uSN5a0YvUhNBKNCOqR3AF3a5lxzizIvohhaaTzuHFjvprpFTOsulhpCe+AAoXNLVz7l0nGf
+UsAOzPQMBHBhkqUmRmoYiRihTe0uLPblTb7Rdr8vbi/f1/IuyLGWNoX+PvSZLq6xvwJ/K/8Jl+b
sFxbx3wOT442NbXIAMM8giRUagtlG8rdShj+P5zjP0sRoYGNDtofZB0SQXHNirz35IEf2fazxZjC
V3nAlHxQBPULXdnAVbPCAzIJnYSPA8w6qjs9PhRfsosECc+Aw/DzbfKK3YvjFcZK2LqEjM3fDf9A
Vw7gXAwPnO9nL2NMFk136Vuxfm98qptpY9/Qr857vk9zMt3FOAvQdiPpi3wwV97MF3jI73N/Yl0I
1NRpOdVDHAlQEPDYr14BSmjIGPrSRn2LV47A5VTw91qN78IfmE5FmcIKSgXISLHW9Ei/6KuKMfT8
YO6UDXgwfoz7huQuPWRAZa6d/IvSFQxbGLiHwhT+dwGJtFM+8mHEMkew4piGV6Mfm942mqtNu9rw
0vCWrg2KLC4WgCsEVQDbULYTYncLBru+lrDYovB7HxyLPVSty4PxCBmy4xTYgfMwbJG/+2uCeEuR
4NSwEFtNIJQowzOBZM4tqAzARa+D7Z4aKzF8KRCcmhGiKb4lUl0VZmT1p4W5ZJP9uR6vF/OXUwtC
SJOsMFRDHRZQ/qZE3deBft8REh3byDOJTV7abbl50HbG/dq5WNhC4DcxYgMScFSvLGFt6ljHIAGc
wJHbvihoalNv0nej83p9gbMHCPkZrOAymGfKTKSC50dfSwsQmDQccU73SzQh4ybDnE+8Ek4XvhMK
SJBngCyAoiLWnFsBiMLSIJODQ+e8ONaDHK8MM19wzKsoe4MMy4DeAGgldEfIvJhCjRavBLDVjtC5
jLbOnUbsTeqFASVdkBwyvzsUD7obQRG0c/nr/bAxbk1kn+Dpum/vEGsOoa/f3vJN6VY7lUTeyxpz
3sVOCz9x3qOTSyueqTYgghK7unSbDYcMtLPhvx4HmMA3nGEHMv4vInJZBGZHkA7Hbp0e5fxR11b+
/uxyZ84y/32U/qG68C2TJ+yyxOQoKQagujvtS2mehm4/xHgQeXGyYujC9wVDwl5FTohzEdWgBK44
GcJ9Yr3ruS83K26pzqdXXNB3LgQY88xFLZyxnKMWrVU9FuSZryOx/PqY+drtew2IHHocm+6Y7MGh
toNaz63xkD86u8JDBrCRnit/bWrj4oyAzw2oEQ2tIkiKo/V17h9aUcpFUw4xONK/usTr2doo58Km
nhmYN+PEAYsuVcwpgQHDuuMhFBV2dY3y1sqeLvgIWr3wPQDlwR1tCEc9C/GuN7rZCr3JwxZigNuO
VS5o8Ma1K3XhRJ2aMsVC5uhUmjLCFABFerXp2z2zVxKypdXghQz6fg0CeWixnu9ZXsX60HcaPor+
qdfELg9hS8k805OtuPzS5z+1NH+9k69TqiZKWCYsVQYGiEpMg+hrad7F2wMedmpC8DCnBP0SxFCx
X4GlQlGIqD5qcH4bbSaVSIib/Pf1y+XySSdYFFwucjAMmo+w2EhB8io5RHepWx6iI0WqpX8a/w+S
xGv7KPgf6IxwRegw2e9L6aZGn97947ijK/9ICteYiFJ4kjdtri90wRPRnoC/Y/wbU3hix7obBpbp
rQEBKlRtshdoqaTN/XUTl8BvCHnBD1XoeYLFA1Hr3EE0yeSsHM3YRXn4FhonxN5bd8XjSFBFDtIv
04uA7+8IZHVvvzR/ILeYDyb2bUF+DST6uP5jLl8Mwo8RvNVuitboKisGphhFUALyJn0incePuht/
dH4YlGSkbgXdaZWYFQlX7vuFUHa2F4InA/UT2l2Ivci1PwBKokQHMc7Hql2bTb8cfRDWKThwmlUq
bTkMTSCJL0h72wTAET1Dnu6x2ypbvnlhrh7kRPN1r7t1NtCT2aIjt0I+urhcaMXOM57I5EWGfNse
nMqqZyZ4qOZoborU077j7Up8WDg5GFEAoyNaJipYGoTbvU80NTE5iENAlqxIz0nxsuI0C8H0zMD8
A05CXBNh8ivpYKD7bBHkwMm5Sw6Rb+/iD34r3xmbyAXDte/s1kQ7vscShHv+zPLF2UmoShkst36V
E/ZD/+o3/A6FZcU1bqR3emwT3OtrGfzahgqHhKl9GRcKrNZZ0Bb3Xf11fUMv3QIzfJjzhI+iwHmR
7iXx4GhtE2E8P1W7rRN2t7bO0WWogDigY7w2Z3sZ5FCZnoeM4YAzF4vwVGBF2jg2red59HuOSRb6
0K8VUBfiCmyA8GVWZzRmJZJzF7E6KtVMRpXFfB/vgKKgUO9BCs+20cZyoGzPfX/wJii4F95a23DZ
Nt5CGCoFhb0qPlLA6zcqiY1KcbZNezI+lQEonl0Qrbtx50ou9Zw/3HT5TRSMnLSHNTX7BSfF2v/a
F0tOcprUmj7Cfu+GD9bObHBb2h53q83g77g7QHPQfbruQZcFAtT9T20K3zQZUbCL9bmqVZF0h6rj
3vohVeQDwOLPEYv3Yn/0w7f6Zq1AcAk2nMdNENAAO9dBBinWImu16mt7igBuS96s0JWB5WPbMdoY
QKJW0j3rMw/kkKUJQvx25ba+fNRj1bitQYSFjAcXtuBl8sTMVOIxWN2OmpfuCn/wHR8XGAr3RNuk
X9GzdcNsdyKWN372br9G175wl5//ACEyJI5ZaKGFHwCOjkDa8oQoR/urO/74bQfTfvSiw3gAmswH
5gZw3EP2DBK01JX3tx13aUgwE7QS+xdDycmOCBcq3nwjd9IENY7JN6G+ajVBgow9kv75dYCReWtW
7Ib2+SwHd36+25xDv6APwVQz3ilxC3hGMNT3vdoG9fDrum/Pid55zIcpsKObGD8FrkWczs+ogYFq
HaagseA8ZGAFehjy9sCnrIFSKUh71Gn40NppPGToWF63fRn5EUNksJJBZA9ch6J4zhBpo9TY2E4D
BPyhVfqtsrK6OfEQVwdZPRiZWckBQzjfyCilZl6aKUYLjR5gJqRgVnfI6uStsyaXYWrMQn/5v1gU
2oQ4uEhAsbRzk6nWJ3HdoR6e0PvUrkm3hhxZPJdzI/J/LQjHIs95nfUMFmINcVeb0Qp4mQ+/OLEh
HOc3ZApS8po9oyYdub9lzI6sLHHJZzAshiRovgGAHD9fIoifpQzwHTQLE2Szczqt30X3YEhciUCX
M1VY5qkhYaVUT/NcTWDIeMqPGGiAmDyG4g7JrnDf1E81sB2yJu61eL+c2hTOXlaU3GhN2ASM7Fne
y67+s8d+/rHvoPkD/q/iY01Eamk7UcqQgUqa6QBFj2GWWqQWGOJRCwC5dQqOWW907gFGklMMqgyY
IPCuu+hlGDu/VIR0ve5GEB9puFRUa9yNig8Ekj+yR96t2Fl42J4bEl+ZiQpRNA5D9VH73QT8B5Qs
d9pNg8eQrwdolPbb6ytbOBtnFsXsIO1a+IwMi/Lk6u/VFhJJd9NN9Mi2aIHdjC4yWbd8wLjYi4J7
a78qbjJ7x3nAObcvZAplqoQQrIb9eCfdOU8RmrP0FcNIR/t5iny+BU9o6dJn9Ra15OtLnw/dNcvq
+aFU8m6AwHoMwLiNvlv2Fpd10K2Np1666vnyhHjahMmQzgMuLldUCP20pFXrx9YZCdixXyMFsjHN
gAkYZ+U+vGz4nadB1nyTnLyJRqwrC2ePlTfsKKdbcKO7yZ/JIRiNU+8Gb9yrB7RpPO35v9jUuUwH
BTkAu8XHXj20mcx1bGqYR0RNN031Gv7zFOW8NgBLHPwDpI+YUKs0YhKbbVDHZNvBcP5kXLnrpKne
IgQH/8WC/hoTzwdztAz1MxiLtT+G7HNcf5G+FrYvenjnKxLBH1ZsoLmnwYguHUPdY+YxtZhfFlrQ
qPtW8Xn9qUo/ri9sMaadLExw/zjlzqSEsOkkauk1eXpjsElHY62S/EoDn8l1c4un7cSccBAKOQSy
rQIbtqw9xOE9ZUBt/itfirCLgs/HThpzK0rwqewPVG8wVU+saCVeLh+smSwFEJ0ZqC5c5QYHE+4A
EV3XcG4kSPfQmwp0d3jXadsw3xnJswVJnEgmWhRQ407PvdQkardSp/runF/ErpNfIdzzTqnVkzXg
V4yQ/9CICjlUFdRa2a94vCt6sB6HngnZGrb2kF50mhO7wl0fNyDNrVvYndIn1QTv9RZMKh6mBq87
y2XvHp8SZhwgCGb0p4izbnmfGmUIO5KOmRUd61DMZhuGQH+GIHKIZ5yUrHhSq+3jtYro0o2E0gda
oxDXxTNSuINpEhoT9GQzN6P2Hi1aL8cYyDBq72Zl7aK1C3jxU/41p4usC6Nl02pSwYyf491i/alH
xYtCorePtZ2Spmy8uAqKctjhnX59ky+upnlts9wTFDkx16wKPiSbSWyEetu4NN0POQjrzSNNM/TU
3REpslYHcVcE101ebK1gUnAfOQZ8OGcwqTPVqyuFJEr/lJXUkw1AWqt8c93chbcK5oS0LekbBqkA
mMtRoNfCnckeaDu52hpB/qIdFZuogzQaeGVhWcNUlco09Y1rOtUhDi3XYIUvgdPCLOnKxb64gyem
hCUVZuYwg3UNwN9uaf8CQUuSja4+lm5jxv/N10J7Co9qE6BvEfvVq/ZQFyVtXEProeld/UJlYU9V
FaLXSb1t9HEtts653llUm7/XX4OiYJphSX3J5LpxEXh3cq3vzaQ9tCAWL/sfXUzvUN0D4B1uWsjE
6vPddW+5uKFm66gOKmCyn4VEha9Ix7wKc4qvmEu1l1Igz/hHCLzEdSuLvnJiRfiAVYECVZfCihwn
ngQlDhm8JT1Gd3Jj7T68jKLfKwLlIyph0EQWq552Ww8QS4ctqfNVlnsZpuLTHAB6r250TAqiEKMR
vfKvr3BxH5GwQK4QaD78c556qr1Ji3wYEFemMBjNoSaKlnqm1K10Lxbj1187IsPqFEtDCDVC8Ghm
Dho2723pDxhEYpjPCJlrNJ+Apq0sbf44Fw56YlJ4rIw2QF6SBpOzAhmaU5g9Aja4pe8AohDZXMln
1qwJGRq365mmHhupI2cPnyLp0XRuYv0pLv1I/9ep5tlVTlYmpGeDWZp6KcOWyUBJik5mGXSc6PJr
yVyKKynDHP51N1n7fEK2ltWSgjFJWFSmNOgMTPE7kT9w3H442eFYvOSo5Zl9/fu62fnPXvuEs/ee
PIyUUkmYXcFs1KBiQXMv1lfnHhc/HLS75yTG1C+KaGqJ8QIrmWYp32PMXhv6o2sPWuQp6ha9h6bc
QgWC85yE6YMtxwQqRaNxsPqdVrtN9K8qYJi8BNj+748R9rlJipZNORbMzMein/w6A5uEtXItLe7q
iRFhV3NtSI2BYsVZttea0afTWmlkMW4CfYUSGiTkUZ48/26g2crzjkG9VsIWKux3q4OgtCQ2XdMH
nf/QhYOcGJp/yImDZLoW1imFoaGGWhoUsiPtVTFXYtelESR6wFMDPgBOXjSkzo00uaLmljMHEn1w
JZZsqh4oVWcNh3v5Wc7NCBFEspJIyzR8e6Cx8J605dCfkm5NOfLy05xbEWKHBOKijnVYjM1Vr0hf
mzwhNPwYjBXQx7IdcFkDNoosQeSMs8faSHOgtF29MzcgMt42jlUTbeg2g6myFY++DE9Y1EwfB2fD
A0RkyVLtjNejPjZuDzeIpyctdW3LiyXQJ6d+i0EadJD+NTKdWxQ+VhFrZhblGEarTH5rtQ3pnOjh
uolFt0PfANMkeLmidHLudswaAWGbsChJyz/KctDfMt2CuCjA/Svbd5mn4vmmzz1PzPShEyckUwCC
8VGZ9MbFqMNejbes0271ViX0p7o2THH5JIdkKSBN84DBNxZbOEx9W6mZXZhIGydX+RHIT3gMP1Ru
fTA9UC8AS/gDFFEfylpR/5sS6DxSnNsVPpjSJpk9mQaIOsmzvc+P/L71+R0LHhQXw/2kJ+Wmx3+2
IugNPBuYEGVv7UbywTTqN363TV+Vb5CS41bHyut8SFD+vv65v7FI136hcDLtqmr6Wpt/4V28iZ/r
N8uP0ft1fPyCQ42WN4Boe5uojyXZQ6OPMGPFDS5vwvMtEi4fLtO270f8gETZN82bYj4r6U4v7icN
N8WKcy+ku+fGhCsikdWoguoc/CD3FP1GM/xISggYTRkAh/VTE6KOthKSFt38xPWEAzUNGKlLErie
kTOCRhbhlm8iN2TAda/dgEt7iTFnaAUbOL8XI9WRbIeskiwcqYqMEkTHnZBMjLo8Yl7fHIq3685z
WZjAsTq1J7h3mVh6nVqwV2YvnU5y+baoQZgSQwv4BuQY4xjYvduutVqW4i6AWjYEkXQoWYnCPGM9
SnGWgx0f2V+Y7qQE4zzAWULcM6u3qvxir+HDlmIixKTQuMdokoVJ5vOY6CQtzyYKg10WDM27Vb2O
4co5vGzrYCtPbHw3YU5yCmqotdo1Em6uBoBu0LX0/S+WJe96EZFmUu6VWj/URu7J9rChZuRn/A16
mitn8XI0QvgVQpxMc/RZ1Q4rHYbarY0PGpYPxVgFaDm5ifoKRDqeMkdJSjYN6wkf87vrHrV0WE53
QXCorFKMwimxC6CH8mldg9vqjStHI723xpWpxiUvOjUlBL6qZDW1WixVbizS1FBZBxC5/621AZLt
rN1a7L8JPqcWhUhXGVpqtRwWs+k5pRvwoEUVGs1W7XXspQVUOAbSWGbB9S2d/6oY4E+tCiFvbJCQ
8NnqaL1UOuZg13KutY0UApxdKICi1zDQlhzMg3pLpIGRtkyOTKt8TQvBxVcSXhqP1xe2FOxOFybk
D1Ib1rUNdL2baIwY45OedcTqLLeO/6QYKPr3qsx8QFEjARcVKGfF1JJ3NG1zGa4ZFV9Dx1CMISUQ
ccrL9VUtx5q/ZgQnUWnIFGs+AR1Pt2E73eid7ssqXXldzB/l0iv+mhG8wki6SG41mJHbx3KYLyUt
KGuQjZvb6+v5P0LKX0uCe2gUmvGRBEsNZD7GvPON5M3kHjQOIEXODZAXoGjn8tgDTxBZsT2Hq8tV
zpNeM+kg1MLPA7eNGfCK61HrDrkx/CkyfdyYGU93ZW3ZPemLkD2CbqN940ynHoMUxF436sFv0kJa
OYWLgU3B9JGj6NBClGdnPgnvIC3oE6tB+b5guhenz3XGXbwSdN0H0cf1VV9ODs9B/MSWcF2Fo8GS
rMWqrab3koHDJozx9IVmpts4Pwtt8rDMQ2dkG6qaPy1Q7oIY0WXjcJTZl2QXAdwfJCSfDohMoBq0
wUzRJk3CR9qkhw4zWrmj7q7/6CW3x9ylAz+ZnwRiHRJGItkxutZ1UE9KGj+RQeAasRVnXPsKQsyX
4jrL7Aw7I8l/xnI3NEEtHSqUioHTv76eNUvCMYY4i5bGBSzZTuRWll/Wz5X8I6IAmYIh9rqtxQB8
8r2FsxyhTKaDNhnV/jzomicJ6tL65JZmTQpjZvx9U5LX6xYX8+hTFxMONXIkyeImDrVhbVJwtgDh
qRMpNd2w8Vj/4EyoYq0NCi6nSCfrFAK+Q8Ok7yzsqVY/WKBXlI1D3r7lXMGMWxSUTUf6uTD5AOh3
4+yzaeUIf/vgRTRRwByKKXVMFYiIHKpNodV2SesayhHXqjuYPdHjLU9vEUzq5t2OWsLGRwVC38Pz
4OxN+c3CEOX1rVeXPevvrxC2Xs+mvh5U/Arr7s78OQES1mCQtCWNjKHdDjkiGTx5V7mf9ayo2ACg
GmSeFOS+4/Gf13/L4g18siHCB1EoZw3iWuuOkgkdoOEdpZKEaOXk9TLdGXrrjb2xhixefLHqJ1aF
UJpHEbiBFFhtAJUrgzgmf96dW5AF/Y7xWAVpCTagIyZp0GQP4Jvb1Vm9pWB1+guEAJuoRVblIMkD
oRTRQCiDvmtVrxFsaurS5fV3nRckrCizp7kBK/KmBYZ6q24SYu4+Gq/4MIj2ewKitH4LQefgJbty
z/wOOnrDT+3xU3Ehp73LMUKdrY+qf3fYrpwCserVt51ms/lntVFXYJ+TQgWpncm3YQZMQxU144vE
bOVRiYdygEBJ3O1bjG+2JC2S/o+uzOiyLJycD8zupQfWKs6N3BV2R8DrqE8PfAQ1ccUyeow0OUkh
CmdGxxyE112gDpmDjS4ym0SQ8rDcOKZhBD76nO6j1Oi2hcW0Q2VhTFmmkvIwyj1YuZseukKKZenb
MK7tt6IFqDNrogmz3kPYezhNKKlrA78FU1O+KYts2o4Dt10qSSoZ7L48FmkLDqPUaLypaLqXRgLD
O5n0od47dVveV3pj/QIyy74peg5Ksday1dTjcYFuU1db9K2346p1ky7r7ys4buE5YwTFs4qXHu+K
+FlKmQktosK+73I2WSQDHAdVlynUNl1tG6WrdpP5KWNnDjGNyg5VRlALuYNTY66DOjHUtB20rjHw
aw0IwrTb947TvNqcTc+GbdN7exzju7rXokME0IablroEsXEmfwGbwh5QAZJ/sk51dqyM8RdDQKwC
zI7QyeUTiKwaNLT2UabLD3KI8WIPHS77hcmsu4npZNYepXL5O+SWFISx2YduBLj3VrGLusC1mjf6
vk8nBRMuceeUAcphek+aMDQKNKwyCN6jpaRO4AFWlccJqqYPeqjGKHDWeXjbOqZ6j8d+rBGT2sW7
1USAdVYgjkywy40EAiVqOVtZL/V7OYSSW1xo0o1jdnnn1rKd+o0ZTl9arTuAxk2Dtrke/r5L8NeO
wnyCT5I6naPaCCGJ1lVvkkfkk++pd5/tQ++zJMlGvat2ifc2HKzdFEDTYK22eDmW+Z3m/eciEIHn
RdxWDpvjoL356FGY28ZPA2gDH0qi/uS+7acPrHSto3UX3lpzVFyjmF1MOwAL08GxjEauOAc+5Tiv
epRh9d083zTRG1PnUGnph19Fan9mTX+0Snw0o5p21zf+coYZSz/NFoU7cOycbDAxSe/a0icGq6h1
BA0csUMK3nm8BTXSWE9m48mpr8bvEbiPjcpa6bzOJsRvf/oThLtv1OI8T2P8BIsWnhwbQaY/Tvp4
3/RrZYPFRwyEJNCuALHnBRA4oZpV1CPYJ3OlDULog7iV7fzKYqoHEK/BJWdKyNIl1LHlnEIfREHl
rarKlcrM0npRbfvPrxC23OqaypbRKHTRxLsNJTCYSTtebGg6eNc/7mJ+c2JI2FgGGKKEbiRItGnf
E23Kf9Vj9mXI0s8+sQnja+doMZcFKYvmQOgbDEXiI1HKM8cY9VllazhouDsn24P7KJbfdRGegh4b
b1LL//dFGvMAGTRC8K84zal3kwqiRNiUm4/SQsZivJmNQez+zVibPFpeHyqXIDC1wW0lFi6i2JK7
tsGGmvJzNLraeACj3Cj1np3lxMLIOPUSRVlZ4FKKBHI3QA00DVMlYnOHOUlUsw6qpbjliNGnh7hL
/BrljOv7uGhmBskDXQBD4ixx1E/QVgrxJKj4tgENrSndqN3XdRtLBbSZePp/bQhPOdQKNEdTYSOy
QFKpNB3b0QwahdetLJ2vUyvzSk/uknCatJ4qsMKgE1VnlADX7Q6q14zRynNx2SHAOoE5Jkyooldw
bioxyzqVQDuKo9z4fMCDAfcldFxccJLvDNpBhhl1SQxyQhBSWztuS1/MxIY5cAuQv4iT2aCazEpj
bvdU0rEdocJzU0Yr18PSBzsxIc5jR31Jq76HCVpCVR7l1SGnK6+wlVWI5xdEEwPkTGDCSGXSZJUX
TYc4/nPdJZYuWISl/3wnIeRyxcl6OuBdn0lHRAxPm7IfBkg5Uyl/V0JEqlwndbfWll12j/8h7UqW
HMeV5BfRDNzBK0lRSqVy3/NCq66sAneC+/L148yZeSVBNMGqn3Ud+pQhgIFAIMLDHRSQGjCES8N0
+VlHnmimeLxxC7GJA04LHW912zuBoYE41bPm0a3A/Clld1/bT0CLoHpMkElY34/eI5vQzVKKhfLV
c/RHE06fT66lS9xi1QZQitZCBoSZIKH4M+bV7JQc68osdl1pW63nO84l32y1JQYxvv9YEaJF0tIa
UyOwEpdQmpoiXMXpYxWOd41BPTWswekC3j2jH/yhNp+duvhrmT7kRsc/YNmGo60MOcjWQDWG6yyd
3q0RNdc5/qnoGHzoKrduZfWI1bh1tF7BSUF32g99iPUW0bbtX+PxrY1feykEeq3UALwgSriLrrF+
prSUY5y9hKCUN3fp10zoV65NGxOTPzpk2HrjZ1+BZbcDAq3T472h5S7N09gtqmZwHStKXD5+care
xDGg4q0sN5L8OFGsp7CtNmYhthwKIFV8PVNQz3oOdEASTJuBYftyWFj3YxudSIzCU1ucLtWctgnZ
shUFnVywTPu1Ul4ZRSHpEKxGH+uPGcGRR0MdTGrATNK/tfyumxOwgAU0w3ByuUvmRZd0898tTPDc
qVXDKuphkeSz11KWuRRI87Id/030BovUf3ZQ8FkWWdxQm2UH7ZfUvIUSn8sTGUn+6v4BUUuAoAfg
W7zoDBsjsWqDhDkE1qlJ34bklk2J34Q/5niLW9Zt8Ha+vIGrZxHSnJBKscCiIWayGe86K9SWWoMZ
0Ipuh2ZrODdT99cDT0uIAQQas80AfuOCOg0x0DjS5jKFHRNQ+RniiyjBgu9Z4g5rD4FjK8JXyinq
KsmMDaxMfiiaKQtYq3zYLZ1dTeseSpbIWDNWrz4oTi5MN0vBRkyVCVOzWKG41rM0+sD/b9Wa7mqb
b5JwvilMHSiyhwIkc6jWlJKujWy1wrOn1EOtHzkSZpRQgrL7wAy514CaoOjYHpMmkrtwNWIdfUGh
hgrp6sTqKljrqytFfUnqvTlED3M9+CVog3UqY/KVrW45LEeXUpHPfRLXsJc1Y5Db+j23oPJMs03c
Jrdjqf21KNOph4oRGeqYmW3H8NBebaGT8lw3vyv7a1QeLx+4VYc58lEqNBhbGsYJL2CndbTPJk0i
N2d9ea1CT9QDdT1U1OhYeoSDBLPV0Fprefqvzvx/ziIValBNjBipLisFz5VGfW5rXpcB/WPLUDer
n3DhrYCyAfjIvrszR58QUlu55kz4hBGUmatgTB/UZXylfotkXIKrznlkSbh5BsV2inmEJUd7bTHW
NQbA7M9FDXUKVH6HSZLLr0ZN4A81MLJSKE0J0cxQ8PyJwdnttdCFKGLoaRVg7Z61GysbJJxuMlNC
SEvqlBOuwxS31SeqDR+JiUbdYF3V0t738qvF+tSCqvz/VQnxpEmUotCWB7jBnAcD5Pfu2P1jSHmX
1/PdIztCJEkMVoRDxHGXso0++wVKkFrE/QK+UWXPLYW+zz2q6aYM6ibbSiGipHY0dmWNrax0FB81
B9MxdeemQ+kPhSkLJ6utP3PReAMBEQg/RWrBKi85CGVgzUzGXxmH+JrG7ujIrto8fg8LYLS0pvud
mCqGY4tDBF2CKGkwIRT6uZW9GUD/XQ48YnKhUpw39BHwVrI0wBuEr5uFCu7BKowwxwqFg/C9m6Fh
3Ay7uRt3+lIHMTPVtaK/pT1E2xNDxqgBQi8bVCoiZWs1tkWX6DbGZ1vHV7v93IINDqrwlxcnflrR
ihDSJmeGxHQCK/1Uu/XCpwfmVLDRqn8t0/5tCXNcFg4AxvJERU9OcnWiHGQptpVeKc7oG3MShK3s
9hMD2v+aAQktmLIAWRRfnnoNHt+2BedOaNS620CaGhCR/eR0DrRZHB9SPED7/b68iWK4Fj1EOJcj
lJvUAcPbXtKNe1oXwdi2e90pH7g+bdAwkbwWxHADcyaqYBCdA700kk/BHO+0ooi7CARrY7dv0BFy
0XC55poiQe2t2AG+dZk0RE1xuYZOEwkjNJtKXXwioRC2WQRJyCHN3i/v3dn3WuRdj4wIDpjzepqy
CtR7Yzyknsr4VQeeKmPA61NXtln4Oxrrp8smz+IoNhAa9xr4qBY5YTCRnS6sj/mAzv4ICjwtfogG
LTDsBKPb5Keqsocx7XErkTcVqiIVpG9iQ4YhOXMXnAJURYBOsk3c8eJJ6Dony/rIAKEj6cFbPNg/
ncI2f1R6p4KRzyz8DMW0l8trPtvmJZqAqEhfCOB1zFKfLhkw03BiCxWVE0+buD/kwxVXH+oSES2/
Bw/6ZWsrUQVJC5rKFkiLFo2mU2vZkl8rBHkZn3P9UFV09vkQco/MPdmpMZMB31btYWobfgRCWjCw
n9pL67lXG6tKPAcjsVr7wWItYEVAZGN5ZycC8QRfzbKX+a1lTPvUTpylvcbiBuuaqls4ys82rLZM
oc9/v30YrcKls5CMGmIBpsZ6InNQEy9LPlUTEuOBpX/xSHLy1jYNzL1gSFtGUDCWKiwmJmrUxRom
qshVO3/NXe6yRb366/Ji1vYMM2JQUV0Kjoglp2aSrMUFCsEDT62YsnU4NJbzykBtyIkT2cPurEuM
6A9gm20jMKIQoItM+MlkVqUdpwnyooG8QrvLgQBYlKgP40SK0p2UqtBcomjknwba2UHRTh0GG9mM
85AQ+74eM1DJ9nMcsa1BbVK5NmnCLyCXx+cZou8/bbsxdzYtGuZFGPx+a1lY/Iv9QkX9u26KZo5I
d1x1Bvp8JIy9zpj8MGKu4ZRgfZQ9Mda+/rEZ4cgUAATopg0zeF4H07hjLfHMNPXn8PXy9181hKvY
RD6H6S1xjtsxKo3PhoL15DamK4vRMN5UmlaP+hzqP0G6aslGLM/jOxBj6N+CFQQFoeV2OXW52gxJ
OhXgcEjqXaKrPpCVs3UFpfR+Dmywq1Qdd516ExWSZGrF1WF3AVUi7IFbTNjTuYqKUOGQNmO4T/TU
9MtG8Zkt6/eteTno4JZZLowqgvZEOFJWMzomSMSRtOH1Cf50V4kfHPpi1JhU2NSYgkb/rwr3Otv2
5SvI1Ub6VBM47A/OrzFfTo3N2N2NMuJQA7t6/ArC2QMnPQGtuaE6uiXS11ppX5nxAMRlWm5DQARU
3OGXXemsBCCaWH7C0bu4GysE5QYm+M/E8AzMSWC2Zz+9D/+MH5mk3blyS6O0T+A/391c8bHvzNVY
ZQuAlCIwTt1haO5azXDLxm9Siak1v0Gaj3o7AeQA8iyny2IYL2KxU4GVivFdG84+S80rWhLJ9q2b
sTBpiPxDN8Xba8a4gE5HmGHljNIXwBsptC10CXhhZd8WjhhLQ2cEN4t4+BonwcRxNiZeMacYciW9
coPQ+Q9qDK2bpASsAGz4W4Q9Ng4zjSiXqCg122fKNkpIlQr9NfDFDvohqQYvJ9CZofkuHHJJUrwS
zk5MCfkqnfUEW4gBzbR85TRyIanoWeV7ZPx9LDmxI8SwmJDW1AvYgZakz5pmY7fxrpuNv/cJ5MD4
TwPVB5JRIaMhMamNWoXEYT5Qv1Pr27DkHkDhweWTuxIbDAexGOodBh5mIkQBHA1lknQLnCZ5G0B5
a+pPlw2s+TZA6xSvFHCOokR3eoR4yKFyjKaVZ0XD7xhMOSWUVpNQk5zUFedGewFSc4BggZBTTDSJ
2dBIWejx7Kw8zLEJen2y74ovs0ndOJ4kH2fFmoVxCmS1y4sPoieni8IEk2mVepp5AJtck5Rc5b3t
Wx3WB65kWza8tLKFsIZrCworC5ubcHtVIR1yzcwXPXa6X3Q2MUq80RpJ7X3l/ID8GFgVsLosj0ph
TZ05pNBjBVkkKa3t8l5Ocu4OANi5xSD5WKsLOjK1/JSj2yI2lAThHab02nnOaq6De9OcJ7+2ploy
eLri31gV1oRGIe5lkQITJc0Yi/6mwFSu6GTfTaqsxyUzIaxmMqOe8RAmaj46jzOroXA4MfZ4+Ryt
f54/CxHiQTRBq2h2YIUOEENC6DYCe37UFdlVvuraiDqY70Jp66xjN9Q2mYsJLONxZTz1vQ2e+HA3
axGoKtIbXaGyN/fa+3eJcv9nT8SpTBQYQhYCJgAY8eg2dVR6Zc9sl2nVRxjSgMVsG5VpcHk3V61i
DmkpHeI1LKZEQ8bMhkGe0pvLbO9Ql2e/NHV0uXGfA/3WUYm5tfwItbU/9hYfOvJ4bSjsRqlgj/UQ
loO2sAIGftUgHpueBvMuRwHTnDZSPfSzuTPcvyd2hUNtqJwREsGuGs5bPQqM6mHSnwdj22K1U7kt
l95lXARdc2XJsuFVTzpas3AurFDJOwY6Ekz/OPAcy3TJqNxPGbtRzcGdzVyS36xGlSN7wgkxRgfR
qlzWqh2YmkO3KwosKR3P6jk8srJ41tGXnHnCunrxnMlxNqPZfg5NB/oTBnRFPPuXvfSMseH786Ea
BnEwZPAQczk1lrUZ65uFHr41AZ2OOoDiKvtnkWfPUxw+JzuMFxnToagxbwIiMHMbJT9Cy/J69t6X
kvizurvUgTQS/oHwT/CkXlNbGxQfeLPEza+cxntkDczNKJPcDav7e2RH8BqdVjbqcFiyoqn+ALiV
0mrIWD9jPFQv7+5q3AY3Kkq2KOOD0ux0c1mFzJSPHfxTAd+rXjqVmzulxMjati21KXARACJ+VtFE
LW7MQecHUQGor1HGD2YWHrqWvl5ey9quoX64dOyBKDyjk7V5r0QqqLu9NLGKZ4tM2VUNfMwhQpP/
1czTt8vm1h7yEKIA8gGuADos8WEU9THqw/GUgQMu9fv2CsWqsv+wUNyf9p2SAYyO2QrAPILLds86
PghneI4tuRe+GVhSTz9ZORRW3zGCy0mJD7TlxjZtJgwulmZzTzH5kL0u/TDXLn9ctque3xeUAOaB
VByFH+R9guHKmScQW4MwlDUOShRzax+UaHwHr6a2SaNMc/OOvgFaPVy1jt0BNNhhnj2ZDK9J40em
65+Dyl51Wqe3ijXN27Qnicug+ClprZ67NH4ktsdAB2KhSxJ+ZqaQRtHwJHMr/bnlb0PxfnkfVrbh
5O8Lwa/Im8jIIxWPbagCK6+29jxmD1kO0QifM5kgx/nROV2M8Pg2MKEzc1Qu3RCEDyxyM1DFgkpP
MsKwckXCixHS0PhaGHhEIQytaXu0BFBAAB+9a9ivZvqp6y9KAZCneUi1l2q4bvqAhDdaKgOxnY1w
QPh7KceDEBMP5KVyferPhd2XWaW3pqupH2rqZyFOTr+xjd+26UXdpm4GzzQhjjG8hCnGHpwbaVHg
m2XwtDi0/AQQeqBnBVCD6DKKVVp07OHZ9sQ3KvfTsAJ8b495+0iDco5y10Ug71sgW5Y3VqpXlMGo
beZuo8z+YNxr3GuiXYW8dwrdVBu8Ntn29nMxPg21r5PIIwr4p80oGKjhTWGIwaUno95NoIceae0W
zQ+jYH6q3LT8Mzd+NfWTQ+8MZ5tMZMsYJufsIMufOntfFLKX6UpSdrp0wZvj2A7nIsPSK2hBR1bm
jng3MqCljbuxAw0G96fk0cQw118fopMdFz56Mo6Kkg0w209BN6C9hX18QmMWzsYO6LtKWj7nMfNk
lSJZ6DwMKW0YzJVTgQGlCQMy+0WBve1BHwpSvemLUBkGb+XoHi9RbFDGvO0tpehNMFJYHuPAqim5
G8+y+fKzKdj/PT+Qi0CSCwoeKlzhmBcILShWmO40j5jHzzFT91Rkvxxzr3YPtr3I3/pz6vPpbahT
31IDTf9CrQWTJhjFyzEniGoo12+GcduQ1FUUvrn8qb9HL85P158fKOT9Yc4Ms1Sx+SbD5tN9MsPn
jRzmcOZtIBV+ZZPq1pm2sdn9HH+W/DotcrclhV+MjjdByYA4D53eYJjzjvZgwbFvtcaSXW+r32uB
M6LpaaMMKdwbKFmQaWqwjwzMdIrtOelLHF1hqFcDrx/4Jn3DfqSoy6Pp4WCUk7vd+GWUVLJb3x2H
491ChAUIAa+kBVWBR7vwOceohy59CqVfkxuPdQG0zlT6aRy5pk193f7qAOmMisfO6jep8zHGEGTr
3kpSPAM0CAE6SCgZw8vlLygmVuJPEj6gghlTkzP8pD4ZgPJ44jyos8daJn8gXtyLmUX/V0eqqAJc
I8SEnLd5X7bIn1rNjyfA4+dZEnXO7jnBhEgDW5gxo2UErRN2m25G8Eq4IcQq5m0XpF+YkURr7vLO
SQ0KZSurZISRAgaTQ/e7uAr3/TWQMmPtzr+JC3Y7GbvI2qc62kNTKAA7LLXqPKbYw/5tJP5oP6j2
O16al5clsyL4aJjAHfQKq5qyXyMo4RiaOuNn6/y+bEY8kd9fC6yKIL5c5IRF4LQ1lA3K2VhMXnng
9HRNMKH+PTp78bo/RsTaC9U4ibQaRqocKvfsyYHGGqhWa7dJrpsy8TkmOy8vS0wghWWJjTgAxpwh
02DRqgIDbIMazrjmTsVh+AK9ucSYZA9twSGo0/XQmIIxpXxOO3/sX/SPy8s5e6B/rwcPL4ROB9gN
EQ/atopRTx1exWbdPNtW1ezGSQvsan53SjUFEg9EZWNTT36Mws+eWtn7UFYVmOQ3TrzwLh/MfAj0
cW4lD4ElYIuR1NIwJIKfhogq7rOjdUZESrwHaa/gwokxHxtCzekHRBZa2Rjn2jYf2xK2uWYlUcCd
m3m8GgBPw4xU/dMYJNCqtWN3bEQ4ds1AGJ2WB26BaaKBqX6Z9be5krqzrgWXP+paLP4ev9KhqmCi
d3qalINRlUYNG1EbVH1zTN2okFy3qx9nme/6PwPLWo9KSCShzLFzGGBAMg2a7i2EiGH/WhobFZf/
369mgVSBKRAjqFC3PjXWUWMi8WhAqGz85MPPapDs1trXP/77wmKqqDNsFuqo384RKIAbP7KfW7C6
XV7F2pYdWxESlALc0WGeLKtIrnpzG5KNofZeRu9N4+mypdX1mFBGhHIdgFJEuImzIS8pLXETT0aC
WdBAxySCZkvixpqLgQDi/418v0yOPKAww15rCIyEFaiZ7W2ENOvyMpZtFwOAbSKnWNCx1BaRSkVN
hnJMcE3p1W4GiLwAvuMx+TdH5ciKOGEAcBxTBw3r0FiQq7/HMJJ479kLeQmwqNAtyFQwep514JcJ
VlZOsGA1GQLZlVqhz3YXj9uU+DS84vUbTmjabjmL3QHnNZ8lv2B9I//zA0TUD2aEMa1rmPBvgFVq
6obWS9m8j/3V5e+17nZ/zAjJEiOxWgIph+I13mQUd0P25MhSl9VDBM4tJPnA31JRLCac9Ab5vIoY
qr2a9ZMZA3lzVTabRJbIr93y9pEhMSZo5cSSSANadPK04WYYXiZlZ7Tvdb4zit3ljTt7A357yJEx
ITQYpdPVTgVjLeYjAvvJcWN3SoD7du8P7tvb7Lmbw2ZjuTvpFPfqKT6yLNQPhjIpssmG5cTJ3DkH
k3IsucY1mQkhGiVAvzlshAn9rsv95lHxlFtI4W7Zjb2p/OqKext33LCnwS9ejAODhvzl3V19kh19
StH9Cwq5lFmBz9BP9Yndlq+qzwEXefqlfDb36sO+84FOv5HNoEkcyBJOQ6mNRjNRWNVyADlA0AeZ
u+4AhLiRfmaWBDiyZgwPX4uixIvHr4iLmZljZN0SjMe0DGINo0O2edXN9Q6sTOBjRqWk5pJW1WpY
o0CKY4wCMCaoJ53eynobxnGYITUtYy/UCbgOXF2H5qVyF4IzjLpx+Au5sptUt6l2sFO/HbeSD0tW
LojjX7B43tEVpNAatDk9fgErb7XRn5lvDgHPbiJ2U8O/kscQD95/YxOIQ7RDUGg867qaTtS2MUDW
Xh5u6sHw8uI+5vdKfR1ZmBC10LIr04WxTGJ22UzxLnQWHTITk/wW5oVPl5pRWuSFBbOQA1O+QDrZ
7BI0C6/RksmviiapwCU1Z9vK5iMGehMdDxJtwCOVzgS/rKXbvhtSyclei/cQ0QFhh4bhZUccIukS
zI7WGsvBFfjY6G8ZRiLi8K/H0nF5HhvRTheuFeha5GGUQy5vQ6M9ROuRLiWDZH/XYtSxFcGXs2m2
e4VgKXhnuHalu7ZsFm7tDj62IPhqSNScFCosmOnDkG9HDhuo3EWJf9lT1i5IVOHRbYX4LKQzhGib
UlJWHLynnsLq18R27mtVudWt8Zpa3baBxvtlc6sb98ecGFvTPE7MOYyBaza77aiODzMCz2UTq26G
gh76dIsI5Ddg9eiUW2po9iyHiYb/1KHJkEZA+X38CxvoCiN4Ig0HnPzUy6puIcGagWa1CMSy2/eK
/uaVTAVnda/+GBEz5hG9RmNwQtxDTefVAE4gO7+8jLMe35JIgCUXFOdotC8ixKfrKNkQYowP64gg
y5G7+W/lLoYOOA+Ka7zR4oO9GXDjzRvrNtrLvtNZQ/XbOJCQ6BMjSkFX69S4inoPrRq4eBl5vePi
nj2kN9XwlF6lfrLtZJXzVU//E37EeqOZgpiGtfCLKQM5B/vZKRVq5V8Fv6/q/zLSLRfRkQuqxkSH
OMbKRpb5cTIf4jHytXGQ9PHOmeAWlBdKBKqFaxVRVYjyGDGse1JVuQdC5cA5GB7bs1/1LnpjD/wf
FB71R8pd7Qud6pBhkNYriytZW3zltJ38BCEh7KyGmZWCQQXSTKHhTiEh94DaJbYPZoos3kgcdgnf
wr1G1W/cJirmKPYIDkv0LNTB2YzwngNSqeDyMg9hEbmdvUlBXD+noNKKdmp2r9dtkGCI+LL9lbzp
xLxwu5AeE/lWWiO2GIESBsaIYpPvZJWnkzsi62x/H/BLixVumabJyzSNYU3XH1uUG+YW7VEMXkav
nY6LHQU49M7+xdV2skTh4jEnzBS0GnY44nccBBmz9Hm59nw5MbH41NHxYDotcyXDuhTlITSDhm70
CP0WcmOG76myiQvFrb90UHEn0SaK36Kkw0ToBlUdIF1dM74eQIrJPqbqmfYyNq71PbdMTDw5y7yG
2BbS4zSv4hG/reOvefq76X+YczBwus3rZ2P24Xw+LUfJJXw+ZmwA9oyxJNCVAxJPRUpFPTbBK0ux
6dOe/DI+KkBqd5Vveumz6XXX6lW1GYgrXetKRMQzHsRLto2RK2DkT79DlChtoWg4u2MwbbQf4Sea
3D8dNy8D9qu4tYL8zoFnXyUPsntnJWjAMOaK0INHsV+8dshkhJVqNcgERzfRX63yJmmDyyd1dW14
2iw6sZguEJFOgIXoo253OKmavrXHn1oWTGA+G4vtmGwvm1pJ1UCM8MeUcGIqYGEo4N44MaqfKT7p
dk6xnWzJglaygRMrwsfiY9U6UMzJPZpuR+2uoYUktq1+lKNlLMs8OpXguS01HsNAAr4v9hL3QSRj
qF+78h1g1tGAAWprGY47tRFFEDqJ+wxz1zHZ9BOitbrJ03/SEEyEB8gCAPSaxWDfBRvt5W+0dq5P
LAv3FEStIHakw3JUPXSJW4K7M/kHxUFAsGPu12jSycpbqyYtjFtb+PwIJuIbTHWSMNN7NEpQpcma
5xIg0A7t+RaIhA6kyJ2rgAPib0c1kFRhSuiPUXGdYL+d0gWzWMz3pXVP1N/W+PPyXq5cgicmhLwN
ILtZByMAntHUIxPa82CnZgeowFLJR/sG4ggX4LElsVnX9K05qASWdD48m121T8LJTYBvbfiEjdT9
Vv9dZ++W+oQ0vLIO+RhtVPoZ59QlaeJSM7qKeysAe7PPrBctJF6u/Yw12zXA3tebxf0IIHICIajL
G7QSEE5+tpikxH0EaRT8bAzouloZDOqrA0HXYnPZzOp30IBcwOwHWeiATw8TM6IQxJqAjU7WbLzG
jpN/Mrhh7eaGHiF/NxHZ28KqS2wGBNAlizyPR+BOXYhwQaJAyRlbIKgV86JloFBIs6eSXBeZZHXn
4Qh/315YARdxCCzzdHV5z+M6TPD3GzRqnQrs1SQNHPJ+eQ+/HxmnLgYz9LtSgj4dbJ2aSY1uNksT
Yy1Z/FhDyzsNiL4dmW8x5jbhnTn7Ve/azqH1qmcThCOep7kmD2ZZaFxbLhiogLLGkjUwjpz+jjbi
ajJpWG5V/ipT6wDei+3UaZLRkJXaponZe8uyl6khDKiJZrJCrbIWUO5ycs1nsu198prvw4N9A/Ir
yOjc5F+Fl19ne1uS4qwkfbAMcdMFyQrksQi6mwnpFE4QgNFYcDQvytv6fiq1fmEvbtvbuq3mHiOU
evNQjhmIeOZcrXVfjePyXkVV6g6U4k0MenCnsXx9CLXN0NT96OZWlxeuomWsdNsqjZ5Du2ueh7nE
Z9NJSndamPz9VYxxqwXfbCyjFMgvTr9VHpYatM6WGGtbgWOEflVLEOHn2cupBeEuniq08HkKC2P5
0IfX8/BEkmsnbVxHhghc/Fv0fzTLcEXZKMuCTeB0LVWXZ5aR1AAMGAwlJm53m8zJVM9WKHUrLT9M
dYaXRpaEO6SLMjncs+lhjGID3owu7cLCQk2xkKKGmQM4AWJYcqV9hj90lx8UlNodz7gK/fK9R6V9
NwwQd9jnd8Zt9OvvATQn9r/v8KOkR1FHpyYL9L7MfjPrOoy3ffhm5pIMcfVw/1nld1p0ZMVMeZ+Y
PazQ5hFj7WqduYZMP2rVZUBBBziZgalnUWi+a8DLyPUehWZUNLTOvIkcfWuFMzKN0qWKTBVrLfwj
KhMwxgGDSEUUSFPpClMXdpS6oJ5Ta6D5/3E5NJ9fb8tQ48L8iQrRgrk/9cwuhMYI0LVwjfm2Gnek
go7Dphhck3qRjHLw++eKx+DImKi5USGpqQsVxurKz7WbYdrm1YamG5XtLCMYdUzP3+WxX4Y7qsv4
9L85ci4ZF4IyhobA323AeHXbPJDRVV4Ag9wM26/sxvRv2siNfHv7pu5cdgXBdMgtcm9yC496wwZ0
zbKfs+asx1uhne47xGEB9lr2nVSHGs1MZ8ciyVtmLegcmxAKGzxywlCdYaLL/G680oB2BLK6RVMx
UKjXlLvLnrTSelpcCdc7SlVwJrFqNIJ+wSjiBX3Cg6a9J/O7luxoczdFnt3+opC8Mj65MgCUhaFg
8qMxJYW6tcOCAIc8BoQEeAsIF0YI3cak07He3IFuALr6vSaJMKsW7AVECnowcBwLFsjMeapZwGxG
euOq+Q2JDUm+t4JtxGnHLmJeH+Smunge60ohVZhiEAXE4aF1nU+PqrNT0hvWbkrLZ4ucLkgsK/yT
dA7XAsGRYfFspnbP2r6H4QnkuspW1f9J2lt1emn4XpWxy605/7Et4SgmE0IRXxbJWRk00w8+a3sl
iiXJkGxF4hGrisyaEliJdCiczHdZcY1HSGj9Q9pdmMhG6mRrEk5bB8Rek5JlTYBd2Z9Nu0+Gj8sn
bO3ywTQZ5il0e5mhFWI152ZdV+0yVxZCUM+q419xrynuUM7TJhoZiECsRvMu21zbxKVCh94qkNNn
03mQh9FjZ8Hg5elT23o5hbjbS6m6k7Mf0ufLtla2UF1GVgzMzVgLFfVpTDS6Xi0VC7ZaBzVfzbCe
eWvNQWbHMlLKldCIiW0DrT+86QCiFywxEuLNSxGqYoyLqFN8y8p7IytvFZXvuX4LnZ4AykCy3shK
I8g8NisipdWxwy1vIn7Eo7Mri8x1Rttn8as+aTtFsfYNf65ZdN1HjY+E1wsB5/amxnATqDy09ouR
RDujAwuKKqk16CtfGT8MboURP6TaIpavZklf2gWcl5ZK4ysdS/eRWRINow9x8oon/fxBncy5wqTa
sEuMKfXrrkXGyLUW3CLtHLrVnEZvRc3JfRFqSeiToTUzKGymHWa6hrHdF6M+xhgVsXTfBoXlV5f0
bPAxvjF+ZUVi/IrCOg4aY5xGd4gt7R+7r82rYpjS64lRUBQidZgfO6dW4RQk/QibKr5ikHwMADFu
8oNSdM5NSvpSguE4rzIsE1yGiSF/sHKhoH7qk6wjRp8v8Kk8heSdPvTmb11HXWuimKyeSqOXXGJr
ORIGtzCrsFwCIOkSYiPGH3EWoZXlaQ/dK8rEG6AGIkjOzfsyKHuXPDe7y6du5VI7MSiESbzL0QH6
BjE0Dzraq7YMc7O2hccrEiJja7CWKnAfT9U3qAiVGDgOY+Ilf1+UgyAU3opgmYXqPV6Op59Kqfqq
i5dmPrWqTdelt4UO1ai+llyUZ7FjIT/+Q1YqNtd7xS740H1TshauSmqPGpCrjayNWQaK5WfOhjcy
1Z6zLYRNRMSF54xYCMXLzXD0tFHKzNTHogYNLCkHF7MPG6Oc/JnXPl4OklfxeUVVMLYEiyNjWa+U
tB+RZuTVtd5fE8sz4sOQ+6X9EoOb23mLUMu97IPnBSLBpvDtIB7R2sh8wKer7ov4Lm+xkcug61OK
q7vzjfKGkV2abJraDdubie7UYR+1j3aMO+8aYjiSNOzsJjr9OYbQWlaUSY/0DD+nMdnnkDZflpZu
+RhKDvvZ0fs2A2AYkLRgmBFLHOBQKPW4hJnEBk7DKj5Qg3m4vLNnOYNgYvGso4/pMN0KMQyBjU0a
tzGuG7CCz8q9mr6G5Md/Z0pwUstpqd2qOBh1o7pR/gBeioDb13Mae5MMtb/+gf7snOCjbROFeQZc
g4epbI+MPoOa4PS3rKugqMepowh+KJugAissKB0dGjcKTl2KOxjs417OwmuuF5JPdHb5CmaEtdRx
VobV3ID+tLgZ62dLad6b4rbM2sDCMxXSa9JHxnKHnDyFBYvCaZt1oyBJC4tdMXoRuAZ/YXH67cTd
fax48+R1fRH8C+fQwA+2sHUi1xAvARDUt92IvSSsPSSAnSj2sMnaW0d9bnUJ4dD58MyyviNjy7k7
cvqRp3oOJVuQqUPDg2hQnIzhkIC38toLedAz1VV7AP1fS+ehqiHd8tqpbqYGeiuLpas7ffRLxPSh
mDPUvrBsy3Kd8HM0HqMUnN0bQwHJNd+EUKOixl1jf1ze7fMWoLADwrHnth3ZKN3iLAKsgXIwgRBl
jUpjwCuMo2a5yy3uosuugjz8sunVk3m0YuHQFHmvJMUEyxw1TtLvZ2vc9jLK59XACb4BihweQEQx
SVKGmZQK6yCOOBO/aU2IKrTd++WFnGdi33v4x4iQGA1O3drOCNFs1bkLOVjQ3xxnWyuH3Ljt48Kr
3hxt27S3tPzZOpJNXA0JR+sTTotSpYbSQ4nG06Ed1pnEneNnvMS4C1JHy9lxxZbViNeyGrAEg7Ya
AAkgFYSQYPIiIWyGRYU/T/1N67h2HIR8ADlC5XbtjpYbyfae4YSX7f1jUbxje6plzVTAYm9vW21j
lfdTOmNaqfSLqIXMMYYFOboWfz1CsJg9EiERYsNc5/mMdiVESNRXPkauk/V4cHRXXfihD59NNe8u
r3N1Y4/sCRGgQpMywasBWmYOiJLmcasNZMP/h7Qv65EbZ4L8RQJ0k3rVUUffd9t+EdzdtiTqpG7p
12+od7+xmqUtYjzAwPNQQIdIJpPJZGZECWIPp7+NuL1fhKOSTPPPw25a0ApWcAD52I+GusDqjvKi
hG99xmO3NSaw5P3Q+jwY9EpSjrftdfGs9tlvjLJQwWg7MHg47YyZTfRpp+vjszZX14lW7Smdb5j2
nGjToaLE0wYb0rLtcAwhAek6yqsKSn3ahPvSlvWQbfoJsHCBOXXhiT7JKKC6s2MWrT1Qe+4zvXsY
Y5nu2WaA9Q8EiAK/njV9BT2EOQYELhuDdYPwmKV7aqL3UhIsLit2cmivgJajZnWoKdD6zpEvwAlm
h16Cmp4OOWvUnB8KaaJ+04evoATPhzbaMlGXlezbQ2/f0+G11WQOZ/uasQIRzKWw21mdWoyH5BGE
ZAx3QNVdml0kIVLU0HYmgQ5qA62R1a5LgQUPgErcroo1APdqG4RLzaYRVOahR7l+De4y+2DwG04k
QZ5sSgU3QPsypUwBaKH7BPXSYbQnTf831xa0YhqLgAyUJwUQo8jykS7rVuBJdkyqvTnZAdEMyem0
afIrGMG3cN2eKLMBg+Sa21VvNZorohJlKlB3CEcJ2KbZr8CEeEJzWlLWE8A4WEam7KbqQfcS/WxK
WQJXBrR41NX+siOtRhQOoKS4Y8New6AI1NgSSfpg0xBW4zk5aHEGpAyGoBLcsKP8MVanXc6bx/P+
fxsGlZVoykMfiEiUwqsSCukz3JKG7p/BmJBTfRx17a8M7g+K4CiKtKojSoAyttZBc+KniSd7VjiS
Hu3Nwww9p/8bjOAquoRkUUcd+FjcLOd4b4ZFYCWHFhcWHvmz7H4kmzvBQdA6HMyuBBw6mGLdq/Te
ZYnsAVA2JmGvIh0QOzaYivBaRSEyCHlOBiKb/GeS0TlAhhPXdQ5u48DI5u7pvG1s3w5wVKmQuUG8
J2bKzE6Jkb0Na69uA6u+BOdSG1sgqrupygun9RlxO15DGkA25s3j+A/uZ6X9aosV0cynPsWYZ013
M1SYhaMsCNmMKlcQwik59UqbZRogaIFiMIyiIgcbjhbV+emYelO3s6ddFv3rOq0lqlzBChuBFAWq
bnqYjKWQ41h1L3Od7c+v2qZVriCETWDZSddAmgBet7yu84UI/YnAOs+DbEarKxDB9Aken5RpwjiQ
5HShQd4sfXM6VHWwYPb40KYXs3I4DykzCmEjZIOaF50OyCJEMQrJLsKy+HEeYtO1r0YlHFi2EUKu
jsLnctSEFPV1EZb7zr5OwI7wN0BgVEaSY+nCF9aIgYo6NA2l9kyClp6cRZ5e0KAfC7ek5ut5rM1T
2P6DJSxVzZustR3YQ25d4v40aqBFa30DxGjav9XD+kyEraCEJWoy9IoUFaA0o7syogm5+4cxx9OZ
2kVvfZ0dDTw+DlWoS6Zz2+T/DFFYN1NNx56lmE4dPr4DuRAqpqNRRhq96YlXoxMiDAh6DaGxjI6a
fps9VCA10fAI3lq7qnYCaVnGtjH+GdTyOSsnOHd952g5BpVFQY8Hg77aG80P0+4kkyfDEQINLRt6
ylUMS+etOy7XP57gkSJ97Eom87qbaa5/phBMjl/HVFAlDxMKLCd+ToZjXLoGOA3jzpuH0M3Sx9n5
PapPpSlrdDyttPz0u/+bTOh/fAUeFTuz5xzASUNRa/67CZ1oR0fVbRGQ8FTZ5xW4pifX6ak/JJVb
9SDd6BNXN2JX78nDaPK7KVcdydyfNyk8an/9rKIlJt7MscYte277S4vet2V8wbIX2/6R1rYEbdtp
o80cGlN4phT7zA1tqqo6w5lXZ6qbVF5fjm5igF5dO47FzwkCuU4sOSc2jeuzk0aDjsCJyP2Yhrqe
1HDaSOGgVSpo2u+N8Yvbkjvvdg5uhSN4AKWbGGtCDI2AkqA45onXKO9Zfcj7+0nbazrO2o+6e+bZ
Pbpd/PMOdnMRV9iCXzAp11t7OdPBdJLZqBxJXxoIIILDu4vQfyJrCZNNqeAX7KrRmNYCLsp/8eTG
rDxObwtLMqjN03Y1KMErQKvDRo8GUPp0PlpW96F1uiRaPz8QPGx9Nf5MZU5VJIBIeA32S3RgGG6t
3GV8d359Nk8HuiT6NRX9GKJWAnV6vWU52o30sbxWTOPaztUXuyYP52G2o+UVjmCDKBpPu9CAjzGG
VzyWLK/Yyc7Q3NaKArVGtcQBFFhxJ+uC3Lb9Fa5gf/qkNE03AxdlPW7d84twNlxcHv0QFLJFCtZE
52dTxO8Vaxf2brfomitCwGJ1fvyby7n6DMEuDVCZGkO7+LKsu6jM6rKBnnAOnk9dkVHibIY0KyjB
OHPHqgbcvmoIR31YMJya4XKHYsLhFTyNh/80LJG9NG3SsED5HbZbvYugrAgsZ/JUUxJ6bjqR5ZAC
yRBYMUS1FdMcbUYGGCmf9mbzC0KxFapHEtW32udabSS7e/MkWKEJa+V0JG3JiLVShx96/Wz3l7rz
MkCmsiCXRbWb2k6yB2WAwoqlTaiYZbkMrwDvtO0VyrWGMuW6vMmNwLIDQ5YO2vRff0YolilacQwZ
Ez3Gpqfog0amYWbt03nL2C5GWGEIQUXY6A0eRjEoNVPvnWRw3CZD6U2Z672vZeMNH9it2jbvtTHM
HjHn5yacjwoNkT9MbpN6oXOqMxaUmRF6RQ8+iWEqc5c5oSI5hU+rRfGVaDKBIthSvX1SnQeh2lbN
SQLhbwMPx020R5cH2gjK6qAztGFxlHH17d5c5LPgixU2HMfW+Zsk0PojBP8ItTcbL6r4CK28HxSU
puJRMy9k6blNN7yGEdyh2eaKkadYeRxcNd01zdU8vNiK7SXZt4Y9q+XB4kc+S7z/9iHzz/519K+H
WYhGIivmsAWmzhcK3oqyyryJeMolXlaGI9wcCVVZxQh2LtK2ByMsA05QYmzKsu7b7ggcJkTFU58t
doKgC6WEjDKGQ+zn3p7dJve7Fq1XUwCWENWWdbtuLtrSlmmAixzPL+KFOBrIGKYmFg0SeRmZ3LK7
yvGgOMZPY3w9FAenZK7Sgt3DkmyNTT+xAl5+X92yIK6mZKUFo5wI3yvjsB8U/7yb2DwXVwjLiq4Q
sji3EDthKkeKpMK8q+zQT8mhNInENDZPRbCBoajeAa27WDoB4iBnLAeYRhE/WDxI8HqvIgw1Ieoq
O+s3rXAFJcxaOOq9WhQLFL83tcG1GxX0rUxyaMhQhJnLoxhygsu1HloLDl6ZIemXSekpN08m8M5/
ivCgxlcAiQeUHxkNlkcDXWqUXE0QklBB1tHcOlnAUvDhG5KjfvMB9LNwf9E7g86vcBhWWZ/mKepO
0A/qptfWw3RnPzU3+l24U331W+2ii7c/Rr8RxZ23xK1NvcIVQxm9TgumfWad5iMlgQWhdnanR5ed
Bp75+/NYp71kn0cOuhP+7yDFh4WkgOojIl8cjnvHjcAu7kKv1Jtd+y6/yPfVpTO7r6qbPfMd2Pdb
F2XMiuR+sbUf1sMVXXLbGoltwnzmcdexy4V4vnuiNVjYf54f6+ZL4RpJcMpW7hT6EAFJZ5dwyd0E
8n710rJQpmAcahulx7bHZW07p1XiwgwLm5CCjV3vFcxw45bXM+J6tCW6Y+TitSN+bZ/Dh8vWcFFD
7v8Mg0j2nH1aCi6gC/tGR7me2jN4bNBg7cIn+469Nj4JkgDPbvsIC3rPfOqbXn20Hriv/GjRl75v
vlWwbig2HBAnOSALZMeD8b3eqffKZSK7GC3jFx/Cl5ZlAqEYqMqJPXho6phTljOcYeNNmIxozJYd
W1sOah1qCOteF3mbqRMOj2JRz0LBVL4PB1kPwub9bo0irHOdWYk5L0dUDodOR5dk1+glN+MPo0P9
RKbsHC3g6vOs7gdnZ01qcN66t86vNbxwV1CqEVW2qJ33TK5cpDO5HLLf4GN8bSbl4zySbDoFv1j3
alkUoD72yHRnac9T/9iGv/8ThHgtYF3WFQQ63Z6ezp6e6OA+nHdzJpP73YxnVpMmKibO1Imtblgm
DdREuJHjLO7osdZveysYtA+mXZaar9r58b8NT3B5UTz2mhoDNrK+1Xg367V7S389j7F9ivxzlxBD
NYuiszWvsErJgOK9Hpw0g/KN0uGytvQ3Rh8bmhzOI25v5D+IwgaYnLTOzBCINb8OVUSBOXj2JWfj
JsbSwUEXepCToqSioY02LJtM7+Kb0hmQHnHMsns/P5LNuUMb0aKrCoF1ce5UVACBfX5B4bY/QYhW
vQ6zCd0ths/t2wivdf8NT5i5PJqnFAwduAvxh9q8DdNdOl0x+j0P70dQU5wH29y+q8Etv68CXaIm
EPG1ATb1M8qRj3XaoB9WUrO76Y1WIMvvK5A06gc8eQMkHHgAlhdPTRzcv+ktCj0kZidbLOEiaUcF
01MVUGDEMxyUrATt/DaNj4Z+qcgKgDfnTodsqg32EOskNU/aBoqXIc5yAhrUabjQqJ9wWeftdky2
QhHMoTD1SsmWqzG9jm/rw3zA69Uxv64KPHu7eLgt3cQ3joWnXOc7NXezaxrokvU7EaRZ3gihw/zP
SAUraTsTFAMptkD/fgsJkAi9S/Tj25NuedTnfu9Ze+LN3vRKg84zLmbLa3em5Bs+Y/qTyGD1DYIR
ITc65k2EeejQue3n0Lh6GC+bfX9gb/w9vjfAXhfgGUymR7kdsa1wBYvKCn2yGw5cKMVQxS3d8bI9
6B/hR2dAZcdVd7rL3/BKeluhUJkEuez5bXPzrPAXi19tntA009RJgG89XkOrKH4NrwYWYO3V3eTS
h+4yfNBvQFIQvZ33DDJc4WBndlNZdoE1B6NvghSCeT0rQSN7BJKgfEbpq9GRFPXfo4HRJfUbCy/B
mJ6y3p255Pq2fOwZ4/k8+lcwutWEBnOWSUQLWRaTXwbCbHCzu6rxe45VRP4q8rayqtlNZ/Rn6T4z
fCtUs5jruJ+A2lUfSmj6WQoChgwsT0828oZJszu/YqcEMV+36WdQusKLqtxRuiV/OnnQfwFHk0e+
4X9x5ZMbq3Hb4Lv61nrqg3JV7Ft0nHrZvXI17c9/hcQrfjIJrD6iNUCzWSmwGw6dinHQdqXp2YYs
byJDETxSCXbsPl7shtcF2r65ZxmvbSoLCWULuFjvaixZXSxlCkBR2XujBU3n8/jdSoMJKUIm4xHe
jj9X5iJ4GksBaSJZvKzSN+5EPAs8C8RP+s7vIJCBrBBYk0j7go644L8tmeBi9I6rigXNbtCs7XEb
HqFRFP9VHmM1OMGdoDq91PLFjTogp5u/Dfkxn/cUtX41AYWcLUkjSPa7WIxmTXXS9cvC5TRQuiDp
fLXAFmTHWe+hwXs5yqS4ZMf05+8rU6kobD6psXjZEeXb+kUOdfKr9tIJMje5bnYgXDO8h2n3nO37
CzCwuDJ2qM1Y+M/8fvqGFT4aEEK8ZWLEStoGESHIU0ncy2J+pz4UDcPgHl9om4SLc98pUKvVEVrR
8qWLj8S5bPlLnAXE8M+bowxIiHisUeFlHgKomnYxJOPGG3SyQRi2+6syGlDw/DMkwYvYPbSfRzRP
Qr3+Hb23iEwzvLWWpaTSYXttFooosISCI1rY2BMzVC2zUxylKHHNIYZOzeP5Kdt2VH8QhB08QZFr
pjasb9aYOyUcp0vphcS86kvFhWy53wxEcqR+ks2f2sMfTGFHgxowdrgKzKTgr6lOcMXLCh6oTpYf
SFOZOGCjXLdc3DCm70lnoncbNZuXeY7eW7dIFONN7+bmvRtL5ao26XilDmP1w2zj7AFtZuY1lDZN
zUUlQHLI5waVq5Vd+xwqyL9RVhi+dJM6vZmo9cHz12j6kREnoV+PXD/GepW908pJr8F70l+TaYqO
iWqPL6xtr5s2sdBOWpqjzx0jee/pVB1p6liHmTRgKlA5g/oIKGw9W7ECZoyPakXyfcqtR2NUnINZ
6lZQK8ld6SSKZBU3DX/hdLXBdIOstnDcKIVO6k4vkAnQvpvcncBoQgzXTK9GmfrWdvZzBSWYpF0P
DlUgwOU5TD/aCnNjeqic7wqCAo1cpjG6s8wgsyVX2y23jBu0Dhof01TVTxqnlZPi3cCUwsRGmEao
bjYglAVd0FB2x9oq9nHEDlPeoOVPfT2/O7bmFSTfaJwgGkGMJHiuou9JN9EM988GO5zc9xYDb2rV
IOJ0rlU8IZyH24pN1nCC/wpjYinqCLhUvR+yJmjoM2v/rR7sciVbgwiui9TUmSHVBlspfxW4A0JQ
O0O/K1pdy0s9tCUuefMxGr0GePoA/QIuggJcks1DNTro/7ZTaCqHPwfqooDSNyDfOzx1KAJqWtcp
UIs3tW6oSa4imxMKSucFHW2hYgYmU8yK0RLdhET/gKCAl8yvreyGsOVBwb3zD4awaDy3jDpdepjT
WEet/n6I0MvDEDZ817sPs5Hc6rZHZKNqZFF4R43d18ASDGhlZA3Y6dAoc9UYlA9vo1VKgqCtYweZ
sf+BiDpb6WCqppKWiJHL5iUurF2Bkte/MPUVhFBNYVczuFkUjKOpkiDG9ZhPrWf3H+dRNvfvokPh
gD8LUgeC8TlG6yQJw9r02gs4aXSbwQTwUlEhjOozialvGsIKTHDCuBjOOlRW4Bn7x9AGc2blD9Yb
uuZ8ixzj9i86huDwHdTXghAMmstfDSHsioqEYAH0cGnaR6R22WgFRSrZQCdj0pduXDANQmxDB+2/
4AAhY2zWTgxNbSgFoyQq126T6VuXgEHFuhzC/fnVOrFtAUzYSVpm2choA2wIh8CO7kEp5Ne9ZETL
KnwJPgQQwSTCyUTCcgQImTj0hq9ze5dBiV0NJUfyadppATKg0blIbJy209AWjS1To6PIxrLd8n3s
wXFn5b6lBTXXoY/zmBmqr5Wf4hBd7U/GbTz+rDvJZ2wO989XiPcZSKH3iVLhKwp2lQ8/R+vCyB7D
f131gLESwwaZ70KBh7bar8boOOms2mkJjq75xkx9h94oo09VSRCwZR/gWrJVgjDHPOnbtStQYA05
eC8hl+n2zvdGyVwUXZ03ws8CUdFAKAR5CHik0TBpCAYyDRpTnQVFUxUGlkSema6RlfSQ6nwAnzPN
8IBdzlkdRCntrtHGXAUqQzHX9WiTBvWgFBQkvwYFXH4Qsi8jEO7OLO58GmX6LxVdEwyy4RBZC0qr
UDmI7qayCkyat+1V3xujus9ya1RRLGZWpm8aRaRK/NSWScAZwm0shHHQPPi6WMhLakqXgOCWa7pf
hEGuuaNJ3W76t6cIjAKJX2qAUE2z1M8q/VXMVlWawRUwLiLTEnU71DH9zirQOJ9frsUnnKwWlNQc
kMPhTBRP+BDCswpYUlPPLpvLFlxiBCIV5yE258sBTzWYFwl4hwVPa/dxx+cZ9NBJq6f+OP6otRpt
T9bkj3ySrM3WcMAtAbJM9KWDD2U50FZzFkJGk08TvFM65S4FAXF2d34wmwBgdMWjCupO8fb1FQCX
IkvJMgzGaiEJ3x1Z+/43AFCyVRcSPYgUfwVwIjZC4S6GYspAPpxM9WgdSx/Jlz8irjq0k6DSuTDT
gVrgK0hZ6zmvGQNHMwgCtCRw0IxJcx99M4b1ErHB58hUUhU0An9hbmvgZXpX69NXUQ9SZlCWE178
xO3AM6N/XSiPbbOGELan1mQ0V2OMLdK/o6HMN8ZAodZusiSn7cmVasExwTuNmglNB4/Y16GEZkwo
m3PQ7hIthDTD+wgpvGF4rXt254yo2jWL7EpNZa0GW7vJWXQSwLcBG/lMDqxmMMc3tWEP2Km3Y0/j
ho++57esNF6Kf11hsDggCB+j6w58TVR0QDw29XJatAAU7twMeP7XBuOqjWQExlsjWsMIKZSsQVtw
C71Yb4I+kmsMo5cjpZE40S0KEA7nd5cMSwj/Tbx66EjyQt6g+E6zyyK9zqqbrvh2HuX0kv85cyC4
ckwKYibxlgEJt6kxcFZ5tsV+dQ2UidUOlSjQerJNN4/ru7TI/JK/JbXsDfs0l72YJc725c1wYXgX
PKAa5hBPLMGS31eGZ4Mdv7ydIIGWHHXjV8kPlnWv6E+kl8zr8ldPHArCNYQVuNtAv/rrZjCTckIg
B6u06/hOB9dt8QFukAZ6L+a/Zh9ZBggVALh3DWUB4r4DOWRMQO6OY7E1Wq/R6kMYsexv/NQKRP86
HqaSArYPkGRIUeqvPhGklc8byeaU4axCpmyJL0/YlibQIM0KTpJJ6X7xKDlWwwQme+dAhx+87nfn
0ZZNdLJAKzRhQAakEnE2wit2IK9GJUUXhPPoRsNPGiuvYe/caNbrecRT5uplocCtiFWCnDk6Nb7O
IXgHlDxRAFnG1f0w555WJc8EOewCyitDmPlWofltUYG40vhmOCjs6Ez0gVUBgezH+W/Znus/n7LM
zspphj2bsozj2HGsweMKnMtNCzZLqw2yUQK1MdEoblykD3EyQBtAOBaaWp95Dho9LxqpXzV7qMnF
1sEmuR/RH4qsvU2GJixr0tG2n/MC+y4Nwcb8zKNvY6S7Toork3NhF4fz87jhPsFjZWNg0N1C4CC4
z6aqrVkfwJVMLLIPqd8pH1b7QGcuCeM2zlbUgxm4QICXE+3xQnxijsjz1jk4i1PrW4EejOFgKReF
CXE89GzpuD1XkoeCrXlEv5u+kLIScqLlQPNOxTsOvGY2343ci4vxUg+OHQv6tpGw123YIlnsA3Qy
dGGKEMamKnYdqYvKUdPRyxFxhTt2KWwkj9ALSe5sNEqfX7SNax8AF/1ew0b3vEh+PkclugUUHEZs
0PedQt3WHPwB++w8zJZtrGDEYsG60SsLbN2ZF+JaxJprpCzDSt+NMhH7rRMOKXpHVyH/hsbcz99X
m5k7VtdWCwM/mFp1z4lQpOO2hc4voTl6r4xNck+TyXgHc32LNDdkuWJmd7FrxnbBJVO7ddAjsw15
ZNyg0PlBhMVUYqrn7aJ8PbOrijauBSWAOVxidwhE7xQVDg0Jd4f/PD/Xm+a6ghXC6LgDJVEfQ2d8
HJV7XmIjxvZLGdO94sx3nDB3KMq/2JLrkQp+TVVyjUwDIJPxR6L+GPRdBv7suruwVC9yGjfRJHMr
G6Pg2uYm5ElpA7BE6V+XvfL5OQetlF4yb8h/aLHEtZ0WDi8asqs5Fe4NVjiGRlMYoJrXf41VMPZ7
3TxGzhVxjsS8ddrnLt9xCyKO7DiEkivypk+gNkqvcdunSIV/PZ+6oZ3LqIQZtWimUJpDS4xdD+qn
PgJ/l6yea7FJIRQAOY0B1lBC4erEEyqNxrBXEkysYVeq15pJEwzDlARtbqLuVgvfzYhVQRoP+oWu
ao9KqBn+QFrbM3jm4BCPZXW4W6OH7gOetgkyHSdius4A/WGrMDHzIQ2IVV2abM+aHVWgJI9ahfNb
57RWB+u8QhMzeiUzorZKUO+kFbedBv0lXi9cjPdwXmBtNf0hZ35R69doQag0X/fI0U6eKnYFJ63k
Dypx2d3oK74mk2Jc9qy4LPg0cMHYkLe3xDu5YjQKUmqYhbHSg5RXtzgajufHvuWidZ04UC7S8Vxj
CybupCFEDNvFW6UJVOrBGhSjf4YMR72eebIDf377+O8RQUxrgK5q4TMQK7t7rkwmLaADPSc1u+2i
BnkydYZUMtTs/TBqG0n0tTVCB2pFJvYShBXEd84p750OapMwpaJwXC1SfszZfJFo+m0WhxKsTee/
ns7lY1YHkdm1qY6wGjG1gzYo/rPvnm0wtmg7hNSjfp3HiOe/n5/PTSOBf4AhYK+A9vcrZK4qUcpq
rGCG/tkwb66GUCb4sjWFugkOWLyGU3oq/Rhq6YznXGilNFdqdknGB0XfO8P9+YFs7nmskQX5Z83R
iDAQWho1t8tlz0fFXWooFzzmjxNNgqjrbuKolpxem/NGENyZyEgvxeRf501to6FFIzx8Xseby8Yu
nSt7pi/nx7T8kZMdvAIR7AFPpSiK6AFiWaPvoFJNYanPdcnZv2124AdRIUhHdBjC17FkiCkLSDnj
hm/m9/WgQXqoOiZDfCgs3a8VdddVzuVg/SJQwD0/wP8PNO50CL6QAKXL0bKyeNsqIH+UQHSAdBCw
TL5riu3Gtb7r49Abu3yfWz+GctxH2l88bS1FBOh2hfgunuwEYKRNLGXgCpJtjeKH3XHGSRT/koxu
CWHE9VuDLEa0Gp05zo06xADpFcdxx4pBA10JIBIAyvzBLftxPyNDWjDnfiROAvbgj//4AYKVlnhJ
BIs0PiBS8p1Z7Mn8PQpvzGnfNlHQ1fe6+kSN3466O4+7tTnW4xbstqlbg+YGnLTFILZg7KktE4ne
iuUMsiQSkQtQccv6OrN1pEVG00zYfkPhGVqg9c9M2ZvKoUtRC5vISh6XDxYXEoko24EckgNadCFW
tWZovNAYLkzTrjRn8Fhreg37USoyTfetmVsDCTEqCrWLqCE4AcyqeOzm4skoZOwdW04Fr584QKHB
gU0vWH5iQoiX9ojW4vYbxXsDvyv+JomwhhDs3oJKLUgRl9B+eMbpRRIQxJoQ7468lt9xWf/n5uKs
BiQYuZM6Kk9CLM6UXmh17ymkcgeKXkxZQCUDEsx6VJje9SmGxUJ0iDz32XXdPJBYElNtrQ+eEfBG
phMQtolZrpHN4IYNKfZsRku3V75XFT8MkUzOYMvSQCyAbYoDE0osgkmHsWrNJoFroCkzL1VULrhR
q7Hn855gK2eHOi1UKhj4F5WmwuKoLSNFNyCflHTKj44bezRbuQp0ZSYrdYcxvhqaN2NA78lU75wu
CiJsKVpFXtbJBJQ3r/lQiQDDNNVsSxVLJ4zKHpBfz+Hy59ZE2SIEU9MRb79m6ZYgkhsUxytRb+lU
iduw2StnGQHYaekVbvWofVkY2Ogy6cJkxHgA1BhdpO8w0hpULINTuTbP3M78TTLlaBqp7hYoCYi6
/hjqmgdObEmMuThG0ZOtJ0HYmrbDsxw0mMjvIZQoul0Kxpl+h0IPN8rVoCtL3A8lh/zWtllDCqO2
woFFkFBBrrQed0n71iT7cjD8uX2T2NriHM+NTdifVuFMCdEwtsnCu3MBOsdqIL5N6ouoBZUo6DZ8
0r4Zc7ofhiJgegLWfFlPstTKhGDKTHudDssENzk49XQ8V+SuSX/N1ju336b4uh07LzX3TfcXCUeK
1kYDGlhLIYEwy9SY4hTFCXDrGjtExHGdMrzS2WNLfWa/sd4/P9lb4fYaTphrXiJSU/Ag6UXx/FpM
POhN+6LqkE1d8o6a8/s83KYNWQZer1G5iOBePLTahDm0qZC/7ag/cb+sbtBwzSaZwtHmsBYmZtRH
6BZi+69xRZzMZWcmwOH547Iper4ftcin/JrK0iabUA6eXCGDCacgxhRVncd2zTjckQqRkehgKH5e
7qbwZ2JISgy2gqXl+c5a9DCREBBMMpno2HZ4Jfe0NmgtEDDc9+mtag8e0a6aVrLbFzsTN+EabPmY
VcyrJWkVxQRgRd8U+55pqqtQsz3qHWhPzxuFDEoIAtN05iaEsZcg8IZM75kCMdNUgrFleOCsQ5S5
SG7gzVoYToO3/5LBICroP6Rd6eF1G3p6igsC5r8YzQpJCP0YkiWzUwIpaltw8eWuFt70/ffzIFvu
fz0cwb4Z7010+QPEMhNQqzxAns/VrL2mPeUTd5vxlvPgPOLmBK4SKILx4bCJumJCAmWMb8xyV6nH
JHsCzfN5lBMTX2iSNAdkvqg4WgTsvy5TAQGwHqLolQfGiTvoU7qRpd0qZe2lPbp3ZrTO9ZYi2VYn
I1swoU4Pqe7ldU7EpIzTalCB2eE/W/WU8BnW70+y9s3Nsa1wBMMILd70zAAODQf/uvDLIvIcfqek
O6pLFmsTyoCbRYCyvCML00iULu0Mq6hQXQo7THLUsbq89dtaO1jmJc0kBWmbcBCyWUSzUfom0lyF
VgVyprHE9KlRcuCzraEyBE/vU15ON07uaH6WhNdVNsgkPk88x7J0C0893q8sBF2CUULSGTKWE6+8
Kr8FKZarZQeV7//CJFcYy+BXjpClhYHqMWCMKKdp+xR66onX0fBRc+wjQZ7UUGSdY1vz+fngoKEz
E+Vqwu7u84HTuYsrb9CeFAUvWd/JfGyGJ9zF4FEk/urElWAO12Dm1/GVnY72CAYeW4Ird9x/mIy5
+Wcf7s9Mid1wuEwsSSno1rKhvAxHmLYUtormWcVJr7IFUtHm3ai1F3Ob7LrB3p1fudM4HUOjEMdC
OR4mkooS2XPHp4bbrEL7UOfaxmOUeD3dxdPOtHw9eofoeZX/Uqhv5TLexK1JBf8kSmpB/YbeGsEw
mcqIZVXY6+o4egqyl3nyrJKXzr6IyEMBjYiSPZ0f7JYXW+o0IdCFomgUgn1dRruLItYomFMt1sE5
rV10uR7E1ggte1mt3mm2b5nXP1iisC4d494sUsyrmX7EU+HlYVggt2k/11ESJEV51NuRu2rl3FI1
ejk/zmXmvsQln9ggTdOXWj60Ln8dZ9HFfdOpaeVBSQqe9MFB+A8pXVQkRl5RSRybDEzYG/PcWyPT
ANYb706019vMz9grztbRkDESLn/q3LiWPbNyM/XcpGlNFijtRc9+RrLze/PvI8G9pO6h5XxSeYZM
99KAB9IoJ3/U4v5Nz2XF6tsQDkEblKni/V0wwUqtDQcFZnBbqZ+BJUqtZDzYn29wJ7MEOsX/ByG+
0UH2IVezNIezui0Tr7oaj+l+uuPfzJ39aLs/q99aEAZl0AR48R5cGVvXpt9C9ZyGuiWC5INwrM5h
2w8MhUkeUcH7CX2cxvELWcXclvNfSvT+ByKECXWPtF49AMRwnjk55pmPRlI0oxhePt7m7+d30+aS
rcCE3YQCkIlbUNMAqbPiarjbmzK2js05w10FFS0oC0LW9atdK0WREL2uKqgIabbLWZggIfassSY4
P5JtHKSS4RQ+K4S+4uRDg83aIQahNB72qlU0QdrHha9pjYzqf3OFwHVowtEiaBSLnRQVfIaNBffn
qHXQ2hcsAb3wL6tKIRX8ZIQP5we2tURwdaatGqjER97668CcOY6NgsDkq+m1bTJX6SR1R1sz9wfg
hEB84jOFuCsA7OEnwSA4uYhlR4YMQ7CCGESoTcGAMdk7h90b1g0C7fPztHUAroch7JtK7VTkLQAx
9Fcx88zmWEHJWPaOLBuIsGGsAh2gnQGU2migI5WC5Bmq4W0dnB/M1sGD+x1CeLzjWZaYBSKK7kAy
aNmXfNdSN3ae06FyU/u9kGVkNge0QlqmdXXuMAdd25YOpCoEtyAPvdzeZ40k4DtNH+PUXo9HiIe4
PqVTNWDa+mS+t9CVOODCWsSab5vpc6+1fuy0WLjJSxLbN2dw5BZlsssydlP/H9K+bEduHFj2iwRI
oqjlVUttXb269xfBdo+1Uvv+9SfoizuuYukUMT7AzDyMAWeRSiaTmZER9ST7MbLNFTL6XM3bwiD8
uXJQ7p1v8yN4pt3McDXLdbbqPtzNPsqKL/abLXHR1cTpdBuEszwbtNXnFJs92SAKb9g96lSbvC48
C3oVE6blELy2y6j7MZM1PdaC1olpcfQ0xhu3B2y/wnPwdpp+oF5FxmCKMS3gL9q36967YgsAIDxe
cEWqeBcKyxzsMCZl08FWGeNw/ByhVjeCk2rcGsMhlcWWtV2FOSA7eJ8FwZ+7+IkL5yAId8wUr3dA
lu8MDWkp7W6TLvE6Bcyww/g1Qy5+VltXnWVjAyun58y0cHpyo+naJsdKmXYLbFRevxbh7vpmrngr
TAAmTShAw9A6Ol9dYVZg3VRalETqx7T3FSNIwaI2gJVUUnleXQsKmATlFw3lECG0DXOm0cTCNg7m
Tp8Pcfmajs9/sZYTE/yuO/1SihllYQITRRKk/W0NSgVlCpZp5wz765ZWbgOdV2P//2KEXVvApjBl
FT5Ml21Ycpirzyl6HNIf161wRxbSUQAekE7zGV6KqUZhPQwjI6DAxJ2TQ+LadbziOwn6o+7KuAXW
nrI6aOeBrgDEwrlolGeJaeZlzH37dj5ET/Ndsp1/Kvtoz2Ctl6AO18L1qTWR4tgqnUqNFbXy8mO8
BYD1GG+SW/uobqLtsqXbZtt9XN/IlSQH062YneOjU9bFBKqVFU28WFiegynOIYvcbpQcozXv/mMB
6mTnnyrTE2fSelhQlYdhOtrtnskUbNY/0r+ruJj8spXFGsMBNubHxZ/v8sI1v5pg3oRv8aey+Yvn
lq7zEXIYMqgmpqEAxejDQuoKRFtNiEZHOnvIgpl7/cusHaQTK5awb1bVE7Uakb/3xjvQEky/KdK3
Tga+XLsxTq0IB8kIGUQSE6wldUBObrjldJOnGyV9c8hdsTxeX9KaK2AOGXAoB/P94Bo6dwW7txqW
1U3lxTNw4vFgtuC/quLAWmyZAMCaX+sEOTWFJQvArHNTSo8HT1MjDE3R6LdLdzOrzvb6ata2Drzr
eNaj8Qlso7AaascD00O8uuOaIImbAIsutzoqWmnpPBrxD5v8Z1guxStLRWeNcuKYiwGlDgnwGPGn
Vo3WbDfUkKZ5onkE7mYM0FDJ62Tt+js1JqT1Nan7Ptd4JlwEZd+Dp+bQLulm1oLe2lzfybVofmpK
uABLpbJtyNTgApzuVNB/t3rphmnAmN9CJBnDeQpS8esm11zx1KRwITZjNsxDh7y4KMpDVjjvnanf
EiOWKQ2sOQl8BMV5wDcBEhGcBKNAXRMpOMVTp7l69lpbr47hjtZeS0CAKEmw1/fxX2Nikabs2Fxa
Ooyhg7gb8+IYz/3O6cJ9YgBVbS3/6ObUg7lTHSW7uRarTlYpMr7FYAsAHAJRpKSAE9cvfOJpSaA/
Kes7XFKQ/j4Cf5YoeGUfdmk+8CVC2P17rBmNq7bUK0ELbFVTwFTip2p8P9kfKmQqSvsFdymQ67rb
meO9Xj1Hk4FWExd0lPXzVx2Kj6EDMI/6hAhNKYiSk8rC2YR4465tEbCT7le9NJKgs3oq+Zw4wHS/
cbrncU1r1biDBAJqBupzG37ryH1TbJevaH77i/OhIxfRDNSbwXR0bmd06kGpF8RPgJu8Gc9Cx0oh
gvfjupXV1fDRWIwkoqwnpnF13rK4NmAFXBuP+C1elqdPIaS/WF4eOrkWO//VYtoI0qR/7Qnes5QL
4Ak90mA8bqHepH4t8Wc5MU/tjQ26QbeLNj+H6gsnvTBzGVZ39ZCcGBeiXDYpQw7+ZwRUgLht+o2p
4bcsXjYWdvb6tq764oklIbhVRFsw3optLbNdbm7n9LOX6byvLoaPkqLsx0nahLhWTeNgtAUWk8Rf
DfHtYpO0W8gtSwLLJRqIn/c/dsQsKMJx18ccX4zz7m6ioIV69Iv6QMMgD5RjJRvWXt25E3OC21dZ
wmiTYVlqm7lLVXrTCOFq/y8+z4kRwQudDop+ScMfY+O3etzl7VMa7f9vJgRfU8o8spMU69AwXstR
MXrsmZbk46xtFteFAhMBYHmYnTyPERHjeoEljJT1kVkgATqCvev6OlZLDOisIeBhaMUBOdS5jQRy
05k1qUiy7J/9/AxkjDtRtEuNux5xCehDILRs9hc9Ibwr/1jlcevkuYwH7uxYMayii192qmdKaTdW
zs//m8KBfA4oAURYZw30AGIB4rgx6S8ZweMrIdGPfqJuukAh4PouroRZDLQD9oWJSLxbRAzOOJuL
2bWIB4r2hQkG35yzvVLMvk1bl6Q/rxtb8YozY4J3W1ME3boRxlh+6KcGuY47jpL24OrunSxIcO+8
WhaiDSjNLErpLfqLnj9l7ejGMr6NlYTqbC1CIIW2ktpW+MdL9Omlryk4h+cdc2oflIO3c09eIuAg
zVTmfrIt5H9+4n7mojugY+XfCz1WE3gOBsoIWU+N/3bhLjxbm3CybLuPtKrB2iKl3DMbPKldLxls
lK1DOEZ9YpRTHmEd6URuhm5yp9bBQnLJdbeSY5+thP/5yXbFgK2W1gQzi7U1u6PdbaYGxIVg56cd
88qv6/69vm8AfGMwEs8w8ebrmMao0yJ6V3Ppk/YG0HnJen630i8/zb8mxEsvr5S2mBSYoBuyG70Z
mkRQQr1RXu7U+/EjOhJPfwb85bbahkHWuNkP9iuT/Yi1mxe7+udHCFchbRu7qHlx1wFJygiG+OME
jYPSs4AKnjKMpXrojJoys+uh6o9VIXrEzoBxyBJW85qCJ/qRsY9qOg4xmDEmSRCRfEhxUpxMSdbW
vOxqmph3mLe2Iste1sPHn8XwX3DimKUylFXrcAt40NojxK2CMd2yDOi6yk+1LYQBr/umbPeEwJGg
izgtDAbB/7CE/rI8gC3F6xN/lInArR/tP0sTosdYOKxhKiy16nbuUdXTIMMtq4byEte1cyDEj9oo
2q5PeDaGuc3FN5O3pvjsNMMd1M8i9WfQ0U3b6zsocwohlnCeWdDpYF1Ee+3DT2mpUrZvQs6k1QOY
ACf8/Z0Tf1fmcaey4q2r6Ob6MtbyptPTK3adOrOKh4U7dxUZwA9v7HTXYiiEqGj+3ZqFX+gHKmNF
X6tenxkVQkbSmBPrTQRiOLq9TwK1crVdcZPsET8M3avvlWfEkEIG/F3NBnQ+VQYSirUaNjKfUIdZ
e4z8hKl7gnqYpfwEvZMkMq96x7+WLmrZjZaorAfXhTc3mWuCFKdqZVTiay5/YkHYwtKy+l7ld1lj
Z2B0/UmjDVR1rjvH6n15YkOMsXbdpg3hvsE+aufbEt0BGTDlnW+Rt6yXGFsNSTrgsBZnnnTEHqGm
jFZt1iPOsP5INHRrbH9qj31yX8l0B1aP1oklISSpTtr3mcGjRfukUp+qgSNTMVn38BMbQkQikZ6U
y4jVQADYHYdAIV1Q6IFWdW6teWUzgtPejQjQjq8Z+ygHb5QpUa+74J/9FALUXNXIrTussi2/TPKz
6P3rzrF6Z52sUAhQGONdQjbxFRav0fgEbb5WeQh7HFyftSmUhWTzDhIHEVlq6FKERhFjQeA8R0vb
CxdvjH5GRuwNslaUzJRwuCDYrC+9xn0R9UmFf693kP8O2YHK2moyS8IRA6d1N1ottzQqwCnfJAqY
AVvXnH5OMmzDavQDrSvgyjagayJipV7mrg55hUS135ROhzr5j44+tDI09urpOjEjni49yduIFwQX
67vp4NsczVBSvl517RMTwuHq7EHrLf5yHO1vcfdrlilDyJYgHB2a1iaJQuyUjslBNYt8td+S/6zQ
iNFTtDv//RzC+ZmN2h4Hvk/6gMl0wrwu2ZLo/fohlaxEvN1Z06Qd6gR4l+IeSvVgUUD/nfxn8v7z
pYhlg2YgqdHyaqlmvcTGZxJt80kCfbjkfhFsCAcFGgV1nvGVWJrr7DDqR+8/9Yf03n7Q7mo/fVP3
rZ9DjdVvjy9QZS1qt75RNtd3c/Ww/vlkIodCbQMAbPOcD6IWHh1eE4hCNuUxSzCqPrnXba21qk/9
w+aH4ORNAJqfOLNqGIuq76E++2E3+kv1K5yeQf2yUVPi96MadI7j1zXbUJN9XP8B0h3nvnXyA+Kw
LDTclMhAN5jF34Soc270YPzFwEbmm/tlWx7DmyYoXtXNY/SjPbxet7+afJxsthBHuk4z84U/n6Px
06heFLLsBkgM5xqIfzrTdossSyR7zv/Ki2fEiUkhrpTxEI42z3e6yq0xWeGEwYDDogySVEd2KoX4
YplFo018afq8tyfo8r0phuR2lpkQokvXLIaK6x+u6mzAA1PkP6RDBr+ZQa9sl3ghz8SqSmfBMtIj
tCO32lPiArD2gHy0Wfzolm4Lzave9E34lL6Z0MAed/pd7zn+C9kyn8kKApIVizDmurCVuY9+f7zn
vH9w2icjkdw76yYwu8Eb63hGCP7R5WQEGyxMzEvvxukuC190GZpjPcb8sSH4Rm/q4aTZsJHk80vC
OjeZjE02hW5VlR+FIYOorJ4yYFNU3QEh+sVsbN3QRmcE+YeFgSLQ+rhOvxmaxK+rQ5zuVVlHY71Y
BKiFAaA0xq/EgR9mFi2b2Iyi71P7Cqw0XCQ5YsSOuuzBuGtlbeDVE31iTrg1mnDJHLBkYTfVD2M+
2PU+LqFvtr8eqi6F7vnldGKGnIdKUM4X9lhiVcrOfpwD9TY5kNLP36rPxtX2oEQ7ZA/UC4PrZlfd
8cSqcEPQLEfPrYDVjhwBbVSnt1imrsTDxMURx/yehl4AZ5bgP+HkDhgbUBYxcF56eXvo1Z2WBW3P
XH3y22hrWJO7ZG9/saYTg0LUh5STAkoprCm3Z/1oIjv2wp6iNanOgyTar2SRJprJBl6bv0eOhRCp
hUxpiNYyD6p3g6tCvHPbVWUrSVxWP9LJgoSYsdhVlk4LAIi9kz0uRewlkXWTT5IC+qqfn1gRooaO
ANFGPayY+dYmh9F4YOodlQ2+XAp7cD8/MSNsWWeGZYbhaSTeS+RDwSZXIQcQ39XgXCxfh9KzkxuM
0SXhzdA+zalH6Mb5q8c7Z5PiZLbojAn7ORppbIwm77ihFUamI50/TVkMXvX6ExvCbhJAcAyKpgcv
EMTEZ+yH1X3vlkALv2ojkMoVr368E3PCrrZK1KlNiCUZxjudf2o6pE5vpJW+FXfnFDRcpgTEq5gv
Oz/K9pzTsuDfrp0nb6h/xKHEB1c9/cSAsGujEYPPwYKBpttm7MDIP5GM82PttkI9itigTgN/vsgl
hrF00LZGCOdQxiyeqrg7OBQ4s6VP6aHD2NxdpBoZyD9btrseltY+EeCvXBwFIx/Q9DjfPH0CV4xT
TAhL5pNlPQL2OOk3maxks7aDIAoDp4jJ+YxFDNiod0pVx4QfL90PE3Uf0cVXCrK9vpgVTwCwEsPY
cAfU2cR+RotwqCQ2yO5UTLt7ahyqbl7VsgyU+5NwdZxZEW6nwamtqTdhRaHzQ1UxoB/zjWUn31r0
hkw0h64vamXvgHMCQSBaDdCMFBcVd3kOPUSL89vFQdm0P0k3QY5QlfSCVs1AQMYAlwi1wW907ggQ
StFUNoEzakir92LAmIzWPDixrKGx9olAn40hRjgbfE7wNysxGYW8CxiZ7YIGdp2lT1OevY/dCGFW
0h9ZWN1lqflWAl3sDot5G0YMomjdUrtTWDv7rKVU8mhZ+54EhPf4TZCUw6zw+coZrbRkqWOGSdvY
HePUzZY72nladmDO8/VvuXLaIEgAyBBilQbJQ2H1BQbP4zZLmYeJGExt9FHohQUyAW3OQuQDrQLe
jusW1x67iIso1GOGA0MquuCtyI2LOI0GhkKJWweWCwpIMFl8vJdb5kYAiZdbyMNiJAfufFy8A/2a
dzKK17VvboEjAXPnmFjAFp9vcJ+GJSIefkKzQC+wh1p52qdv19e55r6nNoSPGDFlGgwKG6ENxCHE
JrW93sY/LNa2kiBz8Q0RXjDqw4kLOIeAw93pJHOEEpTRAg2EqXOm3mjqT7Wud+2EMfCUKsH1RV2W
SrgtB0BHwrUIVVuwBaKzCpIuGc/s78LxZaKLq8ZgnM+AaAI3yYvZ3/T0wIaX2JTceRcXkmBZuPOG
Qm+SuMlLNB5vrfpWK/ZQmALc/86KX7RFcgldPp5gjauAIvfBOMsF1jI14ojNall6lWMcIar6NA/P
zlAFUQS6l7RzOzLeqmp2tBX70Grhx/VtXlsreBKAZLAgb+T8/gonXzTpO9oDT47Gvu68zjQGnzfB
qKgN3LX63iT6TRfJ7pD1FQMqa+qmrZqg2D73ImWaSRxGWPGU0edJVw/KrPngo4BKlBkdTQ16GJlz
UKGXQsMvZpgyz7o4k9hxPjoE4ku8gC5Ge0kYa9bQmYVXtke7crt2b4O1rbZnNx13thPYztYJNzly
RDCO0k1Wyj75RWeb/wAMzkGtiA9CiNQ3jZOEbY9ZaW9M9xrr3Y4mrqH8ihPdNZVdPu+N8BbQw//+
pX/zmQOxyQfahPMEwueojm3k82DsSI9Z1zBg6brqFkQx35Y+ubPS8PuQOZ3kqbQWMhzMaoHcHCEQ
s2HnH1sjTZEneld6Rg0F375wLXO+T6bRVbVIco3zFZwlJ+iAIDbhAYHHH6TAhFgbVkajWqVaegP9
CYzOFhmn35UtuKaavVzD5LLJzs1BQtKBKVzqv+sHJ0enz0N0HB2GB1LTfPs9RaoDb6RmgWbX27F9
GBzVG/pwE0GJ+vqnXNnTM8vCp1RKgM5GBZbb8GEMUyicN66SRxvQAfjXLa1FYZii4MAHbhruKuyp
Mi9UcxjiQ7eQg5GABrAqj7ES+aRqgoxBPamKN6X9tJjxzTKa21aV9SFWFwvhNYyoEcy9iKw8xZLU
elxgsYvy2dHbVmndqntqUxn4dyUSgu7dhDqOgw4OyEPPHbW3WdjiTJZeofWHxh4ChGrPrLWfStHt
FDbt81AGN/lNlHThsTYuVMOGnq8q8uUZlWWhwgmbWbKn5S6hBy3aNvnOUIPC3sWLz6w3Cuk3Z6On
L8Bs8vk8at33/7lgyF0ZiS+AtiARwUCTsHbiTLECbQ4vjX0GjSjybNFbG+NtWXzj5DJ4yuoX/WNN
5LEZprlO0hrxv0CLHBrXdRtDhtAA3aQk5K0FBB0k39hYFISQdJ8vK8z1eez7BfJXIA6plARjbv1T
oVU3McmeJqd5/IvDguCj6yi9gh9YjOutOqmJYWilpzmzi1IDACKbrFddo7ot0GCpgjB5CovXxE48
NXm+bnzlUkMZ549t/XytmLfW1IZB6ksDv9kSpkct7rbXTfATIHqrAYY4VHj53Lc4VQfEbRXbIR56
uWIHdtp7VJ2RBSb762YuYRbwRnA64s0MimWQSAneSHsks0YHTtm2ccptEsWGuxgsemR25PigBsq3
cV/eppYJ4yTy29mAans0IzGM6AtabN1+KJlMyXLFl7C5Kv6FWAWivZC05FVrsNkySkxVtL3pRUYW
Hu04Wwrf0fM6cq2GZDdUCVMZpyZfrbDrXBgbFxo6FNCKFSZBzSQzwSsFsoImCvTmbjRrMNOYngXs
bm5/h0x8JxviXgv6ZyaFc5P0hTMOE+dHQCOrrl6cRgWjFgsgov1gkcYt4y52kdlMYGiFvqvjQOFY
l7yWfycGwrpxjvAPYF2qgVHOc4dmM5K0tMdhasDbNeSaO2I+uaZfA+luDBWPnQwXnvHdSUy3os3W
6BsPXcRdwh4a29xlFPLrSemmZnIT2uY2BufkVMnqE+uuCuko8GKhvAPKv/MfCU6sNJodnLoC8jBj
euiz9zR0LeKjcvuSGtXeSN61lri6OT5DI2+Tpg0Gj3RJnFs7mDiO6L+AXR2PCWGrcADAnLgg8UmI
0nmJoU078MiC2b1tJE+jdUvo8tgoMeENKHiGZrV13ms4Bamh72yI/rRDHpi5JYk0azcEhmspqGoh
rXnBZDGpRElpg/lMOwZdaLtLsq+kLDfQw5GEGh4VRScDjhuC1ph/x2CYsHPFnFBgKfjoYh2GIG4D
wm9D1aZD4qYML4M9W29ar2k7FlvVsbVa7WibjXZjFNUAuWEnktwga2cdbQtwR3JRt4sLpOwqzVyy
ofDM+M3MH+zwlz7toQe05A8x+2YO/1xf/so2g9fgjznhzki7RFcTbi4Ob22wQZTB0rwash7uaqIM
PWNkFuDQRXYhbDIGfCFEwJE3beMOyTEsv3rll94FFirj+rYutrksWF8SluEKOTXJV36SmydpXw5W
xpu6nuY3bxBxevqB6g9e0WBtiN3CfTjE/ygPvWf5TBK4Vjb1zDS/SE5Mz3HVtA4fvkqLj1r1cj13
m/l+JLLq1sqFdGaH57MndkIWqmXbw46i5xulVrzMAefh1O4xIg7QWSx5Caylx6c7KlzKI4mTKRmx
o3n3vjRoElbfxuRJVfwyBAG8s7numRpdO5l4N6IzpRvoYIv37QImWqsgSBIxG2b1HmumqdmyVgfs
ss11Z9d0ek2CCCpHmxlT1q8qxOfQcXZmcugsNgC1UGnTxswIMFL9bM3Rxljm+VGfS9XyyEJI/oBw
Xm+rsTCsXRJm0/cMZKqmR+eIBPES4V6J7Ci7aWtwQvl6E2PauDaHMg4mqjSHXC0VkC4iDpBCDxVw
0qval9Op7U5vx2z2VeYoiT/EaWF57RTadxTcrNTFDHH1QCJDfa51LX+nKrNVDGbZC56prRqpnpFo
oe7GZZfuezYSPLxmJ/M1MJ7iN9j93WCFhLo5hIe+a01S+eBbaL6RGt1+f+7rMejTTv1EvwPB01AT
s/Q7FsXmhsa1foggBsPcrhrBJ8zakcbblilsXyGQLa6h5YaftYu6c2p9VN0u7/UFdP6Tg/LeVNSI
9WjXHsYsdnqvjlL7qwSYx5t7y/mVRZW2Z8RJtihzzb6Th7F5UB2tBGP8PGDfSmyyG7XpnPoYuug9
NUPb0etVg/1TV3N/a4K7uUXZOQ37TRL2ce8C5EZ/MSfsvmtJN9teFrXNz77Vim8lQLihS+vZ9oeG
oG69ZLiTnqzSiu4AwVFTL5qhv+yOxnI0UDwPhiYD6kFD4lqMjr0dilCfvLjq9qzr0wMAvcW+n2t9
r3aT/b2eqjFx9SLG3GTTwsWUZiLFgdKZsNuClnYAweIk8pu8L24w/xjeqnqlNLu50KzIz3RVuWU9
nNedS71815s5LNyQs4d6zbzUNZTbqFM+VlMa35jNTAyvrpZ6Ad1+XXPId9nSYMriaJPGUJpTKEii
jGZKFreuwSbg6qTUtYeKDkUV9KPWR7dK15DjNOptQHri/Bicud5CrregbgXXYJJMYy01BKgE9BN4
L8KLROrfpungPgyjsalqeqG+jetbffzIkjuwuhbpjpS/ABOaydG0ZcIra6bxLkeVkmvJo08oBNZy
6Jy6hcIXMJX02A7DHY2+MkB1aFZtdZibx2FT6uNNzaBAkZeQ1SwlUWklBgIRoqHdavE5ECrEwEJR
F7DOg8W8V0Dn4G3psR8NHEvVixPZOMVKeCdQB0VfnoLr6ELaSVNy2modBhzB2WCadxUzvaTdzeFz
SGSCpGvLQnlOxWArwCCItuc3STWPiJt1VKEJY6AgWxvlQVOnPnfRGqKQX1CT3l8iLSvcpTfH/8we
gWIkOKzRFnJQJbyoS6L+PDTpAuHtHGjsJE8CR2luO0Xd261MQWTlaj4zJVyZuTLoBHKvBRhU6p1d
U1/Bt+ymzIv+s2YAXxTaF+hbaLiCxMcLmWansWeIK6VDEYRos/m6Un5TpjFILRbYuRJMUynJzVcq
AGc2+epPEgIrSs14SGEzx8BN0RA8Q75dv5W5IwjZ8mm+KA4/hpWTGO3cFoBphC7UKyAA07ihLRmC
WXHHUyvigxctu35Yxr7wlt7BBa68JplzlxQmlInQa46M7RD9Z/wJ70aoNljo4YJoBAsnoCNzmywj
ToCB6fJW7ZHUhPs8kY20rfgfVIYhsmegvgHggWgGfRW7iiukhpCSaOgOqBdkb8+WrO619naGYBCX
2jJ4HiwGqtmcKlJFCTgGcF7f6ymz0FmYl4J63ZArmHc0I/yKOM3mxTVHIzTdGQnPZzj0oBXKoyg7
FpFm3cTt4OziyIwDB5nRjd6MJNCMfEAFtoXAtZ91Y/kw5SbGh/VmiDPJZbPq0CfPE3Lu0AlFjZtw
R2gs1NPGFGWeLCaSdH0lzp55G/8RJ6cGKnKzNjowYqD/rE87rf9qjEea/DRpcP30rHx9ENeCHE/l
VS2IpJxb6tO+s7QSry1Q/uH67HyS7Ezg3sPX63ZWz8+JHWFFKWZO0SLBigg/L33204as7Kilmyx3
PmhoHKose7hucu2JB79GhQqC3TzgCTadISmo2oPQoDJRpI4XN86LIF8+waHravHnyDw995mh+dft
rgSkM7PCgcragulNCrM9HYOKPZN53uaymSj+28WoB5UZwApVLvEoPl8BEG7nQUWNYEB7NCLxfRb1
kv2TmRBCt1Y2SAMimGAMSvFzGD/qXSK5Hlb2CoGNy6LZXNdYBLk0tWoNOaeBsNXqqWiV71GYbwA5
+YsSxqkZoabQJ3ljdjbMgDyjyu/BSoXk6JbzyzkBGd5Ac3vdBdbOL2jewHGNDpwDsPP5qWI1mlaM
ohjazbFflt19ulhBNxkHvQt9i82bvzBn4+8EJg4KZGIITxezNnsNr+4QTT5tyQNam75eNWjTx7eV
DKm7dpQxdPyvNcEv6gF64ukMa41yv4ytq+tfbXbbUUioYxpGdm2sVZ/AdQ1xN5xgUGwLxT0jS/Ql
BiWf15j/GFbgWNtp/JWnz84Y+nX/NYE29L9vJkVjj5MVAf0n4sYNMqFdG2U16IengJZh5S65Mblc
hHKOrRlcXf2P6xbXDoGJSroGtVb+iBG9JZ5Kp7RAHFSWkNmazPsoolsdb9q/WBnedFwSGJU8U9QF
tufZSnDWCg986MNy04aN60xB3OBFp/2VqX/7A2JSRkIU0JccSa3VvJeq6pbJy2zGbgU+5b9oE57d
YMLuWcVI02XBzcI6FLVCP46f2jnygCnI6M94kBHXcO8WAy+gcjjcJlAiF6jgGerUuW7xJDpS3Hy4
q0aQlCaPNJPVz9diCJ5ZwINxCl5H7Nst4TDrKoOhNn+j7FbJNw1YuQonqFEKuO6Aayf61JR+Hq4K
lFOsiauuzspRhVyhzvogzw8RnrVZdqSypvbaxXJqTsg5SEJi1YGsAfKNepPF4U00ysZqL0n5+Fvn
ZPf4bzjJoFjisMSASCUwyJ+F+TRjshaEHfZ86NJDs2yyETwhwKLuunQH1KhnJi+j82R2D7OZua3y
fH1/16oEZ79G8FFojJalauDXQMq0b27QSnQtp3cHTKFU5o2Dg6irG2hOx0XQx5LL4Xf748JjLQJI
MRQEVeAlzrdCMesssltIs4S2/pERFAnq8U7p0SzTIJjhlO5SNP7UfBZOnuCEygDN6/bxkKfoRwFc
5Qife0BDdkyUpfB6zdwTMriNgmmc/kU1B9dgZKcYsTuw8LthNu+GKkli1pphGL0AABkgArDgis2h
kvSDiQkPJLjj21iYfqg3/myj8Y3Kp9uiFo4SXcDZY+x5CiIK5Cv4k0Jw9jSslHXm1mLH6W8RzhkN
KQGnAXYCsvPgwwxU5x9c0God7ST+xj+p+MlPDQlb3kHgrkpGGKot1MazV2JvdTBftOWzOYA2vNjW
eC6lqPnK2fF45/fSNEBknFsUfXke1k4OHkAN2VA72O+IlC6pAFj5Iuoj04J0okGW3sfzHcSIrq93
LVTivP9rk8e3E5uLgaMFfSc8lxRaah4Sshzyd7aa+WbKRmBXkuljcKrx6brZi8+JFzPEZ5C8ovNo
A35wbtZM1HbWoyzzirT1a2Luo6TZWHr4NESyq/sygnBbvB7Few+4vIVtzft26osEtuwWWpwDWVy7
R4GW5v6MY0RBNMr/f9OSuwzCZ/it/mJL2HcvD7LwG4RtrvuxK/IRv0EBLO+5sZTxBlN2ip8ugMwU
aqX5oxIt22hCmK0Svbln6I50ti2jWvtfNoNLyKBCwtvx5xuvxTkD2zt+iGqmXtj5Q79LrZ9Kt8no
BtwyJaTJIS+HCjvojSRH6+Lu4ntAQOmCZyWA4+I3r0maQHOmzDxgO+6IUgdZLmtNrroVUImYt4M4
JRrO56sDz5/DAKjANiefdrbNyJfDBea9687L/5azc8oXgi2ERgKgQVjTuZVUmYhSVk3mhTk99Ga5
i3toF8vYVC/DL8wABYB2mYXr54L02sqrRLPTKAP3AO5ftJxeC0tBebzD8z/sc/0lJGSTdpjRDe3x
x1SV721rPdZG6HgaIy9hZ8iqoJdlAf6THBwBjhlHvi0cJdSaMA8A1m8va1kQQqMnsZYdWjKeMnY+
JAkejZ4FFMiSKH+/vueX0LrfprkSI1wX9sVPm7FxACsvTFcPYCbaJo3xI58z6GI8LRA+0aL4HxtU
XKnzMkClbqg+OpRPA3CE7Fua7UaKgpnzcf038UMr+gG+C+IXEFRo+QhBbAZ4ogasKfOSCbOjwyMj
qFZQ4obhdFdCRjrES+i6xTX/PrUo3ILV4OTzvMBilWKIhIQgUlDzjwQTHlQp/eu21rz81Jbg5ZrS
LZM+wlYGTnIHibNVvVayZPPi+sFXPTUi5JoNRsVazYGRGSE4BfUiaCkU5xCiKTsE19dz8RoWTAkO
VOZdH5dxlXltp3ttEaANaqFECuIQ3crcOerdSiYJtW4SuRu4ThGNCP/zk8s1HSugMUysTg1rWEq9
JtP3s6O6vencheDLp+w+UxbJAPxvWYkLvwQMHyBbTABdlFCAYzaBIUB8MrbJG3hVXbTyjuUtcXPv
RglmL9w7x8k3vM5nt5W/uOHze+0Z++mQPIfv9ZfxF3EfIBEut6wbvMl4vgsKa+gcawjKBLUAQPHu
kkgGlvxdFbpYMteI1KFQiTtGCExlwRZK8xYh+dF40jblIQoGx588fUO30Sbzq9HFVNB1h1rzXf5R
MR+PSiIIsc7XVVa8Hd9iyqEwrbl6YDNYPtEwdgj1kxzY1zTq6FPblpZMtH7tZGL4icIqsLBAOZ0b
biqGdEIdgI+c7zOy6QqMev3NTQqQOO5R6GCiQSq4LlrnY4GCPegG++/KchfFL4nzYtqb61u4uhL0
QvHJgFrCf/6HtOtakhxHkl9EM2rxSjKZOktkyX6BdXVPEaCWoPj6c9bZbWeieEnr2YexfZjZigQY
CAQiPNyvVzJa/ZDgOsUBwchh2/KXqMLbqhsXjv5s1gPdUrTiodoIViXBTuMQEso9yvSJczToyoz3
XRYM1bpq72VjlSsrzXRV86Dwhdfr7Pou7ArxmvZKSzs6TjE0CxygFrTyMU+XGG/m7qHL1QmOGIVs
DNMOu0gtHcU+zfpnMrpBcy/z1CKzAla0il9m2d829hBRcZ4x0IuKDu5kwUeMLiu1usHqRoaRvNTe
c8v0h1G6IxCMyhQpMM3P2/4yl0JeWNSnF9RFQCVNyriWyQgleejZ0clpNfe2hdkU59KE4CpkQFnU
DGHCtolXtDhZKxreh91rYXqZulExUA+Ft9tG5+4JFDAn3nzUOr7dExB+NiDGYcBNeL6yjfcOyP0+
7nyNNydW9btGTw9yN2z/K6viZgJK08ecw6rd343FXdTeq/Slku5rfVOVXqkveMvcWbhYpFgcxjBI
G0sazHXROU8A2dfdxYLN3Em4tCGct7yvcjNUYUOPa1fSXYznuhhywWDCbmhWo/IvwtelOeHgDakd
D6UMcxb9mYCFLOtXVbvwlb6uEeFqw4g27nEcNGBIxTajFodNWSOR8NohSVigqDx8B/LD/MVAmxI4
ORBUfW7HJ3AmVyOoLEPpLs1kk0I+NuwOmOdO9o1hd8PC7TfzOXGdQ0ULbTSUxsShPztzWNHgCQ9y
2i0JdzV4RmxOFg7G3Gk08dhCawYVSWTYQoipkrHKtakT3XWlcZDsUr0PU2Mfl4BEx3K7G7ja+cjh
jj2PBrD95OO/WKYBxRfkbwqCnAheqCzg8tME72Vin239Prc3ylKb5nvBFcCtSxtCyNF4MWYOhY0G
rhrH40oHZ/zIz0WR7Ajvn9TGciGv5DKl9GLN8eIUTCgZtBajHjC1xO81KKLIPyxwIN6OEDPPjasf
Jhwn24pLUudRPI0qONoLxtpHZRcuDSHPBHX4NvpFoAqZJkUmT7sI6ia6mChU4FGpVp9x9USr53+x
iinFkDF6DI8V0qXakGsy1EiHUzQASrepEncooXEhLezW3ImAUB6yXAgMAhWgXa+jUyOc0hgPDI3s
VOmfkq/tZKGOtGRCeC7JxlBGXQ8TrX1Gj95tK18eFqYul2xM//7ic+RxxSERgUeLnX+W8SrO7/ri
8fYXmfviAN4BH4Y2EEYCBIc3cxRVTAtffITnTqgqZGC3LcwGDvR+gAKCQxnfcuRwLEljhNgp4Fyc
ZtNDyhpzTta7TqH/YKARijLbAvJkrmCDGuMfm9PtdLFzFcWEIXcyOMDZUdxhDXSwq7/na+c0YhT5
pT44vv63IACEDrQGLMcEFQl2U/hYiamlgEVO72fpAG0YCa/oRULmmezkysYUJS6XpchEbpppWaWv
yKgL+mN6JNBtAQEDRBOX3gSz4RDT3JgVwxgu5l+EcxQRail1j/di63Fffu4xLQTGSKjUu3LADvad
7A+utG+CZL0EXZxzfcwVAhOC44snuxgp0Pw0WwDMPabsdLor+h/2Ejvd7HV+aUNwkjyLMTQd4qUq
ry2XbTAD9k4ObeCsqWs+hr6y0MSZX5KJKxSFROvbJGha6ozSEUuyFVzTv7r0ODQLJv4XJCymKFOB
Y0IZ4P0tAg2aqK+GmEkRBglZ+YzBWOPDkGP+okMOe9MWRP0BqWBnS1gknawsanZpqeSrdOyKDcll
ug2jqnnXeyL/LKOcbDBJPgaRBACNixe2ts55SAKIkLU72Rw5hgetbHyPB8gommGPxhvvdXRopNKu
/HSAHmrDEvhIbYJQrm7VYz1Y0l1Vkr5xZXsY16VShj/VSEmOJsj1H0hR9wc9Ys19IoHZDFRZgEW6
cer0AWvr0A9l9cMe4zZaZXoNKL+KvOepbRnDNc3ZKQe2MfX7LJxGUjGhXoGS3aptd8yH+qUxY32N
jesecceHW8UolZVD8Dhz29bWN7Top9mOsawOTNOmX0aiLQdc2lfLNsvcQaeRnzl5F5SmATpRwN1T
/EdpHwCLKoOyN2WhJ48UyiXJaO86s54UWgrVilbIp9ICPUJZP6iFTDYhhFwjwPzkunZbbGLQpSBE
MKpReu8VM5U2vE2Y11oGd4LI5Gydjo75ljY03WGWT3qKkHT8GIlN7uqi01eSQrUWfH26BlRxYw26
ryWhziEPHCuvGhRP/D7szX2StsrPNqnUf/ScyfedlUSg/VEYHvkE43Nop+XJKyBSXemFTp78zojR
7yJNSl8ihfMtuE1Hr+qG9Ij/e3ukNphKmsTSjgQME//gBqZg5lSjo8oMiLjkIwMjKCH5KwYezIcu
C50ITImVhrld3U66gKRhmKzbgqrbXK2bhzjSygBwHWhmR5o27KQu635YnMorWAMq1mAkW3fo1lV4
RBgY30rC+pSQMiowIDPlnU4fnsM4zR7zbMRkRgQsKKZ1yvI91E3qgEO86n7qPJIqN1EweL9TKYZt
otiSgmhMih1pZe0pawuNbPUuZps2VscHpdOyII0Hw5OIZD0YVkm2jYIkZs11ooWrsi2J4poZGmae
DsAnh8x43T8kBRQQ3T5xyKEzpHRjEqndEFYA2G71Zf6RRS190rAvIJCklXQOFaOGbgAgZE95pPdn
NWyUH07hYNgiQSMSHc4oe8o0Xv40EpSCMUABFJhLY1q+5l3iPBAnBJw7KzRt3Up6urc7qASMIOkL
krzGbGQ5qJUbSlX+2fOuX0HCTH1STZaCjs52csnFZHNfrIA1oGctxnRzygzauSEKCk/qoEpBTlpM
gsi5DPVXSvruRavCbkuStHIAlDLNPdycnEKtwQHOZUyuaiMYpmla8H3XxfL7kE/d+hhydC7SNZL6
A8+tU1qhEukq8LJtSZiE0GFW8bBmxVjt9ArTsEM0tqDX1Gm5LW0zDjJozqyIMdIKZWOjP0jIhn9D
Za97LoBCgNBO4oD+Cd2buwx1pSwcSuoXVV79DCHefUI0RMu4Sgdw90CBftQ1CW/6rKdubRURcvxh
CPeMMzy3ncEk61KP0nOPcA3m4FrlLgyFW4gIl4Gt2fFRL/LoUSID3ZhUM3Ac4gIHyaTNKtQyKL0O
IwYmRjN+T50akgl8bFdArVubDkjB3jVDg/tVNVjo1ihqXQJKqmGIarDsO65j0IhFmb7KeQx58cI0
K8ezUx0cPY6m1I7b5axsfJXWCUUhqVJU9E0tgJC5rgF3YbFG86zQilemEidPdqShtp3VvYQhDt2o
Bm+sdcDQHMiwfVIzc0K3z8vmpczB3TtoVfFu6aTZcJrEwaAn9bsWSs2mBM0NcHItkNVWVfjQC+6e
aSaNryRNjF95roaBBTqhB0OTrUPYOPXesu1xq8ARn9tUon+NXppeaRfp/bc0yG4R+pBRFnDM0ni1
8x8k9bpqqbo7lxxf2hGSEAa9rdA0YCdrd4b2HPG/r8NcrUNIQKQSVwHRkTKW6aqkiVcbL4r9cjv9
nss6LtcgPNujWNV4UmANTb2L2tfKOcfk4baJhW36egBcZKUOycD9UcGEqr/RpMRTaHfbwOwaQFhl
obyBLy+2FAa5jQc5RRqaKjvAGSVMIclk6ckw5bJi5gRM4X+MCB+Da0lnyQ2MmA/pz/IUnsaN5Jl+
G3Tcbb3ip7y5vajZN8qlQeHLxIlhh+q0KhC1IZLej5t7vtfd+F5bPzu+fFhKqSdv/bZAHEEZZJBo
koq9ctmWVMxbIv8cMEJXdfe29NAax9C+A+XB7aUtWRLexiViIM3oZEle63QTVrarmw9jvM4XSXS+
AXWmUGBM/AA6kgy0YK5fRFGSGiZPYYo8RHeWsjKAmNhhUF9dab/Jwlt51g3/2BL9XFUKUmYRbHHF
t/XTqAe8+zdHyQJ9F6Zzp0E8YTlVb6qJQtBaB3sUhhndJl1YgzpXSLp8IAiFJE1P+qqL8UDAFONB
C6q3ZnvXrULbM9fRvelbHk3c7q3Zma6zLj4xj+Q5z7ribjrUvFa33WQOigOO5D+PFeF5SZk0xJoN
liWuPY4skIEFUqx31XmV+aaDV2KcJh4CnQe37c7FK83BUQcie5o7EMxWbUYxX4tKplSvS0ztJlW1
cACmzyQetUsLwgEI20INHQ0WnHb4USi/kzFzHZm4poZeJPvlJJiQhmrf7WXNFlowhwCuX2BVDIAF
r89CHdVarURfn1b1EuCpUIHY2OBA88I79vFfGhPCZVlbUdtLMBbbKHuCY4kHLeKybQSMbnr2SvTf
Ufm5YHRyTnFfL1coHI+8itCWSWGUMlfbVL/THQr+nv5L9qNVv86eF8xNa/huDq+OieMSHVhhQ3Vw
MIZEmmA/D9VB85PtB/PCY+Naqcs89Z4E9RbtIfsU3i31EeccCKC8/1gWdtepRhqSyUWrJCi2yWd4
kH9VL9HaWqgwfh9nQ/y8NCTsaObEjFQUhnTDdc75SzCumTtReOog8UyPxiP9wLvvBGZi81Q9L0ns
zEGJQN2L4UDQhACOIOpU15ZUqXqBD3rMHxtok+iFa69LlG09xwu96Ed+P+y7ren46eu/+bYXloU4
aDg0d+jkSs2bbbh3yI+Vtelrlpv/sqk7BJXL/HrPPiIMtXtL1KVzXfCrdQshiEmahCsS1suXDo+z
zZ1iuclL5xc7ac2Cv5YKmz4yaHQwYYCeO8pp14GB1RS09AQfOScnBvoGM2gK0OgdyRJKe+6GvDQk
xD0+VIPDQzTIpOqprd60cNvKC6F1Lnhfmph+wkWyGZVwV0DvUbC2tn0KSImi/YtsEwAIdPo0zbEx
En9tIQeTp65OIFWn20O90nJWjrFQK567hC/aTOJgCUj0a1nh6OZIo33o7GTXMBBR5MzTItW/7eiz
pv5kFCIjXJI1uWnTqaXDn7MuAJdgTtamtpDMzn14MBkChwmMJP4Rvools6ys26kwba27EJwpUE9a
as7NrQR66DaYXBEYv4GX8mK0adgBOUJp5qaAEmEeMslXSrS6vWOzh/PSkODFshRVetpMhjBndED5
Md5lKH+trKau763KIhiAaEsULMwfvazUvjkaQWIyzWt1tnSpz6XSaMZ9JbkAZH3F7wt3TxptzEcV
jwQrDmRwayj0MZT3TZ14vbIAVps7WZemhIiYFWqJGwmmCFCGTHvo6BKSad4CSKeAa54IWoX7VEuS
1Iqmon5Tr4v8pPGF7HnWQ9Cf/r+/L96aGQYZqx5/v8x+gwvaDzPU1RxrpYHM5baPfGdBQkhF9qhM
wyjAqHyjTw8B8uEVTNlQI6OGgZRHCowwdQtUN5vRAprbctWQrcI4PzTScBrsbgt5JtRQuRtpKYpk
sss6Z9Mqp5Y4KJEu7MVcBnH5AwUnbnjejlAJR+tGerXNe5DGpHRFc69sdmWx0ZbwlbNbf7EfQgBA
dRo3KkMvJQbco2aNaxaDp+abEKXE21s/F2ouFzb9kosTkTkgxE4gE+pFlY9yeyOdZHkhAsz6KUj2
LOR8aOaJftpJGRReMALiReqBxgp67ovYpvn9+mNCcNXBzKFPH2G/Wg/QZLDEt6csCFfWqvTNu3Yr
+dkne2rP9sLFM1t0AK3Tf5YmXG6QrqVSMX2njLns1NxP3H27yP0tH1Rf8qE/5S2RzM5GsD8WRdUr
liVODnAmAH8MlF31U20FWfKW1Acp5QuncrZfebE6EcRIOtKAQwm+kWzHg7bXfFRzT45XrNi2/iX/
Ul3rMGwM5JiP40LnbcFlHCF4goao6koVLkNZsckjdjD15F/csZeLE7K4WlOHPiLYSMds17nWoc6d
uYmVLDj/0vcSAkfJ40pXCPZw6CVgW1wr424Z+zo/d1Gy8MHmz/J/vFGc5R0KWR24iV1TG9038+cU
c4umvbBvc4hkxOo/VoSIEdWdXsvoLnjxi3PQH3rfCchWO3bvzR5c5Dv+OLhL7jAfff+YFG46IivM
cmp8K2ivypjgqerj0B1LE4U3iFcqa0cLbkfFeYPA7yMx+hL0uI6KSmuy3khapMVv3QnYpEN8P+40
j73eNjOfG4E0VAfRCthqRYRQEQ1xp+uwY7EDS3ekv0vsCN2RV7PbtAAF6CA78wCUc4Ev+jeBf0Lv
o82n2d/IIrJ+jNEKg2la77KWejJ6ijRaLyxw1v0vrAjOwiMrNkCTg9mEFTBWZwMijmxXvIIULDS9
aj9syzP4oiG7/bj0KJw9DBeWBZ/hejZI5nTrgEgtstZVClKCJYDAbJi6sCFcO2XGRmM0YKNPQ4Dl
Efz/mtJjSowuLAgXDMSGCiZJsIDP6BKQbPGlma8v5lexLAPaXoAfNAuV7K/zfpEBpMRRx2zilgL3
ypo9Jr4RlN64MV8C0FF7/Gi+sYDiUrMDaJsObr1ZeIJ+l6/7WuOfHyD4SG8wG+BW/IDePxLf+cX2
1faf+GBuo5PmSr6Zubt8ISrPnu+LNQvOkQP9beYphgAyO3qKkAO5adrVh5GCVtHSBmDpkuERTfGf
GEbYLhyJaTm39ltwGk1lfQOlcXRGjhQj36Hv3EWBuWYP2atxtKgngZrQVVYssBauh9loY0FGQgOw
6ovL4jqqlXFXR/b0pZkxcVRrXuk8dXWJBmlx4LXlZb38UPUfY/NS2BE4lJOFkDO3cgs055MAmArE
qXDlgiSpUysFK08jECgGsjXIG51Lxm8nKUB4aufK88Jefw8CXwTnyDkxaTjp7F2vuNBJ5Og5VKDA
AQ7enSDb5Act8oo9cCMqSvJIXrK1cg5fb9v9vtBrs0L6kkRQcKMFzCr1buSepP0e8mMC1pDbZmbq
fahLQ3AAI69YHMiOr5dnof3dlFRPPIdXGbj9KOXHcoy7T9ZK9UbWWxviQXHRf9iZjowYculQaeIx
6N0VfdzJg948JHEOwoFGGtPniunxfZlI7UfhSEtX+PdQOXEw6miqI8bIAHxf/9Qs5QB4xqBXau3O
Z1LsV/1CHJn+wvW5mgg4ALdF3+prGvfaQkfRR+dVCAKnwauUlZqtOEBPNfKtStEWbM184KnKCmad
iYXjW/GEy3qRcAKBLDTjefaj6u+afBUtklXNLunCzLSpF6GZAxveRwMBd+naOYcJmBzzR8g33pF7
5jWfWehCg1gNIgTJcqF/+12RCnNtGJHCTuJeAHuQ4Fq6FjckjrFC5Wyc9R2AUavoQ3/4ME4cPUEv
3tqZ226G1PXYVvOGTYRC1YJ7z7jM1U8QTlFsOEy1h2mTs3fTPkaLPJ3TGr55zMUahXgUyYwbzIEB
4xeY2xvi/i8gE+I2Ml21H0tqTTPvqes9FT4nZQloDyGi5NFte8wBMvLJYQQfvDvuQD72IK2H19aN
vBftqXlfiBRLezkFygtPkqRES3QVS63eom22ZWCkfdXBdusqkyN5zWMcLLwTlixOR+jCIh34yBOG
xdp95srSKuz/mjJGcFEhpETQTG3SaU2ZGm9NHm3yYmEN88f8zyEQruqyAP5iHLCGMgsDRwMveP9q
Quhqadxm1g7Y3dFmVDEnII6cGFwpKE9hJ1UeRkC+Qvtno52ciC6ErZnrEAQCf+wIDmg6cT04Csoj
oXQ/8GMN5e92ydNmD9WFDcHTYpOodc9hYwwfI6i2A2aWWZEbdhinP6rVA8ug6/xzWNLKWtpCwd1M
1LmhKjkFCx0ce7VXjIlXkqO29KmWtlB0OpoPjdNieRibMYq7KgRAL/Zvn9YlG4LbDWCNTlUAVFEp
exztTd6hFE4XgutM6QrByAHHHmjN8L8iwL61VRbqNTasdELsmO+wDRncKgE9l/w8DACGvlTJuZ5I
oZXcbZOnRZH4mQ779BPw7IUulYl5BiH+5nWZ1jyH27clFKEeeBpkShj0pUdSx5UdKG/1h2SJGnmm
foGxCcyRgUcDrX1M6V8HpsagoLNmQDeC4Mgn2+IDbNVg3He8xA3vDK84yo8o1SyVuGfg8ddmhY8a
SVqEXYB0p7m2Ar7pg9B1q33vtW/ludwvdaLnjsPlIqcH0EX0tcx4HCoFeqQs3RT6kVTgiPGrJeaB
6TeLF+iFFXOCE11YqZzUps1kxajeMjC8j0ebA2RSI04Ck/x2+1TMpiSX1oSURJHKfixVWKvdcN37
4G7wAFI6IQWK3HSN7Fp9C/3Cp49nbVd5SeR3FXRSl87N0pqFrCTv26IhFO4z3v0Amv44bmqPnp3V
P+DjCIhbrQtA9vb7fiGuzsUEnFYQGgHgA2JzwWvHQolzW0YqmFTAuoLF0fIs6fH2Dv8/PvrHiOCj
3ajYMXrOidcE3Dc27Sn1pJ/pAYBwl69RkVrK8GYgS9Oh+GNQcNO2glBwrcCgulaSgKz7p/Ahf+tH
TzFd2V1qmM3uIUiT0Sqb6A5Fnp5uyHWnnPI9liF5PoDmrasWun7zJvAiwDjeFxTr+kTkXRV1rEdI
04EKBAa1R+2u5gvX+FxqBYqa/zNiC8eut6kFdkMYaYonkknoLi51GRaWIc69dHjDDVGKG0iCwC9T
Dma7I0tfY/LYb8EDJNYocOHPYXTmequgUYV7qYPMbqMc5N5v+Tu3Ai3eDt3LglvPrgYzQiDJAqoR
lYdrS60WWeFAcHZar//VIESkrhUg5LvqmW1Hr3jovXrh/TR7vUKp5z82haNkZ2rDzRC+1gf6J1gZ
VrY/rvNDciq3AJAFxnbpk01H5ft2/jEoHKXEaCrT4jAor8PH9Jkd4m2/gob8QoyYDX9/1vXVyb0I
+UbBqNmBrM/jgRWAHaoODCyHL0S7JStCqI8yOihaOe3er9EPH8hBzfHI1ba3HWNhy74unIu1AC9M
mqSDlehA1rlHX2ufT3W3BVTYbJ5z4QtintMqehNGPezoDwqu/mZfrYg7vGHM7+H2ghYcXZSRHlUL
zNXgkvJMeTMSP6y2RH2+bWIuZCNpwtAdSFQsQPkEP2vzhkPoG7wYSvJeSDsSVn6O8SjzkVgB9Ghj
9dOSg9xamA+eyWdgVQNceDq/jsjuZtCWmBPgwSMO91Q0xBnBHAXwgkvndub5MuWEALJOEsdgA7uO
FUrSJjVGtlOvNtsV9M2hGvCay2/Qo3EtoqzABIAZF6ld15iNC8f44/buzkT2K+tCcsHjWJZsBus5
oC+ZfVKW6jqz+2iiqoNY6CCXEJaXWLxugJDC8pBex9Jn3z9K9EiXlJNnHBEG/pgR1tFQrWGVAzNa
eAijA6cbgwT/YqsuTAiPh1EFZwJG1FKvV0e/q2WQZz7dtrC0iOljXYQHqQor4K2xCCsDWbHzSXmD
4aCFoZW5nMsEcY8JDlYMURpi+2Ws7RiyY7AShRAWxaAfAWQ809wsO6GkC3u94Y/1qsif+/aZyO7t
Nc6EwCvrk79crBG8JZjik+FwKY/WtWOdZV7uBysDfby5qurEj4DozuwlZoSZu//KrHAjsyQKUVfF
okftsSaHxDj2yrtW/dD+nuUCJWFLB4ZOB38BZAev1wftqNKsZXAkM4zjunFbnlK06RKZLsSn7/sI
RVoHY2sTZM/4JoJjNG3ZZOAJ9tKsdvX2WPTnrhy8TtvKzZpb91n317BKoPYmW2hR4xSIsMoeMjuY
Q7KAzUgw9fYc00epfr/tG9/9/8qECDUxWgy0kRwmCqNdV/qb1pqQMPVvG5lJlCYrYDhXwQIMMt7p
V1x4IFGcBsUvG612xU0/bSgLfIIIdw8pyqZyrR/S0TzH/pKw+fc4e21UcPtBKqyu62G0tLqVCabW
bilHn3mtwsQkbYIKOkRbxNZT2TQhZSWBiVX2xAPomAXROgNBXbLFfCkUvjZa9mKtC++hc51DtHYO
xvb21n6P9de/QAjCqS6ZmQy9OM/iLgj/DXXFNY7XyMtfm0HvVgHa3EYuj1B2/QFxvFLuQE0BwnLP
hrPX+sCSn9olxpYvQpzr/NYG3hrC4FCZgnrQV3H9wk/kWnXKNElRa3DTx/hF4W64ihQPDAou27E1
8RNXA8b9yFdhkJ4BZri9yq84fMu+EEnKZFRrBymI1+7GQPGTQH9XTkOgusmzffxtrX/+XjA4XWA3
DIqZdiuPVRrZMEh+gIq/k4G34XuosKyMY9sHyieYWZfW+D0so1HqgL1ExrjLNEBw/SkjeZAqo4fH
VL50ju7LEz9Hlm8ezAJMFePa+aF4sV8STzMW3xUzzopSpA6lVrCmoIcnhAFDGjBhS0J4UUISFyQn
j4ncnrpRqreg6ZA2tzd3bqGX1oTzH1uQB8DQwITbA7ZaL372WfKkhu/2qG6G5vO2sZk4CqQxpFJx
QUykuuKuYnqelGCr8hxwu/Xyz36AUFpxvm1kJqKBywmRxpRNKPeI+rC90jc5BrfxYgLZlOEiR7ce
kALaC145Z8bUkK1YII9Hp1X8TMyG2qXUoXiKFi7gSQW45G4vZOYmBfgC+m4aBPS+vy8G6qRKyaH7
aJEgHt9o1bkR2xZ4ZSgBBv3Qbl3U1v0CHghHDZEafWPg2sDkKfbR6SilDg2zxNMKux5dWSeDB9VS
ct9rFvzDougtuNQodOhMgyvd6QDDTdTIDD0MgGZg6EAbqvb0TkIPlI11t+06SX9JSY0snsm82ESF
Fo9QoYjjDcdDvQVjaKZD7xFJyaGuuvaA9n51KhWQte4Li+n35mgiYo/DGKiQi9mbair/gCKove+Z
DeFUODDzFCVFTqOPOtizTPRqoV4ZOuZnKuc9JvLt4QMDgcZDXpP0TKU6fi1iu93rTtwHGHFnD4Ud
mvsiy1Tqp73Dd3pimm+8pOVajScygdRg2ejXvJSOObO5P8pJHYKGTeY/ka9GdaCGSr5tzREZT9VZ
6X2XVc24B7FaR+4dSdbuot6xudeBIK9xe0wJbi2DDi9FW9HAYhzD8rnSqD5gAVC9ZtrI8NbKi8EP
2yHq3FGl0l2iZvJbXI7kIW9qBj5oyyi3KZciX08rxdzVUdaC4Tal2T4r4nyHzwgmCc2Jh3/UUs1T
d+zi9Im1aoGGAui1g6yu2WfdlIkaSFaVoSxuQXgKDYiwfQtB0/uhWmPxyakdfShhpa2qsAW3a54l
2kGnNdqMUAOVFsLuXHyw8NzEmxrM5ei3X0dd5jD4TyyjopzVoOx9cQBVo4Z/+1jNGgEqBakibEH9
4NqIbiWs6GxAUiT7gdcBtKcMbcHETAhHYfWPCSHfcNIMmxNBabXuf8SG6Udt4VfQ/pFAWPHfLUaI
qHIO5WBIQcLSsFGqXY1k+6+VViaGWIx2Y7sAy8Rw6/V+MQitcOTeuI9isJYYeZCuzTMdIS1PlPXt
1XwvdqEnO5FkYjoKLSCxEMpghkpljiJ4Onp6jz6G1KzHSF4ziFMRnv4TSUuF969KkBjxoAYP7Are
RfA6IY7ztCxp2OC6kM7o2GSHt9yzRhd0NE9P4YnvmWeejVMM+Hx7n37QlY3sVQUKdeE7zt0m6ABi
Mlt2JmUl4VcYJLT0DBI9gLgGJqYCWjD53N7bGXAhNvfChHDTax0Bh2QDEw4JjNZVj4P3gcYqpknu
nczXHsotO0DyaLtUJ11amnCoiyyx8maSL54kLzBh4UK79/bSlixMbnWREDeD0urD10WJ8FqzU68+
3DYwU5qwkYkhHZv4hXEXCylvg2dbnjUDUu5clcAfZFnvGWbGKq+0QZrjOmM96bI5ELbQU5OPkNMj
TPUbSN3+xoxHBP9l9R6aI7xciDRzS7/MQoTzn4TgzQl1ZCFd+yzhJWDShTbOXCi7NDD9gIu9tasm
ztWyR3O8U19iFdooTu0ZQ7HL1AVLM5noVZwRgmafy6BEgl6oRwq26cJtlqA50PiNfKT075PeK1PC
rvWQfeYxQQc674nfmMwHuVWSv2Au28+kJdKKuaBm2YaGmgvG3DChdr2DZZjztnYQP7uJrAwaQhQ5
z8apNBcURV20dCPMfbBLc8IHq5VYHzIJ5oYUMC7uD/In4S5PXhaOxNyybLSRABxA3cUQJVe4Y1S0
KzhegcCzWxvn/A/AQb8QOiuACDBFv5Y33d7ZFG+d4y91eOaucOT4qNpiYha5vnAczbZvjcSAbQra
Kqgb2wAAKuMSNHrBivjsHMD3ZrIBN0OEuVCb3pv6o9kGt7dx7mtdrESsjaRjNZYg+EJgKQxz3Wlx
BeSHchwVZAqQ/YjO/5054YyxQS+TOoE5TfuVWL8yJPoF6THt8HrbzlyNwL5cl+D0UZnaijQ9wthP
50lGqdEdD6iZ4RI4WCsgFbhrn+zgX5BHQGoI1yeuc4jQgF3h+qxVCCEVaRX05HATpIbnGI+telYG
VHGZT/OggdLpEg5q9iAAV21MhQJM9QlLdahCuzDXsad5BgnNUdvnbXtuuyJdKdWJAz0kOQtDYXOh
0gF9JpYI3Udgb6+XiYS+06xORc7S6e1K0u6NuCWuzTJ5W9jlm2lbSyCpWYto408YKd3BXXht0Wwb
vS5j5Jn5kIAGWlPYuIk7pvxQYyJRMImXJFmnfZsuNAVm7reJ0xcC8ijsat8uXnziDNSBaFhn1Njm
7dEi5fq2q86ccqjgooUHfSwAMET2IgltT1tv0cWT4xjCNqNMfbOqe5cw65/blma6n4BaoNkE14TC
M+gprjeRpRyDOBxCXE2zBjWOK/10uJ+5IBX3lh45Mwfw2tYUeC7ubQkzTSqtYAvzmOkpPdq/aTCR
TqmBeudRF7pqH/LCt5opYF/bFNxSycEI2OGwefmKPsnr3MXrzceMhacd6alxd8DgL+zo9493bXE6
m5erlBWQgrdQcrMAHf4lv8SoQ7jDFrM5vrMiZ8VLdu12aXrk+1m4NircPl2t5no+TMt0zqO0hx5D
Z3pag+7QEHkLC5zO1fXr5MrWlw7MxQLzlBtm08MW5BbqlYyFTbw052wf+ffWQ30O/dsGZzfUwoFD
lx49UV147Nk6z9DekSHF2ILSDxEm0p/Kfum7fbeCII0iIKgwwBuCA3H92cbCMdHeRY4S5Wg4qA8t
qv9qubq9lK/jdL13eO1gvAe9axnSTSLYAFlCSFMN6FeUbIaVfqS+utX8bD8EiQ8Mimf7FPIxKGl4
Xe5na//nzrNXC82puWL91Y8Q0jFmFUaly3g5DGtM3qBa/T+kXVmvpDiT/UVIZjevLLnn3fcXdO+t
W+xmMxj49XOomW8qk2QSdY9a6paqpI50ELbDESfO+bL2vlsfo22+tY7ULn8lPwfFTm4Llz5cd8Dc
2Xm6/vErnMSODFqLKqmwfh2EFh1RbXVJ2umPC6+5eHLKqGVFWypjdXjeJamtfXxggOv9W9+B/G1T
28Y9P0Qf2X3+xG+GLyOyA82RPf/z+jov9+P5d54cO+YQhFgdfkSFDDS+i8lKVjdZdsj7xTf0kksn
502QEgY8AUyBVecd9VCjs4uv7PnQvki/6UZ74IlnLtz1syahbQhmSwi2gnT+/CsmrGM97VETC+XA
NhsMnYff1/33hx3/4iuemJh+xSgiIN2EiTx15VswMmdr7oJd9PYpNu1vYoe/jafXypYsp/JATuwK
DLqHdoP0zbhp9vFSFXAmJ8ajAqg+RQGfNcTpJysWsVmohQqQkLxTxA6UpT39netLxe4/+kbnyx7R
1ng9jD0e/DM5hXQwF/fRWNhK4d5VgUt7w1owZGEyXTcC17RCeoxIFt4EVtjkIB/Oyhsh0vQxGtRo
l2ZKlq/9SpZiuywbzQMTUvo4YjEOStx1va1oXbkBRbJZHvKisNa4HgtQWAhR+3acx1LkGVHUK6i0
R/pjaoEcBiwGCmY967qEs0HJy9zrH3pc0MWCwT1hUcw54+00SeL8Pgn8CmAUFJl04oGU33e0upa2
go8GoXPnKYrQ1nrfQBW0LZdIuS72KYV2F6psqLyaKO5NtYSiruwkQXFZ4+3rkCLfE+0rin6CtnbD
tF44/S+2zR9jeIKAwhEcYH8qOqeHn1STsm5BsaVG7E7K1INZLhw748Y78+bEwvgLTiyUBDosmQUL
Zgx9zwBtQZk/aEm6uv7RZhcCYTWkqBgZvGBu5BHrs5aMUs00uCdm96guihpcJBnjSiw8YVBxxX+n
bTnQduuIZQhZ+53/4OcQTs2fzGxwR9K0R8Y8pb03taP5Q8LCQZFyfX2BF9sd1tFwQrd1rK5hJPbc
j2BcL319TKdiehsblcPEd9R4PlkCwFy800Y7OsVwKOow6EJODtJKz4SsRDLsqOZxoIXbYfAMe8JG
bWaNWwzHXreEd5wLedXAdAU+IIaspyyi6SAYA60BpHd19VULui3osZsPM1X3BdePrKkNZ9DCJ6My
HyLRob9ngb2nkYzaHVITXNhZudW1Sl0VvAR3nqw+X3f9xYEAl1B9hAIj1RsbsueurwpdFlEPiuNK
yLZaO6B0DspVkf34emT31tOieNPctx7HUk0dcGDgXCZXdZA2emRUAV4lqKH7zZcJzpZicEDs9i8W
dmJnck/TEmw0NJcAkmyfeXfXYtJK79xM3xTWUS5WxT/GII2OxAa1xqYFMKGT2AK6RZfA+Q9FaRqj
+wm0OJgc6moJ+jF35JyaGd17cuRonMe1TOE+wwLRPlhch8Cl1tN1383tE2qhVKmOQYt7+NwIjeos
A4oF5ITdjR8es0qzQTBuEYgQemG/kB/PrujE2ORDhaTK6yyNcfRoBNfoXonWdVosRMPcLjxd0eSi
T+oAtxwOUrRs0etsHCaDcB7sWdGzskQBOxvgf9czFVxrB42INICpQH4v6IYlT6z4VRbb659oycrk
yDQskXQ1mtJg9NhaxWtf3LaS3Yr1dSuzpwPmaxAHkFu2pjUfLUjbOELTD40bUDM0P0SJHFgz6xwg
KqiUqcShffkvAgKPNXwuNMMumRGiOFeyykRAdEUI/dbSjiFMRc3760u75AsYLwNQMBIV4oYjyuc8
yJM0p6JUceWVJSRaQxXclSAmBfGaLbp4q+RokQltTIoaWwedosy+M50dk85atX3htKUAPfxvvVwq
Rs25HPV0jDUB+6Ne6GTh9vcFqs04H7np8iLHmf87Keo1+CDY4Ej5scjc656Y24AjBy3wkxYofqZM
FIUp8XLgmHWUyyzelCTVnEQNu2Oupsa/MQW/o7mPlBuJ4LnPNZwsPrOwuLwajlbvw9XkyTDF4/UV
XZahYMOEFYUgX0JDd3IYZ1ah9xpoIFDRYyszCZ9bHh3r9qf3f6lCbDGoF9o6+EN1TTzKoH3XFWgP
SAqxRyctVKj+QEOnWeJpPI/p3cmRzeUybiQL8SzhdffcJDowMEDD8NhLwqj56YAiCFbQTWVQklLM
JnML2Wo/EZnCxYByUIw4m1RyklCW8weKfvhL18gRiA58YJTdUqpwpvWhyPdWlZtfWT9YD61Rpehk
lzJ9jMH6cQ/ub9VpgcF5L/F/ie0YgkxvaUm7NQ/zIFkFkgY8NyRkMszc570e26lWcFyarO3XzEo5
NmLv150DVEhOHejVJisRdlCFEH4s0k1dmcUdKMwxPRrFKaTXMBeImbxOL1YlB5464BImBTRAR+wu
bIA/6UtR3lgVlwEw4qbxJJJCeu/LtAF1XFQC/QI5HNRHDRb3DqsBSIEKSqEY0N82VcBCAgJEcdvF
R3R9jTsMcVudx9tCgOWuU9LbRIkaVynUwLBDzUjXWophU7uUiP8C2Z/OPIYZpkOcGCX0W7nKqm0Y
VOaqi1ukBz4NsPXLmmbEtfrYfBZxGXAo+bTpWq44sA8aLdgqtnidY/hCE/s2qLtPn4DZyRGdVHih
rhRLbGZzx/1pDE0CuhrEUIHUlTlQVLFrH7yOD2ao2DRZuPkvC9TYOXgcyshlTAVlvomhOiZaKOvY
oX13y6B5b3oopvTlM6WJXcR739yqS/jDufPn1OQkpeko6HaYlKHgiBk7FAFDuw2L+6AY3q+fCrM+
tIBsApROw5N/cvhYdTm0LIUd3lUbEWrrvIyfIWLyUDRi4Zybd+NfW3/+/mTPo1yLzkgPW4OxkekX
6e+5Fjk9/dQKbxi8OrmPq2bhoLmEd1DgjQBngojoeHFMYU1QygyqqC7ZqH8clHe5OFbddxB+9rkT
66u+BtAMg+utLSeeUnA7V9woeePp13U3X15g579COT/uhFxRn4f4FW0CAUv/EaJhLiOd44eoGr2G
ETrgC3NKlwEEi+rYfMM7H7DFyU3OdEhkRiFnTqJjZL2UVlpEt8JfMnM57TX6d5w3Rs0I2O6pWrYv
WqNIBxSLLWE8alZ7H7VhteGhtTPUKIfYUSKcEGBGKHxW2ygvSw8aAXQhtC4zWRljm2SUPKQKmo2T
3HygiVWAV53BjfURqUu49jPauLxHH9yCOpKt6aGycCrMORgCKTL6b7AIL59/0qKFZFRE0twJjC5F
dz+tnaCEZHJTyD/Xg2dm44w+NvAZgYOSsdRzU77cpZmcYHlZ+RJZP0nY22qFmJHepeyzBdetcuiH
JWXmufWdGtXOjZIMtMSVhpDt9GETy8YbD5tVXmkL2fT84oCqBbQNUEpUpiZ2oMzl5xo0x2IrBcna
TWU9Zcigs1sKwCwKq/UxA8XEdY9ennpwKDUwVg6X4pqfbA6IwDRQR8PmqLOfCqyRcX7jg9uCSQtf
btaHJ3Ym2963rLEvjLVV9S5Pv8B0IouFlH38DOeJ1PlSJu6rYqvR5QxL4dX9QHK765dIxJacNQkE
qtRA5TIsIinQkpWybRLRezPdU6VZArDMHpMn/hr9eXJDZGCVM3iOxTB6K5m/pBr4iG6rIif25YOQ
fbvmyr8IBeyosYuuQp5xOv9lqWXTCdpALh6UqGF220c3rI1WavePH3BIH//aMScj+SKs1Z6EsBPK
bG/IzONGimrWP25U4jg+NTON7C5ttYbATCO1OJKpF2aVW2T1wmou++ijHRnnAwi4gEGYPhRFKYqI
UFR5gd4bMAPYlk+Q4ZMgfSYR4ZZtkKpbvaFy59ZVHHmJ0qBaR0vpJgKnlqeiA/9BRdbulZqBWUtU
/RKR+1womTLanDJKtxDBnYSSxDAIYUkZGCpjtX0j/SAq2xeyWduk1uhnbvT1rR4FgjsSBm6R0+H4
9a6fMnO7/9RHk91vqpWGlwt8RP32MfflX7WpuWa+8K6bW+iplckBILN6KHofX9wUr5iUs+Vcdvzy
flBvQjIgGQZZxr9ZF+iSFDzFx3RuYjGA1jOEJFF6jyLqr2LIwO9ytU3s0EiX3olzp9ufYR8UiUGX
MS2MgnefB/loqmnUQ+XndxFbwiHOXkAK0NWIZ4gdqNNqb+gnMR8I+i9l19hB5aj9RiEb3q5U7snW
3agbyZsFUOfcmQr3gcn+T/F92oaRJIv0RYeiuw4QgSlzJx36baZpnsH4wte6rFtCIALtAyiRjdK+
09zITKyyGiIF3fwW0w6SO7QABRrvlXLEyCmrnq/H/OzCTqxNCpdmJviQZbAWopJN2VolHDXF2s4X
1YTH3TO9+HBzI7dHVxTn0LgvTu4KaaigrDuuq9eJS3W+Uq3MhXipzWvJiU3ZFf2rBQRwX3ZHPzVX
Pl7N/3yt+AGobKvGn+g5/wVZlhdBJ3AxhhqIfbLvhmJQhpRbYkUL33Buj1Nwv0GLCd8QgXNuKRoM
yrJIQoj2ty0VK5LaFr/TKahKtwIq0aa5JMU4FzXoCVGKHiHy6mlXiIJuV67TKHc6+jnISDXvslqz
azm0TRAr1Uu8czMJPBw5TleNwUqmw8pKmRdZz0sUDxpa7steoztox2KIqoM8McZ1Kr7mnKJDfP0L
zhwvGEtVUVgceSOQfJ771ejavMvHx4ke62tow6wKSMv+CxNYl4r6D2B0hn5uojWA3jYxL+8IqCCX
CupE6OteNzGz56CLAdpUOu6Dywy66UtraHTcxVm2UUoA6LpDBY5KK/QX4nDOEqoEmH8DNhBCDVN/
5XGaKChAORHUZmIRuLm10/P7QFmwM/uqHOFWQCgRyChN0ws9AjVOl8BrOfNtVQXttPxYWpgR+9D7
2wioIO3WMNZDyVfXXTl+jemhMgqaIOIxkg0K5POvBQRtowUCC+TSp6Qpe4YiFgsWnuYzlVggK9Fs
xbaCAAzmCs+tGBXY+/QMm8tUQrvq13l+18X3Rua1+jo0NqQ+KMpqiDRHIBGV31F0u77Ky7kNiowB
pWbMd/7BA0/OzjxWmjTLsN1Yv+q0W4FxUKuxUQpCfcImzdHSnYb+pij7o2Ppynq5sO9m3AwPIFbx
bqZjgnbuAF9iqiQgmYLK3U5E31p5Hwa/FtY4cz+c2ADW7dxGb+q+blSwUVvavaI0dtZoGK79jvXk
YMXKpjLaH3kgb6hD20ojb4uEL2z9mTP07BdMcnFU25DjU/yCHKNbVofXS31ThHwP5KKri9juo0Up
pTFyJvGL2j74SOFa3BNTKEuZqkkzyFoOKcdgMNaSLqq3Zgh8ZL294A8hyuz3JZF0DGvpBe5KXzeD
4CAHWrIxi7xVV02qkV1sUcEXYu4SE4d5XdwlGoAUGEC2prCiXshDl7XopkNt3I48Bf+u1/JevVF2
1opj1HMNRgeCdNIOd+Y2crXa2UeLtMWXFw1+BTXGYwXYCjLFGiOZiDOMRUGLG2o2gwuN8KxYhfld
UX1cj7/LED83NB6lJ+mJoEGIciSW26nfAUS/W9esv66buERyji49Wcyk7GW0hHIpwWIIAIUY8d3S
lboGgcMa5M+bZhWsQ0ixJGtmYwAZio36lqwpAJ/Kw/XfMfMYVJEEIegI+FPG8/p8rVo/+IJ0qNcE
L9W34ckAHd8aa9xDP6bHNjFY6+Vdv4QhuQz1c6OTTDPSrS5SRqP8u3cK17SHTXWIbA0ki9JHddNv
ri9y7nuernFyZIH3kIRSC3Nxf6jl30b7DVTgdRNLfpxqxzWFopT1ABsvxZYeTTu7l2wZLIeHV2sX
PfKjfFwoHi0sSp+cUJ3VJFwZDSr9Nta3KllL1Lu+qMvU9ewz6eMxfbIP+iw3QawHE+aj+gqZKhd0
gU9sWVhzPM7PT75zO5M7tSMDj5t+/D7bCqTVhxbd6RU4OJ6wF7x826+azTP1MPCyTjHDsFoC8SmX
h/25fe18nYER+Fo9hqPwfCc8aDd8Fb9nXrTj++4BlG7Ygyb2ItlG25vf3Z1yq7iDF335CNQl+ck/
E1jXfDF+9hOf54TFqo90Gfux8VQ3PMQrjDuwleUlh/irfitepHV88xgekcStl5hzZjAE556YnHyW
3ut6Mn6Jfmd4/prirbLvPXkj2yOim34n79I93VgLm2f073TNKMePt4s+MqRNzqBCKnvCZVpBKIes
U57tqyBfoHCa2y2nJiYnDgZWSTf0MCGkdlP4+p6kvlM2bKG2NndF4XKC5g/4bABsnkSyqaYcNVAQ
8uZC/0wA1bfrzATyIIQ4LEqYAKNaSyXeuU2KER9gqfGIALfG5HDTep8qpa9VKE6GdgopdstYt60X
DtsQGBDQLGXJwslz+ZLA9fvX4nSAwy910jetXjlJ/hLkpdeV0UfLwHZvtEtvy7mdCTpXzDqAgAvz
7JPIwIsSmrsGEJSybuyTgD/gSRYBwmI8dcJ/aEjrohj4fP3Um90Ep0YnsQKUbVllxEQ4BsMdmvCu
kdFvGg+OZX70pukkQbTqK+yNvJfuIdd2AxWCNTGfEVKupbU7KOKtiiRYuKlnI/jEFZPvDDmi2vcz
/CqZDyu/qW4g+OHkYbmw+lmPI8cyAJZD3XQ6bghES9PQDhsl6z4Mju5bHzgkBufk3dBtoEFsX3f2
7IZBrRePXzDXQ4v7/LjjpBpITLGqNHvnKltRubzPht+sBZxUXzroZ9d2Ymxyn5WWEZhlC2N+nXmU
JZukRsHHgc5rzbcyKkDX1zb7xU7MTQ4DMAxGelXBlYMPYFArvFgnDrQvF56kS6ua3F6A1hKp9bFH
Om7ZkvoZRq5EPuX4taV7U/p1fU2ze/9kTeOaT66ntrMqK6rhwjxVbCRxbsl/QfxhmwLM+/+zNLmK
aolVERmwLIP9zhOvkTBRVD8xutRsmP9KgO+DgRSv2WkJGSNdmhnLFngPVM1Gq/yGoyUMNpjN9eXM
3nE4wP5jZvKVSuw23SxwMxQ8Ia6fR/KmF4HqXbcyHwt/rUw+D4s0UtMGizHqA6jGV6r51optwdeG
BBzv+3Vj87EAmDUITlAlm+5dvWOD5UuIb04lR2rwSgLYWi1NO2TKwvU9uy5UUVHSRJ8PnNLnYVca
naz6BrynACdWGQ9q+WqCx3/IHxImO/LSnTp3KgE3BGwExpNQyZq6UUXRFsp2tcMq3U6qm6oJ7by4
79u3SltQGZ1zIoV89ghRAnh8CuKBdFNPYwYAQh7I+gYSR8gulThas0K/S4OYP13/ZnNhSKHICs4P
dH9A9XXuyJblOfSag9pRq9jLlOCmD7rVdRMzzkPZGYtRALBAmWryrXI9qOgQR7VjSQCUHGPVls3C
NVTHoEu19ZlaI4rO6I6A/RNlVAyrny+nynGT5QU+VBj7Tjx8WwWEWdsCVKv9KrKIa6q5bBPRgyF0
eGD6Us3mv9EGk9RVHufVLQ1FCUOfkh3EOc16HTq+DhQ3xE6P4/AddOSJJ3OBDl6qJEBL+5LwiBrk
WylSs2+eU8NpVT9/LHSARaMiG26CntVewiS+onEEfWSdSgehVu1Nw2UB9SAdKqlrsIyV3x3N6rck
7VRHr+XiTSE6DSFvXUiQLMm7LyJJ+kNdUvOmSi0fmJMs3Mht0P1EjZGNojOmtqWDD2h1OhDjtwFe
udpV01DZFkMneSIYoAZLQjNzuZXo/l5LwvigF0ao2RkU5Imtt1zp3b7rDdMlksbAM2zklrJGnwej
Nf6QaSGIGwsVo73ErPGOAJualxKj9fCUbH+3TWdhgtqMAZuy4sZSHV8MbAs+8G4fy1J2qNNMPNFk
KF5qqXwGUcYdTEFQI2eY/+/JMLQQR7BQfAyVDMgdX1FXUSvSj8bkFCSjRfrQ5KLeBLUlA56mtKHN
Ohm6fzSPqsLTjARcoH1GjLWmpyrIQUm8lVOmeKlcm56hduYOm0byWFvVWwkDYzu9bem2x8gv6B3S
LgQqU2r4dwJGhgCkaphExa8u6K4C5UrulVplqjsASRUnG+ByGzvBx9HISAnqwyopbK72xaNWRfGD
wtBdVoe6fcqKChwOkmWtutbPE7s0jcamWk0+OuA1G8iz5L3halbQ1Y4M+OsKdem4cMqiDR6boeb0
MU07zDa3OlNemeCjKEhXyI4xZEC1ynL/i5hB4oJTrSi8TEra597CN3Nl5hs5CvEabCqVHr5qUlLS
nRZAORCZdwayxKZWfDvQjei5APYVrCRo2mMEQG74oVMKk+1qiM1pbo8/91hJIJiWW9TXbRXMQi3G
kC2QpzRRgRKPKvJ21TCmvURZkPhOnTK2kzJCNiXcteLItX8B46vhxZQooCjGXN+T3qqy23aEHxuV
d6sQx/WuDlm58SVuHVSRRgqsBknsmoQHG9C9xw8A6w1bVUCSFfCTSPZyn0drrRsCuyqstsdidPQ+
CnBlb9sqQVuuizrZLQdV/q1GbQDO+zZCDtUqqPmij+EfVMhrPRIzFz9o1ERebw3JfS9yvgEzlfwT
Sh3c0sV02Ccs9t0s0NX7spYlaLMAfGarWO1Kh1AwQf82qD4wXofujpkVwbsSgwD0BqTQVNz5jGW7
yk+lxKaEp/eaqK1Hjn7QXaay/l30dW+uSKJa60EoPtsMplQfQjk1ccsDCeFlPDHu2wKsmq6ATpJ8
4CQtHnSJs70iGTFGTZEh2mKwmOpoWi08TNw0FuQDaSseuQBnCoDQfGcMZu/qWQYkN9CJ/UJyMoPn
xJsY836gJkOtERDH89NaWGam0zrDqYAd4UoDOpQdCLjzEBJIYByM4me9/NHSCqMsODcbO9l99QHm
2POjTrqv67fUpV4m+pWnP2aSkNWEFHWQjBdvGtgadiHL3Nj86DrVHZrgd15+l4F+CH3knByM9Itt
09m76/QHTO4uDMOmlHX4AaWId6A6dJuSuaxWMPOtAQsvbzSNe0aKvnSTehjUel1wwHjVT68ufIyR
eBfspepFE14qY8WEaJhjVF8JSOLDOlyprP5oUnDiY3AP/RcAnfLATYvQtopuIROZSXzQ7gD4dByc
w1jWZPngalC71Cxhnpe3OgbnsFV2LdsxQ1lISGZQIuPUxF9T4085ebTkUjOYvKlqdFZKN7I8Epce
Spt2RZy+fTGidRfuGmUh4Z9JWQFhGp/QgBiMAtDnRkH5CH3SGlcgww2oD+IFwxKbYSDUtpjpFFXy
IPWf1z/pXOaFeQ4N9RK0FsDtdm4yDCRpSBuYBCeXI7TSDhQozkpbcM3wJfHnmURSVpH5K+O8ualO
0T0tC2utUHtkXuo3D4RtLjWd5uLj1MDo35OPhmMQyAIKAw0vIwcDHdkNE/5bGic9noTpEuvcGG7T
3QDINWQhkEiCYXfyuTQ9xuWtD/hc7WMlXkAfFRgLxcFZl/01MRXUCnupLyQBE53auUZXA163vh4A
C4uYZvfMHzRhKLDQVF+03TTmc9EvmBj9cOknHfn9eHZhnO38s6iDpPdJIuMBEYWZTRvc8hg3k2T5
jSkQGg75/RCGdlGCLPf62ub2E2adAWwhiDpQJ50bTlRQGhREqZ22lm0/+yKZh2xNCjF8kD51ZKGo
Mns94J6ChNH4kkGv/dyclHW9BFgpjqcP5gK5mt5Wr/IN8qdt/qsEIc+CvbloB6B5VNAFKh076twc
a8qmVserMZGfytxLhy/J3CMvuu7DOSvA/AG8NvJdobBxbqUJ8aolyDmdmN3WldODJ61UkUIsYYGX
7Ez2rl5YXEQJwWqy0Ca5uamH9JAjRU3ZEkPT3KbCtPfIAzru3CkGuJMqocchwgLpxiGlw6FPlk7y
uV1loCuhA+b+59V87rW+hSBwHSAUpMaEPK7BMKTWga+YKWW8uf6B/rwXp9sLvD7YVxAZG+E6E1uW
UqLDDz7K3Ove8OQBsGTP16WnOcO+WI3Mrf4KbHPPaL3bfW5XO7ZQaZld7MkPmMS9sKokTc3xB6S1
HXU7xn5Abn19lXMVdiAd/rNKADjPV2lhTrVLBhiRNsCll94x8/hX7fjrdGVs82//qb4Tr9XHP6ee
Qs5ngLgAWkOjFOu0uK2bWlMxCe2turI/ho2J6b6PUHaC7WNJbGWTJY60sOP+j6X+NTn5oGowgKXa
x1KJ027lTdC4xl2LyRZPdqR3A/w68U65ke7IZql5O5ttj1PHKGBaAI9Oe1EAifShyn1MYqy7g/KM
OlnsQkphA0jBWrGB1Ygeq7XYv1z/trP78cTq+Pcn13YPjaXSikGYLnV3CdFtf4lTde4COl3WGMAn
Bgba4lUcwEB1YJis28e/2Uu0QltN/nV9JbNXwKml8ZQ7scSYUSeRBgdmlZ3c8Dd2iCCUDf51fW3t
+Dp5vW5vfuf9/V6TwzkIg6jlGEp1Ala5IF21NYxkp+LpupUZANu4B/6amQQk3seFKbcww93sRrcJ
JEzegC4mW/+RrD7rTbSwrNns+9Tg5ETRjC5qWxMG1W9wNGfHgTiKsJu3+ikYXHVpeTNYAozYg/sF
p+eM7Kym53JslgiPPnX5W71W3oFkOdJbfacvxcfcLQfWH3hzTPDxiDmPjzqugd3EKDAUv4MH9bF1
U2bzQ/xGt+ED4ODNnq74J7RfFu6I2Y19ancSl4DRq0mAZqgjfyde+MLcUYgA3ZgH03B1R7nRPsBf
RdbguVhIUmZjB9IQgD2i8gbu30mIgtypDPPEQH4Zk3JTswQVeZ33vSuFsbQNc4HlQ93DtwtVz3Cu
Ui1+HEpSP+cCoG4/k7tNrg7sWFQFWaK21eDt6c15+tsmcc0HWjEMVOJcYBCRAy9NLonVwt6ZDa6R
uRPPHoxLTnPQksSRKqiJvGbQUP1TH+XyXSjhJslap2AAFmQ/RUHuWz1cqFbML+5/DU/VmhDutI56
ON6P5ZUwQzDqpuuFxc2G89/FWdPXo4Ga3zjx5ohdccDAC8ovuCbJM3jRgp+DdBw+09/EVpc6wHPn
OUrn//GppZzvIj7koVwYEPUeGHnhhbIB4nE9mIC/mVoA7ebAoaVxVxfa+/X1zh23p3YnxahUrQD6
IXBpJt2V6Vcp7czi+bqJWY9CngyJDkC7oAg6Xxor+46aPjyaAUuA+qV+a5hbnbxdtzIbGydWJoHf
RJKW5P343aJftNg2xVJgjJ642FkAcuNxgqmCizE7FpeCRAGyJvUWiwC9iG3ekLvSNb7LlbVtNhA1
+BcrwhMTeT3qJ3Ddud8GSJMRPceN0SovkjgkZGEfz356MGapo1gGJIkmn76SkOp3ChbUVIAYSx3Y
G+5bsFRdX8W8FdPERATedCilna9CiBAnIaa2nb5+yIVX9ndVsnAgz5pA1wvvElQuyDTAApnylgtc
dmX/5y1+48fEjkX9b+L4xMwkwugA1m4y3uBlDO6uxM78jWa8kGzh6TG7XU7MTBxmpQSl+fE+7ftN
VhwSc9tIbrL0CBh/7EU0/7UypTMSFoRv0gBWFNMZ4gOpPlLTteQt7Ty5XwiB+Qvzj/AHhlRVdTqK
I4HRXRNlyJ3mkzZe2XrdjjIQyae7yKUe9MvB4zq2gRbOtpkhARQSTuyOrj5JXWVWYeq7Gu3uxNq8
lR7wnjvmjcOP3OMOf28212N99tNhlnQcOsJ0wpQHUSON0amggHFi+RANOmZykm1c/YL45UK7fDYp
H6dW/8fS9PPpaO9Q3MP4fL3TFCtq7PXiVe5fQ7ZNWI5iw5bH91lh18ESnGc+7zoxPTmW1EoWJmmw
SOsbtATWa/goP2RHaICzTYcJPSeRnPBI9rlLzIU4mo3ZE8vK+eds0ZsIOMOQQxICWfiQ8YPagDTn
JosPXbk4YTJ7qmDsFvkdJELolGyIxGEtqhLrrE2w+pKdjybZbvD6O1Aab9BsPKqFnd0qD9dDaLYf
Ah0SGRzwAIGCUOl8kaCaBxv7gJjlbvuKs9/2H4Pte3i0NsPdgqlZf/41NQ2iWFAr8AessHhrPGNd
3uhfyU9+7G+7yu5X2kq/S1bkI3gP7cV6wOxlemJ6GkS9UPNmXGXrQu7Pztbp3rxhm/dn3wF76FLg
zMfsiblJ5MgtiLCqP05dWba8uWud6NjapqM+pHbgmIf0mH0tYZjHtObihD2xOble05EPg+VYIrNu
K2mfkLtK2JIB0JN3/TvOByoqmQoSOTSwxr8/OeXwPo6z2MdnjKzUrTXoKFpfbbi9bmQ2vRrLpf9j
ZHKUJkbFGyvGgSPpvi13D+hSXjcw564R2iRDUxmEldOifVK0WUYDbG6IojnQg3OGID3mneUEYElj
ZrXQhZg7qk/NTSIi4GpBq3Fgqol9sGIFq6Y6SsUq65f289K6JmGgVF0cRAoc163UbZzb5Ua3O7fb
g5ez2gNBqH80e2kjbHbfLe3vJdPjNz0JjKKzUlTUYRrMv9/ACOT24Cae5Wm3VeFY99oqXQfbwfM9
tvSaWbI8CUkCcSG1yeBdi35m4S41n/oUsIdNE6+uR81c7J9+xklYWo3QBecwpAODWTI7D9cK5tKu
G5mbasG46B/9ESA7tCkyH7yZDeVjDlsyL5ByQGD2QfpaadvUt5t4TyBMrNkdRIC0Q6w8gc7LXxJr
mnPo6S8Yj/KTT0lAQWqKsYrJs9u0fwSCwAaKBU1X24qjheXO+RRIHuz0sfEDfaNzWyaksgfaITWM
+ltF+lVmK+hcXffokolJZEpV3SrSaKLP5XsWowBm+CswvTnXzcxepqdLmcRhAiHNomGww621lX42
klcpXpD/VvUjYNZuCAlM67ZrF9LAmXsVYQI2J5BJyeNdfu7AoRMp3iqwKlelLctfUIkCLZCtyY8d
RDejf6w0BOqhU3OTo6zNozQFagwP06ACWLJ0MR+4advKxeNuwaEzt8CZqUloDHgtUmGML6028yAg
tgtqw7v+zWYO5jMTk9CoWslUew4TbXY7yK+9/EiHR/YvnoywAgEJyEfr+FSTLKsUoGTIx4SgE48A
4ejRli0NYs9VfE9tTAdEZIn7jBe4l3uaupYEptUgszFW+s5B8KsEpcejwR2iblNG/f11J869uM5s
T0KwV5TO0gVsE+0tLjyR7NJik0f/Rdp3LMmtK9t+ESNIAnRTmnLtfUsTRkvaTe89v/4u6L1zxEIj
CqF9BtKkIyqZQCKRSLPW69oEXfwSGYeePC3Ncap9qj4QU+JBBN7qTDpnkYAZpbSZsboFaCFi9Vfr
gJc+Bi50pb5W9SixGJk03iidPM4z9uoanHuN/EPH1LNLYNQVV+jllKwr+3IuqEPOE6EbNdHsavI3
AQFa5WiH0MxYEC43yjVYBNypj+6bNEaZN/xWlWg17bVHVLvubJow9JrLn8Bc1qUv4G6CqrAVR8ug
LRCLqsC2Jw0Nbq3mWVojoxoSLuxGWe6QmAS4oWoJZYfEuIqVaFdT40Sc0c1AHxMXv/6NYmg+wQ0L
1Hg+HaVGa5yXGhQD/S2dfZC+VaHk2hEr9EcE51vyZGxCZYYIDR2hs+XW2Yp863U27tPs9bI24hMI
hOX/qMP2cXNja3o86bOG4Gs5oXAW3mi7DlRNqMTcAy3VONFD/iC7Vb8ynrKbgHVhmyCvRoMhd+od
bc60MYHM/nkIUh8w4gc0wCogbPZQ5g3IvvDnoNjVbnwyb/GHa9juFbnvZE0qX7lxuA/hHECTwSyn
HB9i3OXea3aVx25henrv29foSveWw0fm142rPJcv5BhLQnvh9btZBc4fqOj1TVoDu7zkh3byVHLV
gw5DD5LysTZlOBCi2PBszTmbquY2c6aKrfmu9ld/2b8DT3c8pL7zqD32AdBmlr2MP1xsXIzrQ8cA
A4NEPjcurC5IO9Uc15dpolV3CiqTdUKvbrqMN7kB4GvM4+lmBCKSyMs1HaCgmT8YPzGqIHkXCo/U
5ku4nY5jbe7Wkb2jMCg33VAHWGEUQ9KtP8WSWF9sVRtZ3MYmdp3VoCTCe+ZUXt90rTvep/f9wXzG
QwqMPS7xkt3wS/EfUoztXj7OMjW5XVb1yenNGKIVC10LJoZt+sxvgfWajv/EE3UvSxOHDhtNOedR
p2ViGzXELcrbHBvu0Bxb61CEwL2iz455n6ToSpHRagkjLxuEEcB0QbmBnyJRVt0cqhZCQ6AiLkjX
22b9AGAJrZKBVwrvsI0k9iUb32gYTUdbCkkRCk8J0CswiaFaEjcgFgJcJDBwAKiFD/ESu+tBhlP0
3tQjFLbrXdrZu1j9e+gi+FyAKv9/MXyUl3UzGPksiJnzXar4ZXifgfnMkZQ4xHvzRwp/4I2ZxnNe
YsWyg7F89s59WvqRs0oMTyaGO802ZhkWTcPGIMzpj2qX/FTGsnkrs/QfbSSx5FDJpHHnuch728lC
LF2YfZpL4CTPZncCN/Dlw8SO5peACVSTKJaBDwBsnpyxWZ3txAscdB7FJKA1CKDoksgchFCXjRT2
941JJ7MTY/AAfjBZbLSq23vAuhWh4hkYPrmsj/B6A9I1hr1YOo7v3qryIiEa87imVeNaQzueFxYf
PUzDuVMw9fq/SePCzZUOMeoQsIi57a9IOHYuuK5AdTxqmNIioC00J7C/FYCJ/TemuFGTCz6HjKJj
n+UD2+WpLsDhg0GNct3nQLy/rCH7Id4+gNwGeHSEnZiuZ65/s3PUGoe+THC0ShuzLr0VVBUocnQl
yFAIU9fOL2zHm0h+uCxWtI3AEqIEfeqAbTM5428SGmUAqUfcMN86hRe3T5F2jEBEXy9um1oSJYU3
ylYcd4GB41wf1RHirFjFWMutVaZupR5Ccm9ML0myK0Cekv0L29nK5E7eCDJImueQGfUACqPHEgwC
s3GLsES1HmxZ17co2aMDzxXTo7jDTPjK842cZ4rnvlEh6Zi8YMSc9HswoGUgkE7JtaYXnoMcne0D
LUpiqcK4ZCuYP/tTE5pKDcFjWLJKagpw1vqFdV8p+erbDc4HUY5Ln7mDWWNGsPUrY9iPBdl3GBVz
nGEX1qkPAsKdqVDJxjOlz6ybjZ6i1c0CwSDDouMXJZm0Ph7nzMMTXMPknVnerZGswPslOuKEcAsA
2XOCYbuMTUEk1i6vDrlRu0P73A2vl08N+6VL6nCHdZ6bJRqHJfPqGSEnhkJjAFLoBXJf/bfLkmQL
xzm+ikxm3haQ1DsfUXSwsifLCi6L+Gqxv9cNbDgAPWHuh/Nx1IyMTgFKoNdY/noN6FS/uFb+MU7T
83AV7y8L++LmfsuyDbD0AZUQg1LnpwO4TE0HoOPMK8MPK9lluDwwkeii43dyPoiya6IflwWKF/C/
Avnqop0Pdbp2EKhXGDGdVXc2+12RyLpkvpbCzxXjx30ywC9oS8PknNrRe+5SX//V2t64n9yod7XU
b3eXFRPb4B/FuCCprgyt1Utmg9nOLAMMfpb5E6ES58kc8ldL/yOFux8wxFoVQwMppH0v0v0oayGQ
/T77++basxJznaNCzUAN6KUAr5tSTeIXhRaHOSw4ZVg4qKbOJYxpl7Ph0AwF9Ke2X5Cwem1VdAxQ
N1KOyfKmjrLKhdAPoSnCQKMtKuj8GDquGSukFSQ66L8Iwd0I1CgMZU2D5naJxAqE67eRxVmBbueK
YbRYv/h3WfehIK+XzezrI58Z9kYCZwGlvZS0nSGhMf0lPdXtUxU9ttQrm/2QXqOxtE1PWrSbgACo
mR64XSTymQZfLBDTAcD+IDpeUNzVEU6FqQ2gUfSUWENNrbDG5YUmSusgPrErHwBPIAMhc/OYW2Zx
Z0ZZVnnozopvNGOlLV6qkezkidacjT4BIwvBr863GpvOWpqNw/zlXDKI2LH6dVlnkc9CmQ8XJlim
DKBNn5tspiNtrRKobIXr3qhxxBV1F0WyMopIjIXOWczrqMAm4MVYejQ1XUiwsuNTqgfddOqd4O81
2YpgTmxzvEnhLE2S0wyoRdZtNpRuWKa3ZSuDpxGe8Y0m3H2MS3K0kxViujHvrwxrqtxQ0U4gbjH9
zkhPNpLzLk2jK9pUk8S/fO3qYAdkI5y7oqcW2SC0K2TeY+64xp0ehN+AnV0e1CvyUPhtoD/iEpC2
zQidzEYqd5FOPbLhY81UJmi00ndt9oSqM6a310ZyAkXmvtHvN0jeZg/TtBttEJjAxfSGC65xt5dN
wkkMkXeYwAUB7nYFCTntXL3e6ej8obKGRpkanKd0gMthxg62adReLRsyni6bunBDkHBmMT+uGT7E
LdO0nI0GXH4JRthVA5BdfprfKOF9OkvebF8bCmFxyIwBxRx+mfHdnZ+qLNfSnJgV/IK9uCG5GsdP
tABU6a3SYri4CiaCaapvS3gD2BpNZg5fh6iYdHab6pRgWpwP4UrAkKzgH8q86cHZgefqcT0As4Ie
++B68S10BLjXrTfg1SEBKhUtMMM5pjaDoEPx61xrPG7KVAnhDXGlf7SxsjPn7yBcu5uNZ5LJ6J1F
HgVtwuigJDYBRgLngqsKIK322iKco4AJW6+K9MdMbCS0vbi8GjO/6/+5bD5CgQy8CR3qGFP/0pxa
I9Sqwz7zMru6WrpvnQ1y5Pk2ticglkXPa7H4wNaQHG3RwUPwgyFejQIGgh+hsNI6tUpkcbyM2q6a
HfXxahllAZhQiGmA7g3vPszmkPN9c+x5SAkjB2qBK9EBEKSJ1X0XyVJfwmcM8mrgllNRdjL4slM7
6ZmZWVPmFUl+s7R369IgKupuiWkCkoPu4ia+B1jX45ICDSn/uLx9omh8e2VzF51KcruyWBymWyBY
1nV3KHZD+kRlfa8yOdwhACfJNA42nhkhYthkLtys+GhAe2HI2DyE9riJQbhbDYQk5lCviEEqHV3s
DqjlXJo/9fRusIABkhw6+28T5cytYKoBwydIKBJ+drieBkdtG7iVKDst67sKaru/hpKGCODtE7RO
YQYUkyDnlqiQtDFTZUBgnqaYAQlKJLx6IokHRPfMVgjnnM1sTWlcQkhh2veqOTw45eNlW5NJ4A4U
IWVRgbMd8acBur35zsglWyF8zKJhyGCdVwDz5JlUM3UBoU+LCLez39Tq1hmuFv1JGV7S+AFUK/GN
cgM681X2hhbZ9kYq/1KLEaPmBsvfTCiIh/Zr36I2bvulsr+8fsx0+RfFVg5nBlGrTjM4A4Fr3Jjl
PtGXh3F+a1fn3lx/FmBrcK3sx2WJIhe4lcjbRJmRCmNB8LPICJpd4ZHhMfvrwhmz7j+bxjfMFXqn
R20ItUYAE2Wxu5oAr3JJLGn6l+0Ss85NOFhZ3QRkLoip8eLM5wUl9R/9dKiloA9f5vs4fdiibgRR
TC9b+gRBRhF50fIB8C6tuQnrx5bRC2W1h751RECyqrbgdKHZBBg1AP93GD7SuVgnjdJOZ9dIPqqn
vrRux+H5sjWIjhdEgE0L/5i745x4aFTTDCJmiLCa24alBVAzT2LM4wKfb5kapMNOFhoDJ+N9jt71
OpIEkIItZCyTNlB4EE6hv/9cRXMctCLRcYmoQLOeqn1K32P1u5FIzpnA6s/EsM/YbCBQAkGHYEFM
3w+HsJ/vetp89uhzu7ycguN8JoZbzX5YmzHpISbv0hs6pK6VuNnDbDk3bRW6DtIDl+UJbkaMqjHW
FrTC4n9OHnoc1SbtcNWnZvNK9SqIh884jPbK9ASTcufqh5PIqNKFOm5ksr9vllKhymQ0vc5clt+u
T2324LqkTty0l/BpCfcM8TXiQSB4aA6nXN21RZQwQdNS7Qc73o1rcWrWSBLLy8Rw+pC5jaxJhZgZ
eBrmfdrt8vhweZvYl3JeHtN+IKrVkfqDItw57sOmLjPbhDucULJLAqdF1sodETJJ4ZeE2jgM7InR
3aDEcb47IIHHkWKi5njyB/NA5sHLZXkGsRDjN6U8gki+QNgBe84aDRvZGrC45frLQnTXiCQ3v8jO
0CrG+NsQqWs8L1EUzboSDUoGQmxtH8aobKQ08xu6+M7oeH0+I3GayIDuRZphJtcC1A5CP+TVzpcv
nUw8KOsIzXy9rXpOWzS+5YzTLiGrRD2R49tK4jzSulrmamZQL3aoVw/0uhydY1TGPm6a42XzEymF
qjhqgKyu8uUBCU71MHcyJIHr2QwmNd23qRksrSO5jUVWjlEVrB5ogPD64ay8sQYnrxKkTpysdJMF
ZORebF+ZlrvIZhxEa7eVxN37sVKs4TJDoVLZrbPumtaP0QlG8nR53UTX71YMZwyaoqsR1IUYY72z
JgecTrJ+fLEmAOjHwcSZ5R14XuSYEybIBBXl5zIj6flmDcFk/BsDwPTcf6RwLi7JNNLELLs61PfV
cFziYJ73l9dKF2kCmgZkRNAJjM3nFquexyJTwcPkFS48zq/6OnlcTs+Kl1/NB2PXXiVH65Rd23e6
W95GO+XqQfURr71d/gqRpW8/gjtUSVFg/oV9RL/czsarMiQewKb+NxnsGGzuv3aeWty4kGHTHY3e
J20GKqV7WYbI94FdjnHYEWBT8CmfGfjAs2XjTkrS9UddxNcjKa4yku7yPEc3sO3aWtxJZIpiCbR7
2Cyrhb4gPhIzqjZF2zb0Ssba19TbFNdGU1Ru10aeWQeDjoKYZClFHmMrktuusdbzqFbhMZrCuqVa
CPyX4udYa0Hh2LvRKiTXsExDbueAwQsKFROrulR15fUUPHC10h3zsXuvRvWb6kRVECbOLfCMbcni
ijf0z+JyJ1BRh2zOayzuis6AvVoj7YSBmNEvLOVjrsJvaqXdxIZsnlV4JilKVSxD6KCyeG6q0Vro
QBZkHnm6wuMF2Frumnht+HnZWkXpLkALg3obferAM+D7JOncVLNZQbtCN2/UzESfsekDm2TfKOlV
kX3r7eIIUtTAiJZDZAw/L4sXWhErTSH/ifkVnmzcHDHZA54QPCGqn31WwHCSnR6NuFg/CkU2+SZc
0o0w7uohhpqEXWchNaSHaJ5+zdbs6HSA8gVi8GW1hNa6kcQ5VKNq+tRsodYSU9BsgLOhtBCdWodh
ru7SXvUxxu8CUD24LFZUQ0KT/p/l5A5liT9hhgJy47Q+6HnrpUBnMgDuMTr5zbwsXpxp9xHACfQU
3VJD/1TU5p2VTL2r9PkeLOyuNsogM4RbbIKJTIUxow+XW4tsGfN2GtjxQd45j3dO5JvUD1EEWn5c
Vl94UDeSOO0nq3UqLYb2dP5OiVvkhxw1FPRMhFHpgiDssjThfbWRxnmkagG7HmF6JYSCze89RLZW
A9b0/yaFcz7xlBmKkTNLMtxkCqiBPvFcNuAqNNeNKuzvm2uR9MYQa4C899ahfydOfx0Ppj+Gr2Eb
A149CZL4oyxLyXtb1BGAEe//GgYPnZqOcdrUTOps5DuSJEfN1D1tLIPR6g+I4VEcSX0gTz2O4EGM
lRr41h+qEt3nsmlwyU7yw9p9o5ghgPBZMlz3aax7wGXa14qMflIUkqIzkiGBghfiy5iDlXe14WR4
eUWWsZtS85CuMrwnsSZ/ROjnGzm2bTJHCjxcN0an1IqvTRq/huu6v2yUQke60YSci6kI+A76BZqA
SOjYdvWNNj5qpY3mG9nsnahGaSGMApkhZnjR7cVdg9QBezSJHUSF0eDOs7saj8CwNMirRUGkvhvC
OwPT5nR0hwGzgLvLekqlc+sZI15Gbz8U1ZHhquiDGZ9i25vqK70N8uGHiS9p3ToHphF696bgsnSh
O9uozq1yZ03N0LKXOmgO8OzzwB8aJYMfFS+l41JFcmV97akF3N12pbnbMYriOi7w1vTi9dYYg9pM
QQyxX5MWcdUjUR5z3Z/Tv0UH+i0TeFDsQKD7m9nzxvEoTj6B6wMy6zBGQ+0I8PouKG1lP0DFy6sp
vIbA767pIC9AzpQzpHExiiXU8WY3YuBlIE5VBrrP8cJY6TuureNlaaITglc7DNZSTfX/UYxsFFuq
iBoKBc0s3gidC/jVX33jMAg7tJevuvFyWZowE4zZKRAlA+UaA1ycqUQgaOiArpWjZlnTfZfV133X
VL7RAzJvTBdzP5hA9E4A6jzbQ+WT2Y7cOlyfCrM2JL5B5ILg1NFVAHQxQF9wn6IXPZkRZYF8IHdO
dGg82lg3ufSVJTBX1N/Yo5j1DoAshruz+jQaAYA/IpWZPNrlRz0+VDMo5kcP3WNxGXSKwsoWl9f5
665CJhJ0oNohmEjkO50UW4+TKoTMtPC07imxW7cCtu0ko0GXyWF/31iPpQ9ppJZI7C+W1w9PS7mz
1ruWvv1v2rATs5FSp5Nhxja0MfLRjQFhVWhPVEVd+/mynK8WwVYN5onOaYz38cbZJHHVqz3TJn+a
xodSvWuoxOjYp54nac9FcL4rNurVATw1QgnrR2QdtdaPKjQjfK6yWsTXOxzw9UBCQJcDsKkBZXe+
Zn3XG8rCGtDn+iFqnUfVHiSZc6EEBoaObB8OMt8WQ7Q0DpMQZYEBHFzpGyV/7XKhAfKj4C/EyxIJ
4HMNBkxkdPPvEoD10pEdOItcDHeXSf8vzspWDhe46nOJjsEJCTiz8KMcwETWS5SjJEUl+ojWCwUw
lKCQvQLdIOfXhx6BWw3wVK917vTqn3zSJRfj7+wXZ1xo9ARaEEYJAff2hR1esWp1HhGC1+BtNY/f
9cgFWHgQfu/2SwCQXff1Rj+RnRGER7K6bwU6tsdT5OOB5+IJi17TjzCIUO1e9rJwT9BDhdceNpFq
oMnBfcPdn63qpOVSInIdDKCjzc/qELogegLJDVrsqhvH+aRm+gD0ml2WPqhjd0AF6HnQia9qoJOL
wOxjNrIXi+AsgjqOOOBYY1CM/HFvhzzsLB0xaGjmV+E6XLWJtieNsVtwLJdVMkooXAKNIbvg9sO9
w4cQoHLPssmCnbXdWn9brDCzXSC+WDrAzvMuxwyxRkGrOzTGoVQKALtROoKberamU9REY+AMa26D
8GrBXGgPlkygo6Zj9xIiv3VvVCP9axgCdLuhkAQYYwOANjrf3xeuoINKKJZnwVPHDcEbqKwAEEyq
61npf5WJDLhLdFFCIEwXXOo4cnw/02LF1hzZLIZVWtBxd6o/keGaze1Y6+K3jYMMU7FTmmmP5kzZ
7rDTx58doL6BkYYAywvAnOfeZl6zDkQtiLrm0fHbST0oqrOzVLRWG8ZOGcjLmkyIxtBfrT+PdSTB
jBL4BkzKYrgQX4AuaD4tWsINAuYS4aUR/Zhi29U72ftEcFOjQ+x3ZcZGfwufpctBw9aQMURCOQxo
fGy0q7kMhvL98g0q3MOtGO4d4piDoiotllF9rQH580J+qN8WHwk7oOnKyEAE1/WZSlwAN5ex1hsR
ZI3WsZ2BttDcOVIce/YjvF0QFIcJaPZQI+EdV9euydp2qNWVxrzLMFzjRpED2I9eW/Zgqcvc0pgy
P6+yCI8OzBSihx5JLG0yTkCvehj7VcZjJfJaOJiofVCWuOcrliQJJ/CvpbnX6p+o67iFfRuqyv3g
TKgczb5kP0XHAucBs5J42YK1gFtjMnZoMmBPu1oLiYuJr2snJFYQN1XzbUzMdIeI6a6PVutWJ+pN
aiuWn66Z5HSIbJciLIO3NrEVfNfmlMdFncxo9c0xjDrSY1Jj1u/dtHaXlRWtLJpDMN4LOD/05XEu
YKpagKcNTe5Rewr0OT+aTgZeKurm5Fs0yyYEhbc1rEqHo4PHQxvguccJDTsG416cI0Izp96zMZio
YjK/oM+Kk+p+nw1t5GLqooyv0CaIY5ukGSrhWqmtR8tK2+eZZMMK6j6LfthjRPxMIeuAuKXITmqz
lHGQrfglt+vN7rlyEs2vwzpuvQ7seEG0msWLbvZGQPtKe1Z7qnyGLbhS8sFQX4wwbA55v4CTLKbr
dZzQAmWuMAQWd2Hn90PUSlGXRYd5u/ic41hHfUzTFovfryDE08GJaN038193YeDUADAf3caskYW/
0vQ4myPLSbDkxfRzms353rbGF6CIVJIqtaBYAUm/ScPR1KWid/x8c1N0ALUTe1ZXIUgqix/dgsac
q9VxoxklvUC3TmPRubUmMeGv+VGIdcC9hTAQdSC+pxQQIFZoFlhFzMImydNcn6L0ulfcTHlR24Mm
e2QInvPo/Edbvo5jg1klvrI8VEMNGlecTNq/FKM/E0/N/DAJMHNrpe8k9yJINW9tGSq46L7cyuVi
9lSPS2WyoSfQJvaJNR+mRdbFLfIG7HGDxUTB6UsStO2nXs9L7GCUHuru2EyHpSlY23FlrpIXiMj2
t6I428+qCE1ziA89G+B1U2SC3DEHjlYuMQ6ZRpwvj1KMa7YxxIA1063n+zl7d4rKC5df8SCDEfia
EoRh4OHpEAePUMqPjLE0fQcyUJw0jGY4j07quI7x0IZPg8o4tSXX1FcEJsSqJuJqBz0BJkBMOV+q
NcrYtITd0mgD7QFtWz/pK3YuUJqHLnx17L1Cb4boYwF3q30g2WdX38YWWFvSvT1eqfRXqzRuUT/l
66E0/aQsHv/+atl+H2evZtORzIjg6xMMaanuuOxa64F0P/pEclX+Hk7i4xU0sjGYNIBhoxvn3PGQ
1u602MBKtDrYZ5N9vqAM4TZx6/bZQ2MufqwR1ymUE1VuanJVhV7e/DTIKZtfGbu5OXuq+TBH3mX9
ReYApwTOL5aS+EIwls0M93IE0aetRw+Fbt2Xxk/gTvqAYnAHm+xm2USh2AEDgoY9tlhjH2cR6WjS
abBg7AMQTuwHEvnl8FZaz/H4MTgPoI6niEmlCFyik4zHElq7wNwN8lP2902masr1xbBy5NmnuD/M
WohXTHZntlRyjwnS/bD3zS5zHmPQQXEyM3tqiqtFLWDHAdJjbeoT5zktdmbqj9mhUvw8Kvzy76fX
IBxgS6iSGqb+pYejAeZeiGxc7q2xCuJw6obUm2TFWNFNthXCYsLNSmZd7ZQYbcVKArixd41+bwEQ
NX6eDOAx3emyJhH2c1+OzUYnzlyaZjGiZIE40wCMoelScjtjztCRPcNEPhg5BdUwTWS/UeU+V2tY
FOxrhYuLZCNmRI/t+hg3WUC1jzyXOEXBmUPk8bujG32GyGuei8JIdlokFKKS9MmMWgwSt25U3UWa
mxEPs3SXT7hgv86kcfs1pXqUKzOkZelxbSqgG8To8KauqbsF/U4wL41h98siBYftTCS3ZylG4Etj
hEi9JYHag3y4ulFlhiHYsDMhnOdepzQNWxaXRlPhNvkJRVcsq2u3/thITrUu3DGcJ8aloVooNJ3v
WFGmNKcLW8P8KZmPU3LbgzG5R3kkCmj5nKRA9Rx/deWvxLwOgSxIgPZGgb+m7uzBQ1m6j3Zgcfa1
IcBsGICxBjcedwjOMgqA5rvJ+ft4AhWjP5/LLQ2umqHUE/x+iz4NBw1cWru3mh+TYgfWr8tbrcmW
hiuitDampUC9gNil+VEZfqe8JUgJOz3wTY/qErTJribXjhbo1X1vnoql9Br90THe8yLe17LbXOR+
N5p/YRDs1DycVBVf42CZUVyObozRM8Cy3Y1HE8g34fQ+tPPeMO5B6zyBy/vyagicFcRj8M8EihHi
b24xFDzTu5lF+WFzP4MtfUWbTHWaY0ksITxff8Twc9DKGipOl0BM2b0n7eRH9aEE1vdlXWRCOIdo
UCWe0dqFpVS+d04EvvbAVP+Fb2K9aWzCxcL8AneutAHI0Bkrzcfmjzw8rrk/oRvAyv05u6qqt/n1
71XCSDSef0gYoamc2x61V9FpHS04d0ug2AfDflr/xRXMpq7/I4LfmlqfUPGpIaJtbvLoW2MGSik5
3aKNsTBgBTwGsI0ZfJ5pAVVaT5QJ18d6WOibml63srk+oQhUj0wV+UjMynL7App7rQXnO7oS5if0
oy/ZNSrPl/dClJAEENMfGZyTWgytiboOMpz2ff1OkdzHoLbxj558H8aHHNeiMRQSmWK1ftPMs8c4
nzJs6n6gFZrJPKM9RtFnghwL+bislsgdouTGmOx/i2AeYhMdhZpqF8j5514XBpNywHvG8NPydnUC
vZOkMmTacJvkLFEe0wGiHBu1Me0wJd/RqH5ZHfYbXPSFTfqjDrdJ2bBMnaZCBiC53SR3qfW62IXr
aFdEViQT+c6tKO5walbThloNUVP1U1NOefdZgz4n2l9WSJQYwcND01mjOoJk/v27phPAMQeY3YLo
Dn2jLlpy3XAYr6zG9EK9xaO4vgU+3X4xwpvYih7i5vvlT2CKfFnTzRdwJlKjExg4FvgCYh/H5R9z
fAaE32KdADhV2btElWnMHDUnDzN+YM5h5EhIP5FzkxydNZ4nzcCDq028IXbz5MUClXR4munqzs4b
Qfq4xzNccn98RYFDckbFQD/OOAAa0FV+LtcqlKUNKxMdJW73OnwUAflB/PhXheYnNzm2mRv9it3q
rb+xr2T4a4KjAdGYnQCCAdAh+PHqrO2b0MI9wlykDfjJfj/OwV/vIsarGB8zA5gG9sW5dnVh1XOT
KHiXgIa+t3cmmDWJixKjayQ+grxUlrkUnI+twN/+dONZTL1stXoOYTY0dfO0Ri/3cR2uUyIpuInW
bqMYXw0fVcD70MJBRkABx6KFHPPsdv8iuDhTRj9fPasejLJESOzFGIlzQo84b5OM0UbguwC+gGwy
a++BJbC/bxYsM5W1IBnsD7Xf6w4sZ6RJr0BAHlRsindMJesm8Pxn4jhXCRwoEikqbC7Xf2WAOAQK
m5srQWOfbKylbDZYJo0zv9YYEIWUkKabfpt+oBPWpe1hznxDf8iGz8u2Lnj/ADsduRP0nrJDzVdE
LCN3mr6PMu8KDQz7cZc/V/vl1B67wD46nvKSePQuusaI3q3yHQ1NQb1Pr304HLcLIsnj+at5nn8K
t8yqGprlYClATegaJMVOPR3dstpdVvjrWYMQNB6oKEawdBEf+64FSs4z9NVR/qeD3yiArLQeLeV4
Wc7XqwByCFoKUV1H2Mi/K9M1qtQ6gRxN+8yARx+hWflNBxLpaD4U1uTFhuTlQNjBOr8MziVyy4fc
b6qFISSSu++JR9674Ck9JvsheP7puOt78viz6ILEA9sIMG17l/oJAOrzU/UU7daABMgP7mWV3K/n
9PyTOFPO1anSloItdhi05WF0Tl3/zTH8speYjiDk3EoiPL88+pnqqWRmvAIZFS+aMEx2Vh9GNxpJ
013iFAaepG31i8Zm9Bhrdrw3Byd7vrznggmL86/gjEtdtGiagA7nTV6LdEwQe07Q/8hV937xgT/p
Jzg2YMCyJNoLl5lieMMG7qnxFb2udVpSqAnaoJubDq34uf5gW99mw29aiScUWvVGEjtdG8dbGKkK
zmVIykCnAop7pTFdFY3XFT3E09tIH2gvCYWF53UjkXP1Ng2B0UAgkVh7cKquuoVG77uw/hdVd+wd
ktcoCzOcYr61js5xOS85BKmWl5ieoXXuOAIrUnXb4TOkj2ryPDu3mBe5bDPivfuvWKqer2gYqWlk
lkw/DVBewBtU7k0nKJ1AnSSpLqF7/aMg322jRS1AQSpIUmhg5DfTeq8t75eVER/DjQzu8tcUpbaG
OMaIAUONqYICBdd+7QInTNAv/gL6U2U5jjIUD5lmXBisJpY6Lho0G/XVV9BwO8/fQfYoiXplUii3
U05ZgKcAUhJyFadPwwQEiEXyjBVaO64MQI/ZyFVTztrrtqjC1YGMxgACOMhi0YoN6I4YGdDLOyU0
u40g7rLInLIPNXaQZ5SsqPIzam4cEqyt24y7y5IELsPUAIREQBCGhm++408Jh9xZrQgB+xQY5d2Y
+L31NFa36GPJKt8q/t7KTQ0uEL38gHf6MnedxiQa7SxBAi29trT73Hgv/j76RLVzI4JbuwSYw+m0
oBCUlfe9ft+OL03lrSCQGyRXuqDEei6Juz/nBikcdJEg5fSefVDw3Lu5O75G3rSLrsmt20wedeOP
E+Lfu+5EUvfzU/2eSyzld986F1eguAu3iJgJ3SJ8amUBRClDV0OwrblkcOnePqkfTe5mrxWoTEuA
QZ7mz7nb6ZLzJjDRM7ncXdMMKKpaI+Ta4X2uPqWNZ9sexeWeLofLJipyW2eiuGOHnk/bqk2ss51/
9sq7CZ4TrwI4fTfcaM2rlt5E4SDRTnDSz0RyRpQrlJZ2Cu1Qs5m091Xdt851KetNYb9yae84AxqX
rFsXG4o52q9l/CCKHzqPTfyYJ4dQl5w8oUaAM2TJS1ao5L3wMHXxNKGcR5GNH1HmTTovysFbLNkt
gR9Gs/UfOZwfzqZRJ1kPOdF6pxt+WD+PsriV/QS/bDB4eBBW8TX44L3s7bjSQ4yphDq6oNVPIssl
iwUArBBYjMhY8ykGYiNTZK0Y+Y80AIZn+tNqVBIYEqEIpJBZJw26ifnO3izWjAlKMy/1q6ofTUzI
XT41ov1mOer/CNDP78O41/R5LQukXIsHFfeUnt1Z+WMsC+1F270Vw5lVm4J/kdE+enF3XMtXq3HT
UGJRIk+zFcFZVByBOnzOoIldvSrJNwdccwqqXEvm5jJgU+GumOCesglgHjSeCsPO6KR1KlokjOSa
9rXXFTKWLpkETpkMgWtVsS64HlcCcoK1IYnIhRuyUYH9ffMGaPsahTIHfSVK/JLQ5/8j7bp2JMeV
5RcJkDevMqUy3V3t3YswVl4i5aWvv8HBwU4VSyii5+LswT4s0FmkkslkZmSENoNUfRR8kVUbAAyy
wU501vhSLqS6IQ0+AdNRT0dJ8u36Rit/X3fftbwEYIr/TDD3PllG0cRtrhOYIPNdZ7u94+sAEZNb
Km17Qv3KEs0YrsVi8IuDy0Bx0Cni71HAZRR0LtB1S+YNNVtfrfH8nn3JvEF8hrC14HiuOvWJOW59
neFARpf1S+3mZlS2qfVqaf7cbIkIxr/+rf6ui7s8x8EGNdoCQ0wWLQspehW6wOVW1wKkCBvPZMg2
7hqzqVNigAxdb408j+QlTXZ6DPz3U5YJMi6BIYt7jdF+7MuSIvDL83Yon/GCKYg3ALprCgaTVjft
74osrlIQqzbQ7AB6e2byJhW1i9nswBGxhK5GaAfdKvBDYSKN9zgZUyoZOF/g4pqro8/b2L7cY25f
kCGuRpwTM5ynKV2WKUkMM6r8IEnvVPKvn9TV9AxjAPjETCMCif35Ua0zM6siBmykSxlQKTnYWe5r
qbpVkvEgj3dTVQH7qlbUrZxW0CZbwR2gYgRpS/QcWGmAb5hmlZZadrcgFN0phzJE+d+XJRfoqFCb
3CjAI20SmFzBE56bZJHkJDQhUkDKvIVJNax26eNztYtbV3lzPOqT36gkhcmd8qB8ap7kN5Ir/by+
3WteoyHtYTzK7B9utzvw6WsL9Iu8yT7WOQQ8s+0oAUS4u25m7QQAN8ryB1TpbZ7+NekGbWltnIBa
CdXo1zAfZ0vUi1hBJGIn/xrh2V4hatODgQhGeuIB8uur9m1kfehW6BieAtBU9Zg5YVsIDvfagTi1
yh/uWQMyilltq0Pa1S75+nAulmXhIOBsg96Tr1U16rCQheBAdJNk9p5uZW2oYYCdQl0nN0HU3MtO
KTiFa/clRDihb4IJUSYnfe6Uk7ZAF8qEzajTq9nFvEY2gFNUop6VdnZojKrqk5akt9CCRp13LpXw
usOsHwsH4/IY2gL7Nj+k31Q21YtlBAbyKCde/FgNHnuG3jnBcpd66S5+dkKwS43+6CdBdFfvRBnv
6nc9+QFcxgu9cUmNIfYKTrfEZdf3IKoGrnRW8WVPTHC7bElyKU0ZWuXTRtkYT8lzkviDr+9pSA4Y
xlwSz9p78Yf83rgYmdtc3+G12w8uZRkYcUKWwlcIy5JkmpnAuJ791hbJXUZXM1ynejFELMyrh/+v
A/NVTyDu2txmDkzrb6W1o/ZHL5KKX781Tmxwp5COA9g5F9hQzF3SKu7YGEDr3hfd/YLWTxv5tRTI
avAPW4hbinHl4SGssS0+Cd1FIdlaX8CojrS40AKKABo5hSsVr2olSJJXAzXr/KNzh+6dzDb5xJZc
av0ARTVU1prUX7IqICM0EmjeegRSN4J0cvWLnRjjLvmlropoovANmdzPut+NL7n9T+733/nmR86k
OLGKqsDxUmgFuinJtexvKJJ4hokpdCjDXv9Sq/Hs5KTxqZ5JO4CGsaA51Z8S+2Np3iEy+lBW8kGu
bOR9GDPUvz7gwo733xPGRRC0kaekZbvYy5hVbF3T8bT0YRiAM/i4vrz1swz4HUtZWJXh3Dk6zCNo
nTmh8gOIpNXdNdQb7GcMJA1RI9jJNdf4M44EjI/C+EHPTZm5PadayeIymGFyMga0RzVAfb2+oBV4
jw4qGEw9/c8M54FpImW12sCMtI1u628S6Eoe9SbIb0bfuMcYRSmCIbM/yFeBQDyHcXUUUFgB+3xd
tWxUoJee8Va3vmXa7wmDLDQ6tqagULP2pTCFjAk5jJaCFJeLU33bj3EDxVsvlm76eCerd8V4UOuH
3hSgk1azoVNLnPfJgK/1Scd8QiHh0jiHrAOaV6s0UPqR3lcGjF3WNFQxgjm17U9ivF//hKsbihUC
24jKF07X+Yb2jb0sncM2FKzujqT7MQ06nO/493U7qw55YofLn21JKoCkkbGj9iEzDnq2kURSyCvM
AvDGExvc+SqVeQF+Djm6/GA+KLtkcNWH9heqORDpfuosX3qJYnfxUh/Vi+D68tYi14npCxnmySRa
kmIbp+FtdtCymbYZKPJj7feMrrc638naP9w0mMoD7BmiOAA0cC5q2bM6KhE2tEQHXZ89U/mdQCpG
Tb3rK1s9CmjbQNeU4doMzk45p72aGXDQfNkC+kLSZ2kMWnI0RHXxVU9kRRisByk0n+kUfdzWcabi
JBTSzmx+287wwynAKdtQwekWWeLOXFNE6Rw1sDSqD+A+1cs3rbU8jNkInGI1c9RPlsRljqj0YMYh
UrAkat8uQ+1qZuMNVfZCWv2xyfubVCbgDn9WyWuVJvcG7jYpXYLR/tBRf5hJEyxm6lk02+mDiENP
tAkssT7JVPrCoKZO8dvALN86AdFv5QRP18fr3sOO9UW8NjGGizQFEix8xTumzqgqA9CQ9vRZ9L+H
wVuynUz3M/HGn9dNrTbF0Jv7zxb3WRPoroC4DLbASPaOZ/oRUx+tZ/tx5+MZ4mMkJsq8+ruIr2Pt
BQI6Vki/IOkzbL6Zqs+ZMtognPXy6VgrRxAOudcXtvqlTgxwXyrXJDLnFAaoWfgQE547v6DaZviX
qv7pQricwVLroTR72DHSz7RcXAMFjfz79bWsRpOTtbC1nngd2GwwEMBszH3pZvn7RGIvVxLQvTza
ImDM6r5h/lCHApWtA192bmuMB9QZZthqCEij36fWlSHpJQI6rHr4iRXuYoPQ1IhmEiJ/giNrZkEX
ucD79vK9HW10+/n69q1eMyfGuBtOjotRUxicOpVvI4wXtZhw2jjKcxJ7bbOl6cd1c4Id5Es1FZ6+
qjH/SQ7e+zqcUOXSnmORjsf6vY20mOHDwULHl5J1MmtLorF7uzxYm+FdDiCkB33wzJ3vK7e9N0Lz
qfe/ze7XhTCRMPw1zJeWFVJDmrKG4Vayw0WB4IHZ3Uadtbu+jasR4sQMd4UaKTqLEbhDvaSnGAas
XPXtuoHVd/XpQrjQRzWtzHXwInmL+lvvZZc229F51fVHlb4lQMZCE9OuBbcbCwfnoR3knsgYkfbg
oXuBpgRgckxzEpdeqqp001l5/G7PGoHAc/P1GRyYYmyJwAxajJbk/CRPTqZkVZaUID4ZZtdSqnSX
ENN2m2H6utoGhqPwsmD0KpoK2slzUxnRpHosoNSUzKQ91LZJHtSss7/bRAMy+/pnU9ln4bbQBCcd
5LcBxMHMABehprRDg57QCtjE6tk51tvJNxS/L9zUbTM3v+mCaJPfxKHtG0ERSL/ttyoUNSRWPuPZ
b+Dil5L33RiP+A1DdmMYr4n1kVf/sKlnNrhNnXM57msbNpbqGPXHJtlk6dP1vbw8Y5ge+buVfALe
TEvbSQtM6Mu8UZRiOyei98WaCbwIdVCuo+OBqeVz17BGvaJ6BBNSZm1S07ofq1ywipXOBkaZTmxw
9+PQNUXVSbBBgyIJsvvyxb6Rd2ocKHsnTFwFcwiijyNaFueEbWolEDWFyQJQMwczvYPojcv+Au/m
p4viXCwGo3QtMQvNjfWUYEzZ1T3jUfdNt9yMfusPnn209pUnC1qUK9Oy57vJ+Z1UWKkzJU3l2Q/F
/eAj2bU/jIN6n3r2zgoKmHdeldfhNvJEpHGXWQEsQ/LSxP0C8lF+Gsc0hg7srbBs1qBwq56z99rK
XWPyQZoiT4Kkii3jYn+h6WVjEhJxkp9wR3hxir7pKrRtjvPApAFjX469yfTtKJwjMwTXyPXTthY0
sEAUVdEURcrLBeQ+S2qH1Bh3rkCPK0/7MvsG4dfrNi6TD1g4scH89iRVbLRGclAMxHGDwM3voX2T
Y9AwiQ4cKylyewc2RrxOUCXDlBjfx2yNzlahPVh50Yu8J08mcwt1A9EPpKhfBmo7Z6a4BSWjGk0N
E3EqjYMEsuYyeTIbMPw7rmIeUAiny5fRX7jLAIoEAQ0aRBfkS4UxOGY7YK6TkCPVwL+EUaYBUkFE
REW98qkwUQyaG0BJTU3lC5uxalKryofS0yPizil4Z5YUvDKoE+j08bpXrESrU1N/MqETr4iIXstL
B1OzSd2prY5zTz6um1hxbngESpqGaYM+iu+CgjhsbCMCE+MQ+2Wk3ecAOCa5iLZvLdZDaVCT0SlA
XQWrOnfwPnWkMS7m0lvGTb88psVByl5jdWfovp0ClU0PC0YysztS3NPi+foa/8zkcX6P9yq+FROf
YFy858bBeGblSaSXnvowzm7tTjf2LsjDPGzdZHbnjfMg7erd6IJJ7UUKRfNUa18R7Sw2y8eGxXhe
ZlmSrCHNDZAyYzis7HEk0s31Ba59RGg4gz3cgTbbhayy0Rt1BJUUZKfkFTi+RX0QpooreggOg9+i
U47HP5PgPN9DPR1ms1TMEsjwQz76UJvbDO70kN4uD13hUmnzTd3S7fV1rUg/wSgSHRtBC0AAvqKy
EKPuDIqFYc7T7fcYKeowoJi6PftUpXscfDV07shWu4u2zYyJsdLLPahzYwhvI/oxaxfs2Y9hCe7J
acyXsiFFix8D1RLFcdF9jrzYz93uPtuE1JffrcfUiyM3S727n4KNWEmez2zzd5BdpUpewfbwnv+e
974SB9TV7/uPH/bPJZy2rddtxxsoomUPGFOpXcUj/vWfsFJxOv8WzM1Plt9TMFA27FvUgfOkvQ8u
9bRbI4TTeVMg3T6oD0QAY1h56eEhCd5S1EgBwpP5c9vjskdrAlBCpQvnxJuD9rY6zMe2DfL7SWBs
5QwhMMDPML4NPtYL6oM4r5ulIQiE+RY9cHdZtimqptc3cSUUgFUXlFhMWQQoAu4z2pDeSYmtwIVm
xevzADU2gYW1z4QuDiOAt5GyoGR+/pmiqEraqrZKr71rw+RNH93oRu1d+ek+f08C8NqhNSwS+Fo7
GmdGuUxelZKysksYHb02jLeKayP/3bYf5M26Vbfq0cjcZpPclgcF0U+QaawUnh2ML8m4kdl4APK/
8xVbzjKRqLRLr/OjkN5mO3sPfqrpu3qPtPChek19Y5d+5G/pUxaKupwryYCJzpwCfjMwf+Cfc9sl
VRotiRLkhtVtlNyl9NZyfo+qIA6uuA1jZEa/B8B2jEJwsRfjJFWXVzmezhgG0N9NEV5oxfdRZ8BY
qg19tsuSQ9X23ZzrVQW1SOqC2VatjiBhvu76a3k7kODwfHDsa7gLz3dKLSLdHAf22FNCpXwe7bC2
3nRzJxuPEZgPJfPLXWHGPY73pQ3KMsawzGUcmOaVF6RmKB+CmFIBak2pIJobXl/Vxc5xRrjXHiWK
00UTjBhR53Zgq9eqf4BzwQh4/QCKgWbHpcqMrDDW0gkDB5mKhEUDkc2XxSL/WIAN2WSgcL4d1fWE
pIMKjPtEHb+ivu08KoXjyYK328puIe5hsgyDX4x9nY9NdUOQPQOo2dIO0PbJHee3+MvJEBiDMTqB
LAVfHWkXd1iktk6MhuEqqkR7AELFNyoA/GLBO39tKadWuGRgLsaozyJmRct3piyHStofoabydf9i
yncGUAf49Hjunp+aYUIp0lxQ1h8K46abtFvLQqO37P/BDNjpwGgAgDOGNTgz8yKpZmOwblKjuQjj
FtVcKRdkEBdlAkbljLNomRamQRBnztei1rRCHdNkdHtQmHJAlrDMIZhP/bbIHicJoDmwXFw/nhdB
hzPJxYDMJtSaOospz+heLQcp+RZHnZ9PqFMUG70JjVRwG7G/ePbUQK0MZVtcvprChHE5F7eWGqI1
HfBXtt0ilUBCNpIAGhChudiPQyQSnryEVDB7uOfxnAcEC2/6802F9mof9Qz7MkY07AsII+1LyMmi
92e95PmrojwkybsjUlBeWyVGSDCmjNKxccGajbtkTMsGJSat2ccJhiQ6t00P7eS49SCoa13csFgg
5hUYZ4KKsSuH95oqL0AtCFO4+nelFt30BYQAJfq7d7qH696yZkrFNQjlXdwa4C0930u9qtvRGOAt
hjmA1k0h/a2dzN0NaSkA1/H8D5EKTBrgbAYYhRHFcvZGFbStkYoD0ahmAK4Z17Yyl4qen2vfCkhA
3O14ggKKxeWcjpPP8B6H4Zxzy8+tGPoSRfWQKgUYAkFvMVciQYB1i5i3hSwJQJx8B4NaDUQVqY0z
MBi/inkKk3l2c8NAE9TON60pQlmL7HEvk3Zqu9pKYI+29cdimEFbTXtGZ9OCCdiENtl1N1kJ/YyE
/7/lcUd8RnZNixwbalfjhkjPGH3Y1GnwD0aQ80GZCLIYF7IuVT07ds3WMOXqjmoP3WAEJnRErltZ
9fgTK9zOxWXf5Bl0zoDLUDdyE733YHDQlh9x2txft7S2aWgxISjifoFaPefr2jJn2ZLNiMTDYzE6
wJpJbiIKvis3DGpyjP0H1ws6TVww1DMdtFASXm2ZrPiJ/CanbxF6S1XUPtAUOF9BvFg1B5EI0FCZ
kLnh8XnzlEDEiLBbcyF7K78ptJ/NSAPzFwHV4Nc1wxEINctCEoDEBrvILa6Rx15uB2QcueP8kAo7
0KpU8AZecwekZ+AvxFQawi7n2ThEmIdrEWvxeN3JfeX34/yJSq4LHj/BPbnmD8ifLBTUWaOTL+On
ClXmygKiK7O2oNNzC3nbqoXg+r8sWmHPTq1wl4epp2XlMNxPV+jlTwmxYR9NWnNfq8P8okiLtUVN
mYT5mBUoSVrtISPoELqW0Y93dJqyF7MM1HHYXT8LF8859qswiYcXK3iAQLZ4fs/0BVkq8OuhrOFE
91pK7if6ct3C6oeE4gFwo7jGTH6ERo2NypkbZiGlebof5BKk55Om0MTNiBF96xLwcH/d5B99Elyd
EE3RuYQ46jQtag0E4bQo30f5bcm1B4Iuoofi8ua6qTXfQTMGxRHcZqCM4m40iw5VFGcwlVMjx3yp
/tvpyj2K3F8elsWHQnsc+wfyZryLuKCVdhoAExOI2Mp+/qgpJuW1WSRAclnk4nyUM+KkYANMTJwE
iW6jYgQvUGCCxt5IALDxa6p5ehK2oqRgLXRhtBV5h4miv/onrTwp5ilS3FiLoWEyr+l2IJTYLWl/
ExXTdkZcjpp+n+uNwEFEJjkHGWpzjqoYJsGs7Ha6CbHHH10EtvIo6K2wSv8hOOOxbEDkHngKVMbP
D9kwz4MeQ5zY60CI31vyeyWTfU3QVrPU224GLra0gut+uXrqWB3FRt4PRWkuQid0mYzMQf5ooYei
L/JmLquDXqNUbhuCaspq3o/gwS4DGMT/z5enWlkOMDXOQITqu5aPro5cwYo3Wf5jslxJu6PRk6Vu
9C+PYTBvhcfAZ/7olHLbCv1qecl1fEW9tVylKu+bLt9EvYjrZi2lOzHDc9229hyrPfNPuYmDuHuV
UHem9SaZF8w8Ca6itc9mQMiEqY9jRpV/Y8eGpACJyxLkKcJEWWT/dOhoeVI3Je7s5OF1J1k976eB
kvOS2BlsYG7wtcxeu0ubx9q2MF5Sj2FhxBt1KT6mxXhvymNmJv9wvRuQzMAjClcufsO5z2Q9FHAA
uEDNwppdyBYAdJbhqgdZu2ikYHWReOujxIOTd0mFatcS4OkLQExm19nKfjaLsb+1OqrKULgbHTNM
hqy1XXNU8zu9M5JHNVH7g903iaBOc/lx8ZzDYcQvQQnF5lMaQxvBQoEswEP9NhhNd45qYGRBbiTi
Nb70WBiyUXMH2wVuDd6QNoxGrzmob0btTWV+TmXsFtUWT1XgaARpzeX9d26KrfkkeIMbnGiTDlPK
3LiAMzs10ihRCiEywl1Lg2G0VGEAoBL6kO13RxrwhBMkQms22Nw2riD4JELZ+UJSe2jkKQZIICeN
bxbDtrSgtS6JiiQrZhQFrV/EZbSRLiCXs4IbligyivSt9Q0ogtCKcORiEgsCicAOj7AEdLkGZBXE
7GY5uwmRNq00BZEhmkNdNQN4OYu/uGn4YQjJGWappSZ2bY6gJ2HXNiQr/uhDRoLZgZVjjMF9JKpM
uELHg5dzgpg2OMOFU4GQjkB0LrAtSD3c2nXq282nSZKNrVAPg5rXQ+RlpsCaHHjJoYgLLnJeYMpM
2ySLUli1i+KZNM2rSnCxyejMyxU0zSH+V8ZOcN3mSpzAWAmyIazSRBWSu9cGLc6KfkmhjGTJm0H7
XsxjuCA9mY1xc90S+0vnFUI44l9LvJdEaR230wRLnf0C/nrcOoEUGcEyfRoqbvOAiro7IoPchVN0
dRRHDQxi8s+1RuQEd9m4MdU38ApAifrdMr9cVcAKwdOFGQiGSuAv1N7Se2Nq8xqDr0BXJA+TOvty
5A6WIAla85O/dlBkPw8fTU1kEplYWKZACG96052FTT1IoFxz3mxJJG91ee4A4QDIAq0LUDFcoGWN
lPS2g06nBw7oF5RmiBupmV9pZBRkyivHDhYwS4NmDMON8ODLzFCSwqZIJFFR2Wt2Frs5JtWiNvmM
hvHn4qivSalB/qG6V8AZc909Lx+nCj4ckyoGHA0zV5y3WEsyJnGDYEnNgzoTV4tjgYXLfVQwOQLm
W4Rj1mjnggp0H1Bo6BG/CKb93VkesyDvSgeC6KQSnOq1xaB2DK2BP9GEf2mjo1ZIhWoB7hkTF8oc
wtfbJScAbnqQJQJxBvwUXlNssSd3cd/Ied5EiFWTASZrEhkHqzS6jTRnx0SWjmWrG/tIHW/ATLm3
7WYnqfULpcstUePYlyrEmja5Rw9JR/o37Gu120YSMrJY1kQ8iJfzq+ynQhMIGB7GT88D18ZmAHQo
T2qvkcwNUcqtnAD3Z8o+GRwvnRKPZpEnTz/iBboCSuw5w5eRlKxVoKmoLoE8Ag93zrdaEqEDOUsM
u7mPoXMcN49gXwqvO/CKezHyENBzgwIO8gJcJC+LkpZkhsJ6gsMTtXJoQhJbF82+/8FYc2EcuqRg
7QKPMzryfG2gLfQlUx0En2kDreC775NffmvdxrdRhXbD+Ufz9sigvtXhJj82bvH6JD0ne/Jp+UJo
3QWqk+0qnpt4k0HC/iKt7zNaKVqOBddTHlT9izU3Cyaup+1CG79peh/zf48KaWzXaEWhanWz8VBj
1pHD8RQASLuplhqwrWfOt3nqoGuqHIpEBO5cOcdY4l8zfMZbNQ5UhmEmrdFpKsy7LhGN/6zckqw5
ifF4FW8FyJWfH2QbVA15KeF7ms2jHt0N1bsGaNf0aLfvur7tI0GuuPKAV87sscvtJHB0c2dHc5qB
uJP6dXOXMw0Mb1L8cYFK3yeomMBwIA3b62djpSAKq6xmYDAYicMTC+YDcShpitpztlIX2g9yUHvq
B95Dpq/75W4I8x8/r5tc85BTi9w6NeRUJQG4yiOlfJw1SBbFxjGV3r9uBY07wBKB8ERdi4ssJnUA
MC0gbGkUEIbq5h1tWh+jM4KMYy2GwkGg1Y2ODJOY4cJ954z5ZE81vtoxuZk2w64F4FD5rG/0H5kr
hPSr8AE+xpxa49weErMRquSw1m06X9qaYRoqh+aw3BWQ8gQI8voerh0yDapxwFsCZXTRYBgzO6HI
53HI5srV2l94u143cIlNQ6Q6tcDWe+LzlkVADFTCggb9gl33rnoYEGBcVqbi5zfDfvG+oX789X4d
EC24cSA3iRc6amXnVtVMWezBbBGj5GfF2GtqMBYiv2BezH8pgBow2AQ6JJTIuOgRGY0aNdNYe9Uu
O9q3z+ZPdefcLXv5Kfc92219TAN5Uupf39C1swVIFcRP0Rpioet8ZVE+JzUAAIhZZeNXjYkRfFQ4
hBXqlbcRQ279Z4Y5zslnm6vYShoyIGgc69kdfGSEtWc/A1WYh9ZtfdO8mlt6cHaLIHT8qdFe7upf
w9xpMwgGCEiJ9anh5wTDy7G6GRG1NtoTSma/yA11wU4Ug/JAPaJz/ibtg773im+zP7vGTggAXrsi
TveBO46mlJmxbOLndG1gbK0nKBkcTJ8E6hOp/XYzBaBw3NKb9Ji/eXknODyrxgECQ2MTXoYX5PlH
iE27dlAlxOk0D30Rli00/8aHPPGr6Bd02koRfeuKRwNthjERPHgg7MMXC4uhaXQnB0Oolsqe1U+u
Oj509X1qp1CISQH4FlyIK75sYRABEA8Z41MoOpyvT5oHg6IaVIMudoDAuf1jiJGqauqXJ8Bw86Fv
BAwaexY4PIlXpSkkSlKZPb8bab+MaoeWtDEJnsCXoFSYYcwtYAFA0APg93w5GeSdzHKccTRf7E/r
pvMtt/Wieyd1N6Y/eb2/7Nmo6q29iUVwiLUwe2abO680a2baU9hWvfZ3+drcFPfaAcwgNpzUId7i
adQlL/Lb9WDE/ip3WM+scofVzikcpoDVtjxMw2stYoxfOQAQ10IlCjRvgPvyGEW1t/IacJzak5qA
yOip5ICTPCvtTZIHahxC4u36etZypTOD3G1F8tzpCGEGD2bY3Sg31mE5OIH0q/VnH3M/8qHdXje5
ukQGLEHlBCK7PEgCmEJj7GT4plVP+96ZQjTMQNH0W7O+453pgjA/BLWNgO1x9buBZshCR5oRZ3Pf
bRwqOuZ4liKF77ZWPN6VIMa5vq5Vj8SywGcNICPeKlzw0nstqQ38z4tRFpf01yLdYai/Q62mh5Do
i4pp9+Ueyhpx+q3owwHJlSjzXVvl6S/gPmZuTMNEKx1nIlqkvWb16lGnxo/r67yMmdBMAM5K1cFG
C/Qf+xEnF2UpGVEM4iICaP+TXKF/u++mQ6cfJXmv67+u22IZxflxO7fFfTZAFqS6ZPF57r9Zelhh
7mS6UdJbR0QJKFoUd+uxCjCkDWGow4CYfZdFLxDVGrPHurqZ1K8XnNGTRq8d1WYHNQKd/ZiTHXRk
TGnlwIl6SWrv6uRN1gxI74Lwx0qASjfCefoBXoinyBG5KNuu8+0EFuXEQ7l43Wi5gjMAD81yOZDw
73bodiCWFNziK6nUH8QLRuCAEUWyeL6+2ZHndHLY7YO3ckdsT4GulpIeaS3SmVpbEMPW/M/Snxrj
yU4azZKmSanUIAFctqWO2XonC5bRfLzuhmsLchCqoIEGMgt8tPMFFblCsx5NNS9Gy9Jy4u9Tk97K
KDBhnEuQIVyqG7HkBy19wDGg7w7i0XNbJgZnCi2GLTUjh76P75fZDK2mdFGk2eR5t5W1ewWTxwVV
XWe6U5Un02xu4tZwqfa9yXPB0tee8Ke/h99iCAGmddvj9yxG9FYPSqA3yt4g1T7Lk/sW7ZICYwcW
ijIAKSTuVH052mA7MBSCWoWKtwd/W0CGYM4hsA0SitZxS2U3KWCWgURc6pUSShcf1z/0ij9BYRAF
Z8C3QTvG500L1MTnkqSwtkxuh5NYfFsGwVUkssEFaSMC3a8TJcRr0spdorCaY5/OImLyFZc9Wwnn
sjElk6y0WImeh3b3IWF6t/CTLLi+XyIr3F2QEKfv9B5rMWewbQEbuEOVVRVx5KzvGNNRBdkTugXc
kbCVJbPghsQrFBAm6FtwiAGzsPmXpfxnhGfGSaZ+lJeGfXrpttKPpbXNZm/qBeiEy3sG7owyPcaD
wbFyQUNIKyvKJgsbJrUa8vJuRzR60+sEijOF6oH+LVRHUQdpbftYnwOTT3gMQJDvPKIUmZU3Tonr
xrYztFOdG7msQqdTXq5v4EryYeM5gPk0kDOhVMqZoTnNlJlQ+IKp3s4LJjSj79ctXGYDrJiHvNFB
bUq9UB1KxrZXGw2vJ8tOoT4+gHcnT8YygCjf5zhnPeJiLFJEv/RwdlcDw4i2mAWYMlfzMMzW6Bc8
0KFCL+8myTlQR3vIGvN2SBJRV+pyfSrYl1DXA7gC6EIeKQDRRKNzdOTiXeoPzoeuBVG/H/XPXiQb
vmoIJX02pobgyt8xaaRofVsjGyb9+2R+RFBz7l8bdb+IaH4ufQIr+muIvzzaOof05Yj7WWneMZ0O
ybDwukuwo3+e0ago5AHRhGIeGMj53lerD0vddSYymumwdPdmFUrJWxNv6Xgg6iFuBXMaaxt3ao55
y0m+UcdV1jc9zBVk9mZ5t8xNGKWf0rTtMhGud9UWhukxYACUMsA257aGxQZiAfh4b5FfOzvb6sby
UGtNIDW9C2iMIO+4DBIqBpcYBh9qFvg3+zUnKzOkLotrdiuNY+la1ma0XyISXP9Ya2cJKQ2uV/QQ
dd3g4nidQbW5HnO8HOpfxvxIsxvwW2aicLfmcxi+AnMFklCgOrh9UxRaVprFrCgPJhTxuvHh+jIu
YzgeJQjgfwTXEIW4replSipCM+LVlW+SFzX6EetHLduVkLLJRXXdNS84Nca9FVBHTvq+wLVkL7qb
5jvDejBAFG7Ju1ZUC1hzAQu1KYyuIv28GETvRnusjAQbR8GBXjShkwOHkogSk1Ur4PoFTwbyOdwY
546WNLWBjjAEPxzpYXaIqzqPkiW71z/RmqchXfjPCLdrNh0Zzx2MLDic9a5NfyzKXlZygZnVj8Mo
W7FtQFzxYlwVIa0FFTx8nNw4lODA2KKC0bp6PH1avXmrxlEpOEKrFg10QBHuZIxIcEcoMZIK/KO4
jqLyJ7vOwXJKpZ0EndCuDv9hD/8zBYjG+Yca9Kprs7qGO8zbNt/RkbgQlU0ygZlVfzgxwx1XMzJo
348wExWBOXz0ySNJX6+vZHXT0JOx0DyzrAuUtJMlegPAPvFU9WHINp2xl50IuFDPFOGxVxeD4AO5
MaAwIY94vmcJ2HJGrcRixjbdgATRyzAnMIHL9/qCVt37xAz77yfBuihH28yYmRycm0XmTWkwK6bb
1YKOz1ooRdrz33LYxp7YASNaoSo57DRGstN6+7Va4n/5/CcmuJOKQnVcobkD/Z/40UiPqXNcJkG9
Zf3z/10Fd2Za3empwRy5VfJNEh/6PKQx6AD12h2Ez3fmrnxCcrJl/DOicYqxpTqM9VUCerCxRf12
CSXj0+xtaHKWwbDoIKXsMwjcD9t8cf5/+8lnDaaFeW0awz7Ca68+D3oYtaLugsDLDe4FqxZg+rEJ
bBSN41vJUe4c1xLhfwU+zk/3ULMeFRnyH54S+04XDPbGUPeWqIC06htMchPcAABK8QAXTZ6TRJlg
ZSQ/osqlczAUD0UUexYkJa4f2pX6MPKGE1ucqyfKmE7WAFtqqGz6fXpX39Uv6KhtrcUFlQeSh/t+
az1ft7r6rdggFjYLFxR/RSW61aIGSRBe5WcNFITlL0sUwdnvvnD5ExMsipxEiSwuOs2OsC6zerWr
75PyLXe8wX6yR9UFDvn6elbqUWwX/y6IC7FR0hVKQbEgAgKg1FU/qkPjWrdSmPpOqP28bm3dPf4a
4wKtNUA1bNTxpm0kzdXS3k+myUP+PRrfa+P1uq1LAi88/U5Xxn7MyT7m3dQabQJjkEUrA9lLX3Uv
Dqy7Yd9s853zIrlOMATdXgq1sHlMfSJKzUQfknPQNo4HmdbY2qQxtgAwDNObAYSwon2o5HZQ/+HF
cbpcLiwDapg3sQ5raqV/L6w5dQG02syNsru+ryKP+QNyO9lXzCkRgBexr10cNNGzUfkWUE9Ltp16
vza3dYo7NNlGsmiKiC3gyrngQaaLMiUGAROIFzX56+BkO2d6NiJmE6P9Tga+p8yjzb88Tv4eD42L
zRC2bpM4h9F+bDYl6KogXwyuBLX9GMva/T/SrqNJbp1J/iJG0JO40rSbHi+NuzA0MvSeBEn8+k3M
7r6vG81thN4eFDooQtUgCoVCVVZmOUnKs5LwIsJOMCbV5ioPLxVEMBeQanRD81QojmRVsk8phBhd
GSxGS5hR659W5jfDwRkj1AB3kBBeiNfL3g+yZQlBJi6aRJkN2IsWDPTc1fU3vX2+7pb8J1/zDiG0
0LZoUEqCCTY9z8unsUiynhV89Vk4uUAgu1FsZxQG3Hl4YYvypJHMa7TkEQyF4WJbN2l13xQYFSxt
2Ym7BGuemxYCSefqrZqlMG2b9YtRjsesiG8cZzkUZnroiOqzpvJqzQ6tWZXcD+sxDFk+pC0wsf4V
DE4OewWekNEYcBlliukX6k81S7ZJyTYai4Kyy25BXSKpCa36ChIIjEXh0Qx6kvOwbWBScC4yfuKs
KbTbKaw0E/xS/6Y4CMqVf8wIB9sc3Y5kC77pkNJNCZHubkqh864HpfE7ITJKnpU2FLbwpMsrrMrG
yy81SzREow8l8dKP8tHet7fdLgYzzx430CGbPe0928vQAav7d2JXWKbdDQZVE9jVBs0bytwn43ao
g05l0IJ7zakkKVu94E/MCW0S08pYrytoZkcQJQZ22H3t64D1G0N2t65FsNM6snAkNKWqarWCX856
vk3iYIL0ENuh0hISxYsT5H+YFLweYdbWdmqS/6STo2CWcdMWKWoFffGndG+U8c88fAdFqJ8oRnDd
1Nqu8QevBnA2RslFodVupBA8Ar+Wz/KNE4Hz4kN3j9FSbyBX6MYyKubV0HZqTnCSsnaMZuxhrkWW
4pj7ItE9xX10gTJi5Ahe/Kb8Pdq2ZJFrL5JTq6KvJMXgNAbfQiCa5i2FDFwOwIotI8JbCyindoTL
zqgx9jygtuTX00eu+mrykMuIi9cuH14zhzQzGmogxDt3DbRPxthuEbNqt76jTfSEO1xyCchMCPdb
VSuNWw8druwmOgIMEYK3ZnPd61Y/FJ9EBeUt55ARHByFnjatXBxeAwwJWvLeq7OXybgmVw/uP0Yu
5q9QnErdfkZAcpblgw3fUpLsUxRh589eec5S7dEFZeH1da1+OgBC0e50CEZZhN2pADZwox67ky8f
HXkw/57FAj2tk/9f2JpZrRaq8KQtte2dS9L7JEcvPYZSY7TI6hGrhwaNTnTvgUWEvPC5p0HoMp3A
g4I9AvsD5IP7h2Uad52ZbttE1tZa94d/bIl6l6MzF3puwZbaINNvXv97ZFgSVSULEq97FemMk+IB
ChA+5ugLzwX1zgixbMnraAVbiU0CGzB2CqgTkCCcfzi0g3WXApHsL49gyYgeg/lnfQDHeLQp99Vr
vJ0P1XYJ8n3kFQcZCHg1nJ/YFuJrpfTD4hpYIwSrXC8uEj8pU8yWzanPyOw1ebGb8Ii57vUr1xUI
DTEgDW5zIPMvQDaVlSUYcQPoughTqLFSsHd5XR0o5OW6obUHIUDs4AACApczSwjnKwcZmF3aBGBA
awzNpdwqBdtEOWbZO7YbzN/omN9ZqGtli33MLBkEYG2dwBIBbszJGPD3+cbaTJ2qKQOgxhzbMTAK
vQq1KSfemNeDj3NUBWoC1sjra145Gho4eEAPjk4FYr7gTVUSuQOgxvBaJ9lXMWhQKhQzxr+fHtXP
zAiOY2vVwmoHKQdQlp1eeuYYe5NswO6rRSQ8nc6sCBcxywmLY34RW/flXXE/bIiXhg/VBgR9LPaA
jcof+k96CwYWS8a1uBKaMduHQQvAHDDYKeJI9WqslkhD76+IIOpC2Oe0gDDn+l6tYHKhWgDRPHRh
uTqO2EWgzOrtckQjzl7Mh5IC+wVrw42rudVBWRZUD2blAWU350ZDKufrLPsBbg+gxGyae2nMKej+
nguR/yTMBYBoCTwTYp+9WXS1nA2sm1o/rfY5j/MASkHw3sWLbCK5/9ac9dSYcD+N6HKrjQ1jczwD
H6VYi6/bneUpyfJ5/VOvXO5YFhrFeLjhO4sxp2pRiyE9/LVbaO4XCV43RZoqgbYo+3ZJrU1XEM0D
997vYa6/Xbe9EmTPvJi72kl6XlG7tVPeKbCWB033dfo49E96fixR/dPC/58tIeIVtNXY3MNWPE/H
arS9Lut9k/YhzZKHjJJto1PJJq7ck2efVljeUC0jGDPRG1WY7WPS2oFw+WCEpky0ai2cnm6hsLQl
Q2m2b9Dci5f+zuHSzFBUajpfAVf2VO+uf8c1f4GqM6agQb8LnI5gLBkYRCah/eWPfQ9ddEMHxapq
zy91helC1ax+pQVUJeqOZt/VbiwllYa1TwoUpYvhRoysE3FifphBkT3OCmCorOm8jHXDgzX0bZBa
Ve8zNo8Se2ufFvQUFidYAzG9SBcBZggamzlW24Lqg44vpD+M0U6Lb9NB4ixrLzrM9/5jSuSLYHVp
WqmJkGfOVuRpFvWXOnmzBts3KusNqLIt4LY/l0bfL9CRu76pq8Y5AweYCMDrhqB7fhK7dqiXljcw
AMmK9sVilBtcXG9OGe8zqDR60OKx/NzKnmtCDmq7NJvrP2DlO0PGHLouAOcBcypGIUr1tqctOBcI
KOQnUjOvGmzNc6pO8zEsATo7W1bfWTXJH39wZFDMiWWyZHZiDFSXpT/PGzIeMNqHPx8LyDkaWXto
7fNiCPg/toSkwExtmtkmbC3oq5XJrqIZiHR9ld0NLDCMxwWHtlMkEe/rRhKShDOrQpJggzyv7ucC
QaDMeaY+O9mtrtX9RxS5y21jW5npR9PsNpt4GMFqUNhqtI9VjUI9pagCxnQNg3fKrO6JRjsK0uje
xUSRMWogWlCI9jPpYzvUWsUd/bqOeoy/60azi/I0/p5U5lIErTIkmzSi1sd1d7nIQVDUQYIMfwFG
B8RTfG9PLg4NHZq0jGusTDVenaV/7EGi8fcmdFAsgSDT0HEuBBPqPI0zKHXRJG9GHMEW82NKLBNU
uPBBrMOEX4C2F09DEJqer6NLnboBTBaSMYXqudM3oxrACPikmIbPDEko+4rMojtAl8bhsRMk0hex
bMmoZYxo+xsbFIajvRYgAffm8KcWQIptMz7GoXEAY5gCsSjXyw7ZHrOWYblDQrCfb5aw2o7eGD7r
x/a58mVPn5VUgIvm/O+PE6OfodWTonBMArMwdGg8j2SPH5mY28m5ragEgszvqCtfQqzVgYvcIgr/
EtC20nVvUjr1tza17tOopMX7dT+6uLGwxZhDxHi3BWYllDPOtziNSgolcmgSTe6zHf1RtKBkD+P8
8vdWMDTH+ZTABApel3MrYC8C3IYrA6nx/JgZn2Y93zaVC5gFk10VPGqcfTxeUNV5mEZ5XAP069xU
a2LgsXJgqsO9O48HauDE70i9U8wbzfJnFto2hpSm98y5Kf96rgbGUQ3AFQEpEEA/BeNkhLYBiEYh
q1eB+MPZOu6eE2qnKN5c/6BrL5AzhxRCdlMyxy65Q9qPXRJqN3roQtMPBIhg0t5Ud1GoBn+um5R5
pbC2BYuo25yfz/hpMPeNto1kPNArNDY4+SfHTEhJTQu09f0EG87zWxqyPQ3yD91P7o+a/8B2DxH0
2zzzmG6MMJbc8NIPKrioxQgcRofp8Y/zjb3R+0+0T7ZoOBweyu0MajjJDq5/TmRUGHfEsRNjq94Y
qAaMSCkK689cPYB2UDrltWoCtN+cwMnBdIFwtkdSZ+nUgWhRtRaQC6seXsth3sjoaVfYKLBrAP7D
8VEvAZ/S+ZHTizHXxy/PSKGgvpifcfWzHIuj3iMiL8WvTnN8zcx8q8x3DIMUcZ4+XPfNS1039DS+
eHYA9rW4/N75T8gLddA6gzsnQLIhxileVSi9bSwy4RFQZOBss8xntXML6FGnN7OVKu8OyJZLbUSG
ALJZ//rvuYiq/OegcIRYB4EJjO+e/xwVlOy5kWelnxm/By2cQMTasp0tk0GXmRGCAKQ/2klrYCav
76IsaKLbMcMOWJJ5qPUNxqggeKUg0AN1zfPljFORp32bl36cO9mGAteTkeyYLcs3Mr4mVXHbFaPf
guZ8tJVNVbC9pb9d/6CX0k78i578BH5Bn6ZUWpbEpYmf4MRB8s1tvCzxij9L2Ib3uuK9TkH8rC1e
vyd7OnmZ5EK+yIO4cX57gVwIWsji2AeN+5KaFvLjwQSm9wXO5s31tkt/lZMEzymzJARA8AxgIoxn
4t1gBSR/U3F0eqc+pOO0b6JJsrEXeSpfF5foQr0MGDNxXdCFp5jWQQaOucrZK/N5CbrRlJE8r4Uh
k1/I4FxBBefiMCypiWnyCl+vDbL8+4ySvMoCiX+sABowsKBiNMcFWQSI8M/9o2WDY7YKdNMgwjqB
3Wd5Gd1Nx44uOk7AEWtO4ERPEptrSeGpTX48T3wyTiMg5Qls6hicqTFAizDT/KDGnRFtWj1g9n3S
+guikPLW6j6oZ71aDYZyb9d7AqLM679m9e5E8Y/XyXi1RTykpOr5gBRXjqtvYuJZ5u9ofgQCTYm8
SUduh8prqGEeoru38hujDiLXS9rDOIbN9F5ABSeT3KhrwcnE8wHZHnb9okZK5jpyq2KEyJz6m/Vv
je2gWeH6piZDcZmrliCtZfKehH1ROndIFCedDUt9WAT1ztwiddhoQXGkukd31uZt8rSNc5965E7x
+u1IPWBb/PckNPwSrDjzjRbm++rORcvf2w1vCxIM+sK2kffYBNFtEr5c36m184AXFUYfOI/KxdNt
zPt+tswJqRtervAclj64/6LRhnsfOTDnOkBGKlxAferWY9rCGaoFFDEW9OBqbadovSQwrlTboNaE
8wZCW8yRicw/U17UcQHWe6DpK3CKMACC7yl6J4dObcvA6Ab1kY76eCiXQbX9pUyq1+vfcq3TYFsY
WMJ7Gz8C6jznZ1BlfdTVC35Bk2x19UC7MCG3leKX7TYuArcttp16sFGM682fkRsm5nvS7aPxIZUB
0tbagWe/RIhAeRancTbDC/MXEPCxoPtsA7DS+r/HbQ7wwz45Wg9J6Ibjzr6ToQXWTgDKUxxT5XBV
W2G7rZaB/8WFbQU1ec3agQgojV8Ik9Q11jwXCQ1aXGCmQ+oq5AFkKtpFAxoTRE/atpu1jdsn4RIZ
oWRT14I5Rt00kH5jiuaCCyS2bNpPXyKYCyloWE6J9Ueh3ZiDN1vPog1Jxwg8pO3wVDTT6PgUzIMa
0soyGf7NvYIZTJwhPmSKxty5fyGJU7rSwkFSdsBZjdBzhMS31W2UDSSyDUkau/Z9MRcHXBxK2IB9
CPmclg2jE3FNZ+ocEpQxStCSyRqAa5fWqQ0hWc/VsWkTxsNyHDDHy6GLWaAdVW/AsQ0Bhus7ubYg
C8o0nH8dqjEiwhFjfimzR5xOpd3H9F2NtqUs+q+t59SEkBi2jbEA2AATLd6GSnRkdpiyADhpDJy6
6E5LfHN1RSfxRjhpRpsbvdtxc1T3zZLcJrMVLimT5BarqzoxI3jC2LZ2O7TYJXQOgXdzus6rlFe7
/0aUfSMTjFjN70+DqOATepzqzJxgDWXKoXhj0OZKyu9I75PmdXDDukb177fa7tF2l2Qta/muA9UD
zg/CY4oQUcC04Chxhbuw+NbXd/ZwP7NbNbtPn6/74drnPDUjOEnpTm3fqFhglD/HvemBebI3A0wD
MnOLxF6yqLVbEQ1LgGl0YJ5MwqP1SV5o0rnSYzojiX8DFaSbePp7doieltiL/oU3ogONwA8lSwQO
/ktOLHVov2DYApZU68bNtoUOnbF/8ZQ9MfHVOzgxoS9G104t36HplU2/dPBZdn7Zba9v0NpL5NSK
cKz0VM+NccJCBpDS6GPvLVQSydcOLgqDoHYDAQKvmZ9/KmgfooljQfO4Mo7WXHklC2xDsoq1jUeb
iqciEFS6GOUhMzAtvQ5x8n5Bp2bL0PMsk9EDb7w3N9uhyoNsknjAau/m1KaQANlVrtm4MBFiYwwp
Vcch7ryB3qjlZlr8Pr4DuKObJA7Ov9VZjRUnlvNUgOVXxZSrmG4oQ5x1SYW+gK5jQg+oMVL+zpbZ
Y92nEe2ue8ZamwjGvlQlwcSEp8T5xqFfG49pF6E55Zs+fZ5Mryy9BQLBL+nNsDc2Jfg6qydSeOgD
tg9kT7Zj5ZHA9rLQ7H1ZKWCtTnj6c2yeu5ycB7uO8qpTsPbq6G5tv/oWh/lttAOHXnJjHNJn9en6
+qUGhaMRT0vb1BnWn9qeu09Bnxc/giENpuaXyC/2zfaXxCIP95fb+88Xt/XzJbKpjAyaw+IEKLun
eLk/H7LNA0P/pcJonEyQde3levZJhesnGafJLVvYG4LhaBwZ9YmXe7VX3Zu++qO+i71XuwvusMUJ
6AsRTjeSBa9En7MfIJyhCiPvIGb9+gH9ba9v4GP25md8eEWjKXI8lHuA6JHAB1f8Gh0XlNO4ehJC
kphZWnExVg4FhG+0OM4zCmyXekseUsfGAPQvN0OnGY11VLUItE1NbYNun5eDhS9jtyUKrWO/M+cj
cZ4HdW+7T/FYgXiiCJx+U8p4By7PO/+pEAgF9QCuaTF2qilZGlbipxZ9mE5PWvmOKgtVUUyYf1/f
ioudAM6HE1AgFwDZxUXhtCfAovQJtEjHGlRkLTMHD8KrMpqLi7uAWyEWb+fh5ryIX9AfbuwqhWoV
WLvYoa/77zPRMQNc2d//fjnoqukAQIOCAIWZ85NEjSECFA4PJjWJf5QoOjM9ltzPF6kN1sKB4kAI
EGjgioThEFIyCpQm0Sxs3hfjeWBAKKJzAXLcKn2BCOn1Ba19OfQlUNUBCZoO+YnzBRlVs+TM6tB2
TrsXS4uPbtK9kLiRlEFX3AAiRuhbAJQM3TRxMM81QNlAIFvmL2z0wRt0N8fm4/WVrJtA3gk4B6jL
HGFr9FrtEtOC2Hy7xHs0nTIvpc3P6zYunuV4MnKeAbzJ8aIjjpBzxAmQ6SAcqNA1/nRRjHPeOxB3
qH894sfNQFkIjVU0clEEON+UeMxyaFl1+FrmDeQBb0vTCbS/n7gTrAg5NDopk6GlsNI11ZalHYC3
5q8S0mv/4pvhQcCxlajkiiMDQwrtuprCTGy/pZhVLiKv7YNehiv86q+dXXJ8Of/YwQk9/2iNPdRW
NsFOUfWB0m4hfANWeIY5FYjLeRa5q/Hkav1Cprq5cl7P7ArXud6SIqYRt2sOoasMfkWJl0FHlc6m
ZxpPKopXf/1FCci+IDyG9jtKZIKnV3OUguYRMxB4qwBeWHsptEUj4yWaJad2xd3PDAnXqJ0qiWYs
MNQbRfnspIa+B9ijvlm65iMHd7dkXStfkoDoHBz4EPFAXiisa1TKfNQMBIm+yV8A+gqGeBw9UKd5
mVrdGqg0RKaM/XdtiZiiQosRAde9KLTljqa4aTZWvjHb/kSpR5OAVIDYtpLh0JVACwCDirIqnhO4
QoTFpXTqWhdKND46DAe3rCDDqaGTYTgyLPPainCjOyCX4tIdX53Vk3yWLGpDpxwrWlCKTsFHQR4N
wPs7Q7Jbqws6sSM4B1RoTJumFLEwcrYpdF10pwzynm2uO/tlJxiZ3Ol6+O84Wc8MEVPNLbGeiFVB
noNletr0Tgj6Q2jSg19obqAwowTQhfJGdpMakjOwukzgzuEhyC4sEalYkZrXYrFMkumhpoATejFD
Ta8lr4KLjIyv8j9mXCF6ReaoQVIIZuIEuWH0MRnts6nWwaBru7qROePlSUOPkPMlAyoLaRcxJics
bUoKCQgfET9TboCFUKLaS2bAMW+zQgbhufyEp9Yu5rkiDVybOrSJfadC47Pud00feQ75fd1RLr/g
uRUhDlPWjYXJ17TMgAdG7U4bAeVKn0uIKFlsCa5buyyx4fsBGoE5OIgSuygKnbslWHrsekQX1LcS
9N2Yr6qPlgn9DOeba39mk19A0iA13+rofpRpBF2e8DPTIuFNPytW7i4wPbTzZtI35ThiJDkGV9k3
ySK5153fqbCEGgda5Li9DTERcbpZAfwalsr6JYk2HaYC4ltdRfvNOBRZ4DCfyQi1V+7xc5tCWuIw
VlQaBnd9G/ErdzaFavooA7vZRrFubNzrUWgr4En/IVkrD8DX1ipsaEpdZSy+1BxL6ndk3w13lg2Q
mT9MxxLXkDIEUbFJ6s2oYwBDdkZW9xR9XoxG8V6vCHPX+mzJSQlZ66Luvo9T9phOkz8lL4WSSALq
6mk8scR/yUk8HWZaAGwKS3VUBE2SBAYFcZYik0hbWxBuc3gPbjygLITPWWt0VlL9C7kLGVEng9ic
G2PKojLNj1yT4eZXrUGIFRVT/EHL+XxRbtuVmqJCAUzRIZkWGR4ZEtAVt48IrH9976ErfWJK8E+j
0YvYiGEqUaCOkhsYQyjcDHodtrWVuOTaVp2aEr6hY1UJpSVM1dVNr3/o5MFu7sb2mDQ/c+C42Yeq
vWjRTqevdf6kzXdEBiRfi6knP+Cr0HPiK9Xc2v3g4geM9a+yPKjukcO+XP2hTGUlyLUr6dSUGL7b
yOxJHKOOz5w/efKSV4A+2jRoFDgOFEGpWUg+7+rXRVEXWR+SzgvAHlRXlLynETaysvakH7+PTRK0
VFbSX3XNEzNC8c1wkyLVTJhZJtQ3a3PDYCKdrV1X6pLu/co3xMMUvTmbSwaihXB+CgAm/p/tMhUr
CdWlrcNJLVEvjp2HbFBU9DmhPe3QvpNkLzzXE2In2j18uBPcsJdw4AqQ9aQsoati1anyZIyl45eO
SyUbxt1dtALckY2ZSsyPXYxxstaI6tKAXlDZvthjoKZHyHb30YdLFq9Az1PrJHCqL7CBaBFAeWA6
gJMDtyl3oRP/b2uq2F2LDkYKgJoBRaACWJORAfiC8RQyWTtUmcJUNyFhrICtDwMkThxaQ7odWOZ1
0LxIqymI7ClktvNNrTXPdYttQfJNRvKgqYif67Li64q7gVaNS0daSO7wSjz/ycuMnv7cgP+36nsA
CJGNgFk0+1UOj9eD05qvWQDR4Q8GpC7QSQ6tlDSnEL6Yh60FsFmU7OPpmw66EJPLfdSSqCszx//9
ZCdqrWOqw7i5+HuN+U+N3GX0Pom+VxP1pLDvyyYMZ4Ow0fOB1COgBiL6rGzadO5VsA7HU1Cg60wG
L8u1oNdfUqhuWXtW39aRd/2Lru0cf/dC7gsh6UJ/OdZHa06KCSRgXTBAor4qflfLt0mVPbNXgvrX
+/p/7QgBKS7JZLcajpHl7ig52Dakj01PY2BYljVOVx5vKGBy0Tf0znS8N0RvjGfIPaWw5WgPs/mg
zL5ugM4m9ceBoiazcTAU0mw6NwKwduvS39e/6Oo2gpmLQ/cx5g6agnOvKcHNCM1s0JfDSQf1Z95+
ONZGp7uGoMFaemzcFrPkXKyFwlOTgqMmQzRXvY1dtPsOE4LkuTQUSbRd3cCTVQlpQWIby2RRmFDa
5Nhy7Ercbij0May8eKWJlNaKXxtiFDxZEhHeprpd9I2LaVzfaadfXXLvYHgIg7v3pJsOmM56VmJ3
Q2jtDeZb78oS47WHFgLMP3socumTmgxLQ7DapN/nbdiCBWlqnpTxVxS/uMmxbp41N+yMb40pGWBa
d94Ty8JBSRVdrxYXllHkDZTO9tgAzJed3Xc2WCSbYrNMT4uRbJUYYw3Z82K8aLSQvTNlH58/W04C
X27YIPBu8PHz9lcRPY7tFAzEL7N7+lXLrBjeYq+9DOK7GotQy8MEAGiIIdR2bnVZYnWuTFhNtKAa
np3+IZo2WSVx5LWgziew/seKyB6SZ9FYKxasWCbu9BG364ZpO9360AG4mySP2ZXsgSPQwMcAhnIM
RglLSp2lgkowQhFxvytVvrWbl4Uoz5Ck9pSas07oXmHJOEUkRsWnOuSSNWUaYJTWQU2/W9ENZiCH
xPJ09ejE4F+sJP7CA6pwVlH2A3U9gBGA6YpTKNCyIbHeIWMptcdm0D292y/070uMAAmcGBEOhlXa
ZTQYMMLmhwGv9IKg6YIcTEYEJFuM4Pup4mq103A77mfSTUBhRJ779zORWAyoH/gbFf0D0dWrFpBE
lIG5xKtvFi+kDl0WLhgLzhrZ5qycKpgywXuA9hTSc2E9RE+jvFZhqonuGf3dTs9O/GwNf/8KOLPC
b6iTiMHyarIKBVYUZ9tSYCjc0I7CdnyPjdafIonDrd2x0FZBfRT0Rjrnfz8317lLDD43mHPK+y7+
ROES8PQX23p02E6bwmkEFbMkGVy5AFG6hAgVxmVBMS4SFVs1ZvYKngwW1gBc7OARJ6zju849tqZM
C3XtBHO0qIWqFJJCkXwIgNhaj1zYqgFHrEEKq31P6jd3nj1r+MmMsEMEvp61rHkJ3AOoXCRMEF4R
PujS2kWcTbAIDnxPGSJfMeMjJ1PUC+3/Z0p83wPzBvKmnJtSJj+f852ivxoW81jtPlxf1CW7IZTs
0TCHoAtGUzB3JKRifaxHDSSaa38ZuuJXFcX1p9toytuk981z7+gRUJc1OCsnKymOBWPO0V70ctii
S57s89Gpa8+dMXjyQCsMeQESmrQ0ADUUleRvK3cSuNHBqQNuaswniV+/sea5HxenRoZawJE3dv9g
1RhJBleRUSeg1nm//mHWfJk3rTEdiJwfAn/nxye2x4ZC0wA37dB6eR0a5H1GOm6rD26aSM7q6tqg
BYTBYI5fEOHeitnVo8HXBgV37XXWkyXUnea2ixsGffDmLqU93U52/Of6EtdCBDStQWFDNI2LQQqv
gKixXGfimoJN/a6btzopAst+bPRHTCmB3/nQm+HcSaDtK2s9s8lP2UkUNB3WUZMz1YFP2mMFC8rl
By/YWUXhDeDQGQoqyxd5YBXu3jOTgovPyxTPjslNdqFab2pzW7JtDiC75uwabfDSZk/iW5MEQ7up
msdGxrK1vmSC9yqgNsiZxcBBk6ag4IREL+KWKwcPT+5QewYLpwpSYYskdqwVRxwNGHA87VAAuIjC
SWG0Kcq6YNPp7Ag05Ory5MSm9sxSwCZ9gxbD+2Qb+U43S+tPa43kB5kTGvZ0BNXnbNNxb1a99YY4
jt9mD6X75Ga5lW+V2pymwG4h9xR21M5fLXBCBKVt9AGw+9qfmBmoYmlarP2b5yp28J8vKKZredrm
TaTBUTM18Q19V5O7he7H1ldKIJjmEoX/l0bdoZVV2r/mTkbA/38clP/Y54+BE6etgXAo3Rg7GLN9
lvtm+tpkfqz6S/o9MXYz0GNxJtnGlRzrbMlC/JlSZP8Y+P1S6kjob1CEmKPk/K9coWcmhLSnobRg
s4qvmoB0tcbsjKptLKMGyHQH0G7HnTW8HnFWgiqgUy6iKrgQOEPq+XdUJo1MzGAgRyWHxQ1U6nqk
+0yjrSPdszVTqNpgLMs0wU8mHjrSQQNziSdOUfoBdSKLzZ6bhwaY2Gb292AFzUU1Bb04A2nBRYXI
HEBVrPczCIlLdPyqIzL9MMt+UhkZ4ZofYu4aLzOEa6Q9Is5Jo6od0UIDN9BoYYSgckxQr5mFmQRT
P4AsZ+lVHdJiRK2OtuIOkAnPMFMctPFcSkqwq5/35JfwmHdyIvpiMFVqqABUJvNjz37W6duAnuOS
o+vC/pqlEw1d9N6AAgHlGhSPBbcBN2TcZSOWXbC+BlAUgsXg13urifOmFE4jyWLXTt6Xghog1xYY
J4XrAjrkmKdcMN+VtNVdHdfHojK8yHUkZla+INYDNUKMXuFmEB8d4JtxB41xajsomLLIU/Vn9E9J
/mlMktRp7ZwDewfeKq4Bpou4JFpVSW2mwMiDtSeqXhoobKr9oZvRiJu3ZZ3sEf2vn/O1ZjEeARgV
JQAVgrdVuPJcpeuaFvQ8mEn9o0J2E2BiDZwZmICmcw5p2ve6fomNl6ySoEIuxxQBAjwxLPLHzM2Y
qwMnRDQVEBJAdr1Xgow8WNEPaLV47QQWogNptxbbpQSjKQ+d85bG76y+62VOe4knF36K4LXzsJQU
AnlIO5TOt3AuJ03z9DKw1B+Z0/tGt9PLY8wCoJpixbdAvF3N/+ISQUkFCnDoOQCIK/wEx4iM2OTs
pZFLwsy6TxLbU+t3yWavoBHwEsORASYSGaMrbLbuDHoZ2bBC0WiZNoX+Iyq3LnfkbpMthy6j0HOW
EQWtvMbg0nwgBzJ9GEYXLi81dZC311nrz2756jYD3emp24XOhBdul0QyMv2VoACNb9AAASMLZLZY
sQYdYuq2JG99NWOup0aREixujVmIwUwkgWFtZWjWAbEOFnEcWSH+pIAtkkTtWl8zmm3SVWFF6X5O
nR3IuSTHZSUzBqTBJqAm4BpxYjsF8wBoOvYw5YKltHTmbeL0krfN2oezMC7+BVXBU1NwwShR1NY2
APDMMEDlgeHhl5MoY6Az5/ffuyEYwAAYxLWPEWXRDTFzpDVNN2EUGHAtUx1vAKgICY32jeps1aG7
y/UWwLRmo0XuL4ltvgrhiQGOKNBWYHgVWye+pNC1GbPEYS3k5pdwiFhYD8VeK+nGbrvbyU7wwOi9
EmTzZWlB5jiRibavXCZ8E1G8wvQdCEOFI9iN1WC0htr6zWTPXjEvDuB49A5tniQ0MwXzrc4oY9Jc
29kTm2JSPioUTkm1FuljQEbnQ8VFVhV6LIlha8cBWhIoAYLY3LiQiC8dChGVSG8hO0u26jT/bDF3
bbFuB6qczb/YRj5PCN1ePMVxfZ1nNWlHCpNZKMfVk+5XFfFMagZxZUOyfQhyNfHcsQ1K+pIj96dU
JgC3dmti9uM/5oWkyp2BFotbmO/H2QnLEq1MM502U2MCW5Iqi4+U636OlcVrs/jTsbJj5Hafkm+w
Es1BYcR1L8kXL7NwYFMwPztoobd+lWQP4AacvMEY961Tf9MW/ZBFxnbM8+OYEPAZT46kOrC22Vw9
xATHBDiOxDnLyu0WiHs4rY877Xbq56cmZk9KrL61jEiurTX3PTH1lWufZLALODKAZXFhamigRLRU
5X1G7cS3O1NWi10Lsy7anAAA4LtiDubcrfRlcI0YnIk+qqYhruP3ybR+Xt+2ryROjEAEeAiQomoc
DytsWzlYKVtyHWp37r41A7W9YcuvMd8VheFV/Vsy2Dd2/H1p9tH83Gq/MgIu0+JWaTYl2znVFsKM
FgubeGs1m0k2nX65q0DEIzNAauZiqkmEtYKFIzZrCuVWrQ10jXljGfuL/jMjT9c/wqodkFJhSAPd
pItplplQg6InCC0HDDNYaEpkoIIpjINZ2X99R2NFWBKCPkYlL9lvFehoTVzudGGVN7Anx3xbovu5
/HF9QZeOo+OL8Qo3Bx7oIvqQcPoSN8IbYZgKG2hqkMBGkZQNbu2z4SSgmK4BGXjx4OlHxeo7LjRD
m7m4weNRua073Q504BzjZZJxmVwePF7FRYsNo2G8uip4qhapw8wipIsd9FHmYdxaYJawa2f7998O
xMDIDIEUwmuZ/4yT852AYjnHyAkKAM6ujH7pxdv1//+yqodlfE3OWNBSxRv0/P+Hhjdd7JJi8tgK
jMaLMCxrJjeQa/cyc2+Ov69bW/OEU2v8309Wo2lRahT/Rdp1LTcOK9kvYhVzeAWTJFuWc5gXlu2Z
Yc6ZX7+Hs1vXFIwVauY++MlVajbQaDQ6nJNCWjxq7iKG13pmOJdFrDHCuQeBQiZiNQnUShjzoGII
UHDN4VIiiyH2yo2AQRmpfLOme0N+lgFjQbQeiZqah6Z0Wei3HnQlM2td65CmGYVd23uR5s+iLUy5
H+toRsGTseJRijDMb+URx90GRC7k2yk1zSlKrAGMZnbV1oCt94RFdFIuNyNDCpq9MFGiAywJ5SLK
yINpLGdMiqIXQMsdvZxswxSQPUxseU5e5kR/HMpnTcicNLgDJuwnhkOuQHvZWIpTy1y6Tfn7zp59
zPr/jfG0IzIawRqDW9adsMDNd24Yxk6KK5B05kvRl1cDWjisRXCz8ThNM8eNMRYDaRvkAnD5YdyU
HiCSp0SNknKq7Tw0H/Fuw0xKP7R22ma8CO57HCyrqHWijAscRkChUcteVhIw69WwsctZje1BwFh1
tYi3tRF+anp/AkWfwRsvZiwuohUV2K6YoET8vyq/WVzJagpzNLoGc+ryjwVT47H7+ZY4KCu4qR15
jSuTAlhETyPRyB2v4v8drg+QchbofVTg9yBmoiNW1RQiTR77BjV40jYkvCluF4h1NDc8DrbyrOCJ
6kc3+eMuJYJ32WEwWoCwnbIFG8elYSLePlc9xFtDUEr0U8nH6loh5sHcp/ZL+VruU4/XrssWhqIG
ZrXWJx6dxZqUoFfjDussPADifYdeG6CF5vvFRRv2jos+wNhVtOx+SaP8bZQZ4aJbUK129UN4EEh0
ypwYjSGnN/Wq4D3fGIldrORGHGVEhpXVkjRAufmucSokqshEDMyY+2C54YQujPapc1lrOLAxWF1K
cFR7yBoPvfsxXaV+/1q/IjEEA5lOvNjvTyshda2cqUYFv5Laoya2qta99u78blxhlu9Q4oVOKhI+
dH7zdJfzzuT3N8y5itRDqkCrxyiBcss27/Jd5KBryZnt6NoinpKT2ulc1Zt84NKJXuE/cw7Feu9/
0xfNWUhT4wFlqFRcMGaW0M4NZEuf1s/03QuOsg1cAw8X63Io99ztZLg8TCR/yaMsVYt7Ma3W7VSP
eOefMOFkJ1jr2g59UMDIJ/Sl2dnRtAtOfMW4uc/kUibbge4FgxyQ29uVB+qnj3vNF0W+ubL1WyFJ
JQPo2bSHyyS5iiRrgIc7yH7/Kz8qTuQIBHP4duMO7/H+PTr0V4Bs4Ozjum7f9/FLLmVDVqEoiYrB
ZYALpe9IbQBU6Lr5aFzJntwiI093vAEWpkB0N6DtyUInAF0Q0DpFK+TVcEZhuUYP9FVX1O5lpRSm
W9vIoIxlWADbU8S4LlaMF+u6dU/SfrZP96+BE3iTA8qgG3l/jJ9+6WR+G52IhJ4fXcWOemM9Ppkc
T7RayLcVBmaZqQBvBsiVVCQ2xlpsJrKMk1I+VvN9BhYv3ulgPG2Q9kO0B3wogFzQMe2imWkdpFqD
IfDJARiRJAODNTiGA+8qZApCJ8UKKIf4mc6kCmUilWmhArEpsudDvANH55tKtDsdzUkjaZ36WiSG
s9z2PABK5tWBEBPPa8U0UeikzmGk1n3dzuhGn7zB3FW3gMmxXf0EFnCRoyRTx42k9f+biyMW81jK
J0iq3UG1AbhFMClx2UCZItAlt/bAKxiVoZxn3GdDOGbYr3p4ioB3FCi7Ot6bvMiFKcYA3wdGvxFM
0LFEUyBhPcywvFC41ot7ud4tsT3z5kG/4+2g1xNpLJxmCWhYOFrnC5aaudoGBpDCus/JGW2AAPqG
GxJ9b15HGVlAYB6Rm5GUu+Bo7HlDR6zThXeHDMA3pIQAInUu3JqjaqoNWKRh9rezbu76zvLiUeXs
GFvJLzk0p3i+SGgRniBnPqC4NSh2he44W/LhI+9H33IXDdwhLrR0AfmQ2BZ6mxzQnly2mz8lYNqX
SCvjARIYAEilnxh9EUdSWsJw9GP7DpAePLquY0D1z5+G1+yid2Uhyo/GDR/FXWZXnzEa4zkLwbQp
vDjWmQYNWOSU6aahmqNxC1+QL/txujOCmuiaa6Lh4LKqPDmUC5/z2gQhEOQEueJFQHCDhT31CdAY
yplTHmJd8UgJ/EclyrXEqaYkZg9Rs9AcdSnwRs1yyhrAcdLw3OifWVN5lcQJ3pjx6VYqdWqErlCW
oYHUBc3ZTUos+dcskbrGe7EkoLgtIxe1jK6TMfC4l1v38vIybmH0d4LkCbM4ayGZetM0iPmLpAhg
SEZio50ag2x/v4HAqTFQ8kdqAJBUlKHkKD/h3YSacCGBKB7TC8Zbkj0AS/OyIqx1RPoL0HHrxbCO
H547gEoO0XfQx62dZ4Blrk7qPvC0o/izcwcXzQ1o9+NJZITdZxKpnTPkeaWQg8Q/+NC2fDveWi3p
sYa75q/pB4GKtNWOelYMctpX5SorrgFdZdgjkomXF5DhQM8kUAGgPLRLl4eQUFl7DVjqQouRC96S
reZE+a0zIZSXzqtJ7xsram3R1+8ip3cx0ZK5o/Mw+8bPy/qwIgUDU2wrZcpaxKYZW5a8zcSmBN2d
9IldEciSE1xEE2l8/bi8cYTJLMUQ2uEqx4tdpSuiU4yGgFDLWuDYWSfRXa6AJmwDHhoEjSTxucNz
KkccZXq1UimjloP8LRsUp0XHgWTytoqR8EWc+qURZXFpoBYL+sdajFs5453qR2Bn8BpjJS9xeot0
rnK3PkkqUl7Hv7VHznryFKSscQpHcPgUkA4QjTW1dPMxeKId3KKL7qH82djRr8sCGc+uM20pwxSm
XpzqCgs6Wrdx5gKEWVYwaxmQgkdIxZKEuX20V2gYRUQO7dxPKdMEby+WLWDLr5oO1XOkQH+WsdPx
EC7/9IjTh20rifKIsiDXiyBDkn5MBDIedF9zT7cnsSLVbiKhn5EDmiB7oMeCrPXycjJquysK3peW
lIEuTWPInQXZ5d1AJGLZwSn1B/d3bxBemyDLULeiKEMFd5CcjVEFWssfxXV06nbCUbhrd5cV4u0a
ZY9dnwOZroQ+Fm6xUQJWKCqb6G1Gwzqvi4kV3GHtjBVBYn0u0h0xHRqMYimtV4UWr7W7ELkqzHa7
077ZvUVe+Wod5cfofr5KkCRIP9KZE9qxclhnH0Api0bAtrEAbWybwUjC5rUGhLJA5vJTm52Vb2P8
VNXPpb1B5VjRAIEvgxSDY0Aye1e/FoE6kABQBBGduC7CMdnPd7ovXZn+dKXvxZ/5fiDA4/cGsLgF
nnRoSOwZPgAU/OlkkWdjz0MnZDmjzYbQ2Kx13vTiPONbFgxgD/qdWnLaS/9kdb4d1bVjEZRN64wp
ZcNpE9dLLDatPSAtgRDGz0l/EyGGCSNkRdVd7PS75Vb0eWeHlWY2QI31H8HUVhcCBqfbCYKXzF72
It66or3guNarjwfzd+RfPkfrub+kKLWtglgWaZNDXieBgQ6ViyYgsgRIPMu9LGj9oQuC6M5IU5jb
PjWxZ+KMqW+7Da7U+LAWyFEc11RPiT4vy2P0P8Ljfa0kXedFq1eSDCU0+xEeUGr7hRsEp3axEfQ6
IoBeTZ6f4Gm4hiSb/ERZCtIQ6tCwT3ZF5TQq6j5ertmSQKr8N8A6LyvIig+3+lFxvKlhSEvrVkvp
SSc6U/MRdreXRTBDtq0M6m7UpjrvNQkykmvR7n8Fj9mV8CMh+o3yD2XRs92i7sa2U1q1k7B4XW9r
03Mu3YAQgqMNx9YN6g7MdLUL/3fFPDQd2/KhcHIffUQdLCLdt15Dxp38ot5fFvsnm/Pd8teBcXQN
gZ6D2iitztJON6Ca9aAfjCvlxUL2uCW3A3IxKhG9yn6B57QzpHbFnehIb/+QbsLafn0AtYtjnYCu
OMYuSmgArq/70I0Uf0o4y8t0yigBikBgwYzcn0m/jfljAMAQFuQC7SkRMRKfE4s7B7Ou1LeVXEFF
VsxqIMtQKxlZUyb2JhTRfdTF7ORnhL7um/hWcDI388d96FzeOnbUtBFIrVyfmEkQgTDQ1v6AkY/k
5U0m7cO8K3c8oCO2mWxk0SegRiqvCSCrdEVgmbm9mxLRnoi671CxJ/rKiXgb3H5W96HboXiVXisg
weI4FcYmruzLmIdH2gWzeesTe7OJadoEWS3Pta2jeE1QdnUGbeLBTDNCCQyPACMPDHMrcy61jaqR
Ll1iqSgR1Y0j6H6TvqIldxlyUvWniDddzVIJHVkoyJvozP3WXlRnqr40Ebrf9ExcHvSufpqxpZzh
6nVzKMtEC9OXEOraBmxJUZYZGgfHuCGSKh86XcVzRd9dNkjGyq1zktLazby2GVO3dZ0EUlIMQFgF
SFTk1YOBIYPUqkhRlKe6scz7QK3rxzirNY5gxt2GhjbEQWhsQHeDRhlnN0RBb2JO0o7FfQhuI+u2
QQSYHOv0R9vZaXp3WU9GdH8mjvLUagj1DXWFqJpxEEQ3FSo3qRuk4BwJO3lZGMNALLAPoR8Mo+No
yqF0C1Wr6vO1wrfU+yFP7QyjoJclMC6eMwmUOkaWaVXUTVCnwtRnkdptcq/mR7BiO5cFsdZtqwoV
tkYj3GaaQJAu3rVgOSvCyl3qK6nMMdj6D5ngM60om6/0BhA6IiqU/SLUpzxKJ7cHd/JdtVh3YtHJ
HN0YRwwHbO3ABi3Vesmcu6Y579UKBMONDeTaIt+DlZGbQ2ctH5Kv8BIqHBO6Yc9FDHU65bO8oNZb
3sYaGfvdmGJA+GHgIZwwxt7RM7ORRK0d0GslzKlB0uyDK+n34nVXHwvqFoar3asP4W3lqyESY5et
g+U9tkKpFQzkAAO7KYSayS6HexJvjcFRe2eO7qOB84JiHaovWcjBnS+l2Q8Jxr4gq5se4vFg8krJ
rDcxesTXKGAF6sMU27mAsDCWQEoVnNpTadqimx9Hf0Isp+FBgbtxRIxvOYjxa059gGWGW7nyudw5
jCbkTCE3DhuMNbwkgMsUeaQRrMAD2qEyjV6YlT2C2qqxi+oF+TF4jNAJJidrcyfUSSs+y91rl7nm
dI1J8cX6fdlA2Lr9Ryr9RsuXdACXL3Qzy59Vpr3IDeim2+L1v5NC7dxYZuDSHKEbnpt+CjSVPCsP
iilw/AXL2oE8uPakoyMdgznnGxVYxdBi+gwFSPF3me3G/H4pUzI0YC/EQn5c1ol5oLfSKBcvR6rU
pTGkYZJE/2EmU7rXrUWV0J4bLIDsUBR3wtG77aRQs7WiLa8NTOjtMSvUuqKQxfaUDe0+SnLdGRtw
cXVp9fPyJ7IqpejQx+QuxktEABdS6x6XSjHn+owTk8ru0L30eHz3kewkieWN9SeopUk99PZUYfRL
HI6dMqtkrJHx6t8W8zYDn6IgqQdUjU6aGDiV1XBuSeYabj+QOlpTU66zlfhA/Th5ye3oh7sMLzS1
s4Od+pDviwMGxRMfzcCXV4blq7ZyqXh0jAy5DhLUBMr0pVOPOS+pw7LE7e+v8jdBdakmaqqq8IUy
XIaCnsFucIzokCS3wYBpd07VlHWIt9Iouy+qQUhkDCgBe+nH3Kx582eNBynBCmi2Mihr13tzGesK
KyZkXpI+KsjfpI4831/eF1b6ARMOmBnGTJuFyRJqY8JqzKc8gyqL/DyGBgDX9g0AM0pkFDVfbw8q
2glqXtKDpdtWKLVbraXUZqDBCsfhKUsftQyv5SMXkIt5f+He0nSwwitrw/u5UajoZYnnBRxrjYOD
tzin1o8NF7vlVscAWFPEGol6zytbsowDLAMGCmKY1fs2yh4b/ZDLJlZ0rFI3rlGBa0GBW+gczBOW
xW/FUCfZzM1ATGvYR9T5S+ngTJNhWezamIkopqC/4EQbbEvZ6EVZClD42lH8Y5BzZ08pJucwnYaX
0nWuJKD7FQ07U6JTCcwXq+bhz/LWlDIYOcKUsyJiTQPxLu7f0h6UqRyWCFZgul1PylgE2SgXMYWx
xFN2P5gymc3Cb43mscHsPDqJONvHyp1aW3nU+UaDQGcGGeQpD456yDzjVbGc4KH1Fnveo77otbNz
+ayvi0Q9oAHZBT49DD9igJW+rVEY0+I2gEQ9E37NyfhRZCpHBCupfyaD0qpcJDG1BFil6Lf3pj26
w5WEAkZB1F1wPdiADnbEK3RCcdwY0z4UPNeBTQxIQ7pNfQyDIR8VxDtxbb7EQb6TSv1oRhpPvdXG
vy/hlxzq0EnAP6ubDHKiPH5q66e4t/b6nAGddraV+WVaBF8e+oc2Ht1wbEnVxbY5Z0+X95GlLGYR
1tnNFY2ZLpyA0EntVpIicKbejulNBnxjLlMe6zRsZazeZ3Ofgpt1aocCMgzZnq4wVH0v2LGr78Ht
tNz1++GQe5k/vUk/A865YCoHfnsRKMDoaKOVG8wsNNMcQZ62tF4wpIAibyuSBwEnm8TKtiAT8R+L
obyZauRSPIqrnFk59UFkx2rrJpl6LejhAd1frjaqTok9/Pu924pdz+hmXYdU1ia1hti0UQgy8qSS
MAas7y9L4Sm3LvJGihKXHRAGIKXJbBNqTE9K7CkKBhjfs/QqwBjSZXnM+3yzmNSpF0s9rSNjlae6
Edj3IruwXgBK9Q9SANeC871CndPNLUUWiSA/R+YFtKPi5IN0eeyPivR6WQo7atiIobZoXjDlmq9i
1OPyClAL5QPJduEmPnQv+r67q+71kEi/eE8p5nMUsIoYL1o5ijDfdL5ncWgAim9dw7h8blSZxIfm
t6E7hnwCvi8GRabhfS53l3VlnfKtTOqUh12rGHMFmdLkpcnvSevJOL9YyU0XdRwTWX+K9pwr0Q6y
3mt9X6XUK6POQAkUnlMzj01x7KNjo5666llZ7jCAf1ktljluZVFq9bKwzH0JWWoWgYLMrQJHLUG0
M3KOGU+n9Rhujhm4BeJSj9bboM/ccjJJXf6MdRlovR3gZRUbMbz7X2lGAzIsY9jXTbiuYnUqw1/G
8BQD7t4SOQvIsot1SAHjzwr46Wkn3BSZOAoG+jM1IyVmdqOPh0UbSNBdyZV/WSOWv9+KovZqUrOp
xPgQHGKyD8p30dhr4a//TgS1TUUJcAVkghCQSwBBRymr+qyRxroshGlzX0tG53WsVk3zQFptLu5V
F6xpDXgDNYnEaAU9SVbAGwpg2h7655EeBoYl0oDntqd3lYkB7jUImOTnBWCA9qJPTjPOV2JWACVM
eQEslf0POq7AK4gg/9Qfz2VaaiSFzYjG2bwE/cp6kXT2HDmZ+vAvcoBao6DHaZ2xOpcTgnJABS5Q
Y1vFuM9SO5kBHS2EdjVzjG/9oW9OCW26mL8HHMa3wQq0yidtu2AR6+G9rTAXrwBp1J9AHNs4SuFK
E0ce81xt5FH3ZF4V4ShPkCcvO8yMKLITdm+GdCwqDsgGqw8O0zaoUyCRj1Znup+qkeMRnh1LOB6t
G4BQSi/prtrFx+aQPaEzRCDhPrwN3OCX1e/SD141nHmZbcVTp1ppo1a0VvGDV94AwA5UncUHGhv8
2Gl3UfnXdokyqgRUZyBvY9CI5gqRc0HKuhhdr6WEF5s7dsdgcWZ5/7dWCSkAB5bxeEIZy6Rye7ma
avK8oN21ToAHeQ2ojWZyBF7ah7F0K/4dCjDrtI8MsKFz45+DxcBLGz3JRegKqFFMCwHEn60przXS
7cL1Uj4Z8wp6xFnE7474XC6lHhCLJLlfW4eLAMD2k0AC4FGkBsdN8qTI59oJRlYgRZxiEWdX03o7
GLwo4Ph79hLCfYhgvV3RytaP2NzLYW2paTFDSJ88hAsQhZ4WzU/RxBiEfh57QvvRRE//QKOEBdxI
pQ63uradNhOkBu17XD/HUuKow5Uw7JX0IQXlxWVrZC7kRtrqajY6ZkasqYoCaYLwFiufKvIxi+Fe
lsFdSOoYo/aYhIEFIUl1F/Qn2bqZRHA9lgd4/TbsSFGiwOCkFY9m9bufXJcS7hZgugC9okvhVWRl
Gdpb0IfdBGCTxRB4HN30I3DGDYwXt7l3Wc/vdzfK/CLwE4Cht07YUUaZiIlWam0H/2HdBCliN8NP
5dsk+7gs5vttcy5GOd+yfpyWWV0gJlyKHdA1/XboSaOYXgVg1t4oSDGdRKnjxHIsQ9kqRz1nrDQI
rbFfpcpvVv9b7g6y9XhZMd76UectRvtJK0sQ0XdTRmbMpZHKlN9AY3HVSveXZTHVAWQeatTw9hYN
tFQYWd4NKqAlxklzARp4ANDSW4Ox/ctimCoh+7BSaq0Qy9TxqroymaUeYjQxQgbEtG77Sv2thKWf
T38fFYD9AqODsD4cWVzW53bRJLFao0N0fRrtTnIDoJThBkkejkbrPp/HOudSVo03DqOY1TKStBZz
ss2uWjrS1JyYg2HeUAOPBrCWoKFXpMx71ud4TgMI0NBCkicGWSTVK/vHpdGApih8Rm1OWpOXx/ke
B0MtJIrWMSvQm9NPFQsctYCO7RDCgV+oEAE3pKt3RhURAI9215WW3P21YZzJo11iiM6hQIA8YfCU
niRtuctQbmpTTn6KkR8+V2xd7u1+RTrIfyIIkup9pe41QAzoftq6qfUMBE4ZMD1ZupsS4JyiNxW9
6KLKY0NgHLWtqvSTRhAnbaxkfME8HzOQjMjmLuUN0DKqCmdq0i3Eedib1rLuXyrMbjBhdjtBE/bU
XrdWjvAjcXt4k0gaH0o8SjhH4v8R/gcLD1O0pkidiXQxlnmUe+TgEfNoKF0LppfFL4X60AorCvEe
uRqCOZLLJsQ8KMCKW58cq1TKtwhVJo+iMSC32ntS6BSyPWStJ9Z+WKKLGdi5yd+HdtjIL4GUzY4A
BsrRN4r0XHuszZM12TWPr5y5lBJaRjG9oGEcms7vzKoRVCgmwlzFuLuZrGgCQN2MFwZoxZ3JKkDi
p8s9sSI5IZq66AQEdjxebIaLw2sRSNwo+QEklH70tAa8KCaIW7sRhZ9mVTthi6zF5c1jHQq8FkEW
BzgDwA1QzjrXu1lIR1SiwpWqPJTxlLuJyvfLQhjxD5jbvoRQdilkSBIuA+qjRR2i1PaayT7aASyM
QPL6lRgFG/QTb0RRxtiJVoN+VOijT26oozPhLtZeouoBtG0W8sRj5WbpMco+FNFf0KuFiQmFxLEj
G2+XVWZcuGffQdloF5uiCVxK+FUgB1bKMzgNHISfJLH+vqkfGmsA9FOA0whcJeqeSmXT1KIayABA
57Xn0ptlAewY3mV1GI0W51KosCuyqihTM0hJgA4mtc40f5jiYRCvotoPtKvByL1Avo7To2TYU/+m
pb+D5aPlMQ6zbsetrpS1zpUojl2/Fhlj15ixnSBXqTXSRQbRG7cRun/wNBJIO8ERpK5UqNSlpZtG
AChXyAP9XoWWKm3x8dJ91zqN95BUGIcdgFgA5VMgBmASlKgsqaO0irDAGir7tTs5GmnJbKckvUlJ
sl9I7Y5ufOjBwfm72c1efJ28/Krc/CTfxA4GOon4kgEwSNzxUMGZHuLrw2i0BL0ZAZYw4sNq8yEN
IrCA7FNeMZ7lIIBei44r5GjRKkzt66KMcwbMemTimudahI9Idt18ALynJNcch8da560oyhfFsyVN
GIpFlyG6qMwUvKm8hgmeBMoF5XWXjekCCWUOhDMJXDyKwzmNa9KEDn63SlDeJZmmPFYHiIiTvdZc
Rao75u+RuEtU9NMegvZa4rUTsKwAMBVI5YD/0kQ95zx865sinxNptQLVE023jq8tnghGt5m6Yv0D
N2lFpgZo2rmMQI3wOklgBSWpD63X+pbltJ+x/zI7vYeiqRPYAQkmkhsYzy9dgdMFxXLZW/GUZQhl
rmXzqmJcod4PP43o21AP8fIvcvCeQEkHUJ+w93M1TX0UkzaGmvN0inVHTT708qTJD5dthLlhGymr
lW7ibVEWRmAbQkqCcp8u7PSwAkgz71pYv5U2RAAEY2YOZFCgNKN0GcH3YgwlkoiWmd8IItpYQFry
DD7NHuglWnmVWrc55Kug9cxci3fS/vw8JR4VOMME0QaeachmniuZzXoYSeWMkf3p1KqjMxl3RvSi
TZ9y8SjUJFqcVj+YOBTKSS7/3pHIK0qAZsh46+LBdi67T4e2my0dqT/QbhFp1jxUlzivM8Z9J4MU
ADc76hPAN6VOnThKetoMUWdrkUmW2F0WlTTm7z52MfBJYpOznYwTcCaOcit6NOci6NA6WxgTLxDM
oyIAa2FATK9Nu8vm+efaoLcO49GolQFuQUfq43z5IlMdmsDKOmD6lSTyRjtwSqJFJHX6Q+kPCUZY
S/fDdGqi3Q+YwDTshITOZ+78GWIixlvDUZ611psPou85AUDq46Lig5YeVbVfsxE5cKdRk4EC4Fg1
8z88iMEGoaIe+YcTkI7bBjDYqUYBeRixs9DHn6sAGbI/AXy9s1LyNuZoWiTcwfA/XQXf1/1LLOUX
5GZA4hBkOPZz7k4iCWvS+yhHkWCv3sbXQKn0hisgcBLLtX4gw5yTd2v/3u4CkNYBWq39uCkXp/Nm
m4uWyTI+VMHQI4pHJNobqfMUdrGYdAE+LHgSvOo6dLrPvgY4aXAdupgurshMEB/seThMjNt6JeX4
j1j53A6DEASXiwKxYauAAHcg5stlS2dM6WGOciOB8pGKCIrl2oCE6XNwlJ3qxjflTfLaPsV28IDZ
e9j1g/paIdSrfqjOIcIQ3+//8hOoTc+rVAuzMEd50waOitt9SNdoo3m6zY+fb9VR88eXwMZOC45J
NGe+4sHmMeAQzpeAutktOQzBsIUlEHbH6ZT/NgGAquk7c//5WvoiEEPBnPtDfTAfLN+4m8nPy+qz
HoVnO7Ca3uYuBL2anIBOCG70dDIxCTp8SM5EShLefUo2oMpdxW4mwpn6YDTeQGmQbMnrGC0Dziyt
4grzEZ3dB25beZocIzue2ZPuAINC7I5CeEDlS0xss7PFH3GEbv8PjuKM63ml1EPpSBbxR7/uUTGt
dGPEui8dHr4KYIfElRDStNXaV5R9aZ1Aghv2wMIobhbzpuK9TZln2gTLhwwIHzSnUWdamOSlBOEX
nLx2ZSZOmOwLK0Q++Pmynjwx1BkeMY8utyL2NxDgwuryWpb0T6GJ7qUu4LTVyuuV+81/ouUHE6+A
c0L3wLktRUXUSdpqS9YpsDsn8oM7083206P5KPnKbria7oVj8ftB+4l8jYerxGudGbPa7QvvVLHe
5KAS+voUSu0maY0xFLC66YxjO+B9imdj4uWo6EIgOr5kMviitxyM/eX1ZmXH1phHQlsj2gyQWDhf
hGmWxEhSEyxCN9sLWHgE2bK7Bls75QuJ4vmEBOt71ymu3I72ZeEsh71i7mDcGK/kb6WMTGiUup5x
rOTwGIi/huD+8u8zAmdZR68GBtDWRnu6cU2cNWsM1wsS2HgzMHaq0gi9SQozQLXkIW8ojWVOW2lU
yJWEQMKsJ0jLum5fNLqHHjZ3Ngc7jVUyR2+XdWOuHVRDIR7Mf99oPVpDCsd+LDu4nNhBRfl6EjPO
64aV6Jd1vGuA/Y+sFDKo57YRJuUMytiqs8tyJjGa/ZZAAWei6aYBQNuL4hCMIRHUeLcyKC4twKGk
DIlAxQYuJO+wshwD2g4wo7syfX2r4chDHipD33R2IZhuhfYe1Qqu8hmtvsG0kzLZKwp0qo8PaK+2
c1Hxs37eFzKg+8yKNBgHAC6tHQnlvu9HePEfSfGeoqilgeOySLPjHJsjaJUzFFh5VHvMEwbeVcTH
GF/FDUKdsFSVI5DI4Mul+tUYryWLyN1bZfp9dKtVZCqudJHX0iit/oJ2bVuZ62purkk90BpRbCEz
bFMSG0B0UcAAMLq5InhieZqso4Q5Z6u/GzSv/4fUnrwVTplNlAUA3QcKtd2PwlPXJgfdfGylDj3M
4L8EMqU6f1w+C8yoYCuRPnqFqbVTt6pboSsQeZqoeEuRVNTB1YjJybF2QHgngiZVUfF07kgm+rFg
F9kvNKUZ1i/O17Cu6u3XUO8h1E+yUJzwNUbSOtZ03QkKSTVHntwlSF0juK2LVxFw2UX6Ume/BPOB
I5+RUsJ0D1wRHDq64eishIZRkTqSe6y//NggGlKjZ7ygZXmv6aQxPCt1jIRXw2U9ubYyqbAUA01S
NalDZ7fZQzR4ZnyYBZ1YijdMwKQLOZ6J4WotsIaDinTlydLp8SmgZ0aFIaL7A6iCpBOsh7ox7VjL
iBn/GCpewXPdL+ownUmjDlODwRQ9jNHzYRUhjOYIZIIgMJxSv0/RhZ+2R5WHW8+WiPwzRtHWZiHK
ZehppBYAHEWXCdDv2gbpMvUlAcdLnysPY/87C0J7SHn9Cyx3D5gMBFTwrqiT0WVyAI4PnY7pVFvC
Nmo3cgsEdxnzMSCuHvcyYPiASqUKaK951/qSNOm+VnaXTZdxqZ19AWVF0TwqQmhhpRWjfAV9Drix
O7nhXCVM49moSS0uSM2EsByhZjyg1TCM7ZW0EYQvqPJ4nTqSyyoxDgZUQkkOPJG4uGhyPCNBd/m0
rFB1sega8mKb8Qt4Qh670vTmBFYrVfvLEtfv/2auXxLpTmyEbVIy9JBYx6lTydkuaEM7zf4h+w7F
0L8DWDw8jejgQMAo11gmAPoT8CQjlbD8EMX3y5qw1+5LxPr/zS0WyEo1yun6xEqKHZKWRJ+8te2g
CJ0pim1ZeL0sj2kZf5g2rRUGn87jKFMsl2kJECMATg6C4rXBqYl9M7MxO+1cFsU+bBtZlKkPBcYi
2xGyjKUUb+euOlqxftcvll8NKUozsvAgq3FLJGR7ydRm822AfI9bayAcyPLk1Jl5/sT5JsbFhdbc
lWn0f/WnToY1VONgxfimIE+ewa3yIxermyxLP4PxOUdxLg0CZxQCHygjZFELPPbDT1kPeXcJI9Q7
+wzK35alBuglC5bVFjeDpR2kVkWt4Nnod5f1ZcvR0Jqz0juDQubcvJa2KFFDgpw4tE3RN8J0X3ZX
FreJjxWeQKEvQdReqxrIKpUVHGswP8Wo9/W5Q0o0MJ7CqNgp2ZtumTsJaBXK3Dl5+9LKw22vWS8V
Vhh4MTfJLDqxlXPcBPNwbT6K2uwSxfVJjPBRogaop2sVcWJr+rnxHLS6V4Yaxw8yvdJGHLWpgiD0
QiNjsfsZue8OQ0NOiX6af9lR7Cba70wdhny+o6M4Fc2UoN0PBG+RUXlBWRANzVepxLlD2Iv3JWj9
/8YzlQmo0Gd06Ntp8VPVllsjvutNTyucfv5UAt40D9tQv6St4cJGWjNGbSz1kNYqCl6uRLRaX5Ca
G+50DTPuwPTm/60ffXWUORgHtRUPMorfWmTNM9HJO0CMai81kC/N9Goa/cs7xkqt4WpEvGoi9ABC
HrVlKcany17Abbzk026qJyKh1aAA1mWmljepMtmCDoYX7Wff/9aKX3JaE7wEiVhYjt7nnI9h2ej2
W6hdXTS5Tosc9007JsXKhyY5Y61EjhpH6e6y3qwt3YqitvR/uLuu7saNJvtXvuN3eAE04p71PjQS
wUxl6QVHETln/Pq9GPvzkBCW2PHjnhmPJVFkoburq6sr3JuJaaQEAkSFrWtH4K52/doOhlgbuqXe
mIVR/cjVnmlPX2cd343AwyIHbsUcEX/CryT5dH1Aswfa2YimkDzQmiiVHYhxmMiqfeGRSUMEAiqD
cQmNKl4LQb4ptpLVofmibwJDBup8KQjUb5d60eZ2J6w6D+5KUUKodBLYU9gWUFQi1Lh0wUiUFlSq
ZK1UxW1bvflcd9smw9KZNarp1OkC0wuqHtACygF3/HKLtvBSRpg5eK49uVcLcAeWaRBBaJLrOeF7
3XW5BRdifl1/iuQvRTqZgxL4CCJlJZdBJjIoRuG3HfUacSnBNT79t9FxEvJbgCRCMeLkpIy5lvHR
AIr7ViXtfPdDjeo1z9YW64VGEH7JYgAvUKUyX9sp2ywcVOPp+E04wr5jbwsZg8+X41S4gJA2h/Cs
D0w/EG/CZlgI8M9O5ZmIycbnA6BWpgMMbC2FpuxwKzaK9NTLjIU9MnMzh3X9OZTJricJVikaDXkQ
bYl33wLBspNOJa+H+VryAi1inxg0L1yXOmtqCGL26N0FPcg0zJ3kaqyWJQ5FqcZdJ3bMJKgtOQVR
iuItIHEsiZqoZC1Kfe8KEOUpkgEqRxr0LbLO6gGwgsfro5rd48jJgNsdrUjg577UijAC4a4rYiqZ
SIO3WiUmEJ9QGHtfxG+i8us9lMLIp/a3tHHgZza0cMNSiEbHwuF2koIUZmCrno+ozoJfMWtGzuRM
dF1F3Y4c9RhV74Jh0GsB+vylsuW68x4bhtOuT+H8av0c1ETrUy8F3WeKQTGV4UfqLpTfKqc9lEtq
P+dVnE/eROv5xK9C3q/h/va+queuEyIZXZ0quX1y+XZf962vueg/2URSAOC764OcFY7aDqTOgLmH
pp3LlWtQJsRyMYSDq05nMr3r3pnSVuMRveE2yr7cwLwucHZWfwqcwpNnLmnBfQSBaPlr89e60tXw
MQbuzXUxM32UUMkzOZMTB1nY3GHLFpjJIO3QXMNfOXqNMlmgCovWK7Pr9fIwGECOuwXN1IIhm7WX
Z7In+7xRm6CXAUGhVXxoiVFgotbMjkH3uTDGJTmTc2cQuSZOasgJXwVQYfKGAPSLm8zozeQmBxw6
DjuL3SxiqSwt4eS+5ra4zCnZKPYhNSIQ/q0cQ9i1D8JnbCWrPtL6Wiu+gpKKC0Ztdryw0rDUKAT+
VgSFNjA/dRwIVvidCqwrJ9d7uVjwG+aSA6j8+yllsnoMX/mEGzUnKCyxPIhur8Uo4B5KnQX/p5sa
bm/luJvhQFKbu+tLOju1Z7InK5rEMqjYGch2K2HTRxDC5tuM8a3CX4LLnbWlZ6ImqxhHCRtkwLpB
xqi1mHiwwH5M8xgFC1KEakDx/vrIltZufP3siOgyJ6ujBOI49TnjTulY07xkzJZmb3z9TIYYIWiE
IClmr/BxNJziauXKa8CF/YOhoFZNZgnquZDyuhQD8JfKU0IWp1CyiRi9yN49YQFMZy4rhr4PkK6A
t1DAn4mMvGqyWOHh1YnVI6fU67bNCtB3PA9MuQP8jtEM2VPC3YVJent9cLOOw5ngyannlwk+c3Qc
fAT41FxLBxiSyqEt6qKkAEjDkvgPshXnQ50cQbGo+KDAG10VNhNpx8tmoDx3TnPi8rFWjF2Y2lGv
v/nLPwc4PYC8hPW8ZvRVggrtA7X72vRoxLo+iUsyJodPUhSRGo/xDwGrhpuBQ9me7ReEzGr72UAm
dqqPKlGoSwip60z3G1bUHF4xBpmD+5UuOUNzBahQSGi7MsL4fGvNzsuc6/ke04Ym+nSw/PQYOM+o
vxbcu4ogANk/8qJdB8fMs8ulZP5cO/OF8MnGbtsKdGJjK6wQGaG4EfidKz2KwQpVCxESavmWE6nS
LJw2s64RsHOBSA7eQpBRXm7zIc/kMvUhNGHix85D50Hg6y3PG5ko0LKUaAYWOjb+BxAM8FzO5E4G
25We0kmj3zmgxKf3kaYFbpGj9EaXPqCFWuP6h8RDMYHyIIZL+DHzM30mfGJ36jIi8jDehqqwQe3C
Lk32svjeB4Huy+tatnJHd4uVsxQemdXlM7ETq8O4g6t6DcQyvFEGyimvJSo6ucnJD9d35uwxdCZo
YmxYEZjcwEjCFUz27B6XSYVJzLEH/7qYhfH8MO9nJ1FQiUGXiaOYTnVo3naPHgGENbL7XL3ETfx9
SCKLAiFQCQLgAuDfEz0F/iHPtgIBt0S/l4BpGvem231eH8+SXvx4/WxAXiigdiDHgAL+i8uMjmiO
azsoGcgZVetbkwWJdkkb7MMFwfMziUYZ9CZLYEWYmNI0jt1KdnFfqArQOwE8I+xcdBIwlkJiSop0
xUc9fl7YAhsYAhaTGeTbCA1wkfrQk88sru2FJ5qN9qCP/d9PNLG7WYGWzL5Ah3mTnTyAljSHJkK/
n7cW+4zKxGKQj5EqQ3VX1wXPFZLDMPwUPHEOyygTxETBVAz5c+ESq5J4Crztg9SD8TeWjYwBvllw
quJ+3SgdsoKsLXqxTdhbEnmAxnPucumtVZ6TktfYmocqeutGRrKq5T2rSrnPMgILqxsCDYtjaVMi
vwKQDq3N5ZvrI5l1Pc8GMnE9wdIair2IgUTNsalsN3jPUYoksLrb9QurNW/Ef87ZZHMUTtaozni/
zflNxd+WTmex2YmrDgLuLYyM1M7d9bF9342j9f4pcNTns43iFiyodFpoRyY4FIZlVbIcWjQ747qY
/2VD/pQzNdQJunCbZtwX8UGRjVzRXBAZuCwKzOww1OK61psB5G+LGYlRyy79J6D/A1ge/c9gKEFa
+XKAmYqKQRgcDNDflo5vOcJagsbjilQHb8B3lbtAa5JtF+tFDeSxdsGAz2REIP9HqyJKMllAPFzK
Z6SGlEh8w8nPKwoK06A3QxZ8Wbzu5Ioei2DQSo8FCwTFRBvKG5EheuQd2D4xr6/AdyW+fI7JkcUD
SqD2cjyHVw2ZiQBOS4POY3UhKQ5OGvg04eV+QeZ35YJM4KEjHgjoK1QbX469HfjQBfEvXD51Hwkr
N78Ll5AFx8f+trwotQXSH27xrDKZ3mYokWrt0ezjSBnyEK7FiqlRKwIafwCHrjrbEr0zC0b+u7t8
eYJN9kwnqS7q5gVcqDxNYbCki/VXcxN3fkZORuX3eeR048SBAr5BjL7f59HTdX0YH3I6ceciJvpQ
IzKgMgxEyMmBAfpkBJ4id1uVvxxDvpyriQPT4rTnxi2gdfmOdB8pGhrik0IWUhrzK4JaB0RZUNg6
BamLe6l1+wgrUvMtrVwzrD7/yWz9LWAKUeH4vdKzIQRk/W1RjHl1z7nlmyWe4O/mH7PFSyi/4RQO
rG+TDePKPgqsx9lyGpekFDXmMIpD5ogfUlAnj67IhB+DkFV3gxN46EOOQmfhFsHPTiVKDVFkDTIO
tP1e7tkhkHilH9xKK4CohhZy230RXVqK6PAxogdRSzRpvxk+yK2st08Ken8CrdgCxev6fM/kHzET
KmDiEeSF7Z42HZGcDCiV8VEYHOn8utP9F+kZvaYrh8bbEGQ4hnrHZAtC54f+UyZ/OXSFaQQvV9Fl
h6NCau74X0/dXo5psrpFxQQcOMgqzSPbIltJ6r0a6NfnbdZwnE3bOMSz4zz21ZYRFIiQlD0jgt4J
AO3lQnpt1nKo4MxGp8EY8Jls6UbxB1YKICPOR3SKV1wvRwCF8tebHkV0x3DyiPWDGOrUh2fDuoOW
j206jRRZCghNbiNH8VDwrdT8Wxd66VLn6NwZiVAtCiZZsKbBe7+cPYQTQlIVDKr7AC7P1V+uxNIg
hdbLDbBEusfrazWnbqgfZ5HGA4WH+CMlcLZWyFDlLalhU4QOaE+KhBtJsqDRswNCFyMyauCeQX3f
5YDkgQ1ILOF05PhOTySjF0NaoKkIOG7V7fXR/Fj26YGCDgYEHgiaBL8vV5kFUVRW0G5bXVVP/I4A
V4N2T+0+1IBOwL8rdmsOe4neJzvp0B/7wzMqB1bqSkYDI5oSjOvPMze7548z2cx5O7CDl+FxxkXs
nBQhrYfrEmaa50Qkz3+OeLKf/TQmvFNBBDHFvbNDw9yx0uWVvI/X9TOjN+tsJ9HIajDKeJuAjXp1
/QHmNuK5/Im6VnyZIx0G+QIQhaJoq/h7J2X0FJeg64JmcgzjSIEgJCOYNq7vpR4FERLRZYt6cOya
JwaeatgnutShB19yrCiWVkJdBZRHTSxK4BHR1tm0/vXEN6znj75c7E30A090OQmElk0FbBfe9QAu
YscsLYEaHAv29cHOmlARAsBoiGD2FCiqk/O4LwcZoWzvRWnQduoAak46XRcytzFR/PC3kIl2Sp7M
5NUoRIBl849Dexs1D7iq0LpeQoKf2wjnoiZamroO6MkEiFKcrYRm/6SOF9RjnPnpzj+XMNFD9IdI
GdNAQis8xf6q8w9wWLnsvoReBE9pu3D+zLn8OBVkmDX4et9wdaquLNJAVHEdT+8SAiwtntDC+/Cy
d0F+8ZMFdZidvjNp08GhFb5F0Aj1Fv0qj96YbCGdMDt5oIwZYVghZpo5CUnotm6DM0dsHit3S9h9
mCEgoz7LwlPQa3n7fl3zZtX7zL+bbOWkYftYGf27oBGMHNF32G00Ei1dN5fEjLbr7HAr5FiN2wxi
ItEWwMsLm0JR63h9LHNrc+4hTHbRkBOXcWN0OybtY5OtWfX++ufPGdjzz59snSHksrjh8flcucqa
r5b4VO2tJl7Kv8xZA16C5z8GCtA2OpHTc1yAlkfoANvpXOtRkV81rK20JW5lC2fG3Lqci5qoM+OB
i8XJsS4ZQfxzCHXiPeaKr1+fuCUp4+tnq880UuUGFaQAiirmGg01ExKA7v6JEIASSSPGForZLoUM
NVg9KnUcCv/h5JosALnQW0IhmFUB9NH+W8jkmly4qJRzPQjx0U44EF+X0C0ehhz16rvrw5mVJKMX
Ek2Y7MiRdTkcPkPIPeDg7spCRQXnEHQrhzWaJXLumVQt7pW4XBJcMiW0ekyUrQt7n/eRNNEaGYxb
ovwQCDJYnIaCAn6CDjjc+xjAA45rSuVSS8bchj2XPdE+pa9I2qLOReOTQavF4jio3EIoYM6eApYF
oOBAzsMhMb5+pnquN3gJ9GWsuULVe1knoMUsXR6RNka0HNZ3jKpwQHCmFIBfbOuFbO2c4uPKCoUB
WpKAC9Kl9EYGL+fg47SQA3gOLmCLM2XrKNXCLX1OVwjCHGPzLIdirMkg64hRBZy6OJQcg0frp9uk
egU4OzU3ryvl7Hh+CpqChOd92nrZeIEgbMm1lCuc6jaJsxYM8nyMHXFd2rxunombZE8Qw0/7OIUn
IfkdDX2WRgG7Ujoc8uBjpoGfaJWK0vXuUGfDkp8051YgUoneLkQqVUQtL5eOJJzDdb6C2AsCtYJ6
k2UegFfzrRfyusB9VMC3uj7aOat/ftucCJTVuhOqZLT6YMKlbOW5miv6yYrPgQndIIWbP10XODu9
MorygZoL1DwkQy6HGDnckAslgipBWK8d0bdjSaFBUZs1DySEyKVNfww8wAh6H9clz6nRueCJFUUy
PkeIB4I7N6G1v0rQwVp19nUhc5tCxvpxIHMA6NQUq44Fi2UoSTitGdkaHKCXWIr0Jg5Lkzguy9Tb
RVUB8Ls5RZCAEH05iWHdCkINRByNc49SOGjoqtf8MFo1XGk3YbXyxf5Wyp5HhrfBBSFCzq35xFuo
LJ0dq4qDbwTuRynwxAAwDM8zKD4GfkcF5iXJCFKXxoWRLR1/c5tC/ilnGvfsErZUUGEDjUmCG+IH
Rs5lL4PD6g3v0iz/6P2lcr3xyafTq+AEBCM66D+Qm7qcXmGI0T/RAaXA8UH3h3MpXhUprmBB5xwJ
SXdd23ganzKOBpqGdGFa57YkCuLRLYucDWrTJ1uy7+IyKHrAMBDxLWiPTfw5tFpXmt2v95GOrQVE
RQU+qoDJ9DKLtgXGDXlc3SXlMSvtIHgu/fcwe67Z9yXYjJnUG2QJwLoBeS6BFzQZVNAmdQ8LgxlF
SLluzB75ptYE9SsnmgpnKrwHD+qRX7oVzoZwz+VODvsuDAnDAotNYwXzo9NOzKosTOXlhnlQCsMv
jeJhwcrMrp4IfIux3xF/JuZNGiJkY8ZOeSVCY664FVhKuFc2uPeWEBHntp9yJmlizyKxTRV/lAQX
i6o8zdjXNtSEJczxmSomLN2ZnMlmcDuZdMooJ6lQKcutGhrRZE1OFSLyen7MHU28+3UjeibxxxFy
5j45bfDXHPpjLz46ZtPHNAQfSHxzXc5MFyWGhtsOSBeAMcdPA/xDKadAZu4QvLIkjVtxd2aqCYQq
B+7FvR20wMqPAPNo6fB8XfDcUXQul7+0L1UEUPVUaaGV5Zvb2ICQc9UFp4kfP+ObDTsb22THNWxE
0pCBjMaMeMo/5GtH72zFLsG7md5xrZ5oRGMBDeS+RtoG/QfaP7lRno9ysveiQGYIE2F2B54/ks7T
yozRJRRbgP25yQv7+pz+SKJfG/DkTOxFueqlDgOWbyUrNbh35oC2AEFz92ir6Fud0yPdt3ClrenQ
U+HJtYY1mmffvQfFXLp7/i+zP4a8AX+JTv3J7Fe+7EqDByPOWqKZWo5lx5rEUdnk9rlWAtTNEPRy
Sz45G73OiRVY0v0SZ+68kv18hMn0d4PTF76IY7MO1qh+5SVbWQLUnjVB8kiAgIvGyFJ1qcdxKXA5
m46jzD7q4ksVGuoPt1LzdX1pZ23qmZiJpQu7PENNN8SguLts3gAd4aS7lO9ovwxzMy8LeOoq+reB
CjTRonAIu8FzIMsF3UBUI9MpoQjmtQLLutQioS+1Gu5CyMyEn5Xk63Lf7FSx1IdC2DGBYjLRsXPD
BXs46zNDk/5+qHEdzgyiUIIStGFzHCpENmrwIjCxpvZ27+tEehrylcLuyVIoYFSPb9sJUFAEtZyY
jGk3FFuofUp4nJyxwp7CWLrFfl64fMw5dmjR/VvEZFjEC5muz+EU8AkxikBrOYsN0VHj2j2z9pIl
ezS7Ic7ETbS1rNWK8UYEI4JLXdugnztCrEFYQrGY1aAzMRNtbaWM62oHEyeF3MotzTRgdaT7NKbT
s6VGxtkh4Z4IKwNPU52yhLrwQ4Mmg2JwJaBQc4kKldEtMiOxM6qA5tcRFAx8w4DUvVQ/KSmiCl4p
0vHcl0f0Epd9MLT7jsaAcSAONE8Cqsvq+p6fUz+VGzO86JDjvtUwykMn5YqIxcpiYDAWZB+1xUKc
ZM56nYuYnMJMDnDd3MewGB/Npt4hAm8boJ1Idn99KHMKcS5nchb4OfC6lAxykpFgsjwkpTF0CfVS
o2IWDsElURObn/MpF5YCRIV8ogMVOCt4tPFqRbWN/Pfro5ot0jgf1sRSFkkoAREY1wdmVfe04qmy
q2zBUDX+kG3AYqVHNNQ4Y7DWysG7uQ+0e1dfuqjNWZDzZ5hYkLio25qtRs2sEyNOjHZIzbZWqcht
GBfFih/Xx7w0vZONkAN0o08ViAMS+h0zIu8AORT/gMc8CA1R9q3r8mY1FPigSLBy2AvTWAnX5gNh
arjeQm4OZJsJO8V9HZaUZnYSz6RMDJaq+lHM10is+rHVKs2KYUQweW66MjYy5eguwoKPF4bpyaKe
yRtfPzvNkhxdAk6DUQECUPmSETR4Ijp7Io/gjXMbmrka89Dr7Irf52ZlOjv39vqszhlNmErcRJHD
BdTQRHEbIjKd12O8DOKjIdCafEGTlgpUZu3XmZCJZrq95DE/JtVJfZ3lH33AFV8fxmxCHDw3kowm
1LGCbWJXhhAUIp0zXsyYQ54eExcVziglffeFj6I5SADJy3YuY4Xs3XXBs/N3JndiZByeG0Jv3Pjl
4ILtA6kiGY7R0uVsVkvOpExWiSmauBlQ2aDlyV5IP4V+y9cxBS2SmyVASAMHsfRyfVyzu+1M4mTJ
ujTL1SQb9aJcq8Gz3+zc8llcOrJnpAA8FBVLqEYFKP0USq9hM3aoeEjJHEYLZGJGbUpD5dBw/sJh
MFf2eyFqslBuCO4lOcGNqAOI+C3X0AGkqIPF7IRjUdDYdrV+oz5zC3mBGXMycqIAjx5ZxBGi7HJ7
ZyVTE7dFbBIAVAoC1lKhD7VHBW7kTzTAp3h91Wa08ULcZJAVaSO5DSEu47cxc8MFK465uS6CWxrS
RBdRWtAq+RhuLcSbFg03hR43uzrSAViKEKHBNV+VYBbKhlVORbMRk2PpH0pXr2HYvD9n9z/eu/90
P9Pjn3ay/O//wvfvaYYbmovOmstv//uQfSb/Okav75/lf41v/PsXJ79nfab71/j7L128Bx/+l3D9
tXq9+MZIKr/qT/Vn0d98lkBi/vH5eMzxN/+vL/7r88en3PXZ5x+/vad1Uo2f5vpp8ttfL9kff/zG
iZjz/zj//L9eHAfwx2/omXp9T7+94fO1rP74Tf5dQM4E+gZoFtSMIr7427/az79eGYNwcJBRm42o
41jelqRoVvrjN4H8jguVgncBfBvcs2Psp0RB0F8vAegJlJyolAfVCJBX/v1gF+vzc73+hXqVY+on
VfnHb39yPfw879BJBMx64B+hLBibHrWKo3t9dt7JHiv2wHZqaM6fylyDXmxOAFLXBtPTAr1Z7XpZ
r9kEQO+Kxq5bI9Fjy7fkw9DDrUBBS083D27Dg4has9DBAr5m2j+B4WFdm8iTBGb71K/EdWNU69YF
cPqarXXQs5f7h9IoabyKV7KhmEOx7YucZsRApRQfP7CoB9MAxEuBWqAN6IDaNWiD92mDB+u1zmx0
hTM600ED0Yuo19qpxlOcwGFrqHpkebZkeOA3Dmm68U6kRWHKtt74Hq3pQ029LbvnT5HNYjgibUx+
nW0li7cyXXzeMHqED2F09lFYgaDZ4N980zHq1UOrMbegpKajBLSByAfw8ZKtY4LNyZcpe9M887sa
QaqTo5UGd5BCKtKH9enhQaW7zfhNjyLgyC6NF7T2UJkW22Kb0n4doqCJbmIa0yfz7s6lb7iHbSu9
NuKbFD8MH3JkLOREK2W6YS0ehVay7g+aqtL6YcSN0mV8tkxffHqHuQLbUqWjwo52uvwOZgYqASyH
vhXPRA9vKrBUJFt4MfteDTT/nuOTG1/SfCuoKlq7rS4nwOE75e/g6bWzVbURAj0UaErQtEdH72cr
nvwjcqhWuaopd6iGhrql4cUGf/Ax9nKNv5JyaOVj8TSYka7o/ta1oQcPnTHCfEsv0RpkiSQzuUgv
dSAPJ+0x16Po6PsUWb7wlL0JrZYKtP7MDhzCxZ+imZ9qq7YiUCpImV6EdJP4WDYi2i+4pYgMskd6
j7VuOjp8NjuRMqFFwAVphVR9TDKgZ1H2nmA0mLhdg4Zao3hx7S7SQ88Gjr5nHxPPfi462/uqOxrU
4xkemK5RbVib6KhCfu5fUGXS8Sglp0VK1XzlCQF4NZBNRiWKlbO6vC1RhdA8Dq4mRnv1FFBGzyxk
LXbeFjWet8W2tep7ST4yb+pbOrA6q/hao1JWI/iCXYd7dC4dUH6pBcyubQ10uoRb1CuyohnjX/Tv
oySVpzEOq8xqt7KddPogapxnCKreJwbP7Uhpo7/Sl2j9lfiULyhAl1vRzO7qV9R7iNvqAFjkIrXb
fo02otRbEd1Ze8fABk50jTc5J3yk/jZgto7H7RrPn2vsba7DB9DTDiRl1HtCdUp2lzSoU9J8RAm/
pBdpF288S7UdUDXmGmOQdWgyULCxV58xxHf0FkIHOEv3DNnTYs1JTfeUDrRqqNTqTI3SV2hdDn/+
kTsC3FZ81hkw+d2y74FJQWkMCPh6JewaojW6pGjiOwam0sT0zNo89itepZobblisCw/QVhgHd08O
IwUHwjTYwSy57x+9UC9RBvmG53K0LNGyJxF2Q9aaJ+cUHN1N9yGBEuqTeasB0pJq4OwqiZl3K9FK
3EdQ/vH9HU90btXv0FWqmb3RG41PK3vQD+BF2LwxtNxh2/ib4CPcS2vGp9JronM0/HQSTAnbaspz
9BYztFjxz0d3p74SXwM8dXDkb8jRV+9JYDf889DbCJOcyI5/VrZZUVEQULY1fWdtbtgpB2PQZEt5
ciizi7eNJtDsjT/a5MaSNW7vfZE9YtYawNdvyXqf2+jnNoEJzbo3cmhn1BEehAIDKvZZSb1VqMMs
G6+v3iooNNVm6a23So/rwCDaowFoALrvdUM88Z7xzuu87mrlB7/FVxSdUE/J6zOBMQeYUkJ7szJq
vTW911pPqIKfcFpndEa0ErXBaLd73uS0PXDlHkpAyh2A5Q+qN79Bm0S6rfXKUA6pzeJXMrw3o40m
6bhtqfgd1YpQFbwX162OB8Lfxy2nRTRKV35OVWILqK7dSc+hLTjr6ksUKb6Mvp5l68dT7KuHntPK
TWQBU+8BEUnYRQSCGlpu822LRD6U3AMzzlfAr0s9iSgYWgatNyWa1/hfZcQ2vtyqVoNAkoijqlrj
yukcojFmUHFW3Zu1jvegn9mKRMRU9UEBLTHoiXfCO3DPaSaaxHCPovXM7DiMQRV0j/YuoFuglbps
cQZcGPJ6D0bF9a22+mLspNb5jbRRzPt9Asw4kKuAzORV1EK7wLkp77h92Gr9EWhWYBMDvppOrPE/
QM2BX1djXnDG4vFlK+apeweg9xg4bBYQ8hVNeQI57b7dsjSR6NBSb6fmLz1iYx+NoMsV0MKpLxwc
46TqItoGUIvd+4fGXQkZzjnxOcIjo4mE/OhdyJgVaVaqzlUs6qnXkvpXS8sveY93aYy//28cx/Ha
e8VxfI2q1wu/cfz9P/1GTvhdBLXPCEwNJDPUPOLq8KffiFdAvgZ4J7iFaHwHR8DffiORfoc/h2S5
PF7hgGr9028k4u/I2yNYjnQiMgfgoPgVv/HP7OO53wgOP6TnQTLxowcK3PCXfiPbujES9ExFRdR8
+mhY5VtBr0VHS6T6hIuq5oNFg5AjF70O3lGp7+vUqgCcLPXeia0DiwQZuBK3cRUaZXnbIhmWlquC
fYCvuiLIp/oxZ7h5qhVBpDvDSuFOA4+otfg0oGcAIdFRdJvd8Z1VwVNoNkz2nnq6yhhcv3Lvpe7E
RpZcQNdwG5LRtZ/YFQijCMDZ+RqWHpRd6WrIIwtnqgR48cgr1il+JAMCVPJtgA3rBQo4WPCR+MUn
AIj1Ap0hbHnM0E5dCZ9CepRi2P28uG0S+EnZ19DCSqhPfRYj3JC/cU5/qNjeZkiErmECbJxVIZJd
yMamzxS0i5+U8A2Q75qfuoA9lygDyySBVI9ztLRVjaJHAjR857Nsm4q3rMNbXvPakfQBYG9G57Sm
2KPAi7TpKnYe1CYxucw149TbuDmOW+KaXMfZTNpgEiuz5RpA3BKEdOEVy9mqTXud6766NrYaMMSD
uMh/EXK7AcCUkD7XLqhRfQROGMqG6EAp9jFOfKK6huOgnsZ5h52JgdSBItyI/eSGd2W4Y9RXTqrH
WLgB9DHN61FXxKPR0D+CF/yuVkANJa/EwjWKMLTYEk68/ATCNuRScq3OWoMRGFqL1c5pULXOWU7q
GYBjKjtOVxOgfQ2h1bj1oRuPWiHX+LIzQ8JptUesvsm1TKqNImsMucv2BJcVIAyi9MVgo9bwvJK2
DK9xSm54+WsSIYAXQHUQVmM3yFCsfa+0AhR7ljWuO72/yVheG9JbktMu+EgEBfgoQMGXW12o7E4B
iV3xwnag3U2BESD2qL8DUS6Ma4v+/Q65U0lEA4HsgtLWowk+irilLQG+NmVH7mVLaOWtFDcb2SU0
cQS4JL41KIesEoEBb7h+iy7jaO1KD03znAGpJ452UelgoHgG7IRRoiu+jJgTaRJo8Uj7gMOug6YS
O/Df5a41QPimN6TTc+w2JSNoqx70BufS4IW0d3hNFBizzIkp+MMKlEA0Vls8vasNHJoIK3RBkfc4
RAVaDDinDkDgEVgAKq+HV8TBb+t0Qea1SD5KBQbObhvuNgtBjOXoZ5bwr5vq+c1UHhMc3wwM+ttQ
/AP6JdT9XxoYINbw6DT0a8pHXz4uJ2V8P9IPtE5swnsc+KNLQM7CcMhuKlshD+xejhHs8Ixs6EzG
aa00ckwER8yGcGaD1IkrHGPHM8EigbfJWsa9Jd0NgFEHRa8+QYat+XgPlwPPChwAfYQOHbNF33IB
LBG+2aTezZCbqQwEI5QD9QrgDdoQ6BAvPRxuAupI9kFlUoPHbpZQf9UANLEDB9ywlYQPD83jQcJs
EMfN4xRkR3bgvRKki0Go3oQW095FeIgElZUIIgAd5lB6NzHoicRuIWQ/KZfBqTBa7bNJnUQRa7mP
w1TApA7RPVuFRyENdA8cIgPwNeLkpc84LWGfJBmTYnF9YfR5vLCuP5Bhp+uKqlzQ8iLmAZqYScAh
aRgGdfthTUNONogUgCoIECAgCD8CeS6Q3sBqHQMRw5MNEUQM8Kv4G0GyE+Ypl+3OMcL0AFPB8g8s
WlBrg+ntTty4ihWpeij5lJVWGVvDmP5Sl/aPiQPYL0Ki6OlEty0/SUNw0BifAwwsUJLf6ipCSEQC
e9S2D4eF+bmM5v1bEKoVxnSmwKnTFXLrqGZbNFBgl/G4Q0cULNxKZ/kK0AGWZMmX8V5IQ5YByVP4
EajpE8H3drnJWoXtGN7xaqC+bJVEugEWrO2X7cqN01UjNXoiDHqiekAhIU9tFuH8JRYn2v/D3Zcs
WaprS34R1xCIbgrsNvqMPiZYZDQIgQQSjZqvL9/3VtV7da3e4JnVqGbnHDuZEXsjtNZy9+Xej7sE
22W9uRmyrFwkIJre8eccoxbph30LN2k3iNewDRCcBio7AB4SiuMAczPeitrELwwvr+mW70DLHe5/
7JOqEyyvqvBym68TeJZbM38R2h2WxN17Us+5ubGpPts7Gj6ofN3FmAZb96AZhCskqYv01yUIw4sL
5P5g5SkDm8kxFMLCJfRFVTTTxyaQGxfaa2RWAfDFVWLsLtPDMWpfBsyXMH84TRrEHAuO7bDj/lcE
9zBCPWt2yOeswqkoeWPrZbsFWg2D6bIVUY0gGPQq4Bex6rs0T+Fw6pDAlCzHTD6MscOtPu3NJdcg
m0uNryF731q9N9NrkLxcynCm4SiJOZWC21XIphTIsWS62ujjlLmqg8rbhTfGYlh23yS87nNVp5dG
PnhyvKvU8O1ycQ7FLuXJ2a2gjIrfnHwDdC7jcBeorjLyc+072CPdZeQPF3fbclzDU7/82VA5UmzP
q+C17bc6VP+sAGJ8XVa4luZJFZKuXgMECEXXhtQx76vAAbMbg3LI19Iwd/Cxq1M2VdjW21E0bUt+
7ltbz6PF7enKAHoUirELMkOdFuXibQnO8LR48ZQPy4G1Oeon9LF0M/WQ0aOlXT0vvOLj0eHDx/1U
Fihtfl1xpL4ihfd+IFceAxSJkS9yZPrQDlHFG3LI3BdnquZoeGK8J2OE+x61b0UoeXs9tEU9UuAl
6M3w4yRLd4WmJw53gkK/9Jk/G5htzgcZH2aYBkgALk36Qpp2t63qmKX3y0pxlWfHS0mNDQcWw+sJ
jUwgEbMUyGoY0qpIb5Puu1mBpfS7ZkjwziwHHL192O9F9JbDDTxK8MfW9hhbemiTvNqQPo9swd7B
aogXpwTp0CZP4bLLkf+LyEVkS8r5j4+SxyF+3pLtJqYrsMf0TKZD0z7nTCLuKy7nFi75bMdzoFrY
vRHNnx6fJA/uWUMqsj6o9cvYGN2XqTYkVtLwDIe8emu60mR7k8/nucBEiC42Er8rDMs95NL5GP2R
SMIZJnMigE6i6XcMj+nyZ9JbyePa4N1qYlIaCqyjx8zevnWbwVnl9YDBcByjEyvu0f6Z/MenosoZ
+rriEv4BvOpF5XdrQurEH2N0XAK+814UKNTBU9K9rvYJ6udTkOPpGPYInqj0W4sUFDAc0V0TBrts
0sd1/gpGPC/6ZlZaMSw9OGPOrGkfLy2l4fNuLcC6zxvioLY9Vh/l/Dr10zFCr+n6O5qG+2V9Dzv2
TG1f+zmsUtXu0N/F8zFobuZi1+YvG2w/vGYIzPiNJrSa8KIJu6yCM3GejyWaboeG1C1hOSaYLURa
GZvhqN4PPd4Xi7Pi/ni0o/n6msHhDtfsvL02EMTSDueS0Gqhfgff0krmtnbR2xie5wBudHjnt7Vm
40kCb4Macx9H9+TYs7WmdBexFxWwc4tVeDf2L4XZdqaBxL1LdpdRYiXDXZa1u1S5fSz9QSFGKYE4
NnbA01ZaCzbAP7fDMoNDSvh8pwiMhlJ75IUoh/QUa/QtKajMFK8xoFLt9oVQJzyt0pqXlT8T+SvR
KwW8LZN0qMEpnBqH3om/zFm48yOpOdy6vhOMPWpcj1ZM+NF/giA9LM6fmbjYwE1VyPRDMP9RvT81
MCSRGQMTB6K7O3YeYkj4YLVYj46kw0aZ3eXyEaVhJgy++sNTaK6YxikdTlt+pYJPYgAE41dZxqUm
wX1vhjrDvNK2bpdCtxWMGm3VXNLky5ikygleW/i+xjitADKcnSA+jEqVBNBm0D1DV9sSCUcFVfWY
bHM97FpATFH2iq0FQWWdz0Pl+/HM82+CWBNceWtDrlBqDy0oBgagHJt2f3N/3oqjoQBxkhvQLlfN
8tyHx9UAedKHfsP64rtZUTaXa9UBM8rkKaF3WMBCHEJvHnQAA8hjGx6m5kyX69g+wl5VNccBXUFO
rjM91RGCKkAvHWdA0HPwM9u3BrMXep8iAbqOlZw+ukJ4bslT2DJ/ePkyXX6OGG6F5h8X47otUR9p
XlTNKiv+osa5znuP6wWxn/ZJZ+115zBI4NAWIQLlOSA/mFGt9g5WX7Uxa5VBC4GY1tsA8/dioAFh
Ht7n40feHfstqgOrrhbDd4PfU8yw/Q4ZcU9kPI3p7da/b9kHiYZnotOKkl8BhMn5PWwua8eQnmBx
TkFAsab0IQYT+BT5D7vpqvd7wKoNBiLWnWIEtQfNLkcO7KqRGCZqF4JnyXCB97iJQMQXD0jtqbkH
cEayGnFtJSxxK7tCWIfRdUpLvtWWoMhEeEf1sldAgDNA+4ycNS7TZDqIBbmo5NkX9CEak53NGV6W
/tDrbW/zopyKAJF2SWlGLA1gvGLTo52vV6gpsgJK9Ga6JsPjjKq8BKbMDdsVGba9i9s4B06inhv7
EwTudo7FKQDxgcz20s39b9glpVomDGzInN0BlcCDeQ/itVyKYic7vHiDrZZQ3hSiQVAQLuJ+rZMG
4/yTiSGJFDBdFetujjGv4FhP6VZqm1SXz587zEcMrnJUIkwXIhfVHlbJn7pR4Ta5FLn+7DVe68UA
Mm123Aa7NCwDGdUIUqqsrAS+n9A3iF5gJYeruMW3G+MTJg0oRC9vomjapYztBpSYYQMfg2RwPg3l
WIhahkcm+HkJadlPDhRMt3MDOrlLuCaK71gNPUVzAqyzg5tOaG8DvMsMuMrS/Cr4j80I92KyqZPs
3hbnKdVljsW3rsdniWEs6w8t4toyQD59lBwEbDzyMSm98NcxJv6g4T8XT9Vty8teTAcNVojOw16E
+S27dCnxfMc7C7II6UP0SJzYu3mrpwGnJ5xuaDvWY0MxtI91v77YRoDx4ru0wUkFHwRTspTb26FH
29mLm2m5Ez3aD2wc2cvUauVnxNXtqttTpHtY9LCl7jc0Euv3jCsT9i3ndYPcOm33OTUYVzXsoO5h
FrqbBd/z1J8KNKKswEDf7rJUfMcZ22+49pUkAF0+Zmv3EfwakeZVjkNSNxmqgyBQ2qH7xHeUJ6La
gj0u4yW8ikNf2wD5sEG3p+m7yB/XhVZbi/In33CaaQNL0vBABYy7Flb3QVr3LcJxmo+ZoDMJxJE6
jMpIUzfji478XsZ43uOzl88YCpB5tA99sqeDxx2219NnOwCa326ED95a3Z9XSq4Uf2vzNwFfu8Bs
B+PgfDVidXwe7gIoKQ34LL+oQxeZA0C4hA7nDa2TkN2/tBP/rxHnm+5Lj/P4u/x/g0tfLK7/a1z6
dtTm0/0fwPTlD/wLmI7JP6KLuUSBKgzYF3mN/wuYpv9A14QopRS+WMgh/qfU4X8KGjL8IaxTwx8I
m8fJZeT834KGJPtHgTxq4NbIQ/qnouG/A0z/m6wIS+GApJFYj91NoN80+fe9MT9yrWPnun0h9XI3
9cCgL29khr6ghW1YMJLxVSY6/psVo0CZGNNZVyok/pmNSfsEG5fL7J302V0QzEtX0pzDTes/fZv/
F2wr+peQ6j9QkMuvWWB7Dp85hkQuo/TfBu8uFnMxpBc4FXVD7bnEtgKkOyJ6zdqsdRURFq8yiRmy
m+GlG6yV6IIewZhrW0zoxsdigS8pi9F6KsFc1YdswjBldfQj12y0uwTjO/w4toGLqvMeL2VkOtxE
GbTS6DAiALyFiWhwiFeJYSmXHflcFsqyKsdY625l64E9qCTGmns3xvmyh3dyLN/GOFbjh884Xv81
ssxeoNsJXczYiex7DIvlEfE8sO3S+ZiZh2ie0e7JtciGQ09ttxwbeOlB9RFotOvz4pkop6UjPUbr
wSWlVglAhNwyCTrREgbybYEKGhb9PP1Ad9/EdQKjwzP0a2lcIgYVTHe+Ds1nFw9hXAYhQOWy2JL8
Z5KmcMeLmYMA7CnQyUvZzNtOOqvdmSZxX2svW6zB84TFaFSdXtEpjxdqXUmg7zbPQtS6AWM5xiw5
YZUMkglwZKoR8a7PA1DW2yoH/J9D4/qnTpniJ0SQoYZ+n+btwXZFqI+KRFyUBU+ohwosRPtQxqns
96hL0ykdkPeyo9sm4IM9sculzBS5QyYfA3uqUvLYNTF2Y2DSjixbRObZNTBXXGK876DuPYe4Pq+K
hEfsekAA3DNeDveepm7762jPPkXPLciFPHV1Y2LCT40p0C4G/TS8SBP6HF/yNLubHNsh+TGCXqLd
xbkJSR2g/gHOR0JJXydFb09i4+S38Whei5aEJ0GnXOzHES5XyNkpwh3kngjkVvCUgmuvmM141pJx
td9gdMRvGVu5Oczd6iDhQebYduwa7KvC5dMsqpRos7Yzyy7Ww+1it+005sEACnOZ8R0727riGKBT
R1vFwsB+TCbBStpo0xW4j8vpN0Fv1cLOXmMVHXpFP2r/IESfCOS8LH1/TMfBimuiYuS9A31oIYYb
PIxKwlBHhteFQtbNncMafXfV+AB9j8pxwL/DYgrEW9SZFsy5cypogdemeZ8thzTRRfY37do5/9sS
t2DuXppNu3zXtFhpfW0XE4Hy3/SEFK7Er8GjiGyT7vtoY/kZfibdVAtEjMPxJVKY+LDjzhpLghJq
LNyfZdF07eT3fuN9C/K21QZL1GPYo/n0WTazz9aNUD4ssc/9d0C2DTIKu6aTOuKpTkDzB1jY0AyN
ESxM7ogt0ESXoDmS7aAUgK96sSuxL7RwAiy+Tmx4hdtZwwl8Q9Ny7NeIRa8B5fNwleP1oLstmcXX
mKnN/NGwqGDrHpvy3o+I0uic/NVUO/6Q2j4CTAcBM0gaDD/bpacjrJ9ux3TcoLPUjQ7Gn67wEd5v
yiWyzC+vN5QizZoYKAxGTO0QJKlFnOaCsLdR+iScylmHa3vLjZroUS3wpkOAXEA18jKN76B2NwX6
ddeaIDmzdEvoqzTxxP8MGSyR2Q4niBpwVmpp8mmnLgHlj/iyQwh8IIad73IvljZAoruYcYkuMAVt
YDq7DSEWfkLj4zE5DTEdoh0PZe7AW85db7G21+amOS5pv7DbRSBN9IfGMnU3q3HbcEYrLoJbqoxL
9gh8KEJV4pEGJNoJk+f8N27yudVgaly3ACvJo7aOmlTcbpFdlqO2Ywi1UTo4enbLGoOmQ6xVG8WA
KaaxAWGEX6s/CJ6S/lpOBiu2I2cUYoeJjsNyU/BZI+GoUdBU4E2emwJHwRUKIR1aFOmTmDs8sKod
AoOWdbHFOh1ACJDlaINpSo8jRmYKnNcm7joNx4JjjCADhLJD7hD1A1YTIgw4DUhWdxO38K7LANLc
gjzDME3V2D5ma0peEkuHb0sAAPm5OzATHbnI2HXa/gXjvYtxerGbv0y+2uYmvuJtXivDDnPUzpBV
NAMwAMBt61WAJ//qxABlmtX6jC4XsDjPYKrZJ7Z5KhSDFo2RC75nQ/K15VtwmAXS4T4ngb3/cOiC
ZB/aRCboZNU0lb0kWbNrMxeQ0ziGkLeoLX1zbW/eItoakDqQ5pe2R1vdFZg3IeqYSTkuOEyyk+vR
h4vbgQxiYalc0BEMvoIAaDaAOLNVv5BFpnejKpZ9Ct+vWmnODxsZtmMaMGAQw9b8iDHp6gUOkXs3
wQm9aThmnjGxJ9MQepoz6XZd3mCHUJEWYx6ih69bWH7ukR+pvloywGhUo9QQUVhsH2dRD0eVON5n
LZlufbPZPeqW/TJK8nNnY1klmixPBfXj7aRirEd7g8dptthfw64uSsCAqwTikyLBPRGzbTxNPKCn
LhLTOzCj7DjhKNwEQwi8hPriNg3aDemtWikg5uEw71GaVQcYWsBNONV4YauNY80Tj2WxOz3K5TPO
PcYa5EUtJaexONO18SdyqfRB5IoT6ds4uElEywS8tmn6a2RGz3JJGAxNWpyCJd0GCKwyNc8weo2H
k2/aLK3lmOu5ZmmwAjq7QOyyCaSvPUv6N46KM9UEW268NhC2o+mBq4J5D1k4ryAZ4CAM51a7vHoy
Q0JIGQl47cZWRztJov6uB7/xd7IZcuxTuJzNNV8md9HnmBwUtovU+pR2HfqnacgGjbNwYQyHtXHL
HyclBuq4RY7aDwsMB5dLcfUemjnYVnvbGhajCWhxZILSFNKot1wOS5jtvZcBLquhAf+l5tQMu0QK
n19YhFmcyKbD90mHOQHnYBZ9tEN8HzEoBmKZ8XqOGd1Hm2NHzZSsoabAox5t/leCIDOs+QZYFZ/k
BqLZehGXIx22g2DQHA08FQ+iGX01w1T0q23YI1lSaGUJ6IbYDtFeePyTH8FyH1oSJLuBTlkdIhSh
7oausOcMvFiyIRQ23mboDQlhF7fp1cPjH0UaS8UDZ+XieHTTTHkH/gfDQ9VkzmPHbTL7eIG5IfBL
wx8UGsPr3jKoCJtuuCJddhz64Q3+wuKFt9lwzQtUf5yKHOPq2mZBUCroaOqUaIS4T4mZQdVb9ZaJ
DB6bTKmXxHVhPa5+2feqBR0C2obcKAMlh14zqUqE1viTkfCGqG2SOOClJAnXJ/hTJGuN7ddRXwnC
8l1kV9PfEsfy5hg2yMxeh2k8zsl475rC1rBL/NRxTxJcmhl69gSalFZqSIo3mdUJFusrMYxQlvGC
jNd4AOnBxQLBkmQieAtEv9O0f7SuiM7ea1cCwV93hk3Nc2fZDqYYMPzB2nS5oVWs8GGHK0cLX9pt
vUqXrj0vi4aaJNYeO1ISDCWfbzQF4xajra5jCakyHQJaAwaq+CygOe0ZQsbYdbGoV5uNMRQuCINQ
IO1KBZAKe40hqh5KEdb0yOX6DNlG/6qll3+7uYi3R25TI0qOA44GaOwJP0RJr9ZjjqjntUI43Lrd
JnwaQ9AxYfSJcSJnhwmFH1HtCdYrodcNE1tBQV7g3bSOXbM2GCBIoAbDF7yp1Efs+AI9XLrOD9mQ
TtGxkFYHz2PjUdu2fG2HQ5PL5jfiMgbW1KRzXm5jEn1IfPJun6Mvb8tAZQDORL4wswMzPco6tMge
PKsV6qC03TZciMsyvMnINNcI0pLbwa4ZjLLR8vZHxnoY1eTa0Kzitl9Fif4owUSRy+VHFT2+uJ7i
lFa62ZZvSnnyZDrevZPGQ7UMO87JlFtmZQavzNW+9+HCh30WIjWh0hYrArfo6iGhzSzj8NvXI9Du
cY44NtDCbf1J1r751MnEzb5FQFy3x3QiX0Ri86+xTdVynffjhZiK+ix93dbEgbfyK3e7LNjA9oG6
Xj34P2SlVrbIYsjGLVRif9CdBX/Tvm3vlDfqoSENuLamGQHbChhzgXpqYNiDXs7/0tX4aWec1PyI
l0PDMWxMHAX5uVzKRbN5A07UkxWksV71HQVODzB4iiMLfficLvsAXtU/rW+yopYpbtwqLBIHMfbC
MngiFCuw6Y4uPQXVralEm4zlSUhyghB3B1HFhxqYuOieqNfnKA0iKM1dyMxN1s4WKuUA/RNUHXr4
8YIk0IUAn8PeWbTmMxiPkGUl01bKuhig1dnZdaQIR8y1/WyKFJlYElbKvKKGDK+dy9K7UAcRtI+s
9ZcSCce0qp0o/JwR3hRCtg3eFgrivIEkOmovYVORlhcZSCRDlDGlY4kI5RYMmVVdB7atkO5rYByk
ECJdsdK92WZ4jXwvzsoly6/qo/5mDW07AKMehh88qOJOTTHIiykcbXb0gU+Rh8QEhKz5SPVtCPbC
n8N0/ieJEUx/56EDYIzuGpqTqUXHAG0c99dZt8WiNHaLp6pZVI72aFgJPmnbhGMVKgdpj3UYfKB1
Et099lfMI7bqQcV3TRFXUz7A1jznorgV6wagzvEc3qjJaAeGSwLaaDwrD8hP6vEFHv+elmB0LpHV
K0nvk8ZCrwtgIVUwviWIXMKzogeg+iAMvHV5C6wQ8WQAoeFzAqFAkwLBhCRy6z+STS74y4xzaaXT
aIUVyCTF47r1sa9g+cA37OMLNJ+mayDtXZxDaUkyrqJSm0x/usk4u1Nuhm5qcIv6pK6QIH/nVP3E
i+7vrQK15ohAlocxPcavJGjotYtmzAmzDIBd24kMZTgKXjwVuk1z1AV0WiCDRvGR6UVhS186cnaY
zyEvboO+gxTNULQF25S900GtQbUOA4WesJib+yUmZDnITk+PFFPOnVvTAXS4nkAktogM7evVSvE3
COCMUra+Mw9D01gczUCG93Lswlc1GvUexkP0IzajbwrKxCtrI/U4spyA7xVA7Cqeq/7GD1SyynoL
ImF2EX3inGJ1hMfNeOuLGGA57jpkxqyyUQNeHk0KoLO+f1hshJWHDQKYCsQE+Q2XYHoaYOb3s0w5
/VJTDp/qdGvhEejCLv1ctJ+iklEq+3LNY/UULsBxwQ9wej9ICekHnAAxCqKZGP/kkEHS42YLV5Q8
A19ZxXDwu8EzYl9mXdJHWPY11wlA/qVE4qYrqrBtLETYjrUvhrf6OTErrihaGFz80SSzb4wAOPAL
xn5RShX1rzqL1V/hQ/w7N+C8dNCk67HLovWGAMnfQItemhLQbUCZtmYpPop5NS/WdgHwlQZt+6Ut
Wv9IpLb+LkMSvWmV8ieDXJR253nRkD95YZDaLtIherKa5488SAcGO4V+NiVmXVQ63oToWbwxCiXd
2hlSywQISbe2wJPijQaArEQ+DCcdbJ7tzSiK8RoaGeyVNC2Ls5pJRflNJ+kWnZIhF7KylmcbcBKx
YmlW2x3piUJaEjhOLIRCkCZOWEYFt+9NvF4nOS0G0HM8jdE0juhXJcy0BEhcRX7WJB4/FWpEDhkO
hLg7H63BX+9o+qHnkNV2zi9zwdgEcCSH7AdgFrvgHvHo0XIE7TQ+g8gd4SabzD8EpbqreWIZPEeC
aMOSSbLxTzOiEcbIkrR7GFFh3Qt6DfTSAkW49B3ZVsh8UPauUp9QiONliBtXOAUeGO86LYfW4e+D
WAi7p0AGt5dWCfxndMUcn7Bz9Kebw7aouiHcPiLGgu8lgzoDRrpaY5PKa1CAm3ID9rpSDsJtgvtO
Ocy5/llj1NIavXt8N6fZ+gW513w9pRloohhN5AeZmvll5grtvs8mc+uAbYKYz2MIHPAtPNsJjkHo
jLLoic5IntjnGKzzy6ZaDHtq30tgtU2ylH1DQZAqztE3LUBPfb0EOaSshSPodTLQPae0M5fbEbEZ
KVJ30ApUhKQD5qPZFt9SipF8JI2x8mFqLzc2NOLBFUsTLMhQo8f46GhcsKqIEA9YT5L1Pyu+O1W3
vY0+RefMdIa9EebnZE5ArjYDoM47zrzCCg1JWFi1eaptKZd+cSD70+hGZ7CyKbWTy28fa4T5TnGW
3EPUAb3PhDOCxS3RkE+P3nABVMLlB3qM6QXb3+u1zhcaPjXxnEFssAIbKMdAQUHgJdPgMU2EBcF8
S8SZtAwbt8GqyWOrkAo5Ea7AvwLRvV8C3wX1zEx8nGN4NtAuTG4gZEn/omHIIarh2aeZLEAkgxbk
J2Et/VCTB4ygwBm9Y2bB35TK3Ie3Hr4/lYQ95Z3WCxw6Wnk56LLAMayDZRbJkxiLTNUTbzwkF3M7
LXviKL/Lx2m6032Htbe5G9Evabx+EkSwhU7WhRlUyUUgl9uZc3CYZFHrhx9Fw6t1Sab+CrZZFL+e
Q2lEv8HRKE+x+h3iAmLjVc5YMepS07ky7rnGrCDHxpyA+s0Pw2ZB2MEiqkXJXxMMZ5MLRhzaZAwf
QukSwGhuntI9yhp0x2wJsI2mtghM7tQH8e3WMKyH8cX3f9OJY+LNpwnpadpGE3wzIYGmxz6eFRCM
YB0d7vaCPwZRKqHJohpG2o3sILeK1+B9GbIetMEyYM0F4dQpOIWILFtNBuo+YxWA8YVt9XqT0tS9
k4BaML/FhHnJI737RchU32syqcc+oflX0I8Yx0k0jvN1vyzQaGyB7d4HGJ79UI0+AOcPSkiAtLhN
y3kl8rudlJhwbXJ0VcRHWHWcqB/ucGlAcTuPcYa+f4yfhNGhu3aeQnczZROod13Eqj0lgQgRqapD
Xw64Kd4WibsU6tYs+QICUXQ1/ILgsz3lBozDNncbXONSZSG4iX2xVRuL9ROPO0AYdpyxIhkS9odn
4eQgTUHvAJQbsucyQrDAaew2ZuqQrPwNJ09xgGIhzPDTgYBwkJOABvxC7WCdMDMeC58tRJh1oXE+
oV7d2jeXbA67sj0uzJKHAdIBlnz2txgWu3QnG8BngDjBdZS9mtubrIDVJo6ZAsKnVWewh6dmLBVh
sOsesPsLxKCbWPeY9oZjDyFiYO25t6CmWx+HPbyZum4rSde5m9lkzSNqH2AWxFLZ44YqtFVglMBz
jUD3vp3yANL6GLFz3gWQ/RF8Lazs0WNepyBFol0OPhglQRaHGKMNHoGYsGCLaFdVdbMoVNn2WGLb
57lpzQ5POvsE4N0DiJAp/5B2BWkNZgk/BFhcfqfTHPsiUknxZwX+C74dcZmv3o3+03Z2e3NebYhs
lhk6RqCBA6ylWas/U1+YPyntF71PthEiVdYmsAbn+VxABgLpy0tXrOy59znhMHO07Tc22jFAC0Yh
7m8ajJEAqrh+BNjFMHGqFGOXaDZUdzWK8I63C5YRgnGECZpvFEoLWgEzVqAdIRKHd+OdD3qIyfNM
Lmd4JfTvq0FXU+L2tVekRW4cKkVf4EyaEdrmSfXwdoLpe1nkE0NjB2TjVosseWQNzV7WVeDuYDEa
06pbvbijQkGHtTUpwWPZphiNrAoktC65pS30rEV0w6xAfcZBJ6bMGqGxBzNqjY272GOPLGjtFO9n
OAYzSC1XEIlonH1wJETzx7G3gBY5uhQBndNMDnTJBiw3eDPfaTVB6EFQ4ccSLQgg6anrHvJBdvCJ
mgCA1zZMoG6dhuI7XgoogyYWpe/zFLO/PEMvW45Zttz2NkUuEvqP4gmyzOzZTzLvYU6DG/8Xrz2K
+8oS53a5Q+MACraNX+CChSdtcjxfYArpjNXA2fSfEZ4xdqilxd+HTQi9npwdR4abzUJBurlL67XN
gYfIYy7sOweAB33NgMydKnNbPFR0a8VdG6YKG5fZON9LgjGlnoRl/bGBqziqGl2gz40ahQVEahoO
JYWEymPDOjHaWAgzU99AHBjSJntquNqAl8LJeoI6PUqu8y3HoeF8heTPIyMEgPqSFI8dQjZ5uRZp
csMYhGRQCg6Rgqw9xxHOBofFwCHdutuYLe3vUmiwMkMIJB7AjoGuED93yMt1lh1gxxE6SpkkkPbQ
YHRkt7F0+oCDANZ5i878D+bObEdyJMmyPxRscF9ebfd9X18Idw93UrlTlcpFv34Oq2cGlVHoStRb
o4AsIBEZbm5GUxW5cu4VNhNWtdDnmY4EP7H2aKo5D60nFs7w9TTFMlPeJj68cjzK4qoOwvlzsKfw
QVYlGVm1PTFkEbOE+m0k+bInBab/kfJ73eeWSMEXvSk7+KGoxjNBAe/usRS5aofsXSw7Or/gKpoS
KGAtGufNqS2eyCqH5ds7Ye+6V7ZlzT8sKCkLEg49hx7SldB3QVfBlFVy4hj3hVUoTmbMIBeMKc18
7NoufXOKuGaaIcWXFXYdBx4zEO/E7BDRdXZGJKmBmwdjfsn5tDNW33YHxcXwSOut+k0YjJ0D98IN
WPXK47aiyf0OmSuypivI/WDHGdmGwLow0JBuBiozd63qVY5z8Vn0bXtbuhrIuGPv10tK0l2/d1OH
grtxDZ9uqS1eu1ITtVNQkqO1YTaGoisJYL1ZuqG4HVSWAN559thuAuovAMCi6bFr2g3mMpOya2Lj
GdV/8RRPn5IjAu26WU/rMLXUw+CrCEezGcVN7rUp17wzL6V13k9a/K68BXpyyvhDm4lVsROvpxl+
h7lP/FPuJMN7PaVduvcVi6Jw5Nl8jWbVlZ8ZE+oBqG/EhVxN3lVfV/7P0LkGK69TVVg+Zbh8FEtZ
hnthouZhdhBY937qz+zCYx32liEnhF2wRv9v7IadbIxdu3o4H0RAen1fKMjnsNNIb6hLgc9XTgQ4
yyLOf+KN+t2gpctOcjaSLyzwGz19KMtu6C9rKrYJ5E/6DBi94tJk8/LN3qcUbZJgHci/VPQ3aa6i
G2/O6gFSuub15iUx9kk61s9sjeEgY15X3qVs91pd87Z6sfK2+mRg7L+bhHN9Y8hNvnQsKd7tKWnZ
oMamoAsIaW6GqtYVE5Uy5bA1jGg3jA08bp7e83CCy0T3DFdlxx5n3Sz5vcxs2OYJ0eDMVcr+3Vnx
4p+6duQcDOsu+IjZlUVKnMV8VIxR/YPUOZ1atF61W/zap0CaPZBlo6fg99TbNNFmcS9GYthJI3An
Hkvins1rmmWCYsCanPuGEKw3dpJmT7kkY4+8cMJcuATwHHERTq8j7zP2PLun+hKygPro2zB4tLJe
f3uiq55oOCEVye8+H4Jqqc46hmU/omhCKOpkrHAwisa7T5gefKBYuV9+VaPGAncb7AKq6pt9Shu9
Gyhko42286I+WY1IHgzTFtz2fdYnWyM9doSZeM5gwUhzZgVNIvWSg7Hms9mA9UFp1rGMHmIfjGHT
z2oELKVdwp81jbD/YVWX0YcRuvxtjzmCC3uzFdh1sPoqyjmhYQydmC8Kvh22diOGiZvMx/qKvh0n
z9ApqLpDLPggYD7hE6My5uvSjgzYNhPZ0jjxOa/qY6YXRnztEAWnPG551WvKJm/C6KfDxlmy/nJR
IVB+QmnLeIh1Pi/ov/7PPGhL7KVVy3nbjx70ssNUDA0zZKWPQ7/f7ewwKc5jEXUBi1FG64LrGfCk
1kMc71DT/AVjgmFcn68VI4izve4ZXYI+PmeYGb25tZq/Y+PWTxFlGz2D6syz18emv+TkQbPUk9vd
KUZF/YYU4urQ8JZ9sXkg6LbxJGOG2n1vrrTxJnLn0iyhkI2yoNiyZiIkgaV2optK2u1eNnXww64Y
dEaTM11h66mimqMr5lNq4SRe/SBOJwjNnvavl1H8prnr0WGmVLfboctnvoSDnBN2LLhQyFmrUrhH
uxvuur7yX5PF5JepZcNndKQ2r0/JusmpMjlVjmkU3i3jLmF1SP0wRTEA2ck3cNyiP3kSt23nedZX
kLcNQQRtmb3WxCPvTVMyzB2m0v+s3aZ8rJnZEakhW5xAoest7U7m+QCEyujph/4JgLJXU3hPrwgi
RV/uw1iuBG0XlJJaL6hsmpa1RK/sqc8onoCTG0btv8kNstYMkcn+UTS/xLw3gJzb2SuIGKu9fvU2
IMK/2p7Fcq/ES3iiA1mnJ+Q2PIbR3Fb1jXHaEuzDoNocO13xkXDtRLcjUyyScFrj3I0OCj9P6Kw+
VBqPmjp2lK+WJ9ovRUwn3wwpxAeRQc5TXJugPUgVyUfXRZHehpZJbuM8jOLNVM0hxWS/Gmzoz8t9
kWWcbConJojumG27yDV1gq7UEGVJNkAafnZOQEyiwgDDbRgxwkfVJnvdFgTwbfvEKa50lPKJzb63
PJiuxaASyxLGmKcRkD2TSLb3zNyTE92Mz69jnbeg5tewDzQPVlxU4o12D1HVH/3yfXas8L5pBuBz
NHjyFKLQw0Uzm2icz6Kx4aHKSAhGMKsz/dz2pXgYZgeKy1uMxIUkVvtTrU1L3sWQz9Pd4K6/Ys0w
mF9roNDIijLGojpqT10VjkcxieDNtNMrjGNvTcre8YOODQseIqReiuGCyw0/GMkwS4M+fgjIFsV7
1xtiu1yRZAsHbTvnV11V+MEhqsXw4OpZ33VtZNtcBpIsDqxody1Pc4aNlhW4OOOTkMp9nOovi+0c
mKl6v3limJV+WTNP1obHhY02uayq+1iX4cPYVxDT/LCBZrWw5QP4QdbsmaBlL3bdooTDcvufnuwX
eWB9MNeQE6LmnbK8TIOTPfh6Pql4aeJN2rsxxtOwdcedSlnjzJfVS2csP02WnXEizCMTQkMGdlVZ
9X2iHfucJPy8Pq0Yjw+OKEy9SU3FNYKdDx2xT8VgMXEOkmrneHMnDpGOBXp128a04NqLLiZsrATr
NLoINwOv6CXr8vApGYVPxk+9ZFAScVncRT4jly1Aiiu22nbL11kFqF9NJui2AqrbzzKJw/wwJMhE
2wR/Tbrh+moJ/aBoIUmwthoOcSvFoD45kUS4nKQKd5byKANDy+H5xwgdXoadYYjTqQLGn7sug5jI
/G5m2JML98LhGx7j0oqyVxvC0GzU4MhXBbRGFhx7JTZzNyNBj1Y3t+szzENP812/WMJishSyEeR+
hpWGMCxnHC9eKZd6WzthV28jNoB+jgvDjT3fkukz5QaJWJ8dOzWrTGz1O2eA+jYmpfnotEuFFdkD
Ufk+OOIpCCamKCHv51Pftw2leaCtK0MsJXEGNPfdxkfNmlYnhIJ8V1PKN9cWGUxVn+kfTc6/OZDN
GQQ7UWqD+hRyNG5GP+Oei8dwUfsydO0Xy2Q4b6LUa1pckGvyMG1KRo5WVAf1zocxo561fYnHc8qq
KybMGhMumspNlk2iPoAajTRFqjT39PfF8l40XfnCKk07gUWPwyy5cE3oTXv+mfpHhr9UViWT4fKg
pAoei1nR4qA04BAspVsT69XHR20pTp86MiGmidzwZHlO6eYb4Fb9KkU5/iYR2ifJi5XDz4VM5wUH
qN2oZz9sC7Jk/GC5ZwbDx56iJMujW+rRQ6PQTn+NTB/HZ/Xihdd1YbUxjpAJgAEXf4b/iSnEjVpS
9JI8zky9ZwqoJRWm03eHAr/LxAeB2ZPF5NzDDLUGZDhMSmg3TlxgB+vzYBzxzFjjb1d2GMEg/6Lf
uKqDBzZJB8ccHItWMkoHlzrWmv2bya/ATlF1kNgVuLW5zJZ6sQ5ejWqKdqORr7xOzKseU5gL1qjg
3BjtUD9PKdQyuOK6LMqjjP7ygpG1So6tkm9LhmO8n8I6XVslWd+x0Ix3VzaKpK2hngUaIoZ0Ol7y
TqfrtnTXjVOu3QB19ZHkVs9rm6wKWAymuAsZHBCwE/pQZzeu3inTjmRPcDJ3+2pQpt6hK/XXE4oY
U9iFRowxjjX0O6V9RJbWp5k+5mbCZliqnHTJ2Q8iLGt82VH4My+4H31RdftAMf30QJT4qalbItCC
mYNgU93A8NmVffR8xJ2raE6st67U0biTdk4KZzt68jJdxNScFmSw6RAtbPk9WFHOlGQBWZd0J311
Fy+MXBBOW4xOIrOmqyxF9jmKfP0Imcr2HVfPIJ7r3GP8PFRV8cZ9NC704uXwM+GEK7acoXixqqpV
8qiYB8MC+OXibYQ7zL/reJyf885jxjSmRmcHy5TlhEDg9st5oeJywv6AIn/ISgKe6UK66KFRYxOj
S9cdU4bOpeNi8hc2l0wZIPTKPMyuez1M551oJjCduvfu+5QiZugjEA9Hdqbn8rEM1iTH5pIi8KN7
CYFf5cGTg3GZUc/+WxGOkgcqtq2XBkgWfmJMiwRtPsN31mhniXcw0dhEpJP7kgvJEQklZFwiRKBa
VodCpfK9L0q+SgRohvc6Mg7MKT9t5mmaY+nvW6uzBKYvOTMprqvs1PmKQZAhKY7qziEnfx9kWYyl
Sk9tdT/VQ+9t01SRR5B5VTzuAEt5TEcPgOfUArwPFwJPI19Si+0tTPT84YduioU+UoqeG3jy861P
M+NcEcdK5H6bMCjb/4qhHxvOdKDasnEPSzQmxC9FpSSlTHM/HX4NrMazgpnYjyEwWXDMoqmgs6DN
PgvpH5GW7HQ+b6fRlXvGL0SDhKXA5QRaK+/7PqmfftWl67R50UH5NOWMPOUu/pU16fCyAx0tt784
8RBEgea3agjifttWRfZu1mz2tTLElBMODVslZ41kuv3VdHM2wqckWypI97LNqylHGZn182gy2R9+
1U5F+bEabAWRju4hHrp2wYEcZi7VgcbMPZV53OyLwCVLr9NxSbTpsLpQWZHSi0PgJpi925Cb7KwI
Ut87/oos5sT5gBmtygoKVhf1QW4gjt3X3p1RVH9pkFJZTriACmeEPxGunuwTMFvKArdMdXe/BuZt
HMQ1PEWwcEzlY9d92zi/faQWuJIdJsmKSYaXT/lBxa2YKb1ERpeTRfL8lyyGxR6lp5G+DFR72kXD
TavplMQSJL9/lUoE1RDpiF7ZSXcZv+i2cJheI5L61n3rE8+++UXrGqCcrYRIiAy3nSLGmRVRBBDH
JiAPpWIeASvc8kr6XBMbyFM0lNvJmrp4z/b48gPZgvZZLoys+M8b+7utA4iwKkagqvs2JUR4jqzr
dBS12vyKsQFzok7lPllkcNbSu5M5MBXjW8DOAHfzy6YqbofBSlmHqIcXKhGDZ3su2hsTMork/q5n
/piY9Dpb8/l7hsJZOF8FEvasC2gJCXgEGTNNp9F1rdvZC2MssZSqzxqA80NO4fA+Rot3LbI0wyNn
5eOOrsiD8fLXhVRRbRMNpowFAAmzSqZ73fp3/tTIN+TKeNrYOlyh5NxtMWGmofgJ0OZg8p0WPyUV
QLT1itGf1ktivlUMclOMdZN8HVCGF55vOY62kkbvQ2Ug17u2EI9z7lf3AHfqAhJ4ro9LlqLG/BJg
DV02Kiy5eHfRR0egiI0PeNFtf620gq2ZZ+7DIK6peyp835ssc4JHky9Kb6swwnDhNhbZghCf1zCm
8bxXdhqdQ/11Z/bkNE9LYJlPXAvmw8d2St/T+WAwvxJcScj0IWaFybOwdiIAb3J3ZOdRPUHtp9rh
iJPSK3G7LZFSeEgMVSqAbTI9DKHH11XxfN+rplIFDoiJc3uEpoy3w+hN126Mv25LpFN4n4wOKAgq
nbcOItMIm5+xkvF8cN2h2ffGRGLnWy6P2WLP44seOt+9ou0JHyrXx7HMOSvvfzVqiBsrFtmhsa3l
LbAK/O0AQOTHzzQwvNSSjvZXhocJxk7gQSfpHler3ViQNLn/laa5uB0tkg1cArru5Ryh4POBf8Wu
T/zmL4xCjimGmey9pPSSHcYbUmDwODa7LBHu33id/pqUzXoyl0WLzKYC3qkgYjj014SRpJdQy93Q
7UoQqWGXK41s03YlVvWp8jGPDqODdbcnL4kGtaDh3vBNZu747y1Xf2wp4XV4EJdRFLpkP5OA5vzx
OvIqFUsV1dmuaIxW+6SJB8zGlNKMQ928/xpR8u1jBdFmKBuz7iJm9MVMth8t/+9ey19Tof/7tSSM
84m/WfemhH+Yv6K8Zg7UeNluZqUiuZijXGkUV3gLuEckwQpqSDnqHhW/+6Gj2stQYKOBGtHKPjcB
aNm51+W1JJlzofRuEuBznfRMzf/9u/bXMBpeqB/TsGKODsKY//0ZDpy7bofVjnBXkbYRYlMtgk8n
yssCE5aQ9WFyWLCzlSWgIYVnbhWHf//z//VTC5zV0GcT/+QQhPDnFr+C0UDaJAHzNnsgjTOcGfNS
xFTzW9dCuZE0It1gZ4yg+mnGJoGYzcuxBT23luxvXoy7fiz/7Nmj4bQJuPFtL0z8EFHir49yLWbj
lFy6O2TMmNFvlIpk5xaKyyzMGP0DTgcjyM1S1v12kAxVwEQRL8iKd64b12J0mzhWmvLYCd3uIjR+
+jPVBldFgvuuNwRIM/Bamse4zQqPeNgqdw5LZaJnpUauY7bqNs/BUIA//fv32V1f+l9/NTYYsQ3W
CxxWJiZ/PpFDL6IiVMRsOSrW45GU2jw8FMZKDcE2Cq8H/gyMLzors+84L5YPu6QaJfnHTx9Cahz4
uaKmjMmF4OilTWS/HA4BK8OSGKkvyTHR7is7bKB0xCjfaesQOlOl9fI3u8//5byJY86ZwKE5t20e
mT/ipeIOf9+CH2/nuCwJ2jozyOJmHhbrnZEAA0FLdTwfpjIE/aJv1d+YHahC//376azph399P8n0
9tk96XnspOGF/PVRGYXj+wFuml1um/JFC1uUrCrKyCqalOyfFBtrEFobV9E9T3P8KTtrepmMy0jc
QIGwiRBNG3mQNu6dVRFkIgyZWRnfBNUGBSP7u+Uhzr8+ASwExp0YRnbII/4PX+0/5YAnaU/JHhii
pzN7Iq81teoHNaQwii2cyLsp5vlrSMr+1RcMfjdksyl8JdR2OLhtdfc379/6Kf3x/iVgalyuLJrE
RvRH+JuVeJ1DvIwiZ8aJve2SNgHLiJ3lC2yLgCBJ0tEVQwnmyfjKwL24OavHAAOl+Ztvxj/uhb++
kvWkdtjCh5+YvZcYl/85H72RFAkNV8YOdJxDJgptfS8ZcHiHRJdApxOd07hVUU6BhaNLWkSASDc+
JOkcvo6sj61JmQam/JvX9a+POUacAEScJzxw7PiPBywVrcA04ve7JgrNJ6NNAmxwX2fPta1Ch9z/
GXkU1pO8kGYYJ+KNteP+5095wvItmyc94WzEyfzHe+MBAyzeLNE6M4eaR6fwyH7uZ+itMZE9JA5O
0wZvAfnT3tQUwP5j8kHCBk39yKSrZFVGSh6y39bdV+538hn3tv+Aq5kqsFg0GsE/nqv/yO+/7id4
GOT393D10f1p6F//pv+/sOB/yfKBNcT1f/bq37bVR/P7L1799T/4b6++S1QsUgqRhsBF6/XJ92j6
XpcPrCGyZMSiPgd+4Dv2+tn9X69+4P8XGYGekwTOuhEgWS/d/7d8IPkvmxQ8hw2i7FxbL4v/yKuP
5f0v33NG+THFITePDQ4W+t6fu8gjCDLQ6iTZBvNKI47ddPTd8b0Yg2vhzfM3FjYGbHG2XaFZ4a6j
9iIjwMnG5VVrC1MuzsLVfsHK9m2a5+cBmWVN89AmzrNJgFIRW1kJA9+VhMSziV0bqPPZZ7ZQTtc6
tYmQpsmzl3O4s+okCFuNspnkpR6zB+SeM/ygS688WvTOjPEKd9jGyYO7mnhI2TukV3UXwBsfVqeP
nZpYApPdN3Vy4Xvq0mqteDMM7Wc/D98iWH7ykOizpnuxDbHT2iWfCscHEYZ97Z3wK+wHEf9ORBTs
3FA/NPH4mrPjdyQezi6mn7Du960oD56Vvfcy2PqiOReV8wRzf4YjTLARYDpPpDljRAtE2lEQLvl0
WyfJBeZN95B7Aa7AYcJLBhu8WM0zciLbt+aLRTdPqSoPC9DRLofk2FiL+Mk1C68JaznMjntV4j2M
BsgFO5vPlJWfwSdcE+PIYoWcGXms3ubQ+5TF7G+iwD1XUFBnVAOvVUMg6pgzIcslAOZiMWthudhV
pAMHg0vUHDLFoLj028cJ4WZLw4YhzGrNS0yh+5OCcfyu7IRAKxceC4RsDRybO1LwUW0uI3eM/X2t
/fm+9+3hFgV2fBwotta5QNE9U1bTAFIA9Ae3bBcW3Eu2RuHUxErotb56dhJifuFkeGlWkCIRZV4D
16ftcYdA4xBFtLgpg9CegJYAQsw1mONCPaXAAPbc4PhqCoIrm3aAmii74gKLvWKUW2myX6WavPBU
lkN23+o8eU2mmkTyYE11GJfqq/Zxi3lpgng/X0p3tXKX7oMooXWQ5CWpegOz+64mba3MwoiaMwnQ
vbqwr7odgw2GsN0UEimAgaR8R4vykGhKn6aaKoN7SqW1fwJsaVDuh+JG+lLsoZTTa/TCfto2vK7q
kgXZ5g7Xtztv0TK8xwKa9iPpAPLXmfz6Xk3V58Dc+cAYC4OxwPXdWfZdjCfwxsVEs+3LkeUATRC9
4o34HCf3NYN7ANblZ9BXWNdY629ZUV8/2UF/lqEe3MmA9Jk4wyhP6tkx7TRDp6nHIsL4fRtZTXMc
p+Lczc1FB3e+w9h+2U/OZZk6zwOSJeGgw80Qe2cpcwqnEGcyJZy5cpgf5+n4pvuCSDPjwVfVt/TX
28F+CVLCivvQPtZj/5JpeWaMBR+8SOysy974+nIsspswCpbjLIfX0fMJwRUlNiFUA00Rp1xvH9T+
eTpYeCBY/8Gu7324AApgvLpz0Kv58/KAyBtt6ZMkcjiZxwrn5djhJcNKmn8rjDN+SGXXTsFVnxCn
OYhvL/Y/ktraTjqwCZoTh4oedsuwEImQ8obi2f4SOn0Lu+U8NNm4ze2QpSTav5KVwRzJg3M+RQEo
f5wcgJnh42w33rWmg4EgKTIZlu6A30MeY1mfdY52d3PhzozcCi+59UsWJaTEJM/J3sUyy9I/UgID
dkPgBN+Cwm1tgypoh/Or9vxd600HB8daFJHXx+Kw00pt0fHc2k0KGJtf9oAwx3bwyMuTH7ntNdh8
q71axAW4CRNU+5mwywtU3+YQZNZlKdNDbtckf3lYBMAKbnosbBjpYFdi4tFmIUnPy++cttnj4/nq
h/zkwLU3vuiO0eRcGU/fo02eUEqv/BK+kLzESRJHxf6GXgCTFV34EAjz3DAiqAocgmb5Jk/jcskw
Jab9lZcE2MjcJ1EH+06XF3ilN8ZSJEhCYMPGnscSr0o94LvLWToApXQIqrE8b7HV7eiCr6fA2VTT
wmKK/MquyHjQkoMyvGjBcT2btH4HQjVbdiTPnDLYhrFiA6ZJz9x63OFyuIRmXUOkJYmX+Zk9EDzc
iaDc4bC7h0js+eoX5Ks06lAXzU1pNTxJ81UVwgnw72Qg+HZL4DVdjlsrSg8MPV9MtNzEpLLMLAJU
5JZvBtd7ajS3Ylx+ko1DYh8PdcgdtHQ/paohKjuImzKeMSm0oDJFG/yAEe79zBwnr/5KSaHayHwI
r1C9rsqQKIx0mC89nO7olp/kcmyNCbMrKyYXrQx33gTQ3LOVc5vMOI2d8tOsIZ6+VL+noRm3g44P
w9jcpAiiPrFx2kH4waH3NNos/uiK6xK87KKfx6s+ihfsm9M5yh7zA6yTW6+Wt54g9pcZJO1jckxm
kPel+xBFfWn584NjWfhNl30SNxfKtXemTwn2wbNXyVNdzMzOEAswfiXRHkj8XUUBAWDdlrSIU+gU
v33pb8QyPASQA6qwrzs3vWG18AknkthbdnRqW/8hXaaHXA+vVOcw3h5O5jCZ79N1WUuasDAH39Ze
qBIzw0KUlhDeQ+8UT/SqGKHi/GFYC5do9ddV0hu3eIvbDcE/864GPtVGomfU7Xsy+j/rK7Dz5TmM
oNCkw8wNJ/reEfWtv7LQhW/Ta4eAUdPilIw2yZmp0qY6SwoHXQ3ueYMws7Ob6DHmOz+iazDNb/Dc
Bg56d2DYbjIFe8d0H60pbucmwjBREvthJQy4R0HbVRfHYc5OvYl/F75msYZ+DEH+rUhdYOXda2Mj
7Vd1e76I0iUyHF0+docvyrrTnAbkt9VHzvv5XKvoBWvGTUo14bjDjx/HH+AD9z03pVWHb3YiHgC3
2NjhTS+oYhU+R3Hy+uihFyTG1Nkl0TvDHjAKZoznCjwucw99TaaMM99U4CNxK0mqTOFINRh3rmqG
FdwvfeZfMHSlrfb9U5S2bN0GfPSA3HYW4NZGzdCGE15LjuoabFNiIfbT9L4Kk52X4ajKHMwcOGuj
w0hPdSksFx+Pad9rZnb5VBG2U/7wBJ0xdJ63ed4fMWF+TYg6vMssheoFCC9EMd+VONqKTv0OIFbI
078E9YXRm1F4OP6oRfN86wK2kAmO6hy+dsw7QSeDm8kK2YWDQ3ZLJhRWbwYVR1kSXwyxT9pJZZPS
PhM+XBB8BJe9W0DnzuvZp14mmOfQdAjHxDy1lGEHJu8nKEvxILyRjEunOdl5/MwXjp/gk/qcd1cT
890yWIhGQaP4zitLI4iT4MC2Po61othpnd8nJS8HozXAuWIcEvGNzEgt2DDIt06J9q8b3IPkHSyP
jOvUmTfYKcdMBvvrnE9WxXUBtQfPv68TEjKpCrYBQOY+TpZd5+uFSi2j+tIpEdtjf8E9Ze/jNVjR
Sp8zl8uCTNRh67XV2WpmFzI4IZzwGXdcg3uMMglbYpYXjYrGrJdfoNXEEbg4HjfUmw8EMV1UVfO+
Is0bE9l3ERMZGK4Cx0TUXjtpc5b3goqLgF/Zx8ROrHHJZX/sRoXSkPKMkaXNSx7ayzrPr/s6vSHO
5iyZDQMko0+1jPpbp02TG8vW+iKv3PJibsP79Spy0wphn/tgj7vvm4cbD5htYzSiBFkB3e/Qmr4j
MDcO7/g77Yofh3cGB1NJXnJov1UGEGwgUdh09qXvEY6gE8XYqzOAKEZ9iSgu2LUQs+nPYmBzqWGo
tvhASPZOpq2d5jfaG4PbyqGU2luJAflwcOwDyjUZwIFuyNpknK3yx8HIjgzLasweZwdzK45DvG9u
u4LX8GhWfO4lVQC9bQbr2Ftlfpjncps0CeNB82UjivZuF25ZJolGmhzJCDs06XThRmwNw/lAo7EL
peL/YcrgSB7VPBKk2bnCPVroZRQRmIn425voUGVYvPAHJTlbz8VUPEX+7F+BaAFpAlCzowqple+A
fNVULTjJqyB+VMm4Yte4fsNc5/zTDiVufg7idrkRabYLs+k1reTBBZshw+bJIeVIEy9PW8A3O9mN
nY6Y1FovJazHwlE/Wd05hcBtGqdH6UYnmfbHicMGYmpLO33U5CC7TKB3BfHQWRAc+0DvbdHve7h1
coCpoEglliQqlfp6CSmc1+TYwHCTEgR1YtfCXtBktXmwH3VyHVgORYSzy/CqF1583/wDWnBuqzUq
nYiozGJLiF7Hl+AixESQmXJsaB/XxDtVzHejzN/Cvn615XRO3ONd5uVXudOeArc8I0DrrBHuQy08
YjwGanFnN3AZWySLLhalapaPzU4v7bZTzYs0bGnq1kUFIZs9mIub6DYinjkvopuFDRnDxDtr1+de
yZi2xZECohyyegPnBZjgJxYiZM4YG3iHx84Ol32fl4eWpnWeY0Qhl+VXNobVxFqtKOAxEOFcbzIN
fkMP3/KdpdjKqw1IyRZ/yJ3yFyy9GMRChnDJiFZU26sfmvxxxzt35mHvyhAGJI/A8ZecXLRrfI6S
B3v0GZ87NnFXZ4WrZXemLW4/klMyl8UoRHKcD40iGnZqCK4Z+rR6KlUoHzlh7soEmq8ilm3jgqfa
3viQyvzoNcPMGRgcY919TNFL5RAp2Ig1dJjqDahnjyYTbZLkvSvELa4Igs/DIwP5NKWTnbEdSjt7
8DkAFONOxsKBLteqsH8aYzUS/Jo1Ofcw7tZznGua6tGvvSuWwsxnDch5v8PjwkEwJBjTNiQw+Nsa
cwCr+dqWtAVRWVsxpNzTkHczvtrAvOTQxmYXRF51L12Wj60l/n7Cs0WfIHF3N2V+O1mxu1PNEJEb
4lohY2DI/l0dTKey78cXC4mD6guC6CqDtukvQ4cQqatoTD2XiGtBqsn7VGUharcqsVE8LCXRxLUv
aHz38zKrW9cyPhnV7I/OCG9djNHtTY0ajHIZrUzjyZd1OD+6zijUG4pUpn5skwtQ1XIeOtZWeUT0
vRUEue2p3dUDHIODKZUG9w0DyO9wqIo7q4FAOsS2k+2X0Yh104aP/4Pzi+Uw8VKftCfiV8xZ40/l
ekSPLdV8TVBYATHlPyf1GH/zOSUXzKCKTTWu+KTKrOjkygWUDu63e+vnzrmuG3t4CpmenGG18sDD
y9k/H2uXOCCwpNw/HyqoLa7GSMBMpXVX3DqqFIdwtFPA4HV3QpHN0zumE1JX5pqciI+cj3nhmHUc
jzh0rT00gzD9nGCMaIDtLFsFn5Q8lm3pI6EOu5TKjLe+tOaPGJcPwcU28NCmh+2eDiGSSbu61ybt
vpNiA8hcDCLMQ8TzoEYk4leU92XsjEkLXLG0ikw/nMUE9RtytZLMiYPXkpehjlgMI3kroIqsCkyi
kpeM4lV/JE2BfK//w9557LqOpF32VRo9Z4IMmiAHPZEor+P9mRDHkgx6FzRP30uJQldVNvov5PRH
zxK4yHslimR8Zu+1A/bW52Vsh12WcDWR+6I2eedNUr+hHzbaWw5vW11lBXKZkiQeWE4WEqcGbAxN
m+3gM0iQBQVtcSFJB7Dqys7g6nepLYEtezHQcSJcgjCAh19ImV+bLEaR6A9KnZHttZ+s7uHyKhB7
DTQYsLeVt++jEbVJLn4VuRRPeCf6d8lz+oLk56NSKEorx8UbHcf67HpwKladtPpjzmp2VwzT+2hM
y0cWJbRHyGEPQJyYdNd+e4vKGZje0llHpiOs5HsHiWnjFkhFcg8EH9OTEUDZvDBTqcR6Nmv7hHM5
vZnoqE+mIZsnm9GQvnWLPt+MSKyxvFL/QvCHynUQI46SlFUFGaHYZsI+0GqPCEFe4eLOca/G+XKX
mPCWSCRUlrMLkilpt3HsLfq+tH3zEEsR0Ll61lOV04SoXqUR9JWAxPZ6Lq/qivREcfFbFn0hDliY
yq1GeQtpjkhkgCW2fY06UO8TvBIl06+62i2Ly1RVGpJHAN0ABUPS1zfTEBPuHSed/2gP2A0WS8/s
NM0iO0+4CLbA5G5ZQNjXXq+SO8Gya20a4n2eAOljF5w3yAo7j+6JGYCuvUgf8Q0V1yYz7TWMezMP
QZFHwPYlaR5YBtvbBO3UJ+/YkQR4k2O+R3GNRDFhOe526WZsg3BKBc7ybuDvdUS1jkwkKhaUhB1S
syZ0xCy3IDLnDaBTXHANakFdXV61PWgiwxUvrSF/SRCpT5abOS+j45cVuDZxUmNCXTkuEYHKHUFE
OIHI2kK8Vvo0ssqlS/fzGsy2JRj1GYyLPMOWuyCoi+85D54t4DErPxflsW0knKTgEU6KFVJoVxTY
c8B0O4i3Kk0IzyyXZ9JYmlBTWq0QE0RrWoNuF9ReuunnclmrmeASFdi3HQr5LYqoRxlAa8+bxtlY
aJdu/PYCES/yMJ6xP6y4GfqTSlIm56TlcNBF8W5JKEvMysUl0FOs4CZMb3J0KzSLjkR2PRsdYDjc
Nr8IU/VN5KbeT6MagF3ZdMdRdQmOhS/nib5YAVbiTdPl3YXNnlsMFxP1HCsvYVgQpfKIhXNTLwOx
k17ScXnciCxMtnnHyDKqqykvm0fecUz5nAXbTTgVaXUMTP+YMrXaEMGjjvlkJKRmVeMm6rDd5BRg
wPel2l0kLZCtWqfJaWZa8zYKwIthdivpmNFoWWqGrMJQnCGLHXkHY2B6irUvu3OngkvTcDy+dUGd
XaETMZ/8uSFTbEgL5vN8egrJbi/nAb2h1u65WOR08hf9omKDp6LJ9tOgESpbo6vXzAiGNfAG8jJm
V3zw2BFCOwxkwxqmtenzKEc1O1x1WMRIpWQGuGPCS/WfGMkpiNCfgBaqvrMCNcCkEMnpSMqDiaqI
wLx4REJVzOVnT0mzg1XiblkXvCVQHT8RERiYFoiwcrGUvQNWdI6AafR6aKzmGSWm9auR8j1mAVFp
gvVkD6SGolzNB/BKnFcQwfSLXZdabf3S3EVG/ZlkgQaulmd4f3Q0Adnx4ea3UU3sssOroMgRZvP3
CEL54ugB6wcFnarUL69PUgOaqKHRAaTFguayrO3ykYSYxnqPaGNPTjA8IW+lmLABZZ0FEWybFIfb
vsObel8gZz4qmwzT3p8+nKB/igxtbOhx00dvqPtDbVJ1ULNU+3aK4n2C4feishzUPvfB0iwd+bgE
2O1KAiu2LczbrdtLUI+p21GNqOEoY7vfWUUhHkHeLIe6bJaD0+bONkMNd0RmWDxHbcz7a3Crx5Yu
6FaiR7zCnosxmpPmMg20CQCgb3CdAk5nQZCVgbybhUNKQou0dpC0SXDAOAdsuIh2nVOR3JeI+XGG
I98CzEBshEd8WuAxsyx1icJGc61QluJm9FCHMaAxnOobbxysXiGXfVIbT51pZbw6ckA6bZnh3oxe
8I0buBUSfQBVRcvlFbwdksmi+YP8R33IBfUNg9eIl+hvaJ3AA9zI/E2x/feg2wzCqeUiH5wmyx4W
rbtThl05dOtWcYjZw5cuIuNh8MYJAg16RbNAR8sZ/lwOebtxyhkcYTsuYRIw1kXuwC9pLONzk06P
ldW/gnEpl0231AYcOuW6mziau/lyVLPCUc20BZxSnIzSQmGtCtaA4zQbq4UmKZRIKPZBW98A7C7X
IrGSPc7bV1ZbFl3HTGqe4wOIj7r5GyO2fWQiFpyQXCCFdsi2+khqAii1tSQ72bHbWOkijggIN2If
zrBu05caEyEzoEowRq+m59qv87dlrFyLhWAwPjTxnMF3u9BcDV1XZJj00QkM9kQ6RdJbkOkuc6Lc
9VoIiIv1wtZVTTtlNOYBsTpTlaUbv8x0sMNcRMe8vrTrjmXsYnM2P6kZzLMpWpInvSi58ysmFQ4w
Kb51u4mQNT1SDMx386SCIwpe8ybGyn5CdR0fstzrDx4LGMqgCg06ypqZw9w2ovxOQFcjs4QUISy2
/rXFTIYbjcjqpU8/4dKwIyTygSQEtDJYgaQcz0U2jCcq6Os0beTOttuDqNP8A7/ZRXk2ZRKKjJp4
cYBlfa4c3VFe9cY2mIf5GkfwSSTDwuPKuBs7QpLewW52Seohp0pf/jVtXEVZFe2LBaMgXyljFkNb
aLnwIquKcSPuHAues4sJAWC7GH90gbIg1kRsbnitukcLXCzk8qUjRKJxP3gp9hf3hZlsWSOTN9K+
FJ5UZ2pQogR0npT0UPF0GjrPCN1xKrZZ2TCcYB57ayQ5jA0j6J6XBnxYbJi3gYfDJ7O8eyNnQjFH
zXDDKcPlayeSSIKBI6CEkgnUuqPjS1V/EqIjVFHxdHGe6C3D3uQ49pgCk2TqD9JvBJC7ornRmlIB
IvVeZxoEGbvi6j7opNoUEebfeRrM94GmbV/7cf8IpqM42KYE8YrUdKta7R3AewCXW+QBa4hFI111
bwBj9KeJU9fdWf1Y3vbawbzX4Jc7943D8LGbZR2mk2M+a0XIULs4wZ3TRfErpOoqrCsWApM1YpVl
nJJtSjOFj6r8lj2Jl7y2PNK7nveCBYXBDC5m74sLyrBMecoRCkHdLb3POLKKcIpq40zWxzeCKnvn
arJDEgzlB7QDaBp9b7rHHJ49egxHCYbFK1HY51TOF7JlQE6EpHKEDFkte5N28wpKQhkmrlVQUi/x
bd20vCgVbW+Ez2sbyBRcQx5HR9/tvzi0TQLNo1Ci8+IAyYf93NgASOhgpj1/8/QFEJekjFnyZeBB
revUiG5ipq03eWbQfpbLZXfZD0W+LzNJZI1Z63Tno3x/jp2Z23jCL1oL3d6lEMjfKrTnv4hI2btd
Zv7xaLpPJvCgCxvCeKWe8Z9AaM6biVuiXzGG7J47J6OWEQCGO/CGlVyIqdOEzjX86Fz5zvsuL0aQ
DQeHIgrA8ZsH+hPeLk5rLexrSXCOM9s64a9HqNtakbtNp5ouaB6nBPaG6W+LjlPdd0mVD5J7CVj6
wKhEbEQzqK1dCWs7RqBg7CKpw9isn2u38fd9q0xWb5F6yWDIHJrWukMgX32nyJjDNIZ4tESOtWXI
dGsSpndOMZwCvisuPtaxO3mR1X4NAQvzqREOiUFzyeIWwapninOXscMHgUi5Svob26lpFc0q4kHV
87GapneyBIpzH9l3pSvsXcKk6stpPfFSFRlAq7yr7HPAugldQuqdodQk67YZJgCOVf/uqSY5EZoF
VHWInZtqHO6W2As2ym4Zs8Msu6b8tB+18NmXCI9FG2Oi9dJ4FSvZgY4MmfFnnovFJ6fQjN4WnXMD
McIHIALzZFlDh5t7guFYQdogydcu6u6VlHG2dSsMpHNE7IoDrQgNngWWGJuqOhoBPuxIifbF7u18
a7RJeoOjNjlIshceib/9riN/ealmh0FfFOTWjd052Ibqqbcx9PfTKNesZRjpms1dpjWRSKbV3w9O
4h5bPdv3bLjnFx8w/GdVJ2prFqTfFYOKLjxc/krMLp3c4KGgHiyn5qs2Apj9+C/B5SOWbFfCXoJm
4/S1BBPTT5+MJdNgg2pz4cKNSG243sHewoierqDFoLiZdYS3ObKC22Ac1KnObYO9ykjJwEDcfjGn
tlo3fdrvYD64x+Fy3M2zdeU4UfK+LHPyWQ2T/9JW+P9sbggEI8kQH7h1aSSgkm1sGXkhgJfhodUy
vuH8ia85wqpt55rDGQgHgDuMwU6A2WBAjN+1bXcXzSQYQ00L1moQ5LKTBICbNlBr3m1HyD/y0JZE
FyNGMA+ETOBeSOsbYAVAUJx7I1l+BaYQ2bnXSB+MG9Eq2nFnfkDDDI+PnTGIyeQbS8I1XsuS5QXf
sWVXt6tT81st0VMUEyrvwDH4+5q0x/+cev7fLoPmTwn+/1vX9gAG+adMP/5V2fbn//KPeHTvD3Th
nufD3nNNAs9R4P5D2Wb/Yfs2Mn8J/sa2LRPN2z+UbY73hy8JrmGOiMLV9qT4p7LN/cMRluebRMbg
NMHq9neUbd6fWvB/ykaxOaD9FTDs+XC4Nvkg/y6NDCbXwoNGwZAW7GOiCuAyNng6V6+PrhiKDGDC
XVu8FUr3u5HShqeD2E/OAWSTlcucxgnYXGcFkgQ8eO5+1EO7rifFeQJ5yLlRmuCRtEhlqLWDJcUN
Ml5ARjLs3BlwiQ3CmBSnyQ2NGSUXYiRCVSUBiBtH5jmAgMy/M+blpqCO2/U9JicoBPGdcGxS1kQV
HMcp6zZ46+JdzhQkTEuBdTSy1XCPcLNeK0bkMJ3hsMEW5EKHJsaoiWzpwEes0UfL2iRci2Vfu+2J
ZAllX8WbfOjcvas7/WgkLHrW5LvwWbIFk53nIm1aNXaht8E41vcjWkEsRIy8AFEWt+mFa5To16ge
f3Fe/qRU9mdAhnia0wGhjDmwSlgB/AFJpIDczC2k74YBH2w3DOLktmFdo6gpgVxtqpZ3SzynkLKQ
zgGQ8t072lVCCC4EdSmZ4TuiqB4SwF5rkhuWsLF5pWoWL1dDmbEdcsW4jWb/K/LpXHy7q+4jhhj0
2bO3nUq0T4CjWMIMM1oh8itvHZtJfJJ53bqV3fLt+PM3M7/46C+lt4eK2+wVNIewiFPj4DJvWCe8
/J9N/uawNrzlXjPsZOuelvrTCkiQGIuGz+0T4fI2tj05zboP5CkA7HZlX9IZ86YPtgyZe72OO58V
fTKRByiLcjPxJxubQOovP3DAfnhjeeOBMPwN5Dg+xKW+oVIoD5XFZ2pNJAJMDr1zTjD9Wksw3GCV
T5yzzcn1ZXxFvvt0Np0YE1K7yA3YUgwDrtPq8+jN7O/poQ720JOCAADUZNCPW7Kyo8/Ubq29CULn
AWWzt8fvau6zvOA1Gd0tDXuHrmWfyEFq7hYsBttaicvdE3wvwSV/QGMPlx7SF4gWLOZbEgNW2qmH
Mzkv9+RX4LMA5b4yAtbYUxCPmKdpjF8xJU522Exgac2Lh96jgQ7hFvqsQ/h+E9AMzheiYDM3V/ul
8Mj6pvR+yeEJ7s1KzM8x0Uxb4dTJ3cAzfKwnfQnOjL3DVPtmGBQDFJBoCFZlunB7wizadV3TQMoz
4V3qRtNDQHw3raje+ALFtpzc7IAp0nutkugH9d0rUQUVyvIxPyJ5hxiPwK3yq/FcRQPR5YKUVJaH
l5xbotGA1l6xQ3C3QDNqlFxDvmbd8ilGTkzkP+5JFr34nTwTS23lK6jooOq2pcP9IuZOXcFijAgc
DX6WwIi2ER4NRBsjARbkpXybGG83tV0Hbzrtq9eWAcEK+B83pCiDU+t21qZgzIfIpyYgKkac0Tt4
Qk12tih1ph17K/avGXcVLUuXA+Ozk/a3nP0Epx6hTYxHSW8ZUnojoStxgSlXG9TyQ8RPa44Rw8xW
P8LrqDaYOwn+QFZzqho3uGJgnG4GX9O2FIjzmjifznPwbTCjQhJUkiACVWVlDMIIfbttd3yx9oYN
YXdqYlq/fgjgBhUoU/O0+EWJmp7qme6mVRf5WHNJDsv7co9ohNDmwP3AjdHTSVJHIoaHXpMEFsFc
Q69P5my8TVVwiq2x/8F10nxOsWjDIp81W3VVxy8ZB8duLBZnNxmKUBWz1Ps2D6odiwnrUMb1eFWh
cHhMxtF8tmK1PASqDsANJloepB3JUJnJjlkcWhds47Rgpof7wbGToxLYKJfET1GLucleZP5HCUE4
BBHXHdrJIzKZ0o3pFigLmlQs0wOBv3VMcqzhUEIlrOpcohAYjvKLu/YLYMv2rQ+mYCWssUPMh1qa
RaO9UoUFJBcTkkkbOiWyCvnH7HAAO0GymAIuMaR+qAp9uc/rbYrQ6SmxI7iyNRfxkZAOwpGNRq/9
fsr25B9vRxDOJzfwv1yHHNfSRcTgBz+JQ/BQ67rVaW6D5GwkVgkh2OYA6XiYNKZGewDlsMYx/OoF
8wkMY4sIxGB6rUicPi44eRhY5dpnnw4bfN8zkX+BCW9+jRiSsEMsPJDCKbJ3GGHuF2oSuTcY+yIY
iBbcuPjOFdyWpKhDvr11q+0erVAvK07O2O+/uy4rrgnXMe4mdxk/IvPbmsYeY3zNaKREUlow7To4
DMY4hOwcwd4lwrjnQkuZQh4SPyNA/jWv9TvCRFnex2Z5bAqiM1bAz2nlkiq9F8ECyscsiJPly94C
qxRJ6AmX1rnMmEK01hjddumF0QZB9C2wW7SKXaXia4f3MF8X8CiKSg6ovu9xaAGM3UxWZD7UIyEt
BZPMw8I69mpMOnFHN2dv8bjzilqqrLpGS3rsSRP+wOUKCFGO/as/yeQ1m6Nf/C/yIyO2vl/xrSUj
nSh27uTU0QeO3NiP+Mfy+7jDApsjHkaiUGn4Cg4iqxifPjRpe5G7PifMbbSXbuUymg8BAftoPz2j
R68KDTe2B/PZqQtGxbLi3gApcWemSCccFEuvBC8s28rSUygNe+e5uXOzLMraBaYYP0fDZewA7kwh
g+J3y1qWumU6ubvA4h9dTRQ4jIXqJMeULEYIyIblViiQDEFkBvTCR8Ej+7TAg9t62VTsBSO964C2
7YbNBdNp1MO7MjBRsLLQ/W7s8o709O6HfXUTFnqagbtD1NDl9G5MoPF8mGObIXcqjko0ESz2YbSM
6YdpGo+mtA5D6dR4p8jwZJP/VRlxKLFQQpzDwwS4Dq63jV92SoiQ64Zpq11/PvL6IyyGpNSw5SZQ
9TvpGee6P8vKvw5ynn5HLreNoaH8Wam1qSXVZD0Tp7GQGcLYkxlAHRGK1jOPcEz97Il03gHO8khT
IvjGBQZaElu+HUtGa8HoPUSdO6MPzk9p5Z+9JN+k9iddGUlE430FK2c12NMvcvfjaK0xAa1U4Nzg
kjzZl14x0DK7wZebxztOGft+bqrlPIg8ezYCg7cclenX2FqKiNtJX2NrFqjgyVy8LBjx6BWFad/Z
srF2UTmQ8eDCXF2rbLyRQ8EYMh70Y14ZZWigsb4SbVE/C8+ryeDITcKQRNdV2wUISOckxgf2pOIh
kvFwnBpThoPdxuDcMkM9ww1I3G3UVdXW7Et17VekDayHqtUHE9PS1SJHEXqkv645Q68SsdBQz0Ux
Xtaf/XXcp86m7Ai7cJrLM7ogJCE/WBAW1aveegSjdwkYkOVJS3t8T+qgPKUE7oY2O5FH4cYginHz
8cTWKTFX1J5XUBNQ1NRDekzjHmC9ZyaMGZ3iTanuWxnRU6PkcA17FwlNAqINLDsHUpR5/lMzCmvv
V37zg1IgIj6qkBsZM8ZQgUCZo5mKLAZnmzKQUpOAZFAI2eV4lbTL9MqApt7iwu0hAgTL1ilSIrWN
NLiFlmJSMvqMbBcHUj7vHVKB/38TTGnYM56sf/7X//yqhhJC3P1PnFblv3W0Fyfuf9EEjz/fP//3
//BPcxeGdha6UA4xcjm4t//RApt/wGaE8i9JWpWONGmO/9ECezi43CDA5XkxfbkcHP+nBXbdP4Tv
YQmUtMbCNh35d1pgiy/yFwsnU0Hy86TAIMiri177X42TxGW1diEgny92lL5Ejp/6a9xN8ZM3QyhY
pdJnEcDkGKVh5l2AmwR5UJOR4v7Suz6rgX+5cJjg5rgq/0c5FLcg7PoOg9u/fx4s5HwcS0o3wFSK
cMD8S0fulpw1TkIwGCZq8a4LaLPrCaHk3Qxh9D0OusKDKIXvBjLhpcryrdg/U9CQXlW36XD3dz8O
6Ub8OvYlApYPZP7Fp5xpyYbImxm7O3LaocyqIbuxI3tFwwz7S0/uDNgSAwFJd6ONnyCP6alWXnWR
lw1N0xz/wwf6d8st14cMCgeHq2sG3E5YSv/99+oH0/erpESGbrtQOp0U1Sbv88X8pUVjFyd6t3gk
OostP7+cX60HAu0IOKsJO/jbvxUTAwfdKcgIZsam95eL01o1uhgLoddQocjaAsqfHJoDVfVrD15E
sVVN7wc3xDugiTRB6N2zG/IebFtJeSa7oPpPdlvL+tPo+68THRNwInZu6dvSlcL66w82idaZB7yE
cFXS3nqFAAcEMI8zEnLEYrUSwAUosr3vT1Z8GqqxcW8p99zm2qUgBW+G3y5j0lKm/UsD+tTeVmhG
H7Dde+31Mi/ecyMQzK4df/AukkKyR0KRi97YmCJK/c3couSmNI8iPxRVTOqjYdR6OSSiDpbjAAeu
20kamS5E8WwLkqg8Kq+e4FBAQ+KSS0j+BrAJ7Xboqosm6eeQMC2Y9MoPonmj2Rh/zrVrWbuE5rZ+
UlbkPbqJpjptBjrEjVQDwb9Nzpxmzl0EMwDfJuBZS+bnbwL/XLIuWkCbjJ20L9Yiw9T4RWE7+nuV
23lETAUi0V2V+3RReM2b+CaD7VBeRfHi/JgJRIF9P9G6bIIBsBL+MZQyWzR2eAQZ3eZs/JyqOSME
R07APpTcOFdO0NFFPo36bmhbomcXmGXl7YgK0ls3l6/97NFNzxvBfArGrEMp8dNWo0Xwpuopt8TQ
YHyqSMl5sSziUVeRqUF/lcpwDQZFkVQH9NbRszlicV6Do5fPRd5U+QWAi5+DM9QL1nDM+eUEC8/x
5LVjMYLSSuZmE3FfMA8BsJ/cYrLrIXSRgfybJDloKqCqyAjg2ll4v8wGzMceWxFZHXr0wRQlRZak
tOgxSqsltrN51VgZ8PjB9jBksD1bwPrkc/Zq4jnEgULYS411EB3PPmlGiZqAFOAfbSzq10Ps9LZE
LFEIfnK8H6w+GCwMF84Vs8aSy0s71TR37PrjYeVQ8L+wi4W2RCYZ3jIDjOhLp2PQVO7YDfW2hGR5
k8zGCBCzN8gAZM5SinAQPVekA4p3Yyy1upNZmbwPvDtLWhfP+WICIT6mtiUGQxItQRgZaoxkm/fQ
Nla9KPh4QR3PbLK0AdkN7MjwxdSy/FKQ8KmO2RXixA0w/W8HTEPv3QCqcKOzyTAJD0ALCuKPFWMY
2TmTxwJHgLspkIi3h8qsLH7kMh/JKwwWIDgojVi4YZWcuHNtKz4Oy4xjqSk6k29ZQXvbOGAmBq5M
W7ToFgpkQ5nH8uOicvBufKNSFqptELLAu9khh0FFeBKJoYNLO2a1JGT4JVmERAaAjQ9YObm7cSBv
9Jnp7gVI5bN0OcrOAbZHitxM1mtPjAZz1cmp4ZgVMDcw+Kd3/jDnJDZPqu1gFZIxjAy9cDR3JSm1
YaCYswHVqdKrPkeYE2Qz+mAsqkDFLYeWjnRhpHMhxQAPZtPp+lEZBtQnSCb9Z424m0aFsZC5qzET
YQBJOYYGq45pDVWOsyyW3UnkY5Vt+j4Y5aoU1oCJt6z9AjVPVX51cw+0AloSizLCZFEDoey4jAJa
keGBMTMU1z2YGtLE9Ijq2SO1lRlJNLoE9mXG10LO3bhCQdHfRUSH4WFhVAVam3u9hCwDLXXVuED+
4HaREAC4I9AfAlAGClGX5WQIl0Daq0VUznvplRVBXyVnE+4Z53WqyKvDIJsx6C0s1omhaaZltCZT
2AB5VnPQwb9jhsdfAq8cfMMlEZPJuWkhaTeRY5rkgYaFbG17jZoOrbwxmdVH5JgS4xUNmQUvZWFs
lLg0ro8z0/gzwxMv2IOdz6ddWnvdjOOysaK1ynvhA8Xu0ADIWhS/VD5kpCbEvXxrlObN5XGors1C
GtYGC9r8w9udPWXOdKk9EBYBd8+yuubDZSiO6Zpj9xfpIgbkqC5xZYIAmj9xfOBbptyQsEGh5Cx0
4cM8bCoI8Qi8GyelbSfjvdxxISRNy2Axok6TccoPshhG/B3thGEGsE1rbXmgDfnJihu9I8cDjXXT
gUM7IQJnfSlz2ZUrU47EiXHKSDJ/rMLCy8pSxGdmN/FUZ2mCGcfXvbieqrQi1xX2K9MRgIyPjuaS
rMlvw+WO7cFON1WE/+ZMaIJmYhJkis6YbrzeMKgWZdh6y1iju7RgTCjbxIuCQcd+phuOfyqmb48O
INAXI1LesBvS0X2WMZO6bd61gKRVQFeIHDhicS+wgBJRAZ4JDw8U5ydhZTO+seQCSIygsaETKy2S
8XJTVdOKbTpTxmmOC3NlYPrMeDoDvJmlIkGNGPTls5JBZGy6zJx+PAA5j2RqcjdB7HHjXZqTMRG2
uphfq0ITDcWDwy8Zaaf4qhuT/8QYYdnn2m7dx9R2+jtB3BGGS1sEZFzbgCdDjQwIFgxIIkIAMaFw
FciAsN9qp1bmQUV13B1Yg7E9J5sJkCfxQJRkssNiggXWVf2136QcHUbXBdkXz4C6mCnyVpbHmGL8
0fBr9xWZiCE2BSMvviBv/5+lrssXa1jSMoyIn0DGMBi8BAvSp/ES1hrnxsKmhmUuglpsn1y3DURz
BVYnRbm3FWki/S1SZ7WgeCtHcdAGZvcdEyHmE2ixOYNqbsvfzCt8L8zGQjF9SF0K3tRXQ7ojZOMV
/Wf2JAK1EF4Lbgl/oyiZPEe8m9KdTdV1gnkQvzLIgUZQaKNFVZsqmaFL4U5YoxDi0WiHoGXFziYk
BpFZodDJjAgGurlEE/GGRPmRyTJ43nGu3N5GERLkw1M/4KvezlC/QTvSnxRhPQGL3lpKqzRELWaQ
+AFMklcVkRMt9PkIzdsUKzTYF0lhcrBHANNlUHo17mszucLVGzeMj4ueWLzI0c6G2C+vWjVjCh7m
Ev7Lx7B0j8SZHRmvf6L8GIvNl9+iT8fnEdLNQ+fUbn9esK75oYR/KyFmdxGj3ELHpComdX5tuL0x
rJFQ5DHTnFb99KRLJBsIcgii9ViCXeFdP95WEgPtYaoco71p7bFJwso11ffgps1rkCxEKOkUicyq
itF/rAs3Vc6WzMshP5QVYRYvo8uxytS/6ftzGZc8xozcnKfUJz98BzCMe9Cz/QtTeHBJ3yYrG8th
cxnyFGRsB5sBW0GyvsCTvkvH6F4LTBPgttOaxzArwMiuEl7RjHi5Ap9DjR18xRyR09FvhbNr7Hg2
NmnEHI4LkfGHi4YQtGa63vhhjOsUuDzQymv0xFKvPSuJ5BrZIzQhWq9KbzMPg7frWm3E95QcAiZ3
HUWJtThvHf/9aNKXED8VB/l7atWUCyTG1pA3kFrjS5uq4aFRExOzMYZRvapZO40HULmA+wR+gHpd
GK14soXE7xWP1IGlZKizQfTefHduBInOhSbuoXDDzHZqRdN+OVYtnmefqd3l6UFo1DF6Yx881D1J
D5On0WRk2OpnjylxqHGGboyoa+5GN88etaeJpoLWTSBHazqAd5iYGQ8e4O0X1PYUKrgNZ38zmAtF
JsupIoEKDiGWUL+yxMxFTEm81oaKEUHEQbIJan90trJt3G9G/R751cSwJxRNMER5cl3zkWwF51nM
AXV061sBL4EIGhAv+eoC5oVcFKLgsj5xGJFvgcmJ5Vlb85uug74Ht5r5TctucpG8xTwCYg18CWwU
sb3My9OSmy5+CEBaT40xR6xkGSHO6yAJUNTLGG/gKtW6/EAPmAnyUabh7KOF2ixJImgBc/XBjFGu
bKdgOWKl1S7RRX5kcRGVW0yv+hAJv36dYrqDjaW8eFcNY3OP72tPRprMnk1IgG+dC4W95yyHZNzm
6HJrFdyR7uB9uKNr7FqVcEjlAGSzc5JSow6Yay1EKe2ERNVHyd1UDYG+imkcZAJD/CnsevPI7/QB
+ebtm02DvffNbLotW6d4Zw7Oms8qF393ocffd6zZQpX6TohQv2vhryXFuW4I7SBmeRHfJXqoo1Wn
SAPZTz45ucnWwcqtL3B59UkGMbW3raaefy2xaQed3JLXyFwu6xuMNVvehQj+VQs8LwbW6aCSaY6o
smdn51kXZzG76OUFe/QyhkRxNidR5IO+HkrMXWuzhxD0gAQADVhHeiALAS/YzdgXrLWf6eSu4tQ4
pIOHUxT059aPSfV86hGUceBHlIcrX0WgeYS2KDeD0bhU1fWVSIhEArjd3EfYbGBYwEeYn4qps148
huv1sXLK4WkWHvbyoTOfhLmgqAtYRABgNcdDVGlqxsJrxbLKK3/0VgIZ4NXkZeabBYr4PDRT424y
WvMjc11jPzqljdYdzPyUKRHWvW/sM5YT+yEuYoACVv6AaEOceaSokhAvXhGjkZD+nSl8T0Cpa96G
8wrPTA2hUOcdWR26ZyxsDVG2Gr2SyXkztRQPQeFtTYYmpAO6CJHZ3UwDfIyoXy/aG/JdQO5DtwXY
oO1Qtcb0DVl+ys8UR9AOEmdU1wAFJqIOEUMEs7pRS3fx15vGW5HV2Tk3WPeaugAFQ5Ssca4WO8Zr
njHM6pia8CPD8P/yHMpigOdVczX59LOIOFhNh2VdTTf4bJO3+n+Td2Y7kiNpdn4VPUCzQBoXIwFh
LnxfwmPfMm6IyMgobsbFuBnJp9fnVTNSVY/UwAC6ECCgUahGd1VmhtNp9v/nnO/wHw7qlYl4d6yd
hixgTz7hD9Rhc9vkLeCgaWnkH8sBgDx96P1O2Qdm0MKN57PqsJ+DlxEUZ7VNvp+bJf7ErN3eWjRz
6m2UDtACNV1km/mP5s3aqqMPsVTtEYsG0Xs5BXi9YT5AI8y6c8KRulH9gnmi95vmKJzmPg9aWPGR
ezXh5hCvJe+AAysuUubulHUIXn6U77RPbHGtedYgVnjFwQyN2RTekJzSBU9MkkT+dlJSH6plDj8L
Fm5mtwy04GysMDi1daOb2+T6jdNhMDhsTvzXgkPTHEpTk5xMs756jghrMmVn8XtoieHoEvHE+JEI
57tPsQXaGKIxbiSy9FYLasXZ4UK7p1QFg+RMhij/aoiCfKRJY2HrsDGbMJu59B77O9RHHOewXAd1
4pXkzZemUH3z3aRtmxJUDE18MF1WsJC32hgSFfBFUYjtXANgB3GQY4ZdLinpjnhmT1F2zbyyGdwS
C+nCtbu7aIIHSN5epNaTIDsTNtuFbRsp8FI6Q5piU3Wq/NGBFeO9XSFd2BExzavNYvgDPmP2a6pb
UgeTDVEiAkZ36OygS24Tzj3axEJdp+/WfAXPcExqqTZlwXXunHKqD08BYVVmTytcQpKqTdfR6wl8
hwIWzLBcQsmwTJjAL9pr6U0SfTNWv7uop0u9xkzRACKqpB7N4+B35Zf0U7LbsZd36kwo1nLeYtqo
AX6QnWpxu/qTfXajuSQ+C/l9es3KmfN+DHKPlveoMoR69bxMxd1Ueqz/Vt2CF4r7P+YDfYidcdQY
qt0lXH5ZUw2WYZaySz8pDQ+K/SLddrYptAWbbdMqmCXNsnOAQ5PQvkYzSZ2RSbdpmC7jVsFUwpuG
F7foqWU/iaSNAqS9ZeAjgODr3xircNrDYBpfvlFZ1HJgJ71NS8bKz7jA/gw0trafvFML2e8ze2CF
gTWcS0+3sjHLle8N14f6V7RYY7ydwsnNzhMNLv0dupUw+QbwZTTvUznF8jy1rBr3CKtjeZMNWc4b
r829cqsW3OoPSGkJizo7NCn6FI1K3i+rg2mPW94L03OQ4r/8gKzUaPgT+KMPLY5/1loBa6q950NL
P1IceiVclb07ntzM9CwOrQE3fNDJYjyA6JjGTV+R6N9LMXT5rUWCj7SNkUN9armAcp+W0axufL4W
W5MlDtc7jwEKjkVWH5NgEnvKUpzfeyc0x06xDd4sjq/Qu6p5cXAoUBi3ZWsQhAe/zuZLaewlJLlM
FOg1MpHGsmNcJz9iiPCpnrpesESlfvpz6L76rM9+Ukk//yhS2bzwEdnpDQDT8bwMwjmVfvJNqtOc
O9wGYV/4wYqqSoxA+eA8+fSrgFxLtXPXNT05KFohSrXVHVBZgjMLLQPXCow2cGa8HjbQyR9Fx9aa
kuJSHKJa6reJQqS1overPRg2Y1cFlQDtiqaX6HucU2xWcoi4gATJtoSm/hR2TftM9WhGhJFMyLzN
l7BU696lyWdLsjOQK2eWTryyyyjl3dcXroKKPtYPciFvs+aIwRHDdQ3LV9E5yZcrtEevua2TeheM
FN9R+mTJt6XwuIDiaYMuL6H2FOuOaqMPDXXli7VtnW3TIAQOj8bDfSWywnDcspzOh20PC43mSBr/
EH98KrdWmeHSu6dsUXTnwVk4wDGne3KdVF49MksC1byoNsugE/HEgHix20FgNzcWlYNRQGJ0CTMr
uwmaa8Wx9kIzbgSjO4C0sALr4tmB358selBwPydZ1275mILy4KQFcVnS5l1x8as8ZpNoN9xhCCsn
F8drOZ81jJnfXdfwLGUkOkGeaQOniyApgLYoYCO5U04UgykfrBnqVpX41bgTuVWSt9HNrxgU/Iwi
UJhPwiXSwbMjo+whd/vg06P4djgNPVfYbTxx2VpT1GmBzph81l/+0NawJ4SE3lP1uR+cmae4zMc9
OCToWOgCKUtxBUdfKad767IZK5uyO+bGIGrsN5O5Od0VS5WrYxzKKXzFQ0Jtb9JQoYSlBO1N9plz
45Y2hv6xSLDUBAW8rM3Ql/kXBzPGToKO5M9LmymYtUECmW3iC+GsRJeAPlS1F2MUyRLdP3NDdj7J
SlIyxQREX5DAeO7grIY1s6Lljq1AXgTWK9JKxsAhxMyciUWTItOqdu1LMAwA2a9OITWs/lFbJqWq
iWLd1qT2haYKNq40qzivs+uEN/+YScfHSPQwgSjn4Az1FEttwWnW0CcG7r0ILc3sH0xbrEN0fVip
Vb25BUMdnfKTe/+vRbPoKmL+XRQKpefh87UdIVyAT38XzTjAkc4lrTxIQEtytxDocw9WwPKGtOQc
B+uEDLi9VWwNissw5wYsPxitzzH3WWnYFK1Z22KGa7m2aG+G8OzGHkSkUXKLuKaIMb1WbvxSohtg
U/Ov3U5+H8xPCm2RKyHFZ4iYkyW+0aSKiG9d2NabmpD+S8y1jJJJEfr3U2uz47fbkJagqBrVF+jz
Ca6vFuKbrUN0Q1DsOttDXWWjvzRGnFGNKJDJYfSqSxtZcIe6JcLNpAs/B5tOSxhfboc059rzTUWZ
jRlc+qrklDH3Mv6VD6wFfdZm0uWtBZiNlZ4DouwL//5QH9yGVfDG7SIuvcZpWvpAy7GqTwVWwHLt
TKJIH1IftMEpYKUAoGlM6vnXsMDmeemw/hFodOqFy/U44V1Jc/SLDXWsYGVpRMrFCpdt8eJXpXvS
Go2+IpL0FnoZGwm7SWocGSq+tkoFNnisIG4dSgyZ0a/QRiJjm5x4FA2RFVDJDTMkY+jC0QrYV1pT
yBXiui8SYyU+OSKoIaoCtrBn2t9Zz4kqhz3o6cGeNv/6UftP+rXw+WmjwXJaSUeG4oqc/gug2a9B
oSdGGeKgNivAkIn+1eEoY10XNvXTvCj8n+z/afDz5g6eLgUnX15N2R7tBDM1S3/8fv7voXT/StL9
t/9jeuH/QeAuX+S/fDSbz/7zv33/4eW4/SzxcjwZ8Bbf7T9Td//4p/49m2D/5kXXdew1h8Cu/Sol
/2nM8H+LfOnhv8CJZPsC1fJ/GjM8+VtoI3jTl+AHviciPt//oO76v4XCB2YT+kji2D3Ef8WY8Wf2
4K8vLSdwg6vcz++MiMR/UtfdrCOBnQlINiSp3gsvopVZ5AkAGS9PufFpdsjUkrXrUVwRlqmkxMVY
8r7UKj6yIbC3TRrZK2it3W3EuQOwefpouqE+9vHg3JVXT2xhqeQmmissgLxtrv2qeY1z16LKDPL6
ZYzarY/MfmS9Rusa9JDxNGVLeKRZvNsGFu31170ALlHXYp0fB8Upb/GR04Ww/Jhk7mygRYXAWvHn
nROMm2cnn57oRMsY9K1m76LZYMMeeY0mXUKKKPZh8mEc2YmmeaCAvlpFE2OwVOMYrq0ypVFuNvlW
dXS8MiJm+IHZY8A9zMA4CRd0P34ocAeNzWY9QPNNuP2B/NBcJLy8Ifnbm71KKndXCjl+GTUNO15d
322XMdfVNGfXERwvRPH8RK/pzAofFqTltuMF/XY8OUoXzapyHHk0HP7l1rCjonPGhRg6qS59t6vZ
+gk3p984TQT9g0UMMf9sPk1diWdL0rD6Y2kd8ZNkmDz0CMloHCShfyTgwliKz81TN1A5MXujOoxd
oX7HrJwcqM3dTbELKzId5sNYwzFLcVpLIMrkQlq7OoTcol/o1lsIsPjJhTYPee5Sn5GI9/N4gCuH
2CFAbp1ryasVwXc5qiKybqmTw/UalPU+qhEB5zpHWcrcsgKGZWUBUAEqvOu56Tbsh3+vEx2cx3bA
qxjXy8Myej5SCHNP0JThsR5c/KjaauFodB0vW3rWB7cITtx11Y40bHWQpgxXCR/qi0CH3MSdU+wc
EkXsaCiZYV7G3xjG/kYzoz+TD1LwoEBFCK7Pq8CH99RMcj+3Kfs76tNvTdnsu76QPw2cGSKcNWQ9
9msbOcm3SHD/M31Qrwt26NQoa3nyMLleKhog2Gg7KRmdrNzIWIHvpUjnSMlzeSS23B+aiCLZwETA
aEf71XXc8JnCUyyXMLypJYLQtiVfGG77IRi3aZ177xANUoYr2ntXQA+rM8X13AvsjsAJbZcMxF6X
O++pShdat8bxi4XyjNrBBR61CNhR10zOMWSVqVd2laX7RLUxf/Hx4VZwPsUCSA87lh+voxmyPwxW
l/LDgb+d+SzJQgeCNf9kAlQGNX0IJjP2Sen0sxKp/zwu5qOwHDbisGugC49nlYxow1cjiWv5zl3k
tfG2U7O1Nyw+t0QYbVpq+RH1Y+BctEaCqaoS/CaFU+D0286fVp0PtWuFc3V41VSBUwuFyWwb+wMZ
jn55EWPbbJDQzK6ry509TfWBMjtnIywUVebP9zrsGBg9Gb/xVR1u8jxUD1A8XoHgyQP1T+424K7O
uV627t3k5Y8qg6gz91O2s7KiuI+HAc286EMgXmYabnUkvGEb1dziVhWkFYyz03RwQzPcMdvKbw3G
8TyHA/gtJ6CRMRd0C7u0tKVcZuz+hn5DLJMmscRFcMtmrkpMB94kiKrbtNA5S5HSZzYDVsHVmnXV
sPy0TDtfUqLRv7SE37PyymDeNwAMaM8Lpl0XgsRzmPy/nVhZDLKd3lsgG06VKqHsFT0d2M68a1Tx
UuBUIgxucrbtPnA3cwoHJLq7DBFxWVt6KN40X/Xba40p9AVIwA/4ai9h0nobN0zEkaMsJcE7IVOv
QVvyhEqvep7qwKN7yU7o9otZmG5yGC2cN4x3pXUSEnF+ovJnhW9shkgzNssmG4XaMrO9XpsWzwvV
889iCHZlZMIbNBKwqC0UBvqS+LljAdpPQQxpmNU3pqYoObpeOtwkox0wzAC7E8iHm6gYv1wNd5QU
Lsn5YY52OCOo/Jh5glLyNWt0ajwdjAvIzPlyyYJ8hJiEEansyHp41VdQtD+YvI8yGt8Jx916dvoU
4HyFKJ3kwy6oqMDBeeUM65FJ7dAXzSeos/lizXVy4zvXhwRcwsHOFIZvMsANA13iHCgelWdWtLdz
NLjvVgyILFFgQihpgx9GcP65YJn8kemSm/aM6UsX3OD0MGJWpwPxh1DocON8W5joDi0hxh7Y/upb
TSBCDEPNi3HL2wJGQCGnW5zO3jrhYz0qvztfjTXr2QsfXOWgJVnmZ2Ws+K3vmnTjFlUGtHxZOLZp
AMaSfm2UY3ananDwjnHO2WiRvntMYpHcqRDy8zCSFlQKlGkHnm4oEtwKPgdwveIhLA9eFhEvwOz9
WYLCxsMZJsiSWRYfr2rjnga3ibfdoN5mOndPKEXLPgzmq3kqi7EpyPodBHHlUTHHeN/g+z86onF/
xk7TgDSusoZOFJpl/bnzf9GLJ+4iVdoPbZOCpKBWM7zzkmJW2FFOIsxngNhJ/FpjoMxxrYMfh7X3
5bC7P7Uxh1hQQ0LEAftkIc1BGVlqIPS9v9KykceooAInJE/zgxyQT2Sjca0fhZU0x8qPp2rLhu4o
YVEywXpgtnMYjzyYNnEsfzr7YgruihlpdZ0op3lIiGV9VkLdj05gjzuuVYuDraurLnzEQER7cvP3
ZpmHV7Jxb3hpnskwwo/PRmSLFatY9OVEodGwxHLKwX0RoPEPCbI4m3yunhJUtq03uuUSsWoi65p9
aYL3JiNRkeAnOMfgdy6BUM1t2uYjRfXddAQ9pzeppQHHlyE7YxbZnN7RZH3xe8TO6dhTyLmCJeg2
0dApkzSE8UEb8Yq1/lr4rUDvL+MbarsJ7yvLRQDA0Y+7MCK2OOh42UVDure6pjowBl5MiE+qkCpK
TqMn6zVWONbFOX7HVQGzZCv7lAGGloN4S5G499GHeH9XIkRdr3KnwIUbyF+YNDBW0u50Sw9ful+S
cDlNrdM+52M4cIQ4wGdGJ5zWZLn1/ahhjR6UDHwYYAFtusyHVy6Eip0P3LhFT4GUY9bCKsN9nSXJ
Tsah9VRAT1tlNa5JMjNB87q0uf7RMozZN4pV+7dyNZu9NIZghS4tyaGoxAVQm8kP/A5UfDsToVTQ
rpm17qSu9j7OL1ij3e+ta/1e94H7RP9puAnLoFux46AXxsc59Rm5TY/lTeV6X/h9dMuiaOAGUoav
C1iJHDnKtk74UfdOSHKFc7d+8ryu3TMh+jtNY+Wjn/Oo6BD8b2/GdT707c5Ghw65ayWo9yWNmp4P
arLnA7/zreDN4y65m3w73pV0DbD0n/JvGsckERzhHoeZk1QGRXGwUbS2fBL6MGFFeqmmpd+OJbs+
4a9kXJGxkPk3TBKYKxE3sXKhhU4BJCl/yKqA7ZdlN56/PCUtPpSmt8bPvPdvsda1950qkiP3lIcW
WxKwvFskjW9RR1t6q8kXR6wllkfoJV9uAQ22hrtt6kXc+FyWDKtepeR9rBoHmKQDOulKIKZ3GN+2
xZszDY5tEnD2TMm05UVYrFuQ9oWxN8pL94I6rZ+kqFNem2bmikbvYr6L06B7nCftRIc4q01zxOpa
Wg+17H35YBXZl+QG+yAst3+WjudSPdwHOV64OXmwko4aD5tNSC0F2sjkEjQBJryCer5s8DuEp6JT
ydYsZkHVmmebNV2Lh2lBLgUhhvDNqZfgBkgs82DsAZE8UjZNhUGbPyYD/xfEb+xY8wXpyDp0UZ4d
wmZhWkgVp2tpe+nRgmhwL5caGFw99Mutp8bs28ZbyMhFQVvmt/VtGtMf4MrMv/dE20LmwU1T4Xaw
eRkTSh245WBv3SvVSX6eCgx+OiD/rsahTbeuR95sKZv0UFDIRkFtTqNrxQeMWaRFzx9cfc57YdYO
yJ1L2Xvr2WTvQe3xg+iqyTpWdHJx1w7AY2OycIdS0hc+5859M3O45iJ8hCNc0YvyXpVklkY5wKZd
7K2kleQQuHG7w52OZOfDkAPIfwJOSG6+VeNDqsWN8vR9gEt5CwZQ43Zo3Ud99XQNtLNtQFOll0Av
6dYzGlJJrhBN6VA7+sKK9zWG0O3MFfxO0qsKIHe6csUDb4+OgF6RS/2QlzzeizDmOKBZcLOYLqOf
PUh/dG683lhH0yzqEs90Ddt2FVENkc5lseuzsXxcKAUe8to5mME2m9mxkFRmihu5cUOZuPH52rHb
7TCRZ+mUvUiBB69GmXx0ZkNx2KRQ9DB9Jt6WiGj33IYR2m9QRt71X1DKmyTz+Auk2YcsFhX2laBq
8IpjD0kd3gjW4rCDTEsKfb3qPXG96BY2O0/bmFjgLquMrCLaI/HeEB5RicWhi5V9CtmunZZxYWBV
7qGgVO1ej628equS+8XEEdpgVT6CkO93KRz9tUYtIiwdTD9bSFubvLd47CBe6l/4Peo3H2GPLOLE
e2iVsGLwMANSs+rH7uukQ2df50HxBKLHxuWFVwj0tDpOcikueI6eeRi4/Az0xJ4oZ9Dltm28cl1P
lj72ZFq30p5rzmcwC16quwHHJNYq/izsUeNpuivnPnxqk4Y7oYCF9V7yYJw7E/bsO5rmMrDVXSPh
zc/h4jdrsEHWTyoP5nVHWfbvTh+E74E1Q9Wxu+n5H/BS9dJHoUDCcNLrtwu7XUPLNmWhDvEW+5Mi
cHP+xyDzJWfR4a8wY44HW7OtRbqZkM+pL6XSg+afCP/7nD0wdua3Di3yf+6m/0sLuv8vuSLev4xU
vRTtZ1Z9/y2Edf0n/lzdefZv9INiS3MDJsNIOCz0/1zdCfGb49KDGQHT8AiUujSu/UdhlviN/4Xn
xGZL516pJP9rdecBI2HRRwjKdanh4lf6t//OZhRL6r9nligZ+9t//2uGiX/P39QGn3+Ld90QEva6
ok3+aQXMVzCOSvohN0lc41gRX7pu73N33rau+PrLTvN/E5cSZMj+/qsJ3/4jL+XTHRZwQ/3nDkPP
cbRSPvULXMG7BzF2gOvSwuTWDgP0RFCgXSIOBT9c+nVJx/O4XRyAnRAjcGAlnKKC8XxK+U6JMHtU
VuZdoHPCM8HqA6EtcnPr0cDKHw5Zm7oLWzLmLHTivNJPVlqLCLufnk+OCCh/agKvnPAv9TjlCcZC
Sta40j8zd6nvqqmwnzJg5WRZYmNeWr8q7DVkbw9UqpqKF6+oiauQk9PLNha8zilWqHAwdYrF+Jro
Jdsk/lf/yA2VnqgYMp//gvkBYWeVE9+X0Afk8EmI3Ds5achdsaoOVj10BKwTXcXDvV04TX2vCIfb
cPeHKt4ILzb10SSqaU/sOMnA1/ZUzxfO/iVaX13L400RxtmvQU1NdJCNydAtedGLfYnszH5kIExL
qqRdgoirotHBBth2Ep3m1gHWWHKev6rFLce172po/5mmvAExNgJQFc50zSS5JjBBx2bhvFiL5i2f
5F5QPvJu7qO7XFi6eSs0B+lRQIuYMHFweKBBVVPASqyHQ0nCpDZ28hPKuUIBlMgamyLP5HBDQJm/
1z1Eg92ou+wLQxMWl0nzUcADwFIBxRGt9zSIlI6jij9Q9wqso47owSnT1zAkg/7L0aLz9p1pmJ+o
zcqc4CkEnlCDQigHcbtQAgNsINJXOshIE0AOeNTwCygatgZctm0XHVJan8zFDGNmc4/Syt0C8koJ
UqiFvmpTM27Oq1zbbXTwmH1YdaHROOU5LpW1nCD8+fH9UkzjdeZuclZ9/Wzo1DVdj0mBHJAMCIc4
/exsYVq1jOZhYcLqSZapjI+BHtPiyZXXNgRVuGK6y3mWmW8AR/Kjzy1zvRsWXrKrpx6zCE4//l4Q
+wP6bcvEhwrqMMpD2VqWwwAlUKysgPLnY0vNhrVttaaiflQV3kheMyTTO5IkOCfnhAQRbm595G5k
e8eeIeiTe4MW93RYguQtRFo9hq3dFQfcAv1wU0qsI6u2xwiIuqudL7sAlgiZfCg+nHhWZNEhnLCZ
mDIN+EPN3jvKJa4cN+m+h0CN8J2JohOfLrkjwxRa21VC5W2k5oDF21hxafDri8rH5GkE10jrRGj0
G3N/d6Ghs93blZNZ8Orp91hNgdPfGGdqt3oqXTLKY/2LlEd3G1ho9RnrOo/tefZZddzweC4xlWyk
8C2qcSyLFYIl81/JCBIw8TzxnGRZdshsfKELvcn03ZeLwcVplY9eM5p9MtTus6eEfV/pKrwAqwaY
2fbVVxWgQO5IsZAZCnij7WvHcU5QD2aepzp+CWL3FueWAPmbyS3+8+XcsRi5tHS/r3rUOmddzFF0
iWY8v7jiq5VnCAxwSfUAsufGWtPkVrymmiWq7Wl4HU5QWr/iyfbJFrDnW2NPTF9cbDYbjYN5Aw1f
PiUD22egNT98XQPxaKYH1xAhSqf2xSoHQNFsHNc6d6o3lS2aTI/XvpGcGW9qt1Fgatp6C41fGDZo
+GH8bgGrJNP5QrsUXnBpOu/aeoDgoYndYdTQS/JgO2V+Deuk9domE/iHz7jfdpHoHhQ540/cc2rZ
UFHwPds23Bq4lvzgfIft2qx965JxWOwmMc4dSlG73GX0BsBaatMPIZAZdqqZl9uZDO8pZSDv9mJg
UZkF4PjTGoqIzuZ8/oDKECHmMpOA8heJdyHdwmzAK8ZY9BpdE1ghPrEbN9YQHOsEC2DDwvezTSKS
ql2mh/AoIkNMzUtcGb3wou+t1SC7/oehZjp67njFp9tcU+M+WgUZkHjsxbFdGCXhJYzCwNlYhuy2
DE0rTk4FR2gOgqV9ZTWZCpCKjZB832TXbmghCOO1P5Ph3YAHx9fq12XeHkbuECnpAN9qYG7izSCS
YzXXnp88fc2Fl1/o+UlddKcIXreWbEP2Vsvret1A8pc4NCP87ODW5zdQA6287VwihiuPC4siBInD
4hhVMHPPWo3Rg5s6vX/K6wTYYJtpz3tji5zoD6ZBQz+PU7Vwdj0v4qKOuv4KlFDzji4l2nfeUwmw
A+8du7yDCvXF1hfDKXFIp/4ekByg3PumTfyT3QR+vpmIXA3IYX2lV3XfEJ0ZDN6Mox0Hi/fUyrIs
tgiJQU1EQObPdVZW7nOP7Qnin88oS+kqIfFLyh952HVoF0y9E/rBKvKWctxn4VA6nwZv1xO13uGl
x6kLUT825XdD2rjjtFflDcg/XFeKbNEVBtW+1UQVb0qcGU+Lr/l6p2pctuBAGanTNMBjbcPderZm
N9xTVTA9NFKWdGPOvVwHU1G8YsaM+UVLRoOGRMml1tF8N/I9+ih6Xd1S/OA+9DZ5xSnlhb4inz6w
+661XruU/64H0FHEbBq57Vo6NfA7ZNyKlDf8utYi3vpOmR1Ank02yOmyf+APCtkqsyJvX2KaoBrE
FPN2MjMDUVQjJ1312BJXR1nJK7Efu3LgNN0aXF20s4aGMF/lsxrYTpGcqnNqnDHYs8kApVj1seOt
C02s4AkpQ1G0Z483jk69O6nExzTXTb8K7LLclHi5uq1tlf19jL9q5wtYyHBO/QO/mNwPoSp/bzSS
FV7zKOM9NIgbzrjwLg5mkhIJm9gBd5SitqHgtDwEhedhKGW+KwheUmCWp415cwFMeJsuH0bqZvwu
aNEKR0osgcZZxyloOWaVt3i3jRXKm0gtYX5o/OTaE87Kl5e9fajGcH7Ou8BeN66saJd0Qnp88FO3
QYi1r62oBlhmto39kunXfGLfkfX9ch8UmOrWYZTGtDnhzJHrhR3QN49Tt9VFRHJ4RFC8sUNqslZO
KdwzztlipXWCjbCV/tGosKdItbGJ488Um1mKCiip8CvlrYK6j8IH5sNM3alcquhHMyhjbQe/MttF
1riOBpeWID/gE4G61phT5uQfpjfOAbALVl2oCMveQjja4ZhxDhZR1VdbwBiQnuxAt1r1iWCyuIFx
1d3BHt6R2fNZLdfBDkj0fGraCHddmWUt7Zxujz+af+3BFqwNr+C17mT5ufuREbe216Xb6IMzdMMP
fFwIOI1l1Xde4EYp2gfwHVfM3kNeDcj9OGeL+w7kKSkPpL6nNIgpa0iJrXfavZD2IlQSGmzPh5jL
v71e4sY/0hzb7IvousBRhLLvurSe1lYKBBvD44L8Fxq/XM9AqTcOvQhvVUuYowdmuvY7Ozn0nizp
BnUhbKpouSHCmfCVgtVJIVN7kJWf3Iu2gg9oyeopySJ1H6XcMzYNXcewu4L0Vlj4SVcQivtDyD/0
qkkUnSjEKbezTPRLVs1YG0bewP26h6Qas9ovKWIX0rouea8HT4R6TiWgrR57ODWIw/wEOHKsuf1u
dMgmqgiaOL61vTpMj/7gUoODSlTczsM8vjRuV95lpSTKLwCyrTyANg+TMgTkMetnr+Dlkn0YTX2+
oXulJJ5tOvFt12m0G2anT+8xvRODcWOS5RJx7kkufAojbbvnWZKHXpGn1mdrBBXFc0HAugCuaCNk
n6UEk17U2RGT2V2lm8cECZb8C2+PQlseEAGyVrhNOjqRW96L8/yrsq58mlAyd2AzLQgwDiFc9Xlp
we0WDApRWmZ0ng3WNiSntM6mGaFelp11r0wY7imSoYww8uudZYp39ML8JiIp+5mwaL/vRZLdyDHK
P+egI02GfgBAA6vgN8uXho4OV16mqCBbU2bmgWtWhxFNdBxp7FQfRpkBSApBnZ2apQ14JCc00Jlv
wDv6TXy2khigW16148Zim3K0o2FZd1d0R6xgdc3E2fmWa/smSv30wm8+uHgOLVAkXK6BeQfrPEk6
JQ95X6jbFuvLREVYq79IG8Q3ufShvSGr4aMfx+FJ6Ij3XE0mq8zSYOtC8Fj3doTZ1rP0zxn0Ittv
pvOKWiQS7mRiR71mf5V/+t4sLoZbAgKgqSmvF6ZWy5YOCWRiQuJnVVrhU9f4fUmQeOreKlge3NYm
V2fr0MM/Q2XAsAmMzsjz+NVLS6foiWVYfafbrvV3hTHF5xDXgSFTR7wSoGJWPvA8LZDY8DzTiBL2
mwSeSU9sRoefymGQZvBNMvxshKAugnPrvotbdr9AUBOW9q7dozsT8thxGuMPnpoh+YRtNI4bj898
tbiV/atO2JNvQCujmwyBqHGGCBItLg9ovau6uTtHwaRJlZMiGZG8RU+vKTTpz8appvkQM+JNG2eY
PPzQerjX3BzFOrS6Hr2P8NqhDqNxB4YzO8rJXu77CflqnYWobUMlJarU4qnPkrKFW48vOu28DHU/
/fparVAvTs+GNpwo7Apm8yw5XdgOYjtkQOooqliHQdJRVMUy55KJtD3p3gaPUKXp/Cgr01CkCjX7
gN/FKjf1JMzBsMt4auwa4bOR3mU2kLLpQgmS3RRRsosxqRRU+1nzmSIE+1Cr7lBJMsHboi7Us9TO
SF9Nmj0vHJ7RFoPkXRBi+QckOq55/U67FL8+bUKKah2ermk1eD6RJcMFYtuNBe7Oq7C2pUAcHV3y
ZkByza71huHkcU4Yv+MipjE71vE8TO9MeUSHLCadEfP/Os/Lstv5SU4TgmqZw6y4fa+9eez2lAjq
PQm7rnzjybWI8ZbR1eiAI3XZ5Wx5hjWXVbUv7LH/xOxiccuDVrdL2Gj4K3dkhbODjofxZPESO7np
e7ShsCn5DVYVcJoSzDhbV/piHhMUW2QoTojN/2DvTJIct9YsvZXcAGQALnABmOWIAHvSO3o/gXl4
g77vMa+V1cbqg570MhSliqiXOUqzHMmkUDidIHjxN+d8pxSkGl+BHoKCQuc7vnd2QzUd6w5RIEX8
BtsVb2XjhPHJYoPpOkHbnYs2REQWquIgl23dDngJ71LgUiu9bBiMnTmMPro0qo/m2xiFJRlUjFqj
bVhRTmwzQCY3SJpGJhlYzItbWbPDJtFGkgS2FZOBWrooSuCKgQyQQVNyoD6hcK8gaqlYkVF7htAx
of3TaAdWEW3zLLHvyAGo4zW+8OFm5iK9tLIKHke4f7dSzN1dKzmG9rXSxDiHpX9WVGxQWaDKO35z
S1KSt+1no1XTzQIGe6x66pt4iW01pJJchbJSVxHe3JVY4l1Vcl5pOteNRvBrpDfQTkX/2BQTlaX2
xWL5laNhgcba22qJj8X9zGSgpjtUVIxbIUaYlWKFl2Fg115q8UNICFS9RNJWtSW9vq2b9bwE1jok
10rZ32EWEQiywmyjTLBgY/3is3lDGh+tAzI2C7Jwl1c37NqVen8RtYGfI/joRblLydC1VWBrZOpK
PnqSYYGJE48OsgYjTsqBzTL6wRZEz5XZUSOgWCWpN1b7S0hyrwzyNyImvgG62QZAiIgdaNdxUd70
nexcY4n/pT8/lBaBwNJozzwL6mPeh1edqr7jn3hgXoaDX0MaQcjKqORXFAmbgBRMRvvNB4pZgsNI
ImbXcNChQrrxQDoaunQP/NyWZXRwnkkjIY/hm4WsRmnHUyzpOkiIPUPKkWdMQGRKiOzdEOOW59V6
sdpRxpKMge/Ho5nSVlFQf0uw0LZLuDKkm01fNB60km91FSN8Fw8NGfErBkucfNgbyGlWyWuO42C7
dNxNXUgk6ukCS2kwJ2u3s92fEeOsTVuc+qLfYZkfOU0wF6j6C3OrxGNiSihM7idrOhNXScaTX3Qe
trJ9h7hw8Pkg9WaH+tdrteGOgZNHFbCSSG+ypD01dXiv1eEZ1st7T5B1QKA1UvrWY3uYHCbGt0pA
6jVcuE3TAbUlcOOAb4jg1rBbTyjzWis6oltaR5WKR5+Ajqw8j0RrV7l+0ubp0yysr4ygViOaH0Vs
XMoIcAVPqLvp96TuEYV2fFaTZjeJ7k4R85mIwHILBvsgRbRL9OhdJfp7IgJ8IAq8UfSXGFYWRg8z
WZVEhY1ihI+hoTiJyZzBynnql2xxBak84NtH0yHeVgmOvUjWAZy7VVi/5S3p5LKX9TbUlWOSOGtS
5m56k2qIBCFpCc0LK4OeY4A/K7ymUJ9n7Msc+ahEl1R0R+peRBmctZCnZoLTfQLUBwLg21g4NwMS
qMgt0LF4iZ/sdSlIXl8y2C2MrPlMKnsiaAF/D2rviWxnMGbzmNXVA6eWQgqnPHNYpGtzyXo3y+kA
Y/M1GdX3Kp0o3jSBM15dyPYkNPWdid+sHkguJkm+dMRzPphnIDctwIPMnR3/I2YSFq/REy36AP8C
DrL2ZgfHREFaPRLbGCeHfkteSMFtGZLYMzvc+0hByLpXZ33dA75wlDnbFBFKjWbmjEnYtnZxcA0U
+GRxPxZTfVYQqLlKC6Wkr55KqW7xCMPNyJ8KQ3cRu95EPpwLBprXTte+mDqTl2pJbS31YE+D6Zqk
c0HovB4x5uNN1B45HE/zLE5AMUOGIeMRc8hBKnm+Bfkj3Wyg1HDKTiXdShu3g00MpCJJWS/S+hbq
zj6J1ewBfMUNYPPgekgAcheJHd4ysniGxfUtrs3nkhadGbsBvxZ1xXytBeK26GW7mVK5gDotWq8h
/cYQjQ6B/bkSXASO+DcdS+e9aVH/uHGPUDXWhU/MXTCUw6I0868EdTTOuyi+zmNuuiZSxM6OKwDw
AMQdbC/8fIiuaDteHULeIWxXDORXhPkkpZfXUQvFWbd4O9DhIEZXIbyGAZGZJy0S00plvuRQAVZ5
M56obzHEOSMfavTuNAqzmRID4daYZ/vZ7sIAPzuc4F0LEA+pbahwOs1kyh+DgUUpqq8yGr2CmcNN
lQd+QJlVzC6J6T2u5UTzZDYBgdJoT7xiqQcDyD179EoOwR9BGa9LpIYZc/66eQRl1x47CX12ldUl
sPEQn/5GrywOXnRkxWOZjx3KafSp95CG2pu0M8Y7niK2se5bcz71Y1luVS1CTySgNFwnqpNeZ2li
EAFrE90wWtMT1W3lEoUH0ycxinuDAU/gsIBA7a65wkyJIBM2gToRY2UxfIQFxy3Mgufajsy9NPXD
PCC9nPTuWxfGL/FEF2ImNqaZ5Mpu4v0cjHsCNd7IXXTLDKlUxwgyizdsU6aVZSqfzO8WlxiIaadJ
NmOXP7BgPs4O16xp74n2JPwDoeqKhLqVZomrgv3Ghsy8I9a0e74CA9p3VPWhM+5tZzh0NSmeyWzs
w1R7KKaU3t7EHRS/5hFxI1lFH9Z+dXWyDUBrWOX0rMnuYiPU9cJ6Scb112UmEKH269YBA1rDPuDB
E871U0tzHs3aVzm2n2FYf8NJZzNF19a5PoJ0Ce7QjZ/8stuSCPWmT+VR6ITeYuxiAXJLcsjKsQnf
0Pudr1uvxKUwHrWqLxaPXwEJa7xpLyzLk4Hoe9er04Hwtn0Hiq4ou6vBKMi/qw8N9OjRAfys4/Av
cfpOhMXljvZYzxdDi6AJMAiKdFdgRERRkUHVo1zxJ5UJTxysJWT9lVCcFQsplwAfbIViHD/FzEQ+
a1/rAs8oUqiRmA5A+11bHRMSOoJMeXbaitjQJbwD53rOBzxeSXI9HFGNDHmJ+pBkfggme8eKZ9UN
dlh6DOOViu5LhPodUXYPuWiS93HAv+a3DNeYXch9NvSPU6fmK+RY4PnGyWYzSBSJMhFK0i7xJIzc
4SUq+eKxI3qBDBMQGd2pXGJNEojBV9pQHn0am82MiW5NeLR44XsZHXoVKHecI6pjKIVfQUk/1bYX
G1NrostoldlG7+CpawkTxPTdDK0qWquEp3k4E2+7GW2nmJcgpnqPY3OPGyzeZbamPDAFvwEfkBME
P0kWplSoCJctJBgAxxwvT2kjw7IZTnmt5OzU5CNGhsqtCYCShfNg0qI6yMcKC3M0pArMXbcGLrxn
HZ4xajyKgQKZpzo5XtypzzRfTGk1BTWuZWO0rtglNHbfUE2n7yjjoI8JY5Ju2S7J0UHR31RqnO3C
2VI7L1OC+VmNtZktVzRe56bhH0SdKp+R1uObdWwTPX4fbwkDC9ym0N8AnnHv+IM4W+wj9gja7I+x
lv2W0/vQ5HZ0X1slWDBGeixd7I+GkCB+XQrrtHaR40ysc1qSp2YA/jXz+5ts6MhOtPkicTOuQ+SN
52Q0b82yHpjNjKDkx9lEVOhEmxE6STeba1iiw1kdjScrIWvVCWbsaInHlPSN9D+qsHwT62iGR9t5
RIOJk09vsjXDZwzbifWOlf42LfmtSObb4PofCV4q6ucwmqFHlh2SdFQKbJ4mbO8O2zrQPKs4bttb
u+bbYKIL58rKeD05doGQvAOYHxX6hX0UnxcbpyOriOp5LLPMdw0rMb9Kc5hOk0pAFUaU6migvl8H
uOJJ/OLMgsZqIjVruNkmtkpjpHQHzelBaFhGvCZusz9A1C9XyBMMF8krWzWT6IME0XnfnbEqvpRo
indKpJvbnCBjnmo5FkEnt67TrL3rWHbuq1wLPQqVAMqYKc5ota+HdqkPw+x9sOhgMqbWEGJ04Q58
VVcj81u34Wxd6QreOifwrxJ/PjdG9BEGdXHsMVreKFqHvSVuNr0qzLXeprtSqfKDydSH7o11iZiq
jdMyEenj0gZqIR7qMp5vQQZEa80o15Tr/A5I0dL9lHACDwVP4I5JHfrZQd2GeTJtVbthVF5BIQs1
hW6+/SDCLNwo5mjtI1h2Hqi097ER5SZgwHaEbpOz/pSKihdTpPtSCd/a3LqxgmzOXDULL1gqUZML
GB5mlEfbBE4CD/m+fC5ILQfGoq1JTyXTeK7AIEVsMu0iC2B2YRxWGNORjJedwZUVrCzLxl5D9skT
IAzqQybz7Nz5fbkt+gSLP9rcVV/qTwtDwLVEcSAtgbCoNBo3mZpbuwz95hq+U701mtzfabOZun7U
8IhnUYDBSWS1J2W11frua9ZD3e3MNt6ETLSJ+8rkcCCIBJtU16QrvgKUJXbLBjQz9L1f58GZGLW9
YRdiM5nQpIdBYoJNm0ui2C+WWudbvcirQ6Cp1pK3xEC0Nq5yawFHpTReJCOs1cwHnDWxfGlxEWjt
mOLXmFnAKaFEo4CZuWVI7M5yJPBjIEHhMDRVvM3IhdoAgSMdYcCmE2rhhfDBUxgTHRPL/kRYBlko
MmU56is4I4jDVcpNrzcaDV3cg1FinqTTlPMAivRzpSsPIaMQ4kHycoe4nrmf0uXYGpqwebW1bl/H
6p3AlMtiCb16ABaWXxl9DNK2sD3wZNF7hqnJzk4yPp+MAJMu5UEyME54AVZA4kDYTkT2UkfQqrjh
GJj0lygpGNPq402YFcpnYXAhUc8bF9KRt35jX2bHes7K8p15m3KumU55c+RcFVQvATNgyz7ak84m
PRuJ9iiaOv9EZ7AuIgQ/eHL76qPuHbltoDewovf9HY8dCL94KcKpzp7ZpFqewmJq78xWQhvaXAut
nM4dCkLDhfeKlMLiRGeGxkMybLaKUIfnNsnaA6TL9DHLe21j+m39NOYAJut6oG5Ed3lnULuEOAxt
cdM687gnKbowDh3b+A2BlVjFCBHuXEzvGRUiYZuA4mseh6EsHkeoXyvag/gW7GSJrmNhLBnFo2ox
NQEeW7msB0syFgDnrdmr9KSL+LgmyhCpDu6mq6hfniA2276b1lZhx5Ra4fPtWqTWOiLCA4N6prGO
iezEU6aKjXWvIOzMGxPXb5da7aehklaPUw4EoFF/moCjV20e3AQGuUFzmGeroU5iTzo8AP0+31Gh
wnDSy57zTM5wGuM7s9WeRDGeY3uM74EA7eYs/sL+9DBBSXHi+taEeuEWfTvtkQLdSzM0PaPhgGQb
fKOHGRip4uiAHXMnpSWRJQeZDeZiNVT2vYIUNCd60dAg2ttV91aE2i2kTNZhsvfsipvfaQI8NyU0
KtuZqfXCg2APTUKvLMCKWqjgh/KKqv9oteyezTAigRzRMRA0ULljYzp0BipnRRU6N74yq4cwsKIr
CBs8R+yiix8Cqyzpd3NEv8TU29ZOq+3+pYPAvRnCzEIZ2/rKXjQy389tPHixMqkPQecDL8YvTz0A
kjtBoOKMLHK1JV3Vpn965umkfdqFktxWUWRt01An9BsTw0R/XhvpSSc80HRl26o+TiMye1gcmR8B
Dpimy6IXqxmUJ5PtALYe22Ym4jP71IRqb3szkLu6rlAwBaZWYyRrTETlIDKy1xzWynyMQnvjywrZ
MQaYAdwP7iO1SgxYm0W1wbUfFneFqenBqoinwfDwweSkF/pWyUGB2/1RwSxEjh0BQq9dQJoiydLR
pQ2XrRBCcbiQqGiZW+Of6zpXwOQgsLhWKZGReSQs3MyunI8lyrdbpTSS44wg7YtkS/k09DYYYa0I
1Lsi0wqikmb1LsuL8Mqvat2rijZ+n4Xe77lMzREfeOY6xjAfNUYlxqY1A//DTE200rZVjg2N7+js
+pnyzbNn5egzpF7lwHE2LBiZJWt+gyEJIc4Kd3mySM/6GwYlXBgscO0KVRs68AqBbeqE1jUEenuj
2ORrY2OYl9GuRTg1eBk/ZMyiQGUZWcCtgEkMuwkhfLAWCnTzjOQl1F1z+QTMOUNxl0+oHnpoIkiH
uN4BTajsnvtiyC6FoVjzKSzAdVYNKY5VHbL9by126lLhplkVFGLa2jTM+KVJYmpfXaZ8AUX+mog2
nUBEqkggDOw+yHc49kB4kVn5gKm/GIhJc6BqalAgibFWSqf3WJf6riaV9ApeAAwvQNPaRzMSklna
9VVkQl5hqjf77sCSQ+NzicSTWSXDNzttGCHZiXofaaGpkitW+wQUW9B1UAbjakEVpBLQE6n6ZYT1
veg32P+6PrOXaoOvoo9PfVslB8Z3RgDeqZ+fFyJLtgWFkq3HJM17EkRqmgN/1JDsiIYMbMVgyAkO
B8idYEa/M+j0tn2YJtTcpZGv9aQOdxoGSnrYMQsoMasuOnVRbt46ywhgJleCe8/MjiXjdhuzkSPe
yyqsAxhFA3JmkbyZg5qCdPUREBqEv2dEeaNxh0TAki0tdg5sE0gSncNHjKikGLhHqTc4rSN7N4MH
pm1hdqIaMKq8FnNaAtpJKS9g78SVHNLpyslLWG5qMbP9pHVyI00f75jzcJrOJTfXSu0zeYhATV7F
utKc0PHph7aV0UYtCx4DWjBt5aBf9NJur1W/iDk/8+hGcyLjZEwj8FHdjO87mRsAfiSBIi3q1rJL
howVOnXaXI+ji+T1U4PBdKsNZHPXdKvXQ2doKCaG9Fqf7enNyHGcsDBnJU2WTQnzZRD9xsb9KLnr
ApUQexh75KxP2sZuUrEyBXQsYBoDyzDHMuNrP1SZf5pcSXiTtOBNHs6vTYlPxVUUPblropys7b5s
GXbHegxahTuPmZlJNh91w1wYa+JHUNBNk55+Oa00P0tIWNMGl0Z/laja9EDl0lFJ02xKtb+fRRlt
dKuqaChI/LZkZ237uayuylYhD75vLeeS+eNzRKnEotoy2Abkc77KZZyHLhexv6ZP9q/xDLcbdi2A
hUqknivBvi93e0ZJp6FwPrtGVGcROf1NqFl5vdWaaj4hc0ZDUZkFdmoc6Ksq1vW93kr2O71kyuoY
DvW2PhIdtJlYtC3u5tLuHhFxWf5j0EwVjn7HSffsV0kZBHMs7SdzeYRHbQXDrGF/cuz7GMdaACCE
W7e3z0XP/mPHbsnsV3XFLK2Z/PRK1MJWti18Er7QmerE25y+maHprOcN497SOfGUwZI2pZmPE05T
SVlkJIcvTxl7CCCVAbSe5vRjZOePu7GbbFerND3yOqjrX1ZolIc0V5A6QmwRGXHpFlE6ZZ0r6zJu
RmOvY8TCBz8YWO07Ih5AvivBAeFS+lJLxpfAep0dOyCNtT/bA2Q84/BhGBjDRWun66Apkk3o87rs
O+q3wKrsp7apdwGj5WLV007jYp3zLzNBPg3U+lVYpSZ3xNTRXce1fUff5iPwVdMNq5hsM9Hq8D0L
jZlssCEZ91BBxaoPAKn2kR92bhs29Q19AWPhDtCRKchYZ8McoAXC3xyA87SxtCgw2lawHd7RnDw5
yD8JCxD+llEzg/BJ4L4PW7ErzI4HybwMaDJr2cXBY3ZNRk+MoEZLA5NqNbsUFBAxfno78wjI/f65
CWzkySKfPF1wCIZlWO303Ai2qqojSOmxwHSrjjSQS5RmfHX60dG2ETZuEwmzA6hARJXPPV2YTbrO
jbC+A8Pb83kMmHJXOMmmZ7MxC9/FhuWQxCEHJGsm/h7ztBSTMxQH5sFgWBzS9voJUkbkwtya/Jsg
BBZzw+Eie3gVPOEWPAJQ50MxTxRybO/ZkYMhpdDFiS7jQ9/GzdkvdNxVRsz5DyqrGO6GoQeskyiO
l9DFA7Qcc4+kBaIHatn1DKJQAh/0Ki33VTwp6U0409fvB5IbtU3Bw5wUtTicdqhUeTxAK+mP5KMV
1i4cOoTAsjN91oNFwTagp1WH4R3YwW08g+e8rXXFsA/QQGbadQgYqzqPwN5JbhBlg5pG71xbb8ri
LoCEhX6GlOFjRVL4pTMBTqpJ1UyQmZx02JZVWayiMuawJO8VfDN8tFs2rcqKjL5801VAB4sYOIKX
mhIAWTuKptmyrSp9N7QzXlrQFmfsOcI2uYL6yH+vtKprtiClGeD0g6H194Pf0IJ0sYZ9kROfvEcL
qGx1Yg8inmM1NupLzwoXtGBTET3YZ6LG80XY2/xCfk13ixi3e2bKWvlu2wSj+sxQgSsMYjXZ+H7P
tB1DfknnbsQwOfQOpO4GE6XDkrYf6hwRLmvi+MahSk1OiABRuftTgw4caKkIcFli87sMFTbacT9z
sZw95645nZsZ+5/JioUV3Ffdh366T+zMzO4yckYwSLWq3Bg+zMkNnBLarZT90qmfTUfbLzTlaK8n
qcCJ0I7jEYV6s4VyRps5DfY9LVZ5K3tF75hbZBO4LHyg29xnfMEgr1xXDLWIGe2bhbXchi9OMrBl
xv0KL3sZyJP5zg36UTmleDDFwICsL0JALXkdYhdn3nZHVxmAMKCjRNuNcO+pmSKc+bkzjpkbyAQf
LDIGeTDLxL4pZhzHLDqm0ygK9TJl0txnBUuZLRAmmsFuavVDNyJ9ccvSmS9dAi+aD8CK3/OE8Ook
rGLVHXEPd2ubjwvpbKg5UNWMhi5s6o+TKADF8yM1NoJF3O1kW6OG6konVnm01DrZpjY1ZICc/TYm
iezaltpJ91VFHJMCudSGmMJJYD9BaJvoeP6R7wm4G5ned3tobrfJzJEAux3vsQiVGcTmPJn6EbCN
cd3r2boP6gV6DhLb8vvpkjTQP/Y8IV8RPMcfWQqcGUfm4j+UNamVFObzwYGv3e0QnuAYB0YQ05J6
Q1CFbxzo02fAFwmHtjlp3TovNeBwjjZv1Lxjv5nIUOGs1rpmx05uPlZ2PyTXDJgILdDHJHw20sSO
NlprxQ+5ZaPg5TJitQasUX31YzU9G1WYjRvSzZQHVZn7DeKNkrswLuz8uqmaot6WYHcIIkZLd5r9
KDzkOXncqZPKnd1AYFmB2G3UTax0sPgbVpbwa7LUYiMaESrQt73DmLpoH0TJoBkxsrMddVRvPJkT
LXoxOtvm+QlNgs2zZc6xx6QOh4eZOVrHKk/GW9uONM/p0+raMprqfxLH/kGp+lXimPlTutXjWxu9
v+X/5kbt9BeP3PLX/sBb6b8ZJuFijqPahmGBsvrTI6fxJwbUJkc3TWnJBVH2h0XO0H5bkshscrql
1NhTYzb7k261/JGq2/z/+M3QO9n/ikXO+CHGSofsa+iszYWGEl+q1uKh+w6T1pbEOaKo01a/U8m7
28i49ds3H96C1XpNvpvUrTVeOKhiZ3fNFOTOia51EZDno1PGMETNyo2AhaU4tMT1fV49ivLRpHAe
HtT5KqxuWDZ58dYhRIbYe+m7k30ri/eFlzCeLP/O1C7/Omjtvliyj//9L7C0332DyOanOgrC9r8V
Yc1Z6Gg21sr/d/LdsWiKvvj+DvznX/rHXahrv1kUNAtKTTNArC3oxT+cmupvBJnxX1Rh6QIFGBF3
f96G4jcdrL+96DPxOv/+l/7jNlx+HuoJFaSjuvg7f3Bm/sypyRfiB/ekttzQJHiZNj8RavCP9yFa
PCMzMCoHvS5fiR3wE88OSZwxwFVEW1XpySKqmrMcs/xW16p8WNE69djCkswTrDAAZoWsjNM5LhAn
QIUUANdMsijwCKlk7GDG9gMg7KDcvGwWE9KOcKzu51b6O0cZ5mjDVqASBCoo8b1kc2nrab4thTru
+zpNrvUCBBB9Tgxoovd3Xad1Fygz1jnIFedeGwIWTHGd3yYo2I9BmfJUKGqJf1INPEirw0atuvIq
00Hz2il2vGp0ntGVPdXtcD/CgVsY6u2eIELnJMy83dWdKdh39wbifl+r7rNKtT+YUSE/ZE+rzJ1w
8zZRGEwnGniJ+kPT2tepGK6kiMUKhRUBvnXDKxr9W0ojeDERP7sUhqMXUxZsQ5C5TyEpgSS9a69O
iJ6rge0Mm6UJLuQBouFMGKW5fm4jtEIbtqXWpAFIg+I5ygPxOOP3hKHdDdjZCF43APKuHV9HmmGE
807LGCalYYYGOQnEZzd0putT/V5UdAiA2mSd3ga2juNqBPZGKsPs2WwLVraTAC3rsm4DRY6YEzWD
FEwMreeMVrOum0VxTzYx2vgL0pul6roReX5LvsmtpvePzjRV3hSLcaX5pPRmY/vUaPOnbDDm9Igv
K2ZeipU2niVMDJk+gq2qmu7AvMRMXhrxDYlxtc76jNqNjPZdVdIKR4g9zpNZUSijt9cPshzWk50P
e6ia08ZXpmSd5c1HoZT+vqpEt2dXwzxxRnwldOsF6GT4RCTcgUAREANsHPetljirurTO2PTDb3pf
0bOD8HcbrRNXHVQ61ayVNaFFqA1r5UIAD+EWpg+VVQjrNmCx5Ekku5+im6+bOf+Ix+Z15gbYOCTu
PkmYJJ4iimDLxFN8o+Lq3IGqeYf9iRu0RanXOBqrvEZxId9ob+z1ykPuiNEzSv26U+Av0MBoOyLs
xZ1jt2LFbumzT3BCJDlR69WcfMpufNJNdvhzWVToiZYs2t64LwhFhIhcfC7kjoqi3WiNbkN1pz8K
08z2OpTgU9Uzf8xqLYerMNfrLo3NN0QPh9DQoQCjqITe0DbvgZqpr5VcZpWq+Bg0E1AO4P8r3HRH
yPvKo14q2YeZzy9l1LR7QOio9UqTuKB0ehhaNdmIcLrUXX4udfwwc0dJ6KfWS6uje0HRC8yLRZPb
O5WCWk25JWQj3A+2lVwlgEigjoFCdvMJORjK9eBUm2nm1n0POKdrQYhFLL76RkFQYetl/YQ6ltWL
oQKtjwhgT7ruggHxfh5HGkR0xJHyYOrWleHMTIct8p90nrzonUqshWQLuXWh4okAQkKCS3AX8kE0
zMXWQ5vv2TTormmGxhOpNTpqm8qmtg1fDad91TktjhbujH0EmmXtK2PzjZgmVHZLZEQY+x+pNY/u
zA2/T7MC6g1Uci/MS7kb1OktTNVznbcPLRcWUpqYt0EOHEzlcV4ZqYNpiGd2pBbI0YuPYGBBH/Ip
1qHBdj90XpRJGmuV0OwRyazJl2lEy2eos32l+yXA9kwxr5IYtfYMK4oKQP8Ss/8R+C1HcbwsT20l
0T2QkHLHRC9j4e4gAw6WK6tiQ5msQttmSSy2KkSq4+yjVywDU9k2KnsRJ45JT6w6vJF0K0xeqmjb
BH210C3KTT1MhNRkunqC3IydwnyuGIGv6yn5zCz2wl2Gf4L+xjPNriYTTjgni3P7KRj06n5yoAGH
w+Cs41rCZ6fYvyJ4Td0x0mSc6euSsUJAvoWxHJS4RpnZjkh3OsdPXKHV7R1pMya/A6OI2KZJzIKU
jPZmjo/x1NlXPXyfVayJdRBEKaqeMTz4eN/JRRfhdgiK5htCT/asQzhPDwLfq5d0KmpQB2GrMJkQ
a6H8ipyWDZI2kZaNXW9TOxZWqypNvhgKSM+s6i+zjLE0DeatIJPQd+DN+w10n7m2hy3iGXNdmUng
FnpBxhOqxF3Lhs3FZJJ5tCK2NzdIfDqQ/wAdo1dLLIIGw7yRLZNt+qDMzpD+OfAzy5QpblM3qhdF
qr9vZaM8h4h7XKAkcmWzjT3CXnqy5yradD5n9CrRpnGxFiXk3rexwoBghJxVOXwRDD0Zt1nvTByf
CuaenPzovaIDW64VPzwDEmXlaQwkYmfKxI0S4GdJCSz6Ji2iNGIj6dCz9QAl+qCBcBnmu4h2b+OU
g4XsktCR3rf8DZLRzO2QYQJ2rq40adr3IIKZv8FRWsFkN46su7/UJhzfmXYeDDmwiIRKHZnwy22/
kv8JQPB/pW79Cz94+1ks9N3mxxL4LxUxBdofdJQF2vuXf1n/DvC9JduTEGaCIds/a7vl//z//cM/
MMC/aLAsAxI5dSlqXNtc6sifF7r/+38tJOF/I56AfzTfF7x/+4P+WfwKXZok9krKWd2QAEz+iH52
wJT8jghZKmyHOvifxa9Uf5P8HcAy/E5LWUxH90fxazq/mapBD2ZpDg2d+a8RhvUfejBVlQJQCn5e
Xl7FN8pv930Ppjj9AGooFx4r6bXuNm7lsmk9kiVm79Pj9D67UBq2xl31NB3FXl591yj8DbqEwv8v
lJQfX31htn/XAdYVpX85ZCz1tv4h3bQ7sZWbetvsfv4yGm3ET1+Hy/n960zTgMHRSoVHI7NVpeKl
EoMJoVF6f+7Y0AThQ4AqZ5gWmDD6eqV6B6bH4pMcFrJof/HbLO/qe6jz8q4tFe2dpH+xhfnDNc8b
fcgTmPdefCpP5qbZ2l6zkdeqh+B0bbs/f7UfQTT/eDGp6roqAfD9fmm+u8QdU+I5ixrSY+xv2GJu
ZWe7STcdm/oXqdS/eqGly/ruhYDaj5ndDcLT+uo4AQux0SFJBB5xkvziCv7dbWMBw/7zPS1//v1L
yYHdkMpNG2IvdvZ9wuI72/jlqUEU1PYWwQbX/4mrqBEGh2OW76T5A84n0QwdqWItPG6OBOoV/kxs
BkX08vOX0ZYb8f+6Nb57nR8uIrUZm3DSyD1GH9dY0jfGCxpfdl3FHpb/LvnWZb+4ltrf3o3fveQP
F7N00jINDd5as9Y21ibdoNEAELbX1uqO7XX1q+/iL15PLifSdx+eOptjECZ858l+8sDIHsed9MgO
2xZe/mn9AsWv/+KCLqfv96+mWMmYOyXvTp7Na20jPN1NT9aq3efXznreyou+oQl4YVm2NjbqTl4p
L2L/8w91uYA/+Uw5sP/yKzQ568Tex7GcJ0tAbnDGrgynQMYXTIKbyLoFNnRNu/v185f920PP+o8P
Vv5w6A3s6YxmhGABHL33/C/McWsG/U+Nt6BVV6abeIpXHH/+qssX4Wdvlmfa99ebob4yTmolvN45
TxHbFt3Nm1UWo7eqfnGyaX/37PruDTo/3Lms3VtMQpyjaW+gy71DvdeT/eXf9HjbjcFLlavhVx/m
L74ubBH/+gargdV6OHLMOTuCcvbAm3ZkV59UL+Nqmr+4ff/2TP3nR2iqP969qN9GSlDhKdb/Ie06
diNXluWvPLw9ARY9F29D307ezWwISaOh955f/4K656hbpRYLd2Z1cCBgsqsqKyqZJuIy0zA/CELR
G/Q2rZ8ZYyMRCX1eUwfqYbEMcGhpBPp14tXKfuSvEIv6MsahUFdYeAwUd92qsLjC964i85R/piGy
JOMIq/Em8HoLH4Zmao0GpHtM2YME/U661Q/ogXQiR74Cca+NzyWLJQtzLjI4+hAiq89L77u2gKA8
RPxG8lseXsfc9QvGIS5EdKsLXX7DKeJFsZCjjwgx1mW5wZxFa4xe/miIF7VNTLBJWoOX24nVvFyz
biPLf5a/n1huFby/nYiHkkMHZldcQ7MTgpxOha87xmGy9pF6IPlRViNwEy+onm8gMmOmTr0B55QZ
oq3XaI0OAK/dlnZviyZv5IfkUbVCnOh0s/5DWE5FPaADAbUBEmKIKLM3XjskDeswlyu35rUU6JCR
06BKDa9tbM1VzMpVrrIn1V2i5FFk7OoXIZn34O14/98v7sn5FdGIroMQnhM9TDYmi7f5o+yONhjY
tixgWzbm67oUyB3pKMjgi+izq4hqANFXyPBYHRLhM5hQo308mmH3PIC6X2fs4nm/PBpbTvFkXSLq
/wM0GUULyel9Tu6lSQYxPforO56xhef94WiJunsZl6BUKgGukfjANJQ5pdVfWqDumMrFuQSRBATY
/raUf+rlft2jv3lxjkugrhaJ1Q6qrnjmpH4/1iAUOUjabyicBZpXR1d1Y4j8Lp+3PccA6PNX+sPu
wqJ5ekiNFkUC+P5EqwLFdvKktHblM/yAcToidTpI+ygYjwD6TvpFMD3VydX63jGcmq7saCQWIfyH
Jcz6fQwSGT7ao6F36NyYoC02YqyGdVIidVJoJpnSgO/g1uZgL+DXv2Dq0wDRjYNI63F9bazjoZAu
kNGelwcFHm1IoUo7zDNBHPyvTEiUB4B2rAggNI6HSx3AGVDclWAd7uSSETNSaIAkDOrPaGflJTCy
Ik9CQSoavlOdcFAVUKA8XDhiceWXttzZ/9ViaCsqFbjpo8aHjTpJFvQkxC7YqZ1vp2BgW7dCefQX
K3TEBha1iPMlMABpF2l02euMoJexV6rw+VKCt6cV0YkBlWn0XUoluanbeAs6aVtDryoD2ai45cta
qCchxd1BN5koWPxWdtLLyJ0ckH8xszPUJf1ihvIyOYH0g65HiKhr9bLt3+LwplHCy5jn0dI23WaV
zwA2+iv7i0UKdtSpBYXQtJAG4JNXdyp34QR3givfAFP8zybf6AwMp+7qF4PUG4F2tablWsRhQn7F
33dCY8wSA+pYjkdhTzV3+IZPgD2Klu5yTtpKTer8nW9TiANyGIhNh2BGGDGCkTxxvbf+77N2icKB
BLpIygSuOSteCOB2NdmOEiPhyNgljQIBSPBCTRs1MquEEqfA38gKA2VYvqVRABDICsh8M3iz5IqO
vJt3iSse2vfkAoQmrri/OxONwgNOAQ0aWFHx5FSBU6NhQGoUhgnGsWgUDIB/xBfnCJ41kock2cnc
Xh8Yu6axbFAYQNAopyQNwBksGG7cDiYH+r+seUaj/1YeRsgsQOKs4UHxd6WHz6Iu73W5ugY7+05L
ordgBnVOlXhxD2VUTjEl+Rm93k4D2qS2T34EoN2WeM3qInIDIugLJUclvkj4q46gwN+p6MRvMQGu
u3P9AE5AGwygJphKQeuDKEEdArRI5l4gXqQiBiwE3warWmOmOdpAEh30sUXxWKDhuNTbPaYM3kAi
ii49fGThJw9oNtc06LImv33Qe0Bj1dUJfgjXWlo/Y3h0gvzshKFf6P+CWtSK+QmSYo2ZpAXoPBL1
oKaqAbZSyELIr0oEtS2oLCXtK4bOLkpocwChDegjmWhXro1hLGwwuIIbjQffiZzu0R9bMp6EBahO
vhL+ATJFkXhRIKpEfyW0k5oFPpqSLbXagAZkYW4UQCx5WAcCms/8HzMo6mlLbw6mgT+/cuhBh+xi
iLgQVFz4zMJAm40hUzCJ2KD5jvaTI5q1md/PnNE8VoxohM6bfTG+7MHJx0k4g9amrDnJ4rx8027G
29kI0SxgQOxjWz4oDnhFTaX5o409rpiC77Lt+pavga09mEBQnwgv0eAPsrb1jT1/zY5WKATXSAUJ
Zw3HhzH4AbPuIAbMn//OBAXiHIYG0WKcyRbIddsqs4LpAUT0jN06D+Mf63jvLDw9oq4gc5xjt8L6
UGWXVcd4Js67+UdE+g5XJ//+WM4YukA/jOWn20S+6ouLaHgAvcD6Vi1n+vUyHa1Qjqapfsf7Er6C
/ekwjaqjiWaS3Em+nfRv65bOn/vREuVdeU66odRz2erS7VhAo681iPqwbuObe3M0QjkX5nWCoRWw
HHKJthEvv0WxWrwAzclF6CFGtckVZ8WMLWQdFOVtfJ6Mot8ChaNqPnQKb4MdFQRJ6VaI7xjLY5yW
ToUOcxdicgY1ZEsZXhq0AYAJ35HAH1q3oP4GTwxEjqxZqEyS5WYkXKsIATLoFRoSJ2yFodsWuXaB
Hgd3/WexfhUVboCQD5MG0DFEC2LioBVkX8a/wLIMnRuoOLeZs25tOcIVj9WpaEMY21YKORxx1f8o
9TdQCyNFDNrjYBkebjAbzUpgMhxXp2KPqENDiCwjXkM/nhLcQioTAy6Btb4qOv9Nh+c6FX2UdUJA
n4frIbntJtn6Vm8UewXlINbbwjqtZbknuJKCQkNTEkwWpfIL+CZ1+efS4FNeizHja4Dx6aZT0NLi
YgwgkV+i0MCDLJA7OJwLJbLN+s4xrt8ihHy6HozYFGECrVrUJ0BaoBmgJ5ZQEUlZRUrWvlHQkms9
hhYaeHkFLYMRDOeqJ/W3aLwxfD+z19dEZ3G+eAOFKTIax2LNhzf8m8UJLXjEdrRze/BY8TvDGqHr
SSA96gj6yEQLurL2uE9sfzPepIbutm5wKf/VeWGm+/N5gQ9ARx8Ewmy0+xIZUuoc2td+agoDK9e9
j9D1JAzDgbKAIMxo/W0sPdRSbZHUlhaeDkyej/IFN7jrh8aySOEE+C3LAmQkkqWCz6ZVBTPGtJGG
BjhwhHu8lJpS+VOt/jBO/ffJI3T1KNX4coSKgmgFD/U+8sBQjrk5K7RmEMA4yusSK7ao73C/9Dvd
W1/xOjISnoISaN75cwr2d0spIXkXgT4OBHRDxtjX9YtHeApHwA8XJRgGlC25fwob2YLwQiTu6qC2
k7hnvOUsW8vfT8GxyrJ2bhJgPearQv+uJvfyKNsjBrdkRsVzHbcIT+FJ1fcpuhuBJxCZXhTKh9BK
cgzf84x4m2WHgpJOUEkElTbZ6uWXFLrJ6TOydn+YNzlGw9TGDb5axCKHTHDVpkah/x67PWYJ193t
/EqONqgd88u8E3nQxVqQQNlw+CKvZcmDvIZopNC9Xrf1DSYejVHb1g5tBmI2pO15d3Yib/Yys3Fk
F33bVmD5DLd7l+L6GtR8WJOpwK7KCKqzSvJvQ0oPHBZs8P2b5CdIhVo7MEHOcKXcjIw3mrGldBtY
N1WVHi5M9opv85GXcTdF6KoNIyH9TULquDwqZuvksahkHd4hufld6YBEzasnE4p6JsQbzfge/Mnr
x3cemT4M0hmwDrKrud7iHuuhoad3SXUYpce/M0GtqcTkGCgEFhEArrNiFTmSERyYYcUIDBknRGe+
QPXdYlgV8D5GP4XyGakgqxwOKff6d6uhwk8wmSXJECAECFqn0NEB0fysBwbiLfdzxcnpL1q4Nx/I
IzioQygyVJH4Y4JAjdENYPVN9cu6EyGdSxhpHNb2LX8/AfQ4wewPSG+BS2hwDDwIKvid0zWMa3Te
wdGIgyEuHT2zKg1/fQgFgVpBtGENduJB2JU3yM3ggNXDyK8VcOx56+e1/INf9vLEIIWFfKuqUC6A
4noPsgPMz6qiaszDDdeifUVlRaML+qwZo7CwLJDeHSVBsBqMkMW5U8fmDI21aiNIjzzvtPGhnhj4
e/YCH9dHJ8n7HnxpcY6CszhfZMMmbBw1YTyMi0uvrIrGiCCsuRJz42hsEDhwctRgh+0YMHTW+05W
QWFEkucaxpQQxuciVJ7NNHkKc7vrAoaZ84/ViR0q9JxIEIC3DC2bjd1b0PwCK5iZmKMJPlkHOmOs
T0jCWheFFmKsEUw7VeCzup7MycbwoQ1RGAtdlBvQ6lmgtOMNSGe56z7P8onl7yd3mUQdKEOKHtkP
DGBo0LXrVAhZlQ3D3RlXS6MgoydJmU1qLFlEvsd0T6I3bqNusjxxa8ybrC+JtZEUbmDqqK/8hRgs
WaST5X0rYGxxuCT5zbqdpY9/1dkpvOh40BNnDbKV01YwMTV5uwmt12z/SBBY8J74g2GOtYcUYigZ
qvU5BwdRQXeDHqx5QzzMfsE3yA3YwEQ73Gp2uuF3GuPwGBtKZ8hy3GF59hHhKvLjKGWGMO56yBQE
zM+uZQUr6KFTn7G+SAowDqnSO+JrD5BjP2D0EwuE7P1ddBhNYo4ut4leylfWKAHjHtAZsCirOwyh
YZIgSAJMcyqGFIyezynW+iGyzFCg0oLFSVJbiE7myX0bYWQJ7CasBhIWctFpL11pizHrJNQcHNFR
zPQWo4gPZEuWVjbI1rDi7AVw105tWfMJhGS95k86ZlQt7eC7mR1sMVRnagZ0ZUx0XTKssTaQApK4
DeUEhGMAEp089SD7kocMCmrcZv2cWC5PYUiXtIWPci++VFLU3XQPMrAGL9upwHgvWcuhICQG+a8Q
VIDfqNMsCMxDSiLeIDPqri+HFUvRLdUC2KiFDIzb73lD6MXuIA+zh6iP2W0SCzpVNeOY1vdPo7Nf
o9CA6bpHIN9A2U2XDnxjc8J9H96ur2sdEjU67zXFc6amLSLsqACRCXgMEdYbZdK5WlJ6HJLK6+bW
AV+j81/iqJdhuFRJa//Ag8kFjJbrBljbJn6+Si0ac8BzjLQ4BF8LUL8u0qUDiGoLBYXkdVPrngdh
mM+mQjUlyVwh2M01TDCjmgMBjqpk+N3ivt9Dg0Yns+oIAr/oNJMsUdjzxW0zQDYmNFTudhzsqGV8
MLBWREEDSVRQPY4IDDNyN0teD/V5WWbY+O4iqYqEoTpoflJPlNarql8OPJQV0WIE0qRD7wmbJSiE
3IgVOOrd+il94+Af5hbsPcHWGjrCvioj/wkNLiPNS6MOQA03qzsN4jqa0nrr5s7nTGR8cv2zPMoB
UzAaKmGNvCC5TTf9HfFKByk0Ex+vtT3a/1kjGvYdnbHObxzlwy7ljZqWgYYpL+H4wItMe6yxxIrU
O6XSbsJmNuKuZPj/d/H2h0kqnBITQZhBp41coWoSh1jRdsao8yNkiLYQUdojnEKOl7NmVqvFN276
r106mhoVzEdDhQh26/AmH0Gsq0bXSfrEOMnFEc9cvQ8zlKOqkHyU+xA7CqJua7gQX1C2N4I7+SHc
zn+GWh+mKCcdCVr6tIVQUMl34Its/N+TvCeE8VQyfFN6r1Of3AUwPaMNbhn58n9qIJHdqM7sqXac
G/wGPCmWfg89262AbyRMt61v5rp34mp8voUS6IT1RKhka+qCTdyEmwrYogUJmAZmDCaG6VNAVIbN
b56CfzZVet+Nk9X2KcYkdW5JMU9XIkZIx5dZs8KeEecwboH03rFzYkYiXALusKVMZQ2/8ZXrLOM6
sZWZaMjJNhraQvvDsGNFcedhDROygqAsA9LLHTmxyqfDmA88Hh9psqsg3QmBVRGDL1qb6L/Xz265
xl/vwdEUdXbVDBbtaECCW21kY44vudRtSqNBB1UpFSC5eRPJ47rF8w0T8tHksvqT1WVlBNnyFKC9
vBHTljcTrzhkB/9X+KxfL9OIICQI3XWj51HlaHNx4RObaUWSWJPxLRrnlzwcVf+lhX90zY8mlp0+
MRGlhcQrAtofwDl6H8nkIIn30M2BfAarcL+g/cqZ0Zn7oYbaHJjo4B7ZLotf25Dh9Qz3ozP0Aqfn
0ERHZUDrN6Ky8QVHD36U7cMwMPqDv0kRfOyZTEGjPPeqDvolASkC36227xfL4H5qhm8sQ+HgsWYs
7XyL3dH5FoaB01PyIcrtZ0GHjsu6dpFK/xnkgxuJ+UEdnvEXqBvyGHImUMyLULBN/B+B8Csf6h1E
w6D2PcYXAzdBjSIEC7/KKlmcx7TjblCv/FQEC7E3nlztvrN1A1gjeiiqQnvRANubm2FyjJ3hOg/e
R6MU1uh1EUccZJOtGXKpVYXuUfCfg7G6yJ4gFJeymr/o2a7/tBmcHAAFOJwyBuCBQiZBuAb3kUl2
+gVaXjfhjvdYl561nxTQJMOs1zKUIKwsKjcx6R6kTjE7UTFmKNmt48s3ge9xGymAEcQEXMPLAPB0
Dc6sDQR6EBeO16kBATorclgvBGtpFNjwVdWEPI/HngvcwH9rNDeVHv3M+7tV0UPrhSxoYgbRCSsf
HQX9qBXmGrNir5sQQLCazqhdVsKVgW304LqvigppS4wMDA2ivxt+ttaXJJwP/D4Oih5Ln0EtD666
98aT4ELbDgfwftwEhmQXLvjMiUvMcDceAit0Uze1OdDHMiIXxoWj59OnGn0iaVegJLXwNwQX7fia
SWaG/xG5q5DZusx4+RQKVOIpbyBZjvWiiJKRXYGJzYBRZDt/ZhDe5IkIPi1xqeWcvHwkBoNcn8EZ
eyWDe8QXGcQp14/t/CqOJqiHggOFXT11CNdbyQ7732A3J9HDX5mgz6XXykRFNz6yF+F9L5jQSzdk
1qjH+ZcVMZ0mYPBLfkeRk53SxIUuBEJSKM5AtEvYh/wN2OfxqWMN9fhHfna0RR08tJ7yqZNQH6y1
1CDwLvDY9JfD+ISM4DT+Xt+88y5wNEa9IknYRbE/tRLk6VVIHbVOAMbfdRPnXeBoYoHEk71L+mns
eRDjWZLOm5CXApdE8VsK0PuxbuebF+poiHo2ijSpFKgtypaW3GbKVSmZQwvRrdqDXJgcPQzqZtSs
QCgYX9ws36BekKGCinowI3UbD6PB6/m9SFQbhDkWCMk3/aQybtTZ7k8dRDxwAVnBUAN1axMe4nkh
VLOteCa/INbihZAoAz84dEsVUCBe1FCiBz3+3QieZtYWL9eVjmBPbS9/PznLoRSKuIBM6XslAyl4
K3qDILMlOK0r/2DVrc/5JpiAwborIW8j0+OpIYomhR5D8kZCQqqSQEs/M9ZzzjVPLVBHV4PpXIhk
lJ7QeZwMdqCBJP2a4ZVnt+xkFdSLT4Kch2SRjAnLbWcvFDma5aM5SERzELu//OwdOFkR7RxC1+pl
XyEziUL1nZ8iTgvz1Kha1ei59roIUhs4fzM0oCGuW0hbqKxc8nKbv3jIcbkSlZ8pOamO5RpvyhhA
B8bkeZDUlD8mhbjr+3r+6MA1ABZMcDzTeQS+awUu1FHJKIH67SaI9jxhJUXP3WxwA3/YoNwDE1L1
0IA138pfhclYMgjNPWdGZmnPpnyRg/1LcgQP6nCsAPjs99WpZcppWiUUQr5Cw18UmqiJIsYJDgvT
GaY+N7xTXYVb1mU7f24fa30nXju52e2cdWX/TqxWQ+qo68FvLxu+hOc0Z+Al4+TeA70TSyAh9qdg
0tAQkEWGFtXQrORtiKqu+wdrPRRSzWhRqkbQ+Vsp7191QesK5ejwSgA6+5Z1xZdvz68+f9y75e8n
K+q7QENCd6Et6apdK2p7DRL2hXaIhv6hmTWQXEpG1DYGSG+tQEK1Usf1YDgra1epqCFfBH6gT4jO
17E1gwEcvBMGRq2/29TlR5wslOtUqLO1uNzV1B+gsnMbDIoNHRyDA03UuimaCev9e/PkCgjLAZ/Y
6qADlENiCDmfbb3B4JzZoKz8Jly1u9nrd4rVWBI6VgCh98Wlf1G6ocvv+Jv1H8HaVCqiCPgU3cQR
Pg5Jbeug4BwvCOu7iXXVF/r603Uqlci1coPr0FrQrLMac97VLwloGLK7peFxeBQYi2LdDApbIPCu
ZhEBtjTRppBkIwkx+7aNOW9975Z/ZuVSSNQFbCJhJODzQZgCuiTRa73BgeYF87vzfDh0BGmJunwi
5IKVpEBCOVRuWsUt8ps5fwC97Mzb4WQp6SEPWmN9aWezyye+SRNN9JxcKBAuBL3eZXkH7/AyF9za
0JLxuOuFh67gjcbTN6zhC4Y70unlCqrPmIzDlaiGm7FTb7j5zpd1BpAw3EOi7l3v90WpEYCZlv5O
u62AeHbCbFbOSCGyzFBXa8o0LuYgCWPVr0LwO/C3UX8xsvrZvwmHPpBZoi6XnkGwIc+WgwKlXL9p
3N4DI7UVegJzVop1ONS1yjK5BuUi0gMlVB+Tu7zZa8Lzut8x9ozOH0P9h0CoEhjfxN4wHoYAmhLo
EQz+pJR34t50HhkUhErdg17ZypttMm0jKNpMjJfkfGz/cTB0AlmJu0qGLA5MaJ4S/Jog4Lq+Vyxc
/ZIwVpJ5asRlBssWFj4QJ3trd/Fja0+WtBc8iD39SWnrdNuoJxiNlbOSpkvfHC9BEMBLx72g+kZ2
y1jZEkJ/j6ziu9OfvIxcoNeJstS2loGv5WUMtvxGdQtnYo57LffjqylMz4PrRl2+Kz4/TilGUdTR
RzdvBQJ6P04sUOC7XfkAlSZLbAcnhar3+urOX6OjRQp+1C6QYvASvcf1LUGGOXXUmAFx5+P6ow0K
e3oeikkN2CatRntsxmeIJ0BhGmq2LxWLh5W1Ggp/sqHqIOmKvBEkzOxazDdDUL9AcI/l7KwVUeBT
+P2M6tJCrlQYbWTUGzRev5ALIhuQ2V36oZYuSqjcQTzdrFnT7d9ctY/9pGnf0FPmk5ZPJWsyexCW
EmN6S9wIMxu+MV6gGnTBGqNmWqS+MhsNRVYxx76WT9NkJheSHVsaRE8sFdVyzlW81M0YaazziHVc
JBXPaLEIdnsftd1ZA5kunsS2Zy2L4S10lhF0IH3Xg5ndEioHwJHob4Nw/1fX631jT7GDrxaEQhlN
Sd0RNC+cq/KMwI+1iuXvJyZKWQMhvo9qmJS5KejwycMkMEww3P09PjsxkXCYHPMVZC01yVF6yBlA
LrdoTSRnUf1mgAVrORRYzAlmGQsRtiatNDVRM5upsFo0eq8fzPlw+eheFFLMBJo8eQFmgEp+UktP
kiqjKe5zZEvBzQ/hPaOFzsq6yfPhxNEkBRoEGojCBM13S4c4TWqWyGRDdzkTWeEyYwfp1ELTydLA
LY20MugFBpC1yyVmUB7XF/NNqPexGjqtoOSRUOlQNwQjifwAmV1rbCDWrvFXmOO9k/nWbVXOmJDH
qevIC/MXhnnWIil4ABjwBR/CTVqrt/JfsmYQT7fL33FkEpCl5gfu17BjzYycrV6Civ/f9/n9I/rk
IkA1mPj1wkU2vy5te5Hd77S9Avbt2EPbHpMtmWmPCnEGueHbLMZRzpfSdb0PQb+fHXgMVf72L8G7
5jUsSGT4qECBSZLWAySgkOyGpuzIPTcdhnx+SNPb+umxDo8KOoRCKTESg2SiH9/yqadkP/CU/p0J
CkYCXud6KPUsidnrfggNwk9WqrFQhLUQCkUKdCdDGAgJ7bmytHDbjE9VyPo6YCCVQMGG1kPwdBY5
wfL5O2nIbB69DepGGc1YSVCjBOkTPzGQirEsulCpQOEJNTEsq6+sfH7F4yv7D391PiIVUQT1GGjh
CPyVZrOSiFGWuy5klZBZICXSKCFNQVfzWEgnP0GftuHNNDVlchX2b0HlpMp2EWCPJuEv94/KkYAd
Ik+aBuMZUJDiU1tMbagzr+8fIzyi2VdTvReFcYzQ0VtdlvWNHjKjzPOfPR9YJy5OcoJ1TTBrEUgC
URDXEgvyVEP2rEuXWWJMfWWKoalKF7Fm5lANXl8Zy/kocNBKv2lUdHtbXeD4MN3/1PFgrttgOgYF
D0USzBjMwGxLa6FUs5k9zm4N1UWA67JItRiQKlIYwafKHGYFTOn9rdBp7ijxRsmF8IobxqIYSCFS
SOHP6EdTCT6IFWiVbHs07IJn+3bpw1yqKOCTu+A3rb1Q0aN3kIG37wWglU9XuhIW5GUNaVkJMWKa
WJB331f4zKtJmJm+WGyn5A6iWehKCAw/yraRXxeLOjiGIRMjUUcv1qbtGD6Gnc/ouWA9oXSBrCCi
0io16oETyAJkB7lDM/d67MZCGa8zKfkZ95JOw3ZFIPdl3QA69emyQelPEBmZ+m+yoR8Xk87AJnVR
ZU2FBgzJrTeJHbzr8hRu6TVPwiWPCYLJmxH4se4lw4/pJGxVxDHfCchSBXDgcX6Ji4u0cCXWyM9y
Hdb8iIadQhNDfSkCcopgjJO609GI1uqCOYIho2zkt2IMGJ+ay2VfM0khjh81UMYtEWWVyBqk/L5U
ICbmS3YmGl0cMi4Kaxsp5AlDtQ7RVydY6oA0AYp/c7XNMUlN2h8MOOAZy6KAB1JtfMclyMhJ8uSk
XWnz412IF0mSSq8dIApdIL9U+NYwSQzTDAiXKCAaM7AI8hOiyKLvjPFWLlqjZzSBLv/EypnRudki
a9s6JyiNSU1nypwlar0LLXeC+m3o6YUxof63vp+MRdFZ2niUo2JYyM1k8bVU+rcCxJ1VpzLy9Cwr
AtZ98uqCzbjpIG8OdgwfEFW3dzgdcBiS5/XFvH8Eru0fFaKorZ7MzYSsgXg7O8hZ2e9zK0u2FnUj
S9qI11Dccbpd+dQAJf+s0PcBYfKCoierLDRFRT0HL5UqVeY4Ta4GHAnat/VFst4kednsEzOiX/ng
PcLFVkrIyxrkiViJjZLEdWvPNkQfielDViu71K2OEWCwjpGCFGg7torWYoEyXxtlo1xmwQsRcsZT
wAAuWnYq8NW0z5qldiQkv5tkUwxQgc23UZbsKugmru8myxgFJ3EULuR0iMsIOGTjwVUxPy6Mt0kN
GmYGRrJ2j8IP0GfIIHQDDxm4GdL8kCeexjEwnxUX0C27UO/lOylA506BZg9lGzWOMN+3lRvU12Vv
16DpKux43qjIrGrO+k4ylkf37koVSZO4xCdv0Ozjykr1q5FFoMEyQcHIiG/f2i/hf+j92PTVaNcS
FG1bVnv12Rnxk4QI3QxahPGcgy/5Pw1qkokP0hZqLhh7R69A4BQv6xvHNEfhBhh2QnzSgSBxMJem
+MYkvNHuarvazPecpTI/vRnBiLJs8wmAQPsnzbQJX6lZV1uVVN1KdXcPgRc8paklyPKlLrS2Hz9o
0vTaZoKrzsE+He87rjs0vAjnKax0Ci1d5Ty+FSNjir2usLKXco95VkMiw00UalbZqU4W4+XShOsk
LO+qorlXxshJfORyq3qP0WRDmFU3bozyrZRlIy7e+ixxomQ0pbYwNBkySJxvQGr2lZcgbsVLF0OR
3OT+PCMUL3+3+ewlom5Es7RR22c5k5FFGPBSRrtAJi9QDwZBzSPnE5frdMj6BlbalpamVwc1wCdE
+8ip/gZ60FYIZrcu9sHvqW4jdd6pBL9gCM1QKF6qIPwR9pM1d2UD+o/5NVRaU8+h9irL92UMrvNB
M6Yh2oQR2ZVF3hmJrzkyRFYlQXnihulnyZEfXR2/gUzkB0Y5HYGwaMoYUYNCwfIAZOSVChgWTTam
4TIRY3heId3Ww72cbCOWhtXijiuPrELFenrZ1nUVoCkqlF8KLbwNso4RLrAsUKA8q5xKIMaLBQUD
1KLLK4kpv8GCEgqMU3FQIylD+VMWJ6PoArebVKsR+T9aiUbA3K2qiiZTZjDK6vMQlkeqJt4OHKa7
WRwJ59+vDwM04IN/N5NaCZAoBrynqaFN0tmaZ5Ciq5opcJX9R1h1tEdluPyBj7tgCYJlSKdyxpIt
1jZI/rsLTygryXAGGVELkaH4KsoqZMromqBQh5pWk4H8o1mB58uRLzpHd9GzBXK69bV9vUafjVFL
kwYwHc81QuEUBOgEvUayS+x4y+rV+vqp9NkM9YhJvlJznFKjmisvIpdeHIO7nzPRaGisr+eri382
RAXDMaaE1KznMLfKWZJ2WWmOwMrXsUxQL1c8Vz3u0dIZE2XGOL6k+m7ofq8v40xM83kdy484ea4a
Za7iuCmhWn6pX/LgfUIPKz5l8R7rv2t38FjVgjOpiM8GKTyVBUlt5AIbV1rBhQ+9s8bF4JMrXvBP
C3tRCd6W/MCyytpKClWjqOq5WlkS4jqyq8h13PpMopOv386fF0bh6jgnfsJFWFgmG8roKuTHqLjS
DJ32ylTJgPZSW2r/0dmG/HXwBk3vdAqK/H/yLrsqorxt/u9/Wf5OQWAtKvzA9SBI8lvBqiFBDGZr
YxC7K8wlbRiu8vXh+LRAukiYQVtrqiKdWELscb5Zt94c3CTKNmj3iuBU85XS2x1503hLlZ9I9Mow
v9yozy/jZ/MUgozdXCpKkyDf+to7+aZ0lhwl/0vChKPklEwi6rOApUA6CsIQENSgJaQ0pJTHsMFq
E513osn0ibYJJOijmXqE4VVDHllpx7MOdLSoLn8/uYo6TjLmEmAXhI63YMrxoDeyAWezxaxJnr0O
J5aordRIL/Z8qBGwoU7mQtRUmP2jsonMRVcsAh9q4rCYvFgmKWAeC6mrsjIQLKJ6Y4e3unEU9e5P
XORkXRQoq13YgVmjxwCsC4Z8O7tG7RPytLPpG/315LHadM+M28MlT+xRCD1Pap63y3Te8m2xNAaH
jnpT3TexMbuQpQTrVd/bwSNjlaytXP5+4icQr+HjOIYgGO9qLnhld2hZd/WbCAyBodceUqC2wFCv
OB8rnKyUQu1aLdUhRNMplBiiCxQ/dtqdcDlYS0Jcu/nvCYI+byuF1qMo9LXWoqVNxxdGa5QV6EMk
hhAdc0UUXKsgYemSRiW4baKTWxWGVV+nJ8mpXd2ar9aPjHViFEp3faRCQadHj15Xo3QpGxxEtyOU
E//EDCR0ZFlA1YaextJj6PdJGRJ0wzTtSBMd/ByyA2Vorps5HzNg3utfO9TW9T0/6wIBtUBrEUd4
bkx/A5KyxgquagOagYOh/1q3KCzo8AX7TyxSG4gOR21q0kpAUwN3ecCUgVfdoIMzM7Vfg4MqvT15
FeCrWGbdjchijkydfww+VkxXqkaJU5tBDKC/oYiumOSmOjxCCdtUG3xfD7xZVoEtc6z+/LOP+3HV
dB0KUpNKHqa4B1KVgFhXgqnXKXR9n5V6/Pqds1y44/IocK7HhEzzrBBL1dyhtyr/Vz1v5c4rmS2/
jIOkC1HdmIyBIiC9Gm7yDWantonZOSp4uJHLZfNwL+/YitvQ9adoJppGggjkUcFBGA6BZI35JSGp
IaBbq4qslvultA/5aK2765lS8ef9pBC6J1OfyEtjs3/4D6kNpk43kJiCm7Lm0Fg+QgGzKDbEx6Qu
nrze4nSnbp+h51VlG8aKWB5CQXKVqFrAaxBujPe49NAFgPJ7ejkawqZe8uJ3otm7NTirZMbNP5OP
/7yVFNa0USxjRBgPzzIeUF6lTrtrXF80xIO4VZz4WkcHVWznbv9jfcXLv7vmOhTitGkA0uICrQzI
l+yTOTKFAcLMsu+i1cvTptjRQN61bpKxx3R9KgbGDVOLF6mv4sPMpU4JemFRqVxBVt05bN11c7SI
OMa3Pm0tXZ3S+zCfBRln+jBfTghgIJG+GWwe/L+Zu5Cf/ogvfCNFs4vDqvyffw8/8IYeLagaBdrw
7VJm9PcpepHHC0SE66tjIDY9W1C0qZYHHEIzVDMv5OCqEMldKt9kTXrZBz1UPDLRS1Mmt/bZj5Qj
ktJVKj4sZ72LkVNBP0VjL90U5W2GOnuPUT8Hwh0O6/6fYd35fIoU1rRtoBW9iqexAuWTZIoeZyz/
jezCnG+ggb3r9mD5tsG0yQJz1ilS0KONUz5IfU+sIrfb+SXPbsX0ef0Uv4nSjp5C4Y5aBmHbFvgK
CzclPvlGL/h/0q5sN24d236RAM0UXzVWlafYju04L0KcQfM86+vvotOdEmidYt8coE+/BPAuUpt7
3mtdlzbjGWBM7yI8WZXF6xcevcEZG1rJyWRKKBOU7wP6burmb5JNYPT0E7g8XIIgewWICcs7O3f1
kA6aTuiIWp3/EGARgyg6NQ2D3+lQtV7SqmYG+9ddegwDhoQ42qGv3v1GvPm753gWx33IMh2rcbIQ
3cxS66AMH3RrYseWqJ61f7tnMdy3DHUyzJG0AHdeb77I4Gc3IyHywr7HP8vgvmARAWk+7VEkSI+q
g9nXYDOkdbism/vm+iyK8xBzp5dEZlzGC9o2vaIH3ZgelHA+lH3ilqVolmZnoYI99D/y+HItod0I
JBBk0Op9dTDsGjvnkQd85W+NK/s54PL+pVq8RzmbPLPCSr+SjchatMK3dGqPXWlP6vHyLf7DCz8f
i4s9VT2iUmrCioxfRpcNW0kOyKSesZQF8AVh81Hw0d5f3uZMpUx70Nlqiitddb8aWGcEoak7vpmo
I1mDjfmJxI4cTNs5QpT9/dD3fFD2PDaia6OrJ82AoZ4A+smAOSrHOq4Bm5kQU7mLzsl5hWgsFTWs
EBYuUX7bY3dzrVEVQGe6m++sdPQFH3Hf7Z3PxlmQhCzmOK3/aSWwtkXs5i/fB1fx2mA4/F06fZbG
GZJFKqiJFRlUAqeXKEuccnjW9NS9fKZ973YWwlkSbTbjNKlxpFSJ7LJ9yfsHvRbIEH0lzoRoVjFT
K4G/UTPqpJFLzM/NajqWESS6YO5DcBy+eNumYTIYKUpj6eKr/Wu5YglNMB8hEsFVFQdg4aS1ia5f
nDzI/WvYAczv6fJHEVzYe51g84YA8lQ3uYSWCCV3xvqrItfyMttNeK+uIiAdkSim8htRYd1ioLib
UWVbS3tuTtLa27TKnST7nI6dIPQXuMb3wGQjrAzHRRvDQYGpvQvD2JZ1gbMSfRv27xsB3VzGajtA
m0f1usTOpmp4JX2+/HF2ZRDwDRKdyJpFuBvTZGUG9yBk1Oi9aaAY0GM3FQGiMUvyIUTbCOGsqFrI
q2rJsKJSc0hmYGjCJ432OI6C/GG/trsRxN2YVSpdr68dw8+0gu4h8/qXHv5BPbLArw8ADn3/VzXy
jUjOilaj0uRliw6SSW/z7F6PHpq/IZdBGLERwhnPtAftiTVhH2lYovuuir9X6WKbi+mFQ/gkl6Fd
JpqjJctD1I1eXxF7UYiwgrir75sfwRnXudSsVa8K1c2vmS8s7mPXYASHEpwhY7nJg+jtsnLuPmei
67qG/1SVr6WloUWrfkLNUpY8vX7K6q9qd6PnQV8Lpkz3FfQsiItnQMGWGekMvSnT7k6p6amJtaAY
5GegEb9ePtM/6OhZFvfiiNy1g6UrMBuP83fzVGDFNnqaXtu30Ffu6b3lyy+J4l0WynzSxwd4lsk9
QAJ6Sj2v0XGsR2q35o+aTvY0BEPlNOYPo39NRdPd+2blLJB7iHI8/Kd3K1uPsaEcsxj07SI6632F
PAvhnl6O4u2YTcgbZGw+0rVyhv5vvONGAbl3Ny51M5MOCqgWV12W2Vb6pIgmgUW6xz2rElwNpK+g
e5Xu94nhLDS32wEUPYJ2kOgxcXGLKadEL0IY4bJ4Bea0PZuDPcUPtDhNwoid6fAFfeOrYkM05FnU
hooLgkjszM+HLrA+aTeILTEt0D4lisAVC87GV8UmczWtckXFocpequpbNoBKOSixcTYlAhez/7WI
RfDyLdnkEzrZovU6NwRcoSR1qHUo88bpSrbp8+vyk90vopKzJC4yK0ZixVVhKG4Laq/k0KHfa2EI
p3LMI5YQkfAMj/RY34i6hvtXeRbLmcKsn4w8sdCPSprUbptDG1Pbal+UCbiL3y8fcd9InEVxljCf
iqUywx51IsSDIayQ8rqmAsu3n4FvrpEzfRVmNFaNoE1S/Fp9zF/eg4QQ1AY6GqEaSmySGwuCduGH
42xfV1lSb9VQRrayjEEtfLhScXJih59Dv8MTYINhU+xrr9qPyxe6b+bPF8oZxHqqEwUAlzCIp+ig
vNN9/y/YUO873x+f91kOZxbbxVLqvobhnZz8CHKFGVypxJdBawZgRDsF0rP2lYCA0WlBoC676kF4
x8woXvoFnNHU2SDEqiUM/ZFRw2KA9RbDpgAzw0KUjxk1FBqlz21Q3gDB3BSplOiJ8JY0awFanKC9
0X6pDiPYJuVAutMxhLW+YDUdkALADA0qrGeJWMcExofPB5taNdR0mFQ3nopDmZUewbhyZA3XExEN
Gu771j+fmF/7X0ijGH2IM2rNl4H+6kSQd/slpPO75LPCaZ2lTtMVFBaL6gewBIAFFzt07AF6V/YO
aUFgqI/UL+Yf1TSraDc0pzFJBMOo7+uzF/SIX/Qf0tGUEhXHJGHxMsSqM5kMkEd1wHlzbxpPepg7
ZMkcRe/tODSDeCm/DIbyuSZ2n54aKQxU6aXVjdMYZ54Rm/fYdjmW46sejq5s5TdIB6KE6o5Mv9Qj
hjyA3z3EKAxXSRAm1m2hPgMCQ4QVut9e2NwtZ/PWRpr7ooaT0sNnOudexn6nNhyj5msfrr7SPiTy
csh6K5BAyKDqsjeY1dc+GY76Ct7ZQbYHqz2klfFw2T4JDD6POtDUciiPLV5trH2fqsRBiBDopqgx
vmsbKArwVLWIqvNbaclKwzEtYfFDczhKERLNHryfFaIdLbuqwrc4pP7lc+3H9BT1VENFSGC9u4RN
pl5gX7Iaa6xqMlDF6QFTRXbqhy7WTxckSM2xBfv7LCp27U9lbqTyRlDT5ZyMiOhad/VZb34GgZ92
CF0NE8HxQTlJQY9K3uWz7n7DjVDO+C1llHWygaMSGhjLDZi5pM69LGK/lXKWwds5StDaqFi9gNyx
hkAXpI8WfDbbeZ1/lo4hkLd3JCorVFNUTacKT4o8LaGkhVEFwsr0UFbHtvXb6Cg40p493crgXHMo
oVKEYUFk8IAr1nwg5vV29jV0peffpYkSsbFotV90Ls5NZ4OEOeEGUXhElCvVHG7A1XXSCiEUs0gO
p4eDIZnNpOP+9JvVZx+sOMUY84yuBze0U7u6S1zRbPCuimzvk1PDiGh6H6UDYGl8wGJMt2gaOQTg
Bf78iyFFyqkjajTuRpIbkZQb9QTIrSF1GayXHqSfUJP1qaN1aLmjvoRV+xLNB1H9Q6A0PMHpJGda
RmKsz8vT4KDf+kkyJcGU2+7Yy/ZUXLw/LfEgRxXKEWxWgw2+RKf68BshwRA9Ava3eG+7lcUF/HJL
SYr0Ca/Yly2HEXIVjoLFDKcB8wPmQRAUC54d+4uXJLIb3hjmtW06LDQiiRpO7fXvRtUYYdBzcE0/
841PouxpN6wBnp9mEhUYfgY/wjBgVVOLdYzm60F2i6rqY3tFv7Let2yn94rg4+0/vLMw7nSyXP9n
DyAxvlQF0IJrO9MFH00kg/375gaB9zw29cycTONiTD2f71pReXhfzc/H4GxjPc8gpMkQ1rbGdCVl
5CbMBXGe8LNwphDIQFjRUWCiwifEP+Atyxq7PixIFcp7Mevsbjyw1QLOIpJCMUyrzhHcemHAOtqh
S4HoxAYRWObeP1E3exGouuhDcRaxbHOtySmOqCh29swGL2J/mBzqtL+WO+3EIE/0WwBGCMTuv+k/
H49ftwLWWW/MFl6Ycjd4Bhwb0NSvs2Nz7J3l8FepF0CJVY3iBnXV4g4ZqXE2ywWs1dTaKyZmSre/
ZjPcrKk+YJvHyW8xYOYNb6KS1nvM8cGSnCXz1r8p9T6pyxQ9jEN5LQfZ4qSfs0PqZ8Fy1wSWyyIu
DCw+kmBA4ilakdr9uBvpXDGo75eIWixPmSw3obGt1ieDCKarmVJeOuEHT1CBazKWFUANGXYyeTpG
WeJXuboJyU1RuQK9YV/qozQDsxGKJqsmv9M+aANdxxT53+TIzu+BS3NyWIvdILbpMkKlOQCRIVss
Amaf6HvuBxBQov/K555o38qmpc4LGyVfPNPJ7lnZwvA6F8RifhTb/38iAOtdaf8rj9NcPExk7wkC
lhA7wtZNih3c0k/kb4Jr3X2O52Pxz9EwF8MaRrjY5TRe19hHAdENxhVUO/MnW3SJ+xrz5w75BXdw
hnehOWH5BdDGNunvwzSoFWJT+U7TbN0UNGl234CqGmhUEkI1ykUPLVLzRGbVjxpjlum0esjzbL0W
LQnuKuZGDOdUp6VMUqXBM/gvwHqGVaU2ENVyRKdh/77xq02WgragXqF/5peh+NaFR638q+hncxTO
saJwoTWrDptV5Z1thigC6KFDZMDB5KszlQhes/BLiTasVsSoYKf+mL00xnx/WSdFF8r5Xr3sOi1H
lQV9Q+ukHMyjFsSHwv+3F8o9aD3HQSUJ3y2WfAxVN9OJWn8VRmwulHvEuWYi5x7hY2e/uGV9jeSa
7Sm1IBTIA2GOs/uW/0jTeVb0rprMMaG4OHj08brA5FjmyI9s2bfHstffTI7RjTTOxSiyRNIox/B0
1z/IUmJnpU9F64j7XlQ1qKXJhoL9b06IzibHjATR5OjXYGVQb80gOoBwEu4b2EFe+iA55vXir6jg
0te/vNCzdM7DVau8plaBpUtGSQhErdMEIBXEZOb7KuIimrV9bwZ98HGb03IWSysUdJAKvPGyP4Fl
LlzvhvmtqZ/N/q4btdMKcgXhMDO7wUsyefMl61Vdp7hhls8tXmcnJxVrDOyIonxu34Sdr5MzYUh0
VsOw8BpS6as+22nzOIkCd2ahLp2Gs2BrOtd1JsFLx+TYlG7dBEZ5ZSYiQ7n/0s4n4U1UHY6TkuHS
2E6giqiSETuGB9kvvcQXXZvoTJyhKkB/TWRGjKukxnGR0Y/C5nEW5dcVUZ3Lpne3F0U3GsgZrN4g
0hRGKqaEfcVnuwKM9WhFoJo4GqgdI6fwYfqnF5Ex2Y0MVPRIqayCTY0HM40HpYvzEiObpD21oxOR
z5Zpl/2tBL72rBHEkvt6+EcYD2OKIjCQ5DCX7c7G5NT6TaT9JKbgJkUyOMO1mJFKSzZZViuxnZeZ
E6+eKgIrYm/zo7afD8LZJ6AAdy2JUbBTC8+YvquNIEfc17zz3+fs0aLH2BjTkUUYMhQ8NT1Ff0Sw
c1Ia5emy4olOwlkh5CpTFK4ogyTR7Gm0O2Rh4l0Wsa/bmmoZOgU0kU65RxuHcaK1PczPyIYM3Pyx
l21yK93W2MGe3OkIhrTUUW/RhHm4LHk3oNFMlcqUQD6PFjQC+SasZoRVesBgMbLAAGGZOELcL1ps
5HDGT1LzdFYB0+wuyUsHegHN9Ob554rtApIDoeUUgS1zCiJqK6HghLvavpHMXS2ZAZSxsFEveXLD
wbKb6s4QwvLvp2AbKZwhnNWSVkMj/waVGvEJVxvu36296lh62Z3+FwMwAJH889k4W9g1a9KUFox8
SkCQhqi3M990s7O18GfSiXy/4AZ5XIAxrdY6ztGEooC2Nbtn0Cl9y5pSkLKLpHBWSVXDzsSZFJBz
D+CpfImbZ6CxX9Z2kQzOKKVToYIeGKbcoCd5dpTias4EBlzwoPghVKUl5iQzEekRgy4Bw5lhUwOi
Isru8txGAwhnlVC+l7Ixw6zm6Fe5PQA6Nww09y3x6K11XVxnn4Cgovrh1f+ww8Bu6YNpPysfYbe8
SfdGSwrVUY9R46R2f22Axxxb3hTyZo+xKotiDJHtIJztkJtMjWYDxlEP2EIbAmzQprvgrJxcVmlv
ReyD+92RzQE5k6GEOZmjRkET7YneEX96ijzTJff5FcMMApT5T1E0v6+XFFBIVCfo3HHOTAO0OI37
Bb2X1jHrr/l0pEKeq103pp1lcApjGSGZEX0q2NOLbhePpWDEw6LlofZUHysgqS3S0V0XvZHI6Uml
k3EeTRgpyULDE6ViS/OL9QrlUMGz3q9RbyRxGqLHSkYGHTXqyRm8Jfg9qQcMOyRgs9Ndsy0Q0az0
P2jl+T45JQlHZaAlCwtZ0Y91ClPgV4ECBFvW4vREdJWce1HNNo27EQqiZoeyPunLrTY7hYgzRaQi
nFeZNNo0KxDtMMfiRQlQEUWDgIJj8DAGXW91SjGw6LY5SNpzJEvObNoNKUUKwfqXH03Un4/DT1uX
0pp0I2vjZrqv0Ccjvhrz+zkKZvNVHQO5+0JH0aic6GycbzGbJSqXCgly8as5TI4VUB9zEz/it+Vu
RqfEcIrHyF1fLzu0f3AD54NylgNQ9lFW9QizdRQfMi/2pwDF32A8WUfryPYFTL9Bz9p4HQ6jqF8i
sFo8ukFrkCkfc7R0cclhdIjlV7l+uXy+/SLL+WXrnA0hXbY0c4rYA9CPIIlERuslnvEwX5lHHUUW
JcA6LFYPqTu/tjcizyM6IGdW4nxR15TC0S3aSSN+uXqzaGJaJIKzInooWWmZgFakqz4ZjVcAb34U
VPoEr5onOGybqk571hWvyFWSfmqXz5e/kegInNWY9Skt0g5TNGPf+BF5bEY1kEUk9ILXxU9hJ1Eb
j4bJtmHq5764afIHqvnRIGhCi6RwMWg5yJI6VKzXWd9W0dE03vrESYSrXaJXy+MPaHVPe4CDYCLx
juEsouMQP6poMzwun1Zn9pCrAPfOfJqAZpO4mii+EXwwvq+vdV0dx1jRcde0c3pZd4xBelKT8P6y
Xog8JI9FgFC4SirW4OyADLAe2cLpaKuPLNqgr//WH/PA2WsvNYrVwVIsGKNlZI6hu3yqrhmqL3Wp
4E2JrpCzDFakylWKcRZ3VOwOk3jrbaEHgusT+DC+q4iLGyONYtdwAKNwSSI/BqvAvJi+ZWEkqYA5
L3qgKnTTqZ+yB4Hw3aLX2e7ySAQVna2+WhBwNOnsRZlmFxZ560D/1Q/Zaepye06t23jWjmOXXJtZ
YRc1UNER4EUmscEd7ClRDtYVvbVDUxYkv6Jwj8ddLRSpkWM2xzH6/bF6Ri/IY21rLZCPVQWvgLT4
JHw1/5Di/3G1fDuyLquuVCiuhKlziFUJRHwYSuhysMWymkm8BEJAuV09+81zrcrUlDmDhC9NJEoS
pFrfB0/+NgSFM4aOcosiNavSvBQvvbA/v2sENzK5QCZfq7UddExBmKYLQP+SfI6pQwdBvCQ6GRe4
rBJglWmFb9hYj72euDnx6fzlshaLZHApz6TEVT30bGKqCCos7tA7IUTWrnPdXBb7CZtceAi1GfhH
aIUnKqCmSe0uxuHyIfbN6EYEZ2vyKkzGqsBN9X71nGAXApr+9R291huEcE67g7h0I40LSKR6LqK+
hDT6yGYZphspsrXbFk1BpNsMJiuM8PZtchS+avbFP8TsG8lcjtPkhjaOHSTHx+qKLb0yxk76YMZ2
9hlp90k0xSDSDi5usTAHlCYrPl2mF06E1Q+1vBtFoJqCx8TvWEl0ooWaIhGplFOo27J8VaoA7hfs
9ol0hIfKqJUso+OAu6sYMAcWnrz+IDMY3egTG5YSYUkIru7952y03swnZZ4jXF0xj1/iKj4OcQa8
dzIIaoL74f9ZJ95t8kZQVnVyRio4dXDQf6uPJsbPGHls6oYorSrYyVmd0alz7KjkXuSPwu0DwfN+
rxRt5KdLaybTiqSO2fwY4EbhZGNQA0+hvdVZbc37/3PIYrZGN9G/s1ALojzsa90ssYFFPGiledXP
D6opQHnd/3R//j5fzC0SSwWoLP5+Gp7m/mqsbrNWELnsoiVuzkA4rxWpPehD1veCXXQYngBK6sg+
wEF9NbUjrwa/enOtOJU7XVkoWX8asW4ttCbMTn20Judzcl4MFA+J3GUs+GxhrDIwFRxZlGB+ygAP
+WTckhvTHo4MbHMW5OT7OnOWzHm2UdVNjbCJ/1r7sYRfK8m57BB2V9a218u5tZEo4OprIaDxJjT/
Cw+QP3AKbFxR+ibdGh75qp1KTzqGpZu9xfeSIPgVHZDzeeoYrcPcYPRgJUddfczqv/N45xvkPB6S
1aVLW3w78qj4FKPV+mfTZsOmGE65EbV3RQ+Cc3hNof1n1ibMTiO9L+kjFS2H/oN5Ph+Ic21diXyv
yGawp5Q/CFyr4cTasyXZNTrzKFm2gMyW7UyLbHD5XlaWff9zlsw5uaGQCaZacZV1CUZduXLUPtCo
IwRoFDw3iyUzG0NZrnlVdWaJwag6ctDmk823aTyE6YMh2oIVfC+LMy5hvWRrP8AlRNYXsFRKzaek
FVzafqh/NsIWZzwy7AujYYr5qxYAs+3repA/sX3vgmXjiEQk//JHYp//gq2yOIvR1BLRtBVxag0V
mIC4Pd233UNbBe3kZPPDZWHsi18SxlmPLrFCujSocbBWc3bKgslnuYSo+L+7uLexUvwmEpBy1LCd
cSh0iRZn8Yag+pmdQuw+DS4JuiOg9h3NASSh+y9ftMWZDwyJ9ErLTH9UsYKXNTh5/Dde1JBlTbdM
y9R42kpD1rA714aoxyv6jzCmhzoJb7pRhAWwbzjOcviC+ViX/wGJXk5h8NvQsyG91JbtUjikt6uG
G2Hcy8qShbRtjVHpuD1omEPHsD/GruiPeT60ImjhXXuxkcW9MAou7K6KNKwe1TdYmAUQCjLqKvma
yIK3tWsuNoK4t1UWC0nnEG2aKHEAqGov0UOEZ3X5Te16xI0Q7k1pYz3RgcBejPSbah6V1bv894V6
wE65Ma+dunbFBAhRxKFhULrdTX9QH9niT3sTOsnLZWmiK+PeT93FFqU1aq1UulczoJHcgzLpsoj9
Es7mxjivS6ZwKfMEBbTkl35KrsAA8DN9K64ndzjG9lN0l/lCgyRSOc4JL/rcrnGGOrVJHPVmOJVH
4qd3ErZKEuKt92xArnyKMP5KjoLD7lbyNoflnLBqjmqrsbJyUaj2FOkOZtnsSrGuBjN5pnJxB7An
ZwFW+pRZglqZ4FvydXPZaqY21dDSI/VNESFvN21F+avs83w+HrKEpmY9DzIMrgy+WtljfLVAuF1P
rO8KwLI3wXWyJ/vBg23Ecbajm7qwTybEnwz+3WTzALfqK3GY7sgHDWXRf3s+zoYMilGrOYpzaEKh
8gdqDFbIzn+x7Qr6SRQMiL4YZ0vMsU0zK0KZ0cQcTEuIk5LbSROopEgI+/eNPTElDLz2FAm80U7H
au4cTc7u53D5l9rHWRKlTlerZ5CTEr0ZwocETUkRruD+0udGGzhLkklGMsUpupBsaYuVxwCXiHlQ
Lz+JR19E18aZkFDOUxIlkQqeuU/mbCP8nPN/F1nwtW290XR1ZUsvRZs7CpBVsO4wTgfBE9q3hRrW
TwChgv/nvv8gd8mMmQk04qld5o5+QmrihW4cO9P3Efin2AP2e+TGzUHE/SKSzKnE0Cg9VmcRvs/h
TZE+x8opk7CldcxFQyHvCAwfzcT5jJxiGFGVtJUCHWcT8qC88AfPPHXB+jIDUryx8zcY/uN0rR6k
H1fqDXVrZ2XzS0fRSj470cffYVIsYSmmJvMTYXhpRmtpDGGm0exSfyJq61rRlWIo9uWvKhLEWQ5V
iYrZbHDgvroPyxCkiMQPi+XaMvOXy5L+4dGdz8TpD0mU0UoliBoWr5SzI61KZ0pXL9QA0lOBHpGa
bpM0iyPNWNNUREif+/Oyxlk+p0XxpIaZ1sGjInP2Vrf2GUeucpUii8bKBfM7CzCKsDwvQuvZV9+z
YE6pIoq9GWUFfa2pzsccm5t1YV4tIBMK1/Zg5Onz5YveD8nP4jiD02qjGkoNeoDSEKzU10bXVJxe
+dyoh3EUGYV9v3oWxoUpTS/XY5Yh/k+vjbv2qGEaOCztwWdxpnwIETRdPtw/RLV/BPJFg8gAeG4C
qEQAttr50TwNQMsm3kRtAFz+D1D1gvfBVw60NcznTAYcGAyi38+J3a+tExMQtoyCz7a/LXPWT76A
IFEaJx2rx2dFZIfKsaaf88Kd0qssKZw8vR2A5KJOgve/753O18mFKVKkkU4qMahejPjfYxodK2Eo
JFBIi7MxpVrkKdgwkOl8n/0IA64gF7gqgjVQP9WefsfAFpYD+ZzIduUJtEWgnnxBIdYtBjYJzyGf
lmdyiDywgLgVCsmap4JzRxPMguzepokMXyWo9Oj8CNlAyqWpVNY8zE7DGmjdg7UICqnsQX3wDCgG
A5rK1Kglcw+urQdtltmqzljE6CjbUXo0xtBuQNgXI1aXcq8nXy7f4u4bOIvk+1EWY+uzJoSyTRE0
w7VVXncUEF+94GkzNbhwsnf/sYkvQf6nVWuCfHUxa/SFrmXt1+Vz7NuOzUG4JMDUadclbCBoBGDb
Co700G0P5OadxFk47iGUxj2tvmOtwh5fCsMW1yq2jgpsLxZHw2mDyBdlAPvedXM27pFNMe3rNoam
976Foe4mqF/UR+bW4lMrMhrv60uXPhXnyiMNLvp9kSYG00PhVYEB3CXzlaKxNmPlLnf7l/QlO2pY
ryqd7kr70WMVrwfuQ+7lgZiaZX/4enN4psEb1VkHo2mzDFZMz1A3NBGZojDkIE3/NjvlreaA/UZg
WfZf+p9n+B5sbCTqoLnpEgkvXQFudDEdNWA3TgIZQg3iPHldynI7jogCWScRojA1b7r5MzavDqGn
CNK7/RbR5hI5yyK3ikFBBcoy1vwYPY9YBATT+f14SADxEF4jzi+OrDFs3q414qS/o1uk5x/w3tjd
3Gmk6NM0SFgM7OXVb8FIOk/pSS0agcvbryNt5HA1S7q20VCnTFve51/nl/ZgHTEbCuwKDVFghD06
R7TathsDbmRypseIwBcRywDFHPWnNgX9OSD2outYN+whEj1PgW7yoH7x1GdKvKLW0c7KtRaToJ+W
q0algcCc7jrXzZk4k5NJK5ZvWgASdB75wgChwiQYfMYhqR4St+3dv1px3whkB98oiIJILFsXOKIU
88N4CWFlzxg5v3ys/dsjKMITjQDKjovW4zo2o26BdszkSAGTY6Z+0Yiubt+lnoVwL5vMeod0CCt0
8ik5aAfA9Ndv40vipLeLC7DHNwX7ANqn+u804yyWe+KpGdLWiHG21fDM6CmdDpEIckpwMj4+D7Uc
RcsF02c5PWbjsdO/l9X1QAXlNfZDPzqgPwfhw/KU5nHatKh4ROPdunzKjcNCS082vLY1HC3y/7VA
7v2u4UzaccEHG8h8h56HvWaFk2KhjUq1040AtlWAMUTuL+ui6DK5EMLKwjaMUyQ7IxZvxqBRftba
LQYrL0sRaDwfn3fR3JpTCsNvdMeuAA2GEws3Hdj9XPpg3NOVGk2bKAtPWuDFsnl8jdiM/JWcgI77
U5Ry6Pvm9qwfXECQmTWtdFYQzXPpSProLcpmLF6DgjOebo1+8tDg9mSz9un4a1FJZQP22ZWS8VaJ
nuQK9JxNYRPFPFRR+6VtELrR+8Hor6wBMVyxPGMT+nrqYr/ttNrGFudVrjd2sjTfm1JLnVbvXFL2
CEWk3mkpYKGGn2H6EveVF0cZOFPyT71h2FWY20reefE8O/U8QpukGmWPyYkl6eXyF953eUgWDNZ4
VEx+NHeNqzZcOhlF1bQ9Vc2vTte8DuScWvbW9+VVQoxjpfeeVMruVJWf2xYrEvrLChaRRgiZJVI3
zsAmaSUvhYIoPAM8Q+517Zc+FdSQdzNOQND9x4ZbnHktSBGVUYvAiaI5nqfpYa1DdwUUqiLp9+ia
3zRr8/nyFe9nL2eRnGlVQw3IEwac7gTIf4T9D2E8+5dF7H/F87F4DK6SjLKqRjiWGrDFzQQMFMmN
7ur2O5LBXfwkiYEmBVfJYzBa2JkPqYUhjaW1af6OVNX9LN9abwD0i/naoOwLxLGT+RLdVQIjL7B+
lLO5dVKEC1XhSqwSO98RqOehi+bcONG6OpevVmAvPmArNflao8wMZDxgbazaU9glvgK8hmWt3KSo
g8vS/iFf+aMslIucVimqU8A5/Q7sM1RE5pf+is24SaiFxJ5kOKJt0f3xlI3ucAbYmqKomRRMJWaL
nb7zEo6HCDORh9+jHNGjEJBv10cT2TRkosDk8GtY2Nmj1qRCoh6Mx+I++grUDc9yCXoT6LtpSCD6
oAyKt+JKe60OghvebZ8SXbZMkwEk8EOgKRbNYm3Ax6xgXUmFaQ6vB9pI5IFKxQRQggLzXPwVqDfd
SOW+a5GtY1RiScclvZdID0nsVYOMtGlt7OHK+pKEbGZLznvv8ml3LSrBUBZw5CgQGfiEplfy3CAI
TjLiVvV1WXhqKpiq3defjQzuMcbYGQGXHy60RSqvezl6Pyhee6b9Xj15FGWjuw9yI46LfPJSzceR
jbQmxc9J/rL0r1F3LHOPFA+X727/LW4kcd9sJjpYpFNc3hKi14OIIAIKw6Rg4LP3dF89WLfSq2iM
XHib3GtUBtAtawvSQZbZI8vG1Hrm1Fedy1poqA59Fhxy/zmcNYSLh2gZU1Vbcch+LJ2sjG0tXd0I
WPPddZfc4prj7JOeCKSym/sQ821ulnP06jhk+mqtEEoAFry2vhZZ7uWDiURwjl5Z0CmLOvSUwvJZ
aTDwmQki8P0azOYQnF835bmeWgaHJx2KZ8CdXCWBemfaUmCg2yCaQts3mX8+E+/gV7kr0545eFaZ
6IIsYFBx4uKV4NZ4n56AJloFEjGyz663jbS8jixD0JIWieDMxWp1WpeyeQsjPMV9ZPci4jbRE/rg
ss0q6i0KlZYDcCs9/+49LXctVsjc3ikDIf71brnjrAm8045VuuRh/D5Pxeg+ct+c7PyFuU8T5Y70
Z/RyWbf312o2AjkjkWUSqYfkd0EOtEFH7BJczS+SAyDiz4tb+OycqZDQbTfqOqcKPH2ANRnrKM14
UhF9yeJfiqzZuexg6cC+fLxdp3WWw08ZNV0+JhJj2FiH8nMJMKZJz47l+vmylP2u70YM5xtj2q3W
YEJNJmfyEN9hC6Q/VEF9ByIhd/LZhPhU2umTEP1ul5iZNWj+m3NxT4BOFtb/ekjGIuRz9it0DFs/
6Uh9C2f5RL3VjtF9YOv24OEBPGkHyutCPMEmumbOkSatJGeRhlEXBjmRD071XN3Wvj7Z9dWKOAH8
3oAki1zRyIZAi/g93pbKEvjWAI26JkiuZTfKJDsbAk19vPx9d+OEzSVzb4REg7T0KxxYI10nKFnX
GEE9AABtnY6XBYnukfOgeTTp7ThB0II9USW3o95rEkGQtWv+N4fhHGa9zHJoGkgL5hpJAD12aWWX
0TUdgddEQjtTvw1C2m7uXLJsaoCGMzWVApRSsfgofWwBM50moLUvryW/d01MqjGQl/WUOa23uEh/
hF6ON90fZHJ3qc29nGUKZPaYr4kOhRce9c8dSL00R72iriiP5HzRB3HctY5rLfcYLGEcr0+ob62l
e1k1+BDygwAuCpnqaZ6VFiSylv6lku9Qa6DhSc3cPLmLsVOD6M4a7K67CbEEmanXRipIlLkcnZfP
gytZMsAaGhA1u6oOdlH1/0i7juW4lR36RaxiDlvGicqWLG1YlgNzzvz6d1q6z0O3aPa9treuGghs
AI1GOEf5xldPM/h5kvw2kbRnri/+W+z+IJA6wJqLimooIDAKLZH7zqdW3T8zPip13b7LECWREJPw
ukJXJRWglMUCZg7JauejcKqAOlTZ6jVa91jpmY6s1ItO9D7IoyKJAuyXVsKE0NtFIWNTO8BjtQHY
bOEGLusBQHn6B2HUB+z6XpJDhSjnJwAD+JZFVwr/MoVuNR7lxDJYYZJGj/ggkPIBpWi1jFcJ4MbX
/EQ4CYHidJies3P66oMHoLghqBGKnXvyXcNkgSc33eIh8C5ckhQeMJSipNLgEWLtl2MTzsTffa8E
bPBs2Bg02afOtFO+AYKOYTqrDr+QR/5/0Sdqc33wm6LG0M57g29Hbv3E0u/JW1W9M/b/tbryQUPK
eFA+GqsAkAeggFEPgwfMeDuyWqc5+WZrcTYLyo/Oaj7Io+xnwmSBPBAIGCyPI68JLSzlfMqQWwBH
+JDsowcCKMVn5n/l1PkgmLKjTuAwsKgidKf1Lu8JFKiDKeDt81u9ki7HR8PU8cFkxIBVgSf6AOKX
J2BEXEWs1gqdXdOa0EGzLvm+rCrEMP6guPW9/sx/458bm2xBJphaaAesgGonZphh2CYNTCd0WpwA
MwvgPVjEBNy/G9raVWRhsfRUA7ol/GSwSmHEFja8j25oNnC/ogvwOcFtfidDIlovEOvKDy0u+NoC
tZsamIqtMorw9EDBhy9MXYttwwdVnpDUAps0d5xJwC8SC4h48I4GAMOZJZtVhOI11ro8zR6eWPj8
xBi3NCdReBEHmtBv9HxEHFCHwE7nUzK7aTGiYXOvT3fbNvsbcwIWn6KLqsjTbOi+HrQT8EolUl9V
PaJsU5mJlx+1O10gK+dfCAla7IUsGrR1g7oIpkJPVg5J2+UtjjdzGuCWK9PnbdVYAqhYM/eKkM9E
QDc7QnLmWfxZjN+XqN8vxjLG8BKyJ644jzwI62PGVB7dN/nHEH9+IokKWk0sz2US9RhR2BOk3OrT
/BpUZv1e+r4Vn7Rn9YrpduuX3kUoZf0wOV6ZCePZcNsCZ7PzQjd96g9AMsK0Y+htn9G6j/8U9iGL
T6pKG2P4uBC/TOkxUSZTDzy1URlX63povsihzkqeqxw4H5CTxU9B4KZ9Z07Sl21d1r32IoM6rRaI
x10gQUaKVkGkn2pRNkfjNPPHnjUPsZ70ST9lqdTrWG/6doQHkdjoe6oVu+qNj9llkieA+PLbtmIM
Q1fJ/y/CURUXVRbrMMNQ/6QbP0D0tP3769rIEhla0SQdlaNfBQjplGl1A08lEGGEXqw320O2D8Dz
G7jMnGfVwBfSKFvw266Z5oTsbR+KuxxUK6WT7Hm3Bh1EZGdPDN1WnwMLaZRVlGMh5yGRVtsjeNrI
XaLfBKB2iXe1NexYEwSrRrgQR3mvwimy2JPXQD4Kr1zyearFqzDfcX3kxAmrb8QSRt1TnOoLLQaH
JdsvazsFZ3dVa7aQOjOnmgazjsmQRk/odI3RzsgIEJgO/pngDSfAwAJsEyYZNBAIZjcgy7HD70Db
ZBFbrr56Lh+V7lOJQqinI6EJJdQyZAw82qPhyaQJXg1SCzHEcBd+NiZRwek+nhvKBLJppMCRMO6k
jjWNthpzF2Ko2NEHoVF3PbxNnXcddzdIN1O5TzjG7UsM7UMOs5BCBY2mUeq8UWH3uT/dRmX8KZjl
l5oArAklwFCv5Iw1Srwapn5K1HnK03JtTOdghF5cvQswlMZK77etQOdp1/JzYDGIsL/3Jkf7Twea
dTzbZo6q2q9WkJZyzBdETFyFzqge5snhS7A9ZFbG2dvBifHF6AH5vBCaUcB+vx0bhZVgLmjSWY2u
bTPAssSv2sR8Xmc5SWGGEpvA1zHQaJvQjDE+U52r/tu2PgxhNLR02s2BPo0ybE7bo79uZsWrooiW
LmBJazwm+edtcYyTeiOpXvhrFAmN4GsQV3e5U4XfoqR2QjX52pVBDpDw9E+elxf7lqhbsufrGgAJ
4ASpQcM5eYm275jjBwwbp3PaNh+CCTQ/pOIBenQnAcK6AR5fABm94rWFDpVott8Ne74JD8wX5vZN
qdPZbpKlYC5viOzPHbKA5AC47p0MLBzeVv8FtPtatNUFUZE0UQGdj0q5c1XwGH9M8fCpZgcrz+Ys
yGasGQwXWzPJpRTKm+Oon3htRqImAw/EqCwl3unGY6Lknuibfh0xTHLt/BbiaMQrJZmGWOrxSp8O
hOJC3bcOlhSZgCcsMZRXK3pQNZmOC1H06n3nYdT+7UJkwhispWpLdagbMa6myuBk8vU8yQXPBG5D
N8IQTnsVHhQM88/mtkczbIJeX+2TWZxDcmnp2EfX4odMfdUzxhGtRY2lTiQoL6IGdvI0SZgQEfnJ
vxMH7DhKKZb72/hJVV/VIWJUM1jiqKghFmERqTVqCbp/AoW9ZWi3fluZc3ieJ2/76632R3TBkLEP
QFgt6YeC3wx8rZBcdwI2QgWiNX3fW/pJ8jgP4Ago0W7LW1ftIo5STZiDQW1H5Et+pR+rWraEVjTz
MbxSldYy+sbaFkej/Lw9x5fqUQ+HsA7jXhrwKQnblHRK7X5H6Kv1hxnI3OgB1daP8EXOTBYAL40M
SAumvVrls1EscrhBCcJ42SJ9J38X56Zwl31+h6qMHYUz1at4b+wCm5V5ryWMC71piLsynP24IoE5
i56mYS8kn6voU4SQuf1917KRpRjK2YOybmchgZaF8rnmwZSTMd6ZNFYf/R1p7ClNzsUBwI2wz9qc
cLkVZ1mxMKR+r99UNhntK/a+SXaUyHI8iMGfhh0LMG89wvy0Wbo7hFGmGWyH+BNK+a7UXzjhMOgM
NVfbeosPSS+PavnIxxyPS+AdMySGG4ZP5CLFXhv2oGJrZuRdjA8L7rBfY1qb4y7lgLRqd9boAm7m
nZtVPxCiCL00vwZeDN4WsMpjHORTfvgXa4TbNmrw1KNm8EEoGtSw0caR3BJQyeBufkbn7St3zm6w
9WxLg6k8MLFI16/3/x+nwVPBvAyKvgYfLuFpm1JTtoA6D9iv9FgfB3cGTRuo9Y4ypmzQaHS3vWU1
+IkiGt8C5nGxOE598lkfZpH0irQOeNSnTHbKxEszq2UxqLEEfTjbRkrqtFHsqLJaQsCzV0cg+IR3
nSo52zqtHuJCJ+oQDWRpxTyg8A5Wwiz4FmPUhLsrJntbymqcWUihzqzmc4yQ+bliS35qGZOGocKg
fdiWsermCxnU1dTODZoIBH9Jq9EyTBxFLi1s+fydEPI5F5mE1mVlWLb4XEntioaVdLyZFqyUiPW1
iHkshJRTmPqZFqM2J36fRLxxWLcqNeL5HpQvn4ou/hVRySVZgkeofyYpKweyVAL4LB5Z2eRq0roQ
RH0uiYuaGqkWSVrbPWGr+ndggIyjp9tWU5R0fQE0PcL+xidfuTIibaq/OnmNhKXFoQhcVsdNh7dL
2Zl9G5qK/z38j/xhH86FernIQ5M1+YxWbQUQ7BqcMmb9H+nqaBF0RU9QlHEOFVIcUM0sAXbEyWCl
v/R++QcZVJyMMD40aQFATIaDaGGW65B5XwlkEtu+VmcV9IuB0UAYfiKL2TwjJLfYFZsOPFlDBl4X
KVTi+iPXQeZ2uwBVZuQWu22LYIROOrWpxjkXigSy/Q7s2qEhgb2gUr04isDjUvy3Idl/vqmKgX1B
VoDUT5lG5A8QRyqIfX6dyy/jxPj9dWV+/j5dl5KUqEi0FHaRzPssuk9iJwxvq2L/J5/sIoWyjFoX
uVEid3ebuGls6nplK21mRnXAOJvVHivprv7zvd76Hwt3lQ3fx14zHioVdsPdyRG/AG7S4pzpRjnz
N+MhelZ3xrPAaB+uR+6LVOo2lauxCw1Sna98gJ/KohMYrLba+pNooRl1l/Z5hUXFCi+++MQf1LPk
ctekU6/fGNbkJqf4agS4VuWCR87bPrz1KHtRjrpggzYIAmXEtSQnP4LYGksvZS0fric+FxHUfcFz
qV6lJMgm+Y2WnIbxwUgSS8Suriz92SX4UxZd++JLkNWlM7k0DiCXQj+PcyTPOGQuC59xNWG9HJhE
3Rx4YPViNUJQrXt9A8aT1mwiJ/Wfqg4teBb0JcORaejYuU/UXh1g+P3ociJ48b4JuiXPd9u2sH6x
//x4NHBsjE2quiWjoJzh6UJh1vpkAhZIbs+oH+0FMJdojPNiuBZNh56CubgsQhI68mdZ+6IKjMxu
/cWPjVdF4kF8CeTdXy/4TKyjRBnhu+FeR3+3vA6c/DU7q/uvhHkyd57DR0ItlHpQjUXEsupaC9lU
dOdnWUNWCdmqf5PG4LqMXxopYnxBGjXq/Q65SKHH6NtAHcdZLpHCFEDNiTGsXz1XgmoWDfZ7vGBy
29RrMK+8bSqrIxX6QiwV9GUxB00FcWoZlUvwr2LjzMzBDGW2TvYNkOtWalWx9V/3mD5oSz2itC7N
1TCC2BEPqUk1FaGwKl40heSgJM4wTKaGzhhrmH29EiDz4PLmZQGmRB3lFKujnEnI4ZRr0RId4zU4
qHaHZS0QYDoxNnRYLHKrrXz9p0SBJ9n+4qobhTJBgx0SuZ0OdJ15V2M5bLZ4zGuxISrXC44LadRp
RmM5tRp5O5AlCTL7Gt+r+5pwfNrRvYFqxJ9Yz0IedYwpWD070BC+j10Uj4pbecEn1eZeVBtr+Sd+
V7yKjPrtegIrSwD74gGTKNNXQ6JhPHPykdn1AEgSndhVkFiClIMQp40surTVgL0QRsWdsdLbWggQ
SgNetvtwdo1pdKZWP2t1d8/4mORj0R1ifSGLMs6sb/M5yv5Jl5E1oJxKVolFzLAMO2ZnS9qWRl8S
daJyedtCWmmrHu/kNtlB15zGJoPSbGTb9fh20e5DfUZKy47rQ7w2k8YshutIwzTfTtW/N9x5rk9l
digH1mjLauReyKTMsw5kfpZ6ZGNVUd/PMaBYhmBfpo/bB8eQQq/IxG2p6LNMsll0EzBKi53Tjmdx
OaxnlhddaIq7TAUFYkWKmD2g9wgLDmZnzHmnXdWBmX1uTrkzHfnAFM/TbmYkzqv5xEI0lfiJsVb6
qUSSWs7l43uxd4biRk80JwLmZjFOphCy6EVZIqkqSy4MBTBVIdIv7qT0u597qXYb85+y7DZUboSa
NWG6msAsVPzg55qvqhq8QQ3EOzXm7apr99tmwhJBubfE5bHcdQJUEnLbMFQvilhos7+5bX7GRpqm
ztDDBAV9mCLwZUkjctwZd605Wu0jb7dn1mTGuuGrOnYGQVj0oUEdl40u1x0aFFUKIpN0OmTIHMam
YSAlrn+4ixjqbJpRG9RQRgweg9LCq8COQ1b9iCWCOps5TNM0J3n5KDtT+JXXH7bP/jeX1k8d6Gib
Fl0RVQ0+1WD1tnDKAbIVefMh3IlP3W5bFuNU6EA7x7k8KDFcB/R3nMkpgNmodM6SuNDcFrSelMsX
pajwKg5NMkvhRHJH/yDtghdS38nOvflVvW4fyfRZbqmODzTu3GLNEa4HiItscr0t8iq+RFwfyZg2
f+j38TXgH4H5xs7fVt+8CxWJ4SzEYL3nnwWpqb7LZaw/p7cSiPjm+4HF7PQb371oRM51Iarq1CIG
GiHJpQjdmHIESOBeuiVAAt0TCwN+Pa+5CKNCuqzkaioOsEdNMOXclqOjEbjjf6Trec/yF1+PiuIT
9u1nTUTVv8OuZQK60soUWQhizO9GhYdRm6uxIFSp6QlgTufk3KDTJLpAwsUmFGuclBEo6KVqHutX
fJtDo0BqDmkCtoPpj7aegGX7/7BKzzJzXS0CyQotUfVltElmFh3aJ8nzr8mjIbkezD9Lky4CKSOX
07IPtAyvd6naI0GKYkw129uxghUAVcq61aI2fEkifd7xSlPPkfTU6SdB3IfogopWi+0V49kvGSk1
IxSqlJX3Xc4DMAp12bo855JZly2ww57+UjPKyAclArwv8CvsNgDuiAxCtvkKvLAjcFLjA6vMx/yO
lLWneSNmPo+zmlPJMgYwPk6t5WtA2sUxNmaizaaRPE16koMu+Nwwh+5+k8dfjIW6KjWpb7V5xEEq
5uxKgIslfSMwOu1YqjIOjx7y0AAEyHMhvmvTpeiG2HXzqrJK3iwZ1HsZ3zEoIzJiMUiyWSStOajB
zpj9P6nfXzxaoy7KXuMHXsmRXUb8bQOUrXw0m9JUa8b6MCsU0uNaUVDEWOuAcfQ4GcKXGbrqXnNI
gaP1NNbbeL129FMt4+3/FzdWUnZ1F4cwBbJ0YVxreP1P2Lb71LjViewtGg+hx31juNv6u/X/9me8
9RYWQn051TH5jhIHuSbJpkfYAK2YEGORWYrQkx4YAlf7sQstKf+OFV9oIrLGEs0vKUABx3uZ/65w
h7n70vuPhWzFo8cQuW2WxttbcKEjn2FeRQRjBKqdJSgeC2+SzLA1Q6C1TeDhDZ2MN0fJZI2t/KZ8
dPm2lG8bgYBKro4apHx+2+c/hLaQmf5bEQLUgYPJenYxoonxlmIuNNVmjuP8nJym7LbGrvBHE1jo
cfvdn46KdJWiVYJW4fbn3c59jLd1x4XMvNOitie3QpBju0qxBU4xFd0uWdkPMYyP9ZyfX/NtSGgh
J5GxlBSFePBVo2xzoeqkkW9lAe7wrHB7Of2rZxJgoH7NH9FXqAWDsKpVUuJ0VeVqvcwIMCQR2NKI
/P9CI1lOeD3PcFrG7MbFoa0+/d3JEL9Y/P4EpJG0q/H7yY+08ZRsL4CtkjmjRKLtlhZUVuCHzSBm
IbxrsHSyV36oj6mpEYAmMha1/zuVqOhRpEHeZUQlLXGDcD9K+7S4UYOSYdMs1zUopYQgzPuBLF8S
1soQxcPAiTzVJgBXmRvYrFHT35Sjfhq3QeklVl3X+yQNaFMLaww3JfbG+H3g5deZp1l+ZxqQC9Yn
QEr6zvYnXW8fXyKyQeVAQ6/LhpLjmuNvR4x/hlZ0CD6VsSVfv7OUG8+hl56YPQuG3dDNA56b9Z6L
kCz0bnQ3eMA6saP9bNW4eMBm+byt5FaQMnj8+9UVEDzEGWPy6BsMx1Ldg7zEbIVdXeUMw2HJoTKg
rhvlym8URA2lOIbpqQpFN9Weu+q/QeK8PwWxWwCLkVQV9Oq/6lMlShQ3Cl5pivQ1C9x8fIyTXYDR
QN7j6sTkQkbNcvUKXcijbAT0T340TTgs1IxC7Tk3HuvK3j6i9Vz8IoOutGA4T8vTCT7wDuM67ny3
eKM2xX64tS2LoY5MfT45zON66mDyYXwygEchfksTRmNl9bpSNUUQdYC18PS6WCpqSdURKJO5lp2s
/8Kp+oH3D9p0iPXHbW0YokTqcHgxjUqphqgh3QnDo4yaOaLHfBRChqDVz3bRSaK8yDeSTiw6XPWG
5PiJo/b3mcKaLl4NCxcZNCgKSJMAY9sjwgvXrU3WIctX2VS82cmAwsJaCmIoRENq5EqE1mbnI/SV
hTVN6BRXt23K8J31dwRKEIYI3lJBV6igwPFhIGRvg1tueer38y4BLRzQTx2yEfxHKi2Eke+7uPS1
MVHziuzOBP0nsElaSW/5LauosvrdFkKo5EgEN1tYaDCEQW1Ag82bnNSbwfh1266ZH45KkIw51IAd
CzEZoEjETwFwYwCsCvbZMMS0R3UYeS/gbB3YhnLCeo6tJmcXFekZjEIPZ22qILsoYrOUXnxWhZLE
mA9500IAdVBRb2idRsJdoRz55MYonibFkTtWLf4t/96SQ5+VIGjTmCDWke3i7iydCAdMZFWfQ1TB
cmzAEZRscCB/L79iduDI/ANYH5I6xEEe+DCaSqRs8p1s3BWqx7AS8ozaUJB+pveDDOon0gmSMXg7
nYMDWe0D0f2z8gKmcac/w8n2tafF5uQJf+nbdARRqjKKYxm1iMYZbdJl9veK07xXCPaqs60qw2To
WeY87tDskmVkF8FoDqJi+sVemXcjc6KQ2MTWJyV/yCKIgMkrUpoGNtPac2FqLoAhj5P7PhYQHwKb
+XBdjfoXZzBIwFkInFUNnCklBAL+54fiRofIA80pHue5E7lMaasX5kIapV4u5MoEgO737B6O8UZ7
pez63Xgg+X3q8ah3/wu5LC3J37XQks9CvhYFaEkstcXQFS4C7M0AThnDFqyHGcNYPqT1Re4LPAdj
UdMfjdEAbagwQ3G05nFimOW2hxtvYXyh1hAliJO4E+x6vu/yLwHHHDRa1wVrjToyAx78Bb9+OLH0
i6kokRQogV3v8Tg6Dq3N3xBsxMAqMP8ZWIAV9IRvf+JvF7HUeaW81HWahLs0q91p/pTL51g+cMXd
tpT1x6b+UwxdtUnSUR/CDjGkdUES74AT+bvhtIfB5u3mutvxjMx0vdC4kEeZfzuF/yAXgYej3CND
PSrH2C6fgEccPei76bW4DpgpN+MIJeq6C4VOn+RQwwhqcK4b5KZPPnccGpZuJJf6ELlQO1VlVdYB
j0iL8Qth9AVcBmSuowFPl/8Qncg1wO8C5sbmqj8vhFFXK1A74iYjwgj4u0jW2e8w/4byPQBrP7FG
8Fe9bCGM8oE+18Qo0OADPL8XxGuRNea6Cp6nLwRQMTgK5HhqwNSC6DTagATe8xYBy0kArFwUJu+S
Smm3I5Bk2/a/ahkLuZQ5ypNW5EqLqBiBdjz1MsUykr3ICvrrS4QLMZQzz0WBOkeAJ3NQheaYJTsh
rcx2ko5NYXhywlWWNvnuUI2gesk+63puzeAswRJ9dZ6UzOyF3MzSySzT+06OLKEAgK/g67s6mK7F
kkWFQb71781YfQsZi5CKkXdenUiVXM68Xt5L837kdtuf/c3jtmRQBsXLfho3IaYNw73qaSYGoDzZ
qSzfVt7uJRJnQ/fr12JfuLmXmBJMgBCERq5o3v8I7D9Kbn6ej0q3P0ZxDOKBAA9quPlHr0W9S3sd
WW2wbWPDxt+vN8kMopgUSC7IunMnR12tw+Q495jFD9sfd72YsdCGsjZR9oEkT8ZGegOjQ2RHh0D5
YvF3FzosB2IZC/X+x1ClohmkhxP611yCZYXHRmRc8QwRbwThC3uMwbttgP8ca/7zWUyu5qi1I1W0
tj8a42xE6myidKyRSKCSnIZfpmAngkKywFQxy9DWn5WXsxGps+GibGgi0tdrnOaR9IPEPVkexsCL
+S+YglhaUaeTq4rS9aRoMrqCS5ALBqznxKDRM7/OVvSsHBQrPLBAJpk6Ur2nsDSECTBMbwn12+hy
6BpOciKdy8BlTb++ZSgboYQuDPF9rVVdgYuQDEqHpx5zFg1gO4ie9ZN2jr+ARhy1Dn5XHdmY6iRO
bQinkVaCfJiMaEZt1yj3angUmcOiLPVU6mPWA2fMqFYT9arH6grdgIMBABnf7k3+62STfVIeWJ0g
mnENO3ra9grWUdKd+7jnqyoh5pqfpMJEugZ+mf6HboLI0mPbK8NcaTQGPkt10IRhEixUZrv3UXvz
v4Ab2FNrf7+tGHGzjXP70MafxQbLf5Akp04fnnLtlsMsc5ebGio826KY35DK1AIpLjPJx4tvsASX
d97gZR0DFMcEApBF0rNtkBrdb0ZBItND8kw3qr3s/1B7RtFh+4i0t0XRRTAO+iAexx7KSMGXqfDy
WrMG31R6VpWcoQf9LgG2y1ynBHbBEK2ZfxWSv9OD7hzXZTOnGXmh6ulNo+aeEZ6boN4ZPev01xVR
UIVXwQVl6LT/8kYfpMab//JWdUW2I0PbcICbblbg7k2uWZAq66b9U6DB/5plTGXX5eWMXHOMX1pw
JPLHsozNNLnJWIQy5E//6EQXSVRtWRrHomoaJHHvFPKJ9751zppNXl/1MS5yqHeVEiS+ZpQIsmQ4
Be+qwwhia81pHd+sTRBYexqzB7tu5heRlM/mauv3g4GL8w0QD0XLHF3YVjO7Z1KIqtzp2By72GKd
HcNYaD6boVRHn/NhLFF2GLpd/WdWf1GLpFoL79VHUetzcmJZfNA6r9QOWhaaE+tOZhkG+boLMX2B
dQ2ZvE3TQXXqqN7F6mR29fwZsL+mpA/XjXxXaCxM+/U88aIclVrVitT0UUMKNeJjLEjnVruK55Lx
cmEJoTIqTQ/jQihgi6Juqd1zGFmB8fxHF8ZFESpkDIovivGI10jxo7cJnkP9JGO1zTf7q8RltuA3
44X2oT2tNlrTqDF6AT2YAHI7v1dirDlnVgAoUONHZid2/Gm+0e9YRrJeevq/W6N4QH3Kee66MhKg
JrdL9/ohw7glf9PveqvYq7vknpWWbp4cxFFfNZ7HIRwIXB2oK81SvvbD1AR5tbl9eJuBQ+M/bAfg
oVIEBKS2Dm2fuzM0K9csI2cMCLG+Hd2vFvNBRJyAMhh8wYA5xvW0u3KHRc8HHgcW3LOeeTRz0nvT
/3JYMhWD/RCbkSkWLiGQB+NoY2VX5Y0AvqTMGm/xlrjRLPUbCrwWybZRE73XHfUssOIy6+tSYXke
w3YayZqKkj3nFWi3xitfuDFaVvbBkkPi9CKA6XUL4BYN2iLztDv0Aupqr5SuVOsMc2E4Hw0Sbhhi
0mtva23pvVI6Yee08nUzHsH8y5C03otbnCAVlNssLfikRVVgOuQPk1U5kwXWyDdEgwpvJbk0M1Bj
1Gb5ou/Sw7/YaGV9VCo+l8XwD15k5XTObOd2AZwIAsCp2o0d3kGyBXBR1tTWb9Lvf6IpPJIKM3KW
lZlPcBwUE2RUWKTtvoORA1Ni4qk8s4IM8ytTUaadxYgbC0jjdiqAHROHUNYoTxmWaTVntIYTWjzn
EgvDZKUh9v4EKFi/HDK9cID3J4RnM66OLjryc3hdln8EnrMQQflG2HJKOqYo1caBw013YWZPLBAW
hlfQGwa6FpazmiI5rxtHH1H/VV6jwRX0xznxtsP1dm4JZlzKK9Q+F/1sxH1egxAAfR0rAMyZ+AAa
cHAoY+/pmhVJWfaoUm6AuW5dSUYkR4Hg1YOb+Oh81F/L4NQLh6y08QA21XyvdgclY/aySJT+bcYO
bSlfSLW59Wcd3Z4KTCcEAzfx/NN7x9jYs2xxfbBwYSmUL0jGoCW+gW/Ll+j1ZI7QmuUOSA/2eDDQ
fBxRkCSdsx5VIRb3B1FkQ1G6blGECT8ADRGJNHfTRSFWW68whtwPe72zhIgxS8vILOiyhcwNfJ6S
jcAubUCG7QXzDR8524a6+TLQeLpgURadFnIiXGIqgFxxq7OyMYbL0YMMw6gKXCiruPHGa1V54JQD
l16l8zX2G7YVYX0sKnxMoyqHBnlZ9ePVqB2K4iHVGdkR61uRP2FxeyulrHM+wVgidfz+qWAZF0sF
KmZMc1wDOBC/nw2izfGmlhWW3Oy3v9O2EgKdHU8lH3Kos+ANFdwFqm3k37d/f1sJgU6Hs0KewfKG
3w+SnTbdDfWuYDYiGDLoZDhQU0MychSL4v18ms6xHbrKFZmMUd3aU/a4723suW/rtW3IAp0ZZ03K
i3mFyl4avfQ9th5ykwNnVZfoZvqyLWo7oRHonFgVQqBckyAzNJJTt2psD5namDLAHbmqZEzdsoRR
qa/B11nUEnsodCsJ9624C0UvnD//nUqUd875UGKsCGGgUUurS+y20szCB1vD67Ycxi0IrLVffbSS
qi6cyDA9ARzWD9iixktCOqPhZ5fnihGgf9MR+38OKNAztwkYp8ZIJIXlPbi98dDMd8U+BisKe5zo
NwX7iyzqfhdbwx8UskpdAyoPrWxXtOpTcyXtCouPzbc5JrP39M+Kxe/ST6weI8vlqBt+rlTQiBOI
xj684+MbLbgVBoaHsSyRutZTQFBrHA9LrOLD+M1vrlUMTkXutoFs6wEU2F/tA5MNfqUWMMQRk0rz
Z0M4lKzR5fVZlJ/5iUg3uuuhl6sWUK92DVT+8oHw12SWAYjOYK+b2gEZusuCdWCpRftX3Edd00Jk
ldqa8jKJtviXDx6RbmZnHC93rQoZBKp48CKnftIfNDzNw118qGV7+6DWVzgWX5GYy+K2jcK6FeMA
4tQzmUJEOx+DGxzyOyBO76QDQYYMmPyxjPghvg2ULKQOlZ+rfqmhDnfre2B39DLLd1UTxAP/gk+B
ET9EuqvSpAC0URXoKI3HuXma/WMu92YW7spiMufAUuUXMb0X9JDxcbddTaS7LdHkg7I6gJa6diWG
Z7/fp8a91DJ8jfEIEulmyzSBCjRE5HgDt+edAsuCxlXgNXZwU7h4pp5Z80Qso6HbL7FfNGDHhcTB
iq4I96m+j938VbbjxxkPLxmHKN00f5cbiPQa31SOmPCTkI9weWAZ2edOwBKBk8637TPDKYgf//79
IdIbfCOeeJzQQz/ZGx5Vaz5mXnrkrjrX8AIrTczUA+/wtsw1kQYPVD1dkWWRpwd0uZBTOLnGHScW
V2N8zYms7Yg1Y1wKoBxdaocEfKoAzwsesyvDbc4iyE19W7qrkV7ZglWbg07YTf8EV34pl7pQ/V4G
0beGgkOUH5txH/lfDNZ+52o4Wcqgrs1i4qpAaNA0Izt3kOT433Jw8JLRPd+JGMnP2iWwFEZdoEoM
GEKOpKiKeqc1NzU4jVkDddsiPmDVdbFUNbOBov5glKaUfOajT5PIKimuVqEvigDE7dfQLxigFpYI
VmTl+LdYLjlGXvS2ukemEQKb1R1be9QvxVE5QTfFTZIQDg6hPBdA91SB89l/E9JdDrq0fmL4E8Mm
BBp3P0/qsZEj2J0gmCUG0pLKLDWzAZsC7rR7zi6eth14dQhyqR/x8MWdFgV1EQJ1lnxO7Z6YIXkw
kRFx8AyQ+5u3cZV+DQ+s9JhhLB8ShkjT5JD0m3rRLmvVFPLMrFmcqKzPSU+/xf3YRyrAx9BnElwC
T9m+ljvFa/ZkqD9huBhxITr+Lj4lnR4EGLbsSoIpRKbdhV2E1jQaEx6rNb0dErFf9euJCZlR9DFp
dPLzIYpABsOXZi/eCzMr52YdERUyxDafjFBHWm+IP8RRT828as14MljLVSwb/DBsp6f+iEQHsSn4
EiHMyzeNcJM0r9X4UE1W3ZllcQWcHLU2sG/vlP1t277G0U3Aus1Y5kIP5PVVpzXkL0GGAHN5IGPp
lS1/RofCymWTBQa0mgItDIaey6sA6dUNQD9Gl2Bwhi/JQd9jmvFAwCjCIzpqNguKlhU86c1JUQ+n
Ajs1sB1vcFqkQKGdv2ILy2z2MibVRFbywzAhkTKhvgo5tQXLj53JB2SuypSbPoaJt2PYdhIi0JX7
eegyPSWZZJy5onhVse61terO4pjocj2fT1OfkLwxT9yotrqx9/z4JY9UQCUwCi6MEELX6XMZE/6D
glZKrsvAXYvMSBJdrrR85drnerNPAzhhxLp0GHccXaGXwRutqd2bHfY/OVXj6/JJuurBDkagUXCP
Szf83R8R2C+/LWUgo4QyNt9ANBmzGW9GAM9oRwHYZR1n8vtsn9+JGCMyjf3f3T8fNmz0NNDlctLx
yklMVXJ5gk+y/xu7/PAmrgM/6jsRD6kxHGyuzwDreb8tYfsqEOnrTW7irA8aokRzEhOz0x7T9Jgp
DPvY9q8Pz96xGkHYmpMHYe2qxadWZYzFbQeJDw9dve94fSRaCPUuw8DufB5jxprMqgqazIs6L/KY
4KPm05RG4wZRRx4woVtShmar9P8j7bqWHMeV5RcxggZ0r/SSWmo/pl8YY+m959ffRM+ebQ6aK9yd
fds4c6JLAIGqQlVWJmeT9l3rxgSbl4qkxIAw2lxUW69GOULNrE61O2d2QYh7ALVw/kcBemNS/j0T
mAe5C6MByjsC8IqyXUheOwfXTxh3WUwJuNAzRR8VRAzKCUXc9TQGulsGtJyewTNZvFf67pHerInJ
R7s4atsaebEj6YEYB3pyn2CcNfrOWRbPDD2Tm7Q3TidwL2Bh8DuKVwT1Y3iIfqBJaPdfZHB5l7bq
5GeZhxbj7ib9WRuz6VrOZkcJtikuAATbVudXNmbfQHciO/E9L1XkHXvmFdtnRQ0WXIQTXWufDA3+
W8s5wXc/edt8MCYdXfU4rM0WpWc6EJycctpvAdGlRbvZKDdbkZO7pqNiJJnzCenpfpduvxlmyWq1
qJHGtsILYjn+qq//qsVRm3yU+K6P2hhjbvecLZG4UsBaUk1ennfeCKUAUMS71xfF+WAac6PTfjTM
mr7GyPjcT98T+eH6398tKpqbdTDXeahGiEpmuM7pYXb+x/MDoiS3PRuctfC2jLnJMahC1FrGwYj1
IByDoT7/GXnGdjn0N2zuU6wtaV229BWJSVLAezyq9FGCzLV0s1teysD7OMzlXarJJBI1RqokMJre
A+eNc/37cNwSm/8Vk962GeX8IqOjKzeJchHqS84rn/OsMFe2r9dZwiwYsAPdSyZMlqJGbpVml6XA
pOD1BXEOgcF4oLInKYbA0XkXlBjKFxdD/zosnNY7zwaznNAskiIR4ctjpfhA1vJJSSAPBYGt60vZ
hVltDhuLql+SZB1KgrVAOaDFtK18nB3NTlzQ7Po1IiLYmG9XW7FBSkMZJgIeioeu44rDY0H2Zg95
j0SA/bzGHKcji/fD9Fk0vlTZQ1h/vb5YzhExGX+n1lkpyLSL3kBRQ7CrfrR6kCLEPOjqLl5ns6mm
/PsNDnt9jNYYEVH2zZvpdTy78qXUjs7iIf+YHSgrs36QH+IfPBlWznU2GVcIuhO97SkNmNY9hPpt
nnHuMu/v03/f+KYmGUhPoJ3iqMAbtNFkxTwPyzsQjPdrkzwqKjooVSyuNiEFfBQxlaCoq1Vjfl9/
uH4kOJFeJcyGiUWYryMdw0k+GP50Ke7DQ32Sn5C+uPlD+RI5DWY9S3v+k+fB3yELfYbf95Esg26s
lDetQ99Lm+14FdAF41zu3Tf+xgizlZpQyUuGRoezGI9C4+ZVZqfiua4fovjz9W28/tFUFhbQLaYa
ChQoFGaPEJy0miQYhsaDnlgNcaWBcwiv+0aVMP5XHkthKmINvMnKz1yw8/oDVOyuL+j6OVdZrGsh
DGbUJViQtF6M6mlqOH9/v0y2+TZMjaBoZVI1FEghY05fQMpce5RJZPIoGUaHojgPic05DKyWkqhH
Ta69YrnCs4lMFmOzmk2UyAq53QzO5rFUWeHSGLpE10YHIQqXFl2Kc2L3LgFaybiYn3lJDGc3NZYZ
MFXVKI9GpBidOyaYrmx8cLQWN+IjwMnOElQn4YmHDqAf6J8Dl8a2bGZRWklMp2WpSBQdDR88UMBw
GZ+v3yyNVU1egd+FzgRCidbfNMkBUXIazmnxU8Q8EE8lgZNIa2yjRpX6GLcXazLMO3lwoHobrX5S
X+Tkw/iiyReSqVbBw+ddv80aK49sLlIiLiNWiJRabx/Ri9JHXseVBtxrH4vxhGFHxHqtYCMaHqr0
x2B8WsovaXYo1btUqyzSX0LzHKaeJHrX/QjvlNCUZBMvxU4lExleMwFKxTAH0aE7QLwguG5mfw91
wEpNk+ioB/1uphnLUM5DdNjK6aNhRJaiWSWvtcvYIIpkyDoCpKSaukLwn7/bKEDq05haIjtV4YqL
T5JnfThcXwYbjd/ZYLYrmstEGUNDwiBkezDOi9t+ToCh0G5mjHuCUtQC34NPOivxeHkob3VMTJlj
Ve3jIZcdtUvvcmW5lbL1WNUxh/WccY3vFkiv++Y8gIioM1q5lYFZf5qk7+XocnaQ5rCbk/7OABNX
ZkgJgyfKlF7bL3RIYw7kg+gp7hLwYOlMRGFNscq8RrgM1ZBiy2rpTg1PbXUX5fYiHiFbx1kUZ9cM
JnGPOnBTmxTpT4VRNVs6pYiSPm0gx6fxjBztI69Dzur0vlscc6PqUIjKmPLRgXDvpN5Ggf7RuFvO
sZPZ+r15NF9qxOnMASK+/KFwkkPG57+zzeSkcFbDWnSpDDgsCk655pIc9bseUDBgECiPgFX33VfO
HnMOjkG/weZkFlKWiWnayQjaWCwwlhhcBHqvtapbXpWLd3AYTwKsr5gptD+ShO5U4uxYY/tYCS9x
/PgfF8X6kynM4jXt8Lq8aQ9qAHpiC6xEGEdJHB5TG9tnfffVGA+it+ugSXMjv9YM1deBJR0Yjleu
aS47Adca40gK6JNkZYEc+JeqIYpEDsg7b5pDDi4E4d8VI94tjXEqbULksdBKGROfmO7JBltLMK1o
cI79K5briu9iawHLQvTRbLCDkfzUk9gvy/IhKcHEaEbupPWyJa+iFWqiPbe92wirO7ZPgha9jIJ5
CfXEIkSPrG5eAbrQR19OyyCUIydOwJ6/RKFujevQWpwTRk/Qtd/MuKa1VhUAURHgKT7CeClvjCPl
pcjs7EY8rEf1mJ7SI7cEzqQV7AdhCwxzTKRoXXCuZbEMiikJRBV1fQl83zPEWEn7PRRXT8KQotWK
HzVRtYw6vY3S2okNqKiDmWMM1WBRJdMq1/uk6D6QfHCEQvEHoQddT9PaTTi6hlgFIhlvdPEFUmfO
QqJTrjRPYS9hhnM8DWZum7rgqNOz3gHtooWDk4Xf61y9maLJN0LhoiTmKQ8np1YfswENecwO4CNb
s6QdoOzUOdc/xm4M1wAe0SFgABAV48IMA4NSWiTKjhkeuylo59u1+nLdBCvO8GvnNzYY3yWLxtpJ
fSQ7/beiuOtLW4ButfmUkW9Gee6Mz2LDi+jU2787YRuLjA8bm6iYh0aR6E1fLEqmXNjyXQoeAIe+
p8KHlXMP2WfAuzUynoyAFCpaoAHt9NAyJMrnGZAw0t8q0pPW+cnwZEZBraTWxBud2r1Lm5UyPq0R
i7ZCPRBQbjOyW8GRG6DHhbs6fLj+EXfj68YO485IFAsrOoCSk9XfwnSw+xoQINRhagARSGgJPAwV
b0NZWHAlm1Vi5lgYheDQpCw6RjeiR5NZXquRBQSzH48FBOdERQYbahLCUOiDSNct7DpQdIs4i0cx
P+nLEMyTxft27BP8nV0mYUqMIkuhzyIDc7fQuXYLCu9O+Fm6lB/UY4VH+CLy0kLOzWCxwQLGukyz
ykChhHHT+DO4X0/ZTXFQ7NZuz5HHq6Bw3MvrZP8mQ0J3wQhbKrKrQ6BLawrAJotgMf7le/jdRjIe
ZhaWzpQTBNs6fp6yU05WvOW4NRpxz6u8vebYQnFoNlGetQPuuOJmqa/iP4TKSvqTkh2l5NJHh6w4
XL92vKDFuOdB0MFL2dKU5Rj61TE8DF5yl3PlwHhmmP2DJMDcdA1iozo/Ns1LifQ5/LZo/qI9zNJj
E3PQTbvOZLORjHsuxnHJchndzVqU7HE4yeH3JbrEqFmPUCj+t3JWv07Hxhzjm3X0SsQxxCucjntF
IGdrzuHNaiNRPy5cpe5dh7wxxjhknUjaGEW403l3XJAAxN9mCGKonHjDeQ6wGiKlBsmUKoR3jI2g
ab5oUgNQ0V0O5bFs4b1ydl3G3ytS2EKhmIiDQQxs33Jc3BW+mLLb6Q+KXz01t6XNcxn0SL+L3Rtz
THY4FMLSyvRrNWsKjg3hDnHn+/VbteuVNiYYv2v0dRZXdSU76zJbmqnYg9S7hlx6182wPS3m4IG1
FEvdeL8imfKaaKhcpAfZrqzSK3xUWj0wL9oQUn0RPQy43BaPdvORY5gu4NoeMm6j68TxlQ0YI4fo
gjpo2AHsLNnw+iAj5PXPeLvJOA8hzYRhMFC6VqLGywna4cLkYdzF/Y+LYryGlsfToknYzcVvoSYh
nTSnwDV+VZP4s8C1OSKMz+jbSClTEY53Fr1OuqmH20K3ri/ouqfA6AxzOsxoziG0DAr08tIaQSU8
dMAgRvn9dTPspOG7U8ikbq3Yjq3Rw7lT95eAGzr1wu/AF9syBMYdWh+cgmLgnX16Ta8cwddHwebs
97ISShpG1cGkP7nJSQlMd4KsTWTLAc8ZXo9eymsquTGVCl1fRDp6drNnHGlbITkIvgzKTc5Gchzh
a31hYyfJ405oCllyeoxs4gAGyXm+F++iG6oZXPtc4TcWJcZ+udd/3xiUhLLVlh4PZeNs+LK7BqOV
oN31S52K3+5ip4ff2WPcxhDqRiNQjB96yF7+iVYOJSt31CD1+mA8rpdXws8A0EybXxrluBF2EGRq
u8YsCzhlqbpFrVICQDPiwar/oVyiA3KEmr+svRvQX8usl2MUy0UfRwVxLHR0G1UQoOBR8AJmSJgt
4xae0qIcAWBHSe2aO7jxD4Wot1/BxB+9BEh90SXJUW5Df3VyBz2OMx0S6f44nr4ZY4JQF4/iqOYF
XviTcqwr1FwqHiJm/9O9mWDOzVjNWZK2KL42wGjEH7MqKHvn+uXbd5ZvJtggA+b+OsvhTiTta7Ec
J+HbKPt1++9IFf66AG9WmBAjZkWZiz2tshqXPHL6Nbf7zqoIF/9Jd+Sdd3x7TouMT57KphySeZWg
zUyg9Zvd0/IXylI3k5Ni4sN0/qgc+WaQdcdKJmd60QnwXZJjprcJCm4Tp2PIEs3/2r2NDSZzEzMz
bQwVqW9800OtAp64sdpT5Ufn6pkcKAl44Qk+FfKT75Nb5TOf5ouzrayHzgxDr6cWVQpIC4OwPrHi
1b9+Dlnw17tFMtdJl5a6bkx4kCG2jXvRxnjG5ZcATuyVJ/UyA+PjSvZ06EGy23h89Ne+93jbZnY4
CSRbZiOX+AXpwfxE+6PzPZ09VzEXyFev2M9hN9aYRCidNblPMqTjpWnJR2JLVur0gdLac2+FN72r
2AYqahHGIsFXxSOU4K6VyZGqWm+WeSIo5EHzxx98OEp/9fV70DehEMQjSOBVKtkxJYHEdRem2Fqp
aywdXzGVrdmY7VJG9l5YU3GS6rs8+XD9TO1naG97zE4lTO2QYRZL+QWdXr4oQfIjOs8Pv8Af08eq
/38AmfeTi41R5rZqSz1lpggX1DrdBxkcs3iUXHoruYkfqPaQ/v36IneTtI05Jub1kLjpRVoETg+q
R5O0X3y9vBOzGyc2ZpjraYLfSalX+CAS6ZYpF04KFsyO1P6qcEci9m0RTVYMk5iKzlyNeuk6Yabd
q/wm9AGgOVNaYEoOTCzKI1D7hlueJ94o3T98uDezzJ2A5uyUFWCUeW2f0PF+zdFfRlfzliC3hSDm
eLx/uINv9phYFerQkS5wPF/x9VkwBwTE7yFaubVd2jy1Ep41tkOeKX2mTznSQPC6oG+dubFHDrUr
+LnbfeXVGuhWvQ/Dfy+NbZIrq2E2cxnh4s2RM4PtW6vOheJOpiVIAZpmf3IF3qwxV2CMUxlsUCgz
i8ckaHwNY210Vp3X6foHL/Zmh7kDedJLUzvShyXsSCfD+bZ4OI5cYP8/xIY3QzQcb94ncpG0RlzT
CwBiO4io57dhbYH5CoXz1Z7dwRug5KQFAJOhJ/LvJrn+isNvtpmEcKiWNRIiFGMHIQvMQbrtCh5Y
YzethZ7SX/fbYLLBRF0zzHqAl6Fa10tUr1ZVdV/HVDxcPxb7ScubGcaNkKUVtFnHsRhTCM/L3d3c
RM51E7xzzrgMQw7rSZpwzpMZk00mptIKQBYiDdzYlaeRr30m8LwGxzmyIHlSxwNJCRJ2+b49jKg7
NH5/QhPVFZ0RdALIVpDlcn0VZy/Zdngb58OoT3hZ0eE78Hp5UoA+twewcDCD+TTyxs/Xd/YfYvff
X48FyJddP0RJTpPewwqBhc4X7PQrUiSsFXzEkA0Sg5n3GNpfpSGqpqEZ4Edgzv6kkC4RBVpXJA8N
uoqEVzLfD9ZvBpiTH4pKAzcKA3ol3LaaZJVwidkc2lk9e331JVvbAPounILYvuPSJahuG0RGEGcc
l7lWTZrUeH6ZvV0VQaadCLixws+yllkpgP+dWws8wPfuOdURviVD0ghhQwCkpAeUL7HUtpCsVbhJ
unMy3zTiM+ec0Fv8LtRs7DDOP5q7ue+przReptyqndGhU3ISyKpGK52c/AMINhzzIJ94GdF+d3Nj
mdnVhNBxJRGYM+KbQXHR/PJOCohilcH0STnSfvgQJLcVp1q2e0Y3Vum/b2KDnrRmvGQx4rgQWbFy
qhOeh+HtKHMLyKx1eBogzJHz/KlqLeUbJAQhQ4r2aW7lJ/UoAsQHRr9/q9v2K/RslsbcjnYJBTFL
gZlos9RO0sSaFAG8q9kn6KN9+o/Hhm7CZhu1TP8L3yPfL35+yEAQDJlEG4i6Z+Vev6diOPl9bg+8
CgXv8zERQxrxEJonbG636HamCKjr1Bxc52543Wwjk1dOkSiWioYbQZZgFew4OUgL54xwjggbDjpp
nnp1QuoadgZwNpo9aYU9YgSnnhK7TngV/d0wqxuKpusmRswJs6JUXHPS5sADCn3s5OtXeQrm/Eel
fIk7j4TO9aOx/4X+NsYOJ0zDsLQZLSEN2aMRPceZe/3v76MT3lbDjiQImHNbZAXvjNm06m/9DYFg
WH2SfPUiZJDEA+TkK9dXUS/43ku+LYrxkhqVWQc6DJ315AaEc2pbWXl+K3YAZIBMcv2ULZ9UyR8H
x2w5Pem97TRAGkXB4BpEWxlvEmljrueJAf+sP5LyWf3B2c29lRky1Oh0xaSbypwNyTBBHVIhmezc
9pBhK2cTU+aTA0DLWT1wm0t7lwuydJoqyTS0sYXupB/0vok64jThdK+I66lqZrAEcXsi6t4V2xpi
vlgBcckVo1kEA9E5NGPq24mE3pIXlwa0nIVk3Cbx+q0INUdpR681pGANe3etNHuINEtXIWQyrjca
9L3qRbAjPXZFBThaNTpncgVJAv2YjYktljV049RjrQ/PcdLcThPOhT4/kir2hVi+j8oEPAGxJ0vQ
hyhnp1N6X2rI7RyC1C8vrVoGE2pRuQYU75sqs5pSOs5A9HR56XSTbg8lLuiyXpqlsopMRPlHv23k
yRqm1ZIxkYVBX3sBfYlVjXHQVk8zfuM6P7crCOea5jZtsyOY/Q55FIGiiARhJX4t8vbUJuqdBHJD
q116t45FX8hKry+0S2yKh6ZqnD5bjqYh2hnw32UkOatOrESUvSHqPiFdsfWpO0STZEVC4Rbal4is
DsqbYNBpLE0c/TlXcysexDNEsazORD5dA+wZF6mly2gSkclvMu2idKXVyT9FMCfVaYsfil9dLZk3
zgUWV1jqXRPbcu5WpnI7GLVT9MAnGvg/hSQ/YhgjIKboiYJphanuh2saSMLPrBRLa54BXtQS4CHT
2xErkSP5IAy9p6yq1RY/iCZgAxsLU03PZdxDiUSPMktYidNKeAKIpSOlqTsNAJlWoQPtMMuc69Mo
hJd6ntywV7+Z8NYL2DJSIbWnNbTyZLJQe31phnnmRIrduoOhAvOpyAQshjpzP9uxnueF6pnTLinV
Tijg7Aj4GChDPO/xuns7VQXeBoQzmskm8GYNGV/UkTHtBeyoWR7E6XFuOADkXYe2scFkKVEm5cpQ
KYjgyeSXg3zbxXLAcWo0dWTdtbGxQZ3DJjsBjQXISRdCizWLq3sUviYCokSFWMAvbPMUAek3uGaO
SUq0fkhytYI5DF6j0YsytE/nx7ivyD2g13ZZzFlQMkkc6zr8q4ASGE5vLZ6Bgh7X0l7GsLHEBvGl
MowUhDGUGxovVit0K7c8EFeS7EWxvum+ijIKAm1g3vFQG7tlxK1ppv5bZzpmyIyC4MBLHsH4euRG
z70128QD059XfOWcFd5SmUAxZH03rpNA8PHSuxglAdGtPelrgVI31aOT7P6hvGDLTzNPNGS3r71d
KvMCUrVMWPqphuPxKreH1gYGLB3D0fBdBbfGE4y+1Sm7VYYOSvJfF04v6uaSxMmQN5mJSAR6z9vO
rS4FNOSkB5junMRfvAbFMsoPuPLKBBwvo9J/3xju16pTywHLzge/VQK19QaF4wF4JhgnMxsN5CXz
SHWM6WnWnbB2Z14liXPpXxOQzSqyuROzijL05AfK8hn5dD61Rneecz7p+bviXFTGufRaG4NsDZ/p
r9LRrYqZQF85UleW+iOPY3B/55AMqhLk2gGq+P3jZFBj7scc+SDpb6QhstTV7dMP19e0f+XebDAn
L50yKP4OMa4ceVhUe23PU3apcrvRvscqpx67WwgDdZAB/A0qphpbSEmkehnV6lWka8R0dmxXF4o8
G63OUxebjtMJd8DlXl/h7i5ujDJOxRzGtisMKJ7l2UtfBYPyIZ7t6yZ2E9yNCeZDCUjc07JNcS7a
3DK+lOBORi5TLF4lcCztu+SNKeZ79cswqvGqoaZ9LL7INsAOQQEu80y2RKeHbBNvgHO3NLT9ZoyH
KIu1WMpoJo7sU3+cuePXyDUfKDhscgBAdyoPk7G8ML77styaZbxGVRdErVOQOesDurpUe2/5bF4a
p3gaIeyrg/qeN3m+n95ttpbJVMw8b9SpgkkqsyTdgCTeTWzdX13Zio+82hfXGuNLSDOvcSQgUTGe
FzsET0F2bqD44Mpe7+dnXp+Cbtc7z7VZG5OugJGqa+oYeXXSDjYAGI6ZxVYun4z68fpV4Nw2tpyS
RLkUgjaUOKH5USNWrN0PNccNc24bW05Xuj6vaxlZwpyIVh4+F0Nnx8VPYgYNT0mH57HYibBOGRew
EVQE2Wvoyz8SwHJjR3cHwEaCFrgvvEiG/3jF2RmColfSZNZez+HoQKADtAsFgD+aJQMMPAW8h8bu
I+DtaLCarngwAtivmTiIy6GKIYHFCzGcs2cyHmRcO0OgUDtn1YLVPCiIk+AHMhMO3p138hiPEQpl
ksY9/LxRJAEY2S1JLx61IuIUrXlmGC/Rh/VoiFMBkrroQW0/ltWHbvqThsO2YMLEE6OJs0asMDwS
C148BFVX21WKUoPoXL+su8QAW0NMNImkpmvbCZ+m92hnqnyiuH3t0H0CRKl3F0SUyittVKGUPwnK
m6c0s4u1WA7TOPTEUQTFitXCV9XFKQqJs8BdvNn2yc542UGtRgLcOeAIGQQ4msWPtf48yw9dK6cW
mGjOuixa6yCgVBP1lqFDqWOSDk0N0hh5tlKxqiyzyS5m+KnRCosI5bEq4mczPfcKt7XFuyfMby3k
UsNEPrJYSviYBNkDnawebUhOYurV9OFubPMz9423m9Nurj8TGZRSIwWGX1AEQ/F29THn2rX2UmS2
tHoreZAnNx8/tJl6DMfv10/fdT8OZd/f01s8d+o8inFhw8YzWz9VFGsqn9MotpOQRzx0fW91llYm
GQFRISZKt1L8oOUXqX1shwTcF1xOhT1M+1veorOUIcin115ZQMM3NeAAwiyCRcKytBI9tJQE/0st
fpuq2loX05XM2RVS89P1Xf2HDBHNUV1SNBmr+n1bxXwAkj/Co50WXKC9e5oliAYpPk0sEPT1FIDl
6ybpX3yXXKDFDHESVdcllXFXk9TWqURLPGl1O2JqBSMKcuZqZmRBQ9mSjE/J9O26xf1Fbkwyjmsc
Ss1cZJwdukjAHB14kAt9otNiDzjgOC+X3aO6MceEsMoYgO2YcXxicgNu7UI4iJG/YJT2z8plG0tM
FAPVIonVJKZIKg2qYyhE15AwiazBK+6qx9JfwSLBcZL7qejGJuOMy6xr+oXWzKi4CBR3HeMgH1CB
d3vfdP4tk/1ra9QwJLAGiCBJA8vS7+dzWqSobjq0RuObLEduX2PkST5M33Q7f81wIm5mvxuy3yyy
OalYllXZZwQa5YstyK5K/DHnHJD998rGBlMqSyRziaoJ84otmvYgHrPLzDYcYtVfWkwHJ07oQnnm
+iVQ6L16d+82NpmXbS7guaJ0SOrHhbhGHz2UyxrbijRaetR5QjZa8SJ9SqMfaoX/LkYAxzVEvTDN
vHUkJylRvo9EBhlV5lThTdUJXipXxxzcB4l+m4oF3nvq4s5q6afyU7G0P8mMHgfoDuo5u5FBFawW
ihXJyofr69rPSjAviF4YKAdktpwzkrAF0C6hdfZP5EhVfKBV7oQ3yQ2dzaellsVPuONc1GW83803
q0z4NRS9NssZM2rtOrsiukp4gX69vrJdNwK+BHTyoIOkseIVWFZeCSIKOphftPLos9x+MsqbSn3I
M15JYv/Mv5li/AgZNCHX1RWdWagf1ePstHPlo3jA8x27vt+UwGBlypphso+VvjEjI6vRQoDQu19P
1uxRvDu4dOYTOcx2fqldqCI584fczc/iw/X93P1kqI6Zoimiaaoxl65b9UYxqCpSt3RHac7v0azj
xLbdfdyYYO6YnPRiWWAsxhFST8QIrTZ/VwpOG2Y/S90YYQJoIkcSYKYLrbHQOQEQGSCqYeTnaxsk
vdO6k6OCFCnyqqBySh+VwOYrF9e+ezY3v4Hu9aaGKraUQAtztHBg2YUO8FLtrPxWcL8px9KdXRVO
jP/43NteNEWRehmQOyNsSz0n81T0E656Nmu+LLdPojnYlaC61w/KXvq3NcPehlyKazOmHqV5aPSb
uP45jk/dwrkMvMUwcbQWxKRYTBzHafza5ZW1CCeZBxDeDdbbpTBuqouVBvMWqMcZ58lV0U8rbOMp
evWMrY8U+vrG8ZbEBOtUqhVTUNDmysSzMR6E6q4zvOsmON+GlcIuu6VusxH5aqPqoB7SQJTzs03P
ZcW5ZXsHfLNx71SwCxWkAhUq3VFzB05/K4WOTeuK8Q1E6Tm7tls22tpivEYbS604gXgJxT1yBI4B
cAJfcNcHSbVo68zwwG7jrzXHLG+FjBvJiz5dhUKFG5mhgyR+iTCIoxwICEo6Tq3ldW6BDZbbBTLe
Qm4GYRXxdgfIxngwu+kH/KTdqYW9DvW3Vf+imRK4bQovTbQA3DMgGW4Ogl7bWVUFeQgeRRL2njGC
xFnVXHNR7Krr3BxyNSIgGGV700BIL9UTW+seUxWZYRbZRl9Zc6H6S6Qd2hpABTXyQMpijQpG5meI
+xWQfBJ/qHkLLEToKoJgRUlj5aZuaUXtVyn0UuXRjrvYTUQTfL2LtairXZbKTZvI5yavDlNUWUJl
uPMU3mhphfe/bomydtsbmT10w82M8r64jk5X3ytZ5arTp3GuPGHIvDkhjpB9JPCfRVgeBxWYhr4F
a2paOU1U22MSceYQ9wLv9gvQm7vx13k8qzIEFdAWbh1xsjL9lA53s/4oaUfZ8FNJ4LjQ3SeXSTRd
EVXRkJHB/26wWXUjTHJaK0J5nLLtKB9pgZx2RdvjFBicjHrXLWzMMVfIaAHgkBZsqxgnzqKIAOQM
B7X8mSUrB9bFs8Rcm7CRlXIpTEQ+UI3I6ugVdX6Y48oXtYi3iXsZy3YTmXtjpFkFrWm0b5KfGsZ6
Bz95wYP5Mpiv40AidlH9ft297nrwzT4y56QQuzTRhwV9troCoCr1FT20k2rwr5vZ7RNtV0Z3eXMe
E3SRq3hC+hziW6Gyc2rq70udf6rT/MeslE4xhoHUasijwH0IojkVAG45by4qWX0xF121HnibTY/I
OyelipKmEQMKzWwlBCQrFeraEYUvZF9Etzi2omV26LF0h9bXicMla+IYZKEaw4SGrdQjzRjm1Id4
aynGTpsAmwUoadwLXyaEnXD+mHWFI6nLaSY8Zsbd4/W2YhaP2UObK1cblFVHLTCgeZdlnLuyH9k2
FphrOVZLUYgrQIPqowpPYByLgD7P5Lv1Hq75prfLZx51/e4MEQSc//cd2fpSnijCMILCDNiI+hDb
xX37CGzGwXyOL9BOsGJ3+tjT4qijcU7Q/nYqoIcGvZepvT5UN2e6N6qo1WY8sLs8KOrzqnNSkl3P
o779fSaXU6tpFvMFm9mlh1jwk/Fey14M6U9m700wQOuEiIoGlOHvV7ORjbDsJdqAkX9G40c5dguJ
s1P0l767ahsTjF+b41qWStCPOmoLFCMu1+2Qvujp3dLYmeBcdzW7kW9ji/FoaWfEQ5zD1twFfXGv
hKdF/dopP4Xkm169JLF33Rz9c9eWxjg2MyJDrjWoHhU1CNBI6WlD7WYzj7119yxsVsU8HgYpzFDS
hbOq0A7OT3L3MqkPykCs66vhmWGOnFkK87IIeM/2a3xsV8RyVbbChfjRGHLOxP7GKSYUuDCApLOU
eWNmrmnRAfYbpvH9ogqNpcZgBSElb9x1F7xlgqT7f5YYp1QqIng1IfbrnEZPO4bH6AElCIwaGmDu
+EhuqTTh7PZ2B3pjD6DV6zu6m3VvjDO3a4kKYSxXtJiiMT5P+nwgceonleglenMRcp453q4yN00w
6lggCh6ZCqqZkA08jrVpz2PEief7ZsBIDn8hgXiIefgpbR+n2Yz00mwD2fwAevpm4DwidsmgTSSU
f9lg67LIS1pwG2HkUPSJj7R1saBvcaauHYjX58UDEZBFwVXzc8kd0NktMkJMBhKCsgmaVbYWl6pN
ISQGjNOhPNQYj+NJvtNBdOtJx+HQ2pEzBOaTceHNm+w/4DeGGX+ihEav6dClRvSUPAqIJXfKeXTj
gMJh/4TGDEwTqI+huKJhcPh31x91YtJWjYGsLOtv9FJ6FMr+g2Iq3BcvPeXvvOTGEHMF8zyb8qUS
UAc8zt9aqMUW5wJlcE+/p+A4EGzzEC37+7ixyNy7uI2KCAozVA6jPUznBNTFgW4rRwVjo/mPOgqu
X/PdCAcKXE0GL5CCyvTvO1kLIXh7e1yIAfMF04+x9fLUK6Mz6S7DyskLdi+fKSn4cgDJ4bsxtlQR
hMKhBFRv87Ud7cIs7Un9cn09u4FgY4M5hgtZlK6D5AFNFUPZV6pAaL6LnE3bfzRurDC7FivrPI0i
kHFlYoGj1S1eBDf9Kvz4xRKVPyuqfX1Zu954Y5CJb8tqynk10HGuZbCirAcqU8LL3PC09UO1/B9p
37Uctw4t+0WsYgTJV6aJCiPZCn5hOTKDOX79bcjneEYQ9+Bc+21XqbbXgFhoLKzQrX2+bm3VKWwo
M+mKrsryW4XmIkCUklmZ87femaZzlHpfJ5mzgOJFcoh6XFJRNm7tkQVyRcWUUbAHcvITQqjRobQb
YtNGN/4U3miBsY09WXLAzV1jVOiN0qxjikeiqauVmOvSMJ+k05KykQsD+9j1tqeOkm9rGO+dLR+6
tVupDV/G+edo45hf/74rTvrOLAdftTVW7aRmaPVCIR1qJk4UeU13tJpJYEi0Pg6+UhutF4qKd7nW
2J6Nrq7OwDjezzjZpsq+Q6u7LmBCWjni71bGoRfC13qRZ3RdxWAER8ccegWkoG0mQay89nZ6Z4cL
F3IN1ItmigQuZuyPqs8I6Ybn5pCaTrdPb5l+qfk6vKY388b+dH3v1gD6nWkOxUzSETVlgwvZhAnt
h7G+1QffrL+n5hcVtGkUrE+9P6Xfx+7XdctsTdxd9M4wB22WNaDYQNBm3NiS28rRXd8XD9dNrG+f
wU79W4DE4ZrWWZWuqIht57l+lFTZM+L8IJuisYR1/z+b4dCMDjJG22xU1yJ6KNLvcrcfMcsiGuRd
K17jg53NcMFeVs5hK1esBfBz74PoHlIgoQfW+zYodiSI98ZOOPHADtTHPfpjUueaf0Lwwf1+7vwW
WkDJC5wgCUQkcl+C8Mj13VpjDbhcID/qqJhTTxeKfHwU+oylI+oDs32Wh09yfqdmQaiAPEDUV7mW
KtExNY/UAfpwTMKnn1Q16tPebqF9g34uVlEzv5WM1fW7Er9NktDMYUAjeiCs3bmXdvksFEhQF7mp
wONG8EAAr314P6a4j9z8CfLSqOE1pt/+/89pvzPJ4XRYRlmRvNH3W3fW13m+Fw25rxyEdwY4fO5q
OmpqCV5Ndd51Q+So6rOBhnTaOwJPWfHLd4Y4XGaskGk5GUwWQAmUI5vx025bj7Xe0p+i2a4VFHln
jANnK5MrMlFQl9FmC8FTMjz2y7frCxJ9OA6EFY3KHaip0EZcfqoGV1cOlLzoiiDqWrtmsBKQXIHk
iUC1jcPDZhjHSZ+gpjCfwhvlztrofho0GI7EXOkrzEL2lLFItM/CPvqVgO+dZQ4ia01rDXQmKF5l
O82uwIgaSX3oTB6sI7ljHayoit5Xn9PPouTd+uadl8yB5mhEPQgQOsRiEjofSO5IKRoLJVF31spl
drm+t9zHRYhpxlnYGC1m+PX0UZ5eFiLYOsEy+CzNkoDBMtJnBWUqJ55mqMXuR/P1uhOuhQLvFsEd
31Cp0A42y/DCI3ONcpPhbtH2TOpJLCiwEpS/M8Yd4aqv1KReJlyapbU3Rox6WwjmUF5ILHJIlmTT
RrovWKBol7iTnIAxluQh2m3q2QXTFRvQXLYmaIWkGxq7FZhbwGm8ExhlC+Hu0HcL5c52UVEd45I4
2+wOZYMCmeVbeAZkjHmNMYQK6YZFzsJFVvUwDotW4GHaL9usDjqMa4k4K9aCkXer4qAkhdTGYmo4
0JYc46Kcq9vF7k9QFd6EGobJo+5Z1+xfWptvpOZrVuffjSYFv5HZbac6/n79E4vWy4GLHhbTDFYe
ECDa+yg5dZbkmLUoyPuPC/sPkvCUkgR1I71KQlxup956u7KLm/QbRToMkjSevFVeZUFxVbCuD2yS
8WLPE7Q2vcZqHZTyTwOJb6iVCHIMAmzWuLDA6PHwKGp27EGiD4mkqkPhXzo1UZCNv67v1Po99+cb
ahzCGFYSaos+4D1lSUEW4hA02iYciK9pQpFZhuxXzh3/6m+luJ1VggCLabrFbnYKPUQ8aJfqQJZu
vWBczG8PqIj/H5gWRV+Uw5kFApIYyAaNslrkD/Ko+aj2OEYf7Zsxc0ClHvzbV+UQhoD5cM5KbKCt
JQ5a2JMwc/Op8vq0/rdrSOOQResMQooC39QcDorqa/b9LCrPCjBa44CltxN7GJjiU6wqt8U4/6qb
WhAHi0xweFHYuVqMOb7X1Mk3fVt7qmE/Xt+S9aNraqqp4W2hWdyWzCnmCZqURVo5tuFpmTxLVPF6
+xIfHfxsg9uMJe/VJVYRBMtDgqabFPlVZJhSktxaOT3Mo3KnJeNdXeTO1MX+0kFWKgL/RmyARqRG
45Mzy5aT0v61WRpH0rPOzZDDyRb1+5RaGDSZdjJJ3LxuR0eeJA91HV8fcY1JnR/RZZNJJxi+6eP6
FBbxsZ8wAiWVG6P7Uia6KDRZvUQ13ZBNhSV3eeAwC0Y5G0EXyHy0NsOn3ENCrQLFwegNt6kf3QmV
pEQG2d8vArokg2LuJI9sglffM03l2GNsqZOP6U8M8IqGM9bv04sFcpAxhxNdxoQFkBvwCvjljb5r
IIlde9WT4uYQMKWintl1LD67D3/QwEi4tC0YFodqdhUVwJSGTttuI1GefB0Nz4a44zbKtpHTCaDR
k4Mkf1ukl8o6ZoNrhD+vHzrRitiNcLFntNTjpssjiPSGxzDclv0WBPah4Lb8jzjgz3L4etiYRDYN
U3w3xmureOireKy+MboNe69vjdfi+fqiBEjCz9ESStIwX9AWEOfBGO+LZoeG1esm1kPx84q4W3mB
eBP6uFgKBE9p/YS+RI8OD0sDYqDarUVNCOuurpzNcUdrshIA/ID+m9bX92aAIVMfXOCn38THxq7x
hDPjq99QlRkdGPgoISDy3jFmOQcfFWgqcbjCPWuLK94kOJRNfqttMNHoJZ4sKnevXjIXNrkDXWs5
6DZHBKXUeCiVY/I3U6E6Ept/FsVdMWDfLNSUwED0tARG0D0yXT3pAcnOxDE2MhSCxm33motrsqvQ
qOqKbauGpSj8W7SsVVCssbtNeeygwsVYDCXX/jy57B2fBKLGovXNO5vjvVNO6tqc8fSd1dkjUvgp
rMuHqU+EZRuWzPxwnyIFqIE6CtVDvpheGvJC0VSoeYuOFhVvgTRMNDjTAgpw+UcY30nkpTBEnVrs
118xyqOJbdCKWBJcswumgA2Sg3cWtA3GJn9QD6LulVUkPq+Qx5Kp0rRImwCQkXS0zENYgAlZJo5k
H6miuddBZTX8vrDFbRsGHKOmjHGhMe7qZN9sWZK6Eks+ij4gd7ZBvyKnYYLntXZH9tmWSetUfngH
Hh5c0yJS87UeFhy6Pz7Cj+HHRhmmYz+z0p50x0iC6Q5yq5sChW02RyYHxQ9G9p95I5RvieA9uLp9
iCdNRcUIJ6jN3sPYlGhKhYLzm2JFUn9O0Z5p9G4Yb3CDe9d3T2SKu7PLxaQLJOGxe9m2zJ5Y1Qtl
PQybm6d/M8Td2Rj4Lia97vB2me9DTBomUpBUGOpyqelft7SKI+evR7hahoyUBQji4ZBNfdNLsbuA
lV4TtHsLPtuHRo40jOyiikGjRm916qf1c29+7tNgIf//vQc6ZjT/1xUId7pQeMbzth4QftjPHaja
k4OkCl5JorVwB4tEtSxlEpL5UXhPjb2OrI7yi0juHD9f35j1iOpiMdxV2SV2PNgNYm1yk++gawbm
beuoOwRkOQVo9UVV8tWb+cIcd3G2uUaqOGejrSAP0JRXNflHT+MeZtAE0voO5OVeogcaZhKS3Jmn
74KPtop75wfDh86omSpG1OJaHN3eZwWkyJf+R1Ls/0A9vX54/ry/eKkavOhwZSZYUr7rdtk+RCrv
Xnuwb3TP3LAsZv9NLhwh/8S6C56tsr9fBPTg9p0q0iF5L6WF2/SH0vSN5a7Kb4f+r87T2RKHdxQh
aZYpSEz1yA4XWRJUkxaQYnT+cdc4uBvRgplDh/N3MpjNEE6HZDO49gYDKjth3Cv4fh8SiGNUFZ0K
lNBPi0cwr6iObnjMdvKdjLY9qH58Nj6Ne3xXwQFYfYidfZPPKIJdIQQ5KW6PSDnp2c5OtnP3IipO
vxF5fgidLqxw51g2RgvzJ7gOy7HcSAmoSjPjE4jynCFrtpGld25IltskDME1I+1T5KFJ3+yTOvON
0N6bErQENGi21cM9JVAzSCwPbLQ+LWRP0pVgSZKnTkI7+ZATF6ynu7GKT30KdQwZpCJtMcQbTbL2
SgzWn+plSCxHiqSfqj0/pt2X1JQOaWo8QtzpPpPnrTWwqSioJqsDNj3/XGaKS5fqYUrBCtllvaeS
J7mBnFtZDEdrmn0jUoKQaTPJWSDFud914VFBO0hvknvSNU5d2Z9J3G60aPHbSYd45hTfqAq0vKlR
fu6m/IG02r7toYQH9ZOpJbJTTcYB//sLRKMbf5579CmoOL6xKQj8BFDB5whbNY0ySwEwVYrkTvod
m3Y3M0EotBpdXuw9hwwjSm1RoSFsUDesjXHY9kG9UzFz/m/nVeNwQbcarcvLt1Yu0jiqX29YmAdy
YbC94NUo5HlZv5v+4JDG4UPU1u2iQlEQbafhyQgSXzIdqXWWPXtbVT/jn+1BxGQlAAm+x0OKzbLG
dC8E4aPA7FSnUvZJGMjLt0FEALnea3HeNb7BgyoTCRcTKJvuyluQL8SO+hptiqOyD53CG7+F7hCg
2eL6Hgr8UedCJb1FmjRlIFin+7kNautnrAoSKCITXKjU26EG4VIUw3I93Q7NdJSb1NVCUZF5vX5/
8f24QGnp62KKchwtfaO3jvbI0idM+RI8UMkNPUQQMPDo27SNvfsbfRSEnH9ck6c6nkhb0zhBvmF0
IcgFGTVveZbcxmdsLtPDb+XUPPWub57IOblQitQYywRyI4uiHKX6lIx+r9vevATxPAhwS3Bp6Ryk
6HORdqTH+sBb59hDMMgnqm7SKri+ojUagXffkYMULR87LZYQZrR+cZs8Da+1Hz3g3e+CLd21vzaH
cEt/jZ7iZzuo03uQs3q9/gvW6/wXO8mBjDIMjV4QgKe8+S1gFSK3Ld1obuPGvshpBZ+V73NqBx38
xDqO36Kgi7EvNpJkeMbyBQz9gg0UnEJ+rG4cdSOO2LLUdN+oULg5JbZg8wTXjsFhyZwVst6wM1BJ
J6Lnno4BiGjchFHuxtOUOxGCCvAqChCMecSVQIdPX2IeOmvKqML7qDhU0Tc9vc0G6iaDq6nPc/KP
3mFwIANJOrWQIDsO5h/7e7SFsA2YlVEhUvx8LwmH90TuwTb1IsSXBwjgRSPWllXfLd0pQRYJodZe
1Mi7NkhyeeoM9jsu7KTaiD7Qiu1c7pK9sS1da9dsNaCm+qg7lsN0n6Uf0lZUSBKtj0OVzG5L2TRw
u7LabGydEu0hSrxGf75+pkVmOFCB53eLbEP8qEqp09R+MtZuN3kliOKuG/qPx/qfa8DgwMPUJUx7
sMxDfIy+stgLJHxuSJ3iyKjLbE/YoCnwfj5vk49hVlkSypyhkZ208WmoskPUz45ZLJtOIkd7ah25
l7djJd2BJHFvZ/bd1FHHaDFaZoHfI11cFQ/WORTtreBy4rM9+lwPcx/jU2Rk9Ov+lWgSBCXkW63p
f8ZtJUoVsz6MKzDA53ysBYdFVWDOhLzh3j6wtHs+4+1obbO/y7qf7wjChTS5VQ5zMuEJ1w2Kk4yZ
a/d3crETONP63poY1QEfnW7wvERzn+ZL3CVIxRwthLvNXYKmwOSkvoJTAkq46KFmrFymNx9EHYmr
e4deSNNWVFPF1PB7PJjLEhRuVAWb2vRcmQhorE+xfGMnqaNAkuT6MkW2uFsj15K+tXLw0oHEoq16
eObgWct9jM5fU5v/5ha8WBi/cRHRaBZi46b5NienDJnU1L++nrVGbV2/sMFdEZVili3VkOYc6ab4
SiGzUm4L+0YbtgQoV1l+nH4TmFy9eS9M8veEYsd1wWCnY4Jru+XROnUQpkZPT+XQBh090KSG+AAj
urZ3vegNIdpB7vaozU6jbZ2hVq78jMfA0pyk9ev6hvaCeHc9NrtYJ/slF/fUuEi9baYIeFmiTdmG
r+kzQgpEgtVGLRwRzZ9oXdy1IedLNmG0GF18ZfqN6NDfURMnA7VoMZmHqggF6fHVW+picdzdIWly
EhOCTdRpifFp2YP+oVu3XjgtIhddBcuzKX4UKq60SDJZAUMHgUfr5F7hMsEBDZ0UIv4BgWvylEVt
VURZLGFVcvGjSj93IBpurZ8q3VkGxLwNr4Wk3b+dBpNDlJZmElJM8EdwDo97ulNRz0Yecbds5fvi
hclVsvY2m1WBN3+XE7n4tBzC0LGZTQxZ/taKYbx/aZC55NNvkWtD1KayHrldmOPAJo6NGOM12Mn0
2PtgPw7iu+oQP2I8Ame+9FCWCtSD7f1V8+WFWQ5wiB0rYd2yPrToQZq/2/ZzPz5d30b2T3y40C9M
cKii9JMtKQ1aO8rscbEcEn+JiGCATQTVbxRRF3hCQ4VakmqzVzvoig/Lttmyqc503/5NDuRiMRyU
1MPQyaNRY5vUfoMWkkcp7bxONgVm2G5f+2YchPQVBtbKBtsy2mRLDFTlc7K7vi2C88wLV/f1PIzx
wFBqw+oqTJyIqbqI1J0FYGhxEUglZ6MtD+gnJpMf58fKPlXqSVUeri9mbRj18q62OKjodT3OO7Bc
wgGs2NWfwHODGCtHdW32Kn/w8wckFjF8ITAr2CeLA4nUDpchbeHbOniDHDZnkneOvGsO8S8TnzPe
hy36VAW3p+iTclBhFLJUZ4j4PHWpX4zK3NVGu+lT2SmRQr++QNH6OHig/ZKHEcW7rpGCRv+iieZW
1t9Z5/PEa1anqg6axwKwN4D0PYPocq74A/odNV/dov9wMwj7XwRXpsWFHnMtR0RN4PdqWDtyJXsW
zW7iSHfGhG7mKUGPaIgLJ3mg091YTX9TgbtYL4cfGpIO6sJOXTHf9fJhqdx6CK7vmSDa4Rt8mgRk
9nqto3Eplp2x/2rJKII1moNI1rFK0bCy6OLiW3vyXNWimX1PpkoBTMQZkFzTDb3Mne/aY+hMGxk0
0Y3oxnwrSnzESCggG4oM7WV+UqEjqR3ZOerpxpC/JjnyDqTYGl23b6TRzcP451I237Qmg9af4eo1
qkpN50aFudNi+Usoz2j6jdF8WtX+EtOjUUjf9NjGe2wcnIZ0fqlPB8XOA3lMXWKBs6+OMM9iTm6R
QEtQyuP7RI59qmTPjSltu3LxNbOZncFE2SyRtkYpErleP/Z/1suXOTWtnzRzRGeHpnwr5UPWouv6
FI6i9/e6+5zNcIBtEjzA9Qxm8l1+Tz16xxjNY4iPSRB++MSI/1OMZ0eBKM3wH2+Cs2EOwmM17om9
IO3Pph1jNw+GZ+v4O9wikZiyYz0sOZvjoRsASusGCWo2OCFDT2j2IbPWoPKV5pBRLKEp19a+cE6K
reKK12oceIfLXNA5gdfqm/yeuDWmz+yv2obp087bSjjOIzLHAXijSqNCZzx9piDEsBu9QxJ8p52k
TbfRTUfYOLYOruePynz4Ig5rwlLXKwnOwxjjWfup/gNu6lEvDog3B0xdPnUzp/cX9LxUN/rDdehb
v67O5jlsp/VConIGFpV54c+Q8E6JaAPf+j6vbSCH4MoYpb0aWjgfR4i3vhU05Jv4jv1XtM+fWUOP
4loHbTP41K+QdP0b1l3EOudVcsGhlqABOJZRrbW+zO5w1JC6boMcbKD4pqAh9a5/U9G55CunM0Rm
G5X17MdHunsLFQ+GL30hQeqHvohJRwByfO20UTCeCW0o7ODsltkGJFsO+rTBNOL846rYwbnwVBnP
2cpmMNd5+n6Bh0K2ARdWsasDeiOSHRZgjc5hTZaFpaaHETp8zMGvlj7oFXVj9LJgUaKPx2FLQUq1
BX81svD0NSy+ziBlwaTLX3AkX7ofXyEFN21eLBpB31f1ROmpHCFlv7iVKczBs5N05aTpHJj0Spnn
RQU/74LeJygCa8/kPtkT6E+qAVMysKE3Gu/Jw1+Nwp8PGF8jnRZjaZYFSu+hfFOOfqds+mp73f9E
W8WhSGpWUFl868IinjEeQQMxJ3fR878Z4YDCGqPCljpccaVpueANcrq+ekhA12bSfHPd1HrR/vzN
PhRA5VydRzQCgcIsve+C6lj/+l02qSpf2YBP8iV81AEZ1FUEj7D/QGSwpqFRVLeJzX3LorMMOhO8
IUwM+PvxD/Ng3Su3wz4PQByyZXlFTIIFKH5hwqjfun8j6sjg+I997jPXOjWksEM3Cwlv5w48WTfK
JOhS/Y8Ex//a+KBPhFatkEwmwoa2q55ba/b6BCRPkDCVMHM5WmPmZeatPEybBcVnAaysZwrOtrmI
sJvUwYpZbVve/84UvKVW8Cmvu9D6kTib4RA5hNj4pPbICWfTltDPS+J22TddCPyr8w9/dsuUOSw2
U3XWRkRFHjTeQ8NLm21p3Mqq5Sr0AEVTdL0V9K94DS5scsA8psbc1zJe7Ibya5kfzNAPK8E1vX7F
nL8eF+jpygAi8RaonKmnzP6lIzMqPfzbBnF4bI5aomJaEAWe+V7NNq3yWA4bUgmQhJ3Wj6h/XggX
w/UYKSaVgRK2JHu0CCrtYS6hPTQ8TrZrl8IAmW33NXMceMSIbYYe/ZWeZVROPaDL8lObbmX1MOW/
UrlzciNA+WPRgz6r3bYVIDTb+GvWOejQImqPaLyDM9KD3MlOKuThF5yqN2C5iHNCo577qQJwhLOr
VoE9HqkE0eMf111DWQ/8/+za298vzMyhFVcKKo3e2CSuNsmHmGJqZGo9kAqCgR4BQpGMaCTJ7zMb
ilyq8iL4AQwdrnzJtyj24gf0dakmUwGijdanA1oYk73tqncohbjg2RDq84i+Kgci1UQnu9fwVu0X
ECM8mLVLEe5PwfVFrR4FA18IenCWJfPUi0avp31oAngTy/ZNs3A0a0C/wz6bAiJ9z2bRJq5+wwt7
3AGfUJGzMbfPUsLsaUO9DqIvE4It8A3dCHOnq9/wwhp30DMIN80mW536xb5jvJnLLkeXn+ljhAoS
IqOXvGaBKB0t+qTccSckjLsqwoHT6m2kbuQYlfe2dtqeYB+DIRE08K6e74s18ue7IplqV1jjWN5W
9ImEgjrBKuqf/32+/qdhRHeS5RRJjBYioDnUldBJjdq4c90R11taL+xwIQCVloaQBg+Y0W2O7KnL
iHHbz5k7QHNBc4ebDKHXVmB03UEMRdVkUOTpPLUFGFbm2LQAza3fHZMtEkKgd0fzoL9sks0YtOiE
1iTHFpyCtwzMByQxzmbZnl4gSWznCe1slP0N1OS2NTF9IpenN8GeeELL5Ax6RCQU0++9XB1lVXLA
iufEvekpNipOSx1EtPZjw/ppDfaTrGUeJBojZ25yiH53W2XBbWKWN4oeuVSXwLkWoj+9xvdr9PoL
xXUzlZHhSMtNNZ5sEYfMuvuf18ZFCYMyZMPEXgRKC/WXGdSg1biPWgiLFuMtSQonh+K6YBvXUeVs
k0MVydTMxGhwBlpfCXT0lssGCJcGX0GxP73phRwDqzf6xf5xuFKMLa3RN4uU1wuzp4CVtNtT8M1h
bNfrD6K6+PoRPC+PQ5Q6afveSBC2mi14lowxkM1418Ta5vpnFJnhkAQJBDTTzgghq+jroO366dDV
glO+GuefP9yHRM+ySIlkYeoz3S1HZdttxyDe/u2U1YUdDkzsmYazZTKKoS+GM/pawIgnptBFO/6L
hpJ+4tmpI0rBrBF866A//F804Rvk20pqM7MGhJGbJSBPaBhCUhJTtL9Kd9hCoXAzbHJo+ZFnkG0L
PizzuCuIwqd/QK1cmlKIorGtufroaEXnj9r3eAjdThNmTQTur3PwNWVhWFNWkhz3ZMNmd8Od7Yfb
4sjUSKHN8+26X65X8C6+KwcpXTnped9hPontpfw1DT4Zt2xIXrmpNqLq+/p1et5DDkqqSVVCXcGH
jMs7pf9F50/XF0NWH4cXi+GwQ44Mq5EGRMtWph6UGGndLDtAvvDBbNIv7QT6vja9X+QfadvtLGve
tlqx03rFnaIUFMsmw+4NaSsoSiVBY8ggG8lus1E7pvF83+cmJC6Xfa2HiMTNvZ1Sf0yhrWdHG3CH
D84CMRwFUm299LPJkydkmo8pUaAUXbhT2h2KstlTEh96HbJ7Zb6faeuS6U4BgQU02p1xzD0JGph5
8VOZR2+0dHfUvyq9gTkCsLnY8R6CSd/kskogxNUFqtF41z+eyMs5IKwstRqR34TKYxtDRGTyc5AM
MLr3Qq1dqRpE4YHgLuMpTYtUH+2yY6XjObsD76mjg9G0zk2XRtGhHL81WXqYZcR2MwQYmpd2aB3d
AAVQiHHYejuayn0UoskuNYLr32E9YX52Ij4VJo0on9EEJ6LxZpdpKNYYejBuix30Qg+iXOX6y+vC
Goem+kwrSUrxGQxzE/YPbXKfja+mobqd8Sgr+4p6NfqWpf50fZWCr8/PCCDq/J/pCpvswBrdS75p
bLLulULKWq9H97q19SqzYRkGZD2hoMRrZkOYsZws0GJ7uulWYNZMveGQI2efubpTfFK/zx5rBctd
YfWDfb6P2H02zKKbi2jQxED9gDFCGK7cZqchmEBdO4eEB+hUAtEUyX9s5tka967MIzxOyIhlsmJ6
4ccBQjTpC6skoTgooqdfDynOxribImVNWQ3yYV6vfGrykyr/6lWR3M9/HIazEe56kKYeVfYGes5D
MPoqhETxODHxaGAMrNaDqI1etCTuglikWS96E/EtHWo3HX/F+ezI9OW6M64D3XlJ3CUxL2ZkxQWI
hIZwV0mWp7bQNqyPTSMHaLO4bmudiuPC8dk5vPC/Ge0VtcX4/eo+NJwU9GZ1Vv2sLPlVmsid1Se7
oZH90MxcpcARIMlWC8vSSVRo/cXNp8YuY2eElIiixFsMEm9lebnN+kKA/cLzyYWnc2KTxJpxM+s3
vemqKNYk+2yj30u31tHJjiyJMNx2wu4ywX7z2a1mqSK16tnofDY+KL3q2Lq9RR+6ANLZSbgCAnx2
y2rMwWpCaPpkPXWyYtprBhU8k0QmOJzp5qE0lAZpzwX0lMWcHzGftLnuS+uQ/cdv3yK5S1cich8n
FfwWXbXfehpBjbM50jj0mpJsOlvalPki8gsBfL6xZF3aNLO2x3vsbZqjO9qHyB8cXUXl7ndX0PUF
stN9bZs4rLHtvkPDLhhhzWoKKiu5VfUGTJHKAbPjggtJtF0c0LR130G4Co7XtfQhCWMP8zkCj1gv
qZ2P/tuZu/h2WVclY0fRu9Gi+ln43S45JP6wzRLH2iU7xTXcFKNq+T4KZhGtl+hLcqjT4n2GKm8L
bzS3cYRxSetxmnbJnAn8Q+SSHGwUTTp2pENJIUpCZ0SH0ajpd2Os7tI0cwpwhKcKffonJ3kD3Iuv
WmgtDTPWcahQh+SFgyauZXqRReQQAmTi6cOKUlIyi4VlGv1ENT9HWjzKBDGYYJfeZnAvltKHTR3F
CWO0a7dJvG2aoK73szChwqDnyrFSuaCkHUwJ8jy4wvMjC0qmrYGGWstRHTa2K3orCw6Wyv5+saa0
DY1J7pBZLyF1qJn5c98uAg8QbQ0HE8gCGKMcIUgIVbRfRm9BQpa+XnczUeDDc8mAQrkuFgqEmE+g
Kt336LBm7HHtDuLlgUjeTuQJXEhiQL6sk8IKrXpSd2NNRQBioF1hZO7UiET73kYfr7kDhw1NY6m5
xkjaE2rfGVp6UzXU76n+3M9021g92kHM6NDE37u23vWD5eht+UOD2qhWtl+VCirIaFnGgK85jlul
NjJHhkJy0nwtLASIk3o/RZabDvHXMQ8dSbZdJvs2ggqEOkuE0bnYJI5atq4eZ7d28VxERmDGv3Sj
eO3GzM/K3KOqfBeWVHczPEKp2XqUWi4liEGm/NXIlVMxS14Tk89RrgaGmbdO0TVPY5ve1uqASGL6
1NcZXqzW3jZFEf6q7xGQCuo2Ss8Kr9xlkxACdBPaJMbyUI/7XHaLUoCp64+ICxvcBhFdombTIiPZ
+v1TFcRBt0fF3o0w9k4ernv5Kn5fmOLwu24hLt0teK8UENBpgsEOTHVXVT/kemP2u+u2Vn38jy0o
XL1HBhQCqtROcbuH47zNUmmDmUdvkjJXm/9mgOvCEgtqLjBokitdTm1MTQ4GxEpwvdaGu5BHvXm8
vqL13NmFIS7oGzW5nNUBn097nPfhpgrCnb4bNYd1vRZBfiOqbayPSVwY5KC8jrSOKKzerG+g13WY
QJdUuzF4EZS9vYl2+S31MetoOtfXed1LVJnD9LKEJPrSIzOUxtaNRkDdbYHRI3ro0N0XmVPQ97Mg
dlq9RS7WyUG8EXUkGyCU5oVRjab39Mbsc1GjtGhVzF8vvKQFKdFo9qiW0mF4mnvjpY2c3OxPKcoo
kTw5ITJtBTnmZXynDgjgGtTOSAfePzRtaoY/ZkPqWjbUl2sq+N4r3ULQWAR3KSpnkMGGSPr7nyZr
kN2J5xSPxuqXji5KdLGnm8lyl+QusR5IcVJEgxwfD+d7i9zHmGhWW62BcGdIjiUInZSvkhEUs2B6
YoVU970Z7p6b7DhDKkyT0V88+ne6m/hUdvLDHLDRpRPaxEU87aJ1cViKuYMcrV0ou+R25wxR5YRg
Nqg9XRe8zVbChfcr45CUTMNQLzGCkmomvkp7NxtAUg2N2nyu0AU1Mf85gArPjZZHascY7hDh68cz
8+4XfHhLy+1spj2eaqPy2pGTJZJKXkG79wY4WKXIo8l6Ba9kQ3ryV8ZnVXvLXnGlfeFJnirAgLdQ
8X2g8t4eh65z30MyrSKYDvXQxHlfg3hG25LR0T17A06fFi0GqER6aL1HJNs+t3vjrj+IfoVoY/lX
txpnUVxqWLW6MV/AuruF3IxHXphYuJhg/WN48X7JHNLqCrUtXe9Vz5alYDF/NZ29qzvhYK7IVTh8
kUyituqEzOGI/Hb3iYA6PkJlfuzZ4ARoDJqfwnFckUkOYORmHNKcxKjqRmjY1iGtNDht6uRO/jR7
byx/rujhw47cNf/hwIY2KsYnUAh6mxBhXfYjqoTiSWPRnnEQAy35OjMSuOkEep1qG4FehD5cv4BF
JjhwMUddm4Y8QZimoDTX+x1FLUSkuyUwwj+sy1CSBmOAEUy3QGh9mxK8EZPg+koEeMw/q1uj68ea
9aK2TaBUnoaSpuZjyPK6lY9X+7tjxD+sw0ULo24AFNJE2k2R4S0D5ucisIHlkaMnCxR+Xq9bFK2L
C8z6phxoWMKiNTVeaoHveFE3cwoBJ0URLO4/cNg0DFsmlg7N6/fRAZht1DxpDRmnlw3iUJD7S76M
JunZ07dUyF29vrSzOQ6TJHmcYitG4b2EoJf1I1bQhz6f7OLr9S/ITuPH03o2w2FShqxRp47o6zWG
4b6JwMKVYmS+t25zwMT/I+3KluvGleQXMYIrQL5yPYt2WZLtF4Yt29z3nV8/CfW9LTbEOZjWPCtC
dQAWCoWqrMxCEhGc7Xo70ivLkHWkWR8GVeIIUJoEYIkwP1XSMdK8QfSQ29047Y0AWSGKLnOnNtHT
Dgx7KP2b5KuxRvbaD46h+bUknOFkN+GHvdOoSQCet/Co5SLd1GbWYmlIqzqgMYjDJjhBtjejTcMk
nzrRe2D3U2EIVgYjDcSz+AmSHlyZuhKZECptG1dLY79QFCebfi/R4kHW2rnsGLtfCpJu0GPSKEF2
+E93L4YwleQSeC59aB2ZjH43UZem8vGymf1jtbHD+blsZOChgkKwS/UhMOkSlEBsRkZit1Fkp2l/
oAk9LRbIK0a0nac2iDEzahaJYBxif3Pfl8udg8hQMwVatygKFvNZAw+YNU1Q7dYd2eqdCRrzl5ct
2l3mxJtX0BBDebaMcXuBbdaRUaSpzCcII182wrbug39utpbzz0ppQW+0wGEAuZjj2h6W58sGRKvg
7mDF1FKtizHxo1arU05FEPevBvlcBrxZB3eiqQKCr17WWeSdocJaeEAGBNTDsDGob+LTKnAFwar4
G3kFOiWlE76NPt82zfeVuqbw3bJ7Vb4vib+Q17IBtslCsQmNeTPAjEjlWDcNcTIncZRTDs6u+Pf4
Q3Oax1KYoAlcnb+mVUuLMwikAvNd3iTmuRqPvVrZ1PR00ey1aJVcDKnHZA6NHBMJMiaF9SuSHsLJ
k6oe3n69CF+5+9/NVDDNpChAfvMPpalujGat2YzwCKEYai9e56wvuAJ6TJeGtvxl6e1/L0CCnAdD
pf81yu6IzUE2pWaSlAVLNNNDld4lEKtRBGjl/RAJGLEiY7pNU3nITl1qcijlWFiPRRU3xEnuybGB
SqTirNegLBK8AHfDxrs5HogzGDFRK9h0LXQs1GM/3X8iamz+P/edTGsC0C7B/yflXd09UvWLIXz3
7CYBGxvcZ0kMo7DCBiFjue/da3OxkV8jXdPt5rUHF3379uKSjqGof7UD+YY/GMhuiGlY+GRczB2G
FkpTGQwz2K4Fjmb6sOINpKL1GB/kc/dSXtMvn9nPd5NcFG4tPVUiCWG+6/qrZQA4c02DAtrpl83s
b+m7GS4KZ3ILLGZaIFbN3xvqRPPoSNEfOgWXzeyeYsPE2JcJcgqLF8czKfjhiQU5djCMBSBRcazZ
fOwn0dDvfoFhY4e7gRO1BucEJrMAbMWQ7CHF1CPTfiRfQXLtxCKmpd1VUQggqlRWFQz8/DNMFLGS
NHUuM7dgMyK5q/V2f27ct/HKE+MLLwP54fJO7n6wjU1uhWquTuukwGaTx3YzUDvWb0ewmUzS02VD
bxBnPtFAnijrlqmZkODjXCOPs5JMrYKp8FFziVkGszR6oUFRsZ2vATx1qDU5VV7fZkWNThEkpdvM
C9vBjtr49wIaqHG9aaveIbQ8QJv2pohwB47yV8WcHtsQqbystbeNGl016nJSlh9tatqWVl5LNHGG
uj6DcvCAEH1IFcjP4+yp6uqtyvxLBSdu0zQQWcw+k7ZulsyPkNCu06RRWmTEZGCxMdoRQyu79poj
Ix3LA1E9bO/O1ixcNBDVUon2Jve4uWZaaxqmmKIcFnftz3I1Brtrl2tJMe8MZRggblCLjvvurbM1
yYWVKJS1ua8bGbh2ZF1eDiWv+oV6syMFhd/9NAW3zv9iz9IMSqGSIPPv6yQ04rRrJ9hLbCYd1kFV
8ZV+x3OKgQbB83nZafdOhw5qKxUdRWqZ/DPRDBMaNo2CWy59UsabUfo61r+MXkQ7sW/GIsSAgDl8
kLsPao02ymiuqN6OtVukkpPR4qWPlAczXOzLK9rdQbwPwetDDIMY/AOxSPNGihTYqkn7u9NUNIu0
E6iobvWsddS8dUxaB4CK2uH4Qgpy6pvyp7V8+9SvIAZejSr6tW+/cuOqGjhh5WKJUFGwR7c/gpLG
LZ6op5w0NBuSW9G80w7UD4EHe6syNiPN4rs2htnnJGWvnLf6eFAfkR+d6Fk7MO7h/Dy9GicM4gXG
t9JLXGFgZ4kEH/q21rkgWycrWY3szTpSW1tzlQM55rbiEL+4FaY1LDW6ZI3zJgVgSTVO2ItOA1Gb
ldvqJIMK67lYR8RU9XvUKNeGBNx403lLRwUXym4fSbcABcMuY6f5M4MxW6PN9BU116/xN5R2b1C8
9vEIw/RJ6YxBJJRU20tFNwb55gqtWrlIB/ZMNq6oHBjyV4Gz7sVV3WKnRVYpRqr4Dc3q3mqBygbb
vQK6DMYG2jjmtwrshKc31YLr0FkflwP9ddnwXj6gW9hC3L+KQfmjuoasSA6KLqBBAHeHCm+dZ45J
RDjiPTNYma4Rixo6Dsg/0w5FI02RmLgRjbC3o/Kk0c6xiOC9vNMehz9srLCvuDnxSRzL0gr+VjfJ
u+NYGH4qgVI7y8hzsah3xpIfS6PG0AV0PEDanPX0UHWz3+mzDUZgV5lWe85GAfXD3oc1FFA3o1YL
7miDS7jUskpqK0J4n6wMKtEQM1wpzstErceSFK4q5S///osamLc0kQBh7pLnj+tSvW5DSHK6EWZS
ovpxTK1vzZIIHHb3g75b4WnjFjXDtbz2MkZ5bKtp7QzaRcJG+N6p2yyFV4Ls5WLolwWV7l6+M8yX
Nv2Uw2xWwYLqxmHI3NBYk7AKkGh29hRUQTPZrBs93TEaqAYszdV5vhXReu/m/NuFcccBAixaFS84
Dr0LDSdk4RgkxR2BxyBmhIJK4BEsQeKD9dYadywaGXyJiYZVNiU4ViCPCE00IPgLBBjte9y7l/1v
L9HYWuMcHiTiRG9YeyJpexvzlFXxI9Geh+L/6YDcfSfP6hyrHQImYGcj4DC9byaHyyvZPbob72B/
33gHFGSnuEYmBpAwus7TIR3+TPSYjFDp+vMZS5Cq1SlBdYXXzIxUaQnrHmdWC49p5Q5gs7MewKBi
JrHg67AX0Adf0DSNIK8Fio1//3VSqIIGmmC4Kfkx68hm9Ycs/i0bv+LyzlxCWwVNx+W17foDAj9B
ewK9Ap7nsUiqts4BlXJNHLECo9d9Ir9O+h+VDJkg8RSY4ikW89YqYA6Zuwa0h/QzU1UvewXtiWBF
u7HvfUUaVzdqoqrp9BCN5Tx+skYbnVnb/PcsXbjKNja4yKQD/pOkFu5lrT6omjf1DnSFI1HxQbRh
XBxSy3TMchXeMMYPknEdU1SknHgNLnvAbrpm6FRBMQqyxSaPmoyUSE7rGAIK8mlWbRbvUleJbOO+
+CK71WPi5o4ieBfvf6N3kywmbs6utIbKBDVt1N2Y9OjRkp3MEKHsdxEq23Wxw7YxsuT6GiUp7vbR
X7z1aPiQobGTB1biG39G1zXEkRQHCYgfP8V2+dzc1UGsC1kbd8PU37uLVO6fv6IaDKuUI1QAZste
gNetCbQb7jAEO4DN6vKX3PUXA44pE9AdqTyjyRRPkMiQkHcrrZeWjjb8zscfkiKaZN93mI0d9js2
G6tIGbK3omDQDdmJDuwhlfyWMCuIcVq7u5VfPncjbyxysV7tjWiuOrTd9GB4Ztl34sVu/FPDY7HA
gK7oRLDj+yEMb8xx7lmlq16aFE1NlgB0dnUCrihAO+K4fFkOopoNu98/GtMsdE9N1rLlTnlVpVFp
sNF5Q3lOMCvxGVAHBnT//v/M/uZrzRWglHVLgflHHtjeGcmXFLCi+Pdl39utKmzNcIkFFAvi3Mrh
5y24pjUfFPtueygPoJf0maTPJ13ifVmcE6Y1ZozzCtumKXb3pz7W/nxYURJEv49g+nEUcVmJPhPn
gpIsQ+lFRzCeE9COmrOtLqItZG51yRM4txunWS9oDPh6Y6nP0JUeV82Tcu1Qavp1mU+Yd0eHYIqc
xbhXMsm3utqfgKNWTBQsJuu4VND8HEM/bUWtmJ1hKdx3eH8q6FkQE2/Rf/pQHJZzqhRY/F+Ts2zs
OrsvAuOBxCiGxwdyAK2Eq/1aziJG2N1OydY0d9W2YOYoZBmm9SC9Y2q3mIcmd7WHgTo/u80bWz1H
Yg3N/VD6vmDuUPZK3ido72PU9Up1YmA2gNtws4CxY4LI7A5KUGDdFpGd7LvYu1HupI4NMUY6IzfX
JH8xnxORkMPurbv5ivwRNSQ5ywu8a6Q4PBdKYYeS/jyYoiEj0d5xJ9NospkMCa6HIZndBcBsCged
h8TXe+EE5H6kft8y7lQ2ut7FE8WWsSri6ip29n1EH/etJvMkvBdEK+MOKB3KJk1bpJYx5i7t1EQV
qCQ3pVp7egwyEK14HcOnGVyRyNzcNhxOZg6QD03uZ6uxp0j3m2l6vBx3d18Mm2/KJTnQhUorM0N0
Z0ITpZ8FA2hlxDDK/Tfxu50PJbY0LtcwxYEYGLzYAV3swTwyOubqTjx4/L9cJn9/Vn4kGHfiIBfV
f9omIcYzQ1f9NgLM3NrlfXgjukwEB+9t8ZsrknTTRMgKcxPr0CsE4s6lKKdgEeNjcH9fEhdRQqVb
q3nFBs6+4ifU7oIsyI7hK1PM1CFA84lZv3/E7LcsbrOoamgSoKORDZKxxUBWFshWLYAcsNN1aU1c
QFHjIqIDZjHd2Gy9RgIxCaZb4mx4SNWXvBq8y64u+kpcXInizkwrGadvkI91cd2Ygu6r4CjxPfkQ
GFuMRCKjYIKmySkKFp/40N0WLINtyodNgw6WCf1DBu3hQtaaxb1CQ7wdi6k4LeCUCbP8tbemh8u7
tZtMbMxwsUq3pCWTm0HGO8PLtSctPejKuW8f8uJUm0Iij91vs7HGhaFR0mk04L3nErCmMyYP9B0c
LVgD1pfLvcgXMrPs+h6hFANP1EQzi/M9a4rNshoxO4KmWmtHuVzbiqHbq5q4lSSdQbVo2UMRQofC
ml2pSW4MbTiPNXVaDD7rJXh94iktHN3Sb4bK+szB2Pw4zlVpNaJ9reJagvChQg5q/kowY7K8aNnr
5a+8Q7yFU04VxSAo3ihwp39mZgumgnQQWaJGipHuP+WR+uu5P1TXoSsfyWP1FQL1YBmL3DjIrz8D
4d/a5vIVjHnTHsRfMkaX2SdPrjOQ8HxKQP2fa+Q+dZSaqlxT2GGq0auLdMytnPIg+xrm6USOtevJ
mw3lPl0qmTTJWIFU0WoP1ZdD3OuCpsNuGrExwUWAZVI7bWYVX1qFQOZCtwlhExBlp1XDL5f9Q2SK
iwItsOhtA5SwK2kQ/jCyE+TIbnWlszspfbxsajfgbFbFhYDEGgxas6q5GUjRXV4dQS5gEFwHuBJE
kt5vsfhDEH03xutr9b1OwnJBvEmP3Y0EFZXM63+qqAPbYEvCIEnhT+f2CdAPwX7uP0c2hrmXUEWs
ZTZBqgDD/XH4HYEId73PAvUIGhYQCWGgAaCEn5d3dj/52hjl3kBFW5UkmlmXajXviI5ZAmKBluxm
yDTPItKXNg1VewgHjH5mNq2q87JowqrPbqq9+RFcpFEyYwThDw4Gg7KowEwy7djkqjmy8C4kFNwN
7xtrXGxpo66cUr3Fkk8M+Koc8p+AQtlJoNszyC2XA+j9wBAlatTvwgSQ5hoo9qsGxrm479tAL0uj
6shijQxZRMaGVV1jLtAzbkJf+14eWNM+cgo/ie25dEQKHbvJwcY896X7ukvwnMHYa0/K4wqmr2GI
fYBD3MsetZvqbMxw33Kq9B7jK/Di5dQeh2A8MxEB/Swind//iO+byX3EWlXVcV1QR7M6zU2jJlj7
6qCWTSCl9U26tJ/BBm0/HndR1FYN+gnCdg8Cr8UDIzKDqtQD0xtqr4fzpx66m13kroplWiJz6NA7
6TuvrQ+DhDJy5MuoSVz+WqJt5O6LIdbwlsxgpzRm24jKg5lC/juLj0ky+j2NBbPX+3fG+1fj7ox5
MhvQM8Dckv5pzcdYO5EpsStL4IMiM9x9oYNxYC00JHAjPfbjiWrfp/hMhBD6/bD192p4mLJcttC9
n1mChKH80l3PhZO/aAFjSAP/gGiiWRQ/DC5+JH2R6X0Gc+VX5etbVvSku/qthAhSALbPYHGVz557
FApNn2qrvDskTxsItojWWlTWqGy+YjI9U3/rwoqLwBkNLnRItEuzIcY1wPZzCFD89yTHcvoX44bx
DndHqFz2tlXbokf6fmg0IRaB1igyPs5fACTWQLWGHgAIyDrjJpWvJ/nn5YP2NtPwMa342wZf5Wj0
JdEzvGMger86llx9jerVBZLpiBE3hPvRoxV5sWTAjFPFvGnM9qSm7d1aW+dS0nJUhOKb0EIjtVuG
g6FPrjpKr3GduvqUP5u1LILyCbaEL5M0faUXIIyBs4HYVCl1P1ohuZwsgm3ZL8fQ921hZ2xTSjDH
BQ9Z9pYMnxYnDFDbj+0sMLy/pM7y3yK1ut11YXQNtORUI0B6/tOeihI7UWPcG6wpbfZfwu5+tRrn
8sfexyNtrHBxzoqAATZ1XIJyQE7KV/ZykjpUtExbqZ38pnKng37TfxWmkLsRydTRCtR0zIPwoC69
H6oKb8P/RKQeDCHtWR9s3c9P5TW4d0TX1P5uvtvjrikygEXNnEqwLFSyF4Mft52orcu5YD9FZriP
1mmLlPU662N1tY25gkAdiFM3QoakvfLJZve4ryaNea8vLDEcc6cqQDsEZdN4si/7xhvr1odAsLHC
BZsUUl9lh0Yr0s8KkzTzoYBGdas49bmHPtvghnZrV4/4BWd8P685mw91IIIev1WCLvwI/upScQ0b
OqsUKbHxtIaYTh2yGDQoFcmdqfzZQgV0TA+zXnpyDKyICRbjBLReJMHIhfWjbPRjVeevlWX+1nrQ
A3bh5NZpHURNY5fq4qfjdboaaAhamBweUPNEQVdDVrvKHpksgO1ULwSmYRzi17VMv1tp4/W6cpvk
k+go7t4p77vNX5r9oFmzbOKBn2ShbRmQ4pDv0/rHSNxJxN6ym3VsTHGhTFfDKZ+BB3Tz5IoavzG2
byv5wap/XHag/Qfqxg53TZKoTcJZwZOt89RTdlDQQNJ+xu5oL7dNgifEm9vIAB+Iyotvd9Qlr+GS
7kLL6tYMEdZyAPI7ez0n/ylkCtsh7D9dssQiwuZaGKe6XHoDnw2z5+p3/YQW7Dm5Xr7pj2YOYHMd
hE7ycnlfBUHG4GLZTMa+q3pkH1X5jFkGPXrtNO+yid0NJLIq475TCKH8aFGTKN2ysPw3VZ9r8isP
76f6e6hizLjysvwLGAGn5UFgc29dBC1WjIKh1qXwWVWcyTHJFhbVfPW0eATpYuiOmKMYc1uDlAPx
xOU7kU3OUVpMkBdLj3VWldfV10116EVXz246vF0X+w0bFwnTMB/SGesiuVs9JwcF2vGWXwWjPd2N
Z6SN3uop1+3TG8tIIHrN764QPE0Y8kSNy+TBtvGQ1GECvms3qxIb5alz1UDEOFzvL389gRkebaut
EIHSaoYObyffnM0gN6QzhExFeNi98wZ8CPIGC+M9Mg/Uqkm3ZJWE5y29bTAfZvish7R8y20Dz5nU
W86iEc/dxG9rkbtsSRdFkkQLFsUUv/YNP8N05Pqg3koB5GEmWyRBsHcRbO1x124yy0ggFjCoxauE
MZjumYygfW5MlyQYckZmLrjn924Dgt2kqPeYpsljb/JxJlOUgfcmIWezwrBiMIW3+Xj8hH9srHAH
Lc1QGm0A8Xfz/rqvXoo5tovPvKa3K+EOWkkr2uYxu0JlT44OSXa1kJNQjJHtPx/xt1a48GtKSzxr
TNc1tZ7CpbY7Y8SzyHC1VrWphBnj4QGwSUFiuYs321rlMktjIEQmKZIxjHyhuGwrdvWkH5MrlqpD
yv4sluXdPdGbL8b5/brgCSrTEA9pcpskN2X/faL+ZafYfX5sV8X5eoWwWFha/g5daGZbghS3Y6x2
x1RYXXC4Yyi98kVRWbA6XorG0JZKkUesLg+vJf02Wm+MUdBLFZngyiD1qlZ0ClVIVS+lPYbnLP1O
mkCwgyxXu+CNvOjMNCXDYsnw+WwebKL6cWfPxXVYfiHKt66DlLrlylBnUKTAEFErvzEvXLLN5XdJ
ndSDOeFJjHGyKz1YvNgZfhcBPTROeMfuNQ2kqLb2DExpEHvhgwg1KIhcOhdTlA7w6RRjfG74e2iu
tDroTRfJ/P9zh/moUjehtDBEKYv/FATZpis/GgFG1AF/Sn5+xhook9DQBRjS4OeDMes/LwqLYcbt
jC6fAtBl4qwnlknmgegQ7EcVQwb7iGngRuX78LmGGfilx9ro4/QHiulejird4IePeP97+UH8nmNB
44PLbAxyQcUaMz3tKc6EHGeurJ9i634BQe9Kbhb9Vyi6SncdxIBSNGpljEOJ+3QLLh2Jlg0+XZnY
Cwi/h8itpcfO+MxJ39jhroTVivImhnSQ20Q+iW/AjJzIT5cdQ7QULv5DeaazmhpZQaWAA8/8li0v
GJmyR9Grfz8kb9bCfaExppm65HCJyVl9pmGV+mA4xWk+obP9tfIxZOIoj9qvzyyPMoAlBow/MIbN
C7BBFUH6mDLs5jED18r0OGcCK/u5HMHwPaaL8cjgO1ttvJRDxroI7CyrmZ2c+kPiUKSOqk0w9ieU
8dy9AzYGWfje5P5rrcYoVSD3j0saZPKE0dMEn68S0JbuesfGDBeJAYCz4jxkpRoKPrdfbZM4knlW
hXMlu096ZBp/byAXchNdqUjK6FFjGv0eevM+7PsflqwFQ5nZ85zdRhixN7UZacojpdXvVZ+/WPqr
RNUXvZ2vpPIuEWItdxNmZBGYStXR+fpQFKcjCZUcR6Obntby6wTK/Uz7ORTHqhXctvtPOXgn0eA+
qMlyp7CPiJ6qEmrjrDPaf50wBUshG9mf28hurk1Xgeahn57QVIHqp6t8E2GMdsPnxj53OMO4yHuj
xTFpTOsqohDoU0h60rLGs6Ty3M6aOzaJwLf2Xfh9zVyOlteSpUcWtjfXHCu8l5OnWTRbLDDBIxnC
TJcSOquo4VuBZtyqkq9N3y4HGOaYHy6e953jGY9q2lCMviNEp/M5za7n6XD5/+9WSwnjRwCnB3if
+Yq2Ia9pE414mE4YHwOfEqi3fjCEaPxoeOVzfh7cxc29GPL0w1XlS65xFJOz7mLUtz+Cu4hyA4Jl
a5nheqXaTRxDUArUrFUV/tIq055ryc3y0ldpa6cxOa+l2rpzfVWv+q80j74o84x2GbWHtPeXfhGJ
vO/CRpDYqBq4XSi07LkgtQCwAXlQPKTlU4W+9Hqof9IMs6wY6bOBYr8mXugVAhDa7oHZ2OTjVaaX
4QDonNt2Cmi6rxorslswnoDmAJPNoeCVthuJNtaYn2+iPSj/ulVlGf/aXq9tkCfHqTvKbTCLmJR3
0TDbveQ+dF9OtdX1FWMexiQmgCjo8t/pbnqTH6aDJYgAu7fLZllc1Mvisu3NFctSetyZUD51IWdw
haDgxUnoXj5Hu+cUtCZUIToj8eIeTa1B21oq8MGIdh9Xp05/uvz/99fy/v+5C7mTwXxtTuDfIf1r
3b2kRTCPDwBL2pfN7Ea0zTI4X28pjcJQha/TPphVx4hvo/7xson95H1jg/NtKQ8n3axQiOjd1Ycq
1wElxfN6P0P5rA+iR8n/DJQF1CyKTDEmC3AQdxMYppagrI6qerw8jvKLRE7pgGpEfBWRVnCSdj/T
uym+7dNHc0yMAXOyEMWrqCNVp4keJlXgDLtfaWOFc7Y+TnQ6RAtYYHT0kJQ4kBqouRW1J/hSzKk+
XD4bO5zTDR0ZzX7AAZp96bWEBsN6v2JMUPMgpe2K4FO7IW9jjHO9eDYmLWQdCdm6UzCj1OQYPrnv
tJss/EES4ROSzW5+XJuOkpYBPgfyljFuYp6xDnJGJzhFM46P0DYNFjP3ika2kzqGHAAowqDCUpuh
ExciQtT9OxcY8v/a5tIhyZgwFpViZgEduRv1R4ZsnhGTDVfsFGRe8Zu47HopADMx7tQg9azjKMgr
9jsllqIrGPxDr57vWgwKBBUzPWciDeZhRP2qNf6UCRJ92thzgqEpM3Zoavrlkr4I3Iq554et35jm
AkAY58kwRvjSc2TdKFb2M6KRg2TqLFfQtTIgTApwN+mJXc4a9DlVgf3dM7oxz07X5st3qjHEmYVQ
3en3k/bYJqXTz4D1oJcqWCgLLPxCgRIwwQgHokAM9v7TElXzWAcVCbAX1+B1Huzqh+5AERGTPiCV
/oMmZiB9B83ZSWUDaYIYsbfKjW0eDmPQpIlVVVtdQLD9OKqD2vwRrb0Hfgz/8jL3otHWEheNtN4M
C41VK6wBbwkVvGVj/11NhdFItCI+GkHgghhqBdbnp8Fjk30QaLkdwcimoUm6uBiv93IhR/duxrJd
HReW1jjH4BdmV/D0nlAozDyF2qCPwHsJiVIgIg3ay8S21rijMcyMBpSRxoIw2V6kI+BL6XKkGNQW
uMduSWFriTsFJKokue4R/6ZwdJoes6C1X66PAw260qbz7Qous/I2jqBZ+7UfBZmZ0Dr71pszGCHw
aGmPEPCXEhPGf4MW2mmhzaToLeHdsuuieGDIxCLABfEZQKuVqdwmcNFICXT6jIm+tfzMKXg3wd/8
WpsNCxQ3ASidXoCUnZNjIexu793HSAH/uwwea5HEpNeKCADnzptdVO2c7ImAI5ZB5rFrXy4f611X
3BjjjpuxknwaMDrtZuHgNnCUCGpkRvxLheZYPVreZWuCL8RfRzIZijiqasy3qok9ZfaYgdZdVIbY
TT23G8gdL7OPm6ZAw961HlmVOvPS278KaYxkuvDFRMxCi9wxUymabrOZspmD6JADJGObv/JzdjV6
GoDwGdCWV/9e6hf9LZC6U9B1mobCYyBqMILq9YSzVXdep5+q5p5Ux8tfaz8qbmxw5xfMGInWTDhQ
4XdI3aGZ3b+YV703P/dO/SSCxewG/o0x5qmbYFFZo2425ojOsvVUqsgQTmEL+JQIgb7r8BszXFZm
GWRVNYKmHmSoXM1nrIahO9wgHwNccnaKL+kBhBX5kwgrJrLLZQmL0puprmB5NLlap5tJ8ZXuoVyO
qoirW2CIxzqARogWmgbHyDNfNs/x/GtUv7QaJLAEoWM373nfSZ5drFTyuZpaxCkrgZLX8DPSDLtZ
b0bDJfPNHN3T5Fngj+wW/pBpbSxywSoPk6ijFqKvHuh/LNBJMD7wyc3u/hLAERVMdj3Swj2iUwb4
sbikAPCOOAxNuL9cPqeZaY/jq1QudiY8Z3uvFFAJ6zjFCoil+E6QsiTQ2snV1TWvawx7SDf0ujn+
X+iL915fW0PcgSb6gpbkGwahem7U80heq/h50p1GfZk+JTyxNcYdaHhhQteJ5VRrdV3Vq13WGIqY
RTWZPTfcmuEOtJJnTQ96QqDAMV+PEHWA2COeriIs3S7yfGuHO8BzVVXaXMBO8SdZwGWweOp1edS9
KmgPHSS1ynP+Mt11LoW683LVOxg0EzR79/xx8wv4ZF+ty7lRLIb1yaebUS5vAbR1ddIcR1DECo7a
XhKytcWl+w3BLT3OeFjUKN8w3foM1fygB6lHC3rQ4udlc6KVcQd7KKUSKQ9cZQ5vi/zcLq6MmctM
UG7dvaa3i+IO9DjRKZUNfML42B7bR2h2YvRjuQVdiS+fw5vWF61rNwPeWuRSkc6MqigcSjTM+yA5
yNe5L90sdzrqygSz+LeJkGh1twe2tcilIpo+LSFq6wDG5GiRjkcNCWR4bM/zw3waPTYXFx/6a7xp
BMk+Wwkfm7d2udCiW7XS9hTBcuhMP88JOMAVgVPuZY/gkgdpLXjQqM73R0e6RIXO/L+fIZigPxlD
EZBpdC/74m6bYmuGc8YqXCNw5mIHWxfT2nZ7lG51L31EtQYw7Bxvl8wPnWfNToT92N1jsFkg559M
D3VlOEV3oKFDh+LaCLUjuvd2XLxcXuRekrBdI+eXBcSGe7RKwccCTaXyMJVuFGe2tHpLLoKOi74a
55DTSGKSq8DBGMqfUu3tDqPOytfLyxFtHOd8UT43DZh4kQzLxNEjR1qfKACl+qekSbb7xt1pMoUa
+FAgUI1+GChX0K/BZFVy1MB8CxEPpv2n35DPyLFtjXI3nDykaTVm8Pt4iD2DDHZKJUcz9fuUGvZa
p54+/7m8n/txa+OJ3GVHtKkvcxa3MK5s2CZouCWvPui3RrC4eLxjrveyQYGT8O/qJE0WswuRlWfq
N73+IYe3oxAqu3ulva+Jf1fXxbhmfQefZ9gR1dEdAyqY1GEcIuMTPV5e0C5SZfPR+Ek/kFPNvcXe
GSDw9ggm8To0pzBdMPjm7Yw4jCeUI90Jybh2s6HNIrkQEvdyWAECAI5I8Aq/UuD92VwMkGf34a15
Vec2w2pRqKmEHkOICRbN/vuHS2BjnQsrSk8zCskZANb/JDeAgbrZqT20XjHamsO4/03nskGR23Cx
heaAx5sVIsqwXre1OxTfGhFKi/3kS0viQksXg7vcyBC+Ul26lo3oLDxsu0n5ZtO4mDK30JqhLWJK
TQ594ullYceASw6JV6gHpf92ecsEkd/ggklhUT2HCtuKIsVxSl+t/mmh35P0WEqHy4Z2O+rbE8DF
EHNMyjEeUOV8wxzIXumOiP4pIqUUsNQnBa8SMOSCJE9wFRD21tqUEaAvP/W6njDi13sLaB4wEtkz
uWtFeosCvyBcgizX4zxoA+7quCnPYU5tSYsFtQrRUrhEJInMKpksCeWX5SD1BxO5N3ARRPCq2O0R
bb4T4ULGEhHcaSmuFwmTsq38Jao6u7QWT4IMJzWbIJ2X66mIfCUevcsuwh1fVDg1A3KLyOZApYzp
Vc4yiWI1zwyg08lya6q+kncgm7+/bINP+j8Y4Q6wUfdSOUkD9Gzu2UxGhAmXwqkPtbc6y5Vqx56o
kMVv6AeL3IHW8rouVazWXVfwrWL+ejoRbB/5EpKfEbQJQFoh/Ijc5cbb5N+GJSqQJZlbDYdtcXC5
ecpBPxJwrSieLKR85ByTN6ZyWwo+1NAC1ksDRtaXoy+1AXZg1aHS6+VPxx2xD2a4fVTMnMymgS9X
JXGgJubBqEr3sgmBB2pcNIwwsjno86oh44bAwHOdOLIuIGsQuYPGxcEum+oJ1Czs00CH+8g+DANo
g93geHkxfM7BbxjhV6OgVpzIKlSMFpuh/xhNWsmYmF7QTyufZ4/JmRayLf+7QPXBLrfCaBmHBZwo
mhsalW2oAEUYD5MUuXkgWODu57LY1LmJmEF4tcWhkLOyrhc4XlCi0q4couv4NvXNY3gIHxmprILc
7pvAKItCmwzgr9W9G9WYm25ulG4prNHssKtMRx1AQzd2oydQ3XisOQiN3YfL9gRr1LjDNS1TCsxb
BXcp79Ihtg3TqUfB3cw+yIUl8alwVseMDBgu+e84KT/GCR36MkDUGZhU1ChPy59LNJwo2zkAfxWw
/qLIEntEpBO882DHdBGFXhIEbXRN4ecEFiMJdah0MO5pdF9AByvZrJzPPN90oyB8BM2Drf0OH4SR
/mMy9U/L3IEbrDTuuqTTkeS3R5Au+Mw9+sMMgAdjwixuGfHt8CKiddtJrZhdDEzqMqC+Js8pNy+5
lA8RlAHlezUGm19xin3g6/6HtOtajltXtl/EKgYwvTLOjGYULcnyC8uRmQRz+Pq7oL2vNYLGxDnH
Dy4/qEotgN2Njmt9Hf0UACbAc/4PUrQL3aD3Qjk7qDGNlLaZyTC3mR0wgG/tun3FEylCURjHWQE+
43th7OdnRkcmJVJyW1K9rHqxo88rNslEU1yXP97bJXKGFo3tUE4xdpSt7thW+F76FYmcWn3MResR
fAzy4TTcSxY3ydTX/e/XOQEeu+T3TgnaW3knwua4gDj4/u44rQQqSkJjBYBOnT/CHwcFHCQa1Sfs
Erg94LEMJIH1Tfet292JxrsuaiZcvQmWIiClf2AQbJNpiIwWmmmdrFDzihvzvjxhsyB3GQr1fMq9
7Ocgsgd2oDN39nq9Z0J5Dj8r1dcaBOiaZxqPoMNt7UACun6mB9Z6tOfP2/75tbO6JY2L/LPYtkAw
XRCvMBYnAeBTHk93PaA0EpnuMF3sAM39WC2gwbHbQ4O5Oi2KTzHYEzI7dxVr+YXKppPG9Jbko2e1
MSq1EXUAo/2cmcCOSNf7MdXDfsFCUCbdE1p5kk7uE2XZG0nkFAT75m3nFSO4IM3aabo6nJooiJWv
dTx+MczE6fPqqFkAj55Sn8YAoVp/5oPutXHh9tkz0AZ3ZFX9tZ/Az718bdpYc+S2/1lMup+ukd/M
sQs2OZOkN7ox3fQyxbtO79Y0OpkdOEdWdTGxKRJPjp40NyoBz8+QX1cKHE9luGXxJVnsY2Q8LuzM
+ZRnjpYswdC1tyyTqPLKi4zUKU2yk9EUSrv8UEjjaajnL9sf6qLDOlcLLn9SJKORm0wi/0JPdwwI
yTe8f+jARKiUlxzWuTAul+nyRE7ahurA0Xay6WcqBasmghnj3tMPes554DE3zdnIwWHex9JenVI3
n9UdkO69NBEEPew3cTquGtghAU8xwOSRoL13v7HWZVOqI8Lv5INkfkpz3RF8nAve950EzsFnazGv
Uo0QRA2jcPClHaOKZJwEpSs9kk+z23wqsDAvGpu44CrOxfKuoiPdTKIOn8lWnDHJfKO8H82reP6x
AqPFEg1aX6ijGhAHsmfQ9wCtgo+AhkTWlMrW0aYL6+vSn3f0KgrScAVQNgONKEUt60v+951Azven
Q6boiSQTL4+rB1tC40JDkJpHx6QjT6qkd24zWa6EumRvDnvNiEGltkiulZWnXF/DQilKT/ClmT/8
qEtvd8BlB6o8j3UC3ABsVdaow7ys5eei7jx96QqvygxPzVEelGVXSp7raU19gXgufGdGc34jfEFo
0eMRnHd45huf4VQ2oX2vXROPkVDQUMscEcTbK6bXxnn5yhCWvQAjbhb6a74nOYx8hSFVK357EjWl
+dzy38PZ4LXAgK9lEc5OS2NQrKSEFZmDDrKAzOn6r3m+BJr0VGffp/lniXWaUYsE+LgXnB3u9E0s
54ikARRlBXCfsde9K+hDRY91J8gpRSK4kKm2kxjQlKmOpSDGtUY92Zr9NY+CbfW47OjeTsLZS67h
zR0TlKDmePBSu3iox0ZwWX+wyd8ydM4AujWT47FC9DeDpwkpQoUnunfolelWT2y9KL2ZH6crEVeF
4AJ5NSQVxiKkONe8RQ4xmWYup2QRnOzCe3SuBgb/wDZp1rcVCjR9+jjN7qAkjgUmUV0g5tJDjuFq
xTZVUKAhuOJ0AYiNydpqI9TNUn6ZcBdUThwZTUVHSaQwL5VnREc3xGg9I8HMbiUdidr+2lYULmV+
tbTzv4FTFCXTOrJoKVBSUXjID3k4Bf8JlPalKz0Tw3OjJVK0tglQA6H2IDPsJXe0i1DTVLfGOtz2
iUSiuK8Xp0ZaraONCYjyyu4eetQaJD0gqJlvy7n00p8fifNRFCD3Yy5FxGuUAuzJ5FT2uVPLnddk
jVeb9HFb3AXgB0bO/ltb+HpNPsntUlQt8UpncbVgfqA30a2xzwJs19l+B7qj9HN/yu7svXqfPYpy
kUvViHfimV2eZa5apkvlQBA6kXB6Qu0yHK3APBVXZigfZUfy7GNymnb9y38AmCD6ouznZ6KLuQCP
VAx71B3ZTTEMVf5cbgdAVLmTB97AcNk1z9onYxEo0iVPc37hnHlahakNagXTaEhQFzuTzo6F7f/t
zyoSwtmf3QOynzJfg0XfUf0KgHRS/6Wf4Su162B1RtYjWouQe71WdOYr/Zr+UoPSyw6ix/vS02My
IjhwFoMdgO8QFx0YEnS1AdP0ejtot5Mebt/YZW14+/2c3WFh1uwRYutehl4wlm52S4SptCYP1Kp3
t0VdfOLOz8LOeqZ51Gylsuvjf2IexgGly455Pbp4ugN6kLxuV4UiwvDLGvF2Ps7QZgajMC+4v9r0
EGO6C8SZs0DtRB+JM6k1akliJKilGMtuVb5OkqBdKToEZztD0wylNeIjydlBSY6G8rOZn7Y/zmX/
+3ZPnOWoa97Y2JrWEKw1O20BS14S+UtlfCpIH2rD+nlbnOjGuGhHNSJMSeaoX1el5CPrP0ZF72+L
+ENA8PtIfEwP0JsoGxpk9gwpw3BZgSsKBm/1sVrqKYIGKbsfPp4/020+ZaR1tCimAmFYL3WXYQGS
RH+VasVNbNTHHJiedLa+bR9QYLomV2KSDQuRrwStG8bVMXLGzYWyywudBM1RgWqY6nuzrWe1sRYD
2bD2uat8e1ocVGTW4aUT5qXM2WxdIueM2sQswT34mhQpQKmrvBkTRQRrLWqAbfeTcf93F8j5I6tX
6iVfShys8fo2lAH2bDiL6MEQqLrJeaDFBLcZXWFZdX2bpDdE8rZPcTGVPFc9zvsYEhBhoypDDH9I
7zUvPuTu9F0OdIwg/vcTgSxq+m1SPHjImJkAn8ka3RsGoJul5cGcUR6M0lBpn6RCEXwfgdszOZ9k
5k09dCWS8hITQvI31b5R45fty9s2W/M1Tjt7klBw0PS4QNYV2f6YHzN6yGKY7hE0ujN52Ja1ba9o
yby3o2GdliKRoG5m5QDWfUnDqfdlYR60bUQgVnovplCSKV91uNbxe2M4xE+/xCfttBRudKO5skMf
RxFh7fZ3AvTVe4mSZoPPK8Ubm+n3XXVfDUfbFDhzwd29zt2ffSe7Ko1kMFDC6HXNqQAaA8T0fbko
TmVI++3PdGGG/1zJzdeV7TNZuVb1s54iiBwOhu6Yg5NfTyEjwlLCFdyrAPrud8stSmKe5uZe5Y5h
GmiC50R0Xs41dV1ZAmgENj3Gy3VGNd+ktTuhaSliYxMJ4ryTJJWqPaS4WPjADDDG2ZWaH+kkQBcT
vMVI0d+riN4CuIba0P3em0HwiPZ4ULrmifl1MansZX1EoYvAUzEcsPfC8EWXqKxQrrGar12FOfM9
Qdq6rSUXi2om0D3+Xwj3KmoAEgGgCPIZRlk57lPMMLLynXwlygBEp+EeRWsc07VokG9kVmihW7BK
fpY9bZ/msha8HYZTt0GPKPiy0DNII3/SPQn779R+gKN3t+WIzsJpWzRTu5kKTfViDF4Xie5k642E
M21LEX4bTtv6GcMRZbUiRVNHDBM+VZhRIyeKXft8dml9bQ4eKXLB2f7wDr9dIhelS0s32lqL1vc/
FCU1AMUAezj7CF3CRdSXFt0k9zaOiiaVpIb6leqd0l3TKiyy/ynreDsP916ZZYm17BEiIus5Uxyz
vEZBXvClmCl+jPh+y+DDZrlVLbMtJ+JN5S/9Z5ztTTvsK0wRXo0Kpmfs6xL7FEXzX6+hMA//JpVz
EGOmFKqyGqi1SofYepraZ8GxmPFvHYtzDgQsIpGVoqw6B7PHuFXs6/aqQ/JhBNgLEekC+xBb0jgP
oWXLlLQlgSuyCmclu7nE+kn8qyG3feUT/SZv/suZzH/rnG8XyPkLlZZLmpUSijnrTld9NbnORQkp
+xVbh+JcBal6JRpGi3it9GWkD3IkcBIXkFfeKwHnJKZFTanURv9MqkhOBbjS5HY5KNj2ZR1G261D
G/MIUuktnxVXB6RELKY/F+k/5zOo3JndxBSFjcu80mLfyjev2U4ogsASaQnnMYbEXIhJYGoVASHi
bTO9ZOUPKb9CM1+2HFkTgXKL5HHuwy7TXDUaMFn08veqOGqS6dbWPh9vE4O6q43BJyoJXLDAKfIg
fHmayHrf4TbH0XbWMdCNlyb+sm3blzOG36rPo3uRZJ6pXqEWA4TuPH/CGHRMbleMq8sUE/nhtrA/
xE1v0jhHAs70yjAHmPZ0mHxMxwfjbr0njnkggMsWNSUFJmdxfqTvNHVRQNrjjdG3tUydmYheZtEH
4vzGYEpjJfe6ymZFnBbvf9kCd2f3l5fGuY5kjKdOHWNonqcExYu2i7zUxd45Cs831vV/D+H8zo9Y
nB8BStpErQKVHxWEVoAixGgHcIyEQOOij8N5irZqh4rU6KYWBmBK4+ZRimtBN1UUN1mciwDZ8GAR
lt5jbigAgO6NpPeeJCk7CqZdN9ExrAs2dF2TMDYVC1IEkV1x7qIm1dDIHWb5qlb3VMMdNPRlMJhm
vMzFrXCsTxSsfQBA6LFi32VI8sYgux3CMowC/VB7rPci2j8SXSuPgaCkxjwRIG56RLNvlkq5kpbG
r5VnbB2AwQfhIYic2Gb9jOK0wBQEBmdz/iMb1bRfZ9xqvbhsD53BmpMfiBKA3cbW9NBX9kQJiyCZ
4BERSGrX2aJg0nbA94vnl5I8Jzlx0272tk8nOhznTYAckGBiHsWbMblfyU0zXWXzp20RorNwrmSy
SK3kOVLJbt0pkVfG983oxiI0Dn4mn4+nbM6HzFIdN3L9OoypBNlLF0ZACChP4LV+MBw7jN3qi/ai
/9g+m+hx4YlI1kaaFi2pWBNSC5q72O93xrH4ypLYyF2pIOASHpLzLjIKOBGleDlZrMPAHhNPvWUD
wr3T+otXezWQp3a5KBZnWrARSNqcYwGMlq1LGkwAiFat00D3PUYEK7n1d0NBEae9zvy/MwEiczU4
00hJQzBx6o3G4whLS2/65cYePMEH3I4eiczlMb1tVinwyPFga/GDOY3u3BtBuspBV2g/FjNzym7y
hyF9zkvt11KKZie37Y/InHOxlHU1h0aBeHP01fznMmeBXIng3EVSuKhElZa27EyYYD5ofiOPATUH
fyFWsH2Z7P38s5oQmanRWdUvTaYpWi0Umyvje1T1wZB4NNmZHeAHZYFXFoninEpUWEPSDRqmGiu/
NhqnjH62DHhbc9NKFAsxTftwLEz/E3AjGACB4m4vIoA6L1m32gKKltF+z6JPfX4ypC+rsk9qN9Lc
Qbj/fvF8ZzK5qyQSoP6lFjVFqXd7wCeVPno5r0iH1HQY7d7qjyE92ZkjsruLo5Rs2eH/j8tdbVxg
pj2d0GxB7RZ7Hox7gnio27qaW/i2J5rnvfg8nInj/LaiGa1WYOIHnB0/kHinPQaL4lt8CJHvvGgE
Z4LYlZ9pZ2uTZdCHHEuQTe4UY4tPqWHZ4Ws1Rb7V/IhMNahI5xPlW50C+cgawno6VHLn0iQRBfGX
h1fe/hj+gR9sU05oizad/dDv5cckGB7rEOVcbMkDMetF/Y6FhSs1CRbx7vhFj3cmmlOtLkV4mrAB
6smdPe34z/6iiUW55EDutx3CpX0M9UyXbE6XzLbqBpKhBt96lu4kL5jH90eQlyORHTyguPnSi0if
LoeKZ+fjFCqVi7jWbISlFKzkKJdL1gMZvDY7LmoAgHOwKn5aZkE1TKBbfBigzH0ftyV0SwL8zDA6
Og0W0aDmxWLA73NhB+u9/mbYdZXTLIP+1opv9PlO1a19MeufRxlzR8qXbkzcJG0eBJ+QvUB/9n4K
3zYia0rpWuATYqgSA+ThuOuC9moIpHAOxcww2xcJwrr3hywnWae6Db+XW3Uw1uV9lmOFYaI/tk/F
dHzrUJwNRGYJnpgU5jfU11I9vMRR8bwtQeBGFZVXfTr2s1RBJfDa7pdTFpj38l4/sUXhBPmfkBRa
JJDngJIrNYmJBr9dHfu9+W2+GtAocuPbV3kvpiYcwBZ8K34meqBT0cxwol4pu8V0nBq/kkLBLW6/
DgpP7jSSVjErig/F5vrRWzlYpq/ulRB0Z67qxA+qAxtXXFFBQnQ07uOlVY6VtarANBLIbqiblvdl
8r+0Bt7MmXBuiqpSZKDkjA7bqO3Lsdvl5hDq9dftC7xYElDhCcDsRD7S+llVW2tqA6XQgQ6iX2vk
qSg/N2hCmJXkNKLGuX7x3s7EcXaVRMRKJmXCCkKDvDy2A8sGO1aaf0sSDfS5aWhUAHvS66AZU19X
anfJlVArSbASK3OI0p1W2gcFafZWnpzivgy6yLwDLYiTzRX+YbetWV2rpa6W9odKXw6YAvW7rg/s
SA5maXYW3QzV5fuKvNnOv1tlezLtNWhbw5Ebizrp2LpomGTOUkwOYQTloxzvu1nfpZH9YM2fsVXn
9KmcObQarzVrdGyS7qM6WbBbqziGJvJEohvjNE1Lky7pJ9zYGvv1jLdRCbHeJoh9LlrR2WfhdE1P
rQqTYgQTyCpWzkw3AcbzcEsyQf1JdBY+wqKgGQXnMpz34sJ2YuW4UMHoqOgkXAIcKQsIvFhTP1X2
HWgX6/akV19Nzds2m8t5/dmNcRnvkknyuKjI6wFBSPelnwT0qn0eD3JQ+NkX0X6z4OJ4GsJe69V2
MHLiSVj/i14I+T7Horlewc0RLnzowbdmT4j6vbpw0vmF9DCQyatxldtXJ5LD4omzMDtWiBZlIJ5B
1+embI5F+qlSdlMhUDXRB+Ifn1wDIpE+oJZrnAafZSnW7Sy7hE2UAAm4F83niE7FObY+q+YyGzFb
b5S3BHWdWP0hlX6kaAJLvbRTrJpviscTCEmkSepOh+JJO+OQuFkA8LOwJJ593wIT0gzZMpV1XZxq
4Ciq99uf7nLofCac3cLZt6t0kgKhFc0fYH1ie4aGTQcmBTKimVxgCRYQLnJzbVuWGw8rEWT0Ihvg
nIdsxjP6vdiSkIzvoIHaUaxdUjsSBBSi78j5D90eKpovaAaNKSasTLAh+WuxN3tBh0t0GM59WOlU
0rSDV0+1PpTk4iptGlfH2pjgg7FL+RDHvn0wnSuS6XZdRjGAfxAe9Xt9V57sIRgPyXPhsHZrHui3
3bfmWbkdYoHki8nImWDOmxTVJA9NjYogCdt9h6RAA3teGYjQ3QThCz+6j0qYLM0t6p2zFIBROq/A
btp+KazrARG0aYnmT5gVb10nl31Ew5o2Y4eItsgfSyxZLdOP7Q8mujbOjSyx2YzRiiI1W25inNX/
wDqIajiia2PqeWbHUVUOfYT9c0yk7ZbsydYQEvlGh30uDWjzqihFZB9769o4t9GXyrKqw+tk2uix
Dnx8UPf1vvawiyCImi9XFM4Uj3MTEdGjPpNeE4J+XwT6LvZzF/gOrgwwDtCOCKfSRZ+M8xjoTCZj
LkMFsz3b9GlfYY/l3V+GAPzuYluM0kB7punYHYiPUXsjNY9/pXz8MH9mJGZmjyggJHvroOz6q7/Y
rHv7QvzooJFXEpbnoXxjfxj1cM46B8jXKmAMto8jeq34rcguKZRoMWBMtoIenOGkjQPUhMEHRmFD
npV+cItFEHZc3nk7OxznIeKymtSkgUw1nD0Je2/1LgsZ+xoAnIMVXZirxgOBxFEJ7XC8BpycoNAk
0EaDcyCkyrFzvuIbSpIGYiFnfG6AJ4vBVqu7MabnYc1Ft8xOtGHcBudLpKYbdbVA9Vu/ARIrxk4B
+HNlON0Re9ZujC277a968eVE60A3VIDVabw4Je6kZlQQaPUttpniCAxtAEeoqSAOuMDhiZGDMzmc
z0qiNopmNnvK6AnQSXOaXbHXQdl4in16ZZ/0U/SQHxn3eB1Qd8y87WNejEPOxHNurCtGs9NL6FGU
pk6HHaFm6Zyk+Jk13be/k8T5rwHIa7FsoL4+KacyOWT1d1n16VCL9ORil+TsRExzz96cZNRyXWPb
O5mWOJkcGPlBz92xPbbyabEOMj2tounKV5y1D7r5JpMffWyVtMmIjRrbuuRhXE7XVdU4egmeeGu+
kuk8OapV3c7rk93H11ZpPRUrgHxBy6VhpTlF+kjS6oFOv0yzD2YbXZapcEop/1yaIAnT6XHVaBCt
1a7PCz+t9UNJTT9ukyCzv8lNvV8bYMqkcQAaiK9jJI3OmOZ3XSQ9q10Gqt/qs7Z8juraSdLkeVqL
7xKZfIuUtiMp8QlVW4cYVhBVtSvPtlNrQIdJvtZ2f9P2+SMpyEsi/2qrypUy7aGwOl+KgCvTItmd
btQMLd9ZQ15axbdJ3H0yyugm7iIBpJ7AGPn1qKqI4ijvUY2NQYhXeWZ+Gsq7bfW8XLY8+4bqe71B
lGJOtQ797D3ZlQGAv+6k6zQcAV5a+MVP/VYgj/2+LZ3hPHhrVDm2RHUmb4QHf+XM3CO/Cis/DhLB
e8Hc8ZYwzl2Xiq7aXYSA0p6eDSnUC0E55GL8f3Z5nHNuBnOKMpDHeGV731FQ/aD30A9HZYWxiS5O
dBbOY6rFYoHCELJImN0yfI8I1QNHQ0aqXoFjaiemzRaczuJcymgqBZl0xERRdWtmQWMcjXa/SB6G
ZreV4uKr+naN/CTT0C6z9Nq++Yfa4h/MgTYUheWXxzfO5HBZU2toBnoZCI1IOB+zTzkojCIvOmat
03nTUd1hAsFbdiIoHsE18gNMstLqsjViJKxIHnX5iHEmJ2XgULT3J+Vx+yYvb/6cHZEzr9600Flh
nTBso4JZIvE1CtgkXd7XVb6GcQqkbIt61tq4cWVc18PkTDGwiFbtivSfxkJ+ae2HGMXDOhruV932
MPMVTKnpFcvcC54s0b3wxjlqFV3YXviE0Sqpw9hHnXm1Pjlx+WVYqMAVCHwp3wo1aC0tGYMrAF7n
kn63ARUu4gMWHYizUAWcG3nGpoO6Kky0R4pZw+WYyiiK16JFdNFp2J9y9trj2Y0UlTXQ5MLTsptZ
3oEiZVuVhNbCRS7dsth9zrCx1BCbrLkff5F1V7ku9+kLmzGMXGyE/BAF2BdT5zP95XxOT0d5MBoc
TMV0wCgfa+mHbIQjkhh1Pfba8/YZt6/xw5BTlsTZOlFsUeSg7uzcNrrFGNC2iG2lIHwJJTGpQXNm
/XGVOg0ACY1dhN6MfpVX7rakyzXZ33dHeNa5tpF7C2BT/0yngXPWNzLMqsxussvwtiLkEsgT3J7O
GfAQG3Kq2Khgq2F7XI8dSCLAv9K6I0BBMQQLOITCzURQY9sKQnhc95HmGi0BVe9pU3uvadTXF3od
qyQg8wg6cc1ZctEa/nayQPjawEqStrAY5vRohTqcp3ZdR+EcC2KJ7UcQe3/vTdpqJ8nSZEhp6ltp
uI4k39YGNwYf+3C9lKElqoUJFJOvE1hpaVPJRrE5zx6GDPxiEiJA2anWvVTeb2uKQFE+VArkRmWb
w+jF2/t2DBb5SUdL8e9kcA/foCXjuJpQxnXt3Qwbr/hPE44rqpsBJQCa338kkhDJLjH4hhpOFGIm
Yzdi8JNNt1Lk4iJAIYHe8bn4nOh0bRgmR5IeCXAtgfVZZ4FqvmzfnCAXJwb3btF2LVoAWDC0aeNQ
efmd5enY05B8ZF5gcOr2GdDjCxfE3EF80wgqiiLd4F6yNDeNRmPGVc8ASYhdfam87n9CH3nzjDxg
uKHVlT0rUMCyKU7tnDnjZJwyqxXoIPv6f043iME9XrOMXWSiIKIxumOxfJsGQQ5w2UVoAJzTiAl2
KC5+XXMlW2qK3h5gKon9QA3TUQBC1LWekgaNdGgUETzxH96UN5HMIM4CDV0hXTMoiGnkwytJMV4T
D/tXloulUMTKwmVu0RE5M+5WKYsSBOreYJg+yZ+kxnKndv7U63dWUx0mvQuWQhF8twtkYqwa9XZK
zqyHtLIko11Z128Nih+vSamX1s6a4TFjiwatS2SncDFGtwpkX9b/N9Hs52cXnBR9adsGDryWL+A2
uFknDWtl8W7bxkVSOBO3W7kAKRCwwhosRalQ/HW9AeXFtpDLzYGza+RsWbUjgKAxmPAR9aAoVg9j
P7lA60UBMbomYEW019mfM+Oun5LPBV2PFDs4bZNhPIV6gr+FKeZHW3y7Vy56TRtKM3k1VAA0s+X2
Iog8+VbeY20afbJZFJVctvw3aZzlV6ZU1agEE/ArXEXRfhz+p0rQ79/PNxotK26nlsGdUlBRNH27
L6xmN+qiYuXlmOBNDOdg5jSvp2qAmqSJu9guXdLrGjqvAYq5s0TaIvhCfGTca3WKiWAUNIpjfA/0
bvANGD8YXGn3IIE0Z1sfRCfj/EqdRZgGTNHXtwji1PpH17rRJPsWomJ7eNmWdfndfrtFzpvgAZhA
81XhFlunTT1Tqp1ocBXwHW3LESjd6zTYmesoh6RJbIOonoqxWrXFQMksiEkFbkPn3IbRKbM+9oAA
V7vjVHxrsF8joo4UXRbnM6ZhXQuZNd4KK4xmcBjRcJJvlZ4ILkskh/MHUzkTox+BKQMgcrvbDXVQ
zw+jyM/+oZz69u05R9Co2JKzF4z5sL4GcRPwQTiWN4IrFbjL30CT4P+VDvBZw0KHDERaKrKGCCu8
CxCNBMosMBw+TZAtE4ZaQZlpYd51ZLgqh2pftXnQWtS1ZVlwnsvp3e/741MFKlsYEewaPCFgINPd
TLlt5k9a3LuWtpPkYPvyLrcT3x4sHv5bVxKKlZkEQ1lJt0+KqHaGLvV6DQxuZRkqa++lcBQ1MOpd
zaivCSLHVRq8KgVFVV0ejbL8lS8A2Cntz3k8uhG6LGVLHSmb99t/qUB7+bwjWfuhkBEReoW9H+zG
0wHAVPerZ6Dpui3p8gTU2Z0wn3DmVUw9yqNhwOyMcVoDtmg2e6qPTofXP6uAa3ULB52XUxu7GZq9
OyGpA3PEG+82n4zIU5yX0YK0dDiw3efKS+/kl/5129PaAdhTkH5c7mKfHZfzP1EyaLGuxDiZPmIj
Y5Buki521mnd1at9KHPJckygChlWetcAN277slXmDrZOy3klTVPGql5RUO/XclfPkQNmoZNBo9XJ
OhtcCeZR70xPU+j1nLXhgtW/Xhk/lyv6VeldT6ednWBMJu4OhlS4YDJ2GmC7K1i2sNb6zsQQriR3
AYm/amZ1ilA0aTArXttkt32M7YdIeb3jM5WhdWMNDQBhUeH2dfA1rMnPbQGXcTd/fyXldRf6TIJO
hs6sJ3TB2aBV5wJZGrttO8kdAsY/o+7M2+KniOVRdCr1vSEkWomCLuv1Y3ZbUQpnnj5tn+oPH98C
YraimcZr7nV2KNXEOmljocBKsEU9j4c5D4rGH6tQa6+kGKP1iWgI9Q+pvvZbJDvzmci8t/R1oaiS
MMos9deI2THLs1KvPjGK0MErP5UedSMM9HfPxRdhyfAPbuy3eHYjZ+LVpdQKHaqCJfzeSSrXXLEW
kR+UvBAY1h/yVsPAFp2qYNCAk0R7xWpjE/EeIyMjruI0YeLpJxtNTckTQZ2JpPEGIMVjphrYtPa0
hxH0Dl0o+ev1FCxe6Ul7IcbkZcX8fTbeGCwZVSGaogzAWqisMl+79NsIvsn09rUQFSyiUu/lV/lN
ImcKGSkKCayJqEQR4ja03pud5vZR/Hmy6L6avmJhQ/gOsd/53jVaCmIl25bx/RSZr7oSnS5WRgDl
sX7X8AwklUOfGcCz5tIvktc8b9vihdz1nTg+kNJ7lVrGgDwcxZSgyBzzqnYBEvFUf4rdNky9NjTu
BSI/PnXvRXLZFulSean6GO39pxmxYn6g374bzjHZlTcPwt7nx0/4Xhj3CccUOtpjvcwrFUxxTnXp
leDKsfqHLAJPUaaBMTKpXlQlvlFLQOcaQ0hn6mJIBlVUYFrFKmpM5tMYDX5Dc0Ga8aqxG9+aj8OM
AYhqco4/rvNfMYTCecdslY0EiBpMF56S9xfBucC+NYmlU4Qy1qN6AOW4uz6njyVjFGuObLq7/JaC
jO7H9rf+6OrfC+WCqsywV2TWqIyswKSZnuYErHfflPloGhN4C+7tKhc8ycIrZa74zNWilKTmK9IR
lsqTA/hRQMeC0RdsuXvASBRE7R890vvjcUFUMQLeb2zx/TLth1wHq/H5766PKffZYWjdFXParqpH
CaIL3e2q5876pYGQ1tqZ6fch9bblic7DvR56q1WVZOCZRKLjDiPddUsjsn7Wz9nQeX54ylKmOjYW
xqkHLrsmnJdAH37NbWCMO7tEzaV1M2F2yjzKlkzO42C5gALqFOc6qYijGLvDv/QOosHxCy/iO43g
EZd7+DbMjqMpPSEPlmBlGQYXySsnFUrVoiBe4El5nsBMX4ixKAPKb4cVveou7K+sT+lx8hQfQ/gv
9l8al8n050wfbbuTKTjAGfOcEsRX+cH21Yd8z4gyMUa2rYsXEjJcJSr+qqGg6k9UzndURpbNRgpY
h2w/gt0hf8RmvFuGfYzhHxkRhr2vryhoxyu3cLUfAuEXb/ZMOOdGtNRWak3HSfWHas/GtZKb4QWD
K+BZSPxJmP59DBDfn5VzJFakJaYJGhAvBkvhqsZ3eX5SjD4oDdEkO7u1D6ZwdjDOpUTSYEd2gVsF
Npk/1P1NBfJdWvWCwu3l5+ZMDudK6o7EE7FQd8pbJztiFXJP3MqzJscCd56vHdiTA8RSUcTGLmrj
eBrXTVbLTOtJie+2tMdcDZv5TjWQwttHCQAP2zoiuEmeyqWLiUJSA45sSPeKHWhK7dBF8ACIZHDR
C2grTW3uUCtOF79SH+vSzUWrjSIRzBLObTpfVqWVoHoN9sQXL0PJQxX5qYthwJsy8JQtE9h96FIh
4hsDDSCNylVaOtqzcZu7Zrgce7cKy6D9qnqpF3urwJRFGsHOf3a+zi7NpAMHnmfMzpxQdIBO0rQb
xh+5qNYuOiXnMyzQB9qJoqjeAsCWLPpKDawIyxgXOqnrtyLd14VgaP0PRmaAMgm4DKbJw3koTRwr
EiZDvBKdClYzOqQn+q3BVGkdpAFgL/FPFPNcKPUyX/UmlHsEGmoDanBC+b3DAmTn5ncMcTN7avYt
pgGw9bXfNrPLt/omjvt+cWuuBelwqy29I7YP0Fmnkl/G4jTkgT3dNVb8f6R913LcSLDsFyEC3rzC
Y8ihJ7XUC0LSSvDe4+tvNvcezag1mjpn90FPE6FiN6qzq8tketcNXg4hzxbIfce2M4ZYwZvhgx/a
8DvQiepuFSEKO1Kbyfbqd7g6LY7D/TzPpX5kMrjSgO68N1Ok5igun+6Tgd/gXpigF4cINR5uZ/F1
zxxhCYj9unhXQmPPMsHZrUt8qlxTZqWaJzhE704ee9ENr8kRtJqPwHgncyk18osH+swch4n70kA3
1Zox7A/B8yKa24O11PY2OhP9GKeWxoGjKhhqqw5YmhVO0HZHLt6BuCCysqLbO0JEpd6opXFHa6vr
eN1WCN3u8SGFppt46KEWWz6rbepc/2gXT9XZJnKnatwURekU+IWM3pd/2FW6SA2pePii+52Z4Y+S
MKWKmqGvFvlXBTMusmdQxQzmwb8doTMT3BHKkhosjQkibujS2EN6ECfLzpovZe/LhWP1C4UOzL2u
2eNOVG5Oaj3PHzHw4qWOFq43SfANY4d+8UwG+NTi2Gc8u7yq0RSyRjQx7/q43+vB7kI24X6/McEx
KH5j1FiV29uinflU3oT4cPwrLVMroy1KpIXkKrWXFjurerXy13UnJNydn/PYSisuO8Shrvl5HW8m
Ecpxoj2NXic3hLtfxnToViuqqFvoRuU2UoNGqyiKeEkvzu5naIBP3f4GqsWReEPpVl3E9JMpPgRt
5bgRQKqA62IIJOlVAzvI9W27/G1+roUPPJO4KmojZhMR0qHO7zXrQRD+vm7iQmcQLvmzRXAgi94c
OV7LXEXDX/HUgwvpqXTx+nLGytbt2pZABRfb8yPUzalY8eJb/cwyB7labYGcUAZkCKEZQMY6NG+1
QHMAt2RzBLWRHNyCpz5Zkg5waw4gJ4kf2Ut6pHhIL8dLZwtif8XZGZbnNd2XFJVklpKXUFjMXWhK
eTqohFTIpinR9U9HLYqD3KbvlmzfEc9bqFVrYS2/NNST4UI55Vfv4DC3EK1ia3ZsXHkrO6oD1zi2
fuojZ+Rrj9IdSjroHau9OojBw36j/asVGpKBqF2RQeXz64bi/tfxzINagwIaOeklM+2G6qr9w0c7
2eBQPoOicDu3oLue/fSh9RvIJDmI4KMaLB/b00SKBf7hwJ0McgCFeb4lETv0bemPPZoo6ofazV3j
CaNOk9tFyMXD/4Vb7CiFjOw8/X6f/Y9hdC78upuaok5NjMoVQhzpWxKCUNnBR0OuY3NHp7qnIl7m
ftfMcak4KYb6aa7AnLpFgnAQlltde7Jy7/ohILbT4glO61aZyrZtGJE46FmcwW4CDWr1zuBiuEe1
RZ9VjJZPGzRE/+9ymexwnDaUAzDRssZdnPHgXPFe6OxVPOQlsTzmDNc2kQOuRjeUeJiQzyxBDoCR
epAD6L4YUjfZ5fv5tBIOuUYrafFPROZc3tx5/zYI29+d2objakVbthNdvpQ1DrhqER2+g6CC9FOH
ykFpW5XXVI+pgEy3e907LkPkaV0cgHQS9H+WHmVLSDR5kiYFXbse6rmnSNkvR28nOxyIFI2I2aih
Z9X76cvg7GHt5y66JG1Wz8u/Lv5ymx+UhxLKQBRFC2Wag5NlqrdZayqk34rDlvhQMoQwlTMXngl9
arP7bxvK14EhZTigaI+qc4VWua1qUKWYEf5QVylz6ytu/xHknd2k1RKrK8iC0A2kea1yr5CzpoQL
fmT3zwyoYy7WPdPjYxXm7mm8l27UaD/o7nowvM3X/dxLwTitWsT+/eFC/ekpH9fRmWFz11VLX2F4
cv5pOGfMDsWd7IF50K03OwNBKzqPPAX3gHijESePuO2sjyLxmflOVZR0MHCjxp8xCeEPGA1/iMPy
Tgu6qPO3MGuIBRO3wEdi68xgPTeqJBjIQrfpq9W8W+1hVWOnxRzE9ZN+uR5zAuOPYb8zQ1kGftRh
RBo6jxSf9UPsQMvVaVCzYEfvujUCVz4upTNj01onncUeGet210JLYvoiU4EJZYKDlCov2gm9iaA7
GA6gAXOEEoyBVIPtB93ptYPGoce6TKlmsVrxDBJR+VhHygwGXcNvjiaOAkgWfBaSbKHXhgaGgHJE
eqT0AhGXfByZs81UK3SDyVB5RJqxjyx/Dw3lXvMMPAUKdxptVQ2Ml+ufjzoGPNWtvApDmsZwFvPI
WFbAGnyogsLRAsnr7muHyhcTaMNT3KK5fcmqDlTzquAVoKzrUkc3X/WicYUpvL404jrg+W3VQlan
UkvBWNGF6/gIDXXwVWR2ssi2XoXLvyqNnE6dzID87NuBL6tSk4SV7oZwB4+ccBhJfR1qSVxwsuzV
GHclagqsd0J6GY5x1H6qQ+GYvu1O8cCk29Z76WF9kP7bKecFEfVJnKFyjwYdqdLeGqNw1KY8dOqX
61+MOOgyF6MIiVUJIArFlWqJjr5OkSlIX+eOml0hgFjm8GTUGmtvddCngG/EnlGLkTVw+jx3+V//
bTkcosSLJpXGiixd2Uex+SZszkrxDVDHl0+8WKo6qzUGRYBarBgihckrS9bWdhqKYexlIpGHIaJw
Pg+TWrKly9mHaiCaM8Gq9r8jtmKH5QoYK1wqZiiWWlHBLe6OaXLXKNJdIY//7TpWuCdLpy3ZmA2Q
d+/ER2n7Oy+/z0W0kel0wqf5MiCEGrp8r0GyJC4v+nDYxruy8K/72eV+thP0KDwsWG3drwbSH4MX
B/IXSJUMzpzYi684jZs9q5/y40Ddl8QhUtjvZ3An5eBbNhu0d7ZGbOdWJCqfqqxEKim4vjjKDocJ
caevsb5jSCDJDxVk2KQKdUawsG8qYYj6UBwqpEWpaEqGm0msbpIl3JYbaaEis4v3uw5Fah2NjpL8
25SvJMzGniLDMrrbD9lLDrNd2kXEhooZwReV57i4pDNz3DcCqcuUZyryDkvz91xHQ3tURyJ1efHz
nJngPs+wxpkRr0jWD5BIFWJ3EnS7m26k4ut1N6CWwn2d0Rj1Ie2RYN6re3TH19IhoSZDKRMcXO/V
IMVxhXhhMmsUo8DiOJlOl1EMA5fT8qct48sMplAJQ5HjJc6EhZiSY3KIfSNo3JakcCS+Dl9ssEC0
na4MrcfhIFqOGIdTf0wGyq0vpq/PVsShNZK9RamO0KZknD7VwYwwwGuzZBOmQKny/8Wb4cwWB9tj
Y8pT38IRmKQGmw/IHoU70Huh2zEP9TBB+HPd88jvxQV2SyKvbdxj3nMZhAIygDW4zBZoaI/pIdW1
wdbb/K7uYxuEHI5eyp65z8RVRXimwX4/w1pFEyBXzhiyy/p+qnd73iMFEznX10n5CgcW9W6CAsrA
/F8hPY5qaQ/bahdxjSEoAmgpQxxkQMl2w8gfUElsCjvPngS0W5cDaLui6wu6IPyCpOSZq3CYIRuz
Cmn5j1RUEhbgFdducleApoH6gAYm9AvKof603eSv0vt1y9QKOSSZe2s30LWPQT2hs43yca5Xe06f
NWonKdc0xV8dw5y7BkLYWKEcxEHrQxYwhCDxB0EF2ZpILIpXEtWXfc5i+aOfSfIhzRdoT3EUfN8P
yoEJ6Fgv7kqcPMLtTQ5WirRDtXTFi3xB3QjxTN77pUFqFRF3Mi85pe1r2is6gqfVl3wdLODImYsP
m58jgAZRZfB/17v4xStNDk6MZO96A0IU6ArP7N40nL33QVJIYTL79L9F0CfnNznMWKS90roYt1ma
3KKxUt8dNQPLkgmyRX9UP0taZ0tULojAZl5bVDWWtZGVGbFuHezzm14RDyrS3znomFNTsJIZ0KHc
f/TcoKwoP7AXiHpDdXFQ7s6BhzWLKAa3CGymKqiaL10ObsndA9Ma9aEuX54gLJEw/mLp/DukHdql
FkxUbTZU6Ye74tDfaMEUNf+L5MvlzCDmpP7HFud7+QxagSxByhXUnL7soMc3MJDwhISiXbjUDl4+
vidjnAdCng504ikuFCFP7lphu9/K5nYsMyrtf/lLneyw389ux0ZvVU3Dw9TdFrdYQ8t4z0pHEFLi
fmQf/PcDdTLD+V5ulmjchrKH2+WhWh7iDhrRq1MMobw8oP/2P1rj3A+V0VKqTDTa9ta92n4dpsqJ
tztZANFy4VcCEWBQW8hdWJDRjZdMRn+P1ILa9LNh/JUnkVb716/FP1zIP7eQ196A+GmdCuiyAL8x
I5ipwb5qd48QpvbmsPWUO0ZEOgZ1ehAempCwfRmbTra5GuwaT0Zqdmj+YnlO1Bm8/UZwkkC+lxzJ
GwPjYaAGndj1dMVheJEoJVb7pDbgMMNHg6Bkx7mNqgroAcbATGzqsce+0TVzXGDcNGbZFyYS8all
V6szrLu9In9Sl9AxD6v2eaYIuqkd5cCkSQ2hxPQuEDJ+0K0ng6qaswN1bUEcfixZ3bWVsYKNQP/a
6vFjK8VPmpFCmPSLkv+rGsMJGXmJqM4olqVmchyFZhyG+HNioEMbr0zCCwlMVDkQSYVpkwsNx5r1
xQj2EtS1jQFS1X7fkaoBv1PpUNtIfSYOSZphrAYxx+OhHqtQU5u7XqdKoQR8qBx8JPMw6h2UVgBW
h2p5naEssizPgkzVR4jd45lxFlNUcinFc9YQlc9CNfhSU7x1W0xg7+Wk6skZNA4r4rYWhMWEM+S3
baTdduDB2gP5L8kZ2YuWVtwmkIJnx+mHJV2FCiGo9rx4c7SHlbM+VRETbYzvKKY54ljxzJGKvsij
iA4YF2JbUnPYlMAUNbvvX2WRYn0lrkyeNHIuKmGZCphS9NCsvXH6vsR2G98onWOAPfn62SLwj2fI
WbKpX/YVm1igdtwZvji/SH3lbetzZky2MH/6F0xzLJL/eaXwjDnQL0lSrcN1pucHMIHMaqDOwfVF
/SHiPdngAKMQjb3q0erjJnds1pwpcCjQD5VDgaQgpL4WBxSp1a1jN6IJccpGt1edSZVA2v5Zzbwu
d2SFSuRcfnedVsaBxpwCaWUN3Rqouz6MlXGvWIKTGWB6kOPBVuWnpCjCYV5BLjbb6CV8TqvMz8qC
2GECHvlZ8Hoq08Ks8KzNu2NXfN1m4hFLHDd+UGBq8maVczz3IOdUmi9ydmjipx1pqqZ2r/sKgY48
nU5l9pZmxnguV41s95r+vdin11yQCDOEm/Dz2yMGD5RZRrKvFVH9Ge437VOevG/KYK9SmIlP1xdF
PVl4Npxcmtep2qDaPRZ+/F0PsjA5iO+i6G/+/gbNwvC6PWp1XNDRCToav40dhc5MvOlTsHlp8U3c
53asT5vddFOgy9TAOHXf8Dw4a9s1xZLDB3t39yXEpvkOlXlG5tu4jI1zpCjsSIscrKhb18RsgMbt
mxkUaW/z2LlN4mCS1y7A27qgB7TwNPFtEEdHr6Eo8R+diMMaPZOUZGPy5bL0MgovGgiSVcXp8vta
jMAQQVwNl2fGTkjNk3UOibX2eoZy4naQfNCPBotgT7ktBawnUrSXrxU64uMv112JOPl8nl/rur6d
TIwTJHprS8IrsoCuHtsSSNbFncoiEIefz/QrmmrIaofKkn6U71bfPMwPpT+Gza3xKmFawsULJ6II
Qwno5Oe+pySrMzGBzdQ6jvphsAhoJsJKftJ7AvduWcTs/698cX2ME9CrJTcxNGivfyjqkuVHvPfO
0PoVFLyuJjvjbXdAlthRZTzUypCWXaZ2jUMYbR8rsHnhsKf5aythUvLx+mqoXWO/n6VDLJDFjGaL
o7UunSOK0YbhwXU07JqacKX8m8MQZV3VvaoQjQv14CaNl83vnfJNTiG0sFH+TS2Kw4u234xak5CN
m81oG/3J+mEaTzLVDEUdIi4kKTToIWmbjsYQU3gTqvixLKwgL6mwmDDDZ+0NzNj3asUm3obOxt7t
+rsyEeHV5e7KE+Tx6fo92RcBooH4OhgpYcP8ml8d5pvmKD9sD+r97lWYPDYi+VP5mgeNd90HFcI3
+NT9Jpp91uboeohjzccQEmiv0Fkh7uZjO9W3Rju9jvnTHg8I9vT73JKOaJPwt0J3MBgKuuPFZnJU
ZZo7cZZ4izz4eZW6jQ7NUU2y22L/ViTiY1t8E8fNSROmAL846aAfC6gH1QCIJP7apNOjYfXvMqSI
he11HwsiNPnDFhsqhpB11RRF7pk4Lwv6iFpcohD/Bm+e6H2MuYTd0YzYOLIaLm7v7c7uFe4SLiKB
WpcjlZN1+ddzrgqaoCL/AtGsLUzB6rUFZRpAmdrWOkdqqFcjZY1F82eoMpa6qsojMsdLvNjjEgjp
uyh/rwuQFLqZ8H7dff4Q9J3WxjD0zFoOa/Ey4eEoPorO7tZ+4ySvJRtBvaWlYi5jy8kYB8gKaKjV
acZDRJNv1/V7Osh2Kx21lDoUl9t09JMhDpljcVCEms0lWyHkCyKW92wC4UmPrOP0Uj8mrkZEWR89
6L+n0E4WOYgW53ZCbhxLWxzRYYmFNqygFdkGaUB8scsH/mSJA2jMqxuLnH9UZra39h/qvoDxzI2e
6Mah8cgAp3YoZg/KLIfY0B8rhrTCY0QQQe47Rlk6QQfNL5IHdaJoNqjd5Dv+62rsZ1TE0WsnTbeL
puE5oIaDVUPn/c1stRdWozQhxNYmBXGnE8v8CGDOzkOp971Za4BTucfwTimiC2a2jdVyqkVD181M
mKPO38fvZ/bqDYg3zCjdxMfFs/w1rEPdZumvAt+QSlxfvg5/us7HW+XMmFZ0fbnWyDsozXFKv2co
5AyEexJHnO/1F9MileIB52BOAgHBiYyBkOJubmvioUEthYMSYUlFoUxapKzb1i4XwdF2yRtGlbjc
L096nZCE7/Bf5KUXlwFuzxr+aj/xLJyzNZTQ+bm4nS9EWmSBWJvKv1JuyH4/+1LqoPdxNQHAhqTZ
QZWqtHZnrW5iVl4+TE6x/LiOKtRn40Bl1ORGNhJ8trJKHDU9Du1zDUUrayiJu/RyTH5yQQ5GCrS9
GMKAmHyQHs36dqHgkbg9PyKJs40TWnCExwXen9keZgm6+j09fuoKp9n8ntKW+cNj9+di+I7+Zh6y
tWBNX8PhH8XouLW3hwpt/b1nfkPbTVhIDlXtolbIRSNjVyRak2IHs+IwKq+m9TQuFTgJoqoY7IJ6
0BPn7LfW/lqUd1FFaU2eERXMTZjK6KSsRAoHWVRz5f7ke/p3TSn2uGJ5g0dWL4d/4E5TXxZf8tgY
M4WExPni2b/iTVZSXQUSQqrHkeTd14XdE/TMAYvhp6QAkdT180XhPN/WXxjSEBsDDC7QxZMxvjPm
8WFJhcepF+zREL/05eDpswTWa8Fuyt0WGqjZXf8jqEVzoCJAib7QFpSMtMXXyr+K+bi0j2BIcKbu
+bol6gLnG/+FMtOKYUtZs3xzp4RFIAWm3dsqSYdAnQYOT2qlKqYuRnO0gIqRAZG7AOwORnczjJKt
DZQeLAGT/AwAKB50HagMYc3+MCU/zOwrTkMxypS3EKeO7/3XV0scrRqVxAlMeN2Bcf0pYezWNwOo
TMFk6ifPO5WppGxyuCKBLtgqV5AF9fKPOAah5ugL/2o01hAtSbEU5OP47GDSC4kgCcj59smNpdyn
UrQYFJJc/EYnG3wyMNPQKm9seD+pwQYGlfbeuEvQ6TNi0p0xCaadzXT2KF6Ei/famVXp1wu7r7sC
ITLihGR67ay3KiG6vy9nzs4McJ9nGoRlyTsYyCPW0SHBHZhEvAmiOyozf/leO7PFPUEVASJ0MvSS
Pmrn+g/V2+3iu/nC+OJlfz22r9Y7BciX8+RnNtkGn13cUN0Qu2nC+mRktfaXfo29bX9opptUeY4L
f9AP2QYpwTAf/TH5m4Ar6utx0aTabBt4ZHH7xJ/VA0RTQAcZ3xZReZcgDk8fJ5uK7y4oiqKiebZc
5sVny403S+mGFjmFMtpdNOhEECFn/ZDsu25/F1Fs420M5ro5KNzkfgrVI8UGxZDxtxv37C/gbgOj
3wtzM9E6W+EVl2Ie5+uamHaxBYuk263opB2V2bh8CZ6Z5KJMaTD6petRYtXBjvCWOp0jeNViV7e7
Nz2DwDS8/lkvItqZOe5uGOsMRHMSXsq59k1Fl9qm/Niom45AGz7DWOS9qloqkHqRA6s8LvGhXh8r
6nQQ/smnGOvuJ7qIkdVCWJDi07wYfp22is8iKpo5ZVD6A/i7caA7CauLzWCu1/3ygEaMv2VCN5Zw
Pr4VeFumRqpivDfiYxZmBzXaEOjlB6ojh/AAvgM47kxJSEzcBS1j6F5sLTmmHdVAeJlK9mzzePTY
oDdQGnDrHmMmrKioe2aAcWZEsOCpAze+AaD+h2OFGvKl3I+DEaHThmWZoOCQKaJtmk665HalPenU
4AnlgBxYlFVlYoG4ETL5MUN3cym1RMxDfSoOG3plHpqZMWv3vStvwbT6ZIWbMsHhQZVgsr1C9xTo
EP8ydtdsH7Ukug45xPewuDGBSU8GvJZAbDUXrynG1/XM07uD0UzedTuXM5wnn7O4eCMWpTnWY+AO
REmC+gHC0x5kStz9IDHaNtBzUp5GBQUWH4DIcd8VjPMmvYV0cFTe15820DjMXmyjdn6IneWRCkSI
D8YTkObLIM1NXoHrZgILaIOIvszQYDkF1zeT+mjM+c/u4mmQrAz8/SAtjv2uvUHCINX8tCTaU6jF
sN/PrGhzVg+1AOETqffG3tNKb+gJr6AWwqHBJhhzPecod7WqYmCcqLDVEWNbSYW5UUpmhQrYeJ6s
ft0lrRlRk9nvx49LYw+Vp/lmBukuE+WiKANJ/+MAop5Ao7OzMQv1sY9SR7mJowykWabNQqUtZPlS
yucZql0JkSwOMEBEJItaCpNm8zZi2N8wnHn5rOl2mVTEpyOWB7rAX91jnZaxkzcUk61wdBW/8pLV
Tjoc6fZLHvaIBLenOqAWeN0nVb6uJuV5Nq7gIHUl+btm2ub4PleE2xMPF5XnytLbbVVaJt86gbd4
2AKjdOTlPcke1gH7mNlbfltn9wXVDUYtjXvD1JNZaQkKd+42f5GLB6lJ7aYngIOywQGHNWYbpM4x
2B5jVLo2X7b1UzcR+0fZYL+fwYYcz9qi9yjQgQd8bMHXcOxm/zr+EXE5OCx/tSGtKHb0A3B2e0Q/
YlRjvE18mHwmRlv8O+7PnzeXKnKhBDpFlVUcGMOp+VesR3l/12wusSBq0zis0LTWqIwJeYbkrY1g
6Xt1HG/kh9GOnyGiboN01HrIqGYDchs5uKglqaoTAUc4jdpoj1gz82jrz9pBhtJz8+n6GtkS/oxN
kPL59ZsNpiJhmqnHzEMeSeOdqr8s6OVEjNuhPteT+ETsKF8XM6v+/0fS3WjegC8CCfXiPs9l5/qq
KLT42OMzd0/zKk5lA8uyxNRWoRhULIajC4I3SPhoeJJOoIqdYjWEZL0tWxTXwuXE5ck7+RJZLFcV
CNzQ21zezrdDYN313gpeLJlkvyPuT7D5//oBm66TqlVEpRFjb23U+slje6PobvlW3DI9rRqyCdTm
sv/yms9wWAISLgk6gOjwZHMykpv7u3ZUIy1Q0JlnHHDJOJpCsdSxQPSaTQ5bul7fqtJCmmFxJo/d
a/+IELHR2ZR4VH7UW67Z4qBllNq0NDfc10xtKnWmQEYKsDsw8h7dBfFvpL5oHy3d+hMjvMRhue69
1CHhYMeaIEphqLgP5M1pim+bHvYqpeDF1nBtjRzIQDq837QVLHV7MduC8kVOv6Heha77xpZEKul4
PS2g8tW0xVwNdZMxGKQfEU+6U2C+q4o9Hrpb0S1c632mXPTyDkLLwbIkWTU+up3Ojn9u5LKi7Iyl
ce6cuE3cWS9dFIeok3DZK092uC8F4QTs4sbes1UeFcuTvCsOOAdCw2rdpZAjQUes0uTuLqdhpv+4
7iaXP+HJOPcJ1Vqqh82Em+pGi5jLb4ebTZtdZXuUG4FY6R/OxE9j/CTgNKczE8DBIC9E9Ha3RXIz
uRnwXDQjAwMOaJz6CJ9Fe4tyxvRN2Cc+qMq9U6e2WJd0RwZmHqJeO2zq/0J/ib08fz8SpyVyL1Nz
1lIzZ+r2s5+Ey+cOeZexhaKqaTMZmFmiwqXLp+Jkj/1+5qRiF6OyUSB3O/uoVXqgrnvaMBsNXgpo
2sWe8nLdXS7f9Cdz3EWxjYo+SiMQVFQh95F+X6c3cX/I4kjZoBb49N+McVfEIDWxOrPuImkONOmr
moq2hJdBjTHHVHKFnUAYyj2426HQ2zqRWLtICtpS5VVav5qVTrgg+z+uuQd3K6jy1lQxI3TW5fal
srJAWbewHhu7XqjZxj9c6qdvxeFKrpSVvA8g+l4cyS8YFYarPbHSk4AmxcT/v8t8syrCyRyHJHmj
KnWewjWK5k0ewCCyfF7A/gqx2OteQWwhPw6odH1jSimIWQzzHgKj2vx3WkYlRSNCOAM/DFiBFHJN
emQUGvlxnn6MtZd2r9cXQn0gfgDQqqU8W3o8ddQgf6i86qiA5AWck427hQbiooSicSNOLz8EqFd7
vtTFhgav5i6tj0zIV5XtXInMyldrytepLeSwwtiGpjd3PHzqzk2y23k+YqLs+hYqBPzx438FlOVj
ZWefSR2/Csp4xKYet7x0tFoJzXFzM1Gws8m01/zbOOeHrLwHE/5dVoBbxIi/D3p7u8jN4FhSdm8V
g7OZ870SL3f4NN9zoT4uaeV0+2bLyve4RlnfbPqo2NB+l+vvBehe7MWsB1ubqYX9Ifb/eZr4KUOp
MOK4zJANyeM2yiR0U6YDOqlFnKtRwYi37Js7osZ1eJPI3ow/PHxOxjmUSmTA4CZDMXtxwBrtlm72
PQlGT/Urf6VK/aQxDqa2Pc2LZsFLdTkwdg9WdDRdLVBR7aFyuOSJ4zBK2S3UQWW0+m+HJFRu5rC/
qf7653LewAok/X3dPQmo4qcMM71KEmNDo82AnGD/NrfPufAgUAJ0RAjHzxpaZdxLuQquPGHf37Vm
750U7XK9ULqJodhJotTB9WX9Ibnw0z/4mcNGFPq2YUqzedS/tP4cohMk+ZsViTHIThzxP1QXTsYY
BJxHOJI6tBvrt0fZ+T59GGzkMnwFb6a7ztV+qOH0lZJEZMB05ZLmhw9LQ2gaKcHTVFM8RfxadkQj
J/X/M+A8W9GsKpg7YoQY7NkkLZNdEzcLgfP8ZGE1FmUhJgPKI6pnru6wBv18t5lBEz/KVLMJ+X04
sFCXqVWRVWWZptUVQZ08vGaBea/fMsDIDwCMiXAJ6lhxiKFX1dQq7GmtD09F6/RlZmP8qFiJz0S6
OYcWW1uJm1lg/GhxsrsVnREZGEvM281XvB7jM9cPFbEovlUobTGClIyoOXbC4lqrEU6SHIpiFew9
VcEnLmZ+alBPjW5smQDHMn/pwTc9PFkLkf6gUJ2fElT6QYXWIqb4hLV2urm2i2J1NOGhm76viT/W
jrw9dMZnuSd8g3JHfnxQTvSizUqk+AevjXSn9DGGaVQ2JuL83kZa6VXKbY0qGP+hYvITpPhZQsuY
5zJlsY6OeD6udb8aISgudM5Ya7ZWD/fJPn6v5uQ7Q80t6XxUWOy2SSATOoXVvBPORO4CBzHxMovm
xJIl/zCOoPDmCU8C3qHCIxt9td4p7UICcgzm3meYtiiZlK4LMDNGLXH0e+WHJin2JH/vhTu514k3
ADt5VxDa4DCnUPs233s8o1SIHA9B9sFHLIbUmaQQwOCQplBrca0Y0x6bpJGdAV1Cscuo2ZniD9Uu
TiEABzepjgF76DJgcrhunBzDlYgqpfpHSnEfEMefbxOSzKVQigqADYO2VmQvpvajqMkmQeKW4/uE
RqPbY2HHNxIDCy3GoNUPSz9160/m6uu2dRiPymJTaVdqbVz6RcPotSXFOIft1LmKIAXgSnQmg5pR
ptbGxSR1t5frzmRVutl0597MMREh/7h+IVBLYX/D2YlKQA9Xyjs+0yy9Fb0zp7qnKIP734xwOFEL
iR5b7NapNNvSAqO/zSnJDQIZeHrASiuatUkARSim2FIz7GGcTa6Rm729JOA/VstQaVqKl//ymOYp
HWFyEIHcdyqpMraPCXiD4NHV/AxP7NyP8aQCEO7Q7ZJtUI5BOBYDsZTOyeVhnTP7HHRYdQr+j/zj
HlIPa273bh0ZfvksP1hHTDRGGfifS8jWCkTUQqCIyaGIghGJPmYCJ3UfViWE88BFmv2t7gQCU+vj
u4sUQ7B6wWBvG8/61jINL78IoJnHBH+YTgaaZ2/qoLuhphsvHwvDMDUTXduSyHms1jZbNwysjc6y
6zGq1ye5/3T9UPzhNj/Z4C4zaxaGcZQRP+uPkp/dZIf6ZvxU3qzwWKSoWRCBuuZATRpe/nInq5zH
DlbSgM0dqVyrc4fS6413DKOqLbG4y9B1ssL55a4ahZqw/RPGw6CBwu3x+uZR/z/nf2KtZXNr4TVq
CkI4mMuNMQxfr5v4wzP+5xr4erM5NysSNUicDd7mQZTPFxI7OS4+4xHUIoNsCCfW9BHsnkNxv47D
ViAzjImEEu37wtP1BV2GyNN6uFurx4zN1vfIy83mK1I98lQ5e/eWZg8CsHEl2OguuJksmqoiSqKh
ydpHB+nZYiT0r+WrumCKyrwTswJz9aHQOAX1LiTM8OU6HYqCkL9DtGuYX7f4dhDfxKm3cTNf37pL
Da/ny/moOZ0tR4CiR98ZSDv3UJHav63AeTaQr0dgevSUQHJ6O73L3hmHG0X4fOmR84tt7ruhUb8v
8wYFehaGVgfWYqEEG4O/A7WdF1zwF1NcxLFkUr4388ZUzmZM/EhRp1DELhe88BcT7E8428lkmKu1
07GTi343JOBE0W0M3WTLnRCHvfR8/btdgPFfjHEwrsR6vpYoXrlt0x+GGiR4WvUMrWEKKljrCfdS
+MUOB+XKnA3GumJR/4yqlM+GJx10CH39i8jzF0McereilVnaOsBQWrtTzRK2abhMI9HDQO0bB99x
tbZpXbPT2z/F0wC2Sk+Wvvy3b8NB+L7FaH8usGdVFSTrURi+FBY1M30pfjjfL358DaziQiozUuIF
AyfxoQvMh+EoOB3SRX4VsS803chPMeb7X66vjjhJ/DybJK5Lsem4Zrs2fRpq475V5n+RhPhlcRww
TAI6r9fJYotbIKYuQzf2XnhKUXz7uKPKxqEkgZh7XfHzj0LJ2eE1El2r1x5wq8h5Yus95tyn2G8G
M2xE5SjEVBP+pQLFL0vk0GJr6rKTPph1dRHDuD/2GtPNTlf4Seaqa2BaUWy8X/9yl7Iav9jkQKMq
+0oaFtQl1PzTmnuJ8pJCqmApo3S8kXrfND9bdW43i79hTCy/K2fv+h9AbTIHJmktm4q4b3iSzc+K
UoZz8dnM2tusgyicOlLxIHHU+f6T7P+Rdh1LcuPa8osYQW+29FXV3rc2iKuWRO89v/4leu5MlTAU
8a40Gy0mok8BPEgcHJOpq1MpYhre7Zc7uVrstbuRc16h6VMlaM9xGEAxVkVVsxzPs7wabqr4caDK
VSNUGHPtLR2npzGxjlXRo0gNAuUVvjUnsZtLrZ230OXJC2hjSE/59G6qsSf24nWTj+Adahe7V+a7
sY68KpvteZmQ6W6T74nyzWxe+/xHvJIjJnPtNc/tZXy1hBdSx7xkIG8HGSCbU32ZmwVBG5m9JEPZ
TPSSPuYcdvpHdjaQbWop9aZVjRInb/TbAx0vpnEon6+G43ts88qsTY2YiaAhaYgW22l/LeTFnaTU
N8OQ3iHUCvddfYu1+/KssTzWxlCvskWpkYVQuB2fSl/HyNKN+m3wF5f2kBLwG61eG1iYkLT3bXM+
m8rEOkmpzXoToXFh7CdbFZODYNV2jGaJfTO/gBMDnV2iaokmm6ESozITpQkjCn9RdaMKbEA3Wccj
T/f7gD7NecWsbV85W2TuhWgVe2NUkG5JDz2mVpIAiqtQM+Yqy9Md+rdPnu0wO5g2GI+K6PBFC44q
OgWG7n28zpH0oDXc9LvEaQzf6uyCt5wNMrdBXQt9bJAV9HN+97IEs7+6ySk7gr7eN27E2/RGR5rF
cmPoA6G7K+RVNH5xG53tU5e6uP6aJCVtUYOIgiTyKWu+zMloLw26dCXtDuzRfjPPXiPGjlFwyb23
D+bZNHMpmP0AYcEBiRC0E3jSG3ir3MopQDI/Q9B2DtfACuYbcC9xKizb76uzWfqzLlYs56oiSQKw
rZxvpjw6DoPqJ8aPqeTSzmyH0GdLzA1RGXWdQQYSBJpgYCmuVSNYg4dFQJ/iTaOFqsFJIHzS2Ow5
L4PaelXMs0Rwy5rXZqCiO5jy9mPmylHuzdsJ4JO5y4m3nXQRO0bZdNagKtqS1TJODCjpMM32bJjE
tYzpfp3Gg9BWDjH0yOMAEOcbsoNzAvoe1gl9ui5oe/z8IH72XsdoxXFIbMt+BajtoT1b/e+NbpeH
lZ2eM0hbzwk449x48Ka8sGPxrZA59wdvaSwCrWYkJTme+0bhGKgEKVCpTG4yjZPM+MU19Y9zWgzw
jGmVgCAAdnpXdLqbAXx88jOYkbza023RHw6FH5+QZfa1A+fj0W7RPY9hICdr8yE2TBxAa9Q1iHNB
hKkiYbG+VK3qRUtsz21up+VHJuqQexZ4vkOvij3zDOyQJe47wcB7c5LfjB4JyRDFtr605+ZDymAb
4/NygEYAW+Yx2m0+oCxJMhRRli2Z5f2XpJLksoXsaN9cS+oprf39neX8fbbBjyRFPc+mhvpUn9sk
vpksjm9uO815BWxzX9WXolXI+HToX7mKv6ko61UOCA9QcIsOkrO+AGNuJ/DDwG2e/mxxTARgEmW0
9BibN4z/0c3cLnkPwa2apQxWk78/D9vk1yZz0iUNFtd5wwtt3hpD+VuHpk+chPvidX8522B9YY05
f8KYZulaJDQV273kHznuvvaEWadnA/PmdL6pi20T70LOJ9wMpC7MModPrKplXmd67CUQZNR4VYwY
xUGWwgCLaGaC6M3oXoeeq2XD803m1ClxJeUpJXOk3ATRSQqhPPS50P6UHYaDHNZc9dDN6/diqcxF
X/RWtQhFS3MJI4Kq5EiVyPEDrn+DoOAnx6FX5EVEkS+kGnMdgYwORdz5TRccLkMF1zmZu71ZlTzN
RcQS/y2oo5kLVytY3RWvDnQORm5GZuedY9vv4jpO+m6eoIGihR2UE1VDO5DKruLsSqh4CS26O//C
4wtj9Lq42D0jTRetavGOLrT7XD+u+eMseVN2m4Ei2+AgJMf72f47PLqhWqqjMSk9JGF3nQS0XVIM
eTSb9BD9e0mqLpqWpRv6ZwrvYkmZ2WrZKgwI6sfemXIz0EeIby4VZzXbO3c2w/jdqufLYpaoWMp1
ag+WY6i3mXSlKz1G7L2IJ3rFWxTjgdSYpSkmJhhA7B8d5Cbs2y/7oLj9GgKfy383jq19qHqUNVZM
+YOCFUwy5LrGHCt6gcIEhI1LCrKk3J49OqERHws38nnPMYpCOx+OrYmoRNRTQReRi1aUYywNPejn
rSvKGtwM1u8EkxdrZS40/NFWTuhTM1ecfv6mqX4z/tjfz23QPW8nE0sWiiX1QwRgUrL6UamMp5JH
IMBxCpbxTzfBAGPSQo6ee0nrtMlTU/zOe+1in+hPuDhMqq6oRK2wT0mM1ImYuwNqvGtfOToUjfb3
a6t+DSQ/bxj1jwtbJNHQ3acjNjSfhZDKds69TZu/tNZe3JRyOXHpCXg7yNxSY94JDaSm8EgkSlib
830WDfaC8cP9pfE8m8GK2ZKESkoVVOab1e6Ezh7IrQUZPmXktfRxUElmcEJKSNJ2KcIoXTlG0WNW
ObX1iql9zAKaRebsL4uze2wxhGTyLMYinKOrnax6QKtuzIsLeSaY+ynWzalcCtSYDemqna/69SDy
tNR5fqcwWEBaVUsVpApQD03ovNFjl6IuD5E4R/RbewyWUF1cXrc2b2EMOgzxvID7YET/seTGk502
j+rAKbpxvE5hglyytB2GgZAc6HTN0RPxizwaPlHUQ1IoD/uewMG6z3T9xdFthnIpIeiHbDKBFpOU
HLtW58DDdvTwDzooDDokiyFJaomAslKTWz2KbbGBIrOKiLb5aCPhapTSYMLY0/7Ctj+TKYKCzBA1
i1WmJdlsChmNWcqktE1demrbGJwb6//e/gToO5thFlfkCQStNPTWp4KvQUHKuOrihzT9LYc4W2HQ
zrSaSqkXXPCadbTUZyl7W+QrteOVFrYD2LMZFu0yzCcVRMd0UxqCcbCfiyCTX7r+ZCSGt/95fhGZ
n20xeDciER6VJiBoOIpHclRCDU3T79K9+AYlliO/P24bX/+xxybcVKgUq1mEPqHFWRz5Wg+kqzVE
F5mL5yNU3eOQzgMrTuZr7/sr5Tgim3ST47oQihLfrn1TqoM5gvzz9c8sMDCItndi9jnNDOWjHS3W
QxM94+HISX1xnIMlpJK6Ic9KEQcqEa4y0ZPq2TUyt0qerIwT4m31W10eKjbJplu1pqkJiOHFYPDI
EfHEKX/tbdoGnR6FA6/tehtuz65Bv+AFBqZtMY1ji0fiOj7qeA+IuV2MzppxDjFvAxmoyJDUrvOU
dkqiI9MKi+lJVB40y0ur/+z7wy/uxfOC6C+5WJAk5pkZmxIIpfGEz+86mxJGZU7nLq4GUk/Nwdst
3Le5DfJnkwx0GLNcm6IEk9P03kDcN42JY9b9rSonia3FCAPGwmuUnmN2+/o6m2VQZJrABh5p8JS+
dbXhu5J/3V/W7t/XISHz805aEGwVtAT5Fyuncwb9QdV5KWWeCSZQklJj+Iv8KlLfO8wxGyVvMnsX
+rAIBh9qqcyaRgQCqaazzj8so7TL9HEdVVCk3eTz2/6W7bo5rDHx0dKMeml2iI/I6NaCk4khIYeq
O3S8dAHPEN3YCy+3kkQdwFBGCZW9hhhuIfpp8tJlXiJyvGAXwrEkBiDWZZa1iep/JN3VYF4py3XS
Pe7v2i4GwQQDDnFcjPoi4TpcJx/9Heh2cKr4PeGFzDwzDDIMlVZJWoKH52I4QnOYu8cyeyxGDtLx
rDBgoBUL0eoVQZHQuH28gD6ht7OPQeZNsPC+C3P6h1ItSV/MSLiJpVPVQDdd89EM7P/v30YSJYgv
WaqKwhzj0d1UpulsgCAWPLpa42US5BT8auBY2XLnSyuMO0+JMk3ooIVA0KI/Wsv3vDWflNxypHQJ
BTJzrG3esZfmWJ+uzKqJV8wLkNkmtOz505OdMgoq9v42bn2tS4vUay7Oq1ibsbXSvFttBooSdsuN
UXKi8c2o8tIG69/EXAn6LygBeoR2KQeT3UhXZgcJnSNq5QqcXdzC7ktzjKMvJCdlBCIKt+m+pslr
13j7W8b9SoyHg0g+SQ061igHk0e5a8ihDcejFZinyDcOvE+0dVNcrIfNYBe5pNeyhiacqLzL5oOc
gvy8+zIIX2rzajRi3uq2Sg2X5pirz+qLvFQj+KC53rbdSVCRizXsPAsTTNhNkV0VIAcK9reU44Vs
LpusczqlmEhzLfkqSe/a5qXX/9ALWfHaYUkxCNTALeRAdDAPjXpf9KUN5bc0XELr2+8sSLUk3YI0
ocEmX4fEjElO594U8UVJtJAMzfVKKs6atrftbIWJIZppKdAPhnxbQgAVTtYcJh6j5KfwCJtGltAa
9fdKGJyN68XU6wkvjCWwHjFqc/tXAttyUsjV5m6BSp/5NB/JLcFMTHJLnB7Nlz5YKXi5OIpEez+E
gWKl71OzLvBDZjmyiyyotNjvoUWk9zxymc2esMs1032/AMVMMuMq1xWgvi0MNm3epUOLvV1UaJ5a
3DlIfB75PdcmA8TysICUYkTzknxvOp+kl5+7mznqgC4QTC5wTW7j5PnLMrBcJkav6SoSC1GbONrc
/pis6Hn/GPwC+s82GCwuVo2IBUHNgfZAq46GUqnhUYXE3Mu/89pYeR7C4HI3oq1OV9FN3stX1XIs
5MRWY1sREs6dybHDJmqjOo1MBf9BmMRRDGS45atY+CEpd5zNo0drx+PZJvWlX8VF7vF864rqY0ms
Q6KVQSF/mScwEVCatuJKS4ybVEkOor66swHlIJE7Zr19/fzzCdl8bqNnLfJ2SGRMaWiOT2b9UZr3
4/ifuPEliZNk4Lgk28A+qhhKUhvcPcL6rTJSWx64Z5uDmWwaN5KJ0cwdrgHzi/6jhL5dERJodk7u
eq9XNm1qFRSb55mbj/8LRGEzuhgBKcYWGibokMhuqLIGRDXujIeP1UnewXLnxtflB8d7eAtlAEVq
ujgaKvTJf87HPVfX46l81N3Bn9zhUPn1d1LYvAGlzRbMy3UymGL27SJPlNqMtrFVR0qt2RwoJwyv
VW9z7OrSEoMsat5nfSaAYy9H+Vs5zWja1TB2JdtiyOvy4p13BlcMJVnQSkXPYe10zZUmQHAsO03c
Xv9t7zcVTTYtWULd+Odrx2qtjIgR+lkGATzb4o91/i3g+scAm24tzLweohlh1kzi41q9SdnqrtIS
pOgQ43gfDT3+jV1nU0wUmU3zVCcGQhM6FZd469c1suvCVm+toPLzQBkO+wY/y+l7BukPurizB2Ka
udoBptRA/YGIyMuCNsRIqIrjhWnkEroAipN7tWMdqq9Uc4nH1LvtJecVM4HSuKbtElFeS3IEz0Z/
yosfK/S395e5fajPRpggSFYqXasLRAk52FqSOQ0rNN7nlfawb4Z62t5m0p9xsZkKgkqhUbAWOs4w
BEWQHGRQcfFyvL+Ai/NyGIyqjKYRKhk5HD1+zdAdbhyt7jTXj3Pp9YanLg8arwK1OXKGs/X3IWNV
ApKkbOS0NKljgtXeACmc5CAL65u26CJyfVxciOQ2uAF4M/kU+vb2lAGsRZnEuqZ6WWt9T7JTNt4j
OCnM5xzjbftfj4MjrEqAaWRzV9cYMFAt4sRSdt/I0m892P7eRYlNwUZ5LGS9SO8z4Uqcw1k6SpG/
v4rNod7zl8KT9GcnHBOIbNPuU3ypxWvvqP5ifWqu9cmB/gbC8N4R3sfnyK1O4tff6Y6+tM2gSamm
oiIpKPZa+XC05Pp6Wq2jkswvnDXufyqJzcvG3WoMUYJ9lAPzmHnrax0Og02bJqnQF3lYHpJXjsl9
P8QV+vO2CrlVzTmdya5zZ3ynfBTFl8qRMNN1KkPrfnhrDgW4lKcTjwNkH7v+Rdqgy1oZFQWtiKlg
MQSPYincWOlXzvJ4O8pAigW22Gig5VI1MN7oCzW+bU9/bWiKgiJ/zoa3LLrfF1i5VlOrzysCEX1x
kvggaSdz4L0EtmPw83FjsEPu0DI8gMQPz6jZnQ9l4x2Em/qVBq7KcXHRPnZbfum+4k4Tnvb3k+ct
TEwiCGkBUn2sThoftUm2jf6ml45jdCvL3JiBfppfI6T0eVtc7GRV9aQGmQh9dq9+cSPYVPchORoP
UMFJbNzeIdiMH2ZeYmH/spM+I80Ls4k8N6DZwWVnotOwJLYR3RDxVDYvteSkhWz3vLQNzyADLmuh
gL2ux2AwHQBrgj7UApoK/Z1W3gsM+0xjXqyrpHojrYSTYEyPUySc0D7nKevIyUHxPhoDJ1nZFMsk
jci2an4Ufx+7h9X0TN40OscNP99XF2uBiBVUNHU8ZvLyNqoyX+lMp5nwYNPjwZb0kkdIyvtEDIo0
Air2bY8SZtNFXrFkT0uMznl1Oah96uZERqLtiZSSs3/YeHvJQIk4JWRaZHyxFW/tZYjfEmK5VZRf
pSZP7+4XL9J/IOVzPOJiR/t4yut6RqEOQ8Xlk+j1j7QLe0ht8VG1qePbqSfgh3Bik18kz892GUCR
J0tXMNmJN8gtzXINATlYXvNBtVALnzi/0wV7cQg+nw0Xy8zbWsjmCmeNZDdp1jhDDPJcUrkyT/6E
46FsxlcXpEInI1Ckt+JD2iRf1gm19Zrc59NVxKMv2M4WYrzDBP+RZqka4ykVWIcVOYE1K1x90YPC
93N2XeKeQ5juDV/5EqybN9CFQeYGgjj1IuRU/70oMtcU5Wu5EN1iKT0cTacFsqgKr+6xeRouTLKe
gu6ZVJGR8O3xoloCc3Uga2gjEOOcus0L/GyHra/ouTDOFZbkoh93sRzZemjVx/2DvZ0HvbDBxLK5
nnXmQmkfewiBULIi4ipQcqEz4pEvP/yWNQ26z6ZiGSbbtirP0hClOXqlhfx9UBt7Lt6hp+koEfHl
FTM5ufoUFQtY1zAykJb2MJZvnF9A1/Ovq1z65xewKVKSKZFeFtjT9FCDHLgILEe1yUfh1o7OqWtv
I9mFLWZvyWDGozqhEqze19Bha8DRGIP8hyDVBRFPp3rnp863XfO8POYGF/PWIH2N66GSg1Q7LEkg
pAcDPEr728gzw6QUpiYTDA2C927aumOJDG8alrXTJJX7Z3aYO9xAK5A0qcgLpd1hVr8o1R2am2vj
Zd/KL0DrvGtMVsGYREFIqFOQa8xd5Ico7ALjhvjqY/liHCsfCV/uTPg2bp1t0i2+wH+Ut5MqSRGe
QP/gjVwLlt0fpFBwyrAPpzsq8gpN9jiUT1pq8zohNoOIC8dkQBqEYdkamXRbD5qvhIKXHGKEsLwu
L56XMNCcq02t6BiORfsIVFdPceHJvVdpnNGFbZQ8bySDxkNSGoU8YCML6T5pntXiPY++cxxks/R8
3jCWRUMZYkHC+ACtdJ8q6dYYboQU44PkaOrBsly3mSsL1Z+dMZVBj6ESk25YgB4ESWrwxllOQnxd
5Nwx22HPxdIYxEiaQRTGNqEE2fEdleK1PBJKR9OWoWhHHC5zB+dzsfQZXSbOtdbixWjqoESbgvGU
+5bXudKP+YFGCZU/nLjZf4pHO6ivMjgyDxpihAqzYssgPCOBYi9Td5Sa2OmGr/MgfdeF6LrS1eu5
/yKXtU0sBJxL88DxIs7dozIwU9bN3Egzlk7bTQbMgSNRn75Q7cAlTHgAw9tnBl+0vKqsQsFVO0SQ
TfrRCg9DcdhfEAdGVAZGDC3K5pG2m0TVndnc5PW9qr/VKL83kBmdLNuEYvm+xc1Y9sJZGUTBmORc
DysKHmNSO9EaOWZ6NTRBXIQiTxmRtzgGVqB+rFQW+IfcUnBFyS7ymyz9gAJnBdGCKnNKXhsI53ux
c+VjPEM3+rPfqU+vVWWypa4Cy2bEO+88OwysGFM8tlmD1kE8cq6yF8UfAhASPOgHCIxS1lnpOX/W
OZ7PuQhYKZmsxAweaREwT7WjNMeYnPQoyK2XfefYtmLqGGyUFKjVM0HJQtZeI1BKow/HYX7vMr+K
A6v8z76VzZlySTqbYbDEEpUSvSd44VRe7wqPtHtAspMvpjtB7sdrKls5Nr5wyHliWrzlMeiRNqTP
cwN3ULHY6YB467hMr7HAK8Vt+/15efRnXMQlmVFMaopeSXduukCy6uu+/REhtRWJqpcrj1C2tpUm
Czmbuu2VZ6sslExqrpgLPIQKk4E38HE81ae/GIHqI0pj2GxeFwPPJIMlZTnH8aJX4HhMVCjYKXaT
6mGllLecpW3fPeelMUBS1UUpJaBPR7lbPYoe8r6u5YGu95PsqAx4eYVfXOh/25PZCkgsalEtVijn
WKEeaL4UfrL9gDgKaudu7PE6CLYh+WyOwZMMjL2DRgc9Ziu3c90rQXMwdzfKUtgZhnT2N3P/DMhs
b3rZxYrQRTDW1I4QnbTZckTlmQy8QtUvnsXnVTFYgj7xStZWBF+9Sw947iIZBA1AGp5Atu6wvyru
J2MgpYECRd7HYANfjiQAXx2eiKMD1gF8sNnLjwbPnrwZDp1Xx0BJPKRpPdLnW1nZs0uVA1K37lHd
mVzthU8Ox91NBlO6Pm1q6a/31QQJljkkV6sze7SSFHF1FD8TWv8K9mSMBOmGaaga20+Zkka0Rkqq
ukq2kjv1QfWqIMKD7mP0VFt3ybfRIbemXzoRujIA2u/7n3MTWC7sM1+zFOMVhIJICY+m6Rl6fF92
qyMXQ7BvZttrLuwwX7Fei1RoanxF2kejO5Dghbhi71Fak+wxd5Kv+/Y2D/qFOeYjTm1MVjIg2iNx
C3rxxTF7GVPHGHRe9I+56jjpewq/e1+RuRE6MVpahWo5JsVxtPyq1WyR2AKozZfRgR7A/uJ434y5
DERDnvNJpd9M/GGS1jZGvOie921wPxhzE/Rrahaqih6k9Gr1DX8FMoNL3aUlVaoozHsBUD/b2UFW
swfqzEqWpCpOuSLfFUZxo9e8a3sTSM4+wWr1qFlvrAXNUP7VRVmCUS4JVLs5VO7E7XbifCNWtEeD
4Ny01CWC/1ZwzWw8GgbqLSuPHpe3bQz061AoGOF94DAer+TiVkJcvO8HvHUw+LCsVpxEGSKsLFOd
TlHA7dSHWWRw8IFnhv7/i0Bu7bQm1qGDhtdZbEvjXVz9kHhCSpxDyurqdCgXWnmPulC1XgtaOImy
Xyv3RprbKrnL429/tnEMJORd3qnQdcAhVU1vFotTmlnO1PDGNDhAx8rqyBKmYasSBHSlRrymJ5jt
LA9NQe705q1Jf6v75uIIMaAwKllXzhkotxTZSc1raZBtpOZsJQE5ATeu4fg2K64TiUIS5QKkCRLp
vunf+4Xjc/TH7kAOy1naGagJzpjGRWJxPHRQTC8Opl9D9WDfEbYz6+dNMykuXfj2gKmTfpgBBZ1X
eauvviih+l6HndtcYRTXoUVrSXM4RjlgZzLA0OqZLCwYvHIbzwxkD+rQIMp+Wvw4rAMIfPNyHds9
aBeLZHCCSH2sTDIyOGlyNYD0QIOQBITopftVPtUlurvB1sMjRuR9QAY0kkSSQYwIHo4USXDlBFw6
UJk8XmZ4O+N+sTYmmBAtMRIw2AGKAnv81ESYX2nyW8XUNmY0Dv0zL+W9+XK4MMhgR9kOg7LSfiZz
uR6Ud0gnlwVIEBXOAeB+NCaQGPo5boQCTkI3MAdhAG2i0H05/NMFMbhhNUZHSjp1shR6b6tC7IuC
nrkqse6J9PBnrs/25w6m1hcC1br+S66ocYSHMhzAsAwiYpfH2vdJ8bGDIiwHQoL7PVYjoJRVmU62
dqEUIyk9WJ6QWEE6jwfdeJ2iEUpJil+n3W1erW4+iadoRd9FXo4nQ/yI5fi+nsErrKMfQ02CVhQD
cBxhwPhFb5brZjS+9/lj34r3qjn5zdJ5RhM55WocBZC06xGYlqLJybQhc5OReJz95Hgjy3GKDhjw
kFMeldlfPGgchrlhk2+UjLcE05zlDrbyaH0zOCE1zyoDYCATEKMsw1cUJt1RJzHIpJe5+RavCg8q
6V/a+4IMdKWg5SQROM3d8a09QIL1VS6dwV+DxaeE0kvlir9Vaz2fb4sBrrEvV8zjY8Rm9BU03zja
q+CVJ/V9fSiuRLd1UDeMvy/cPAFvoQyOWUSOI51Sl4ngUkNyBwVl5SY6lLbqo4Duin96EFkY001M
gw+fF9+EN1/uopG8fJ18au7/oUZB/9zed2TQzDJLKY5r6DwXqi/3ftrKtl4/R2pkm93MOxSc4ITt
Dk4hnlXlI5h/8rfelY8YYUKTpC7Ytbd8dIf6ng6j7J/D/dsOO/dzGIFWz1E2CqQAl/U6qp8z60rP
IjezYrupIQYE/gNBcfdNbudC/nFUnW0ennRDJSt62OGoIP6Gskjh6G7zNnqSJ4aDYe+bo27/6w+o
swmztRwwrDVh2kFpQyL7gnmTy5zRqP03AHj7mE2sZsuIKFXOSnpbzLy2fo2hfJv4M7p15ef99exD
mM72CHddoqlNAYfM4wDisDCkCQ9VzXFFnhW6qxfhpT4pU1pEkPBdiCdNN2gNtvHGhUogDyf3Q0qd
5XGI8qWMBw1aAp1H04ydUw0ujYLoLEqMNmvOurZnDC6cj4EPfLy1MkyJUuXQEDb75IBvwwY5acyi
IOGY2vl91HGH+beHoi4MM0BSTJlZFI0F6t3F62t7nIIk8rPJqWhVu3FSyODKolu1PE2UfUzRRSZK
yqa8K4QKVx5GcGypv0vUl32HpK6wc8DY1mCIGVqDZgCQ1fomEr4JWShzX22cE8b2AeddJRg9yNxc
pXeG6FadRTuxvhDxe4QOH+6wF29F1GcvnF/oh0SuMnwqCWOqyTzanbHYMjeVz3nD6Z/Zsgs7uUiM
ehpALoIb25/og8otAvkpu4rDwhdRqcgD7ugh57x9PksubK7FmmuZ8Nl0M3mCTbuxxhBP76Pi8Yns
eVD/uQMX1lp9bZdcR76CPnJolj05Ck5vL77pJ/7v8NugT++/WW/9s2x5YawR5cXUkhSy4+J72uL6
WjOUY0DehGMtcF45PIdkYMRal6TSZ3y6vnoqJo+s4aTelJYTCeByVXih3X6MpbMNwZHaJdNsAY3p
jak70il261cp0I6RgyqQm4icO5O3OgYzun7N1pgG583cB01kK5PlCNJ9b16ZIBmoHv4IQNg+4CbH
wDSxUPup11Pc/weaRilvmo0T5rAdwOai/FdslvaddAHVAKLxIs8MBzhkBjiGJIYYR08o63mPOrjh
DRPYSPuCF0FtttGcPV1mA44yNSSigrxVCM2AptHLU3GgMb7g8oqbvCXR6+XiUGGQTChIASyUDei0
S86EZjyRR9vy+Yl37pBPposLK6U0i/VgwAV6d3RpFNAE5F3pnBG68Lpd28kVjQ5BYuEamH4Sy3Df
Azl3pMy8YboyEpKRVh+11h3mt0jjEE7zLn+ZgQtTaZM1bzH213kk0MLY70pnxCQZfeu23DQdzz3o
8b7cTcs05UiHe1BG+tWNHUg6X1EK99gzOdDEiRP/1c68NmU6Frj8xTKxyep1Hab1ISmyKC3P6Tmm
2L5lzFjVcimPlLy2Ql0/fe+ei2C5S76nX3t0azd+5mZawPP/beQwLd00FE2S2ZnU1CqrVpywQCur
7Hp5y62vuX4tZZ2tZw4hX0QeQer2gTsbZD6e3DckFU1cmWv3KBtBilliXrV9eyfPJhh4x2u9V2Lw
7bia+qBmriAp9lo/lLxZqn0zCvu27KVJVPUYndioUZD2i5Ud2yXIeo4H/iLG+Hs1kM392duRxVmm
QUNEjzZi1BSpngbtLaF6Gvm1dNhHin13wIjrz8a6Fmrs5oxhgVi6MpEENAZn6Y+guSHWbVSHNXSB
9g3+Ip16Xh6D9da4aI1pVDQfvXixI4UtMtK6X1/zaG62QfBsiEF6qwTJwUA7S1qkA2K09Y6t9Ly/
mH3fVlhewFoTJLOTsJao9cVKsBX1mPCiQJ4N6pUX4NcnqhFlf3HpHazOydW3wbjfXwb3mzBwDoVu
pTEI1vG3rvCHdU3nV7nzE9Sd/n0vnr8JAwZoimnAYYXkGtWJozJbYO1ABwfl6CmDP4MFhX0pQhYJ
wCDjkaVXH3jv6zO04PBP87q/e580LjuLYh+MdVtE01ihjUKQJMcSV6dYhaPa5bdjLYV9t55ILDzl
c3U9F5Jd4T2JxPtrbYhOinmAPikfTSu10eJ1GDK0q8UmpjsUbzCjsMiLayMqfMGqXCXJHbkbSzuN
TYjOoZ8hrm1JTI5yvbpK3rvZuLpVLemchAbH/diXKrFMNZ/pZHxdPa3GfZkdI160RL1rb/8YDIrX
zpSGFN9paL92yRGTKHaiPwzqIcre9j8Vda89Swz2mBJGT5oauQOzsr4Wo2jXU+pDyefUglJAKNAX
IM+8DA1vAxkYmvtFNzsNMJQh4ARB85MGcTfDKnlz25yjxT5NZWXR8o4ye9KQ83MY3U2uaw8T9n4Z
qJxLinMVsk9TpVszlF8yRNFisGSnVT5AhDrlWeFdhZ/Jrwvsi5KhHXPas4dbCdPokvup3nM1oUDL
p97ZbgMGH85foZHCvkplqzBjjaoJtOBNnhG2I4vl91+nd/V2ddKHyp/C8o2bCuJtJRu8VAO6LSaQ
RI2y0+hXVuJ0xBF5Gmq8rWQfpUvZWwmh876QIDsUXhGUoWkTOwWTHr9hb6svCqRkJiQhNVnTTZb5
Kh3GXC7qhlpTME7vNhjKmxpQaYh+BXb3xbBnTlPuRiDzk0V6DC9cpSwrzC2QglrsD13Qn7TgNweg
fjLD3MbpqK7xUOZgkSGUsO+HkhSOlgj+MHIfxRsH+idTzKVcashYt1EK4HiRHR3OOJ/0Q29XB6zx
C++lv+GFPxljLubIWPQ+Gyv86T4wrMyOsmBuKmfhDQttBGU/2WG8feorSZ0aIrk1yJrbrzn5vo/w
G2h7+ffZsS6tGhVVpOtoFUce3Mk6djyGDJ4JJj7vmpkYWgEXENIrOiVsZd40fvzZMpgrMdcL8GUN
6DDvm0NSeWl8K8Thn5lg7kJw9XQdqXBglt4f+xuCnvLs6c9MMFdfJZqdYSpAgRH9rLPTi/dt+bBv
guO37ADWKKt1OpMeq5g9pbvupvtG+mFimmffDA/QVObcD5bVd32Ezsv5A7oYhwxp39FRbqqr1Uu9
/Jn3St+C65/8mDn8klGWS2zi69CUB00gzXgn5QiUS28Kee1xm4dSxQCMoVqWJrMvTlGwpFEfEIBJ
hnyfWMa9vHz7nf27MME49CrGzUgqfKcxdz6ZGMDmZPe2/ilLtoRyyAO0rX4kRbmwyPh3WvVtnCif
O5jc0Dp+/5WENE2KeAjykBE6MvbX+JmlZKLLnywy7i4U0liI1N3hkHYhZEj+Ks4otLdF1nqaEr8s
sfJ/pF3Hcty6tv0iVjGBYcrcLbWyFTxhOYk5Z379W9B5101DPI1bvhNPXKXdAHfCDmuhmD4/doJx
CFFfEhb1uivWwTLN2tZDk1jZnN4MguEsBuizhPiqS06LFD2rS2YXYsoJmftKtrkiJmaawtIWUogf
LPujI7rYGQB5Nh1ZqY9TwHuN7XWH/rgexoS0WjF0KYLfzIWrzngcDTcGvfLkKgIG0IvbHrwUI5bV
yrt0uA0LvHaG95xXStz13ZsTM2YV1kSV874GVrLy0Kx+Yn4zVueyGuy8Zv44JhNJxaJSc2lqMUAr
1ZEtremtqLRWP6Z+m4jXYd67l+XtJj6bIzER1ei7tlqw2+K0w6uSP5nkPhVtZfkaSnaOsYd54sjj
XCH72kXHO9SFOobSLEe5O1bd1dJyvO2+CKKICnb7FKIxRxomvZjNDv35dhCcPjGP9ZDYy1hyCG3k
necgPtVvOew4fd0sKKxQXozOTQtbdtfYggW4o11d62BUL53IBSbyR+s+QSMCgK1HyusMAqv/qjXx
L/Z4/j1MZpFNqp6XmNfE4nboYzP9qL3RmTzqsvQ33pQy55LZ2Xs1NOR2jjtsY6SrPYBuDsi/yDJG
ziXvi0GxGdQJOjY4GYsD9mikim2HO9bBY3ed1tcpz6h3cwD1LIKxuEqR9BZYRoqTxXa1vGVCIEt3
hEey+S/+6yyG0UpZLRuzywUJD2zRLh4Kt7IptkNyaA69X9rCE29cmHMuNpc1S6LMwBCSHUnFhIWT
a/cq+ke8Gua/BMrf52JRCarKkPK6QPmKbhdKXulpqZ/4HWCKoYhBDmQm4FBd9lk0En6KlESWdLhb
ABGydVMJk66NvMINgzsBj97oKo94evfRYrskgwk3hqItrbwg3HRu8iCi0pzGFsV1TOzomIFCWfDj
GxG7OouDsqCFSbvpPj+kwD7n5nLUbD//EoI2BIwASRaTiXTgQB0ruuJOc8ckkILyu/51cOBEfJSE
Lt/svg8hZ2FMEiI3uRonI7S0Ow5uBGGhY6Bgsjj0Q/Jg37jSqPVvXt1j01VD1FKb+DEC4rT0Yk99
al3ZG/3Y5RX091A6EQ7OZ2M+qdZXbVtWCHWjVz7R6ZIx0L/gpL5xaF3Kb0uxqDC4GQgOFwVrN1Zs
ZDN+TKv1pahlyFZ94Qdgak+LW3ogU71L32c37SyqRFMwK9Z/oUC7joCYIqIhalMia6GrMVdTXUGB
lMfsRgPVJQlSb7RUJ75JrnXMohe3iEscG9113BuhTMYeT5JJSmASgq0sGGMPc/ULD6lk/07P52IM
o1FNgWQzzpUox2o+CNN1nFqpfq9jTDPKXI5l0L/22QzP0hjLqLJOb0ICfp3ONX9ouVMfJqANj4W1
Fu7iLE81twGx/2rc3CFjHmqRGUKZmRJt8d6gQOqhWJRZnQN4MW8BfXb/9j+ekbGQJFZ7PLISqqX1
EzYWvD61tUfdp9pZ/grtjjsuve/czrfK2IUQa9mwgjTmIyrSOlV0lA+UqI8/D7UfqTSKNKaoMlHZ
hk5cAV5Jm9HNE4kleRiyx2zSzYy148ohR2JjvgwPu8s3umt6Z5FstttkozBWKaKI1JVXJjEcE0j+
coa9nYUjadfeNpKY5G9YorAOdUgytUAH00MKsLbm8fJp9uY2FGUjhDHqfjLRrTLw4pOKW3N+lBbH
mG/N2A2N57bAbGATKOIbivu8qLSrJRu5jKUXrZyHWYRkk86LVMfIJS0S68mhuwM5L7vYj0obaYyl
K0umgnJdQlTy4ifiNb4AAKTiQDHZMTFic+6U3tknv7KRxhi5KUfjJGXZfzZmOxuvBjReaE9TuOPt
CPG0hDFwqVo7c8jhlUUUTfLcasLbNXy4fCKeDMakByVTwkSh2dnU+0ZaBiD+udYng1N+4JkWjQ6b
3CGR1WGe6fIvUDq/ZlHhClOKHb/URz7K0T/6iy99IiZ1701ZHPQC5dQCi+5tGrtSO9gFNsYEU/uS
67xeHP1zF8SxvZZ+CDPstCKuicf2oAD9TUEv4m9LXGfNY6cA+1aN+hjkQY52qg/SK2ZFHuGgMqu4
rg7ETt30F0/9ON+MHQiUOhUAoSPKeLHhJ4pHikOi2j1v/2BfAYmJ56KkKbrOKKAcV1BxIUKlqLej
8lqZ7c7krDj8i484y2C0D+xiUSuH6K6Q28nF0x+ripJfHejePn/ocF//zsIY/ZOTvGoBnYKCxvSo
RbbePPb9t+FnE/HSf+rZPmveb0EGs/4yrIlkNLkImxInu5Xm+3UQ3i97h30RJvJw2RRlia249yjj
ZTX1QNr8VZlBqd10f2WtZwmMj0vFRJ5Ggq2hsHsQmy8F6ODknxn5oprO5aPszb0gHJ4lMYq2NImY
iC3UeSKiZRYouxSYrdbBqUEioHUZhtWG8vdyqB1VTiXOMfe1/Cyc0cBWSoq4EyDcFJ0lPxbhz6K4
5xxQ3tWHswxG8QCcIhkJLUlPNoqCHubVXeNA3OpQ/hexiaMZLN4Z1EJTxxLuqG2I3w2qW8gZ74tx
DkSYLEmSImS4Ag5kZKEllk6o+7Wa2OZg65K71E+S8DBFjj7bQDHifK993/f7LlnIM0VXldQUUZ0j
zeuwYuNFe1I0T+Nua/DkMLkSGWYsycIGnKR8N0XMiqR3BXGNilOY23+cnJWf0M+5ib+kr5O4CCFH
OyUvk909i6fwQFZreKVN+uKW15HhqQe1h428SVektlkmqMcQH9UWPH5p8nBZ33dF6LJuSrKmiuTj
yBsRzVwbzdAicEzzVwGkAevEEbA3I6KAU+q3BObSYuB/N+MMCZ07YiplcInXYd9vtBAJQQoVWoVD
Z7ovH2vXU2yEMjdHxnYCWilK7jqFC33NyZU5vl0WQZ3Np8CxEcH4XC2cEyGtEA67ZHXEaMR7H6Nk
kz5azdhjQl7pUG3p5o6TPO/q+kYs44ArbJGRSNElZ20CNQ5i8lUwrprYu3y4j8mdS6djXG3VLAn2
ktBQyA+iu4Dd/eYDt5k+xyuHMvIsHmKzH4Ow2ie8wSxqr5eEMz44Cru+SmOk07SV2x6wEQgCsRSY
OvFNa4GvDBhd3ANz7pXNQKVSNo1IQwiVhsyWlMlSi9nN+ka3pFjyE6E81WNyGkvzKl6+hW3vKqpw
JRiDZDVtk1pKFLkjqd4vf4Z969RkcJQqFE2e8d3KGE1KXGP2Qy1v9CG0jIEjYDfN0s8CaPDYmP+8
hmXVaSiYp6DtLFEkSxpLmtxYPJjyy+Wz0I/2+aOeRTFOuo+LOCw1dPnEYxRkR7qA89+k+PuWfxbD
uBt9xkxfW+NtGaaPjfm85r9klYfAt9+33lwb416wPycrZYIWjfyVLrVhRxs77xg48mNHeQBF0AA8
qx5AcrSItFyhj/ljuuK5OJ5uUIXefLquWgvoK0o7ZPohVTbR/+axuTkj42gixaxIuKJHlOiTo2SZ
Lc6JuxDBC9PSvawa+1nlRhbjbQD7qsV9DzVcqmdjdMXWGgx3qN6wwtcj46/U3kp4Gz8fL69LCsl4
GSBmq8ICfDAoZBJQRrroSEEOAbkvv7WuYUkubSLKQfixdSRclzavz7Gvq6amKTLYB4AH8ecnTFMx
ntHgR34UaS+LjJ1PBUC0SccJhvua8lsMm2Uqa1mmfQSTMKqbsbuLes7LkHOMTxkmmH/LoR8wdge8
K+IbHUa5OVFvvwynn8/AOCqzLHUjXw0Jk6aUoqEDH5aIomnlJB4PEGH/obuRxXgqSTDUMjFWWoNW
vMyNjkpk9UcwFGJVS0qtgnN9+5HnfDTGY2lS3g9ZJiCcGuV1VANDt2gtZTW8pks5yRhPFOO3SF0X
lRnBzqa5tLLWntK7GghAoRpcNmieHMY3ZUo5r2OFRHlRr0QI6A2r01I3A7HAZUF7y/zILs+Xx3ip
Tu7rtpI0CakCbd5hvz0wUb7UnJVYA+ZosdIsXOfXwxW3iMmzKsZnVVlcV4KGM9Y/0DoAwEvsGMQG
QuM/fFHKnXnH473bj9bnwzL+ollJTwYdWW1XgdAChALGKrhCKDzniDlpbfLc8n4e9lsey71SJr2k
jTGO+DEhbOfQGTu61n5QMvHpZbAiToqw/8A6f02NyXdGOazyoVPpwAA44B/wTjjVQYSXKtoxmaO/
ZTx4SJ6ts9z2GMAojDbDvHwlCVauI9sbS1uNKzvO+mu5yq0Y5bouToNwbCwzHewm4/FK7SdG51tm
3I1uqEkzj7jlfzg3wHyBkTs54MKNURf5Od6d5TB+ZlCW3CA6MtymtYxj6UWu7gpfWnd1aaOb1wb6
lxfEWRzjazK1rZNWhK9Jnv9582W/Ejd2hjfT/aDWQfPJdOTAPBBeSY93oYz3GcU56tSSJrUfJCaZ
r/h/ueqNgX0sSZmSQdvcjOuJzGENxRkhKa0DHcYO1O6WExp2fcxGBONjil6cNBmb3o44Y+SRsm1w
G027rho0VVhtJaZiGsxnWjWpz2JTARtRbOkAeAbK+HzVtX9l2RsxzDcRhbZuASREEX+wpeXOV4It
HgZvcGhQTU8Tr4y3f3PnYzEfRx27pJpbvF8psMb4mHrZKTphW2l0aR9ZvYke57fLoWhfomnqGFoB
9yhhzLhXhFIpEqx9tck1WR7q2r789/edo4lhfF0SdYDxMs6x1vpx7ju0OxPcH14d0yn2Mjt9B9r+
BFpcoJr7lyXunmgjkMm5AC2pkpS+MLolOgz6GozA47wsgmrXJ5+0EcFcWlOihDzHtDT+VZl+GtXB
5GFN8Q5B/3/zTOqHrsrLCYv9piCeuiLz2mji1AV3/c3mEIwJgeR5McIEDnwyoqdUBmJ/PHpTgqIq
MJsnpb2bq/purTVOksUTy5gU6bV0lPQGJ6uBWx4axNJa7aYXQWJf5U4pi1ZbhG4t6xyntOsxsPKl
KqIBjEoWmTDSungoJrhXUp1CcpOKX9LZrSPOpfKksMqHFcAQw9ao4GHONPtuzs6EEit3xHo3KG4O
wyhgGLVJVAo4TKwAJJ0EeMH0FtauMCBR3PHhQXinYrSxk8wwbWTE4FxbrAY5DjJjoxxBtPP9smFJ
u8OXqohKIBFlA9uSjFYqgySP2oRRXbXFkmY3XafZt2gdj6ugHROjD+ZJfa/iJzBNXuP56Y+lEeT5
bHWYmzRH5Dn56s3dcPzI4rPVlfPxZWoxjo1Z8zJd7FUd3doULHPFGyzVDmJWHZTYuJbWMViW6qFW
MZdfvQBEDJwSwPqWxGcydjfdhIFMobDr/N0wQTlhZuhEEEsuiuMK7sBIHfxGi3/GFfhY+vI1KrWn
ZQWCSlh7VQOtnsvvlTRbWKb8FhHUJDBhtfYTempqfVDUnyogYfNS9EzSeeLwJpeVnTYFeElnP1IA
Y5O2rd2u2hPqUC9VH7v1Ut+CguxLF8t2EQ521iZfIgIwhLG47s3RKlXRR/3IKScR8DetW1WvgOez
U6WxknH2ZVHzhGGwjWk89JpqEXW+i+v8LmpfRCIHI1BsgKgexGP9Cgy6AzjbvYSsL5JQnDDqaQ/N
YNcG4PgHrPyZWnIrrLWHMuRTLxhWOeiP4xh6xTLz6E12s15VFnHDhqnrmsZGxy6b4gkr7ECPWT1K
j5HZ6w3xRbBdmY7mXlbFPQ+8FcYkMULTk3xGncMxi1tFKSwoyWUBu1NOWwnUU258vJCNohFPmJUZ
gSQK6hvf+Ck80AnH9ObjAVgDqfEvAtdGJDsIXzWmHEaUcC0yq8PQdUFSKTYgbDhi9mBxMLn1+0ux
4PI90U3sZolIMg+0AC9dAUbUpXiJddD8QBEaI/bGK+2gmE462doXzs1SJ8HG56146j43N2sAe6JR
RjQP9Ufxga74ZlfVqb+dAzzLRqtebWIvQdRzTs37oOz8b6UOYbPQeZr1lrzKlFro3nDA8iN0lmqJ
HsXMiRpOtrMXTrdHZVwzbNJckgb1aYrogCqC+w9AFPcZRtO0S1fK+OWpLepVHZBVgZaDEg+OyqF7
I351B0A7R+O9IHYLZ9tjMVnClGOcHEOO/xSzQOF1Pwf9sTqMPhAUeCXpf/ErqoLMQJcApMhE0wkb
VzEQDjFgDDYOaojqQTz8Mxdf+xrPBrnimE82z6EmRRNNvNCrT4L8MXYogUtozT5/lnIvdKvy+WzM
d8vQ+FWmElXOIg1UzSpH1W7FQxslnDx/Xw/PcpgPpgxaG7Up5FA9pH0S+npFOYCTxe1b9lkMEwLi
qEgEdURRuAOVljblfluYdhXxVGLX+SsSWIoMyZR1djEpTMNa1Qg+kTm/LM1rmHPQa3fby1ia/48A
1hGTVRhroYPK9a+SaWlfowfB6mws618VrzLAh9GY177zVxd3tWEjlnmMKWVVduB9kBwdVIlI4ECV
YEWhpakcr7T7mRRVw6YfRrskdhloNAYQI4UYoRhU0TKEIB6+GYLzN15+I4SJ0EszmugEopIhTC9i
8dDRFE/tXvAAwDxZGESy/CstAP0RvWXac7/WT2NYunL2tZFWl/NTdr3jJmtltH8UaiHNSpx3QrDR
vQSwC6qj+zSMNxwL2H1QbzNkxgTEIqykrhlpjUDyugeKvW/EFiC6wZ0gBsYDr0Kwu42xFcjc85pV
wLcp0HFKUYjAjjI2bDBgBLrpu8QesSSNvQgK54jNGmzVvPOghOhf/xR4NlfLZEkYEdOzSMLmCaBN
raFKLCPsbXVtrQR9DqwV85bMdh2ZpALpxiSiaLLAcMBHmEu1hYdJD8kH4iIl2E2PvAHLXQs5i2FB
4dZVx/CyjGWsbtKcMi5OvVDbqTB7lzVzt+erbuSwFm8kCapKCjIxTH1jPSq3B6t+/af0j1LqA6YG
/NVO3sAd/lC+gyTNEV94nB+7XmfzG5h0TCuJnGgTDFU2biRU4aujKj/HvKc358OxUbyNSaRrIjKh
ocdrrcFbJK2yt0K87gWk1p2Gx1tkhaHAy/qovX1S0M3pmHC+pLEwLsDI/ViMmJ8+4KABdwVYNzTS
VQk4HrkrXqk3vAbcfh4hgSbNMGW8wViEv5FoeL1i9w2a2l5TorTMJqfq0KPnkNs8fd01w3NGr1F9
3qTU1WDU2UBXddGLs8ruNCyv5aw5UnocVkdVeTv2u+axEcc41Gitwj5K0DNqm/xHVgjvRrxaDa/c
sKsymwjC+BbZMIZ5jEAUm+XY9RWCFOj4YeWZ3a85mtG//0JkDp4SRyK76lkOhrbMMl4mYWYNwBOp
bkQw2Sd3hhrI7SHM7i+b/76OnE/IbpRNypKmnYnKDbktvtEtQdOVH1G+ttMrPoP9fta+kcYYehRX
Mmjf4Dvz69CvvfAQHUxfpshDfBAGOuH8yew2spikXROGVdSLD1kabQvdhwBOflBuwsNo06Z36kao
CZgoMDfBFHBf0rtWvxHPWL0qd1rYVJilibBYZpIWUwSnUjqgnBQpnJGW/XflRhZje5O+TILSohTR
OsVzeI8ngye4FahObg1sqKuAuKheLuvNfv77O39jUVDEDmV7k85eVEWH52vzkCkL71S8G6T/v/Eo
egas4ZlgLHr0sgcNA8vlS3LCRLatQkHzB4qZG9rSYeUF+N1otLlNJp3JEyK32ojReSk8JcL7OHzR
uscs5hxv14FtpDCupWqErBgWFHcmckUy05oTW6i+Xf5KnJOwEzKAoyLj1OAGy/I2bgGblj6S2W4m
7jD2rvM/H4YdlWnURmyxcEDHFeiLlbxi3udec6bXsLR6zBwJ4PlNQAwTf1kfLx9x/xoNUVdR70NC
xqg+BhhDEeTrSKyFF7k60TETyb0sYj+/Vc4ymFiTKw2WRWsU06cjBYMb3kW3uo8dETCf981r8UST
28ibIqu+j7gw1bsBgeDuQOmKlJNdgQHlkaYnAvSknl/y8K0an9B9kbA0Ill9mNmZ8oVz2t0b3Qhk
1F9VGy1TcrDt0ERlfIpheNqb5miWZFee7NHdavMnR+bu82gjkzEGuV/KRKCg851LXlUkRxjFfaWZ
Cha03jiy9s8HNDp4L2Rd7NqKEPZ6WVC2MCFQF7vEARs7dkarXwBbjZUcH7HvyN2P33WY2JT5j1RG
h8Z6TteJEnZWGRhWqy8xGKnapTmOqhwsMqjGs4dSMx2hF46Zia67EmOQSbaNUeakox/91E9xcfNL
GLeKxoZsJCWo1EcvxHBn4lY3nZWCJWQtrBYTYS5Fy/tYENYdurqYeLwX6q632PwCRsOWRo3QeICD
beq7KHzIE+B9vvZ5YOpuXnLUmSeL0SwiZcmc53hGiWIJyFVbNu864SYz37UktIfR+9+Ui/W4Upb3
ihrjM+cAH1xlt7BRuQNMuYt5S7u4ioCjER8zTjDer6afL5R1v2hdohNRQaXTa+GHeas/JjfFA103
zN9rwMZUT6P/zbhdHIpOwhv23PdPvxWbXYYJp2ZqpJm+U82bIrrN1ZOcPoujD2WO+kPafb18w7vW
qwEYWCMGXDI7Om42mZij2wJOlkmwdAVoWBjAk9vKuSxmv4iiGSYmRxRJNdgpmAqTNtqkx5CDITiw
6biho7vigaKFtD6Y3Xleadc/bOQxNqFrRV2vPYhj6V40fasZBzj3U+IL37CvjDJRpASXj7ibHGwk
MpYxSamZypjHcGZN8OZ19VNjeNDV4tiaXKzvXSvEJDC8rYj7ZKdxUlL0MTCeUPwtIivW/CEMSByM
8iFLrXHmtNj34/VGGuNr62EcojHDU5Rys0z3HcZKRJcEJLWj1GlBot1a8PA3aoAEkkv4vnutG+GM
ezXkpk7IAmbPrnSjCY+2YMrAUuhf/ni7o+Wgk/59o4y+DCA+UvoUJp+oUmnlMLVSvKpE3dOFAcMR
6XUs5lehkFvpknLcza6qbkQzitMk4xSrOYJ1lD1O42lqObXvXRM//32WkLLAZt1SRPAoq+GXemkZ
wMZuOG5k/yW6EcKUvbLBDJNCws55oi1HVcjdsHpuWvTg8qCS7CIu3S5JUb0srF44XP52nPtjCSLD
LpmlpoRraU3ZSmrBqToeuOr+s14nFCMGG2pIT/98O6VqQ+qZfqPJVrF6TslK2yvFb+has8+rwO6r
/FkYPfDmoWY03TQIGQ40TV/BfIkaWhA3igcGDU7u8i9fzVRETcXSscnOihmaEHaKOGGuKp7voiV1
zPxLEwMSTpQswaicFbyeYXzbNYat/g2GqWrIOpplsmYAHfrPU45tpSfqAN7LMD2sShAOfpV4lzVj
V/MNjFwaqihqGmF8R5t0RrpmIJjV0mNZnIzwazH++t9EMH4jFgewaVLFyELXVA+JhN0Ujn7vlyM2
x2BuCsllo7cihggoADndNc4xRN5eqdaKHqZ2Vfrc1Ybd98NZIjvRbYbSZLQhyhFUogCK0OhYXlVg
qi99XoNxdwAY8yWapGLRF0NI9CNutB1dPzFac7RyKM8eBbQOgaoVufULPZ/hxffANfVmj4+xta8d
Z8FMWBPTARRn64hDhqe8uwIFYye7f6MdZxGMAqKnCe5PkMU4EnaVNHBYlm9V+HRZxr5vgg0TRHwA
+JiMb4rw1gVVBsrSFBRj8EHSZmUoA9J6TuTUzmVp+7nxRhrjnMSVZBqpcSTad54xdYF5eC+cLPOB
srVJrmn3yAhkK3PMQ1ZaPN+4n0hu5DPqInVtrPQLkhH9EWTmrnQFch2PPqZR+0cCwkvHubf7SUvQ
CxtLTP7LPk17cs+MLBGLX4KPofQ3/efl6/2X42lAs1NkzHZ9Wm2QAKCSNwjWWBR+XdwPLES3OJGv
5Dj6EWavOd9zf/7PPAtkSshjHceC1saqs9zTzRhyFbnhU+fTqX9yQnnCz2qH15/aTV83MlmNLYke
DTpmW9RU8jFsiyed8mtAYpWtqafV471a/AVNqaJuRDJqq06rtNZ07FqV74voPQEwaXNTTQknov6L
eZyvk1HPJJ0aEwA8yJUzT/tCOddSz3QjPFwHrzrApRUWmrigKDOxqyIH3HUK+rk+VSNMhHLUtkCY
y3ZTVwWbuoWIz0msyW0PgEZzCls50WGoxONtYO960LMwtqe6NNoI8gMEJnMiliiO3irmDkbsOJf6
8ThkD0VETTfpYA1om9lLbUciZnEEHW2xgNn+MhfZM8PlfRWW29TMbxIFK35tFkSoGZYYTF2j1Erk
BoNnurXE3+UIDChi+BcF5+2PYhyD2s//SatHWxsOA1o+ISd/oeHh0rmZ8KGX8pRXtLQ2zp5svEYR
QBALTH62oDvh3TE1gE+yJFHGsj7QQ2W2myuKTbZmAEb9KGOVTnMS7M4xSpu4i5cHtS/q1vg3Y/1k
I5MxSqlIiqQUcL4hw9DeKnlLnB/VRHz5C6e6lcPojx62Yo/ZH5BVHUan/Ilk806wI9n6SN/t0sbZ
OBL3mmVbiYxyDJKglkIKifSxTK7XqzKoDsuBn6rR3O/SZ2NURGo0eVExBIltrRakhC9DAiz73EIp
oOsOWXabjyPnbDxFYTLergROldAgbyedK2SvafPl8t3tOZXt1THZbt0OSTWJ2MQojMEdQtklYxJE
dW9fFrMbaQFkommahE8PX4mb3eSd4TIPoBrBcLPqLy7glvD4uQGXnl3fUFepFRavxb4barcS5T8l
KhXgy5IYJrb4+UHycEKw3AGtr39Ob+iupHAABAEXX5UG088acj4nE2y7pVxSodaoYSc3sisB4TR8
Aim4hdkTL/2qPly+V6rZn8Vh90iWNCKZ7CSfEU1YQFpnxZHj1TWztQVgkOCJ87ugiwXnG+7KklEB
MwAAjDFSRvkrrW6IMUH5hfAoLD8W2cV+gxWJvH4cTw6j8uHaz2rXNwqwkYIm6a24+tkTZxDUvzGt
zXkY1RdUAdwkqaE4uvJzHZ7bJLj8bXaHk0BD8Z8LY6chtLaPm7RH8tw68lH20y/EOhMyhUc4RmAa
d455Hz+vdhz0X7A271/+DbvmvfkJjNnBAMrWBDi9UwijLevdQ1imdp7Nh8tidp+V26MyxiZgk7Gb
GwFFFLRQ1+v+unDXK7m28qvxqP1Q3PLUYalUc4ejzhG9ry2KqYMFT0bFiIk2a59nothBW/Lez6Ov
ovGlN91edTgH3L/Isxj6Mzb+C9gDpRStyDTlESzZZXU1ReZNopFfRqkFMskfdXWxAI/nJMkblsGv
RoB4YVaEmgd2a7KSN42/f2wcWhQBxS2yw/iy2syxVPWo50jHujku+WqFvVvNIcdI9h03RsdVMCKI
RGVHbExjWYhR4+DhqfmGLQd0G9Xa0izDWoAXvwS877nvtzcCGVXKUORRIw1VsvnH8EzZPNCrBvCP
1VynQe+qoJMFszYnZ6Gm/smNooJvyHjVozHDuIJikJcuDPFeUUB5IncWsKstUibYP7uqlMOinXSJ
I3H3+50lflTIN/okE0Xv0C5HiXNO/bIVrtdRD4zBvGlT5ZGju3v1JQLzINgkhi9ge8atQIiYagst
IlCWbUtwe/catM0+t0+8m4htJDFWMghpUdUD5rHSA11mHwMJRVsZEzw5JxbRWPPpg20E0f/fXJ+p
jaiM0AdmN0+OKiXWWt30bWnFUe3wwaH3pdFJRJPgnw8b2UhLMJSsTinKjkWOwq0u+lM6HzIBMwyC
6dblg7gCmmZGpJJRN6hXazSlK7UFYWaY2MWyPgEczCKdyhmV3k0NVQM1PDodiVH+P+9AMAU1q0SM
DjdgPS6z95ILik1N7dMtg6IXOZsI/hIWCqcpqozkDdY9R087rg6FBA5/dl6Dkc/lO6+vvtsUImdp
bPd5lEYpFnKZMnn8NHCkKW/tUsv9VUxPIcwFj035uoxfUjJzbnKvQrKVzNzkEA3L0BBUSOYIUJnZ
ZGnVScL8uXLStRuC5y3HIGkSeOFe2a7zoibGuGQYUhm9+hDb5WPqYNvRm1GoGH3hIPM+5K7+bm6W
/p6N/qpDnMWJ2GGfFpNUnRMPd0IWWfroCuP95aPthsmNJOaNGZdzT2YV9bsldPWktsgSrNXKu79d
d72RwsR8WUlzcUFx9qNF2t3knnGHCXCn/V671fXioC/lDSBQAJbFgQcwuOu3N6IZDyeFeRq3Cp6a
uRa0JFj7L0ZoccmS96XQPVBD11WR7d/PSrx0dQr3luWHJtGtWvWqPhjUhJfW7GviWRCTawu9OOtq
A81Irylm2nSar0YsW5BjaOUgCeLVd/cV8SyOibN1WEbRqKFvuaSPgwCADr+RrkLjUA0ci97dQCLk
t6SPyuFG5cM+QXJE4UboREKRW5RME7A8z+HPCHsWTmj1NjAB5snqOP37fQs4C2Z8CXgCa8R2oANm
OvD97wBTGDaPf2Nk0G/FQDcD//xpzmEpCoOcAeRSzf0BeV/4o045aI/7CngWwah5hC0qdLF7zMP3
utN2k92HraMaI5huir9omCOq/j4NE8rzCPk71mnRGNKCcHW75a5IvcsXtq92ZxGMlseNXvTVin23
qsvBTfeKqVJrAl2A3MZuO4v+ZWm8u2OVPJWbSZYRNcucHPQBd9dFRym67bu/6FUCXFw3TZHoWKZR
2JZrp+nA6WiVFRPp6nvtrQFWkEGV/P8sMnZ+4hnwTncUEk0FuYCGVBIP/D91T6vIOipFJjrAByiv
i5vamwPtQE7qrXRcMHgvcncid/IC4NoDkFb+WIxHY/lPkVNK+kgwcoznHkUbuE9+dqJA9L3Pg1bZ
AR/8UxKj9YM5VVKhJcCxBsRpf+iv5+v2MQZymYEVVuITd8aQpXBM3eQReQEFvzpcVh35s6b++QsY
Y4h0M4rVFCt+Qle+kAH06A0ZLNIUXryighrmV3P6tDTkCLbx51Azg0hQrrWotYScWEk4OQWqq6LZ
vZeZfh1nmFrOi0DK059DHwW5ihnF1GisMCtOYUIhDvTJvnyCz+4PB0AjDb0QU/48BCANetJFOr1C
LM1IuhQYBLBdocmx6M82RsWY1MFDyKc2NtFTpTIiiJm19bZvl6DMvrdD5FbR2+XzfE4NIcjQsKxt
SurnDmEi43tkdSo6NUkBiHFMtaOMFkyC4FHBtfOe9bvffyOOefwWQzsAxHQSkQMXV8ps9pYQfx/k
qLGzpbiJal75dydO/nk+JjXURCwira0Jewa8oWKDry+IneWtD4hrnowBIw+0uZz7vLXLXT3ZHJRJ
FFewJQ45CtPOKnhLcuqAtRF1nDj5+YFEz4YZSA0ovZ+7c2M6zY054dv1yKgT7XsTcxLRXS00FdmU
Mb1hwHr+9Exhk2m6ruiio4vPvXit5aWTrMB1STjNr30XuBHEBLCkKQDuowyiE5Z3Sfmgp6Irdc9x
mcK+vycjNpAm4W6YVA6Gx+5H2ohlIpmu5atEJhkfqcdOo2f0ftdw0qXLV4iV1D+vcNYnEmYKFP7/
SLuuHcl1JPtFAuTNq2yaMlmu3YvQVt5b6uv3sO7eLjWLk9ztGcw8DBqoSFLB8HFOj7JLiYk/oGm5
xCYu5g6vv2TObAHU4fdpDLYFIbWNPamAd/Xlhy2cscXfftS+9FjvpVzEhagp9Zoc/5nk/SmOecpy
JmExACM4PkhUa9cZpIPSrXcU1G2ele+atLkbMGQqbQafpBONq1y4pqO4/VaEBQoaptmcZLIEU4Kw
SNOiVpq8fnSe4+xJrZe7bbAujiS5new8TzlYHiQsKBsgXgtQjHwwrZ/JrLlrO3wjSxtMyuJVVg4i
A/zzuh7Q+PtsK4ZvrF2UY0hQz5uPFklXt7MAmdMVFihXddttSuvDpAB5ceh+Xv8WXDPnmCha2Kgr
vGsxF1LsxEadYnzLeSLdr2XySfFFxoaNaIBFJIiq3y4NaGfglQARXvYd5SYHrV8SwFfW8vNgP14/
EadOSj/325EYW6CA9zjTExhSZXIxCQAGwWFxR6QaNjj11LPk/wVK1p8SGaMwDasGGCKEYpTIk6Ks
ZkDFTSISasH4IopMeIEfQElkBcMWMsi12Y412OgLNRtSKm32KW1oEujHNIwPTtSE7UtyLwo1qXFh
389eIOMh5t5U7dVMZNQSkwMQWQ4FNtXF4F88DQF3pynL4HB/35jscpRCSG/ChvdrFOt3Q2e4+YDS
HXGlQtT351k74EU4QGKRwfQqM+qYY7pa1yRYO9vEszeU5wbdurGr/VnWRc6J/8V2whiN1JaqmMCN
Qb/YEshAftHO4+H7htQ+8ZqnMhINN3E/2E4eo49dLHdIVWgo0YI33D43RaAmgWae2vywwcokpsB3
cN/c/joZ/1Rvmq2DRw8nBJTOYCnnPOluCQHvK9EPipWt7pxh30EyojmT79TVAYDs6ncg6PqLQGD3
Q9hqfpJLuWZJMcL2FESFU4EGwkXpem82BSENV1sVS9N1E6Whd22fMtswHNckij/XQJkC1FNqRKkZ
FsC52jrReBXP/QMC/bcw5gU67dDX+A8Kv3GQaKGsBRIRfEKRCPrvO/sMgiRVX3TM8Spph3F5y9ts
cq5UOxRYZ+69IWOwZZMu+7zrYqUmlmIHRGrLaQsp1Wrq54AUBDt25lFeABXlLvCtPotQDLjn28ll
ggBjtMvFQvvFt39O2h0Q/eQmuH40kQQmgF+1edlmnape51vli74cZFS1rsvghk5A8/l9fYwmmKQY
pmbWEaXB1aiUUfxk+t//occUjStybSSKC6hsobQF8OM/VSLe5h5z8sgMlullTqMxf561Z1mUQHJz
fcxM6BjiVTAhyBYyyt4ZZd0hEOOlz0qYenM4+0ZYhqWCIRHpC5hD3Oxm9cjNGPU6ls/Ey7F8+7X7
DYw7wJBUU67gUfftL53p6oBUkx4dbz31IHfGVu5fzddi7cAyLMPE7SLWZKqTXTaRuFeRSPTw4uPR
9LaDftHd+B6Iv7ei4RSuQ9gJY5S/IkRSVTheJEXHvA86rIcBwacNAf/qOsrJHkX9R+4r3wlk3gLI
CjvFHKE6KQmz9KDkt47uZ5jezwQ4F5wm9Z/3yDwIq1X73OkgibIR0Pk980f2EofjefY0ULgCsdHw
ZBHPMFdfMOjjAHYKRTiLxS0wpI1oy4wLNe6VcIvdIkBxyk+em9klABuuo+rb9YfPMy6qpitIY9H2
xGP88y1OZqmORQUFlfubrDSjQYOhzMzouhTOYgwmaDXA1+B/qBux+z4EO67mMsIL0KXt8YKCkU/u
EVf66YPIunBPhKkJTHJgthUUH3+eSEIldd56Gx+uCmYtWDAsJUpp+SJ0HYqoYA+G3QAzBtMuixk5
ByLJJXvI5POaiVwz/8rodpQCzF+sJTJWspr0utlQB8CVaWEFPSCaqz4Zp8YHGkjtX/9AvIes7oQx
kR1ILMHGDkASrK1i7eZLrbgJCKDWB6v7NeS1Jw0CefTvsaH/Xh4T1815ayqZicNNqnljd+Byay0f
u9CusehRpY5elxfH60fkeZ2dSJOpQ2xSE9c1WBR9ycZmSlMczDZ1dTKgwLJ8vS6Krx+/Px27dABs
vGo1CEQV22FqXwBwK0mH/04EY3n7JZlTucEHU435pOPikNo9t5loYppvkNAFwOQhpoPA6MG8pnJx
KnnCUZY4kE8UqCYNtce8esV4bb3yRZRjcCb+YSpQ8X1dC8T+L6P38bpmwGKXNn8i7oplqdIvDkUw
fusPI4ER7D1KGUsReWxPjYiQ34n77UzbUDG0jf+yvYiu7tXFMRA1SKXsypMPTKDQJKNA/7nvbSeF
iQuWRWpQ+sEh/xnYoWiTdFxH1O/ghnXYBvx9GuYyp3oiWm8iQ+yLwSPOzTz8ku1jioqPdjcASsG5
WavHLr619S/X9ZMzGkk/45tkxqL0C2aVugqStXvNceMIi1Tn9rB6/cGILgP+z+hSDozRky7go3CB
UOKLlta5L373ExgjoyZqPhPaqaAg20tpX7JWxsgiXKkwUeXaM1DFaQg3MUnDTunmw7y1RYxyl7Re
9PFmaR9T7aiqN8V27kUxEFdD32S9g960EmdtCDJECvAdTwDAVCSvmUXk5DTAeWeid2KYl7/Fy1aW
PT6gPjfeLDsfpxZDTte1RHQUxorJitPG3QxfTaqf2pwBlw1Tcp+vy3h1+O8OYoPMT0ESYKNa/6cJ
AyCiZeqYjgELJpgwv3adZ6Hhl8tuAmrDOQDPNiJx4Di7dOttuhSh6INxi/uYPPz9C5i3sJkSxQ/E
VapbFaD860qLE2Yo58KyepkVRyT9VS7qi5oWohFo7htAZAfEWUzO6uwU6YAp1XUDBpGvKa6lXpz6
rljDWTQ8S6/w/RW/SaG6tEvyq6JpJmOmKeraBhVGK2dMd03kKWn9JH++/j15srBUY9sWxdgAi/ef
snKzHSVNhfrHADhypnPm/EyyIF9udeX7fyeJMdLAOHYWZUFsvIzlw4ZN/2XKomq8DAamEdf/P6wA
UBB352LUtIsruV0GuvC8gph1XgPVGb0MaNXXD8WNK/dyGGVUbambpwyRQ30DIgRUSJA9wSZT7NW/
AN3+80yMBXayNt1Qz0JX65bCqHdeAwB1I8LUUygqX/NMCfbuQQEDLEkw9DKZYbHJ21wsqJWrKYje
e/R/Bmx35qIVeG47lfLMyBoGFhCjMHJSy57luIT6mQ+rPz7X9yhbe2vuYdXllB6G+xQIpcplE6J0
UnPLPjFNBQsySss0MGHkrl2iqHmBJ6ZGrzMSyOudIDuaoXoWfTaezQCWuGYh68ATY5EE9HoxsUWG
UlqCFH4IKztxUdA2rfC6JnK/2JsYNosa2xkA0i0qZ3F1Z/7s18dJEug611SgxqQgG5QBRss8qbU3
9XZKcRCzzt2hPGld0E+/mtx2tbkRuDJeRAeSICAvYKQP5FTM9xkHCdeJvUpfxgB78bMwOhfdG1cy
MIBmh+AANxZZIPK1I/NOJ3YyGbM7K4D5JjZqFHF97sbs22oWR7XYXDNWUZyYu/tVUm4Bh+JKZABB
RzffaA1G3vvJT9dhDWTzqepRJlXkU2WtAIEELsGs3Jmqfot5+TvMO0d5afYnM3awj26jga9L9Zfe
1i5YBglrKTslnQZfRryyNT/8hXLsjsZY+UZvW7maEBlIMLZa7PXqqSj+RgGRaOBFOUhv2EwjrZJM
qWYH9h34I/nnYbjtRASaXA00LBudLKDhoP30p7MClGG8NbO9IU1zlQ2gqQebRHMf5s236/fFVb+d
IEYVFidvjC6B+hntc5I47tx6TXaa9TAHnlsFwOTt8bpAbvMJAHXgZ0Z2iNIxEx+CsniYK/p8KcE4
+VpjMVvy0PO6BwIVhsSwN+Jfl8i1FyZCGNQpdCgj40xMbHPpKnCM/QHw/D2Q2bCWmTxdl8FNWzD7
9q8QNrjOnalq6Ho0ErMRsDQpwNAxFP9FClow1aLU+FMHgboZ9uitDYpnXCavfhHGiyrP1u9+BHO1
bdVjqazDSenSufrB+FhEsoN9HIDjIE0SbtfykheUyhR0m0yKd8+YyZwYi5SvSHnz9qGU7jfjmFgf
7P6oGgdLCH5FNf6dzaIsFSaQakygbPz5IpRSrbQUE9EYaEwO00MTOSjGr4jCK8wWijNgri/biaP/
votMV7VIgUIFcaQ4ZBY4MVQAFh/tzPgb5dzJYe5wnlQ1myTcIWnLW5LGWNnoT7VmCbpp3FQC5FK/
r4+J3pIxL0lZw2aRk4pRyeKU3L4iIt4KSwdcrdhJYp5bOmSYDo7RNqekoLRzUT5BWjAeOnTTiD9H
bWQd5YODOsz1N8iPUN8ks73WqqrjDbwIG0bWqeQShCb9mUao6nk6XJfFtc87UcxLm+OtS1YJz70B
nkyNJqh1RxJfcgjWjkyBu+bW0nbf7rVYs9PFjaz2SGLoIh3nUOuAYss0wLPHrLp9gM1UPNFHFB2P
cT8EgFTzjBkTH63jCPTpntGvN2uhumqJFTv0Ta7fJrfcpAEdCg4PVRDs0P352gY76YF0hIxJf6iP
Voj9KGAP2e50BHhOKHpy/FB8J42a0d196hJwXRCSUQ9EwIvhkp+pX3jmKy3jACSxOcpP1kU0tfIf
nuDbIZlLrStwiw3WiKgyUTGQ9SubltNgQ0dbM6hhAazMPhNlC81eFPBxkAORT+1OzHh5pYpjfYwH
2a+G7H5cHLexdBSZSbRp1UGSlEMmpS/10PiFXERNmvgbKOTyQffRikXJ72fc2akHgsnDKg2eNtgP
178/10Pvfh5j27tkHLKNdjsn8FzboJuzxzro9URgIOgp37uQtw/A2PRyGksp31aEvc4USACns5Px
eP0kfBsE7hysxpmUfoKxfmMmz6OCzQGULynxuQI4g/i5OOphecoF6xFcF/UmijV3m7EkDVoGMOml
bwDZArM15nSXWIKPw3+cOznM45QJwIZRZIDnbYA7SddlxoP1ZfNQaQCduyhae22vv/tKO3HM60zs
1S67ON5808y/WeqPclvcsjdaj5iKu+bSR1PposSMn5Ny9ksdqzrWGJqSMfr1NgUVVhPdQh9PslIf
l1X3LB20hfF4aCZyLEfwfUirp3eNV2ey4NtztRiwqgCjAcW5xSJaDzrwl3Ubn75Ys8PUAPJnsv14
zQULTFSD3t/PmxjGk8fNUHVNjc8hrXe1/d3Qj3U9eot1mJbLVB+U5JdApalduiaQUWmnLKQVoJGY
X/w++9sN3KpH0TI0griy8MXIu3wNQBcAoxeY0AZSx5/2uWy0UdkWC34cYMNlOJ9LX3rSQtObEi/2
24PpGqfB3wLqHJpQezHoRESY3kqh4OTcF7b7IYzZ3FDRsNoCoYzhbmF8ontwmIvAKMaI+q8dLmBD
HhHMCKRyzdROKmMNKeu32WP+kTZwPyk31IT05+1R/u5EZojgqXUdQTTDd007kfQidh6xTKfEUQb4
e5KipXMeqKefz31+PzZ32hLY3aetEC00cBt2oG/5/ZmZ0HfbOmwY9BBaY8OQzo2ipBiqn2mVSgO3
k+V12Nhcv9CtTXIwaoEz4IY4O+nMM6r6WUqbHGZGTpfbsTNDLZF+znp5NAbMrg6ijQN+0LGTx7wi
S0nNClNNcD6Fq5/koDt1Ec17k2c11JGjIYsKgPLkX1cmrrF4k8ouO25F14Ciy8Qpv6j9Xb8Elh05
ySV3Lmb/HK8/r0vj3ymt/RkGxsDZvXMUOOV80xHhtMnkbtI3zThp6TEfH8dM1AHiP803UYyXsEeI
aOjgAUA3SHmxu6O1BVv+/152RNyEksG/B2IsUaJKfbLJKWKz7aJkvpHeL+Q8tYLkTHQWxsz0dplg
IYsGhtVTZzw5pU/G5+ovMNz/PAxjV7DrFedAGMTQFQogMGXaqylHCRpMnZPffwUWS2Rc9F7w0LgT
UftLZIyLkXZFXNTwH9VQPmdbEtbd6pZETV1lyS+NboXLkvtrLt8a1XxeQAOxGc7jNGCRL84fdEe0
YsCN0RCZgepMx5qYZjBPsSNTOjgxyrslmM6esxOaM8cezqyNhMgFvJhgJ4odHinsTc2xWwFnfRgw
ae2E+X0Zwn+C77A5dmH65e9S071IJlwrFaePLQvuA5v9Ciqsjqs0ejQv5WNC1sNiZJ+uP3qVr75g
FtcNrOqqLBaEtAypZBNUk5Ou/aCDyU3uEJSp40FN23On5+5aGt4wx0hU3SEP5vyQJeQ4xbYnY3in
73RvXeVQGb7V9V07haPsHJWl9MCB/XXDlKxLUMlFLiLIqvmW8fevZjEl9F5a0VZDscCuf1TN4Jrz
jZ7n7raonmVexhwqugTXb4ofSaNs/L83xfIZVNqmJXIHj9dj7h6VcH89J7ezR1Ez6p+icgjfGL8J
YyzkppGEpHRCL3W+FmvUgghD+zp3v9JG8MB5Oq7tTsUYSbQIktjWkFzO40NL908fakt0c/RvvItB
dzIYE2kqjeqs1kS7WDStakFpLGM6lW5otS/TWQgRRx/JNXn0zLuAaFFbSXVKRAdDr7mkae+6vgiJ
ldruPOURUPfOydC58wiYTdAmul0qYuEWPCqDMZqSBdL2bMWlYhDanQYSJRXxN7TT2kbUzqCRDntW
2ELk14aMkhYLKYHna5WdCnPYWt2PtutcxZkiLf8Elr3bupJ+LoYpSCl5h9uZKLYXWuhKuREdmZLV
HbftZsnu5szrhIw/VMPfH+zNzjNKk2Z6PDcoifrTVF7asXebjRyUSj6lrXlb5YafLF3obIPXWObJ
bNB/W4jAynBzmf1RGUWq7KZV0OLDKzzKJ/1UX4AkHGlgiTNRn4z9GLFf/lh+pUFuGqS3ySXxqjDz
hejevEe6/x2MPoEIs6+xTknrv7Kn+JRIrT+2wC+XPIxTedOzObqiTObVhl77AEyEr2T1mJm0cCk7
lWf1+aFpSeFa2wKYJKzLW9PLUAM/PW/vTG04kKIN89k4GrX5EfrvNrDKmBQDZXt9aM2y8WR1OGyA
YAViXdjKXzWrCLsV1KzxOrh9WbizNP4oM8uTxtglknmat+xcjWawYpx8XetDrebuMqa+ShY3KXNP
1TfEPokHtNU7o+6+bIocrDGWZYoRG5dzHKxT8ZAXyfOILqgaK4KsS/QKmAzEBh6OISc2ip4lBraX
B3XefsiYNKuKUrCty+257b6+yfgCRWqWZEpRY1w85z79DHakk30B4MVRd9wBRdYk7EWDB9zTAXcP
i1bYgbbYcWo5aZMxMfH4+nE9KaV16hUrwJrtU2ONgovkGrCdKOZ0a94t+UQv0q403XdyEuSG/aFT
wGQgA+KlxgZF2YnOx3Xm+k4q4/asdTblREYG4tijOwInyjWHze3X9jbf2tqtwd+3yiRck6dCIffS
/AKcMEF2x+0M7H8DY+GsjcwNKAtpUywGaj8q5xgqMW4p19d6KwlB2Omfe/eed0dmjJmJRLNOAfru
V61yAY73SU50QVGTgzHtqPsjMYZKS9JOzV67tYF9Uk9aWBzQIr6vPw4+8btwOa63/f9h44ZrHxUT
NBjUFaKx/6fDj3ulMhZwcADC0CvNL80QVPI3QfjHCzmxMfGvDHZwBeA8tYQQgvZxxhvY/3AJYIlR
TlMvY6DiaIWfhP+whoqaD/zX+CaaSQqmrp2LHP7fT3os05NvOjkP4DDM5+D6GbnXqIJZykQZVHkH
AmM1Rd5qDSx+i2LxCsYZDauWySraquS++J0YRknSHuy4eQa9hz/xzFV/aGVybOwtNHISUo45gDu8
XD8Z9wZ3IhlftnRatWwjYvdhu+2xkgu63LVpPE1/ui5HdIOMV9C7ekg62g6yx0cruaj2bVG2gqhE
dBZG2Xu5mrV+gDbUxqOhftftW0t/TuTv10+i8TIQ/e3K3sHSx0NuxcDv8bVBn4LSqSq3jdujpU9R
rWHCRJeDRK1cq0m9FqXdYUpvrDy5r5f152Kmj8A6OLaFcpMuM1Y8tjNmRa2gj8tfzlKdFm35mAP/
DImuOxjThzXNLlNZX9RN+ZgmWJVT1TBR9RsDU7Kyljwkee0WtQQ2y/U0kVKgHKKTMs8rNWt1qCS8
bKf4goJ8ks/u3JxrbFzOItXnFhL3t8p4O9uZF2OYoYjmbX2T3QGdRT/RRlN8hI/LborGLe/0myx1
RQtS3CrxXjLj8dJmmauCFqatEbDcXTkEY3mpFinQxjmIB9vTiH1f9n1oTbZAYwWvQmMc3WiucT1Q
r2AS666rbcR4QB0rRewUArui0Z+xS/vGUSvR4YZdSXWwpzRYfWjkUNWfZ2M9ZlIP3C7RAhX/YCgw
Yv4UcH7s+N9SS7aiUw9erWhtyI/1ZLmOKVrT5UrRgNHwOmVosNs42kxKIpfQmbK5V+wHM4mk9HD9
tYtEMGqp2E5FLApg0MdDOM6VTwbJ79dMFMpyP9HuKIwSmsVk15MMJaR40jH2irYDYrwA7B5IZGgi
NV2A4A5iaBHjDgfJGpHJTjKjg9gR6KaVFtbo2EB3MsDncSii8UTZn5SgvMPa/cF+BI+sJ8ze6I7Z
u8BrJ5rRy6WMp6UlEC2f5mN1Aqwaplp00G4KCx/0+t5LAp+hjq0DBHSMa9Asa8nb7LX3lr/mqsVr
foizuXmwuLF3XWu4IZH2WxzrIlYVzT41XeGJ5hRDr6AXVK3J6+whGGrLBTnxyVrKZ2hvJzAofGO2
k8yYbAljrsvSUR9Yhkn/q+leEmAMbdpHa3kh1Vnuj7NoqoYf2+5kMm8EsM5lXLSYAdcf8gs4KV4s
y8W2WHJDqZowtI9mOkYwfEyTGj+u3zPfa+xEM89myuXFik0Y0CFQPmF7BCX4onAxpviKXAeSbuhu
OL84F9EX5pb/sUXyr0axpjufFisHQAAaX7d0MhLIzx+NuwrTzX53rAPpOGFK/AwQEMGBuS55J5Z5
MpjxMbOxgSIb93ZEcYt8+9JFVlAdgdQOtucC67Cb7oo36UUqzcSmjjZJMRBBEMCl6qPRyW6VF2Gy
tYGljU/yEntS33yWF1mUOAle7ms0tvNdSTwAGmSF3PToTO54M0UxppqwXyzdEh8t8r/B9KYG8e3L
MqHq0INJFgxkaCiRmo7JJ1vUJ22QVk+yfqiMLwAGlYS4tPSNXDFQGmOgHIUG/9RhLh6tBA9RFqxu
fZBDilMgIuDjOzUsk9JWEZgZmaBfAsVKBTJeDADAOtlZUHZePrxc19TXauf7E70JYa5RWkxnrGlt
26j7D4bWu3PdB1b12WiNF2MaPiCljKyi8yutCQkAlDdi36nVArSaNbT18lGy+h+L3oT6kv2yyeaN
cnVqNoBXAARGznN01xaXDLM7SGpAzE9NBqirYbkzUSkjFXg0E9AWqOOtnJRR3KoP8rS47TiGaq99
HecpGDus+FQGEHvSA6m6O1ORHpW6DmsVRCZNelk2NHB6lCyV7K7LanftpsAkSnj9lvglLEwb//sp
mO8+Ws1QYEOfGrAVw9UFmLwUgJtFdAQYa6BRHIgWAPkP+V+J8L5/BoNSNqkxSnN015YOPRXREuqh
ehB6BX5E8yaH8UTWSqo1X5DxDSfKizTfUGr69N4+LhcaWlCyeOp+s/BvOkSUx+ufK8Vu158HHJOW
LFmG/KzGzJSaHjPtyVAat69RIdUFjv76S8L2zp+ytCGfzaKBo7fT1IvzwJq+NtXzdR3hm/y38zAB
GskxkGfWOA/pMB3byccO7cZOCcHh4A5FfrguTaQejIOxiNE6hQyFnJbV07YP5vyQSwCIH4MOsFqY
yFo+XBcoOh7jWCQl35yGjDie7ZH8vNkv5mxjZ4e4Td0JPhf9W//ZJmkyY/iWMulbyjUNKs6HsQuU
9Vtq+hL5dP1EIs2n/75zWWBUq/WxwnRKnKL/nh5VnSJvSP25314qXWBnuUfSZezCAZQANEzM91LH
pMwk9F/9asTyUQyuw3Bt0RBIBBkKV9N3cpjPpNkkt+2ufC2u2AD4QyU6ESzJ82OqnQzm8yhTTkqd
RnMfiKeFlu2Wk5uGpm+CqlULeg0dpNITzB3yi807oczXitWid7QKBW/qebPDgLVMyVsf8ju6XoJS
x+N15RAekrH4vVwTUqg9HUIvzpldfGwwjLwtkm8o7Rlkv2fbKe6tRfmprqA+VwA+1cgtoI5ld7LB
VCa1ggsQKBC74qMWmanXHQLZTe0fZ4z527HytBHDg90RRa8iWYxP6OypKonp0BHI7NEElRy2iWI/
HRE1o1l3TM8gPT1iUO8guHNuovn2jS3GJazDNmn2gDPqEWWUVSiCN6YOi1BUTOIaMzANvz5GcOsw
/qACj6Tq9LQfaXl5/jggLlad21I/L/HfdWp2shi/0GZaC2VCKqA/2FF1WEFVq0XDTe5WYe0J8x36
196Zzp00xs4UwxRvimpsvqW4dgS0f5DHUpzw1bMBgg4cEskXyeTa0Z1IxuTYcTqnZolZlsZJnm3j
OdaIN1qXOk7B5RHPbuo4IpgrqgjXTslYoEYjnURUKMoCcAQS/MNvWp7/4TcVjVHxTeqbsjCWp00H
0zBLOHYLkLVOoUa2vkWrYQhSKP6jexPDGJzEbMCHRCRUcUlozeC5wA5EcTEsAWazQAxL/gbcLM12
gHfsG92h0W6b+FEtw0z9JnjKgktjd2qstOyzPodSGO1tpp/LIuhW39SjuM9dHSCUc4n6SlDXOCPQ
KD81QFTpRH6Kmql3WkLn4ekqhG2xq5cpAHASLA9uftJm7ji0wQBSogIcKdImR7MS9jOgesy7vBTM
bXJjM2DZAXrIxiwquyxoFh0aXgPgKsz2Qw2PnxVuax0c1XJj/UaziLdM4fXr5n7UnUT677tQZmsb
FP1HEAVt/XGcL0b+sMhh/DeY8/pOCvPqtkLbHKVW0eTO7jOg0farq6d3bXyny2lkiHJtrgbtpDHP
rmttqR6WCaS9WIOfltuKgPBWBEjF76PvpDCvrmm0flNi8Ix2vyjMonIgudvBy2G3LiRnYbbFNVxv
4titGT3RtbZYQZuqPJlRdtA+0iHsqXHp/DXFhvqv1OJ1FHWnFlndqaUM+Ge/Mc8xUOblpnVXUB/0
T9fl8Ot7u2Mxjrt0bLMfJMBREqCbzGbql7Lhm4USaLAAWbV6uSl5izzf5M4SzAr2kFcMPmla7pF+
/rhUX4okE7x+rovf/STGxVvLlpqbgw+7qgASQNTkj2DqrNYP9vjz+um5LheL+OBiAHoloHr+fHxx
MQPwTgN5UJ1S2iBTNLzPfQi7v88EEPKwATBzrDR//K5W3xwz3GZR4EV/4jtLuRNBf8JOUWxSdqnT
ZJSTdgJuH0YeJG97HPzsBxY8z46fiNYvuO/OALYQfA221d7ZyCZdbXMAujT6iOmFvrviVr5skfqd
Lpn0f8P+sZfG2Edr2JZhS8BqONb3svS0gYpvLn5cVwPhkRjzqC8lNqg1ymcP7M0qqCIL4JefmmMT
1hG2yFQh3RgvXN6firGQfV30W9Kga1FkH6vih2p7Q2YjL/hpq67ufC4BkRN/uH5Inq7vRTLmEsDP
Zj/H0PWtuc+swh36v0hzgLEGxmBK7PmOzLdd1dYBlB1YNuc2AiPmU6ar57z9pqtOdP0oPJ+5l8Tc
XrX2sVJK0ECnO5gS8J8cVy88Zfp8XQzPDoE/WgeMFQCrgWb159NKpbqt9U4H1XIKtoXY77GMuWI2
K1JFlKg8O7GXxCh5KUtbpk1Ym92Wj3FiBKX6yVa+/nenYXR8bdu5UmpbBzLIdBy6R02qgslJDlLX
+0rWCJSB/6R2l8d8IznvpzRpFLxb7J6DTQoj604wezIW7yTffLx+Nu5K2P4CGeXWQSgLdEPEbXq0
oW2zHKpzfSwOIJf0t8iKKFJIfciOJJyAICBiRBadlQ0Nhj4DuKQMVmb0yEIdS+GSpz5hhMmbX+I7
4XIhLzY2dGC00tAYFTbGabWJrddOCya/XPHTJSLzIccgYTo8lbYv27+k5pzo970QKZj76HZiGV/W
50Qu8nrSfQ0YIeYXWm+ewH+Hyol5nEEUEmEw59QpniiH49qtnVzmFTqyMjeGtoCZEfgrQ3ZXZ4Ls
jVsv2l8o8/omu0r0ClAv2LUZfepCk6DEgHP6EZm3q4HYIMFUwHWF/Q8q8/YRmde4zdscLz3cdg+w
iwx4o7GvXqaQUrovBxGFPNeQgdIKzEGAznkHVa+MUt+DexiNYwCwkciOw34MQeAyiBC2+FcJUmds
MwOU8h0vMFJU0GjWuMr0hg4XkZc81I/WA9ChdKAkUMg39JdAwC64TV4QZOzEMl9Qw7B8Fs+g6J5D
sJZ4Hchd3cwjYXpoXiuaiiaSSM0XG3aBvlZWFdyq/o6/V3FyGSiYcHbkASWTG7Chr550N3g53r55
gwVfr3sqgbFR/zQEXolbTt2LZh5iC2R+AEnFVF0xt0gbWro7fc4AFVCFiuSKp3f5ygr4HEoJqGjv
aIEVZRzWscP1OrWr1Z+a4SZWb4tR9tbkYSju5/qm6I9OcZYGQcWD6xd3gpnkxLbNZWp63HIjBWnp
YAg/ILloxolr2HZCGHvaJWamJVsC3nPAPDXA5NejYnioms2/rqWiwzDfLc2VvupHzHI3dKC9UB7X
xcI6gWgBiK+Zbx+LsZfyYJdqYyNqMQfiblV1MfHkxhzIIVt7KAtAIaDFcP1k9Je/ewwWZp81bN6D
zofxvsVUlJ3SwSNZ1ovSPhl/s4xsvP19duVOm9dqw6CkjikmyjY+HzSQNVZCREf+y7J0sK8BCx9D
b4xRlpMKy1IxcmF9yPwOtZ9CnY7T1HuDZB8MOcYSyXzrlCC1SpWTVT9Js/ajtRaB0vNv8+1XMJFT
kSZzkhG87yQnh6kroxErjtc/GDfrN3YnZb7Y3C7lIlUNbhRZY/9cHKpg+zgfBn8NKDqQ6oOGUBIO
iXHBznZi2a3ywVKHLAbLIwIlElghJXQ3c9e+waKH199RKkxKgRkHkwejejxLgD0TATBx5wH2v4Hp
kMyxocSS1oJ/w7fRqzBhshtPP45u9px4uZs8Kcfrl8199zYFrKPYLha7tNZ2cVdKMKsUdpLYN836
cRZ2Krgx4U4GY1t6pOu5XBD6Qv7BPU3D/oBtjiC7F+GscM3lThRjX7AThWV9DAD6k+U13Q/M7ihV
in0rwSvgO52dHMan51JZS+BwRO3E38L2UpwqoCeTUIrMsxg8RnQo5uWXBrGLBDmYj6nowQRSjI8e
qVwLNIFvYHZnYp42esz1uHQoZtB5DdXbjoqLpT4ofnNUb+SzLmi2cC3JThzzyjs7w6yBliLld26L
+Qk9kOuazV2IN94EsFvq4zCvfQdmLL/GcE3yOd4Obby5dvpSWbdGHKQYTFluJuuzQKzgRbFTyUM9
biSb4LHzI0gjPOVjBWAZ7QSqJ+RcIBcNY0800yMSyUQi5bTamw6YU8yRe40WSv2NLirFclc+97fJ
BCKVOqTDEC/gtIF1rA5GiD20SHls/4e0K+2NW0e2v0iAqF1ftfbqtuM4ifNFiJ1E+77r179D35lY
ZmuabzK4CHABA6omWawq1nLOPcgxXMEOvPok25kbeiWKge2e8nKUu8AlnBrIdhC/OlXGmICxOJFN
Bds7eYHf2v1TcC8JVgFEPNS1XHRqJb/kZ17YwtHVqy4LTY86kd7ANpCQZ25dJRk5OQmeCMaiYM7R
rLQ+xCth/o0kSzvx+PG2BWCESYe1B48641ry2AzlqEWEV+tHYzgWPGozel+v4izj/fuMEnZ6II0S
CHOg9yGG29AR69d7iUuPzVsGo4capkQ6LcCLO5g1B2QxgD0LvdtXePs6va+E/oRV1npe2kUgiiA5
YmXL+Tc598ny7bYI3mbRn7ASAbKSQJRjHIbUZFadYlA3x5yELUSXpnBj1W8TXu/T5jMbCN2iCVRm
ckUzBoL7aUijTHGiwAIzlTDe5c1eRp1y4CkaTxLjR7qyRiVKhGFvADs4nFPJJoMTA+Qgc29v4rYX
Bvot8vwokiC8Z3YR5BPjiLDfiUprtpu9CtbMJrF7+OH2Ijg8fq9tD7mSx9zRcTLT1ISOOwttglAw
gm0JNgaOB4sy6lHSDu7kwqYurkQyvt8woyBK0G8Cuoae5u9s+ooPQT9vWA06RAu0KPGqe9vn976r
zPk1cx+myJAqjho/NcqpNuG+5kMAUE5eCLAd7q5Wx8QAyaj1ctMjXFOB3QNYClC6dsfEi/3pgeIK
R4euczg6s5mNeRfJzmboA5nrvGjezrDa42UB1DNrsEdoENAK/j9nyDlCmTG8oKEwMCuKmxfIml9n
ASiI25Pcf+YsbDPKXi2Msb+oeShA0YDVCs6zGwEQv8PUdPiZ7qL0N6EbIM4Bpk5J0tjxLqMXmraP
4YOr/BIap6XjNBtua+D79xkDrJUiAA4KKH0RPwnhiylhnmH+bmZ3S8+DJKfKfOW1VkthTMioDXM5
BRLCCX0fj4BJc2RtsUj2JVHvNS4l95bygTfKoJx2KEWxsWGYTKpAOkNCJSDeoeqwU3eJE/v1a+cm
u/xRMznavrWRa3mMTkR9oclZiEqejkGGWQ3AzAadSL9lyucsbd3bGri1lWthjGfWg0Q3MHCONpjy
YiIizE+afJyUSy+HVmCMHCdNdYA9uLU0RkeWRKrLDhjoToD+ihlcWCPPj23iy65FMLoxFHkFgB48
iKZL61LOpuhRu28FK/qtfabZd9ohKjimE7RWINo8otNN47gWz3gbcSqytu9xC8rfs0uBVboXgia/
1wnt89Nd94s7j7dlQdYCGV9TLW0QLzRtLPmjuzjyztgrb/j1s8UbQdl0pWtZrJORtEY3AcaMTrt/
4QX45p2GdkKUMV0DYyn2beXcCriQg5cw7oIhfiTRPoYKeT0LSk80WkSnWbpuN3oUt54HVr9l69Gd
pYEmREbNmh2twTSjKuglXmId+SJUIJcAIzr5q3v2LoPZOrMZmrLUBtSc5rt0eSJpbffSF0zaDIIv
Tbzq7/Y9e5fGbNxcD0m30BjLDH+Y8YMZ7m8fzO0dw6Dpx4MJNGJMmEXCc1nCUI8ueUnWgX+Ch0a4
fZvw6gGSG+VnYJ9wmpmVNYjCUCbYaQ+AcTD8yiv97CX73YIu0EswM8dV8q1GCnBC/JHJ3OAIbBNJ
XkzyvxJf7ZlSC8kucLg5m8hdHXN1g7JqyrGnGYAzBUwpLqAW+irea5b0jTa+9MeOV5jYvsGrxTFq
CJyKclIbhDWjLR0WNASXaJxvQAgb34NndLdwHv6berISx+jhqBCjiTKEN8IMmKSXYPCjgVNrpcdx
5VLeRbCt8EUqKmJVysizzbZpACPpoY8cOZis2xrP2zmdCQgF02zjtEEUMHizO/rAAXZ1NwMpMSU9
BKAgJ1rj7Bzb/R5FelCESFyAGXjEzGhtxbH4aUi5aV6eHMb/i3g04PGJRoPoVOwxw/4IkEQa2VCU
cNNR4Sj5w148mUwUMJpzXC4h3IisnsJmN9SncXY4x0WDpFtqQX/D6q2uDKk8l61Ac720WYQ+wLoj
7IiPOV9us8hmxLbSQcZk9AqofnTUOfEuL10zwPBL8FjXyoUg8TTni397bdvbp6I6jYZiEVOvH5cm
BEC4MkZ4xUmRrEmtPwn1T8Os/koB36UwhyTINfp7QUrlyDNK/KV56vNTQMyv/9tamGMyFFTZ9aGW
nbhrjpGUemM1OXLH6yLYNhLvi2EOaA7EBaVRRGXD/Kibz8v4neK0BTwg581Jfvg+dKwBC9EwWEIh
AJDEQpvMklMPmAEaz0noJnNgtREG49TXRAMHlGBp6cPtTfwPtuldLPtiIEI9A2yVvsjV13BHWerC
B8OhvVHyj+zwV6M562UyGtgVyYjXEmLsscDCFmDpNF+F5EBAmDh5A+rDYABUdpxFbvvl90UyCjlX
iyRoAVp3c/E5Lj0TxcTg1yKB/3J0xfA8x24RfeHI3Nabd5mMesJ7SWBgg0zjKdnT8Dqy84dl1xyF
p/Q0gHRg+BV6Mi8u2DYn71IZbTUNMR6NCdsr7Ho8YSovuK8uoVuIVrBDO4+ToqxY2UkNCFtOwL1Z
flmfLP1pK7NpkFGcUxMXheZ24h3YDn0TOAWyKx55UTf1/VcWWsLUPoD53gA+PooadDIZQLykDXbd
Hi2/mGmOdiJ3pplGNDfEsPHBJBa5pFRIe9Tlq6R6mfwUIzjQ8uch21cjbwM3j+59UWyUULVTDjwF
NNlr3Y9ePgr9b1n8QYCGlIW8+7Dp4SQTFDUg6wOlIqObEgBDZDD/0DhVO0Q2QRo1tfM9GN0fM5tH
ubl9WO/CGJWsg0QYwkn590vs3wPoPJ3YTA5rq0Ux+tep6UQ7zpDw3i+e7oWH1A52JYhwEtd0uDA6
26f1viomGpYyZQx6wHNhCzE35qkXvDJBcaCjIdwencJNLzIKVP8PXoXNs4PWgwUc6DYS23CJ6dFO
GDMsc0zbsxzPwAeNQG7TPBhF1FtqCWyHVAUb0EisegysOEdUZhbt023zRi3m1dVY/QrGoopqr9UA
u5GdMHuU4jtiure/v7m9q+8zGipWvWiMNb4PdIgWWZfSPDbdJ61a/ER4vS1q01CvRDH6GQ0tqZIE
rwAyEmdqK0sMhSNwfByp7Xg2kieL1dGibYu6xDBJ+A94PXW3BuBkAJoF6KXRe8PPceqvt1e4vZnI
PgL+mCAiZ55SNakCooR4EBQCwj5RUf14KL/nQE5U+9jLxcy6LY8ezrVy/JHHdiDPS5ZW2qCCL7DF
6K0sucvSeG3aerfFbOvguxjmWdUr8ZRicBoBYAWI3bw8JpnEeSFu7hxG0FHmBOci2tg+OpquoOPp
DTqTevVoRm4MsKFEuC9jwL9/ub2YTc1Q0G1EZ38UIOt8lBQ3oxiWOUpNRXJa+kM6fUansWugq/q2
nG0zuRLE3Nw6qExQE0EZ6HQJBl4v0rN67h2aNShfpE+3pW1qAvD0wT2BvKnCUmmYQ1IYC+btnW6+
G0HjCHZOyb0tYvOIVE03QXALTmK23a/sTHWUWzwDWsVrZycv3bkHKLIE6pfftyVtHtG7JLbxT2wn
dDLWOCIz9aT6rjA/z/KnaKo4RmJ7z/4siIXXjwf0afcyDeEACJBp5z4wge/MIevgCaFeZhWsDYUa
pUVvYC2Nm0T+HPyUVY7V2c5RrfaLUenOGEKjxMgZOjfyO1DFgBenQKRRASWssYoHwck5EnkHxKi2
uYwYGVyg2gmQYIRstDpS7TtyQZcdp2DF2z7699X2JVLQ9FWBOktEUPX2pfoMpoXb2rYZfK52jy52
JSJaQPNlYsjayYfeTsRP6nSpTFcQAWTiSRLn3cC5RCxVdFqhGThIsJ6hU3ei2Nt6W1s9YJW6KfUE
Ofp2e23bb4XV4pjoKUnJkkw5SkfxbzAxd8ExnHed/gC41Cn0SP+glBcRhdrbUnmHxrhBcGqqZQJ6
cacsYytTcmsangbMzN6Wsv2ifl8b24YGSHapT2PsJXmcbfoE0xJH/q68gR3SAQBu0Y+j9myRUSzK
GX2eKl63vWw1XeuR5TnLMb6h8EapeZIYq1GBEFVfeuyglrmS+lk0QktGnIT57dt7uHlSGho8DFVR
TIltfc6BX6lDFprTlUPUHIFOnPOUYRMHE8Dtf2QwKliJIcDkAzxXaakv/iF7w0V0W3t5EdzamV+1
ErgaxE2dBCD6f5Mf0wDeo6jE0FFQ/3i106CHF8kR3ErkDFaAMnJ7ldOw+tbddRWDrWQw5iOPsrxb
BJgPoDi5IMHuHOEVT0kndMVn1BXvUPc+oLXaqk90DgZAuLzn7OazT4NLFnGCqsk2GhdjqCxdNcGk
oKkaMMZDh7JLZFX1XljOQe3Ko39baTaVcyWQsf6G0ZXGrNJEXe7VyZcweiqVH0Xx9BdSMH0Jlmyc
n/y27yuzHLTgxwY4OspXsbvIZz22jaew2N0Wsm1DVlKYixb3GQbhU8QArbt4xCkwANbsFFRLBb/z
s3PJk7d54VbyGFetLrJRtwTaEpwnJKpqvztOu+DUvw7uGyzSEdjnE6fAs9nZqa2EMgcGAvopHEvU
D8YHjGe57Tny5E9gCLxEd7I774RTfww5EcKmn1uJZG5eSwywR4OX25FHr2mPvb5HGXWUwdTEUUbe
hjLXLyi6wATrDNaWO83yOkkXoecOQW6lNXXgBOB2gbrcYLP5aIkI2gyM5shBdHvw8LkDBh8RyJ//
pst+LYg5KbOI9Nik7bAFOpzjQ4Mw29hlFSeo2lSItRjmdIZKEJOJzj4Vp/oHcfontXS0E0rqMsY5
lWOh2VICknRe5ohaetZUrsUyZ7Wo82IMDZQ/yk5xBmkxmEWiU0ZqKycvHY8Fim7WlTiAPMhEpXCc
LJpMRqZ2KLMFb8ribhF/iIZ323hsfR+DlTrg4SABpaOP3kUMwCBu0opSYuxz7X5uOE+HzTaZtQBG
G+YIhCEgsadqVzmGixHKTyitn9Oz/hQ/yb7pl16I12SAO8xzKpujQmvZjIp0cjwGQwjZtK1DvQBS
FJAPGF5D/nKysx/lZzrQPXFr31u+xTB1mWDA2UTUwISOWZw0sZkgxKLdK6Jb7emgTm6H58BbfgMd
zxp39Y7bTrB5ku9S2TxKX/QYym1UutjALwC0LOvILiZ3tGwMjGV3fOFddJ5EJqUy1/KoEhHQE+J8
UfW7uHZv6+Ymy54JZnQDlEc6Bd39qJyZ2apE0JEAiynUawMUuH5we7kAjEZ4McjQWHFEjkpp+oAg
OJZajyHu5FvYiMdKC/fllB+XqrF79P8KomAneAvpQ5wBuRWJWE21Q0D4K6XkFotxoWBCt3/9plte
/3rGUihSNlZLhAxA9zYnnTkJGDROw1trGGWq4UapW6ZpLZD6s1W0scRknvMAyY167Kw56u2g/Rko
ka2RahfUwimWeM1G3DXSn7QSidK3TMIZUAm1O7po7HciT3kGXpmvovstfORWrGgow5rD9RKZqxVU
QwOWZCTSaVsJ8SoQJSNDcPinOZd3pbb3U0eZStMITCRjGzVJEdKQNnRLtTdEP9JEtobcTfVzrboK
b8R2EwfCBDDYv6UxhjKqq1AyCyytdRN7tJc3JvUQrX2gA3Lzc/hEDtOXEajWGCJzFh7FxlasQ8vs
ABMAi414lXuT1TAxFfTrJMElKx+U9KUhlFxj1njcqFvWcS2JiVYnQx0ytUOpM473zWBL4S9kz4fo
8W9u32pBzOHlaU60qI5Q9Tv30EyyQy3Oab0ejEq5w4cj3MyUrpfFHF8stl096TD6SX7RhsKrhMlJ
5MxWYWAi8rUJ1eNsLp48DtZs/FIGjePIt7cViU3Kq4EZDubyq8Yi9j04bpyuRzImyY79gn4A/L8M
Vvbbe7s5C2uSd1nMre+nWJ7aGcM8M4AQRVdxm5Pq1X781FJ4fbAn/KYklfFjskvuJID7h074wruc
1PZfWQKJyJqEqAgvY8Y3lEXbETXu8OpPDtN0nIV91n+6vc4t/4Z8wh8RjAE3pzAZG0zYA77je5Kn
djJx+il4a2DOLBVnsmAcEAWe9lOj7kXymHace7CpFqs1MEelykqb5QMMdAayxe7rkB9lclkIR8pm
P8p6qxi7HDey2qgSQgHzMfDlnXmnWJo1n/jI4Zz1sHxiojIvfU8BT9ruh6yikiNKnhi5BhdBlXP4
JhPcyFWXVXWKOB85iDJ6JM2Xv1EuRTff8EZUNuPR6m0PYgQspMBbfXiQTO/297d16/37jD0ykyVV
Ex3fH8ZjARgT4PsM+9sitm2e9C6DuYPBGCdGvCA+m7zJIWgJB8uzrT0Kfu5lvsB78FGLfX3j36VR
1VjFGoncN0YzYjaH5uCUwll2co4It3fKz7I7gdmUWyLYzDybEniK6AwZ+poYJWiHoW6rBG/M7ASc
LhAvTDvTRuHVHc68XqdNB7wSxbjFfiQAODNxUUvjWNRfg/mkmg7G/SoeNNhmVLMSxDjGoGoGPcno
pKdg+EMrnhMjcCggedj/XopfXSxwZlfp3b86NxltWm8NJBJLM2j0Exn0GJ5pptDjopuVB6RxxH4X
krtu2ZHsx2213DQR7/JYE6FFZaxPIsoFZetFpWqR4CtAE4Di6d+Ws2khVnIY5ej7SSjKHDesEn6Q
NLKmMLZuS9h8wJoyHlFvyV+NrbQkERSzogBSdKy6PsSuONpWs6PoQN1Tu0utBsBVvAzHZinOlJFN
lxSUSUEN+fGikUKJCilATaJ1DV8eLETZO8QTXnCZnQSUvYVi8Z6S2zJxxXQDMHwAyGO0clpSbRrB
RUbBvzH7FDxLP9HBSN+v0RFsQU6XOEr7V9u7EsrYSLWa2y5PUaFonMGZTuJTeKjwnrCSu/kbbcsZ
d+Qnr1N9+0xXQpndzdIkiTuqNi2eTP8wImPE8KgDvUTBzEnoCEhK8NCyN3V1JZSxndGUpl3TqcSp
jF0XfJ0KjrfZtF6r7zORzCDl06zNuOMj8YXRy9vKboK7LnUig9v7Su/VlT0BHKSBZhCCegEjC5Bn
U6wqiDXiGZQ/4HP2tH37qh6Av+LxoHM3vehKFhM+DXIWAIMbUYBgHIzsJQ2PtcIF5No8nJUQJnhK
lbwbowFudPBkL6itxMvt4ti4oicc6FslAkgWR/U3z+uPSDz4Pl7xuqliVAxQMpCVF838Jeq5rXSG
pVTjvkyVzxwztukBVtIYSwlSKLAk1lB541whDL0f78anCOR1ykX5qQFcLbSzQ+Unxw5ZEZ41u32C
QJL7uNIm0yaMNyAHGMadA+QgOySam6u8CuGm01ktkbFf4pCjoTWGUmrFXdoUVi+8xjJY5bnavxkF
rQQxNosMUkU0AUWJVvg6YUQk3U+yB/D2Uf0a4cWZPUR9Zs3o1qoMnztWuRk7rIQztktSp2rQQGEC
rhf5LmgB+52IAFKfHlIZUOqCuk+Gyb6tPLzzYywXwLOAuk/z7fni5qlfAF6EV/7c5KgzV8tiLEo3
y2aildBP2RJt0VW/SW/sBcPXEL3Co5OEICJK/OhQ726vjXcvGOuSRn3XNx0uPhq32tAWQNuefheq
fQwFKqvPYhJyNnMzG79eKWNqmsBoA6XGbegPAirYtBta+Vy9DLol7cu9cEidwk5fajTaA66Ay25C
79p/ttwIaz7eRX2eEqPK4W//PdaZ+5oT7iUwTKGRY397c29bVfUttl89F+RxbkRtQQJI1l5DsIjU
wf9oRN+eRysJUp2rwjzgNmiDuRfac6FX93NSWYrxZRZi9/ZyOFePTUYKeq6RPG/R6NUcDNVTge3c
dicVLrYHIrJKOEH75u4ht4LSE4JAzOJ+PKp+0KtaEGhJEvTq8Ws0cXzCpr1EbQQMXJirxbT7x+/r
elSGhol8I1kmi+C9k0WWUcm7QuaN5GznqN9FsY35cS2RbFZhmiVfOYTHwsn9MbFawO2H9vI07nj4
B9tLA5K0hvZZ6QpMumtLgYRULQzdyRXVGoWDqB+U/stthdh+nFLE6n/JYawHgDFm2ciRSKWssJgC
Akxx4IG61xH2vFrGpqFaiWJOS03LuSc0WaG3+gtIA20SmX7eKn4EMrw0LK22eBY0Xgpje4W6hF0E
MqOISvxHJQGkYT3mdEgEzMfWmD6gV2NSwH9dH5f5MAaHvDh3ZmNNXKC9zfBoJZhxOsESyYlUvZVu
BkcB0F7pN7vkEr10R+IDIdWVdgKqXtyZ4O3M6kow44nGRNDlaAD9ROkqB9XTDss+dpuX6UjZdF5z
CZi+AAlzQBjuUqiw0sXQJMfQbK/dBDQsQdHjCnE3TKLQGAw8FRJwDfbTAQyxulZYBrD5ufu8eVX0
d1lMcKab7ST1Jq7mFAxuE+mPRtS6lYyGz2jY5SS2I7M7zYF2QpnOLoLKGedhtow5dZCCfia5Dtx5
/OX2xdqMOFY/ikZgK7NeFMuiizUy+WFx7IXIAth42XPaWXgLZ6K4BABI7dTjuatVdo5cWXNsO4Q3
HCO7bfpWS2EukCgVWEeGs6T5g8juz+WvaqdYMqrQjZ354N2+vXWbTmolj7k3mhw3vdTiGUgnIwpx
ARWrM04/896Wp8+pyJG2Hc2sxDG3BQzfYxVoOVqdvOR+tikm5oL5iNCdcksDinloU8T09J62GPCw
vTdPEANlaFkD247BFvknoG7HCRg4ALa6HMMwd01hRst/7adjxZkr2C4NoggJcgI4ZKIz66zJpOd6
ijhxeSVeekwfpl11TE+zp/4DeWpV5+RMIzaQJNrc1Mzme3slnfEzktLNWR9j1rRQyZ0oq1YqprbY
KjsyYTw9nC2iV1YaAHZWCq1pHPzbOrWdZV7JZ5wPqMwCw0xK3MfZqvYIloFT3YWoL+g+iktc+7fZ
WATqmH/vtsFEqWE1iOoiIOlLK4cTzD+xgufQb70OdW3KTGo6vNz2ps3FrI1BWeGkK+zxbOmbygwR
bQFndRlQVUseRcnFtK1FeIDEm1eU5hQNER71Cv17NKq5b2ldoC/vKhOMt4Zljs6gPBbFMxLBt89u
05SuhDFmrmnAwZ0ii+kkQ2ETGf807SQpHNKdLTsAqloRFGIm8LKuQJxnrayHQqDYQpm0D8bKTpvG
GZPSB5XtXR/FnwKQFzbp3qiHU9jKFykk+yof3E7PjpFRu6X0q5dinyRQ5FjFhNx/vQv4eZgmVFFL
QCjNXF8d2OSJtIhQqADY9fPixqRET4HwP4ph7umid0FqpBPQZaqHeRAtstgFr2K5EQh+WApzFwXB
KOOiQZUiyGOr7BrULPX7ujAtMhU7NSuPQHiwMSH3dHsHqZ4wD8e12DcDuXLJyagqwUjQGyG1gtXN
rVsXPITNLV/5QQbz4tFIthhaiKV1DvHkEybb3dgH4KatHpRd/8LzHxtXA+J06S14V5Bt/xhl1JIW
YvwESlGXxxaVg7TdmRGvq2PDSckiUYiM7wPDma1fLdMcjWGNnrAsvMtyX1btLNu1PN75bSk6mhNR
KTMVtsAzF6nZhy0MdDtfJsFJe9GKjZ3WSRx/v7ll5I8ctrADMu4WBTKw6UVNf+jF/MFUS0uPeC2X
mzoO9DpD1TSgsLH55aGfgxzvd8kh5DTKjzXxq+Q+CawAsSBmY61W3t3W7q13DtA1ZIr1J4Kuh23N
TTI9XvI6wpTdmfY2l0/ivvjxFucDGOW2rI2z+iCKsci5DmQ3TcnQfVMchcES9OciP+Ah9zdSoA+y
jiTyFTxFl2hSECFccBTdDrX7yLjrWqvLf9yWsmEVFGwa8gfw1fiPubFqEcZ1J0AfTDF/auT4VeAC
AG5u10oE80AZwS40DAYcc1+ADH7XGpe43LUTr7RNQwrGvn1YCfPk6MekQTAFMWrqDeGdJn7rpwaU
dr6qfBMkT+vQOcjtcNi4ThCqqwARQdhxNegrF9C4cUScU2Hmwkwe6vTU8R6T20f0Rwab8SOJJopB
bxLHINlRH7NjKM4cq7AVHyrgQgV2G+4OuSpXBrLRKHmDvoDJo+Wg3EebLUDwKJj2aPEKaVtuAtKw
Z6qMDqirQmWZzNWQpQAeoTlMWG9AaVKCJjpsIe2MT1zKJHFrCzWwiYoE3A46+gM/OgrQEwvzWGML
iTx+1eLxqAqY3Fea+0HMaM5Y/NRIpS0TCbRohTNImoUf6AOpykYkuQd/TucZTbpL0CyTzYo/i+Qy
jup5Cb+FuY4IQfjUm8NJrrXKqrIfsh44RdprtlKizSKUDqnanyc5O+has1vE4TDIpS2qJ11ovEHQ
7lG4tbJyAI9qaFoZWnNJGB/G4Xsj1ac2Vn41RegVaOMFZ3vvD0ZX23KjWN3yXEqVH2vEHfWXpa99
KRoOclW4aoyCAl7cqgb6ClU/zkvlhwuIYTTxlATFa9Rg0k81iueyNi5h+wPwcPdmo9hpIH2L4hot
IcbzYuY7ScUUU4XMkd7si/ElrMmvYEy8dPoZa+ZhifCsV4SvmUn7ArC1wy9jWGxzTs9tnjht1rjA
g/MafGCYyaULwcZlzFZeCt4id0dMazxixOEA7CJnEc2Up9FXN1MCpg2lPJIA5kSueoNEIxKDcZzA
RI/3R+tSXCls3m4EjybgIjo7v5hc+OIrNWNk0r+vQixMeivxotcga+6qXTO9VAvhjQJQTf1g5RgR
TMiDjkg5HAHF4lDiqHqx0oNyT5Eyi8VKDsLn287hyoszwqhlX61nJpWsTBkoqaN9ty88Yw/6633j
/9cFYipGJoASx8Q6BvKZ2ynG5dSBqUB0orbw+06xFlnwpyFzbq/m6oHIiGH80DDA+hVtLjqF8ZIX
XxcVs5tLb9UAnUBX+21Z1waVEcZ4o8icqi7PwaEafukciocZOcZn2Z+dyefTV1y3DjLSGMXLzZGM
iywvzqh8kxQALcehZYquCK4RQC4Zj3F0bFTOTCVvOxlNJEFpRMM0gPW69RdznyLYm01frN164rkn
nihGD5M6VouxpAqiBVaOxyYsvFt0w+McPpml+Pv22fGk0b+vtF7AoI1cqA3G1MYfeFU48nzOsp+9
+CmJORlMeixXl3ml+MxrswB/cadOsBdVFNiyoeyKsOIo4vZikPRSEEkaV41juVYsrdCD8qlWLT39
AUxCqXC7fA+mtv/26fymg38ksS+LtDQGvZ/Q0y9Npd0M6PErCWpqLecWb9p1+V0MYyxUKa0DJcYt
7sNLPPmdeBgm/7YC8EQwhkKIuyTNWyiARMFlS91OtdZLjJmzYZvWFUSoigjzp101prVCHChjBz73
2nwswntjbO2g2QXEnjAt36NFRuaRbPwHO/EuklG4Uuk6ZdZaOMXpu6bZef+STD+D2A6m+yHeofRa
APzu9mZuB3ur2IvdzVEN8hFDGc48dE9p2duRoR6J0jsiCX/FeWf3Y+koQ+NrwhdN7HYVecijivMr
rm4aoTW+9wCQMcdqrS1DJKFXp2jOISaVFM7097W9fxOg4bGG4QHg/jBJHQ2XozWU6Z+QlnIIoI3X
f0OAQycaj131SkHBT4YbLaNxUjNBX82Y3lKO4igyQzSASg+Fmlt95KbcaZatHC6gfoDkK2toPMU4
xEc7CMsRm2IGIiQKL5fd0xzutKPMmK+KRezlR/fEG9On6vfBHmJdyM2LFFcGnQ1sPSABdFafFhSQ
cHiJO9Eb9Fc5EU5KWFmtOVt9nXNMPXUcNwSyT6t6XsDrPs0ikF9wvYtMimwjjkRLbQTYropHXMxZ
31sOY+VZDCnM8E+HkmiilfR3fQHn4kzyIa7PxsTrfL1aHCjHZEwiUeZPGePzzPkJaSWpdYOgoFRF
K2sbq+y/CYkTVZw2h+sbDuuF/AHAmjD8Co4QxmGOiKxCPexE9HA4Vbcr8brINUdedkn8nJn2jJkv
zM9kytkoRyvNv902MNeXARh0pkHQaouXnaEx9iXC40xRl1J1FM0J+ktSor1wf1vEtfX4KIKxHlIf
YFJ6RO1IV1+U4FUhHE+wcdU+CqA/YKUYoiCJcVYmKh4qsoehPKf169oCtF3wuXFHB8ixv2YQCj/f
XtZGzl9DzgKQwRJymyjWMBpC8FhUqgnZCzWI9q2evAak2LWNapcByn5LYkdpEN0Nfeoahe7XHYCN
m3DXDbmVIaJQ68nXxmEfiS9SnD4VU/bfb/uHn8ec7IKydJYJJpISQmAVdYOkOK/96O3KfbQAH7eA
Odpa0/XMpLgPjXxCYn4XBWgIL3bZ3Hi9adoB0NvmT213aGJOkLGhUx8Wxxy5OYlBrSrQqUA5DoDG
KXNOxXOjSfrj0hgvMS4YdJ4XgMIJO8mv9oJFcZUH9LcMLm3A6EC1GDq8lDxvWdQorTQZKex6LGuM
tQnmXmsOwfjlts5exbPIVK5VlrE1omAuc11jll8GdGCOKb3YVpE56j9NfwMQ/FEWEy1lU5qrgQaa
nqGsLCGa7UnSbKNJnnQ4o6UiO4PkviAVjpRET7eXeW1TmXUy8UTXBLo4DiiNd06xJ+BPz31aSaEp
stzrj7ziKe8esFBrWdM16AvBvqpo36Qckssu9GcwOMxcvvRrL/hhW1m4tSlZEq2B53WCZDdKnjzg
1TpachXspk61F5Bm3d7LDQexVhmVMSPxuCRzDWBBJxHvi/lktN+Egpd8ppbyhhlRGTNi9Jqa6R3W
RFEScjfy+tFSv+sAMB+PAg8Uip79LWGM6UBjldJWtKUrz3+PUYxZ2C9FeI4WHzUIkMArAc/Bcy61
yliSEu0jqgSWdKc9gID9PnVj13SN5xShvD24hjceNS4mPOeiq4whMadlqqsK3T3/zB7LuxzgA1Z8
wEJ/AynbTR9LgDGAaoKT1uBpC2Ng2ggFR5WyH3aTl2Wfm/JnoH/+3xSSsStFUqutQosGhfJT1O6X
cbGahlPP520fYz8AmiTpAZ1Qa9PfRe4lxX3ffE/qe4kLJ8DRRhZ9DfQidV/R/oTGyfaSP9vpp+YU
2akruMg2yOfgUfESt3rSnejA66nkKCYb4pZCJ5k9bWxvdeGIAYydjij09mFdRdEfDTEbXgYS8oQN
BTAIFCBqodXhrs2+qRyvxjO/GmM/InEh5rKg+0K+0G6ZzAEtxp3q93sRMCe3F8RRcI3u6cpDa0sf
dWGQqY7eHDTZU6JjyBOxbeGJisBSpZg7zGq6OUrVkIJoxOGDID8p2TNBV7dihxdNUDgv++3zeZfF
LEcFTVorzpHq9JXdKT9y8Vgvp4jHo7d9nd6lMBawqDrSj6YG1uiYtnEWrhg9FZmv199L9EHfPqD/
ELi9C2NM3yAP6FTTCKWoptNtxNonXrCvji1wF1RbOhp3vITC9j36I5F1yWI8TL2pU5SO+VKGh7nj
6Ny2jXj/PuOC1aSUJ8yC08nEcCdjYILiS/EH2zmnxHphlJtIa2a56sQjGpKE0JpRl9KTYxweB2F/
+5R4W8boXUSKatI13Nh8uYTEE3mzCtt6jRyPQdHGrnIhqNNOIIFH9K7qezUzrSL+2jduFMX27XVs
H80fOWwKJGk7cS4zrOP/SPuy5bhxZdsvYgTn4RUka1Rptga/MGxL5jyAM/n1d0Gnj6sE0cQ93bsf
dnS4w1lJJBYSicy19G0PZn/LN7aMn1CE1AJ3PgDwAnWsuteknnEFSnSfjztwTM6FH3aCw1tkhYuz
skoqpR4KnEWtQ8x419DMj+s7qv3Xr8YhnJFDAna2Ox06pSGpp4johkNou4/M4xxfV7ZXZz/X1+kv
qHBeKC7g2jkaJWpDN8Q8OTea5lobcAVQELIUTyFeRZh6vR+go12k6yb6phz00XBCtllbOABH1a2t
FuMlPbFq1CYMkWzI8p46u8h+ykWQqHM7dloZGp5sjTeOPflWoQvC/S8Xq7MNLr8brJbamY2zqd+g
Rc0rt7YJPimmWlC71m3S+9rb+sItn7dng1y2104QSW8q5Ci0vs6lmMTo3ghFIpuiRWK7/PLLUZNW
qq3rXhg8BI5C9ODQqYXb94/rzghWiG8i1KsgbqXO1r0U2tCa06ENIhCU0kUmuKJUU49BlKH1whuj
6WXu0mcjFbXYC5ZE5WAitqsqqC1gXtwlh3aAjnELMXC7F53kIlc4lEhSVdJ1G8ee3Aee0VWHsogE
x5DIFfYTLha+yPS5xkQp4BtA0N+mxbeOisiBF3rn2Y39Twh/ITOQw7qbjI/yJOMoybyYkvCufp6P
e8nVH3Vi4x8NG6h4HxRfEc3rfjQAfL3wnu1zuDDnAeZl24/ps2ALqsh/JtDCrXEP8RZoC7YY+dfv
f3/wJN2ImvcFe0vlECOJMYnWKIXhtZFnhu95cG9gaDC0BMgkMsPjBOQajJ71r8t9vVEjSnSrJpHh
7CbzX90N8SxgolivgZH5c8xY8yRbis1qPbmM6aS91VzbylM+vcuGoAa5vAHOlrgNMORdpNAYmWyt
eHLya8jv1uFo+aJx/vu56E/MVoJiUIy7TAfNmTG+7SsFLU+JPyqoWznzd8UUEdGLXOKWSUIuSwcn
Nbyyva/lH7poqmnhJZFttrNPHJTDAzkFjYeGQX/zYG1GFD7oPypSkid6tBd8QD77K0AMpmY5Hk+w
vV06m140zY/4/0MivU4FjshA/r93On/yT+XWrCoTWmYVEKtRUB5oSqL0Bski+zBn0/bfhAfaZwEd
+B8/86NnnaLnbEJMoV4++mp9g3bdoPNV8K+guX/d2F8StLM1LjJCEKv3SjxAJ6gmNWZsCpu0z6an
3zByhnbbXsOqW29EpeLlBP5slouXITYwMabj0tN1V2plkZGehugwW/nGoL+s9Jj0D+uOLt+y/hjk
Z3vMLILYugE/aaWBD20kcvcqhSZJh2tbelm39bVj4aP8cjbGZQOh1EVOJCPr/aCfPbY7EDNsUFA6
iB4ulg/SsyEOFKNWr6u0R5oLgYnZeUxAM24IwnEZOs4mODTsLT215gJNtkXyPWvpfQJ54fXPJXKC
21u2Y2QDaMxBIYPRkqRwWweSHOX9upG/FKvOfrBfcZFzYLCrcfocw539xngBKchhvtcOTOVOPopa
Axc4jRhanG1xRz8asYK8TJGuZ/vpKXKrh9INvOR3jOsOyFFvpp31tu6dYDvZ3Gk/l+MwNSDHQcAx
pTvH/7cy1p/94sBC0SwdRJOowgX6S2R+H7XvliTK20TRwCFDHVdqqbRIXIJ4L7XYnJtcJPq8nLT8
WR6+6Ssyw2lQZWg+p82VpWduCgETx4XOqQhcBcvCUwliyDmhYwpf2PtUfo3b1DZ+V67QjrLpXQxx
guRK9so9RgsPfeKvh8QCtwlbLEhSqWhQUVDm+xzwTZVZmZpi46qn7Kq9YswmxXP5LTuaZPQ1v3KH
XY3wF9HZLePF2Sy3zwqwb8RRi0lg23mY42edCvDoL3n92QC3ueQSp76tVgY2crjrMIS6gTQheLRS
PGAFoHnVY0K9cNt5imvjIbAWCRovnyRn+9xeq6K5HfSIyZYph156VTDtVNJ9Q3dmnXuCNRR9TG7D
GXWnOZaEO8SskOmguro7vNt761vnOQdc+l1xNfIvpYaze9z+6x2laaoWYTNgrBrXFj/fTglBe7PL
+MS73RQKdsniJmEjahhFscA7wAVMbrVmq1RoZmDY1Wz/R6VT3K+9nOlc2OHiJhwjVWnHBC+qKOdm
nvJsg7PaAWvl7JobxqlAMcUhqiAuotmFUS5Y9NKoDD1HZ8Fo7yb9uijfnELUDrIYJBc2uCDRAr0Y
pDb4n46TDB0nLaiG1wNxedNd2OCiAolTCK0gGc1ED4yfuttChffjUt0+W679pj/2Lpu6V96b5/qk
i0JkEbDP1vl3/raulTSl4CVU7WqnadnLkPQ31Go3RS6aARQsGP+ooEgD7R0VqRv6v5zosag2xSAa
h/g69AVkvnBH/YzMYISOY4gxYeBUj9AvdRizTZhtaXAKgswdmm1XPqUiSv3lG9qFUS6PU3O5KkaH
4jn8Y7Q929ga+TW6jHlwOM6v6/HCQu5L7ePCGAvZi2SrlHKrNKisezb6hNpj099lkqd2Oxps+1hU
GFuGrAtrHILE4KTRmKYrJj7ADH+rYC4LNAHp1exGxwTa1MGPde9E4cghSdtIRagEQJLC8BPU4BpV
IZKBmSJRDUm4aBx85NDAjtEfj8ahENSb5eTqSrYfy/k4B6lrNeV2tr9r+Nd+qI+qYrhSr4v47QTo
YnDoMuM2WkqahHY742mwf8j/osv5827goEWpJT0vQffoOdNtkHckFJKhCPYb/9ivjckUYvCDtV9J
bleYYNettrKmnBpLI238mDTxlQ3yhZaKmgFFC8i/9VddGySgr2E8wvOLsWHHm/4onTQ396I70b1D
gF38q38lmZWpKbjjTspdhkN7qr08e1yPfdExyj/6BxD0neMIPRr1Zn6Z0DnR/GDytIGnvoUNWEna
a3XX7OY3gVlBlsBnszRF80lT4pIIfod0xxKFyENnTeeCyOGp89jUp7RNwF4X+E1IRF9WZJ1DmEAP
aSY1sK5vIW20xUD9lrW0Wft1L0ULyAFLr+WF3rEemy773Sl7SDCQ0RQUQkRoaXKY0mvoFh2sGNO/
L7KLKUOmLYwEDyVp+wUcnb6oN2n55n2GZ5NDEKus0ZQY4uGi79Wtmt9WaojBUsXtdIO00XRllgGp
dKMFpbv+O+tf17+pAL94vrkhK6sibbApGqXe1Bne1fXmvy0bzzOntrLRV8aELL18LGI/kV5ioZoS
ywlWTlRe9p2WSWZ0M/jBGp8Rk+V+eHCgQFjuy032TTjrzApUX63ZoKXBY739RZDXrtUAhCtoIjXa
bqfW1je1wgwWHQjNgJ5BV3vJoLw0VN3PNjqmAjUU5UjLy3b+BVyOZJcR+u5zlPulnb3V/Xk3Bm6P
ah3JCHrKoRkFBkFDADIim1yKVI16FmUdTqKkfAyckFDJW4/Fv+y9s1fsF1zkRcOIUSZtxlM/o4BW
0ZGYycQCkX20y73Ys/bTvcCgaCE54Bo1OsnqB5sjqAKb6/iAflwig0UcnKaihsvlED07x6GX0w1B
MiVYsgGwwmgJQ1jLCELUizdCVGEwtRaiHIyVSYg315HR4frxfYoRnzTcYcTnEL6ChMRzPPV6eO5c
yMLv1j/pcvJ39pJDM62WKivq0BOiRMltCAUbLTSIhNk7ktqVKF5Ey8fOpYt4KaO+z+cebwEqzh3G
cNAf6J4xsQ9CIc7ls+ePX3xRTCrDxIgrrJ4ybUIr2rTTdggjkUPLqdjZCnP4wqFmpFRD66jmpSi4
Kb6pHpry3nbe2uq6md6jGDRjgtc8kV8ckJiO0tK4xOljmd+MwFO6nIAMYT0mBLHIc9jXuWTpdYmS
lFE1XiYZx8AeiGxPt1ms+Ynp/JuCOWi8/kFnh0ORuGxjsPGwNCG0fcOh23IyiRSI2KtEXnHYUUWq
3ecJqpdz6Jlo6ay+9ekhlDe19h/94YAD8wpVlnXoS0qL66DzNPlRjjfrKySKAg4tIikMkg6UMl7S
+Zm278Gimd6tmxB9Lg4YjDIKccXGqtSN40XtY93FJCgTHKGbSiTAwvb9F/DDhQ4CeSAW+6Jmn8RN
FtQ2Wh/ZA1MDSU/WmpgLsW7RpbMZvu4yNblVgBOJyb973XTQ5AxsVd5sn+zp17/4eBeWOFyIs8DQ
OtYRokDXLXW16bmTVTLX33RHBEHsFF/5dvxkRd0VlZFSVHiko8kqjqcRR7CytbasFwR03+66Z2zZ
18xxSYVZ6aEzFyj2OPlNr+0btJAWGJ4OGUtbp/xcN7b88njxHTloMAIns8wEF5VqGsmIQp0GUpNu
H9o7ZzgN7W2Vb4tQkP4uFwcvjHJAocR6nRcjjDYfSoAoR+wqaIOFB+Na20a7epu50hWFRHDkS7ci
oqEFhW7UDy6sc+iRGtZATRY6Mliecz+BEHIDCjfJL3bdxtmiNQUk7gYYQESZAPuWayvLYQpIFqEo
MMDttIa0ZNM92Y0lyN8WYevCNw5TEjXR1XlktRGFgJomjZ4SCI2vx4woQLkcI2vbniZ1gOoZY/Gc
QWt6GiQUc5WHuHrO/u8igJ9Wi6/FyFVjpmoAj4Z20+H6XnT3VY7n8ehx3SvBl+MLL5YUlrNso2Q8
yI9hup/HAhwSgi+3mAqeV4evtzjp0PQYNkcfShPcQ0mAKFl6oGlwLNpcgCJLw7aXUc6XXcY4r6wk
p+jn+tX57V47RpsYfFfqbePpLy3e8cJNKGoOWfZPx00PYmoGtIKxAS6SNdPO07GtWtQ5QaIDYYmh
xsP84M/gcVpfrOVz5myIC3O70CECVKPjSi0SMufgkjKuKAQuejvyR8kRWBO5xQV8WqVhrEoIjTiP
wFW8qWSNdP02EVUelkPwj1cfsHnx+SQ9SlWjhB3F3I9vjvmYinjSBZ7wHERZEPZyYqGLpo+/V85d
AOq4KiS2LkihBcvzpfO01opgUvAkWMV+jPmeGS3O+yh9SIbX9TgQfTHurJwh36XGEFfwVA1877Eb
9y4VPqqKjHBHJDozqsTUkDt1kwu6FKe4TUTVi492sK9HAxStwIIKMgOe47NRI2hyGkAGo6PXWdoR
SQX51fCey/WDiQltfepI4RQkTYdtmM+kkyuvSvSrtnxNBvTlpyA/p+m1ncg1kat+45T9ThozNw66
K90B6Vs6iQoui4usMcVlBYyh2POfN3tYhGECFl3WH4Nn9bt5N0HJN0Rq1PqKW3oTZhabXfZih0T0
RiqyzBbsYp9MQYXJ/Q8xQYrXejeLfBDcETXYWp0gU1lc+gsf2X66sBQlsQHacPg4FX6dOKRkoDb6
60G8XOS5sML8vbBiQ7xaNwZUJpK9VkJDLbgFIY9H99NVAgb/zBW9/y53elwY5OBzyDVJmlUQ2Mpo
EYjc8g5DRCOK4BlprkCGt5X2pp/sE0wKyPcCX1X48iXQL0xzWNolYHouU1QNanDnRhgB1BKXeTtD
KCE5KQJ8WG6sOpvjs4eoMJ0pAMEbzI1eeMy8cVccdYL2i5tw81ZvBN4JIpNPIkoQlZQzrmD4sLMH
Zd8rxqVPXSie79Em6Rp3UCZC3Q55k8AwA7ovn1U94wcXqJOaF5ZR4Ohg9P3VJtk41/JbDwpAVvk0
bmtRz/9yjf7CIBezQTGEdtEgLZuKW93wKggA1tcqZpe7YAd2bDceKpKYm6oTHf0AF4GvXPRqTtYl
A2QRoPRHVaJDsly36C5TngslfYk6a19AiAJyEHcV7UkjW36FKjAtmmPl1C5tOjBAgpUyGF8VO/At
iC7L9PtY3dWN6Rv9cJCo5kqZtBlk5xDM9XVPxwxp7kiS5FVJoT5kyg9tp/nhjC/dRpBvlq6DCPp1
Y+MQtQWxpUEtX5tBVQSVwpR0dkkMOQZPxKSDRRfqNUmr+FKTPIPRBfJJluVO5XRvy5NfZuqxl7Vv
RvieJe0uV3/h6WVXZoGvDSjhx/XWbpSDJk2vcqDuoiLe5cPvee5/t23mOj0eZNLKJmndkSwtSSaZ
qGH9kOZhG1OQEcfUn6vsEa9ij1SufDMbXWeuCHJRF5RZpB4s15SLk2EU7jj9ZB9sjCNPaiw8eXZX
2Sx7adg+FlZCVGXc2dNbXsojaYuHrEgPcYemNB1oEoykgY5m31cbSMA84+UIX65BGDZSTVTjHqxj
LSnj8Xs7FhHp0p4kZZ0cusS6Kxvzzh4ziMv18Y1Z9D+bvnWTBCQDqRPExKre4kK9qymNCUQEDZCO
okhHb1q5v5Vlc3KNrLrJm0dZUw+mmn3XbGmvGvgp0rtcNJSUqbqjo7nvZByk6BndKkP/hAaRTe7o
V51MN6ETospT3mA45/d/3J8c7EGKfuj6HJlx68luuIvceCQ4uQjGEF3lVGydN4HBRSQ670++Oov+
G6NMIbTste0Jw5cvTlY/ydVP1ejBgUz9IHms59lPx5T0ZYfHmWI3jDhrwvJXZMSuqpmbLBCNmDAn
V0CK727MmVoMiF9xJRkL38KMdFrFBFqTD6nzEyPToGsziCZLguOVQd+aVXYiXZyumpEpiQIFIg+U
/l111achybObWthVtcwzdPHJuWTUarW+NVJUJTXnFCqDn403gVbsArWCul97O2EgVJVAFRvOZHLi
w2ikd02dbiMdfLpUn7wYcpi2HOJEzD0lFPXzLKYyF7+OS9esNtHTrEdnIIjwmlwiSfWjzwWnu+hT
s99w8an1RJ8CI8auHAKs6ZXS4w3Q2FnodlmPbpEv3GmXQ3MIdFzYTaCouTMcy5U77WhNIirVRXfO
yYPBLehQTFNYDjhUywowXviJFfqq8yM2O3fdn8WNcTbE1wXU1kRGy7hi7HEmaH+qu4Zgd/bhTkr2
0XywRILEi+hwYZDzbI4NuS9ylDRD+a5VbuN+h36yOhyAtqJqkeAj8n0Y/ahorRkiJYrb+6y7Tupj
pp6mSDBOuVzUu/CICz0oOVMtY4xJ9S/05VzpyLoiz7oGtaWMbDrep7cqej1si3jpz/XFYxvnC75c
WOaCMcx73HRZm6hsEn16UaT39b9/sdx28fdzmVaXy6NmhfAMDPlWVmL2NSJqRGiHizv1s0i0YMup
3YVBLr8yJrseq+BD3kJGAzH4Om+DHd1nfrgREjIx8F37eNy5mCTgSZJLBOJ80/2u9x1eJpLAjff0
kQ07TqKprEXgOLv2pfGicQJtKnEC0eR57G4V+8EpBBgounLwjRd5kOmGlmCWA4RkByhUb4LH6Kfl
zi4TZKu3+v18ux4gIqfYN75A3VZJMpCOoqyslk8WKtfIMNtSRP0kQAyLQwwwplK5SNENyt7q8/uP
FAYlc7qtju1vjAc8gWetcDvRY4jIN+7U0mkSD0jJDIxJY/AmijdDpm7SvNquf8LlaulFYLDfcfEN
q1kaI0pxcvUdsU99TD545DaFjNEADY/o8saMibwz9ut2BeBocdgxyYNpdxGKtJXybtGTjnN5SFDN
TEStFot3pgv/OBDpE0mL6hjdQJG0lWgEEQCdNP2mKo4WVKS16yn3MO8pONZEi8cBSW2rc2qh2ODR
4NZubFKZHmgj1r+gyAYHIGD/rKVWRvIYJntnujdAzS8cjGGxvQJSX0YB2z7ojRpNFe0LThY/PuBW
5Fb+6E5efxf5ojR5eRD8vFg8JW3WGIUyx/hu8iH41sYkO1Wgx9P9hNHjobwmXcv75irYMTYMjIdh
EmH9mwr2us0BSmhb0FCLUVXF8K+Z/2y7pyw7ONatpDyvGxIsns2BikFVh7YhUnO7epqzyAsytEqG
piD4RVY4DGmpKUk9NGZAGXet93uLXsciYgoRfvD126gp87Y00C4wHTpf9ht3PMaMDN9jrAGaq+8C
MIkIlknkFwceFl705RKynF5djwcNCh5gN3TtyhSYEUUDBx3FkEPoImXjxTUmmHWYwF08bPZOuh0D
+h+NcZBBm4EGmYaU2ywmUmZoH6gtDIYVxJx3Zfi6Hn6CzI1XowqaQJpKpt06OupdW1sSUaT817qN
5UWyQUsvOxY6Lzh8yijEU1sU0cFCgAm+6M3Me1IK2wSXPfljhb/tt44M7oYOOWKCgQZ0lg1b6uYu
7pUtYVNf2og+BentP3nG3+ZBKGLOjYknizQYoHYFOuso9NI23K2bWe6I186+cWg0gtVyNKwA+TWK
1Q2x8NLssxdGd/QLv9iGir9ucDnez/a0z6mA0fR4wTXxLbPGy9PK07u9k+1iOfXiaLNu6i+F+LMt
DpqmoY7VPkLJINFBGi2N5U1oSAnpY6B+qRRknH7JBeoVSepDNfBNwX9PoGNzH5cxKvbVu1KMV2Fo
pN6cxYKMbzk1Of80FtgXGZGmzE2gRph5NTOIaQa/lFxxswpySbloaEWwRRwOx3rHcLIhUJFaGtq2
VHs3KobrvBdxIon2CIdjdmNIRRT+M/X2/8ezLPKEQ6+iMOsgg9q2p4Mb0vR1+0eZCgByuWHnYjtw
gGKGoI/PdSAkG7eMdwr0XVs/2iUH0WwB+7Ffs57/DQBLZinlRQCUfScrEe1xpMk7a/ZSUH/ZGDeT
5F1qdSQthLOrbCOvGeRausJStTIQqOGiK+eHyBgJOvwORdhvh2L0bK2+bm26lSCA2CjWG51+2/0o
oIz5y9X37DOHNVlSRpk14uNCi92fWVvQoUXuz3BGxB65DjOWzMFMHEEH01GQZNWGP0W7PsZIsu2a
5klqRcOYf3lgPLvFwQwUeDH6FSL7T0AvANVAKA+TuIREFB5qN8XWemw1so5s6+jxRY/dUMsyr0z0
CAX0p95s5CwnkvPQtILsX+gZhx0OeFEDJYCd6sV6qPbQ38a5h6dMZVvuFb/dijaFALEtmUMRrS3t
sJ4snA6x9lJS40ae6UNWRvvYNMFlb1hkxjuHk5sbB9IOtppu6zzdzapF0GyxLZXAzzPDbToqeI5f
hx5L5qAnq+1uNBgNeohbVm5Wu8h0ZmIX/0ZEDw1ZfwAIwsCfcSE0iriSWPsXUz/VMe+tv+oepugx
F+p4IhJh0QJ/wOEFCplKyQhL0ErS+NmjirGO8NRDbB66fXhc3GoJMR7XI3fxQ+qqoulsuBwiHZ/d
GyNHMcoW7fpUV47aBEp+O3mKEkVwKVlE1wsz3HpZcxhLmQOkUbOA2OhcMW61eT8Pex0vd0EiaDX+
i1M2mB00qKJaHK6ZjR5F+gSwMbR7q7+NlatqEphYxDNd/WOCxzMjSGuJYqapzN/C7DCEb6oKcspj
KOrJYPH15Zi4MMSBmZGhFqW1GM6cpn2v1sSyN0mPFOmoK9Ahq31HeClZLi5fmGSf9yIIrTToJYXi
olB70k22x0QfE755tz02iqO5Lag5oIbnxl7+cz0YhZY5fIuijPZzAa7Ixq/3+cECD4Hky3tW02b8
CuMp9gLfuYq+iXpEBBHD1wDG0AghEMVaFUd02VHMRIc5iaLSX3dQsJh8BSAtpEruFJB/NBMpxqc2
8mO7JqF00pOfRrifg3GzblDkFx89gZ7IBetQVzRfw9iP8piKigEiE+zPL6JFVbVixIMje5v2WjOG
zMgpkoR54F8A5H/3m81FxpCCEzFRUBllHR8qazfx0OP5oCIyGCF/tW0hwZdvQk8UGewv/vv+sz5y
qAv3EmOEwKCNegAUaAs5JfnwMHe4Qr+vLxRbiK9mDAOJp47CCc/GqA9BoOVUQs7i/OyTw0gF95vl
VTr//dz3s6cKLb4y3qXytEHvWEj04SESdbovX17x+//XC+40mevCiQaK2pN5mtxgW3jBfsbNzXW2
JRSzzPv1b7a8NGdr3KHSBsg3uhiDjmhVq+ihaq6DHgLb/+qEPFvhEgC1TuPBhpgP5MzorjFU34qj
rayKhmRF307jLiBz0+t4eNWxVW/mjbVRjhjzOCkHtKF4kidKxwXhoPGXj7nRsszElHoU3wf2SNRq
n4nGlpa37J8Pp3GncD01ehorsNHZ1xTtJuW9ipY7m0ke/wxmwdEhMsadx2FaUnSEArx7+mIH1zna
nRJKivxBz24q4aOX6PNxsFrKchgXORsjeTFAC1hs+mfrW39M2PtJcs2a0JCq6bLgMiyId439qgso
qqtctlE+RmE+9KLyroDAUNfsTeGlW2SHwwpnTJoiijGFO+Sla03Pc3ZSh2Jfg1NjfQMLY57Di2Qs
pw5KX+x2D5WxR6Cfh/vMPWaN/Oo98NetLads53jk4KJBW1fToGztRQOGfJA4vbb5+1Q8ptXDuiFR
dHCI4YBUV4ICKDp8NAgq31TZdSs6lZav7mek1Tm0CMtI0lq5ZVf33oOWL67uwYZ9t2Ir6j8WuMML
iuVp2Kc6kxHPu+nolAWaCXO0S4nqYn9J/v6sj87hBa5h8YQ6HHtzhbDzVXofudYRLWquM2KqPc/B
n4Sk8yZzrSvRZLsAPXhtiwYUMl1uIE3Si2ujOuiaTyV/7t6mZEP7iKyHx3Ln1MXacegB4aJBi2V0
6Wo3rGF2etdv0cHq4o0e6uzmFatTKD5ayjGn3Qc7gXEGhCuJBk8nht5EazRTPP2WkVvvh62OpqVX
4zt73dPQlGy9ps/rFkXhw6HJWNhVnUo4Btr4Po92c3GMrNt1E9pyXn0OHQ5H0iFxirzFgExKQ9+o
oXHXNtsJHZ8Kuv2Y0vmUjLdRYF0VdLxKBtAK1+N1Eia/6Zj8bnuFWFO0BakiCRz9yZKU3ZxGL9EY
fLPS35omb8HqeIiC5MpynFOdGn4xWoRW0T6o5pM8THswt7mxlP5MJvSfRqBZaVlVG+NHcUc6CMev
u8viY20JOSArLbWJDBMb0imCrVEWN5okepQVLRoHYUYid1XvMAphs3KjMNm1uLFohkgt9y8HgAl5
SUdRdPmju+TiSJPauQ9tCX3VH2k9hhMjz/GNOxU6IuHGEuTAy+fa2Rhz+sJYKsdSYLFxoC5rTo4V
u4mdb0wldRMhGf3yWXM2xQV9Go7/aK/Y+saMVJKG+1L6nlS3qUjKaPn5HCyW/3xCfowqncKxblI0
VciH8Lf8m5Vx2SnKWL5Ad/srO5b7Hu04jJ0wBCmRiPpnOVLO5rlM0qCJNqsVIiW3vCZ812zPFkmV
CdaNn68qGqnqMxn0AR1OBKfycpRa2m9NPG/W99WyKw6apzHgo1k8TQHVZSmzWxQ7Qwwhg3J0PtnF
/r+Z4KDfauNeD3M8M/UNHn6acmcFjTvVIum65S929oSL9LJpqGN0GLFpw4KUIZHkzM2UGzMXuPOX
NORsiItzRY2yugxgyLL2Zb7LtJyE8UGzHwNQeVk3NSRN0nYTiQbhRP5xeF8ZSjGPUo5CrFKS0vQc
M/UdBdNRIrldUUhwUEshEluMMmQGa/Vdng6N/JvOv/5bSHBQq5t9P8hMMzS1QQH4Cm7KrPyxbmL9
c9n829bYFk1WmIi6rDn05vfavCuVe2vYrltZfizQ/zcYbJmDgo5q/4wDYTrmUGAYKPlFXckNdtWT
843R3CB9fJyOorPqL4fI2S6XOCa6OSZ5CHbncVPOruxnGxQNcacAjU+6sSCgI7q2LOdQZ4Pszy8O
ktHBALiGLgrMArJJPBxbjt9t1NfxkFzbm/ShEHHqLp/4Z4McbLRNZNNWw4uWrR5aqpJJE5JEssX5
mlScTXCQUc9yAQ5wpGnqlslxzDvFItWOiYXKuzbx1kNlfVvZMgcbY1J3NGHPHGrvRcVJjb+lmWAo
9y9Z9tkhDiOiFLRbLcReP64T5b3O+J09CgF3neT7+hhdByQh+Y1xG9w3gteORfcMDYLxNuTyLJ3b
0mWtW2bqMNP5Mc4PKC2TuRM83i5eWc42eO6RvFOc2LFRKp8sl5oerUa3VJ4GqB71KlHjx/UFW97b
F+a4vS31XYLyISJwvOlfWtTmQz92pW8Oexlw20PrM45gMySq4MlT8Cl5NpJc1jF/MCK9SNsfk7FJ
KGQY6jeBc2z7fIn9C+e4/RyhMTVMNch/TIf8B73WdtVPyGG3B+UQ7cobSN+EG5FGx2KCeGGS/aQL
CEn0uejnHOo7dfES2a9DdsKQkK7uZE1wRIs+IPvzC0NjkdSapRhg9IdLSlz/sNPEzR3zRfANF/Hj
wiFuS9OiVqyRqQ2y2zv6wB/iLbvOZjux1vCyS4ZtWY6JJ0uV2166YjtmKaPui5GtHHkaiE1kQTlx
ue/E+GODr8bKlA6ypGGgjDFadmC0VLY2CTAsnAhw6qsztooBeMfQIMuCuj8XCP1UmlLSziqmboKr
brrLku4m/he8N5+tcFHgZIgA9GyylojyuoL+zLyl+/ogeaIOdvVrrvHZEhcHVik7UxmBz4ep3rce
hJMPznWJ8p68ZYzYyi5IiI2zudunj6UnH0fw3oDN/DQdhcf0V4j8/FO4E4AmzmQHtqMgJAc/fpa3
7RXw66i+MSr8EOdAuc9fK7c4iTh3vm7uz4a5rNGUHRrF2HdeNt72jUr68DSbmzLD6SPqqROFD7cX
oro37YFtO1QgjPbYyo+aJCpYCZb0y1R5a1hJ5bBqd0U3XRL68tjcx0pNmlD0rL7AlfTp0/Ej5Xak
0cCM8U4VPukpSa6COxXqBWy6aXqdt4nnuO1vCVOcvoI3v9CLn9dhTBAy/Gja3MiVPCdIxhXnRoq2
SoE3hAlNYOgoHX5n6sO6tYV2j8/ecgePlDctrpw4VdPI1Q/DtkS6TLc9Af0F3VeHavsvcuXPFjm4
icMhnUMT0+QlnmK21ab8pp3YVG7rticxGogih4OdFK6pUTCoUE/aSOapAyVPKxYIXd4DjgadTDDP
Y3d9PuIyPUmbDGPQaDouN4YTeI467tV2FJSPBGb43py0TjOzpDKavMo3GxJXkeznIm01kQ0uzUql
2JTogNMAgmQno7OuyuFBKX4Iwk5khbswURtynH2DD9b45Q/VBU55oa/cZ2RgUsTQXZF3+v26TbYG
n1MsxJ2DfhlDhY6FY3FYHIZ9HZQ6WJXz+klRfvblIRvR9V4RqMmRybhRW0FNeDH0LgxyGFxkPUTQ
LB3nahYTh6pvUzRiYtGOSN4K593ZB1vzjovA0YzKMlDYJDCSn3SnEChn+PkePVuu5IlOl8XVO3vG
z+e0xVB1io3HCrzRkcoAx/1D3AluMIs4eGGDi8OxHNKWUlyiTfuBDpWb6NVWqeWfg+G4PSQ0rEAS
YeHXJPxThPAtOHrRZanWYsFqB0+qOXRV7Ed9IOq+8zrQtECPRyYiHYaP0uHKwvENOQZu8iFE5rCn
FShkV5A50dv7MVPIrN0bdM6IprwH2nj9/0i7juW4kS37RYiAN1u4ciyy6IqiNghRagFIeG++fk6y
54lgCkLO6C26N4zQrUxcl9ecA6KSB5KUFVRVt0tJxn4c4H+GyS8r7ZxakxMr0GMhr8+pqgCOY1a8
VAtLZ9uIeFfEOO9g1kNMR9GOejQ4nQVVjjhWs5L3fv4KVPkWz4VUEYPQbFDwAnP0Ten3e4qoq6IY
z0sUeWdh8sQE+3cDtkUQGoqL3p1F3du+K54GMw5nKOJe0DskLab4OpI7Yu0z9BEN6SkNXyYsnG9L
WymEfr43xt2IhhUUUvV+b5IPl7pvT6mt2+INn6mH49nYHZtYiictQw3cDafQJULtCJLhNWbkEIz1
bB9rXZQOzCvgdIGdnNEGPSzLVCpHFLoEn7TOWL7o4S4kT9tSVtNl60MKowpRYHZimOBTjfW+Av59
/sUCDGf6Q1YP24LWg9CHIEYnEkkjgWSCPv5fKqV2P7yzDvJaIrxbY3Qh7+o8aCtkdWrzzYgfJvKW
tce59bcPs9L4oSr3cRom6GhhonUJhZ2jjDX4+gdK4yvtKcRV6vb7BtWtmxRVrgoVyQ4bE38X0n/J
ZytQJAiSAhC8Mlj8wj0gcXa04FrveEvDK8uGn87JUg4lilnKaakgSf6p7yS3v4uPQNpP3ydCk8d3
VFqXlyeva4qlWyiNgKjwPXFfuEEARsiTOSMPowDC3a6HpjSASO3229/wD+72Qw7j0cXZGsyug0en
GpnfAQgRNRMTJVfeEMf6U8P6kMSYcm50AGtKB6QoiKSFR8LXJHNb4XUuH9MQ++agttBuzfEhbexK
nDnOeM0idDDGKKiJqrrIrvjWphFGALGk++a7LP1eq3fovBo6DyhlZYQE+HwLOTRPW3w2S51aoyKY
ZqfzRBTLQXszL9GddMpf2qOxoywo6im7a0y/4H1Jen9sJrEUzTzlZII5GUAt0Idre5NjkAkgc9qD
eKm+GDs6uJL+Y96avLDDE8qoT6Ek6iTTPX5hap0eiVObG7cAQuJ8Pp4Y+vfFtbZqnUdChM8XZYU9
R7sJJcSZh7C4FgWWF8hEAb0T6rSY0NMTB3fWDrF1niSnbPxE4YCn8E7DRIFKJ5mCWRGMwhbf9egY
RF8F7iDs79XQz4rIhABQ4WjjaLzbtfAl84JD7IwO5Y+JXY2Xsq1lUsuLY+KAUhSylpU0hz2XvW34
8158pU85VMod5Sh5oLLgKDvnBtn9WxUT5WGSQx+UxqvCn6Q69TwEd47HYNdt0zkIhiCU0VhuLRtw
bqlUO421K6vnbQ+8WnBa3J7FuAwgKoSplMBuEUu9cbyYmbSLpelA+tKrhskVQ+0ILrqb0mgNW507
f8jvLKtwK4nYgSg4YkjuzeZaJKKN1XE/qr9v/0DeXbN+JSJBn874fdFI/BLYv4lY35dCzilDr8aH
5T0wrqQqtLYMVURzTC6erODUFRjAUVpgNos2MF4uYBPxoyhxUuDxGOpwo5sUA3vmvHBWA+LyZ9Dr
WLiaPJdGtUAnmYJBHDFXu48PA2WvOvF6dKvp01IS42/iVkFyRblDUKR+0K+QdaKFxsxBIfW+PfW2
efeiY8vr1LyUqh2/bX9Wnn4zTiguosGcSYLrDndSH9gDupECYBC9bTEcp2oxfkjI4iqoCPwQ2sd2
PDld0dmYw3Iy6FI7uNvCeGdiHNEQi0MljVDVWqlRHet8fRzQkTQOqlZet0Wt9PyXDlZiRxrk2Iwr
nI5+vcET7MSb7cyZwVLwf1le3bZBiR1ssCyrB4glXlxm9TzKexmbOzyIMp4Ixg0pYtZMskg/lOpb
zYuqXAteikK/9Z8zFNDJfjatvml0YPJjBy8EZW10X1TXIACB2nRnlD+1iPd05Elj/IkQZ4VQ6Ajn
kfksJ5MfGIDbLX8ote7H4+hr2vjjv1QJxnWMpZ7GvQWTMvMfWEAyhC8tklzh2MuelXqWirrNbtK+
DhEv7XxHxtu6WcaVYIcxVJocTRgT8CQxUtsgLLESaGX2PM0HAHZ7nWA5hhkDVET0JvSBZCFwVAM1
Qj289tqrYE03c5T5YgFMxC680SPMUWkY4jMioFuVxiVrBi8xez+IZ0fN5GOuqMA+0c5NYb71Zh07
yiz6Y6c9qnpxo1atM0uKLXeSo6mGnczSTZEXT7qVHcyuttMYRbxRO81abkdV4jYBQGLb6qia1X2v
Ara82FXiuB8m3gCmsu6OdE23RAt3wVLdVVaMjR1QHLl9pF2rsfYHgmVGWbAAbiujO/0tqtFlDRLf
kgonGkUvFx8N0npTgsQ9z91Bmm1Rk+xYNXaTPNt1UTtyMO9RPNxZpelbxDzO4Vsoa7umBC5NMx2y
NropgZMPNgpXLvH8KBu3HyZPUaZjUZROPPFWrahmb2kD49pNcQaiC+rgrjRfAvmlmDl9CE6oltjl
5y7SagBi0HrJ3ei3h8TDlJXXAgbFnz3iTae/4BKjzvbXZ2PnWURdqkkY4Zkh3pPOse7oy4punk+X
6Cd5QULQY/xj2o+CLfgco15PpH+JZosMSKmGOUHfB43r6EJ3+XU3uhq7wo287GVbFkc52TpDQ+a2
GnSElF5PEL4uqnDA9gYJHoWOEyjXfePHoRhnL8dJ3ugFFmy0sbaDxA2aO820x/zSl89K97B9rPXI
8iGMcfs6+G4w1Ip2Qd/ACtoeS9EiTI7LxUb/nd/V/kMO4/BHISpFi0BJ1CBEZtiA/ZfYDSarA3E6
jSQ5xKFGHPDD2YERnA09v47dbKdBx4EG4F0uEwY6s+vTpqOJbHkmAwr4rU2kbzOGEcLITkVOo2Q9
5/k4NeP6uwSd/qGbgTNbT3tiyUcpas5t8SZYvFVe3rkYtzIiC9H0Cs+8pLvphszJJH8CVnTX7Iz4
dkxft7VmrQC2MHmW1jgQKjFsSjTC/1Mq1cCgJe55pdKVubJPrkVjckbNqkvTEmF0tZl9Kwp0zgCg
HU04Fxxa1RfOZHVfjc505OjaSP9IaM20AA8GRt0Xooq7aQbqmJzutw/P+ajswEM4dXFATKiyXj8Y
qoMCroZ5yJZTh+D4G3bUIRWjsRZ0usIVXjTMMMXXQPAF7FURjfeqog5lwzbZsYZKkOu+m6A72mOO
Ym2zK9EDsenQHjmmjsLLxDjKw5LxpKkUCLqMCoumNH5VfyXolitjDoCn/n31xk6kV0EqT0TIv4dh
c5Hxp86q79M2PCj5N6t5GMbAK0OUS7R4trc/Lscfsgi9bWoBUEiDxhXZhL3X1E7BEIiFGo6PX+0I
LSxIZ/zQnHX1kGBO2K2ywTeiV7kFm47ylkfJ976c7DH4J4i/VlLuz+XgbR+Rd/+MU5K1NP6XeauZ
v5ZP2kvXjg/lpF4sLPGEkbxrBvO6LZGny4xzauKsT5IeQYYI6lWedKzYtLaJZSoikd1ocPeGOMGG
ZS3uUtUKWsrbqp/1neaD4tHRn75T0FkQhx+5XorGrg37YYF0QQhTyMC4pXXl7Btm232Ie9Wfao9K
zI9Ysvj/77Z/8ossrK4K8NIaCw5A+gHrrXoxjCOwdETgD2x/N46msEgpYYnN9r6GMUzpT3G6s8z9
DBm5DPqO8F6wcqcJd9sSOebHIuuCFzmUpR6+1aoOQ/EA5r2KR/v0hzbAr6BsMKlIJ6NF2k4Ycup9
xQdI0k4Bxa6XnAO/96zj+xwn0EuMQ4p5sqft43EMwWCsflSVbIqx30nhq+NR8STrqUI6GeSmLYO5
aFvYapxC7UNEjwpEl+/BdVEsA69NmRb5JLuAIyywQJ3cZ9Yh5cWpFYhn6OJCDM1MFmLANkS0WkRG
lf1sb1CKdXVwfdjWOQfUJ6WUx+gmx4Gt2ttCIpMV5LNYC6DTll3F6G5GoXwWrICTJsqrX+pDBrs3
p8yGJEQSZFCuHFprnE/Wg4Xqee5GPuUMVREgaccIWY9NbkE0Zcd38yu4O97+ZhZiccHvpcrFBRsY
HJgUEcaeYh/R+tHNPDPnKAq7QRf0cV1j5BzDUGF/sLTx0mmtN0w/R0PjPE5XHcriVpnXRjoXI7bo
0IHTmuOse6Ppa9V91ol2Kh/r+tnseXWm9QxyIZEx9ng0O30KMZY33ecHGa3wZP/Ob9lg/GJw4UBR
FKT/5w3Wr+bjC7mMpQelkUSxAbnydMYCpqOFEkxchy0a9oRt9QnbfdvmzrtbJqwnyZhpvdz923DH
K2MvHSkqGK8yzjMM+veFNibtJKRhgCmJVs/cpH8lERDe+kMUnYe/GtFeaj7jWsAOOYBEd0KmrTWO
bka36tB7WtAntoI3QCiPp9TU7EadL8lonqo58+HWIzwS+r3VZneCWbsTaOinDkhpUszDAuZ5vt82
DQDRWeMnQpuBstCDZiF1EfkPCRCwdL9/5qMNrfc/PrSK3TsILSvDxA1cuhmOti78yBR/aM9G6xPr
rBQTIO4Orc6x2T8IVVRVElWM+rBwztNU6QBXfu9Wjje06ZKCokz1/wpPkIaSD0mMCvdhVedJgQtt
AfEdnrCQtdMvJSjKZqA7oP7pEtAu1D4Px3BdpT/EMioNobnQjwZapProqOZLEoDYUC6vk9743Txx
ESh58hi1zklqZIIOExL2CR4YT3QiJ7gkDoXHrr6oB0pHTbEWeAQT6z7p45xM3EyLziwTEXI7GUhI
0qlLvUFzUPqW9Tep5wTp9aDySxjbBc57dSriFA6QqN+1VvZJHR3HcT6TwOQ4Ps51ss3gAny4zUgr
qooU2mJyjapm1yrlwarAuqXEh203+wer/zgYfU0vHKDVzRZQMpCi0sEmsbJDrz+ZN/mp99D4cXKn
wiAqD0GUd0Qmbg7D3OVjBsMAIwNp7lV9r9W7rLhTeUziHBWxmHCJJ6klGybuss9fDXBINrfKcC6t
l1G1a8nfvsn15vqHuVtMjBSKJA108Me65Ka7So8d+K/psHnkArDT/67a4pfJle3xSK0het4Wzv2M
jK9RAzWzWkrFo+4UP3fnfeLF/2jgMRB29ZF4+gMP6WQ9Pn/oDeNl8OKQRiAaIaMMv1kAZ5R283gt
VRGTVW5UoSbKS+u4R2T8zDwWCibYkJknxghYN6BiZ1lwA/a3qzarL3kP6NXAOAhBjwbS60wwxqb2
D1Ld78ckd7evm37K357Ii0/NuB6lEoRJVaDAeXtMhnPYfDElzhfddjgy2/NVS63A7BcamFFNzpUI
Hr9+8nSrPWG1nVMx2zZHme349mpSkyHDp2wTTFwMxInJsxQ9ZuRJ4A0q807FeJucDEPc98jNu/yH
adxM8Vs+e1zw/+3Pgx2Mzz4tCuRaDyx8Hn3wiviUjp4RcUrh6xMVv1RAFhnXUmPDsAtjaGPjDcA1
ahwJ4b04yl7qEl935e/JRQNvznDCRCp4XouXbQ1cnwlYyKd3sPDbSpVHY6hTdE1gRMLn+BgTVfEG
oHhshtu+bovjfTfGvcj5ZLQgdoS1T7cJCI+mByH5Ocm8ReH1bt/iVIxXEaQg74EaQmtPokOHe8vI
DgDFSr69j7768/BXVYX/uDGZbS/GehTFmoLaGmnEa6InX826fBz6EfRzCsdpUI34s9OQ2c0tISap
0Ko9dF/VD03XfRVUHicuR/Hfc9+FUqhT3I8y3ajCVqE9Ak1RBp3HfN3WBZ4QZl2mmadiDAJcWT3L
Oyuf3VgebclQOF6Jo3LvBrA4yxQFUi63MOJCnIDGZlxb0DT0WvU1NcXd9ol4olh/EUtKptKWb5yF
dpIe5GR0ZPUKNmOOtv1Bv3VscwN1x9JY2sE26UWsvf3vGLvqDOfIV8H802DgWj11L7wUeV3lPsQx
TqoX6lyyKlQ8+2J4UoP8aPQG70jricCHDMYRRR1q4ZVqUHA+c2d1dnBPO+bhV9Ntj/8y5CAnuJW8
/pw7vCf1euT6kM24pSTv6z6n56ui8tkgw6nUJtdsR69WTVsbeJiUPHGMdxIDsxqzDt7JnARbVCu7
SkDJG7ritMdw5LZO/sHBf5yNSXfCWEQ+FwFtiLrCCbRD877ef6fIMrEfcQYi1036QxaTz5A5DkTw
lCOfyYJTr2MYEvcY1wXHA0rrhvZLDttrVPBqSoUJwxw1xhApeFcGuNzb5GZ2xmvooOYI2NzwjjfB
y7tKtvkI2zYVWQEsBCUm153UbxtHdfE4BohypDu8CucKGgt9+H8ck8lyFBEgCPmAl0DjJTro5rQ9
ACv3FERkdLqbqbTDw7/EE+CRJjcK73nF+ZpsR3LsQ6sE1BZiWjnu9EBwA1k4izGPWI/3MRnnUiAh
V1O6dBa1HmkfG+mxye71/rptBzwpjHtBizjRC4U+bICe05+ixkmEc5pw0rk/PC4+Phn9GYtoI8yy
JTQqVAQzP8oXmda+/rEe5ges0Ip+dVFP6T9c/gPed2LcSQHOkzorcDQKAG/4zTk7xwBqmI/zFQyZ
qAwFHi//5olknIopB2mbmHCYhXzUJMx4TzdWzWn1r3ekFurPeJPB6puspEVqYV8eJLfBi7T0k2f5
yTw07vuCpas+FH555m4Y0UD9e4r16yuyrctUiWIBdIi04iYfwWXpgeMFBLHFAaCEAJY2OT6ac5ts
31IitTkWdEVV0N86LbEBSKRn+23958lgfMkU1pWhYDHOJdHXaASXua8VPOpUjo2xbUqUpRuLoPzr
gmhdBqInNgLA4K0KvPSHdxbGY8harVllBMUAjqNrdNdGBoYSF2eZdxr6KxamTIyoyAIZbNiNJ6Eh
OrqYmD62+9pLT9YZJFd25gqXhuv06YfY0j3Gg5COVFWHwWm3DO602FflowHQjuicVvsaQ7Bde8x6
HWBV3/KY5/DpvW2JZhwJsaombtGNdY36i6pcAu64G3ULWwIYtzFLZp/VGZRQBdCsTZMR4svErve0
lj171LpGr0WbmQ9SwgveBuNNmlTWJotCxff+5FAqBOKah2BvYfg95CZCHN1h4QaSJlJIWsKixSy2
E8uRlNmOamfkUcSsD8x8+Eh2SXAuxcmsEpR36MiZckp2NwiiWCgNnB/b/mP106EEAnw2CvPJtlur
OpiyKTDAwqwSO4q/hWidA6UnsSY7GPySXLfFrR9sIY/xV3Ipz5k2IysgqCcX95nToyxhoAVAjtxR
3dWnx0IW827rC+zkDHS5rfUpXdFw1o/dT7oh0TjRnYUGxOil1/balHZyxwOm4MlmfVlojElbgvyR
HPAB9+2+e1+a/RvELH1xRMaZJYGiqD3BYNUkH8PkoqYgn+NEsVWdX4hgHJeij+je0JU6QAE5AHEy
skObJS4aHNuqsX5jiqECsczQZXaVPzKlsFMpd4o43TfJoa/R85OvRH0Kkqegu/Y8iM7V15r8Sx7b
sjHMZALaGMisEqmz68AVqtgv00tp/fg7bCN9IYupieC4shSKGMIZLZuOHAau7qp3+f7fziK4szhd
zFWPv5DHWFlqQPf0BFatpq4xfI/rx+1vtZ7DLQQwpiUV+ViBpxGbeCHaFwAyEoLRayZywMbzjdYY
d3MUf41UrMyhNuhktfGmDYrX423T6G+aAbisYnRL8VVszaftn7bu0D4+K2N4MwHXdWHQmka9J8NO
IHcU60I3n4vxqoFke1vaunF8SGPsD5i4KcCFBSQT4TkifoqceU5Os8Wb7OB9UMYIBSs162jACPI0
tvYwpzc9CTkXtx5JF9+USRN0NU3jhCBDaRX5Isl4lRIs2ATdIZ2ng1oSb9CRJIXR17nM7UZr/FTk
LQNwfAC7omdpwtQATQbTVYjls6sWL0W+E5NTrXxNG7/lRgiqpr8lLosj09+zyAWbKcxCo8CRpbvO
s75EoLTrbeV2/BntMzf+K7SiDzegsE2bpCr7oVPeXRwIh43y1DShE4PFbFsptz2bwjZsYlBUmCLF
ECmxok6Kc19g38E2xs4ugpxjADxZjKfRKsyOTRRvLI4cLfOrzjFDZxSdsec8G1cfB78+FWgIP3+q
QsFamaggbZ8z004N8dZsG78YE3f77v6QoPzHojFp9lmOVVVCn074RrkC1qZuF/kiYpE9AQ2MD0G3
7T4UkXEfyUxEkvTIJ6NM9cyw8spedKQ5s0Eq5XEOxrtAxoWYcZfmCQU6q10AUF61U/Y8EdtqgO2K
jUS8etJnSfJn3kY+VYA/mxjIHz7fp0F6XbKSELuPsU3BlInf7tM31Q7uKj/2rR/bp+QdknmJCOig
hM2AQ2YDagpDaUui7ITmX1DOoIS30EbGcWRtbipNh9HW2g1271O1nY+C4ZfcG/ZazrFnzqHYtg3m
P0d9zOClVO2EXro6+gOPOYEngklQpDCpdLmG1kvEL/pHFbC/HaeIvF7d/biz9/jzydlKFojdUM+K
U1u4o8PIzS5zWmhC7U2X8ip54r468VKh9bmLhVjGcSgRGQAQB7GgKNlFQKMivnnJT3RPsPT0OxOD
uyIeANWJ3JRn3gg0J6gq74XF5aGTXDGR2VJSj/oGxS5n3OcvvSP6IIEjNg+qh/cZ6d8X0vq0ztuO
AjiA0ynLXVO/qbT9toVxHP77V16I6IJKx4I0XFar3AgiuMFPVX0O1W8lb2CGdxbGcbRjkoIgFVpf
WMQZzSepA8i28rJ9Gp4Qxl8Uo2zq2oC9oya4qMmtnN8hfdsWwYso7+2AxY1NGK6bOgEfZXAkH01E
LxLx5qUsJOJe+qtaz4e2s5PcJoohltUgUUxjL1BezJHHAkHj34Y/ZwsGVorHBeBvkDI1hjuI8THp
el4M5slgkooIPGgBWrnIdpvoIumlG0ZooenKvdj0XhphvxlYtEQE/PqcY30TAwciyeFWUtDr8Vw9
R99lxn30lpmFGt2E7fATgswp1buo/DHH58q65ygKJ1TK9FoWitL3sWVYIXwFFuCAtE2hcsBnrQL+
FqOLL7wKxfZDCUvYn6XlqO93fY4+vQnekAbjis1PTd8JAUb9sWhfoSa5fbz1kZiFajIJSBZpVmbV
MGhLQiaA4rtnagAYoSNwtBgjwyUO+9KlOxQy4HpC96/awYsfwHoUNNcrE+bo1qqnty7Yl6XSa9p9
IXGOuj6Hv5DEuBVTjMLZVGEkA1qzgj3siK/dhkcDzBidq38B+8feeOr95G37ijnejB3RxtAdUpJ6
AvZC/hii/5zFN8Y8edtCeCGNHcuGzWMYRsPzgvozCf4MqDgt/BmlARd+8FpS62pqSKZqqZKqs6Tc
gO4A7Qxdes9C4HwCSGxWyL5vyUmcur1oDn6qv/7VAT9EMl8vMaNOKwcoKpp9IBXbRy7oR8EKVx0w
soWuG0cc9SC/eVQ8OAAxq8sWkN4+G+LYgJ6jbWlERWL+DieAZhT4qmgPWBft8I5nB+sz7qqq6Kop
ibpqMYYQILSaYoXqjZS+VqCUjiDM/EfA/Dkw/Ulip6aLOT97+5yryrkQytyqDihza0jg1GVBAtpE
a2dtAODWihNuV/VlIYbJzMWybMxRw21OQ+VZwzU0iVNkYA+US980670gG5z0fN0gfonU2Gd9H4Rz
U3UI8P+u2EV+oaGTD0goQN0N+5xLDrmqMAt5jMLkRddHNUqK76Mf403jVA4mrMAUOu7KXbrjta7o
jf2mnwtxTDQ283pKQDoGhDNgLJt1Z8/pF/SpZtOb+2fQ1g8tr9q1rSoa+9ZPYPCkn+iDR7oXg9Tr
czcsW46T5glhom2taKUZzLhFg3xNjPmiVFhhSWZOLsO7PPorFjFdK2oxF+lOPznEe2UvePGBgmfy
9pR4h2FjqyEMxiSjDwBK9b2SGIdefbXKZL9twqu50EITGL+hDIKoTDWy5VASbKv7EWV7rT8ks6/x
6qpcm2K8RaL2iUUEABhFB/1o7Cl3VukVh8BW9385J7Y4F+MzAitTU4ADQRXA55DcGjmYwS+R/kWv
Mo46rE/4fYhi3/LZqKBaXNKelAtiV1eymx3odzH6884J9sJb9uHoxfvbZKF+c27ptTTCdsGT6adq
8iop5U1QZz+3FYN7LNZHjMM0xDSGVRh3BuuYGx7DZx0zVLLf7rTB5vmk9QbE4h6pj1wcjORVM5AO
B0tKYjqm8hg21l0zFc9hbDhgLv3WCeV9kY12DbpeIJXLg423kaNFUehO4pOaN04cC4feSg9iKHPs
hHfrjGsRwG4yGBYCglKdS+M+aaBYnG7ZdpjT3oGCF+dXpkrMdQqqKU0vSuBrQ2zr86UxvxvJ29D9
lxGOffTPsZQXZQhrpNPsCiIOQUokP1aHfie4yuu2MvGOxngZIWyjAP9R3pHsrGiVYwnAVJ70i4lR
OAJQrimxOLkJx7G9a9viNlPDaoeR0A/W7ebyy6TVtpH/LIuHJP5vRTG+JhwsLOjSfHaeAMGe5jsy
9k+9GnwPyLd+jnjrd1TVNoI3Ww8YRg2MlAPE9cpV0cRbS67/36xkKIWqBpgUDcCYoVzy2RIFVRF1
vQpQ2Ghucqwtdr2daN+2VWI9in7IYMJbb6Amr8rQ9oGAr06eX6NGB55S6pHksRao/Y97DT57W+q6
VnxIZRRxUJtSVEPEblF3k9qJymOd3wLAJCs4xsw7HhPs0KqN8W3gzMTMm6s7NY7scfhBhEvVgDy0
tlveQ5He1+9a8XEyRgkB35EDGRr3maETW/kSPDa2p3uOG/xDVPglhp23q2S9C8mIYCfeC481wNmw
dJU7tUdT4+JRcHnz7Kvw6AtdZCfuWmLkpUwDefu98/InvLtd4yHLUV2YfMXB6+1Rf+DOaa6b2Mcp
mdiXS5oMcBJaEXsMb/uDtidAnDdme7yn7f16Zwx29ratmZzvx07khZGI6W8JA1dCtwOsngXMQ+KB
BG5bymoYA2i9ohsanYBmYmw6jWImxvAdWGPTg4c8dixeGFs9yEIEEykB+1ROmdnB8SpeAe5w8liZ
T63mbx9k1b4WUhgXFcRgM5lCFEXzGKXk4i4sfau+KfRLIYM3ZPYLHscc7+bosRfxpJ5MM1cokV0U
QvXIKconWys4p1p1T4tTMe5JyoZsyDGZDLqz0ibxQWvvjaaxC5PY3cBbAly35YU0xkfllZElTaug
qfwlP6QXmgIELp1V721KLRvcipy4wjse46MsEBvrkYWtmyj0Qv3JNH/20qtevyTq123tWC+HfBxN
FT9/raZGZhjmuMgm21XxMTOwlxLvtOyxNT0z/gqWGyVNORnHeolwIZR5xEemllXJe6dSzW6MzNyH
Xeao/WzPersnyui2QEDLSXTo0pdoGJ1eCm/EgVw04D+ostABCAJg4GYvc37YiupiGNA0QYQpSzp4
xD5fRpTNRlcrCA1y6mr1o5ChJbjbvvCVLwv6A1k2QH6FZxW75STLYp9I8YyVIM1rGiChjZ4GzINm
tLm1khX/8kkU41/izlSk2kTRKW+eGtk4TWlhxwAjsWr1b+5tcSjGx+hFim3cFLVXkvlje9uozsxr
Za7ZIE6jGaIlgoEG3+fztzGn+H93fmilUHpfHjduVWC7zB5AfV0eqclKYPskTv4sLoysDrRPLVr3
GfkatMq3fHjb1oQ1K/gkggkxTRoHRWOAKki5M5AlJFf9WByJ256EZ+w6gHoKmGKFO7xxKUDoVTEZ
EARbkqqJKrqyrJqn9dSlmQ4dDCflJQMuc66jdibMrhWCSFWsPXkAR+bUXtPcuEpWwzGBP3zKX/LZ
6cO2qEoKQgj8mhv9SLFcEwcY4ehF1zbxYi4V6eqnBKMq6r2SDiZmapKLgDTFYag1PVBWZeCOqklz
1QYeXR9PBBMgGjUeRrDHIJSnza4a+h0WMr1tdVm15sUpGN80lm1gFQLWI8GIYGtERQjHlUWKXacd
R9SqG/wQxa6iFRq4v4QOmaRi2XILyMYKqwhf/qvjsIX/uQymdGwxIzyZt7P4oDXfonjf9vfbUngn
YazYCgShzGuwR3TirlaeO+MwJE9/I8LCBqClo0VjMVYsGFin6GWM0lalk/WuqVwM5XFbxLqn0BCY
TJBbqhZ7WV07DKNIZfR+uB/OxVnw6r11W57A2OnVO+k1vtMxfMObqFhVuYVY5vbUvpK0YiLwgeQm
t940LKpiRH7kPci4x2OuMBIURTBy6ALl5w1+qnQSUcQGRQfCh+ZuxA4FnT4rd7wu8Kp2aLoiqxYS
fYVtGY4jGXRkIdgyzv5RgLgG3pyARyC9Gu8/ZLANwzjWkgDDHGhLtpj8kb6JKpidSgziND9aPeSk
jWuVQUVaSGOCZJtVGRpACPl0MTZ6bQCqJHsVJo0CHzO6186VvMKPPI14xo9tHV31gAvJjK50kURE
4MvDPdWmAzar23GUOYPday/cT6dj9KTPiBlFItap6faSinPFOwx6XIwH+XECWWntWMSuSo4zpK77
t2C5OBg9+CJ69KEmDQ0YTQE28oVo+7YDPr11qTD5nRwF7OhuXyNHJRX694W0koi9GGVgSwA7l1Du
QS5ZmZyCy7pV/9J6hf59IcISgqrDCiLK1UQBLUJ9n+ep05it15GZM7e6tjqKL4a+rmia2Pplm60q
YAIkKYRlS3c9KMCVfXZWf6i2tUsR5w235pr0Wu9EQeouWbqpAxCTrchFbToOSm/CAo5UR4qdeaMD
bCsE3gjKjX/ztRbC2KvMVCuq4Zndrri29cukfterl79QiIUIJnnp0iAAADdESAJodyLAi7tzzzsH
99aY/EUtjXLWEkgxz+Y9JfEz3fBGOAP6zcFG/W77SKsKuDgSk8lYwaiOJMArqxrvzPJ2Uh4DobUF
bgVu1ZZ0HZqO4jgmThh3IeZ50eIBhs7Wo+5NjvFdR7M4eCUvRWwrO4I122Hfv26f7Q83+SGUcRdJ
11qdTon8qAema/ygvD+pbnHQ98P+b1gRoO0f0hh3MY7gytVzvFIo9SNFJQwOLXhaU6z//QXM5SdR
jK7PndalYwAHT9Sf5VjfxXgXKGiF4rSOqP7QQv2Zc5VUD37zvIvDMaoPQvQxxZKXCmxn9TgemnO3
S57TNxGoedaRQgdZB+GGbi7HPi/zWVUdzJnrpikauiky0WweRD00hRJumLwYTe0JbX+aG2XPOSHV
wN9OuBDDaGgViVVSKyNWo7Ckh/L3qcbIyzl26DwRqB8LhweCsxrMFgIZ7QyA7agKcaPCm3ytc5Bn
6MewOtfaRTX3hdza2+dbv0VU79EhAQEoC86t60NNhBK3SIzneHptieDPXcO5RI4Qts4uZJ2kpwIa
FQLmV/V7JMlj626fYz2MGb8OwpbWBbUNiaWixpxc0yfF73bhMXLjnbIrDorT308nnv6tukgw7aqi
ASAcTWFUX8G8YJkArd+Vi2ulvkTFxcTiB49bb/3qPqQwXh+w7IaKBhlmLvXMsWrspI6a3WW84cd1
n2iKiqEbsiVZ7KZHXPS1UEXIs6fSKQ/Q9v8h7bp260ay7RcRYDHzlfFEZUuWXwjbcjPnzK+/q9Q9
PlSJfWqu52GAQRvQPlXcqXZY6zgjr8FaNNZKvoG6mBOVt4YtZbKSx7iqCLtGSlhBy9GxfcZs7H23
m3YypuduRnRC6C52u+vsyI384WthA3HwTwLcSj7z9crJ7KpUhkoO3R6zSnYXenGkWiZvPHDz+63k
MN9vycMhCqnqB/N5UG9b8yANnDbgdq1mJYMJ1oJWgNE6RISRrdkub+gGQYouFsDUbOX4X+De0rv5
5BIv8j7NiARLqUQTvp3kj65k976xH6zGVR90GyPQdEz22IZW5/HegpvBZiWXeTlJgLuPghmu2Bwf
k7a5VfWfNVb8xkq05dBwSACm4cXgVsI3I8BKLBNoiqQqVEFHgty6WLj6VtuRg3FSXzjrh84HKe/j
dU+26VdW4piAk42ioZUJFslU4ZCG4P99Ekp7TDnbLptRZiWFjTKJOo6lUiuOoT/GBSr4v6QCcCqT
FbT7hIvwwDsTtZLVe0ZaxnxYDCB0tLmb5zvg7wXmXsk4Z+I5MXYMxJyMLJrpGnPn9YAVBIzXQb0B
+r2PHtSRB8vEsez3isnqTLIq1Qu2ihWnke1J+6ZIVtfz3mZUta5ZGuM9SCallbLAsjtBssUBY7BT
ZWVKYyFtvpEC5Ahl5Y09AV9TbsejZIVFwplX3eo+wVPLBpF0EdBPbC9XKvo+QF6FkLAAmF0IH2f0
JrTpL9LETpbofk4xhprKbtuU46O3Y/pKNKOk+JjL3w1e1fqqHGJM2ZV2asd+vsfWzW3ocDFatz2M
LmFMBCmlpjAeZqnaKR0qqkD/jDqHrh5axl3qx7ZhEbvDaAAdjgc5tL4vOTe9bSQX4YyfUYR6BLkA
hPdgfRHeig6bbl408S51W28vYhj/Mg2ioNW9Ar3FGVUPc2aH3A+wHUixZTC96Bs2L//bWq2DDl1k
Mh9ySvJMUGm0F3aDI/3VAuFCeIj97KjeA1AJMao9CtwcYwvH7INUxus0eTWOjQCvQ78mEOHd2BVu
Wit26VYfLVxS4BcMAGLsQubEZN63pP++cg6CWeqLri1AadP9DP3ubrCAKDxJnFjxLx7vcrFMGjN2
XaNMEToOlFqVnOjjMjsOmGosPf2P1vc+XCjjjoapFQHPPiggeu53mCGwFZGc4rpzr0dAnoYy+QxW
SUPQCAIyx4ysscotqQHvDG8x/F+ypt9Xx7IVzlKpFcHS0w6bRTNeYPhTrJd0sAKUoirs9/CSXo5S
qIx3AQ5KV3UaypSzUtmjcQKGgZ3WjszjuePcn8o4khrrzEkpImEpRTeRvqAammo8zK3tHPBye4wX
qRVRnYF1i+kH5aewBLdTC8OuNJv0YNSIO15kpw7icyC8iGMciFlEZt5XBibQTKDyB8DdKiOLLKIf
A1hGmZH65vkL0bP7ah5PsUCAlPIryDO3TFrvf1JOlXEqUM1URh0do2nLLtP9rvkpc4fLeR+Q8R5B
G+t6UMB7tG5+QwCOnJ+Nt+A0e7TkEHoqIDQBPXb9XNsJ4eWGGU+i5oUmdi2ijx76feJGhddh/X7K
XtTwkeTfrwvbbhNcAgJLWTiDMsgAQALKDlg7wMap13/JffFO9unonXKMDtl55J2Qp7KMW2mHPtfi
GMmUqD+mE3DA+qc56GDw/hT+wTLR2lOy7Vm6SJ7q6YxppAR5Q3AU9X3Ko+/huBO24xjEYGQhNXUn
1dGI7hrZz0VLj13Op6KW/Mn0MNBhoHMKzmkW91mejDLHChgqAwfDXwBKmHnaHc0WqofmnZnrurxN
3b+IYx+XkZb2ulGjECGE0r7oUjAT9XuQEfOOxZPDOOMqzZe2G/EAoq+6Yb/sjL32VjuzR9zkIDwZ
dujx8Ba306DV2RjHnHUNCZsRNpbsha8AsQTbnlUcw9PghiDnKs76XX4097yNs+0MfiWW8dViW02q
SSfVOhlT+EB0GZ9G0Dr0wGQcrVG5NXO3ijkJ0GYmvZLJOOy5kwB7amJ+hW4Ktz4Gaz3Bl7icpLyv
SP99lWeBlnoUUGAHzkVwAPTEmL9WPEq1TTNbnYRxxmlltoGUUMdInoU+tLJQtdTmiyLzQur2c2cl
iXHBVaq0ZTcDtEMR0nPWSu48TvfS3DsSiOyDieCZlZ7nfrYTaXRjfQBxo2Z3BPx/AFy6boXb2dHq
tzCpXtbnc5QayI4WguwIMJTo/tgZDg6kmQRpM39lhvcpGfecoA0vFBVS2aaZvHYAMTtWgkY+1+dm
KnE5Gbtx0Ce5iKFv1G3nxpqchU6pgUWpAhZkuUd8taJ7Hq7rZuBZSWRcTQCe97YxUcPNjFsp3VdV
7ujlTS44mVRzojjvu7HscWUzAnMovHy3pUNWG9vv3w0zGshqeQAE27F8dTzGvUhRLYt1i2wlOE9O
BAAd/ab2Bdv80jp/8znIr+TtunrybpTxLt2CyWJRR/qgFTdB3ID5UrbyflcA8Z6Mr9dlceyfxSGQ
5UaN+znCU860VDC3AHhACk8db9L8HajhSpyVGD8Tm9JkahmuUTgqB3On+T1IlV2UPY71meTvG+wa
IgVxJ3e5UX2wIwASmPdE2X5Qrj4m44P6wDRCjb6Zl+CsgGYosomUWhJ5VDAlnuzU8B5wUHADhqXw
GDK5shmfYw6R3BigzXbC7kcjF95YAO+pr85kApH8DFimaNrn5k9xEB6y/FGQefGZ96UZD9TrQJI0
A9jpBKxzDFHVLyG5UWPeABBHedlxozrTK7WXELPom914Vn+UX7Q7E7Ul0VHPlOe5O8eOPNotL8Bw
PKzM+CGiAaKvI3i+h/XPOrVm8VmQODUsjnOVmQxnMCLMcSV4umOkb2eavTNoyf11e+RlUezMQDhW
Wq1ToDB6f/FuOdJJ4+kY2xoqdNqO8pw2X3itdd7dMR5HFguzESc8+wI5scXAtBbdsOaJRxvJ89/s
cJEZT7MhffTfKapV/w//zcnUPs0a1ZmG7Ab5TQW2FdG8MUAArqM2FrxN5stMHpqIV2bdtjOFSKIm
AZNeZ3wMnhmlFk7QQ2lwYuJrEXpiLyqveM6TwngTCbPufy9Np7nhBZVglXFzxr6kE4e8+bNti0Yb
GLOlWExQmCwU/AyTbCRIKTLBK8VDN59U40XAcjG2rDjKv/0au4hiosQgYMheMyAKM0bADE7d5cew
U+4w/uAPfurMPCyO7Vu8yGO+Vb1gtbGnKDxFNliL5CYyKuHNfVw3nJPxBDGfC4wdmRKkmKrrw26H
nU0geaYABP+ep+MfSAIhmWlKKpiYybsJrt4Mytgs/ZhhdDosfmUAAg9/qqW/8CCytzzhWgrjMMyh
WEZhwAocQa3UDFRXwNbkdWXYurK1CEbtZK03o2rokVcCBWZ4XsC3YNyb/f66lC3Pt5bCaFwYLXqp
4QnkSACn6+/KxjFSjkvfPoiiSIYK/F2Avnx8xYFVJSAYeUQxMfLlCMti9WPWYlOe9+W3j3KRI32U
I0kyac0Ke3YZ1myG+WdeVVYV/rp+X1RR2TxOEi9CmHRYWcwsqhsMohigVetOoXZTpF/D5j6KHtOO
88rezL3XwhgtS8xwnOsQNSCKw67ugrv5S+Iod0AUTveLmztNaesyYKQ4mrdZUljLZVQvi9RB1Cew
+yT75SQfIwdL1XvxJB55u1jbZnS5TUb7YrU3MhlNSez4ePry0GTP17/WZsBdn4RxcErV6IJmxLQO
1D/D63ip34TWZJdP9Jnb74LvHIE8JWQcndnVSj2YEDh42RNx8oOBsYUfrafhZd3ZTQ2sx9CTeAX0
rbghYQNeU1RiGlhQ+Kj6pJGKNEsBjfLPe76s8Z5XaF5B7P/uXbgFbCmvRLINlqmv5C4FpD/GLBHn
d8Mpd5NbBCtc7vxK/GpHiZnnndo5yk1mc5+lnBOz3ZZY1ctwUlH1wkLoKX7Aww0LoSN6cd7syM//
BU4W9R6fDf/3FbNtl0HMoqgcTIoxAvhQcJgOVu3UJzrWzF+Y2kJt/HC7jJtJsqVRZBOdj+LU7LFl
7eR2ehL8zqcN3Osqu62xl4MxTsYcuyJtUtykUWE3C3h8v/SIZ4bUxV+7PMahLEq0iMGAhwMcCooI
eQr1jG3drz3lhVsQ5X0pxqksmEeZqveCKF4QdCQ3dJtjjwIlthT3f/JyWJsB42CiWVHzXESUVmtH
aq1g+lrnX69/oM3KIc1kRFEBS4bE4oMURYEpVWBSO2o+YSEhtpu48wZpPCTqgzktsVUohTUTzaoi
4yguKGAK+lHUOluLef2xbYe6+i2sp+lKEPIMMHvK7DkCPYgE9nRP8Q0aO/uV+bXOCUab6nkRyBb0
upLIOp6cNHP0AqV2UlQmEiXyrt8xTwqTowhEnrQCQ4sAajtVwmvcjECYyjmWxrs8tnxnLqapFHQG
RPEx6vktPGhO57Zfe8fwCrpD9nL9UJu5yurqGCfSNNgfQ6sRqXDX24rsheUpF0D/c5t0D0PL2WOn
VvXJxFfCGDeSEjXp9SZBr7YmlpaAyi4A0XJZHjSZE2M3k4aVJMaZ6EXcyw1ILZwp8lVpb45P169t
cxtOImCFxDoh3kYGI0DTx15JS2QlVMcVwEkFb/UZE1h2CgQwOPzb4Ea2Cp+HH0JdxecbvIhl/FZR
mJ2hCUgdlvlO1n5p6IMnFeiiX2Ie+cj2t7pIYpxWCjibdtABOFQpp0G+XaSnovKCkDPfxpPCpEKy
kMpdReAqYs0xgOuoNfvSvM/rx+ufa1vLL4dhPFIqjV2sYkEDpvvcAZmgA1Lb9FgsB7Xw9Zqj5f9i
wr+lsZvTVZ+DX5vCEXYO3fcoAB8blnbyQ7OyG2yoHbhA1NvafhHIeKak77NkoeghwXJrivd1xVlG
2/Z8l79Po+nqvdwHiZZkNf6+ph6BchgPO4MH2r1Z00PYIpg/ULD2zkIugPYubcIeuZMOEh+xDe9A
E/5FUH9JXQaQ5dAq59ekRp4a/orz9rkQBNAffCNj7hXBo4n1Xue6xmwqJuAlREMBOo7MAhlMqSEH
DRnx6hBHu4t0y5x1FCP673FTcPRl83ZXopjbzcpekkaCzfemcZR6Bviwj1c95zybKrISwvh5Kdbl
NlRhzmV/kotDnHIMefs9KGGLRAEiB2YFGBPDq2MeBmmA0guaN2iFVxvLnlQVWFJ6UGC3i4+KyxPp
OivJNM7htpVHMkAaIgOgVmTBA0JNI7mYYrOfbjBKsDi1tQ10DCyAsvujE9rot40WQGjQvb2uJ5st
C1QNTKwzAoUI+/gfbcNox1AEAhd9f89ufZ8Bul+8A9sQWt3AdeXOUVJl+BQAVuKYAFAZQjzlNWgQ
BGKpXuEFTvYy3WvWeALjpjPxpljIe9PpmkAmDrxXG8UGhtAGrQ28JUtUy2PXtDamOROrlHpgA0x2
rpfndBicOUutShH2VSKcsahmh8Ly1GapXSjwuDJmHNIScOj9sRAJpu4UvyazIwaSHZA5sfU0OygS
MBmj7tgR1SZy4wZ57kyieJAC8/skd7vZBEnrbTfXKL1rdir1ltFWjtSA7E4pzklf3HV5bmmj6Vah
esKCjtUL848e3cEpyu02C75JSvWsG+3jEkeKbQQYmKnqL4lavYVhdCoFLKwZwbkQFQs0eidDjvxZ
ErAZslgwoKNpBt8qjbxNauOCqtOZDPOcR6/ykFsYKHLK6oUs+j6UJCvXc8tMnrRZwGI+seIZi89a
9UNS3/RhuOna2Y2wz9ODVQU/BN3Z5lyYuD/03bq0sPUijC21f+1l89AXBGu4EZ7rIbHVXvNLZBiR
FWMQubeX8iU3MKY1lh0YbYZDps5ozvWNXTTDt3pOUbGtXalMvHDQ9800HE1BtNr+lxa2D3mAwRPE
9XKxELO+NIvuKWBBLAqOeW4mLaqKZV+iytj3ZRycEofARqCI/6YB8inlWLeYZwCAXHEKXzjWuPmI
VLGRhd6CDvhoxgvF6iJqBRHIO0gBDb3hQQJVMZ3+V/fXZW267YsoXfxo+FNTKlo+wDDKrHmcAOFp
iuWXKIk5DwKeGCa250osNwl92JVi6RMk6ubc25jm+TM/hjU2ODM4UBYhw5TKMBRLqB+FdxCsCJsT
tDykY3NiPvL2eDYPhY25/wij0WqVUCQjitZGBoB2VS72urEcwrY4ZonIKY5uilEkSaIwKRKwPz6K
aZNJ0gcRzrL7iYY22G2PQxFylHs7AFyEsM3cIRQ7NQTZDl4ClJublkINUOdhqtzvj3/Acw6oC6Sq
InIS0WBX9QVdmIe0wOJyVNhTdBtIbppz9Hoz81mJYFNykKcM4LlFKys4qNVBV44peMbUP0kpV1KY
T1M2Kjq4OKXTSb+6IbIK4ge8tbjtz2+KIBcWgf3AogwUEpCtNYpA2wiZNcVuP5pW9yeoWlAtbKgT
HRAKbC96mnRtbmneUxBnGux+uolGzhfZ9p8XEYy1tB1IYFCCQ/qdPQriQyqpliCCVmT4FXBH0Dbv
bOWrGXejBTNqtk0IrNRJeiZoyABa9WcZEPd/c55MSMiGKBoW5L1Oq2L6Ci1Z/If9IHOH2OjVfMpe
NE0CtoWuEji2jx5ASzDnZTZA7+oP6Y3p1X7k6LZ4C2obbJimXubzlv2p3l4TyORnWldjsEyBOqiV
5OnBsRFOqXAL7FlTPAfxq8gDZt2uAq9OyORnUagj6C4wV/EwupjVAZFriqopEIfOvORz0zOsRDGe
YShjdRJbeO0ls/VusiYwpBjnZuB1KjZ1cCWH8Q1z36hLNUA58JSdLRqNgPIHKqxqVztLhK17NILu
eMt8nA/HTh0jbVCEgYKD0bpbejDd8X3WntfN2i7UXg73/j1XoS9YosQQ6Dqw4gc+5YKm/+uOqW08
mveyW/k1r4HPuc73ALaSmOqZ1EwgJ3TUxTyYc2xVlXFUgtfrFr3ppIAdg5kOYNWhVvDR0npzzseW
PsGk6XYUdxrGLUYDlMbBE1jqeMnK9pEuwhiPKJpxP0g0etCYOzylrp7Y8vlvRgv0P75oN3y0iW3t
v8hkXEkDDu9SVEcoyFkrfujF3RS/9SIn29tu566ukfEfAkmkoZkp0qcr05MdUjt60c/UoIH+Z6tv
f0Q6JEsrkYwHibH3ieVpeJCkfNKHmxLTPllwJy6eGBPeh6Na8Nk9Xi6RcSF6PncgkZ+hJT7Fhyyc
aTdZ2VHDhm7nm3e83ftta9MpfKIINE/Ucj5qZVgAW7zO8NEGr9nLX5d9eKh2xA/vUKL1ak8AvNEf
mMFKIBPYJC0bUxmkHY7euqnhVcJBAFwweWp5XFybJrASxNibKnQRMShsuk6sQT/E2FMVHq6fZbNq
aqCUg+qGQQBG+fHypl7t5iBC/hRir16NHHlJrfg1FCJbH/dq+HZd2uaBTBCx6lQg3oofpXW5EYJK
Ca/EebpdkskTGxVUzLn/J1IAciEDB95As+yjFNKQWOkpbb0me3OwG8yTHnNUgDqfTzqOJtw/Itiu
N1AZFS3QURFqRTCFCR1YAv7o7bkSwdwVCqjzNBN8GZ04pHIa9aDwEBM33zVoJ2oyIDllYMMw/o5E
RmOWE44xAPZG91rffCjedzgwl//A25bd9HtraYzfM+SiieQQ4QMbn+Zjta+8xInPWERzgKCIgWfp
1HzhxuItbySLgG8hugFTYmvOprxgrImg19Z8pVG/8OLakh9KuFlfBvWh8DbxItdWlFxLpLqzisWS
FqLygSlnp1LRKAJEWC2TWzGbfqqmailTwXll8cQx37AmRTLPAeDtjeBU6p4RdxZYrizMsJcTjyVs
c3x9fTbmEyZdmYa1BqVEXWcX2BVWrhent2d7OvW+4IIDEVvJMTYstL15pqNJgsOzi81C8Po3MLGs
yqVCCybU0unEierpXyn7W24XLwJGaGfPsIb72OCSmm6lBmupTFST8ykyJcqYEZZFj6awYWta81NJ
q8deDb3rDmwz4V8LYzxYPKJUajbwk8UJS65e7ndW69R7pD02bxdgyyWvRLE7jCQzhw4bhihtZJ0T
TKIf6pIVabN9/UhbcWYthvFmKpplhVEgAZnTlxK72HjwWmbhA/M+bR0deBfXxf2LZ9OxywgqO3R3
GHlDpYxDpKGUpnxbvHiX3VYvBTCH/yE8DUxOPNi+xYs4JiWYDWDdFxUcqdrZgXyYq6dccq8fSdo2
9IsMJlSLapujSAEA024Bil4NRFZl2BGARYUtKt9xhNGT1hF7bR8njWWgcp4bpafOyYFyijWJ1cHz
zuMvkrfWhJ5yFxi+LuT7ZI7tuehQ3v9FBiA2pABBF3jdm614iZqjqci6rGAyjVHoEDgcA2rsyGSq
J3XGpLvwdv12Ns3zIoDtxw5zQNqFch0E8/043IOINUe5dry/LmXzM6+kMFo1RT1pqxmpbRpg6QHg
RAXgUUCmxdmv2ESPXV2XyajTOIItMe6mv4fq+pvUxaRU4OCNpTm9I8ygSQdJtDPdVXZmhz+un3E7
TK8OyeiZADSaSkNW4BjzbVy3h07C6kWlHTVM2yQ9APJ60W3C1Nfl5BC09V5Ize+B0fvdKJ8Bmqpz
9J77e5h42o3BIkqUeLx2aeMvsmugeuwXILZElFDFnXfDaCmBzZvD2PYhBCpr6kBNxRz5x0DeZVUo
kIUmeZj/SMHVHbo/9W/o+h0LO3+5fuvbmnWRxYQXtS0XMNPSRwwYYsgXfXQLLnge1Ro2acUz6fd5
GCOMl6rRJgFGqIHJQQJFX2joXjX1XpESd+5kexQyO5pjR8xiS5hEXDSPw+t9++jzb6AohBqqihrb
Sm0ABzeCaxSFirqLnBKeKgwewySxoqq0zVl1VKnB7/sSJ2WBZtiC+prhFmq364XmeyMOVkm63ZgM
thADzUYPcVkA6tGkm0VLLEHLdvqYWmMYOh0Rb8Ype0M30h3qFBXV1J7FVOFp57bjuRyI/vsq25vm
RjIauudFsxFMtWN8/mjsK3exQc7sAICAsrViz4tHTLKtMBe5jHIWQtijCgkyNEXxZOE4D8fZfP0T
nbyIYHRyzjK8rigBZtRg08tT0JNVHq+L2M50kJr/Rx8YnazDJJPBeUacssEGMkDmXmHY4Z5C26D/
yXu5b4eh39LYPk5jBmDsoxypUvNjTBeLPzNGI8AV/Wa375RFlscaRH/vVSuU/TylAmjeYmtedDBa
i3N7HOVjF/H6MTQIVkrhNaQMdDHLz36W/KJvH/R88PT2RpTmY/LUgR1vER4wpH3GVrSfjkFsx4Zg
N13FmRDZ/D0SEG2IpoLRl20wDnVJlpHgLaKCSClzxfluWqyI58g2VX8lhQkI+qgOEdDcQQVLbsL6
vlRveXF+c7wL3Z7fB6E/YWXVCwYwOpXkf4/+5cAuASynW+w6dzxh5oPLMqTQmPpJbVbyGC+S9uoQ
Jya8SCZFgB+MA3cYCjfLMEibx0/d0oDNTj/IgQkfJuzT8pcYAiw/mDGN8Kj0zU26tJ4aAnxqoTMj
bUesehosTavsRA/seZYRtUsXBSU3H8u9nrdOGQLbtpIOsyx4GLK8maX4IEJ7zD6970TVFTFB1DSd
VSSli48N9HPTDSYslErdErlBmvKwCDbT29UVMA6NhF2T61jlQtmQYkkAcupees10S/VBCuebwFhx
/l5h4C0qbsf5lWTGzymFLsVGhzgvW9gHxlz6cjQA/pjvCzf2eA2W7WMqmoHakYhxIiaFzLV0jCSp
Qwqpfo364zQ8V8EpyZ2Z137bHF9FI/m3JCaJbMEynyc5zISWmTVs7Bv7zopAAU956Pq9CJaK+T47
83zs5ktvJZZJH5Uhwu74RHNk3SmD5xCrmPHJjB7bZFfxsAO3PcHliIwnyAalj1sdsozyjkyxlSzf
huiN42Q306bVgRhf0Kp528f0KUlpRymSRHqudi1Aczt/3PHgATfh7NZfjfEEbRGQOsVbyWl+Znvd
q220aV0BtBHBU/61y4FdNjp0wDQb3PHIW0ze3OZZS2eMMFESkiWj/PdkOoVMLwHWu9P2VGoPaHO3
QLptnpKT5gZ24asO5663rYN2I7AhiDlRJh2oUkM0mgxNn8Yh3ntdB/VBAXdQ+sFJ9imYXxPapqP9
0cot8On/I5lNDcRCCjrgX2JYwQv87hEe/6zczbedG+3KRy20VI5abavuRR7jB4DF2WrJiNEikJ3c
GkXqGUH91ph/Ah+1PhbjBFBzwRyc1KPxIwQAKAS2U2eAhrl35HTmfTw6DfU5iF2OxFj+lMhpW4Gc
25l7rNokgpPH7e1SFXslmB7FKQC0Q3JnpJU9yLzy0mYTaH1O5WPA7rJQwSYMMo/gTPataxxocXk4
khvldnHJmd8q3HZzl8MyXmExMGorCAv2wNQepJGVVdeZnfaVi8G7dsIDMebVtHgSGc/QiB2gQ2f4
c6D2WKE23MgkPlcd8SOS7dM8t6No9jj2SP/mp0+KqjlK05RalJ1FSlowO8YSnqXzQTmgDOApHdwf
xdVEifdY2chTXmkguS6WWvk1qUxAbiZpkbMpxCBzoz2kwXMav3TAJ9EG4ixpu8+7v5po4uXSm25+
dVTG9RhS1CtZBccbFxixiEQrlYrHLlKeWhSSmj525npw074+RjSHnm+wdsh5DF2/bCIy04adUEpz
HMF+jOFH2SQ+sOWOKsF8Y9a41y940/n8PivY2D5ai1RlKtackGs1xndZchutspRif13Gdlq1EsK4
Hj3K0SHTMQWBB7iDUVh7AYRBZ4ke+i5HHtL79onALYJaL0oL7IhW28qdKOQZikSSYanErsTZabhb
H591BEkbNoF03dR0UWVfd5iKB6ZLjNYDnUnARO+RIhULX2hlPvR4JaGNC/wojbnAYJpicyrxld73
j2x5hx2TM13/lHbjUeIA1lAH+dHmPgpjnHehjsmc5oh/JMVIe6We+3HkdKo+f6OPIhgfnSwqGRIN
tR9Fel3mc4IdAsJxWJ/zh48i6E9YvdvEoa0WZQLssRCD0RMEjlgFXshTID4ohEeq8dlLfZRFzXkl
S4/bKBgkrHwmSXRMqumxVPv7ePwLmGpOlZOjQZ5j9f+/svVRKJOgtToJ9E5HgjYI34IpsdPiNdLt
ENPh1633sy/6KIdxwTPi21hEdL8pBOrquaz3KWp0CkfpeBrB+NwWY1LRkOMp2zXJeagNtxPLs9YP
nHiykR18OM1nbt2yrgegqztCZNWZpR3oKjWGxn/KZ8Wq96g1eX9QPf4ok/Gx0VwKYtUA6Y5CT9JK
kNmg/0Sx0ipfzC1e6s75YArjLFBAkI1YBdwOIb+ysNmDU8yqZ/FJCLnQKpyv9l7MWCn+IA5qtaTA
xK9IZHXFfav+yGbegCDH1SqMswhEQoSSAjdne/Orhu1tAfWX4i86GDjuFp66v/cDr7g/FtxHqMJB
yKpYdaIy3+GFbusEe0STjiIy9oyKFAzIRW0ZmfFDQrW1LmevDYSXbnxq0UOz5Fl2VX2OUHEBNaOC
yvmC6oryphkTZ9x9oxvyUa0YrxOGgSSaY66+F0xja3a7O9A/he/vwuCdqLFr31kar/sDTnhQGL8D
CgClIRP8QSI9L/JZDe3rf597Lsbh5LowRgM4n/G9MaXxOB3Nmz7BqfDM3Ve+8DYeBe6KAi/CspNC
UR+JoBGEktHRMaAsHZtj4NHcFvMvNwvn03EslJ0ZkpFGh1MFJ2R2UDPNLYzeSYdDrvqcq6Se5You
s5gYAeiK2sLAVaqBp6BrhWWpsfpZD7tk8MUeBXaU2ptTjJ4vRzDNEa4JZnxQEytNMAaZ+k/CAkrI
PTSTvhYoOWr0ixc+JI5WssM9cRMnYi8hH9O+vXO83QeoHIauaU82+pO27Itfp8M7u5GN3SrDVm9V
Z9zxkDO2PyyKoKoB6lLCYqtp0RjOcTmjUJM5VYU8V7fj7hjj/3Hu9/MDm9r+RRBjhDNZsDpHP6w5
/NJFDT4qs4P5zsi8uLPV8CybeHfOD9elbt/xRShjmGpdGlWuoRQelbeNeRdJ3vW/z7s9JgcYA1JE
SQeHNpyK2zh5znKrNZ6uy9hO1X6fgY3/dREroBEv4TTVEuXxRyX8mWVuVHqkfNbMpyDi9EHoh/hs
CBd59MyrCNmr2Zy2Ith92iV0xM6bo5+Z9FqZX5uCoxPbsfgiiVGJJNDyqc0wkEVaN9P8drnpwt31
y+MogMIoABrKA9YkYdUNwSbP9yzl+EXex2EUYCaNlsWoGTtV6JApss3Mj/JzVd5UoZdOf/ETd86d
sY7Y6DvSNC0EFq1bYrs8MVCV4i3bbauASendFUwPsJWTqhzKSirx+g0E1SJPYfXUYVPUBLeOdf3z
vKOFfFa2iyTm+0xBYyiVTJXN7YFz09rVaXGGfWRPx6yzaKl6cFHA2dU7badj6LHwFY6L2L7Qyy9g
vmAW5s2cq0BZnyc3jnWbZG7CG/DZ1sL/yDDZ4kibZ7kmV1iQkoK7OH9YeK2E69/LZEsiSaCXBSah
EUr62tXbEZu8YHHrxd2YxofJTNzrX+1fUo/LeZhYKcaqLMxYiwaABNCJAC4iuORB9hWv8bMzb1hg
28QuwmjgXvmjeE6y1FgWirukevLOdBtX8fg47dxD0Y+4kqNIptIkZQkUJHTSRLe18nvB1sC5anj5
LW8QlPfFqFauhAWakA6YgEA5oXxW0WjXT82SWRXqZWXK8bIbA1k08l4ukHHoeTobmRjiyTN4szvt
KfJ1/5pgYwn/xaWYR/MxgGGpr+L/ZFqmyPh31ShDMTHBy9B337rxVKLFG/1Z0eRyOMaBKHra9BXF
vo+KENQumRdmklUWhi3W474LRk5w3A74F3GMt8DzXlMz0AQ7cm9XEvZpZVuIIpRYDY5n/Jc3xW9J
7L7XNDSdVJTQEMo/QizygunvbxQDHiOOdvgVXeW78sd1u6Z39e/O2GRXv5ZI14duweRu1N0n5eLX
Qmtro/gUCsmeiF86feEgi2xM0HxQzXebXJmBHE9YtsH0FpbNun11iykqQCSDLeCm8v9Hi2OXRRY9
NtVKRyaQIccG0oICvI0mswLBnpaBZ3LUAV67ScaXpEqlJ3NPq4Xn9q9mX2AKOnpRv2EyyBlfeB2H
6xHMfNek1SUi3GQCMNHpSmxvLYPXSr8WbouRE8LeB9vXQvRBF8oaNQbFl73yEN6bNuYb6EYbHWLM
f8y++XRdG7kWwLiPuifGQAIk1+SWYuDJO1BOAEVbsHVbMS306L1ptHkbWRwD/4xTN7TSOOKhmxZu
UyeuavqxNji19sY5HQ1b11SE8STTrCtjX4ooHyKG0m7xdAy/dLjR9wc88IQ4c7mciMNi0OWS2ci5
ApVcACEyq4Klpcat2YBQz5B3OXdfhmMB7Ax7FfVyDAxWGnTCnXqKvw076al1BL/xMSyp83Rl83Sa
jPlQtPpUrE59jKdTV81xnbVg3zrUFvASwXJv6Q/VUTvle3TAbCQmfv4i/x9p17VjN65sv0iAROVX
xZ06B7v9IngclHPW19/FNu5sma0jnmMDxsxDA7tEsqpYrLDWkUeFvWl7K7nM3bqUlWLoRqU6BQYP
xtAahEvPDce3b/CVFMYSmg7EsQ3BsPs422h892LXuMdYulMcgmewRKEhJj9SMwQD9+O+mvLWx1yv
S5Ar4BClLwHyVnd3TXKcp9d9EdsJ7tXqGEsQ03ROIgV72KDSRtzCWc4BkG2RcNZxdOgXD72eN3PM
E8qio2C8aQLOMtIRybE7oi2Gonlm5+CS4X6VbbT/HUoeBjtnL3Umqd73hQGETLjQARW4ARZuHiIe
FypPBjXLlZsu4FKmEFyolHakTYcDKut603l/dGKaZKiGYagfMCWGrEv0ZNBp/C95lLRywlS/9EAJ
K4G+9oSmPY4abgfnSED/v0R6Pa3WleK9UZNa+4X+QtkUwHB8GE6CnwMjgecqN18cK2F0k1fChjge
5SlG1mhCZrX10bONUfvG53XTbZ/VdU2M7wjGnojJSHexcUrlUz5+ylti7R8VTwbjOaJZLoOY0vNq
omAVhfECnhgH2N88G6Z69eE2W20Z4yfMXMzDRULoSHstKLJwdc4scF14DRjS/yhnuRLGOIyiMsug
KlG8xJN9qB0RgT459L27v3UcLWDzbpkZGHKjmL8AF1o/9X9pAW/Ik3NC7AS4DvL1LhuBDdvqtqDf
dpPTZBzrocaxczhsea3MllJuKH+G0jz202cgru/vFG8JNNRZ2cuc1mU/dVCytH/R0CUVPXIJOXgi
GPtvDLWs4h7tJa3iVQow+qSTCViw/XVsdE7jOXJVLLaQFjVzAKQSaDFtkQjPhSe4qOM0bnvUDqkT
uLxxJd7BMB4AbJaiqPYAX5nQ4FbUjS1VPJBx3sYxDqDsiqWfaviyxjwFioU5CEXkbBv9yj31Ymxf
yfWuGwlQc7WXSPyWG5MFFqSeNH+pZYzVp3KcRBVCWEeUnufhwQhO3GzxdhT5r0dmk6uN0NV5kSNh
oZiXtFXtGNPByzk2kBXk1Zs458LWuRTMZkWzAJuEA0v622r8Ugol52B4MsjvdllXalTVNcLGEj1S
Zjcf8cK/ARQ1D2OSJ4exf7FAt7aqFiB9TQpvaMbTMpVWEEvOvnnyxDA+QKrLtgcYNAY06oOY3gr5
WeBC+2xWqa4egOXOlYt2LOV36r1T4MMuD4uvnmjrPo9xb6Nb+Tdfo7K2r6da1URIfbw3SLmJV4EV
W7ISJ1uc6kyptjI3exkDG+VdkJjyAnuO0bLzgXUViKYE/gOnXm4KyUL4jdvHGRZebZxnUoxzmGOA
Yi7A7HJETJgJz7VyK5j3qmbVgIDfVw+eJMY/AGRKWkpaJ9NRBl+ew/ZLHT7qzW0j8ygMOZLYsfNF
NBclzVF5n8yTuNhdkLqh6qbK15iHC827kdiJiwVkc4WkoHWBglzgseKBZy+8gLH9IB7A8uXz6vz0
OHZ8uca4jEbrVbEoqFZmTju9VYNidyCDbHKn1ntbr2t//9A4Nq0xrgMZuT7pUrxXlBRopF5QH/KO
k/jgiWDcRtbUExFHFCvS/EdTf0J2TJE5WeH3i2Fv2+g3rCIgEZR1HTEExRkNOq9Oits5N+1GzQbM
KaWDV9bFq2REsS2qg51G4WOVA+WhyxpbbjHSjvAPvV2L7pukO/XyOFsB8E77RPTLUH9YtNwtUyG2
wqV09PSfTFIsyXydB1o3ICeiCs9jqwGTtf5qVKkrjYIFBA9rLGZ7CAJ/zNtDIzQYkq/RcpNoXwl5
TZf+ZcqFb4oZ2q0aHYgR/IMG91NbaV4rv5bjeNg/Z4670Rhvh7mQWU1os0oZiw8lRhSATFVrGJDq
VV7zFU+FqfWuz0Iu+sGkt1Hzjm7e2sF98Fz6431H85UjGGwiN29tsCOoR5OzTM6bQaPftpZtoplC
CJAuWcbkYCB9kc7RzVQZ7qQ86HAV0Zzf9eTr/t5ynQTj+Ya0UsyIduuN9i+62NAFwqejWcSjoMsm
Z9qNc5Zs6gT08sUvcrxASeywQMZkeFWzxV4CXoMAb2VsykQXqzBUA0Sv86kB5A6YQ/wAT8vG/UXb
imY1zlb+h4gcaDu6Cpx3k9lK0i4VyRW0w6Q/KS104UVgrYl+0qLjr82sP+1L3BYIBFAJg96KyJZu
FTUVpY7AAXahKxsFkohv+wI2RulooHGVwLj0SEgwTSfjHds5ok1L7IBlvYSnb0AgWGwDXBCiVbzo
zxmPymwDcf13wYxvnwUtWAIa4cihH6SvqM1peETFbpG6ReES842LZLIBr/O7SMbXk1xXo0LFGyE6
1q/zbX4qfXQXR68T6MsrvwfzZgPWdOGZs8XbUeN1ixn3H1dT2ioAQsYAD1DcDt05PCLRDT+jHzmS
6GF9vGiukhg/qsL3i1oF55ahKghSDyCjHMIL7foDHJRs8Ux9e0N1jEPLBmY6YBW/O7SpGIc2o238
xP8Vf2StrXyP7r6FvuoDPu5FPWKQN+UYxeaVvZLKuNGgbhYAbEJlZeNFGtERt1g9AET293LTja2E
MKZuxvo0jyqyFsgjlMtnMRUswPCWRebty+Eshs0jibUeaWA8Q//2dAsgYVCWphLHbfFEMJnlWEcD
sNIi/MhzLbLk7klZYoJwgTcEwdmyj4kko4iUblAcU3El7cuSnJTKkeNv+xu2Xfi7ngzbow1e1Jlk
NfisdS24V8TYzQAIRpbCQg8jikly4cTifDRzNGfExDNR1LXUsvXHuPdlubzJUsHnfNGm2a2+iPEr
erVk81LAwN8bXmyQR9gA7TrQcSD4Tocjjf7aByNfSWPcSWgAqTSPsM10+Bmxn690zjcggHh0mDy5
SW4Ak7Yvknew9O+ruCWTh3FKE9xCWWajOC6bb+Z8B5gOjhienjLeZJi1LlNNtLxmwY0Y3yehp3JD
Bt5RMb4jrscF8IYI95t3fLfWng4NuiZEr0CPCw+Ud/uOWx0V40RmsuRmJOPROeqynyNllIRPaYOW
KP11ARBM0RzFGmhrssLxkBwVYTNVoz5raKYH15ekzZagv/Xx475GbBfIritjE1SSVAdg0QCBPeBf
bOOnhgm45hMYrE1LtotTZb/Dcu3L5GjhB3pCCRQpYkmjPaW0AJSkYW1D4ZTSy74cqmY79sV2XrdV
rjalSZBJBDBlrY4AwCTnXkTLXFI8GDWvOMLRepVxHgVgarU4w50dyB5e8o12ihfOG/c/6CEIg00d
sdwHHPGh06dWKHDJzCdK6RSfyL0O7AkRjZP7e7eteFdBjKeo0CMOehcIqslJnx7HhPOUpub58Wyu
v8+4iElOdcA0KmiwyvA07b9o0pNKXsTmc5C+KbyyIm8xjK/Ii76ZShPNHrl4J8fHXPP/brMY74D+
XE0VaN0+De4bpHfTgdN+zDv397+vHLeEUQljltDVVALdRJNvy/YlqiarkU7ZnFuZkbla6Jd/lPHH
nKqm6qquf8DSbsxlBmIFunaD4SvIlw+mNFlaTdB62nAUe9N2VpIY28nTRRVnSv83o7ECFDdTYRkK
J2OwqQWAERYlirH6AYMZqBVCneq4/CThAQB5ViP/0SKuAuiVtToko6lL2jwFnSaDuxjipQ8FV9UE
jmluus/VOpj3ViNUlYBZYri1RD2VkebIXekuwFpcMFqxr9hUcT9Y6UoUcyxKnIT6YiAeUnw6jyi4
rVcfsxMvSS7zjoaqx2rnxkEdMrHHJVTo01OmgzVIFzwB8TP6+u047o+1AnihWH0Q5vE01drnGS3x
wzhf4lJ7VY1Zs41ZsYVWue3i3A6y8jxJ4rEdFbsmGt7aweDFiLPqPj208ejNeoe6ResRkG/HRfFZ
NoWzbiZHsLdgWFpuibO/jdvmu9pHxptmjZyGRk1b3DrTMitnAeBM/TXGVF44ok/qkkzgaeDcfttN
lyuhjItVtChbEjEAKTt4eeuH4dB7uh/axEJKmeMAN725CS4YHRPnCob7fj+/JBf1PKWQuybp/WXs
TkL+lpHeFaSnBkMfsdQe93eUfvsHxbwKZP1h2GBKzexxfeRze1INdBQZhhuWs1P0lPjrjwYlVuKY
h5emTTpS5ih9qsTSpQ6KdEhG2nRT4fWyv7JNT7gSxTgRCfiHwPFVUQNo3RAQqNGAeOLvjus9Hbcy
N0ATS2OEZLRTldGl6QanwKBWNASuPL+ZmPibVd36u1UxjiTQApkIC/z7kifOTLxJqewi4ijFprda
bR3jRZY+A9Is7ecJphBzhWBcCy0xkMEU9y3PbpTAiubP+8varu6tRDKGDWjRuYgmrEv7MvsdcKaJ
K6InHa1SYPi+X35GmGyRbzq3fC4x3SJxFrw9EWyC7w//TIB/MiZOCvDRVxFagukLMgb6Z2mT7+RN
+GIgyWFX7gAspOKL4Bhufm5d0wm5AF5UHT8a4vULmNAqUPK6NpcFlvFk3oWH1s9tAfe3Xx9zJ+aD
I263SK5WTHVgpbpJXI5FAzA0vNB1KzpWR+NrbUceKFkuw6n/XF8o7lT9iXAhw3h7bdDk4Epy1bWi
VleQTPzRRbLz3GPP+5v4pjlIJ+ElvF/cGBRvAwC3ZAswXDzoom0f++9OG4wPUgtFHIcONOuRbGNK
puh/KL1T5o9VAwYunhfazs1c99lg3BAJTXPoS2TN6KgzCAX9wiv95jCdaKctGHEAMMgliNkMbFYy
mcAG/YyaWiHz6fTJcQyPiNR7MPQVh32b3b46rvvIuCJVGQS1nqCxXXOzDD+i3G3HezAzdQnHk9Mf
2jENlrhAlrohVkQ8ofrhJS2fUbLbX8j2Bb/aL8b56GMSkqxB0nYw8/vWKPxYQUlREDClGDxVAWa1
JqCYD2YP0sWRExluZ4xXwhnXU87dWNc53gY0VabZ6A29FF7qD3Z5BL0mEMlEK3Z4r1KuWjLuRhpI
mkM1MZ9+CHUHMBkLuFvCU/ZJvUkbp/dETF7Enva4v9Pbd/JVZRin00YdIUmJ96NiAPv4y7B8nrkV
KY4MFhw8yNOOVAQhlHAIb6XeCnzFpfU93bSXh/RZQqdyYKPz/K9WZjJORTKHATll3F9FJj6O4Xdx
7p5akzf+yTs2Fis80atWiGl32uAZJ/UAb3LuzvNdD74Amq7LP80P/zu1I0pEV/1kYV5NsJtmMWZO
KZxKo6BJVTlxuxo4DstkXAlGaluxSCbEUYKnTXaYAf07wlRmonr7x7Qd2fyrgCYT2SQhns6SigQD
pQf573tUt+uwq01jPAr4WXMpr/BEhh8BA8ptdlR+TiGynu2xR2NCDEwTTJLU0zeuP+Hcbh9GkfN+
6CutUTAYeVtJoNd2+sUtQUyiSz4Bqsn+fnLuAJNxI90oVGq44D2mkZso/5KAvjDqH8X5Iv9ZY+Zq
SxnfIU4DgPIXvML62layzBLLO53w1rO/e6C2ZWITwAqCSQIJ9wr1ur61guIeb+FEuNTJS2/yLp59
V6WxtWxSFIIszUiGm9N9o7lt8SLJHIXfTkv/u22gUPt9RUti9nppIv7IXyUvPyR0EABtHepJdNBt
4fA5Rji3qSYy0Uc/lEOmyFT3kQgPzxifdVO7vlBQ7JqTKNqPDIAi+vvi8iwR5qpHHW8OH0DLpSzf
99Wbd0Csu4hzQVIlzJyV2clsgLvuE140yhPBeAoJHNBRRwFno/hSKTamD6yh/JMGFHC0gThVhS9n
27RVdCsVivF+OdFqlSbVVlL6Yvdjf7c24GzpVXGVw6xFzxbSCAl4OYqLYdNRF0pfmf4IH3I7tuVT
4UZuewaULh1xcDmyqR5/DBKvspkwShCbIEb3FpJ5p3faiMkOHKTBDHty6YuR+2Dbvkmu8hjPB4zI
yawbNGiBm9oY3FI6YMACjWk/R+VOh8bXPMzKbUW5CmT83xh0BUkmmFXw0pY50I/dYOCo+7b3+1cE
WySbokU2ekqvPAdPcdmDIg7pvkR+MszAEZfUrpryuH9sW7uIPgkVxMFgLPzASGfGXVIMAvyteKKV
2+Ao4cGbnXhtIFsLW4th/UQRjMB8pvHFeNbEu6K7NWc37+8E8RBVOedOpD/GauJaGD3I1ftWnUtT
lzFB4nTDuQdWbBhyzHnTp68lMHaW9UOXqi24GoZv1YVSe9cvTelEP4M7zZsPwqXs+I0tNIDdWxVj
X33RzeGUGmCRDs1b1DIcI8uP1fBDne/NAY+Hsr0p6sIp4uWmHXh4d5vx1HrFjLUVckjmjM6Hmz1Q
0AonMiz5iwpdoQ1K40FzuS1K9JbaWy9jbk1M5DYstF8je7qXeYFTnGUfSXB0Emf29LZvCBylYaeN
R1Nflo6CtCZEuCkm9T5SZN5Lc8tFrjaRHTHuUyHTjJKONfnDhU5QCy5Sa6fokHqhk/6zv6Atd7UW
Rj9mZQW1EvSpaKCGE9HeNSPycv1roQ5/aQrvHHYrMRiiU5RwhlqKJ0rWnp5qYCK4ki963S2mmG9C
oGVx7Ju3MsaZkLjNJaCAQhd1XwiA+nSPRPb+5vG0gXEho1kPYW7ChST6YQy+j8vj/u/zlsA4kCiL
21gnyFub06dhJHdy9DQQgePbeUZLGJehCxGa4QSsgnwJXykDJPgIHqXbzg3vEXz6vNoJ/egdiyWM
jxAVDO8YCZ3QqOwYwyGxaYWA05V5fXDcdTGuoS31Kox0pNfCSXjpMsXNKT24sriGNgIWDswEcfAd
rRkAiMw8o1wOkxjbplH/pT2zKPatoaSJGiHcolwF6GFwyxf5tnXaYwe15yIGUIPd2V4WDjkQZiAy
ScBXyY6yl7rRk2ArznQCuDwwThtepmPrYblyHyzZDUmVABDcSBLHy7Fd/DEBucxBlY66xvEgHFNg
saTNPDAKOYCSqvNtmfpi9Vz+7e31XrVdOamGiEY+NaibjjYllZCsIrJiZPhMv/TGc+rxLIG3JsZ9
JMpkpsOEpmykv+I8swi5KAovzOEJYXyIapjDr8kvnQAKNX8aMI87hT/3HRU1pT2lY1wISQW5Cwd0
6lO8m/SkHaXTf9OkwzNpmfEd2aIZBuDeaf0n8HNXOgRO7NMBfUg7Z/x04WYhe63fjA8ZQbs31UZL
VWJy2tvlXB3kE6UEN/4AdXkliO2mnVVxbBeJriw+GuOD1hwj3tuLownsRHZhKFGbhjikRT+GwmO3
2BkPN3LzableBhNOBOIo5aaONAboHnyKENydW1D0dWfVlX3wNCFHHjrCc2JnPo80dTOhsZbNJDTU
RBWGGGVDFKyMU+tHTmr3XnukeXkexMFmcWwtiwkuBsy5lmKEdXYYPvjSHEHl4wSgYnh3t0B6CqzS
iw50wDF0wBfFyads5pfX4hnPIUeZlE8KsodJbE3gX5Q+0zQpcF37N9G0FC+0mx/9mYcfsTlysRbL
+BLEcHWRle9mHh5SN7ujd4t5i+EVb/ZEp/MTN/Sk+4o3csFxLyzQcWfmUdV36DGcQr8djnr2JSEH
jD/W5fMYXiJ0Dey7M86txqJrLkWRZEaF564g/gDZTi4+D7ltdBi5CnnumRNCsmjH1SwCLCzHlmbk
MiTPVXzYXwon2mJzBVlWS4B2Q+4yLO+b3iONVcq36cDxXjzHzHbV5nVvoqft3TEjfYlCDkksckSW
x5PB11X/07393bIYPwPy0bnTwA3khClYw0l1jIDaRUAC3Qq8ZkqO22S7ak0wvldVD+UjxpNWXiow
+HGhgngyGHci5pkoljWyYrOtW8NRnFDip7SyijcfKb9S5etv3HZ8jpazM+G9Oi+aMGIPKTBkdZ+6
wq1pd2h5o2hBkk0RisRDq1uzv392mz0NKzfCjogvqZQUc4hnjfpEyWPlA8Z9sk/mI/jJX9DP/kjd
Zq1bhhvc5hzPub3RsmlIKBqA4Jip/+n5klQGLYZHoTsKjdUCcG3iBEOboD6SeBXCKOfUj32kpOCb
VHyaBEk8lFuyM20jiE7inyGgrcUx996sxurcqkgz9eJdW/4Tza2VTKLTYk62nvI/O7zr4hhV7Ud0
fCc12jJAOuwJXnacLogoPg1n4zk8xT4FhxedXLLAFBq97CsO7/Do31fxeTBW3SJKEC0LJyMPHaOb
rGLiEKJsW8V1fcwdVwt9a5oBaglGeJdm/6T9IRIPYvhWqLx34bZrvkqiX7JaThuWY5pRllriD+ik
Ql0fcVJwTO3MMv0BA64B4kye1fOEMhG0PpZL1auIHNLklKiXtngEYoEVps/7R0V/5uOD4Lo2Jm5W
ujjrA4JYTK5nGz2tw3ieEyfvAfguPZk6x6o5i2J7CTQN8YEmZmh4Lc4ktDX9tQysgUdAypPC+I62
lKK47ADPlIJ2S7kj5VuW3Kd/ghywsma2daBuVC2qaYw1J7lf5LWVloWfgrFx/4A4tsS2CyTDHEvx
AD0QFSAikMCWpuJQxn8EqbxeDuMuhEWSwzBF6a/D2BKd0i1fTBetA/c1AM7I4/6i/oPn1cFSqOoK
6oyM2ol5Cqc+IuenBcj2uLL2LZ4fNfIsLKU9df9E0osivY7io2Bw0Yi3teNf0WygZdazHPUmnNMA
rsIIz4EBiMR0mK6VvI5SzKBJKCRux8tB8tbMhl5dUUXCSHHtadYCEJFIGOd2eEFDoic4XAYdel4f
Dfu6TOZuKzE12yQN0kuUDBK82gdwGD9qTgfs6smPXExP8YL///DYuYpk7jdFbdu8BAutU32OBkv4
Bt5b33xM7fC5O6m+9JMWU3j4l9xdZfTWmDo5bgmE/soFYbrcMxEa0VRQ6MlHjt7ylIe52WKC+DmY
cIY0rzE91X7sg8zGyf6hQYNyiD3Y55PEG7LhSaV/X11AaQBmLkV8f8RSzWlBRxs4wHwBtWnvjY5w
omtduOdJVWRPhZh7b0lCcTJHmqFEDd2JD/GpOYtH1X9/L9/xLrxtR3fVHubCK0xtyg0F/rQD1pVc
pScQ4Fkj+Hj2j3A7bLiKYTxPUfdKJFJuLqO474NXLXOM1NHz76XGy2tzTo1F6SFEnVopQnNe16Jj
Tj+Ho5sZzbFLOOrB2TgWoidU4kUjMWA9zdRr88UKKtSIOA6b401YWJ6ykYJinml6rbpNo5eGd2Vv
Zywk0VBlVTEAfMHo2qiAwjvqoGuDJwNnqLiv4ZnRIXI3hFYA5gUkSuxetKS3gKcQ225rJZpRvE4I
BLGtEUiCotd5L+O1Z+2+R6XBSg7A7bUxyFaL1vK2r4jbabCVXEYTyx7huVyiIoohEcDOpq6SWCqu
XApRrPMGpjaV8SqMrYcWZgFqhgYHOGNAT8mdTpS8OVS9ZmhfOevadBsrUUz4pYdiVg46DFm1RpfY
eFehR0p1dR/FB4+Xjt1OaKyk0a9Z+cYm6GttEpECou2+goVx6w7QvRkuchMNMuNBfd5f3mbAvJLH
XHJarVaz3KD3RwcDTiKkl2DMwAss4hVFCUNU1c6mjFNTea+6fvDEK6HsJVeSqBEyWMdoD47udRdk
EV+XC83YGmAfxVNuspfbxZ6d5aW8S35gTg3ssvsL375pVx/B3H1dG+RVhBrFu52847h4zblyBdy0
2Y3g7Uvj6Sv9++pYq0oKDFVE8RGNJtYgo/yYxHYyPwoJbwZu80JYLYvxPGptTJIpvA99fxbB/tLH
FupWmfrchd/318TzNGxFdahbaRlokzhFhiruKbjPYJkv1OQJeiAMkILzLiGuTMbLGG2VaW0A1UHH
fXWkYA7yI3nDE88mT7Qco33ScSVxLln6ozv6ylZSjVjBWBAdm+ylmzypXa09pgRR/gOGQatcsBJe
mpGnnGw1tcrN3Gh1YP2AL8hTgGMYuqkfHomXwQfwwsDN2/CqMmwxNYzkKoxNCBtor0JrLQ2Pl4In
gfEyZTiADfudQdTTM5uCQKO35K0FX8pyWtzcM+954RdPIv37yuDSJJC7aSCKE4c3nfRS15x0zbbf
VAhYfgkhOjt0MiRGZcgREnpCODuZqNhzIlpGXdhD/U+dRg5pf3CsbbPDSrpKZFxIIUXT3NG5JKKK
1pB7an/fhDeK8ZDUT5gVX0RXx9Cp4nPE0qP5qPtXsYw/mcg8RXGGAFM8qajrC7fdOTsrVmHRQqt6
r37fl7ftKK/imOjFQI/TYmLi1MnKO6m4KVQ/q+6b6OffSWG8yJz2HUgpKLYlxtqmBy1KbPPHiEH/
fTHbnXjXM2MTRMkwdXFXoP+9dZfYMr3ypnYox0cH3Dzy37VXbys+nqWqYmqSxJYNAgMIocixIAP2
pH5TUROhz3IEgxhmsyWXtnLx2KI3A3bpKpExtaXJDNKP4BtAyfotV4rbMQ6QAY44m7l5sQHQX5MU
zYTVMXHYMAxyIQvIbqflvTj7UnMxkSzVD1rh7J/aprdfCWJCMKmMU6IHGPZMMJKXnrpDepTc5MQr
i2+Heis5jFM0lkjLa5pAKT7PdnWkNMSIfloPsIaHDvBq3BwKbweZg5JVDGyXIjxIIhPLCJMTMCRd
OUgna1mCo0FKT69mrzK11BraxMIFdJdUIoZSSssY+wtK3G7QV2ARbrz9Hd/U2dVOMKGYLqaLqAtI
erTKgNvnLAmf9gVsv8dWEhjnGSSinBHaT6Hc0NJP5ZW2gFs1cQQEmuRucGlvhTRyWWJ4K2O8Zz2A
cop0M/oPlbMAhs5S/rq/Mp4Axl/qukT0qkD83rSf0/gLuGf2f3/TuFcbx3jKbCqMICoj1amlCqUJ
8b4Lgd7ept/3xWyOOUpXOWyIBTLTWg9MFHJ/ZRPxFHgoPkUeEBzntwlN+p3d3ahvXezvy+Usj42z
EqNtlFBBfx5QKurqUgX36fzt70Qw7qQ3NSVLalygAipXlTMF973Bsx/6Gx8u6dXuMa5ER4tr25p4
80dt6+vpeJxkTE4vvaf0GpwK+tZKCQNL5jmIGzftJLsqu2MnjPh/4wa1fgL+sh+QrLDHrLcBrnSe
F9ML1eVkDrqV5QHQ4UTLbKpvVTXqdlKhg9wQHTHVzmUyv04mnH/zI9T610GSMEoZp1Y9ahjjVA5J
WNltLTlk6G71vPLqPyuUrxZPTWQV6undXNZTiA2WdV9Jz+kM2GN3/ww5ViYzDqpbDHOeBdotIdV2
J3f3nVo87IvYjhVWy2BclKrqQ9U3qIxQWsEBRN6CXQoWCOoBEDYek1Nma7xh2G3tV1RTV8D0BGLS
33euGUUZAIR4TGWdetD02CdV4vQqL/rf1s5/xbBRUJh2lR6LEKPe0Wnb6TBY+k15pAEQiqmco6Lb
9NEUDFGWkXXTgNXw+5pizEuRbkFo0EgE1xh5mJLMW9r2NBoxx+y2A4WrKMb3arHRJnmAiIRgWlQ9
GMfRM0/8xuXtU7qKYU4pmwM60IHpFOVLP74tkl+Orxzdo3OLO5vG5nZLtasjqYL3VSYn1i/GbCnh
oUmR66onBzB8lkJKWxU5+7cdAck0ngPGmoLD+v2skAUy+pDArFCbvaPowAGqj1ZxmGwCfIfqJuIg
U21nD1YCqfKsXAXRoqKbYowDmE+0Q2I5iG/TWUR/F+Lx5UY4okvCeOG2kW0e4Eoqo5JRXxRVWiK8
idOTOl+q6h5x1/4J0p/4cIArEYwqTghXy0YZMYlYngeU35QvS5dbpvBTif6sjrKSxehj2qdBlUiI
W38BgmPaBr14iy/4xSm54fEHbmdCrtLYwKAJotbo6KAN8bsL4jZ/vtPQ5hjaKRoceUxI22HIShrz
yIjlEKz1tH+gR0fUs+hrfnwA+dKn+Xs/WuSZUtfgCVVY5HH//Kji7Zwfm4JZBtXoGkMEqO3ipcQb
o0ctfZgqa1/KhsEZKqFOUTN0EPC+30Er/Y+RdS3TAfqPKOvn7NLtBI8VtAblPhDuAVCCE19tHN/v
EhkTR+Z8yowoBckIam6L09rLJ8QFaDQp3PAp+ltpjH2bcqXJRmNK79K6d4ci2PkFgPxoxuW9pz4G
BXRpGMsmhmLgP4yuoJZoVECJl5xcSGwh0W/7IuVkmba3D4yjmqIBNNpgbzOt0YsoxIwxALhHN0bv
K6ZWv0tghgZP2wuvz/ajn8KCVsIYJ2KUaZUrci85AqAPKntC+2n4twtinQdgt1Jdw6apTwoSShIQ
6JNXShEIGCOP25r98Yb+bUXsvTbX8YLhr3dcPdxnd9MB0z927if/YBvB86ifQhvkV4Gb2MEtb2Tv
o0tG9U8SAVOoigZOkNF8M5rjzmx1yemmWyP8lIIRppOfu/kk1ArPrj/e37/LYvR+UKLMQCFHQsqi
Oean4fBtsQG/ysWf22ihpIIUZGGg8obCjsOoUULGfhp/gd+Hh+VIwZlGPzjGdnxc3MYOvnW2eDCP
XIJJqny/e0gqWVdVoqgqxX78/erGpwjVYgYSXBe4QanmCG58MVur+jQAdh99h3eVLx+D1Eq9/z2m
/F02DXBXblMrg1qIwwiPbMExk+ekupWS21Tl2QZdwoclAtTPMOCbVUljbKOPgWVpgkYIoLPhofKG
Q3CglkHbUltO59qWqctEUfAPkbLK4tDHZp1LHRh+0Mf81Kh3GrD9R2//svl4pWHTViIYb6KLcV4M
yYQKtAkc9RxUrm46fm94L/hNF7mWw+yaEA2x2KYjVYxfnV7xyXTBderXHjrAOfu2vSjdAGwFUium
yBj1PCGOawMYtSz0l4oYnoQmw2wOnTbnlbg3clZ0A6+yGKMO5bkexw7zexi2MHwJc2ER0lVYGaaN
w5vWWcDakRy62uIpx9bFthZMPdtK3YtWE2RhKokjtcQlEvFEqecox2YkspbBaIdatzIx+k56f+1i
isULnlU3wwSL5tGBt/+9mf73vWSUZEhncVBS6LsINh8jT60+Gp+jon3Z1/n/oIz/nhmLlxn1WhlX
ApSRzlBrdukHl+iVkquALcOSn/elcZTxvSNjdU5VRuJREaEgefd1lA5ydhM3hh2YHJ3fvMiuevi+
5pUYlAbzWVFgyI0+3S6VaEVd/5b1IDgLtBd14hEObbum6xYyuay+lpapkWsgYoNGeHJl89MYcFbE
PSZqAaslNVmT10VuSM7ybXBUr/XDm/C42PopdypfdfaPibcgxmckyzypc43LuapuwK+giw9NeNgX
sZE8+k2/3981qwUZlb5MWdMg2EB7JDUnoPSfkcXz6BRH/JR/4r3LNnVPloipyUC4Afzl7zuoy11H
MEME6mAsjKSRXfSjrcvly1jInLfRpv6BL0UziGnoIgt6q6VhZBhCixhY+ycZLaX42lYP4+LJ8ev+
LnIEscYLyvOlS0OgElOSegxpyPLnrP6GVhg1qHn+j4YMH+56BdMgCpo5cf8yPrZLtbwnfUlfKrSr
CO+iA7pZQasABgxfPf7BwlbCGGebZICBbyNYsFh+S6PYqltPFdAYjEJuwoPw3batlTDG1WqTOVUL
Pa7k0rs64jQAL6F9SbVz1B55Zf5NNVRUUREB0CLrLHRR1RNBC2l6WVjuU9Mthe/IaFpRrHMibJ4c
+veVffVFkidJnqMpFpiZaTX4UfAdOTEQb4QcSdumvFoSoxl5rMaKZECUak1e8l1y0HXsml+k297p
jw1lK/m0rx0bw7NwHsjFI11KRGSgGVteiv8j7cp2I8eV5RcJ0E7pVVttLq9tu90vgu3uFrXv69ff
oAdnqkxrinN7gAMMDgx0FsVkMpkZGWHHuW4jeMx7zOlhen/PtNstr/bineQPuTPto1sIPrnh/fIy
iorQK0W5z+a5YDxJioamZPcXTwE4u4PilnXmLG+5U98ZfD0WgnOZw389facVcyEZXOudJEkVTl+9
HUe/bALoLI/1Tg5vZktwS//DgTgZ43wnj7WkKgb4qLyPt9VN7qaufZwZvRpgzqIEdWVCGF8TIUVF
wZjg9ckdvzich2mcsJmgWXeZRjkwhPEPzJA22wi0uflO+ihR2zuK2T7lNr4R1dBWv+3pB/DV/rZK
BqvGO9GL+3v05iUjQnv53W5freS1myzBcVm9XM+scc/CIVwmaiRYbmk/je2+joOZCjaQ+d8XZyEo
Uds2NlHnq9Raklf9EiJ6QnVikV9bEf/D+hJO/z7nH3pr1WDjxZti0O/z+CmkYAtzBUecHeEva4Ai
Ht4seCsBQ/E5fs09qK3nZWJnbPanXRbkbvZc+b3XflO3oR/+Ethbu0qhvidD/0ElqOdwISVSalND
Ww7cZz/oJtsZASQqAe83fNNRXBBIe2SfsQFdQWLHnJtfpg7FZXS0VE35IttSxmGkgxYf9X3rNQKh
O9jyss5PMdCqXmXj4LSiiuoKMblloNGk2AYkAe0v0h1jqTelZCBaM7S19TQBxIryzhICclPvyqBw
rWsL6gMInvi/XrExBRPQKxeTqZlgCAF8VJWxi583tooKYna0QuF4HB2luVclt6FHo3i9vKEiM1yM
jhajNbSpR5U4x7yzmn43jVc9zm9JaAoO9MoWWraty7qum9hA3lOzhihxWBS4jOZXUlJ3irfdDIYN
l6r7pYV0krq7vLSV4/fJoPr5C+rDUJrLiAhSjQ9lN3pluJ9rSXQARVa4fSpCvS1MC1lR67NB9XJD
7rNn6+cAaMO8m7eYFrvXfl5e2MqeoZhL0NfVDJOVeT4vTK7ThORQkvcS602OK09PEhcqkcnQihbH
PhF37D5Z4rwj7edZG1REyNaXbhaPusthfoH2367+UDS8vKyV0PLJGPvSZ6lYNdkkCineh1nyIyp9
nfi2Ujom6iGFAKcu+oDs72eWrCYnU1wgS+iA2ht/FZrsjnZQhKbg+63cmJ9WxGV8M/i8NFDeI7ms
g067GqzjCPEGjA1NdJfEghC54oifjHFvgVmCWkum54jM9LnCmGclf0tkUVhcy+k+WeGyEKNSit4Y
8bxhwyA6BP4kP/NokB0YODwPzMgphEQsAsf4QmUztZ00GLCpW12wSJFvWMeqam7S2vhWp+n7ZTdc
q2CdL1HnrlQ1WppQCvEhGWKJBLFvRw4Udcid4kJeaWtUziRCv686pKKoKqrdePB8qYE3aqYWyQA0
me32c+Qa9nW4ZM6kC0aw1sr8tnxmiIuJDfQ2egmYoY/xJeMAzoIX69YC8Tx0llLQAysuyFr3gJLm
jiIUhxStkotbUPkGgWn44TvdlYxBotrdmS8GaOHA6eGhNngQvSJXPedsuVz8yqosSWuWrdggjrQm
yHbfVRHkv7xJRFS0evrOLHHBqzQgRplaWJssA6t0XVq7TkhzsdIMwuahYShreBcTvo1AF9Dc2hJs
MI4gEiyHaEM2rKwgYiNa6ZZb55YI+yVnATKs4qKLDQQuclP6U+wsqsPGo5ptWjr0unLKK803nyXh
q3/9K6IZgoSW2Mj3Pts1k7lOWgNdUQJAte0T3KHW9vLxXnfCkwkuTFptoamQSVVB4kfcRX5rk6uR
vKfa42UzzLO+3JzKyQwXJ1UlGQ3aIYjkGIW3tNE1YpGG+upKVADBMaGJ/hnfsqBWniyyhveYOcqR
V4zkntrzU6hCZKSWBbnUWs8CKj0nY+zHnHnELHdJWNW4MhVQrEzIBLStBuDgdQdMz+LqNzPk4rPJ
tb1FELJWXUKzAHdV0EHT+EJQPKahQdsC6PAwvsmq3DMly9dr0VW9+jHPzHDrsyGYu2Q90v0w843u
MJX7tNtmgwCntOYVABTIeG1CfhoO/vkrLn1Hi7qkeMMPxX0lSY4cL3eXHW+t6GOf2+BiXlxKCsq2
EWw0qLZgwH0iNlQBH/XIeI1N8o2Q+BoFXrdvyZ2lS8EImTE9g+JSQv2EnW8IgM2hfU2L9ElWlm+X
f97adiqabuO5ivQV0IfPXwDw/7KTMh3cXmmQRV4M3WohgQG7oPmzd2aDZ04oM0uaSxnR66Nx+KS8
dVtMm9wz3bb67fJy1mpAQNsoLFhpiMv8uNAUhqk9hdlfY/3DDs+ag77L0KTEPfpD1K5eu87OjXFO
2ippLqGHh0MovbbJeyt1rt5sw3YC+Pjn5YWt7tPZurhInIfjkspThPNgtC6ByXBUnoayF2TIa0XR
T9+PC8d2qNdjBOF03Gk6nhdevlW2GGtxpsZZXBnYvTgQJQVCm5wPkjoarYEA5mw8LMH4BLigI/nT
HTn2aLuC9nEj2jeRRb50VtGkkSnFKpk0QhmjfAduBA+VZtTP+9BpNvatCCLDFvHlEJw2kBemWWRd
s/tck5HpRdt+k24aTMB24lSBbdBXO5iVI5AAsAg/ljTGYBqzwWD98f5lrIXTW4NSCYTUTFSZ6VZ5
BIlH4dTE6Z3LLvoPZ+9kmot0NOrtEayFMmQHml31QINum7z1Jb5ptqV7SzQ+tH4kTubY38+uwKFU
IXqSEtkrjdKRs2mn2LoDUmhPsCz2sy99Ue6Uz12joYmD8DVQTIlH5e9psA+TWR5slBba8EYN36PB
dGQguVItCoZ6ccdl2dJEF10lawmnolumiZa9xm7gzysuQXc89YUke3S+1UHlVmwNlBnVQ9YcEnU3
Gsd6EMUDdgN+XfzJJPdACSe9lEcw8XjKDaMQYf2C5jl7YuxxsiOmn1m79hUDiQUT/wOjAxcKcoVS
w0jZwWyv9Ppnal1Bc8w1KwECaNV1Tmb489/NfWxOKbZUAZuNpR5CIK9VWXQeVrfrzAq3XbQLtXjB
A/PjfaBcxfsKhBQYDbwRgT9X76EzQ9wm0RHg7gzxwJMsR0e/caS9W7S9m8r3ar67fBxEtriUCTjJ
xoh77BDmV9ol9Jr6IQPjxSTvlEpQFhLtEhdPLHWswfmKZak0O2JNO8h8gOxCkAOuBkzDAIEIKtlI
GLibNZo0NAYsFYdKu9IpdZBZOEXlkHxrG9dksP0/+X4nc9wFm8dzNHQVFqUT0KOPgPUZY9AZD5gp
M5X24bKxtaq5rZwtjjtPpWGrY1yyduom3CyBHTv5j+YQ7W2XbFDa8HAfuIabBsZLGswHkV+u3nkn
6zwqdEwU4NJ0HDM24MlUvjQAasVzG6sVorNV8qVsLe5lpcX5+OgNMIYsxqq2aT3FDZ3sbjxof/AG
OrfHnbdJ7gA16fEGysuD1l2P/V4X4rbYv/El8J59O+6cDXMBZiEbfjLezW64AWm/R+4bv776N5T9
q1fcmTHupCUEDC/xoMDYmPrxTA5ZqwhCruCY8ShdLUtr2kZIYNVOQy0rtZ0povfZAD7LMV+8WJl2
dRh7l/1/3QEtSCGpMqMP4FKERa/rnjSoX7C3VxFbzlJty2Qz5b+NrttoOUb3hFMb69/yZJNLF2y7
S9ucvUCYhK19YO4Y+eB6fVeDbgOiL0y+CELKepw8WeQiWC0nal0tgKfJxUNKIRddXc+YMLz8Kf/h
kJ2scIFrKhApMRmueH0TfLCJMehAtLW81pt8Ofb/+FyfTPLRy15IJlMU2FgzlQAuEe7UXetZaPOV
N5FXPguWKNg6fgRGHnIComMUVRI0UlPMz7G3T/asbfAkcKYa+HUR/8j6bfr3CvmxWN2gGW0HjC1b
Ohj1l8UZuvxbssRuFCf/QotbZI4LXHUh6Ym54INCrbpOb9siMMptH3v6IGLHEpw8vidW2HIt1U2D
NGGX3fZHa5fuylt1K0LQrrq+iQo9wZNfNniWy2VuLYXkGr7fvKtA5WrYo2OUIm2K1dh1ZoULj1UR
t6HJhsvjufLK3nKKRTskRuZkURHYtN9UMvkjXzyzyYWuzJpyO2G+b4BycWdsJ+CEGK6EgLIJkcRV
D6Iqs+hbcoHLQncqSQZ4f7k4Rp66abUDTbpz+YyJjDAPPXu0RZFMUtIjiuRVvcWl/QDhxUMi2YJu
vcgMF6wsM8+NrEbekyDtGX4l1SEdY8FSVg/T2Q5x0SksRruDqiMq190YDCgp97OdOq1BIeqX3jd/
wEtj2crf9r5oYpI8NQywqQCvFncIR4bhoKZ3H9bZpk1A8Zqmt7kM4jnD8HVFcqMoCS5v3eqRPrPP
PWeSXpOKOINHZrg4KSi90Td7qsLZR5HYiezOWYbetWkmAupd/s5flDPtTFFCNULTqB1D15B8G/xX
BJN7QUc2l1e4fsedLZFLusZQVi0IMrO7Wx9BmJahD/ceNx4q6gGDx4kGwUSflAssUjLgCTygmqfn
xFXT5jspanQn6tsFwknJQh5i+kMlkX95mZcPh8k3Kia1bnUpYciPzFu0R7r4RSpofq++488+JBdL
ujbuUlWHryyKM2c7om076dZSHy8vZLUvdn4kuGiyTGUzVCq6Ohh435t7RJW9tavfmfqS4kZu+Ez3
UA3/KbDKvOBLan62OC64dHZfVSTMkCbETuexl03ojRro9OJvZlCB+HF4uWxx/f4xMAaG2ogFtqHP
QdOcIHxQqTj5ZKbg2P5Vzw9KJ+/TEhgXO/qh0VBw1NeP3MkglydYTZFSCIGgs6kA5NscoQuCwIZh
Dvl50Z4vL24NSIm4djLGHTrdTuooZe6Y7ML9+Cv3E08Hbgd0Yk6L146ymXzDbW9iD22TTX9IBfZF
H5c7g1lH5kGD/q+XNTslfpXRcIrUp77ctQik/eBdXu362Tstlv397P4bY6PJCorXgToaN/UMMl6L
/s5q+T+a4c7fEGsgFVDZ/ZeGBzN/g9zJvstUwZtA5Cbs72eLAUttXkJLEKc8Gr2h7jdGPAZSlGyL
LHTMNA0FNy7biq8H7/TxuINnF5R2cEOMB9obdfpe24Jztr45torukQqEn8rC9dl6MvDvDBNFBpSC
udX+lakHQgWBcX0Jf5vgnxgaxjkImRCxEusm78LH3DQExYn1TTlZ4IJF2XXtDO1TpHHxc0uPU0vd
uHtp8OqWLOmP3Oxki4sTBi1kiaqIhGajuiUZApNWW0kVKmauR9yTHS5EmDnpCYmAe2NkrWhKgcI6
PRK33JmB6oxb/Y+yx5M5tolnfiBpoUQqqEt6ne5a9FYvnKoXVB3XmyXmyQYXCJZpyCLLYo5wVexI
UB9tX/rV+UzVtD2ImOPWG15n1rh4QAq8+8wBTtHvyU28zYLhkHQODebb+f1jau6YKYI7RLhCLjrE
RCqQMmJEj73ewfsKnh3legxYBbDfinRfROeKCw1Sp8uRyS6RBRz8PWlvdG0UsZOyj/Q1/Jy2jAsP
sZLWpKGAqgxMaFp2TWk3xYtP5e9/ckf8bYfH1xHMfdOZgcLm/jG1UWUfnUF//m82uCgB+EiaDzm+
l5086tNemndT9XrZxPrFeloGFxyapa1SmxWMKuWeJney6Yz5Tag6uUXcViTfLoh6OhchWitsaWSq
WE/WPPUN2cpyDwJ1KXdJCdzgGAkWJ/JunYsRqjyohdYA7cNQiUwIzywDC4pOjIV7VNzy7fLHXAV6
YlL9f3cTj7uZMRllZhJCLbOnv6qPjFhvcOcAXeRju2OsDn8A8kdidjLJBQ2515tQBs4AzQPGJNtt
/zq8oi7BP2TxJztcoCDqtMxyBEcpwE9NXVt2QE90azKCalBTX5U3lQsnzR0RJbfgPPMqcCPYNMNh
RgieYUsGD0Bau0USOlqSimKhIDzxMJshbWWtZ6FD3bALbADBDorCuyl3Wowv5EFhCnm3BckMj7pR
SCPnbQkM61wRJ9SlK0zvOKbS3V12TMHKeHUS9LOyrICypWdOP7TUTWpR1BW5h8HFkWgygKdj21S9
G465L4Lkpn8ZDjGeCYAWRO5ypHulcmqRcp/APXgkxQy+LFXTQEYh9WbjZEkRO2pePXS9eqXRWJBK
i3aLCyehJY2RxPCqA51dgCxrEDK2pnd5r1akA1BCIiZ4bOQPxBuXdMhJmQyU9b1VVGw6A5KHb4t+
k0jfh/Q2Qndf+iWDWLwTzY6xi/HLxXlmlgsk9ZDNyWzi0UMra2sXowNlrMDKQt8e0HvXIFk4lDdW
kgr6x+vlnDO7XGApy66cjAj5fAeIJGvEYBrkunNMRwWtT3gvipdCe1wSMtihXTYpNlF7QGngo2kX
aPfacfxe7qD3FYjKR+uX0NkCuYykzEa5KtngxF/o/8xrwBfpM62ePBjfRDnWejeZ2AaGw3UL2HjO
fZrEbCJqoA5RaOmOKoZX6r03TvYdAaNdXZUHo4leSdxsjFpC2UB2GzXypn72Z9N8L6dfSoxPr0pA
WkKzFYSYkWmJPJwFg6+udvqJnKt1mtnqvYItwESTha5p5MudR6BNqwbQeAZzuH/5SK2e27NPwrlY
rJldTGoMwqlRdxs2xpZ2bzX5cdnIR6P80qo4x2oTvKvkDKCuUKv2Ksp2vdnnrpK/hhO9b0zdr8fW
zTJ5k0fVzp6Kjd6l37RB2jY9k7ebNl2uX1ngl3DmuntF9ILQ6uRU8Xxb9eO+K9rISbGtaW8GoTTc
RPZ7Jg2/Y2q5toFJsPkJA83+lJWTE6eRK+kMghi7Sjg/F3Pi5tJ8O1mxP6Tj92VBX27WXyRUAIqo
cdPyG5qTm6bqvH5UU9eqlV053+XLHCyD7FJka3n4m9bAv5bGe2iBSmnKIDZSCd5bq8Hcsi0bZN02
UHH8FySxpAwLCiLjYPhjchzneJdVxO81Kojk60HWwtwI/od5QX54ZFDlJVxydIv0TfKTaVlFA45k
/o0Nq8g0uOwaq0n2mTHucpSLrokHmSXZ9k2RJYGuuebwIHdumVypWb+5bG09wp2Z49JsuUzDUWuU
v7JQGaNGCSgJ28ACdSqGLo+iAKeuHucze9y1KM8UHQ9WkYHc9H58TILqEBZODm6ea6bu0wG6Yt0b
3oxmWIXph9QL3VaUB6wnIGc/ggt7Qz0pk0HwjZNE8hUjd6j1mjXPeZp65QRwY534SSe/56qx05Zs
F+Xdr1Az3tJCc8NpPGBQWFCfWFEtxz1+9ou4KCendNGWGb9Ita/nBMPSB3NxBxPio/e25ljdfqYv
l3d+9Qo/s8jFOUi0VVXdoAIjd5hwyaNNldEckIr8ugpDtwO8XZlwkWukEsW+tYB+Zpg7uCGNobo1
IAuLqgrgifKuGxoQbpry1qzC2rm8SvWjlP4l0p6Z427UxlQ7u2MzUaPxkkTzvlASR5Kl3VKRDWjk
t9Fo3GtaVDuavnhQpngiqeV0DF4CXcJjo6YeJMqfldl2qBJjHhlhUIWCSp/a+1wfXk273Js1IBoq
FHhzcohj+4WS3B2KZifrv5oEXmzn/jQbrib34N4HzLKO3byLHa3Jg0WpryX9texBFdFRJ5NrV556
T2MDp9XiK4r9rSDEAeOCX1TlgxJCYTSFa8hGupEasoe43z7KiV9aMwr6feQAofUQ6oq/FK0jFeMt
hjqCpLktdAtzCjUtnBgYPFe2zFtTL0O3QJ4dNfF2NhR/GB6NDKJ5UulL9nxFlbukgyBMYuaONNhO
NVAn1Xp3lO6VsHQTo35t68yt8LMpfcU8U9BSuskV4GGkDMMHdmY+pUvvdKXpQm9yU5T9Xq0g+TLo
x1qPNtM0uGVUeXVoObEU76euA+IVoPG2WL7X2gINLDxC6ITJZT3HwgqMxy4RiIlTPUjlwotLDPC1
XXQgDQN8YxJTGSxPidrObfFICividmoOnYPE6eT+OOINT8zMcDrrXrJ/yjV2PFcjp55KP8EwEbZ3
Are/CjS3/duwnvC2cxZJCiBA55qZ2TuFGeNNbnf3Sw5G/+ybHtp+vrRXcSgHVmOBnJY+KzLe1EXs
9tI8uIsVVq4dDdAAAB14SKpNPUzfBpwyG+/SMUo9nDRooeeOKaXHqCxKJ6vC62zIMxDMGHeYrr7J
6femT18kcG/phaeXP0vpV1h3DyUdX4mReYZe3jNBWh2Mp2mUEKzO+Dka00PaLIGlZgEZ5d+Ags1O
Id2RVCudLpy8ISkfVKne1xG02KXwLUn63snJ4tkzIrNF6RCU9fKYxiEEtHT7G1HrHlzmdCNF+fdJ
766U9KfSZwArG/dVFb3aWeLW6nDXGbJPe0xlp81eivS71H5tqLwD5a0TE+rM6q4akMMZduFMff1L
TolnUu27iriXtdUzmRhQQV0e2kW6UeLarzvijUTaWpK+GzLqznEJ9ASwO7X+fYrvQroEJtQymgb1
p3ryC2of5bC+qUYTmxj7rWIdJkiTVGV51S3FsZogOEPSw1LGjgx91npqnpscRBvocMfFsr0celYT
ScvUDczIG6zsgjh4VnMeTLoUUSujCEK9MIqdkSVygutbYIMfI8Q9ZuS5nqKg0/xQIUcfH6bwvy2D
cHXFKpSkGYSESH70+GEsIk+z1W/jKGqjsevma5j++2sRLu1Zcikk0N9DuU+JHTN/JeqjpG1a7clC
jvqfNoYnfpAmS201ygpvGLBrpgS9gMWBZLzAzPoFe1oRl+nkRZemRAGmVN9AyHCbbv5dsW09XzyZ
4XKZQlmielGQ65cjlGvBEFxu0vJKmgB/xougEVGyrZctT25NuEylyLQq7BfkDfrm4wkOQEUSoDIf
X80BgMceMvGDOGNj23/JPbhsxUqrBIq5jDBtw7TLlkNSgnocI8cBvUP5QTjBJPqq7O9nh7ct1XY0
CUpUrS/PTgOJmfJXCJYx+mr/sECi3bjJ3t5hptoVvcnX3zWn/eTChtFign3R4J2S+VYr3yfVgBQ3
7m5pd/kUrI8xnjbSYsMOZ0s0pZAmxgz/HPf5wTqa2E4V+X/k2775s9uiVLuvnjRXdtIb++dl24I1
8vzP7azbsUQRGvXUyXqwDQQxSnDL98tW2AG74DMWF1JGiCyreCGjeGPvzXkzVYK+rCD4WtzTSVq6
UavDBD7StteqEiPhyjsPAqzfLq9jHU9xtlNcJAFITLWTGTlN3tTbPPlJwUPSaI2vV7bhyGZ/VMLW
hUqc11fEUwbIVk0/ra4+zhFGqPrOkUI76OjkqIBj2zI5tDG4rCJF0AgXbSoXiAZTbrq0Yom2Pd3Y
6uJbdXmDcUoHEoCiF7loa7kgNIJqPlpA/eQZeC6iKMTUiKC7VH8HTRc4y1Mv9uT7y7uwXpo72wUu
BElFFOpGjpJNX4yQxUAe3zVeUoabrsHzrLKCNPkZQvhp6NR7u7GdXptFR5bdtZc8motKcTItSqgD
oEh3TIsp3S6H4o1szGB4FOFwBbcXP7dlVGXc1zJWy6jXWqhbQ7f7XyDCBWeIn9vSjSY3ygVmcoji
mY8RxnSUh8sb91EJ+vrVTpUibuO0UVaysgIeKGrsm2WhTl+DLnICOXSrBbWV+mR5InYL0Tw8CZp8
G4KzUk+y31WyPKFMtzchx6tPv0BydicvgOHrsbzrJ+mWklvaRL9BD2k6QzG/DbQGQSTpqVNrygas
GI+ZBE5eNEfHqfid66+LGgbWgJw6pMPjHBeOni/B5cX+w/V8Wix3fWQ1pmCTBi2+kQImMoa+VGmu
LVVeZoZQWkx9dZmcaXpOwtyvl5/FTI/prDo2lMlCNFkv/5r1pO7vH8P3vQdKzcka8GNMlLEx5+gA
XOIq2W2KUqSIp3jdYU+2+Dw1GUtUaxGNVfQ2gU7cMsWJPBBhqkUfWOdulciOotoO8TIdgglQwcJj
bdv6scGFaW/ooXHtRKiFto72OBU7+Wa4ntmAjzd4JnXeX0zd9S9zB/rs62FTuP028kR6EKKvyV05
iU3SQmJZiA6BngJzv/8ueV2/M06bxt0ZZZuPSsX6DxiacNnUbx3t9dn0c+nlsieyyHghBujchdFJ
OkghejyUkgV80r1XhPvauK0UbaMs/lSKTuF6oD6tiws5LZVjydLh+Mir9pgNP+KGCDQXQiG+CNok
+oTcndCa9oJ5ZqwsljehCdm310IunLATgbb/oQp+WhMXWfLBrFKD4ZuGINwQII6q5+WOCQenwTAK
Lnh1/YL/2xjf68a3w4QGRRdGk8KHvkXKPSr7Jv9Fy/xYQaxnrsynmAx+0QYxZMuypNqpVuNQvb6W
m/R+KSTFyezK7Wv7ME9MljGagKy330Gfd620jaeakyAdFGwE3zdvB1vJ+gLYSUut4VIQhLPGQ5En
DkQQBHFVZIqLQZVRmV0hIdYl1dGQvaitUMjbWWXjXD41H9NKF44N3zG3Y6O10owVicFZ0srlY2Ev
Qb2AzEF6BXRq1yhvy9Jc9bLmlwlxaQWcbwO+YjV6mI0ymGr9WjcbVH4605HM+dmop60U/bDCwi9q
/W1JdW9SXnI8Vgcgvx0UUQIoHt/PqGrGk/Tz8mr+oddxciouqGFOd8DZwFExj/YNuMuP6QYvuidt
L3sQUvaU3WV767nNyRwX3BIS1mUXxUgY+9dR+qXJe3UUnUpBnDaYp5w94kgxkSSTsCRoPEG0h8Vp
NfgX6iXMoy45AhfQlC7UO9PC3GW/XwLVV7byLRvbk9GgkTwRD65oUVxIG3LF7usaPal4NI/NqG61
GPD/GuX5YvDnUC8dHaw7siUC2orudoMLcZIs6xUZ8DXRYXYWyEbUm+bNQo3yg7iNCWehhyCKdYJQ
x89U12OlaqmKd3g7pNB4BA39WN1c9kRBvODHDaxSskNMpmP3JuMwRjOYfkM3pYBljSJ171UeK+WU
qphcbJqKQcJkKTKH7MraaFeAaLjpUf3Gyl9tMPgQ2nboPpYdkfy16H4yuef4YpZSQ3vcT40XbkCm
FijQUvbotQK+vUL3Ln9RkauYXCxJ1TxMdRmRETMOsKa9SbLbemgpbasNPTJkiJi8TbSNXEBpk76G
aBM8JbQehgjP+M2kQmjqv4UtkwspxgAJtN5ArlnVO0qOlfUQ9oKr8ms2Bp2qM604bqvK0spqa4YE
/GLdRPl7I2dOHx009Tm2dksi6K1+PV+fjXE7VQIj0JWJClWM9mq07xMRYGSlkPbZALctmL9NCY07
qExC8i4Lwhf0hfBgZjzs4e0UOcZG9hLfvpUPKWCkQnmnr6H5s3luvyR1NiK7xsdkbwMcO88mTup+
zJRu6J3yctnxv8bmz9a4iyA0pcJoiAatVaiy6FdtWXhF/VbPhzI/5FDXSURyGSt1l88WudtgTqpB
AUOJhlLshPXV7vCG97fHUOdQRfh5eXkrUeSzNe4K6GyZTtrSQXO43ffpQQEfHgaI0DUNYu3GJltJ
2sSV01fPl+0KTgT/Ujab0QQDRWJ4RSl5tN9rxlFK0Hg0Z3TGnXx4umxO9FF5CtYa1TNJjQHyojsl
YMKy8q5w2IQduKRQ1L5s7Wsi9Omb8k9mSZPlaRohe9kr+1HRXNahVURzyALH5J/ITZtmqTpkxseL
9S9qEhMuIjztLDZ9zoQ+L4YLJ/ok14axQONevQs35d66zd60a/uHHJRAAy0v1iLIwYVbxYUXSenz
JZrgkVOQXmPqwoUW3/0AUnRzGwX08fJWseN7aXVcMMm1HIctgl/Y2r1avC3zW1K/W+jXViI25ZWa
xucPyUWSDlJ5sazBVOtn3zQgOQfIHSBLYGQQnTtvExeD15dXJ3JELpTkS4xPqUJOWVGfJvNOKq/z
UFAFF5ng4gchw2Dnaq55pFWcdiYOHeegkWrv8kpEX49/ILfqHA+WlDDV98GrblGGOi65MwZhMAfJ
NvkB+MT0/84iP20Y/8C18qkMkxpLUxYQNZeuDGp5pbuyRfOjAh/k4eFzTyBnNCm6F6ovY6I5Q9x7
NkAobdnstTHaCL7k+v1pQfRag5ayxifHtTTUdmshOtEKtV91+CV15YM1lbYD0M/OSlG2qTo8aaEQ
YKq+bLbAG8h/eMpPv4L9yrOHXAJoi5Jj3sUr/Qqc7CgaWbuPd4e00bcgmRGE5H+45072uBSsLTpw
qEoF8x/IErioFd/FIDvOWPoq+MLrR+JkiouYkZLUZhRDhVtKW1dS8eSu622pW8HljRSZYX8/+4LU
QGdaYuLKmv5ea4aTKr/lTvRYExnh4mNYtn1cz73mWdZtEu9SYzskguSY/RNfQ/Dpc/FxEcIUdakg
FeihH5Toj4r1YtqZs4Ar4fIH+4eb5WSJC4eZNhltbuAqG8D/A+xnEB9lsPEwrLntqfcCa19roggf
4MskhImfEX4Wd1jkNjMkaL7rKFUYB+oNwO3PmB5M9lSADV7dpZMpfiZXrzo90jK4ArS9nUhvvWaW
Nv2yCBiwVnfqzAzXcijMFOJEOgIiUNYj6jwE6Iu08ScRU5PIDhcbMipJXctigzYctNrvobbe7KZJ
sBrRR+MiQgFpVVoDtYXaaox+kHmQgcRZqi647Aer0f3so3HRgMbTkpM5QTRoQKmpPUd58RKnxB9b
aIKh5ehcNidaFfv7WVTI6VhMsW7qnta5lXyl5jdNKwC0roB3P3m2xvbvzAZYnoCxn0L2AOx2Gjy7
c9jEhn74/6vRfTbEhQYrIlml9VgMiUBZVH+L9b0ebuXe8NBUu/zdVoqln21xwUEGCVMKqA97VgIY
4jJ2eur9T2hP2lmCV7pon7i8KUols2qSVvOMCDJfSe6nRbjRY1vg5IKjxL+z4OGAsBKEvBk43siq
XQNg29kfRQ8swXL491WMVgkB4R+WAwZpGz1jCt2CTuDb65WH01n68rAq/3flMcdD5WGnA4tl478m
FOgwH+Np+zJIH+ptcRS1ndYXaKgKmGuhKW1zrhgXpdK04GH3qjRFiaMAyrVHNmHm/38YJfPDkyHO
D0tlHsNJiwxgKFM/TdoNbfSDJouA4uuOAXiHrZpMM56LE91AalNNSvQjKOYqayfvtmWzmVGZunyu
/o+061qSG1eWX8QIevNK2366x8++MCSNlt57fv1NjM5RtzAUca70sLEPiphqEIVEVaEqk2WHwgpD
7vQw41Gt6VscJ/WlNDDSNCPWnFnaQuTDfIojwC383xVROzT0wWCEAoA2qd9zdVtwuVNOd0UwWbr6
FZ29zvrClh3iao7ap5kbQp2rNNnW501cbCV1r/WbdROsb0dhBI8xHFBG4PVPEJF1PAl8YeZJgrnH
P8Kin0uhu2rDLPYrZZxkVH54M80LG1JRnjxl3vpyGF+M7qxNmnoSihYBUR7eJ8rJKL/10sO6CcYX
o7tqW+hiRGWNVKpO3ChNzLpzO9IPj27xdUOstVDBg4ybQgxK7H6aHgrxoRztvGZcs6y1UIFDmcRy
PsoVHKw6RPG3AUzkbe9ULN6BBQUfAjjX3SdLvbnNBSHsZshD/uBbb8+5O6JbaDAj6BORmqMP8b0Q
c0qRy72zCmW/uXSvtil0iOF2fF7C84i2LXmAmjo78SJrsIdDc8fFJquc+5vY5WqRQokm9OsxMIBH
eCK3262wUbeDG24w8bn9Ow+h8CEMO0EXOWSBohzsdJSNBTHad/Wf1eduto8CiaY1Il7sOtlWSytD
EiV6HYj1ZOk85K8B4hZ/n86WVOXmlOxSliIrw0fpntogVDEnmGL/amjEQApWust6q0kZ6Q3LCpV3
9FwZ86E2oBDT75vuUDcnqdiD33F9w8iHWrk/6PbZyC/iNJZRd592PxqqOrfZsp+WWYuhkCNFmZtT
edTkStIClDpy9K2ZalNOH9eXs5ztXh1Dp/CDE7jSTxMD51oxyy3pGQUjpmL96Gv0LY1hj4GItG7J
1AuJWCSkHNHsYgyHccFRZr0asL4d+fcbqNIEaMV1I0lAM0cPLFC5m0Pt1PrzX346CiRaFRWPNkOp
Fu3G1nwg1XX9gTA1gPDcZs5CigzHo5AixiU/57NPAJg0u4WQvMis4EAEvqcNS0J2uZB64xYUXhRD
LalRgbWNitqb6Rze6fWzzmPqSyiyO5QB32Q/dwMJ3AZp2YBLAUR2eLzAzJkT5TWjxLrwrPzL5UP3
w05zLvIIpNAPO5mTN1n1troUFn7XZIkP4SlGeY57ZLU2M1yVVjKJjFxvii5S7LG2k1Ay29wx2v7v
IgSD7Pqtr4JuI+GyEldbficp/zTcbvyznOTnXUZzB5cVH1SYKkTKOuf3kxSlVqaWHt93GmMtIgGl
FWw0aCzJOaWHNjWpngYn7YCeDZcASuS1PCYw0XYAOjsblAjQ3Kut3IoRL3C276wfS9a2kX+/+aL5
jG4Ho8GNmiVQcP9X63nsnLtug4WaBgUxmdx0mV/WP94ZyOtTcGk3vWV4hRvcsWIEpjUKaDiRz9BR
D2uEOAjyhd+Vk3g3W4hHjtp5fGOsjfz2tV2kgEZpM6ONqlyxOUQDoORvzH9MwfTP8plQigz2+OV/
oEBfLINCugCdGpIs6xJ139USVIdTFWW2lgyfomFTPtWTgxnYEa8Mc2YP0yEytj2aGddXu7jYG7uU
y6Z41CvaGtcfWDGbArOR+9E4pf7zuhXyVz590hsrlE+mmAExeB0HQ9K/qSBta3z+Yd0Cax3k32+8
PkmEsIJQkGwPheML+4nD/DjoSwTG51o8XBBQECE0oEsizfkQxLouNCMma/38PAS7OY/NSWZkNCwb
FCQK4pg2akG2JDn4w06cz0XF+FqLQdzNMihv4zN9aoQKZZqGO6jjpdUfyylCn+U+Vc5+ag1yYa1v
z3JCcWOR8jNFHBBjZViU5O8wLmFy8T/N8CiXoVPP4NC+7w0rbFObYZUAw2e/u24X5XelpnVdl2Gd
yTPI1DAfyHObyk5PhHBMcKothj0wmVjEFjOBIl9wzTLlj3GphiHPfdRJByckddLc7D9sQw7P1Dj2
bCJrTymQDAK5HAIoldohOuzELzJ0XgMns2onfIHashPuEztwEQ1agcsiWFtgzkB8crO7FGSOVYQw
MEX7T3pQPSikbto9CtCgM7TqTbYFsYAJuoGnpGDsL/mznz+ybigakkQBgvG/Hvq0LGctquBUoF64
V7n3oBJNP9EsoUIzjgAhySATGYdz+YUUw9v/sfmpCpRkI2olQACjxJtlDhqOCZljFEVmM+aPrV/a
qp+ddP1RThq71Vgv/MtIejVPJXm5EOY+P02Y9ZKdqehMnf+6fmYY35SuDc21FkQzeEQxcQ3iCcS/
8rGGfpAPjdHxcYwYNbXlOPvmc1JI1I+8EWsjR3QI40f+GY2TeE+IPBVjw5LTgoeI2Ub8Gyi6fkIK
ilqkyHoaGXjfrBSz4sBlZ2h3YhLYRqHsBejYJZKKAfAE1JI1AwaXb6mraQqPYj3nlRDMVXbmO8gS
SGY2tReNmZmxNpFGH7HQ0K+jka9KFIsFlzDphpiN3hXbGlPKaM8+69boivecu+4+y6nKzYZSMIRU
ulA7ARsKgpxNBLOSPe/bzXxRzeSdN0svPs6sMuMyzF8/KwU/ENCTwRGBz4oxuvvIr8+lnlk6iElG
8Kn4kcIIApbj0Zs1UriD1KFU80YmL3uTU7qEwzzfC17vEOon9S+dhq4eGXoLQpoO1SO0FdfqcVIP
3OAYEetlj+Ez9PR1WPl5NPA48fNdvgWRL6jZiaykus2go2SWjnaptq3VVqZ+r7NUZBjngi4qSbnB
pRF5f5ujeauH39FfCZHjqHYlbWKQBTIAlB7PDiSlSjIB6RE0UKwuHjeTXP5Js9fVPeiS0lCpc5Rr
qFQEEhh/5NHsxX43RiwqSZYb0rWkVOzDuIGSKyldJSeMUJrFd/URHUofeqobidVwwDRIwUqTZ71S
Y+YD07+ihaKHYIW24uRAEid3hg3XOetgwtorCktA5TPWqMKgqVJ/iLVHvmL8fZbbUbiB/NVvkgbx
Q1ygn/aY6g/Q/cmz+/VVEFBfiVLomelJ9NNxaCfJjkHXBv0YL9QeE5n1bMTaHLpGpERR2KkJyr8K
SvbNKXf7jYDWLXRNesb2z54krj5OF4fmQEnmLEVKTtqvZSuBmIMOX/jRX25spe36N2QgPF0mGtR0
VFoVnldXSInr+blSGxcEW14mg7wgYDkGAwvpklGXYUJZGkI0/wnfB+6Fa74bkoVnTBOT6CPH6j9d
4Nsk4fPP+4uuG4E+p06EAOGzftReRUfa69sIrxCg+MwxuTXZZEC022Cqyh1emheNgYisK9ugohIt
ayef01HrrF3ZE9wQ/FtWdEwsBTxv3mQXNun+Vlm9jcv5ynXRFJioeuOXk49L+6M9ZmM40ZY8pLEY
C5Yfz24+LgUiYZmmUlGghaRxiJxd4vi2+PYNg4cg8PZPHONjMg67QUGKJAqljJdiyU7l+yZ4SKYX
cJmtnwUGahlU9KFB514yCnR+p63Xo/zdnabpNIzf162sL+STCpWK2Rht5oG9qnYqpSdV+yIO7+sm
lhtVfm6NSldTqjgzxqxKlA8QQejvZt/xir+pX4hkqWTFZnhRT5IZX7o9i7CIceY+q00lvtr0xP0U
0WrdfCs6IDbdFE+ZV+9LByVbkzsKzujEJmhDHlgzhet4BgH7XzNXrRbxwqXgeSsb75rCU1D+0CKr
Gb6pjHSOtY3kir2piwl4bJLbGM0Rw9y9dnmD2SrlIGWsm3r5eVwVoVSKOoBhSNQp8+NWDOcREJYe
hAfyQDEcwTjl5XtUAUpntiBkduTsatMftT+5Gm4sUyeOKyMOWnMFXnZHJ5G8uapNI37Qe09SDEbg
v+w0N7aoo1dJYqJEPvIq0D5H/8bndDvbORJWhcxWNaiyaJfuEGxRBkciAILczfqBWdzMq3m6TU2P
plhL0ZtrD3UN8nBtrxW6K4+sYc3FsOvGDFVjGKKok2cNq/S70u7m6hIWLL4M1krEX91y0NEFJ0tA
l9o4ZpNnKLDBCLuWA6KbZVBnrDfCvlZUdEyj2S5HD1zh8W/pXvmn2kL5yWW9Mi2i8o016qAZRhjW
sw8sk8XHUfEaPTDbaKd2z+suwDJDPuzNeQZVZx+IGuIuwTiOIDpr3kaMorFYU5YvzZvVkJ9xY6aU
iqmLCfqLlxmDYKSUKNvd62ATEenAZlYNFp8/buzR8BHxQz2Q536Bw7iKX5tDD1YAiy+OJWpc3Lc+
3Q8JxhdjRqrG+pwUeAxQVszKuFTwsGq12lGYj3ppJ4Kzvmm/+ZwKBlTQ4w7WWWrX/InTFTVEbo0W
hvpQnZJdZrWm36HRHRwHHnsm+DfOf7VIb2Ae8jw/oPIN4tJNK1p4BUwsyRts3p4SC33CTG48cmQ/
pTmQd/vvGqktbIMwnyeSHMZbMjhSjdfksLC5bVAyPir5Zmv2qK0L5raSU9LlIKe2Vr8EgVclj+v7
xjJBwb2mS4GoVEjkq+KUt6ewcUeWKAr5Eyur+ChW3hy0mUvrWJGwCtU4l9mlTHWnV1HVxWxpsoml
F4FFc8nyjI8C943FJgYviK+hKZfUBiUcbtJHke5JH0X+xHqMZnn+x6+5saYaep+kEu4SkKSfMYbs
+u+V7T+ALdmsj2AbeFnfseXz/NMJP37OjblRnsYczMiQbsruBvGYxL2pZ272R+no1dc/qto3ZsJ+
iqaQTAzOzfg9731H5cRXscdDeP0qihIj7GBuGQUfiRgaba5iVeFhdAnvmm/z6MebHaIGxJr/YX1C
GjmySNH1AFgl5pNZxq7SnCft28wamWJ6BoUXdYJILSGjikTrTXMbyz+DmTSB1pGy673Bt/+sB/Bm
1yjESBoI11boSEW6IbjEF+MGKDxC87X2Um/asJyRuW8UfoRJE4stmXD+kXqmtv/muyTzzNz0yFIl
YSDJR+x645P8OM1DzcFYLJyiWje5yNRa5C79CYorViE+jSGjZMyAxw+CyhuLIONW0yDBq37eOhiy
tnLO4SA2s36iWcuiIkWx6wfyeCyh5ghuHhAoDO6fMQ6iBHP1jY/Wnpu1BH7Ha6qGPKnH/Fn3BkJw
uWV8ruW3rhsbVIgY1EonZQliN/8pjczsBPZYS34zvugPops6w/5/GEtfDuV/4qFIIUfrq3pvRBh/
N/zHYnjupi9qoDhVCEGBSxM4aXoZs52UjFav7yV/43//u82jsCQSh1hoYtw16TbaILHfKB5ypx1r
lPQ32ed1mRSWdMGAIe4JNZ7erbeE5IWz+HP7Vd36rubhXjsKZ5KPNTtWuYeFYiKFKeoQ5XmionaW
HuY7dZc5oRt5dWB2bn6SN4bNohMjf28lXqDHJcsc7ToJGXaAVsIWM5yDOQrFpQ84T/NBxm+knVlz
gr2+jYwrgR6czOdGzyUf0DJl+2l2gvEi6i2UslgNdKwT8kE8dnMK0yqtFTBlKh93wofYHh6gbDI1
lzuRPb1ASn67vjQWRksUvrRFNhqDgUNJAmX0lh0jCI5mByKWCeIG1lXO2D66zStOR9GXfLhL0Ghm
LW/BO2DyfYrJhccOj2tKwRhsY0C0REGOMRtpyk0iiiO9nUEVKHqex8v6FyRna8UjabGoKvBDLS6Q
acR16EjtYzvOHCQSXuowuQh5wmhyZy2IQpQ+jqUCOjgogQgAasPYZxG0JKaQ0XG77PEY+oKCmqRC
IxiLvnHExphyvyKdnCAaENMZWpabqLTHiDX3tXy7Xe1Q+4M3hsafMWILVS3dlWJk2n5+CI3nHvzM
3QDeWB1Xd1I8rG/Zb5z+apa6FjSuqXwenIc4Z8o39EVtpNOA5B7NqRvfYh2x5S27GqO2bISug1Ti
P+haQAwFoVYomvLwvL4klhHqBojA5WsMCsHhqQDhdXAPLminVmfWHc5yDArv5U6LglHE+AMqgCgq
WcohBdU9/55+nb3RwvCo1YQmebx+XF/fcteKJmo8JP00hadHR5Nk8gW/RViu1Jc+BVkwd45AYDnH
+y510XJhQtml7Rlne4FjHGHRjVUKHSMu1/hORVl3sEZ7PhCKffGsxZZhqXawLffZVnLiHVpnbO0g
n7oXhQWYy/1WN7+AOony0AwJDijenBW0pnIml+SOIu+KepNUm9Y/l/NO7mczYXI6LO70jWHqaGYN
l9RBi5giygorlw5j/xxwhRVKf1KCgrafpPGKIMk8gYgbqBmnSCzGUUC3gAr5k3+1wkQH7sScCl6E
6asZutDQa+MUprjGbUX5KoFvlsOAeG6poa1pf9RTfGOKqh/PXMfPU4+aBmjYjfw1ke851QxYSlXL
r0c3ZijfDIKplaQEGyR7zRfRASnjXj9o9+pjj8E4iNy59SWCTlixgQzd3+0ZXWbopDHO+L7HsRg6
K9J0ixfrDRe9twlvr5/7RVy7WSTlhWEftGMjYewwznpzhif6kVkG7+tGlqPYGyvUfdDUfc91BmZO
hbvyIFvgAPf8R9kUrOwsomWLVStk+SJ1I8hNwyeJDJeX1dcwVMxJCMABboUdRhVY+SPrA1IXg14o
EI/CkKg9cS8t/6TEd6kUMHLUxaju5vNRl0LRcSh96qjP+IpvIZrDhJCcoWt/m6qvEfeXHkHhBZhU
DI6r0Hymp/YwWtz8JM5f1/1h+Z3ruiC6lpArcde2BJPyV+1B/xe1Ervf1IopngtLykwd3ZkCcF95
C164c+uxXocY35MuLLTDlOo8KBlsnG6QjUgzxv+g7akr1px/EfLabnmm+B9Bi09h7M2SKTTRjViQ
qgGgNVjKtwidi6E9SSbcBmOvuOEEhssspzo39qh7rSyHFtK9SOTiLe/cJQ7ofFobEzQXQkzafMWn
ZWzqcpP2jUUKSoZ09g3Stgi8RDJuJv/ob9Fx3GhPrcPbHcS3jXNqTcbfuStdgZimguu0HvmVCgVn
9VGaXiFCuu6ujCMuUnDSN02LfBQmgvorNNRMoTlorJH5BQJbEgn9vKZFCkekKIdeWYT3Pe2ht5NN
4U0jilECD0pNQpBYW9p56FCMhc4dq9mKtT4KXgZx5P2CDFvp0MWOTw0Kly0j31nMQ25WR4GKEkLv
LiAmRP6f2H+EVGvTOoX2lPd3XVZBIc/5qy2jKwqz1GIg20c069fpfSgn3/UayrD8H1ExXZdF1xNk
bgThSkAqlJDODUJTkfdGZyt/VOa6MUNhh5jPvBz0wKtpp+9QozwmW86LdyxYZPjBp+JBMUyzkBIX
RMOnL+XHoHqr+Gb7d1tDwUTK5XrRSQi4B+U0VUeQ+Evd5u9MkIXehLxt18e+OKCDSf4njAWze/eh
FrlugvzKFTinyZeErhc4TYSJiqsgianeBZzgrZtY3g4MgkD/VyEEZr+uAkKcQiJk6MsWEv2YyHJo
8qlv8XzAaCn7zVVxNUSd/6mBzsdYwr2Gi39sMaNeWZmnP5JpxMlWntnx2W+uiqtFCg4mUHHNvAQ4
kI/dv/FbCnpdztIPUCn91tnNQXVLr3hhTXgzvifd5+6LlViOEu6nvHOG6VUpD37NiNuXA4uf66J7
3MUhxZtTA9YgEJFH46ZMDyMYJHn9GHUZWkvdv3IQuqu9CWqhmSW8N83BF2gIN+MpyRnlsOVKDnTJ
/+OEdDt7GRUY0Q6wU5M3u4orbOTSnM4yxlQlp/R6Zgv48rm62qPQYWrLWmlT8GgMYPyXLQh+kLm2
2ZMu8RfVnTZGyaRwJ+fo81G+mqTQIg2afowDdD1BNbZWtgO3zXpb8w9Jk9nrG7ac8l8tUYEE37dj
HIWYXcmkC9e/B+0jJDQwHbhuhbUeCjdmtc8UkKZitEpqzCrbTNOrj2+JGfGhqP7SFgUdWsmDV4UQ
OitTvennr42fuXqaY5QkcVODNcy/PACP/hYe4qYGD36uXyEx1bIMLFmgjSnmyMKcE+qmg12owjET
oO1aZ9DQLs3c186VX26yDLKzZFtR+Mh4xZHG1OsK/dwP5a5O082Y6E5kDA9c/tbPX4xIZhS3FvHm
5sdSu91GKq9UGmnVzS65upeCTc+ck18EHFAPyDKoLSGEQUX5/JCHbZ0ifUdsjzb5/EcdzW6s2FXP
+iHaSv9Wbm5pg8lqUVhe3dUydVAxbi30SoWDGqJoJXCJI025KaJRcd2ZF/HgZoHUjhexD9UHHqAt
jgHempN7KcoYbxjLr3s3NqiNKngu1qo4/EhcTopbeepbaibbZEekN5Ntt4VG+Kl3yydWcw7rG1In
tRPqqg91uHObWuH0nkNqmTWOxHIQ6oBOQzaCoxx3RFF+M6odWs+UbschxTXCbczi8lzEt5sPSV3r
XK+q/OBneDyEtBtk7VJhp/aWL7AYCBnfjS4fJLEK1aUJRXIJ9BbhKcArbMi4yZcvvuta6BpBmaJd
sEnRbjZqniI6frTVR97swgTa9HY+7Tiol8p3RebKU8LwecZnFKlwfyAE5V0LkaKsae1Yw4gqfkM2
adteFp3147VcmbtZJgUgQlb5hR/CP8RLM4EAOndDEBQZT/qDslOsErxjDIPkx3+6bW8MUriR99kg
zilGX8j8ZmrPX/v6I8WFNJNXfAXN9bo9hv/T5QFFECa+AoGbXXTQl58nM0oFS+fq8zxyT2o3eWIz
Mm755SeFmyVSeALN1KysChUNrSEa4DqPc6azjx4Mwt7GajpaLqXdGKMwBPSldddMKK2mhwGzsLr3
wZbi8G/trt+0Jimyjvc/mhRawWV1jC/GGjfWKXiJx57LGh8RTYVW2jnJLbQDJWFxHhGPTiDzXd9M
gh9rvkPhC8amRn/2caPKng9P/RD32bLLg4zzRxcP4ioUU1EB1wefRWYRPSvKl0wMLQzyMaKn5czr
+vno+kE2GBEeaAMU6cCpMG7zu+CibpPvkaVcMtQ9s4gpJMmATrodQYJeRS1nOH7FvO24f4d62/Zv
67vE8Am6jMB1st5rAwYmDPm94HsrHu9E5X6SMcPAYiJjnG66/UAOg0Jqa8z16hDHHYoRcsTfpync
j5FolXH8hlzs3/XFLb8K3WwZ+cA3tQVJ6LtOKwHO8Rasy3aw46zI0u3GQ5ZyXx0kVOqmrxr6JtUT
iwaDtVoKV+a6KdNGxlEXEWo1scNLO7yrmDHS9unUSIySHctTKGDJ6z6NSlCfQJDpVZKtCclE+H39
Y7JMUOhRG3oyFxOeuSqOv5On3BFRAci4ePt3ZijYmLkIPtEiIQrLR70/GpilZ417sU4yPTrTGJUW
9DOZAtx1TnbCQ7Y5btR3aE3h0X48lsx2TMa3o9/rM14MJ4XHe8IUbwWuMCPuTlcZJ5kVBNFMz2NT
ZkY1oIyqHjsn2lQeGvu2yVayCheRFwsNGaGBTMUivIgSjR/iCXmE1OfggR/gLJymO2knOdy2jJ2/
8gqZCkSQIwda0rVgNe+sSX7wjWMDvsR1G8wPSHbxBi3AxlEhmYVblBLYkA0LupYW1+qm0QRbrinQ
pN5/qWTDk8v5rQheqjy6Z/wCBhrLFGhkgu/nSY1CpfDQOURxQbojNJSBo53UO+WIG87wUid0/oxU
7QqUMoUf2ZTUTVyjNKAfJzAUzWZstxvcbOiXTO5YYRA5wiuRgUwhCaa9DK4iDG5EOFjYJNANl11+
wzLDOnQUkgzy6NexbCBhyxrQrM7WHGHiN4k365vGSHpplR3ZjwolNBDnlMk/KrcJs5f1v89YBi2p
I6fyMFY5fCKOyEUClY82NVv8/+/MkPN+4/yK3IJyjsTeWorJKsXMM2fKWRVDRrBGa8VGfRpIeYTi
NRd4aoWJp+wtDcFAE7rri2FlSgqFF1GZx7UPcQI0cvY2GctEkxTnRBZofa3gdXphFViWi+TXA6RQ
2BHrRSOUHXZpsMgAQ3RffuRmSgKZh+CdyIKmnnCnMgCD5Rs0XuQ58twRyUsoovyvPvBd7Iopi1mL
gUoKBQ6FXoPrmkw+yY1o6aBaaHxLhoLJrDtayaLUYi2JAget0fJAHEhTbKW8VtqpLluzjr9MGG7v
BcUSlMHkc2lTokukysZvWdDuySRzamBmu+MY35eVHdJqr7mGmlbc/GeODShik45uDX3r4r5i4Ahj
4bTGqyjGXa9IeJ4MtSc+2EjKJRcZKRn5divAS8tYZWqk8NC/Q4Qw5iaPCgmmAs0GXc76ZUQDecx6
j2BAI63zWqlaXcwaOrgHzNzyz4RBKLOmc2+R+bLoIXFZNToGvtD6rhJXSmpH2vQ4vkaTmeQIHHjn
jMo0RIkRALFyeVrddRjCMsL1QobZJqe/G23ObFA94J6z184WIE8HLhJb3pcWus72TJoOAsdrW0nh
TdmIAa9K5HIDryw+rKu+Kafs0DukU11mcZaz4I0WfJ346T9akLzXOZODBjvLBy0J9zEyJf2L5yVQ
2CZf/wjFDR3aIbKqgk3z1zsphr5CQshXPtrx4bKRYzgB3gkcMvRjvBtvLFXp5TN4NUi++s0lOKFB
JRV0VOiVZscjW8xPLXPnSGD8eeeuNqjAefSDeaprvBTr+Tkp74t0o8cnRCehb0uJmVX/5JInotmI
v+9DVi12md0Fysv//aLUvRiLsTzGHd48y9TyFehX4/VnU+7zjbCbnfnCu6SM+Gen8mqU8lXRryaD
lxRUmlMrqS1hPMh4f2KxaPwGq69mqMtwqPRmbEXkwDWeV2Y7tILdj0lW0LA56565DKRXU9SNOCnK
lBQ1OvXFVrP40a58vImj8XioPAgEdqzBjd9kJld71KWoCr4ALmlgDQ++78lRrXkv3bem5mES5oEV
Ny93N904CRU4+xBpGdMEHiqhu2m2+7swNOWtbBLvIG1wpoAoCg+UL5xkr3/X32TmPxdK81ZllaiW
Ed4p7V7A/iWpNacPSfqez8nXJOdiK5TPUWUVtb+JZ3QiJS4kNJ9KnKS//B0U8kBFJB0EzCp/hHMA
dgBs4mmWo4HTmrMvrPyL4U80o1UZq6o0kjHsKvN60Zmj+7zkLEF+aOQGQTKr33D5mrx+ZQqC5loX
spAjCViuuEP4GARDgexI2maFzGJ2Yh3LT3xWZToZqgFNlt6VcFNFu2kwBc+/I/SIOXOQmGzMCrrS
9FVjoUYG+MHJleF72j5ySt4c7wdXRYLps9IMxnVBE5+PEteAEQBoGgXl1h8LE/QRjlzIJsMbGVcG
LaQlDUlVchNyM9EDMbeV/BOIbvwyuAkasiNbFpyAJQzFWhkFOG0mNFnVIxiV6tesPwahrf9RM/sV
ZWjmqspHZiuOkMn0o43EJyCcdkOW4NRv8sD/errB879e6H43lnxWkEdbzJWjzcfJjsFTC8JnQviF
bh/m8OlyyHs1SAGHH6ZKNRu467Sifu8z7fuQ6ttRHc0mTy1O1R/TVjMlNJ13UTOaI1+faqF/ymbu
bhzz53W/WUcVg6eimbFVlcbgodkQS+9h5FT+szw5gnLUE84JBp/lpYtHz5AwOW2IvCLK1LUxl6lf
jBNe/4XhrMieOF9q+ZjzRwhEK+mJjwRTxhfvBlZHHMMuXYDJwzgBUynufSKIBCpKXI4iWJfQSsGU
qV3c3esS6VrM4Ldl2WuYH+jLwNJm6IsVwv36pi2evBsT1KalVVBFTYoni6Q9iCCVF3c6i4Fmsf52
Y4KCf7EUK74qweoc5rVT5LrNy91Dr8cHcEiTB0EzlcPYrhLW+yPr65F/v4mu9amos6wiwiWgvImf
R1aDL2td5NPe/H1R44zeJ6pc4QRRwzmz8lHaxvFzVFV21urO5B/0lEUDthyb3XxNKuzUjLaZhg7z
HvVrbxf3wka3+534Klng42DyVbO8gwo885oLpTQhN4H/XKWZmY2+yYvbdReUFoHjZkkU+vO5oQ5p
gaeethwgBNdbYuObxdzvUjX9koyBNaJBG40d922pfuGD+FEvirduDjy9iU5oz7sr8kvIy4oZoNOr
Kng3b9DFmaIfqArMTDW8Uk6cOROhkFyrZslxdmTwe2luPU3osFWGqfF6aoJ3yjS65FRywVtfhodO
RdibyRMLuD77pS5h8EeSMDQigLWOuiTUep7bNm8JFUj4ONqRhup3AQYoxNeQ5oImrAd1zo5hddGo
iiECQxcVXqNLoVrQQIamzlE+0E5cG5gTq1vkc9UOq7oxQJ82yVe7QG0QSmter26q4YihRUgu5gqD
tv2zT/5qiDp2Mj80QovSlR2DVlzZSNG2kTfrHvnZIX81QZ2xvoQAu28UIunv8THbWoyvo7wVsEnJ
i2y8rRtj7Qx1xpI6CZssSPCWGn4d23g3aj6jDrdQTvl1PdQBkwtegb4i9kYExepAJnA2xkk858/+
BhVqJ0MXYNRYDat3jjjyr8Hxr2YJgN4A5NBhToCPYDY/EBm/0G1NQqAi71nDCQvFMWIJIi+KZujg
OaPCoIbrup4XQjjft+yEtOaYgXHPf5zOKpLHzhXdYPtRa7DiJ0wA8awhoM8Jzq/mqUvUMMa4FmZc
ohV3kPJLJN0rjZvyr+uOsnzCUPRHv7+oyTSXcyFrw6CK+JxGcZn4zYQ0eY6PKjpZaxDVrdtaiGTJ
kn4ao0FqwMvuD6m9eCu59d280R9VTGUS6ZJ4l0AWj+Gjy6fgao/aQTmSc4mrJNSK+9ar8uQklIm7
vqZl4LiaoHaJl/w26tEUYmeGNQj7vtiL6mXdxLIjXE1QoY42jGI9TUBZYz77nV1rD7KIx7Pnv7NC
QS3EFXJOJhOSQ/Wty5/iRHM1qb2PE5WBg4tfTBMx9K9BflinX2IEoeASragwRDCJZqHElzjgHv2Y
4deLH+3GCoVOTZSGfpP74OBFp2u3neejILjc/78bHQ59Y4UCIy0Nq6xIgekgLhB8aFptBuM5Ls/s
wuAi7F0t0S8rspLEPpoviAqFv6usAIS+iqe7ifsH9NK/rIl+YFHlac5mHVdHBVnCH9WO0Dacxi22
UAh+YZWNlu+Rm5VRJyjrqj5tqxSllEu+Hbe9LdjkLQASDcIlPpFBRO6NrU9G9v/TNXJjlTpUWTQo
fc1FiHhBHclVb1F5LFTHV37QB1SytX66FmH2xhx9unJNyusC4dlQPA/hrp4Ts8ve5iAw/fF+3dRC
/fHXDaRiGa3UOiPhAemDxVvZCeUqJ/MIs0VgfTCv7wxW9ko+1trHJIfx5k4uNSlo5BLHAMHnByei
5INOo8ELUnnfe/FTHbNuEuIUaxap+EYtB63hDDhpePgxJRQcg+1s8Ta8hc2zxwATlQITUUiFMepK
8kUHZ3qWrcqK7/wDiQOI+MzogPNoI50Z+/i5JvDrPlLgkg4zZEQKcF/5x9nGYI0FcrWt4qHEtGO9
bjAwmdaA4sMhwVASXEYQ3wPlFPmGFTQia9MYC6KFwPM+rKWQw2ckEgvdJdjliBTRLXyMXBZ34HKo
cT1wtOpTzfOVOI4zur5jM0chR4RwmG+m6k6OXzCb2Tel3YZHhHdm32ZWlzPCVNYHpeBFr1qF64MY
F0N+igf09J581Vv3j2UTCkZwsExZpBvN1Tn3y4TkRv9H2pUt140jyy9iBBdwe+V+FulotWS/MGS7
zX3f+fU3oY5r0RD7ILqnY2b6QRMqgSgUClVZmV15KorcwvGL2+frNnbAp9QHP4wwJ7tp6nY1a6yj
c5VXOo0XO+VLDIIg1e0c4skB8QovdAdbPfCSt3/Ywg/bzBmvlDjJl/b9SYtJpstwg2sIgwKU3nK8
USab1zjdP+Uf9phTXtXhpCpzi5dFWVma6khVa4e9aik1rxXN2zrmZBdYWajSXGtQfLhkKR/iMbi+
cxwTLKTczJa2gAoH5rTIZMdlb+fijSZz3INnhMmvwyiPBU2gUXi56zTJEhTRUkKeQPdOL+8PJ2Qh
5HOdKLG+ImOkKIXqCGGWO/ERhC4Ope1Ig8QpvASyxrbIKQrsX9q/HYLFlStT1Ql5gRJPA1VMo/lR
TIEJ+E4rHeKUE+x3Xyof54zFlUcEymlDhiOszKc8eYFq5XV32Gma//kN6VZurug5qVq1zNGpeG8s
n7NT5Qv2j9XuDsVhdemtuXJM8pyDCR1kgJ6OUsE5il9i7dXifSi9/Y+LYiKEMLZzXtSIEClkC6h+
dv8dkDWPOEINeA4FrIUPee9wrO5fYx9uwcQJMU4SWagJCJmgSwSMMpLxHqKQiisG3FYMjQSf85wP
W0yk6FpdMZIWXU59Jm4hTxZ9lyUT+K3T9WyY6BMU0B4N1d5Vjc5XhNGv8y9V2fh6J9qGSAJxNB0D
N5CePy+hzslqORGTxaBXqxmqYgWvlTEN0WL+TgSkk+SpTTCIxPnqPFtsrBGmcAXCFxUtNbXUCrPT
fjjZuuGb1TEWH8vBU8fnfDxIYmmlzctg+iLky6fwK+fvEK/vCItQL+euG7QcQaEbQc2HfbjMY6As
XqYadhIjv2/dWeBc9Tv1+T9OLwtUz6FGojcDztJQ26NDJfoitz1BGA1laRcAAp6L76fXv92Ohaq3
SlZKGWi6EHElsC4H4eGH9mj6s1/b04lnjZ6XKz7OzliP6awsIY19kh5oTWHp+KqDI0aOajiJ+MDZ
v/1Ia5gEDXsiq6wS1pLHSR0SiVJYQwnbVoIQChAYCMwfqkuEp4N54D2P9gPhh0X6F21Cr1R1rRqO
sgT15p9rdxqXS8Gj0No9HIaM2j8gZqLJvtmNSCSGnGK/kvnS6HcahkYnklgt9y7mGaKOs1nLGNaI
6QZqohp5DQ2XDPdif5QqzoOSZ4XJnsUiK+O1H8Ag2HrrdNtqxwVYyFL4yfGFXc/bfDZmZ2ItyTDd
h9JDPthU2Z6Om5DH5L6wo5vBaw54u/5FFZUxxs97C+2esI1p5j4uRKFTwAtMWcD/FJcALgnDJ1zl
wf0QsjFIv/lm55R0SkAdAL+X72fclXhN+vptdSYe5ia5Ywv/YA381RIqy6bCsjqDkYR0dYrHiexj
aC2YQT/WB8sFuruBGIypc30jld1r0vhtjs12w2ocZIU+0OsylywI/j51AqBlyvfEGA7GulzUCg89
Y7aaIb6Ni9kr1PGhRjAtou7LqIK+tRkSKzaiQIwUH4K2XlQZvpIMThXOllnnh3L5UULBpcq+DvXs
ZUL8PTZEi0jFfbOil0O0yc7K2e+hXwQO6+dZ/CaFwotSRJZc5N715e6/yjbLZe5CaGT2ldBowIJg
eu1L9esdt/ttDoQv7S9akpB86SjZmPWxI4dH9rEbzQwTxAqahP+yOB5MS0GzieAqKuunuTxk9b30
75WHcNttTDAJltaWfd+vSHoQZ8LSzWXdKhUPVBycQ7gfZj6WwiRXaaEaA1kMyYlxkcYBiD4spbxL
zJrjnvsvWURl2VRBLUvYh8SgySGoV3EajGcQnh3p7T1a1euMelxvxy7vQqVh69OFujHHhLV0bvts
6dCTGMqfUvLU58F1/9t9F21+PxO7xj7PMkCBsJwoc9LhtTHBnmsAzXgYK46r727RxhT9+SZqiWli
5CPBwc7e8s5fY68aTguP8oO3HuYZUUSS2cm00RdL50r3xPCoQ8++j49m+v36l9uPi5v1MK4tiZne
tDPWM79SyHvizhiZn7ziiYLguLMLu5fMxhrj4PqKkl4uo3M0eourB6kTOjEgd3GQeerXf8+KjVP7
YYx9DKR9okqqhMR4WWwS2c1wMHl5wW7s2Zhg4p4mkkwfetxh03QRc1tRTtLEiQk8E/STbhxuMNqw
xrNGcrIMbbYXAQUHHnRpB01qKFBIFEV8D/yjMdsiVQrpMwP1jAnJPIG0VHSUD8qRElL8+4GcP0x9
KuyqK/BRCEjQ9Tlqwl/CctAFXqN6L9xoomnoClEN3WS1wLK4rAsIRFNKpgZom9XXy/o/JIRgqlQw
Q6HImsyy1xO5WwwZwGpnlSxU5crlAZeuxoU07K5kY4YJnHMfj8P8d5HkvY/hhJOl3rau9IvepVMg
feUVOffcbbswJpTm1ZppUMyi7fdDCzVe5Ow8doTdmLO1wcRQTACPWr0i5rTQx0InwY4fM5si4UsX
vRJOzWyH2wget/mGTDBNDDEazRQrWjBVYMs26nVeCW2Nk4phN/SEwGRtFY9UhNR0eMM2e4F8a5uJ
rm0ok6KVkVQLaGBopS1i8F7prXKSbQC6OKGcPkLYW3ZrjDnFerXoDRLq99I4JIbLy/g9DP5uCfUo
T3NJU3ezCCgKAg6FORNU/Zkv27f4pytllEHzvzCB440DhIzBDRRJxY8q7t6QcJ8EzIpNpWSTBAK3
1ckEHv76sncY0bC/m7+C+cagFdYbNZMRg1uLjlljnPCyWv0THtJfM7926Reo7kYw8OJd7eTP2oMc
/Hu6zT//BubTNzEp6rAFWraRVitadE8avotKx1kq/S2fNvhjpSx9Yyov67LIIi0794fc66Fc/d+E
mrAYRUEaKuuqRtgBsTaDpudcohMtretlKKXjrPVeCwr26xu3G2k2ZpiLTSzaJBtS5O3yt2Ws8Bhy
NOn5uond8LkxwTzbdb2Mu6VDlK4KXxdeF43TVKOu9WlDNr+fCc+KWmpDW+NLacLdFAdyfNfWqdXl
N0VnjbxYspd5breFiczCmjT1gJTeiaOHSH+V0EOcG3vmjtLtetlmUUx0Tno9zAQJjxBKqAfow5GC
H3QomOgu5SSH/i/4PGh2iDkirhbFbgzbGGdCytroDYDUeClgqo02ZWNbbCxKQke0wMSE8BLkAifB
2g9jG5tMAMnmehTTgfytIZcFuVejCnfbu4sD3VdoiN7y2jj7V9LGIhMuijkTCVHx/FKt5FbwIFVW
Hwq3eG5P2U3kty4VgZXs5VBdeFLO+6neh2kW8ZYLQ1yXEo5EBunBA0rWB+mhc9JbXMY+b+aNc8JN
JjsWFGXW0lyRnEXy2+VcTk6Z/YeezuZQsDNeAvAIeVSizqhGD6i7y/0RlcbrQYRzyNn6rKmQpW4m
VEvl1a2NSxIHnf6MWvtY/ZyJxDG2nxtt9ocJKYJRTHEeodIovS6jYQ2iD0QAmW/VidjR9AJtcEud
DkR1MRbiXF8oJ1p+mvLq0ZldRyRKqvIlKb5ytV7/wfd0JAyYYyEGO8vStIq2ShUOd2RAvrz0xkB8
FH8sTuWUXAGMf/iQv42xAyyqUQx1PcD50vPwS4GuISqpB+U+ukO/lCunsIsZAxOojEEdU5cAIvzz
ldaGuirMGg2anvkYBaXXn1IvdKR74ylDOzOyxZfQNrhjgPSO/HQB4c0GXRtCDIVFBM+CMlQI13iG
XEZHtgd//E7lNt81Rez/gsnRAD3WdRG5AUDIf66xF6pmSgu4Zphj2OQkiW6icC7s3c66phuqKZuY
HoA42J82sn5o2gLkj+/Apv5g3GD4yJWC/IVYhiU6mUNHquWAB63e0X4yoA6kiYao4zknsxJBelJi
erwUccgxDDj4xoEG4daSA95H3DtkG0OsSFDfxmI5y+gQ92LrJi25DKTmpIl7AWtrggm7fU6iuQA5
rVOVt9NqDUp0s9THLkcT9Ffc5pyosYtK35qjPropULTyIBYowkrYMgBaLclKguqeZgztKTqrfhoo
/uxWuLlbT3tYa07A3MtWttaZFK/IhywyJiwWpPo2wMhG/W14axAoM7cdPD3jvSb3EpStPbq/m9Wm
4mq22YD7c/4xgpyC9vijv+Yj6CXpaJIX89g+9u7QrT3mQGilADgYgWNigix6GT3N173hJvOzyWpe
Q8+4aF7rK7yvupdrbq0yOaDcSWssi3ih9+NjKXrV4ktAnETl6/UbZ9eMpCkGsOS6rrxnZpuPGatz
pWdUowIcP+cEwDhhqU94rB/RJeW46fvoDxsq9Y0tZuPymZS9GePglVUMUBDUIEUzWKLCxZy7Yrav
mqgfCyNcrCmO7V55q+TMgwDVwZQqR0XSuSRdYs3Vi9rU+L+sB3BrnFMjd8M0vC1Lye0Kw8lQtK/k
NCi06VKjAUPC6jHuhsZaJeDhlOyHluluhemyesyDPmnc0OgFS0+X4yC0jlyX/qiI50YB7BiiRmue
32bdyyJnvggog5Joqy3n4Fwyxu484s9IddBKVSII4a9vy17VYvupGJ+Ty0xuNT1EIaFqHUQQI4wt
I5nt2rSB5LCvG9u9qHUoIeI/Gup17MCHUufjALJRyRmO6YEG3/e6zODIHgn+i/Y2Aj1RDF3D/6Dd
zlxiTRIXGGZEtFqTcyzeNmMQ1vdpEnAWtRuDN2bozzeeHQ2rUMoCksbWhIhhEuCBuzqSVWSW6Wbn
1e0fqsqqKI2gI3A7YrsxcWOceV6soZJPRGswOwbLnd8GvRsHfAaS3YeTTnBuZSiJ4dpk/EQVMrOb
cmAxUSYAN2IOci7dlfA+pC+nxOM1+nbdcmOOCUpCs6aYGRqRGg+2kqQQxJYstEay/AJ4AecOpdHg
U7TY2GLcxIybxJxVuEmxgFBtmS2VlwjsouK3X49xkUroBbmcgTLpXJoMl4/1S+hlB8nNj7ltnssb
XsGF9/0YtygqVYL2woQqf+mX5n0015aunvSeWH35zPH/3Wvy4/ux/W+jEZM0XfD9tHtKEaAiG9ac
9R6aGfb8vASLz7G3e94w8Ykk2EDpn32k9bkZC2v7/jFDf/kGCNwRLNc0Fx6/tLS0+1V96lH+ixwe
Io46+SdPQfnTIGg2mXjb/HnS0WUSQ+gkoizTH0XNGtXUHk1eR2P3faHrkqIBV43JP5GxohtRPDXy
IoEYdHGBqjmOpxzvi/W2c6r3Vp1+iC49d6phdxtNyTRE5MXSJ+XMuNdWNN3BLkx8xRvvGl9tbXJX
BovX31YXwVESzkbuZgQfBtn0OGqXYa1yNAijFBwtKC3PVRVEteiSgofi3U9cN7aYb4oWeD8kGr3m
3PwpCb7pFuU5aGyQrvZWcTBbK7Qo4ZjhTgEvlu3fehvjTNZslhpygAkLpRMc71w4Tn8CYfQ7FY7G
y1p3j/7GGt3nzXXUQmOhNWnWijSEPhSh+wf1PY0K2XS4aHsfbE63FFjE6/zvPuj0jWUm7RqnAqdy
wUemXCH9a3L7ziXxIgA3rz3NNsAAt62vHyYelGJ/xTiX6MGqeLLSn29WnK9dp44aCETHqrb64XZJ
v1TaeQ4fDcLr1u9CmSEQ9NsWE8lFA6eTEKyRdrWVsxSMluqSO+gp+oYlAYW7fi14pGO89THBXAIZ
tTI3dJwQ+o1kOkqG1SaaLYGQteYJfO4WbgwJ2EQVcHIJ/Z4/P+ZSaYIcrsBX9GjYgV3fmr8TiFSB
J8sjD9cj+XvJgo2nW1vsxxTqdsB8E/2YCp3idgV79QERsHNvDjpvtTVPPlUnIKac9BjarXfd/l44
35pnvqtQYYZ8yPFdy6W1GvNcyYmVVK/XjeyG842V99C08c5ewWxHhCqL0zevCym8CaqmLV54ELkJ
eqU5l6IcaLXp9gIo43v9pFUd2NwXf2g6H8S452HMfl7/k/YSnu1fxATDNu17MS1HILiim1p+LlpO
q2QvsG9/PxPvqjohVawgy8eTqYgOy2oXzb0ecaxwdu+9V7j5rkoZa31o4N1aY9u0/Ps8f2un4PqX
oh5wxUFlNqIlwBJOIlIb4s/nwc98yW8O/Q23Us/7YnStm7WIZMxmmeAgqFb1hYJB44vxtN53igVA
twsCDVuLLOGpUDmvP943pH/Xxq6WkSJsE8BmjDxzhkyx4iXzQo1Hm7oXwLYOwcSUbohw1CgZnILs
Wjd+ZkN3zs3UzhTijyZPrJBGjc+bBoyLZOCFabL12ZFMk5TPJo51nvjgS0GIsSTVU/tfo3wfT4fr
LrJ7Ixi4ev7fHPMNzaWbCokirFVct2Zl4SnmCXbrrg/mN0ouIAbCz5mbrdEzem2RzCfNjHStVDgN
cgrgKs4rSMApnSFS03vevb7vnB8LZKK0LBjTmNMZ6Wl1y+GLiY6VagsxJ2/ZTdG235GJxkUa5dJi
jOBLuNfPmh/66JL50q1xQAXaNgGSx61nifi+oG8P7f8ge4vnxMc2ss2y2TRWLVRg3pjdWjitqsdF
CnMck+2RjeGQJKsGx9RNXN3DCdQouWgPEI6PUq8qeI5Jw+wVF2H7ZUUKEaUiRL8sPwsXOj6Z2bVb
f6FD7VTJ/fox2D/iv52EfZTFIiqzUwrYbF/NgZkYHslHKNZrYD6S3WrsOd6yW4/YbhcTmTOlqJYJ
nJ7vOXX7VOLQ9UF7+htZJIsW7wm/Hyk/1sdE6HyENkQG1VMn6c6p/KwJx4L3CXcbE9s1MZEkFrVQ
WNETx21DJaWhCIEWCOVd/Pc8Yn/6OhM8irA3skjCYmryMCoXdOmuO8M/5DwfX4sJGaoyTOZaIiNv
MS+03EaZRamr/+aPD63ySPDo8jDwwnHC/UgFqmMdFMMAhDJPnylqRcFYdQisl5clu5smPwwv1czB
A+6+cwzpwwzjewNIF/USpD2Yje8PnZ/drJEVIXdVfO1cgegAJYi7KAT8nechvPUxTtiGBagxDKxP
Dz15dvrwZKqnJef1Ifbvlo/1MX7YjQDSGnSgJ4r6c6/fp2J/SkKtAfPYaCmTiPLHcyUhX68NW8JY
IMd56C59jlsf5hnvXNeqLpIZ1JmZYUeoaY4vpkvR6hDvoAPfkcN7h9D9umaQ8dYlroRKpHOOIZ50
+q2R8T7ofiT+WBFztUH5JKx1sUdCfLN6urcG0oOGHqdip0Dd8pxkt9i4cU+WrUWYKkXNdIPWOsrR
kiDWZIBM0yVWaYWAeL4Hf3P8344eWxobQL6pFhmWmMzf1tIqijc58hNe4NotpRgoi4kKcGuazpah
h85I+zZEuVtCGTo6oUh1O3iY16NT2Nwi9O5x2xhjzoGhDpFhEJyDKmotZXlYVHcU72PueDTPDuPw
WrhEawaGajpgiS44plhRm6rsMZgjFDVFT76kt+aR35/ev0Q3C2Qcv43EpCxHNFQnmxZrcIk6gh2e
iUWnz4AH5zBi7Y4ObXePOQe6mJvNrOFkv+vWeN1t5kZgpF+D/qRBvdWwIlu6aR6nYPzKZfrZG53d
2Gar1EXSj53e0Efv6pqhHUfHNnYT4Rdpj1C2NFfQ7nHwSrth5ePrsnJ3sVxnRh5hUMpsXSI8kDrg
BMrdnGRjgIadzestakM1W+hDZ/QMH0MDKPOBWDWYTzqyZcHvb8yv69frNjmuyg4T1dIYNwrBs2M2
LqliFcPXvDolAy+7272BNitjbtg2y0alzVAzMWOoHgP9ns52lvsphqob0w9Nb5IVy9TuVNH739bH
3LARIbnY0zS2Ev2ssFLtfggh5Odet8ILYwoTWaKsq4CKx86RG1ptH/w+kFEhlXG9CdyuBW/PmPAi
T2iHRxWwXlp0P4UPkva6Dg6mFDlr2r22N3vGBBNiQP6obuHuol8e0FZ/pFolKnqEqHM7WWzxcDz0
z/50a2/sMcHEFM1uqTVMfpTk51q+ynD49q4d3dVwOCvbvb4/LLHDRdIEDtXWBPSXvvANipHFysQ7
4b506xvewDZnWYQpzi2oa41gzscjIEnPaivYHdAYY7n6GEl+Dkl8f31xHOdgGQWyVpvbScaFWhLZ
ipOvHfmRyhdZ5sQqTqhiOQS6rm4UwURzyYweYu1QVqlVdI/Xl8KJtyxvgJwKqyokyI6F8TE2nqKB
c2p5v5+JDR00BpI2Qx0k6QZ7MCvH5GUCvL1nw0IrS81Q4wgtTeTmSRtM6luakKfJrA+5xpvb513H
rGYdCdNYiVN8sBb9msUtncY2DvpL5UNDAWmHeJat2qYcY/kz7x7h+QMTLOJKNYWE0sR14kED12fV
B6bw13V/oL/jSoBgIahVnvdDhx4r9iuxtfltJb03JE4MGRXVagxO/OOsiMWgCmAN6JIFUTbLjmpm
F72jVP71BfHyNZWJDb3WLU0s4RTFsgXa2wfKyrbSpwQosOzMA0CIk7HxFsVkGHKW1Hk5wSHJUFiq
EvvFkLsAU/EWxomw7MNdH1RBzEXch0KweuOhAY5l8EYXrEoWX3mTE/JYaTsIMaE/ISPrHVElmG40
41fYPg09x/s40YLVsxs1QdPEmu5VuR7yOTrHheZc94cdmnHUcT4uJpWJF1qLioccApRTFYUbR0Vs
6XJbW+pQgB0m+xaj5Zx0U6C1g6V1bxltlMRZ+ixm020XYgZCXC2RYGNl4raa4rbp6ERT7iR9ehN2
AnzYuLTDINpKkwTG+i2WMdNP0iAmhtcaw42kQ5sL0HFlnHMrieU7FaKeeryKttSslpTzFBZ5n5SG
z02+Ky+FvMYRKu2mdtClZ50ra8tJYVQmKmlandayOf2NDJZdSNbcSLfiYYRclhgAesebWuZ5IpPC
6LWWdka5YCyq8JP8FEm/1AyYxefrbsI5xGw9oA+lpjAxLugMsu6GIqaJpNMATezrVvbLDh/OyFYA
TDPBMGmDYxW9FSc6z6PSPpan3HamJfjzTezyZk7ep9OuRHhWHk/vG6HoFdzINVEupaxiNgsKT8bz
PBathX4CBsEb4pG6Oap9X1i5bgBPFkKPVpgzW4KeyNgtTioXzjgLjtSLjliqgj2Pv9bZVG2zCX0l
1t5mqNd2C6A+80tbmFavqJ4mveVt5Brzc7msrjjr9piXdpXlT6aYWrnQ9gdd/zWJw9nEMGbeJgG4
oC1xyUEzNNWWAWr8plAe1Th/Mab5pctmw64HObGlLrNFPfQhRm0PmW4rcjs5jfK9F5HWNov8ZarJ
SRtUR08ySx8SW4e6op2kaKKRWVvsqYp+QTP7aM4gdpHn72avfVVqYs9zfRyb52ocvyRmf24V8GeM
k5tL6Kxng93P39RweuB4xG5UR5mG4n0BYzKZ49RWdVoW2YwKFNiOSgCZoHZ3LA5Uqjbk8uXtBoeN
MeYsxWonxiSHsSa86+vHonE5q9kNDr8NyKwSTqRNEmrmBEXz179RfJQFSwcj5OzmbnLhYc12c8GN
OeauJ2LTVoOBGr0xPrftMTLcHsCZMT/F4+H6yq5/OcyU/hlWpaY2ps7Al+v1QEbdruXk5fuQks1S
6JfdxG0B0jKNPtB2Q+YZcQsk4nFY7XyOLcV4NEGOM0E0q8XtNRHOnPRu6CPQnMbABwZ12JgkLZWR
CsDaOfHY2FquurqZBX2pc3yDZ4b5gij8inEf4rYNqx9AVgRjScBCEfMi7K5LAHoomZoOAjGW1yie
8mTWkwXX0710+JvLBfH1IXfAAWiBg/UwH+MgPeJGv+4g++WKD8Ns7UyqZlFW6UMhP0e3tJMoQIRU
9UUnP/JhZPSgfgrqG2OM42v9vIR9Qd/18XOXPybrfQxqLONEMDymaBaC+vXV7W+eZqqQW4AnspxC
a6OEKanhnUsHttUXow0SCMxft7G/cx82mEhY1f0YCz3EjYX4WTbw1r400hfgbqoyuG5o9+NtLmHm
qBVxasRjCvBf10eHEeuoTRAtaBg4CMuXCFUEDIWCxJAnlbIbQjZm6c83JzwluB/DDIXdiYw3ky7e
6CmPx4hngm7jxkQWJomuKchiNIzQGsSKSMfZpP2+3mYVTDpdTq0ypOgqQzx+fhVKy7wQW4KUTWE3
ijX8EL7UbnOmqWDNm0ve9Y+NZfrzzeLmvp3TvEIiQ9A51NB3Sy2ttNr2IYaWznUP2cerbGwxvjiC
j0MoFHRqSG0rSNGMu9nSHGJ9PSv3speDloMnss3bOuZqThKgF80WvfqwPGXVeV3960viOD3LM1Ms
ZQ4hBKCYKFdCckx8OrvecrXLeM9vlkJcVcqhJBPCYOfiiYN6uwF671PvhpZqy0FuL7zAy3ELlkfc
GM2KFBEWVpl3LbHD6V6ZO3fJJCtSvl3/hjxTTOBYyaQkSq6gxol8Qx0luyxAMRdNxFuz0jOHOnOu
G+RtGhMytEFexlwFip/qTA4oOUk+Krjcad3d6P7h7ToTNhoIfmWSgD0z1FNN3rr4QVTerq+EZ4IJ
GzWmb6rSxCt8KnwjPsb1XZd4/5sJJj6I/TRnCe0XhBOEhxswyx4bkxeEOK9RnQkMeE2Egtqg6ZJK
UIaIbFl+JPNLwrsr9rOJ3+kgCBr/DHYyBg10IMpoF5DC4av7ChyoCna/ufD13nb9emOMcbMkDIum
lZDcVss3rbtkPSZjn7Le1YTX61u0//7dWGI9zYxC6Bkhys1e81Y9dGBmlicoUQxe+RZ9rbzyr4o3
WbDreRuTjOdlUhmOKr2wouxLBW5c5UVNOMeUbvqnbGxjgvG80AA2YhERgqIKz491mOw5Rrc4A+/5
qnxLjVdt4ZEw7K6KfCRLzHWRZVoh902EcK6d2tGrxDuNlybtuvpvEyBD+9MFjTqaQBwGfFLfVses
6YISRasiVv2syjgw5f1bY2OLyWcJ0RSt7oCGNh9lGwPuSCjaE7AsFM5IwRi80vp+GrMxKDOLU2IR
o6YwWLmLPTuymx1xUbWpXReQngYxBzKY0h4na75TeeOk1/dOEZmznWM+ymwxR+QgnxbpKKlsLfXL
9ZO2e3Ns1sccaVNQ11yVwCZPfNVTAtOdPILBaF5/kf6aT56/McOc50SOgAmKcHOo5SUKHwpe+57n
g8zh1ca1GCB5jiHl1vTC/sfYTXbaFIcw4m0Kz9KnMxyThpiwVOmO0N0v07EsHpX6+fq28Kyw10eS
kljN4HbFHKzK2VAetVT2hvW/NQs2G8PEBz0ZorqdaL3Ca8+6Fx1Ha/CKA2X8Km1eiOV4ATukloBC
AmrfKCt20RLh3h1/9HnlXv9yu3fUx4Le6yeb7H+aDDkPO9wckfyUpY6JMtl8FltnrTmZyv7Vq4qK
KVEeQ42l3BgjIymqFPCNzv1bzblqLBQdj4JfeHHDZY3bPakbc4yLR/2SVcmCp3xBjrJqa61X106i
/MyL49pf6okXanc/5MYe4+hqRKY0hbYJmD3GM5lAb4lM+Zt2qN3oRvInB3OGkF31YtSFg+tbuOv8
G8uM84fgupNyTQKSSmisKH9ZARsZobNZTk/XDe0vEV0fXQO9n8gCcLRWX9RVByatwQB9GRjLRRqg
/1hB70rnjuvzjDGRVl87sUsa+nB7Fi7ZFzq6XPjkqQ/EQ/4rfJxdxV0C3CEzBzm1/zU/FsmE3moC
VZ0IYm9nIJ4SAk0YvUmzlQy/rn/Lfff8MMO4JylyeYxTlO0oHI1eJAMuEj7hDM8M45Whspil2aBw
DB7R0zJrhzWpDmH/tY8UjPu0s5WDrTJWXq4vjrd3rEcuQ61rORh8Ft10TUOwWg0Ty3JlG3rnkZGn
r8UzxwRlMPyMU0m7SiKprL4Di8XbECGn0r/VJmfb9hMc9fe+sXicWgGiaVWQ9qYH4IPBWNfdVPYE
0mRLsyAnY7XP8TNtHOucs/cP4fPDMJPKCZhJX+oOQKDxdXBpHTQ1vAQSFX5ko25yaGLv+h7uvyk2
K2VSubZKxMnUcABpB6UAPVLn9yc1s5b3jEf6OrzwIPT76erGJJPByaMaxUoBZMbsSZjEpMJXmS1f
Vghftb72wGtz0DP2KcvamGNCzIImF1l67KVZXNbp7l3iqEeE5pW9OIeQ1fkYwk5vmxCj+8vQ/xDq
6FQmz2kb404yPcBSHQm9tGaKOMU2GqiurY6JMIukyH1HRqQqzU2qHRXJlxv/uo/Qc/zZBNIQKpUm
gh0IP98kD6Bv1MVkBc5AlQUvHcEyqHZ3Q4IDAV4dU0kaq0kX+7rN/Y4OtEf/3yjjl7LeVHVEJWHo
9BklYl1PddCc6XXAu1n358I2thiH1LumJAXlzpAu0qMEdEh2bKHpAGIE13iiE+3ms2RjqMknkEZ/
5L0C9nfwY6WMf2Z5ga5xg/dvVtyNy6GUXhMeYH//CHyYYG67tNXUKgctjtPFvS2MwLMrIMTsJEsR
dU5A2Y/SH6YYf0yz3gTIA4CDYrGT4bzoZ71MLJXc8ZSJ/yFUfliif8nGLZehnAq9xbnuHUy0YgbB
vFUexANlp4HQ8//6CZnLbpWWdhoocXrRJ3alxU6TobmPGXmSS48c3+cdOPamy4spC03EZPWxlK3y
Z/cADkC04DQ6oIJh3QfgXibHPFIob/XCMU4P1h+nXcbQgwLtLBH/Rv7OGA8VdV51IOcwJGn4WZAc
jTOdEKD3zxLwBj+pb18xxgJHmmwaVoicic4qfwnNh0oNOKvhGWBiV5MlGFFEORBhZHZWKGG+1Rj8
xxzrtzLBkR5iK7r8+wvuz0/IgkaWWELFrHs3SvW7LApSEb7M70S30l+JxzVIV3HtMzIBLI4HvCFN
siJdGQ/lJQbD7QIBd4ArfS6FHP1d12wx4UpVs35J11rEsVu99kA/p3Kz2kjRfVTzPR5i6lPoYr4l
E7pabcSgv56JTjU9m+u50wIi3Q4jJ2rtWiES0QEl0VS0mrHoTSwZxrCsw3QW6SDFKjpzcRCVAEHs
ujd+io10LRsrTGycm1IGkE0E8WToZgAJ1W1i5xP+ndi1f93U5+j4bouA3UejbziWfhV6Y+kaFzhZ
lLULzczKz+zeLZ40b/4rcv41ipOxxqzMWIx6NJQCpOjaQ08CYI3E8p6zok9RkbHBxPuRKHmiNnRF
iTW56FUZbuX3Z4IBn+SmOgOX4A4nwV8Sp/Z5quGf7mjGNhP9iVQlXUb01Qm1yZHqOpAM8yYVeZkW
zwwTe0kaSq0xYYmFHHribFgkq7w+ajl+uGtGlXSDqJBTg2zPn94uNksiCiKOcKHf9eXdqHjh+nx9
tz7z6NMv9mGDBXSYk57mEFOjgTe5RW8bj5nOT/wQ7HGolQQa8jnDUe8b6HMqbu2rGLZxeMzY++tU
QcD6zqjF4i6KVm9KBbg2J14fxf6m0m963igpzwTjGPH/cXZdS5bbyPKLGEEHEnylPTymvZnpF8YY
Db33/PqbbO2qOWjq4O5EyEVI6moQhUKhKiuzJUIPUV3RnlW3qI+KcNYH3mznbnQnVAN6RMKGsSW1
TJJk6CGUuJGblyzHW+JGlM9FdCTRbRh9i+IXnVptyjluu7FqY5Q50Xkx6JIgYP+64Fsa+XP+taeH
fHQXnvjj/hf8WB1zrI02CZD94rIUygvgjUAtWgFP1YFng9klXQR5uFQXoh2I0d1YisdEzuyMm/vu
3iKbb8acK+DmhSjpcA0r5UULXtrMFXOolHJefOtP+XQBI6gbskoNIivrYjd3VUzVMYznWrTbpgKT
ym3f17+iQDHrqbjXFvUCCQEASQfehbJ772/MMg7RVnMydw32Sbxf3P4biiKY5PyhE9RDVpEvHvJ2
N3HbmGPcIl5aSpMZZ1cGr1g3/tB5Kl+fUSprhNpYYJwiIlQI9REWMr/7u+yIWu5wIhfdWxUJukvh
LTxSlV1HRA4giipothWFXZWW0FipsHcrMiY6C4Ota5zJxl0n3JhgltUQoUnl1UQRpPakFe/A4rFQ
7qeeA+jgLYZxdz3X63GiOFWz8aqFiin3VsQrRn/meVh36WM5bCUunGlPa5Ws90jgRZWpQKJd/Br9
miBpIJvTX+BBt+JbnmwF5yOyI3KhrIfJIMHZy/Bi5BcFEojhwSh44wbrXnw6yjpZBVKoSgEg/f0o
Z0KtD4vai7aE8TWzmwoUNaHvq48YAZQegwBDFGLGaWHsL+3DJnOOlXQC8/yCHIOkraWmky1BiUCr
I8eoppfrScDn4uL75hnYPwge6iILjUGcUkaDzOIqymKRHwsATemlJFZrT87oQ+jqInO8f98nPywy
qyv0SimaXkCUSh9XsLsI+Drneb6/aR8mmDM8ySgF4LUAj5Q8Vb1U9ED0+2JIbZlgDkbjRPvdOKh/
WGOOc6lGkSTO+IRp+6KBnK/Kvl/fpH1/+DDAnGKh66E+P1IsRzvNy30W3waG306/rlvZvbQ+lsGK
DREFSpuxiGOMslCwLCYIwATlUsovE4Wa1a9sOly3t7sqXI9UlPEHiHx/P1lEy+NMyHEV54lPpYMm
eEt1F5L/Ffy9+vfGCrM5QQ86yLHCs4ASxRPLzlxUejdXnfMHiwHNGKWYcYDBNUHc3PgBtGYxzgof
EIjTS24bOXLsNjy1nN2js7GyFoY2ViYQR2VgBRTtQU/NoDrT4Ke48JjTdvdlY4SpVJC5jQjGThF9
dN/QPKU9dcttQ16vf7D91+/GzHqqNmuZSVtKSo73KKaEwLh4CGYvcnWLeJrbLR76NpwX1e41BSyK
gue9Dpg3Owna1k1WtYG0XlMjSDtXZbjcGTBiKLuzu/JyV5bg85ADn4vk8L+NVXYiVMzDYiASiiPK
/EiTW1l50qUf+XBJhedkuusksE88y0Zscb7uJ6ILxizrj4WoNUOLK0Ql4PIrM3DrJtoZPGC3UVGc
CxmqvFN6p4KSSx2b4g8C4nbNjJtqtGnyZW5FGxeOny2TP2cNJ3jI689g7+WtDcZLhyxL6FDCfaJc
wcyIUplljbJCo3tllT5hEMhUAuW4gFazrTpcAtkjnYHJW7SbwJhcvEePgbocRwGQoULyRS31DSNy
x2B6RCmeE1k/t9OY3WB8PRSMMehbjJa1TuVjgMKO7MHsjp2zdprRdvKv7/5eJFdkxUAOK0GjmaW8
X5JBS4UGaXMqOkv8Qy6dfPjeKq9xmlhNfcZfr9tbY+invVB0jQJSonyW2p5yCdCVMMYkyNJZZDzH
Wv8U6d9TaJojm/bDIP1x3eD+B/2w+Kl0kcnGABcQ389y/bCScg5WcrNiwHLw688P1+3txV2oJhOC
lyPYAdnnfRgNmT43iWjH0XIU4sqDeAwQOrwbcb3xPn1HVTcMCbRln0Wa8zCk/SCHeBeEnkAflvRp
XCBxqH4T+q/XF7QfDKEhJOsUr1RUmH6PvkuMimQYoGDROpJrDGZwXCGJysNkKRgfoh1IeBqLP3W9
6ym6LKqKhmexyKruAAapYljZQMlC94Xl5xh7Zetr9KlqzMjgXMm7mwa5eVRkdJA6vvvQ5oLp4wYS
SjoeCGGjnXEt2KQi7sgjWNy7LYEF+McKc7STpI7jWZ4WSIaIZgFu1ib2AeUyRx6xxWdiwDWIbCyt
692shw71MELPfgFQRTtC+OmwYuVVgDh5x3n9lT+54cbQuuSNoTquUvR8h8Wue8kjBGAtynvZ8/aG
yf0icRHriGJvtMkBFmbqXSnnPDO434vJ/DBopaEYgmVIqg+WJx23wlxgXw7J4LfQOAGCfpY5kXf3
ObXdpDU0b75dvJ5tkJ/DwcGmkX2NjwhMoO+i5vBNhioBBGE5y/zcGf/dLd7//cbi3CkQppnG5R2q
oTpIb0ChDf4nMK6rZnBrHDsrvFV8KBue+K7C+8isHhktZCkFWSWsy3+pmqtPXhU54XwcGzvsbkfh
zSA1J7vgfeP31GCzYuBYF2msFjjP/aoXKR2a1+TWsPSLcT/70RGia3/SW9jsKssyXY9FXecqDnk1
nerqXEnHhpcP7x86olOdICh90mAN+hD9awpvHYsYHlpd5Li2rwf9/VD1YYJJy/Q8bttx9ZRKdJXx
TIVjMJ5zXvTYP9ofVpjETK/6eWgVWCHSr6a1s/JQiT3HBfZsoPmtrl0zUdNYBaEE9JOKAbpGe8BV
Uhs1INO9Vauc4tnelmyssGTArRFUhQ4+Ibugtwq0ombeE2j9FGyghYwyRHcVMBlCm+j3YNGTJA/K
GmlFZ0su1cxVIFE10aiNUTebT4L/R2+grUUmtIczBMbFeH2NPMpH2WkiU7AiyfmxArug4AOF18QS
wMr0/brn7R5ZqCXouIUlPPWN9VNvjixkIJtgWot1I8gNPdVJoH0xiOaAUYTFGr4lGFjm8QzuefvW
JPNxhyDQE2mOkCKGlxgKdcQKDX+ZOaW6z8quCL8q3vwqHv0A42rMysQUU3EonSx2A3m42THA61kN
lv46HWJAMnTNbL5JLyuFEl+Oe9c/ZR2cClChxCFg7hq9N3raKzNKG8EjUU/lwLla1v//k3v+8/MN
dj5mVqFTlsyI7WP1U8bdNT/0C6ZEA7vsPT0G3p7+ybHeGGSS0k4WdDHRYTCtZ1OmFwo7/zML/ft+
/fejGSzPAXjOoHka4aMVY33K5swlY28G42TnVW0vCa+YwvuGbDTUsHmDgSUV587HTXWa3RX7xCOm
3s0CkMz/xxcMkXHDudfLSdHh7ZoGWvQFN39omCBq9GkTI8OiD0IDJWXpDY9G5MPUj6BF12GMVCzn
oyEn59KoPHHCJZpVrlAOB0UNK4sTBNbtu+ZPzImMkI8pcoR+5XxU3NxZMT6dI7sJ8iIeYG/38G8+
BxPntDDJWk1BbTEsf4BERZRfVepNqXN9RbzNZbJYWqdBUtSoLQra/CZNcFip/JYX2REarYAKgtVX
UG+EqPOum12/07XvyCS2ctoPFHyOSGwFtx19rTkEPJTDbudNVaCkQ2T0BD7JsjYVyAcjtB2g0Zd/
U18yex3PVDsr94Vj44W2dIcKEsdB9h6HW5vMpkVZ+5/ebJffYjK9qY8I2hDZKTtP/KNziVvXkCBs
jt4Oey4TRWyNGmFbWXRvyd6GVLLi4F4KHJyhSgitWOCs7jNgfY08G5PMEW3VJqzDBT4J4hgZzw+z
tSLbQKNlPPf2K/0SrkTQFq9Ju/rgJ2fZWGUO3VwYrY4BB1yD0kWenmh+CyXKJTqE9eN1r9x9CmzX
x2xfpVUkRRsN79PI8HJZOkhyBWTwPN7NbfiFKtMRCW5mKbT6NoQtrwnzL+bBMQQ1ZjgtW9HoRG0a
OhF5J4ZFb8hhzaQIHsjygQev2z1+yochJo0GsLSrEog32LV8r9AnQXC6iJNV7G/ahwnGO6VShhpa
hbXIYNGeQqiX1qkDARXUgloT1WJOHPvMAfnumh/2GNdUFkiWLiUiMwRKPcAFT/GN7q5MTaEHPT2g
dVM3fJScFBki79Dzvibjn2Ep5bkyrU8rw0+b5yB5rnmj+buXgSqCGAQ4KhFtLByRTfI5pWgVxx1M
yPOtWp1I/Noansp7I3KssPwTlZp00dCgfbaEhRm3y41itAcEUXeqGg4h476vf6yI5aAwosWYgZJE
ZnZc5bnSY3gZwXbBJwfnLYrxdXUQikAv4Yi0fVhQBcprw42i10CROR6/74KbJTEur3ZqrIF+Yo2O
K2lc70n+5A52Cur/CCiW+kt0IwPhPLyJXITzrgtuTDPeT6qgNdQQKeEYfimN6RB1P6gyci7t3ZK1
qqoSKkBoeOosrgRYu7KSVfSkhYP0g/5adaTjy3wn13bug0nxOUns6wF5f1kfBpk0waCloirthJQQ
qHu0OZJzoPN2bTelQ71CgRInXncsOiKPNLFTGzyRM8NsIXxEb6vwTc2dNLUjWK1/5Znb5n+CtltL
t/+1ytw0MvgOknbGylSv/QaqhcPyMLqTs45/KDw40G5SsrG1hupN8DBolJZDDVtBeROJjzORzJle
AuWvTsb0EOdg78Z9IonrlwQgUmcOAShEmqEMEUMy463A9JNaVD4VqsdCb1xDEg7XHWQ3fd1YY/y+
U4uIFmsTJRBvA9Cr16gG1F4CZVrqzsqLVPLYm3Z7vipR4SyivKoxMw+8SkkEsV5nCcBf44wPoaM/
qPZirRKxgl2/Xl/erv9vjDGxSxggyhWVyLeaPrSETnI1+YemVu51K/svr40ZZs/EvKmHIkVJRX8M
7rO73lt1G9aVdUfVH0BpQo6lK3w17O4Z3PXWdev7a0Q9RUYnHU1L5mpLBRoLhgZAQFmeeu0uVc8F
T2l39wog/5h4v4s2ByASQJ0ypDARFrEtC4klN+khF/vDxIO5cBbDTsADDD8sbYcIqek3ZfFISGG2
88sffDBNUnRqoA1FWNBJCCiIOOdI3jLN0ccfaDoNMcfE/u28scEEXp3khTxnmFHImxclsPTGDtKX
OTmP+QUQSTlw8p5zkvcP1sYk4wcaJiPqaMSni18GuwN1crIqIZfQll4fazys7v5d9mGOhQq1QRNk
RoY4pT/+LQ8KoOnN38W8v9Vdr28ab3ksukYp5CweROxaZ8c3DWb/4mcFigIKAr7g88bI9ouVawle
NSBPjz9/D/nZ1OcNnQCaXLv1Y2pGdvgMRVJ75ZYQ7AxqPTztoV3P31hcz+DmjKVSqSiRhLg46Yd0
PMztUe450/Q8E8w91o5KVk0dIAiC4E7xLaktkbrXt4lngvH7tCpLJQM60o6rX/Pgh90xiv+6buJf
PIHKBDzgBoTomWhrVF1aLwpsRLJ6WXTZz+MlsSTt19yoo9mVxnGoUnPJpTtJn48pWlIaOHmv/xK7
69QlwPwpJto11hsTMGQphY6LRZA1p55KP08w9zoGnEO9bvqnl/vGDHN/KRJGuCBZDacYUq+pc9Aq
RriqC9sQuS6/m8fpRJJRxNZVkcVGGW01zEWA7LtrMfmxKpEsNxMiF5gyOog1X/9+++FDp0BTIAVY
4Vi/u7uUD/qS1RhuiSK78ZUDrcwEWiFAwwyXwGns9jXjbNnut4QcloFTjeyDVQOlMzGWOQaKt+++
acLjHISmqrwYGadivpu/UYIilg7RUYllsKdJUtK+wMLE5qHpXwsxM0X5RYoel+KZ8w3X5OyTdwBu
CP0rsLgQtvEKjF6sjdpabYF0DDklbvZdwpatemIAbnzF7DCPh/D9R14zyThkhDw4j7F17woo8k1z
Vi/RnYoJL3qObIxqQvyutbUf8l36fu9MvAfN7sCSulkzc/iLpGqqGWOUKFNIruzUl+AY3qy3XbcS
QEBZEHze3ppOZgdoCyaH4cIfh12D2KePgIaLuFLnwIGZm7bH5ZBogMfaeeDI1amvIb5QHwNtffyc
wJxncvZ5N9h82GObkFE41lNn4Kodrfwljy31GZzfgiW9tWfJou54qwGr82dVmY1VJlEX02WqRbKe
UMWqhlOUvMZc5Pm6W1e+JKtMOlaS0VU6Yo54b9xONugtvNxS/e7XbFO38ni9z90QYKxQILyu0Gtl
gk4yBXGUrG+PDA9hEJ5LnQk66JnL9rALrVI3hphrcBwboNMI1jVa1XkC/VCM8ozq1B4YnUxhhnui
uft94t1K+475sT7GMYcaHZuU4IKvRi3GiFbh9h2kM4pes6pgtknT+EZJOE/x3YCHioaualTFpM7q
vZvEZSBqNZF1qnkUj+L8tnQHJRzNMfSi/OX6QeBZWrd3Y6mY9DIUVuTYDN661pqrG1I/0sYn4cw5
cvsn7mNNrKN0bdiihQ1LjW7lcQzcWIy/8ybCdwP45tMxbpIadR0sK36hkc918KCqh+sfbN3vz8fr
YxmMP3RDNmUkALhAL6rDWLXfJS25SEYumhFZbsYlSyBfJN0nocbZqX1H/Mcwi83UsC5Nj/H8UZLS
zIbWDYvGrzX9qAXw/yW2ZyXlhUmeTSZega42luLyfeDuZ52jr5ifIuWiKR2kTfg3IcdDFOYibLIg
TUONrtnSQdA8EQjKPxncUj+8g+1PSUO+hG2BspPYP0hAbxfPas5xkF1o+tYGU//RyRSB3AuHdz7+
jaNKMYAuHdfgyxNe3A++Hz7BxAlBmpoEQjOYojKoA0jYXwWl3iAlz3hJ8pbF2x0mUkh0SMV2wqeb
lfiHHk0u6PucRMnc0lB8nUoPbXMrLK0f6alLMBPXg0QS6Gzb6IlFicjTCeacc7buq7ZdNoQxQL1g
bH5TluarVGmvSopx/66wy4GaIsmdlmaPEGNWzSlF00XRD0vWv44zj5+L92nWY7QJou1AWoiZ4tNE
ffmlTGcTMlJPqhZxsm2eGSb0LJKuCZ0G/P8U55Y0ExMNVS+QC/d6hNszAyIITQIgGyhmlkLY6IZ8
TNYqRAa0XGtqmg8h9T8xoYmAUCrgKGalIzqSq00WYRYmDJ/64EAMJxv96yZ2jyERP2ww0UTsmz7S
AthoHcWtQzNzw7+Kxuzt4kE+1LzO/v5H+7DG5NCVSHpJV1DOS9PKF6XoUMqTmSyjzVnV+luz1892
VUxwKQShTQfjfVXzr1XtOLXCc31eYeXVhZfb7SUHW2Projd+Pcyg4glF4AFH+hjEVtf/KoOLkfrE
eLi+LJ4hJrbMypDqbYy8OF38SXwIKosUPgVlwRL+vG5pf5/wXpW1tUzJEkD0WdvnpYiZCiNzK+0t
0B4mlVMS2otMePIDkYzyriay3AuVHiXQJ0GGEHRQ7gK7Io/DeRccR1aYP1UxO2uwsU9UulCALhJI
b84rHtpwk0fBAs0hYA+SR2+jQ+UFjn7mzxnsjgdtLTORLi2mSMzXgkYiKjYVYrMIpcEUgsgfjMiK
MuNYAbdnTkX7CAC1RfFfglr9VObSRdLSt4zO9hxothJ1ICKKutdUSd16AIoPaDFdK3lv63/5Upiw
BHAVnVu286NPndwAsY4etTfYw1N9yHzios7pAR6CryXfpk9rfzd0ebQwe2kiAWkc1daBIcoWs4Ks
kLLgbxKalf6jO4zvADUeDGXX1zZmmCBXDGouYA4TSWGannohcaP2r+sHhmeBCWx1I5a0nVEuG+rS
TfPWqbWRk1qsTvMppm0Wsf4KmzDTgt01ytN1EVrnAMdii0PsTkJ0r/WJozSK33eqd31VuwEHN5ws
y9I6ushcpUqSN22pIAxQ9ZQbX1Llpp9fg8QdJPO6od3qDrSR/muJHVTMlHiu5gWWFggELk1n9Ytm
G1XvJLRzUDqzJqnykGKfhTrwgbc+VUVw38TyUWl1B3RolmpkDphpvawJQHAR/ezk6Vma9Nfrv+du
XNz8mkymLxmVkE4qgpaYn0hgZt3dpHDyit0GzvZTMM6atShajgps6LeNnx/jSwaUcu9nRx5s8139
+5NHYZifUAllCY2thLZgkQuntXkYCPMrbZEUIlEwpyXEP1CrSTI7l+p7Jf+OBNIKARGolsJtmx8S
eI3LAajt8inte7PqF3Pue2caIRbXvlXLeJ6m4KYk4r2GSaul67wKE8MajQBzlcyyFF2yCF+v78xu
JNmshQm5wVQYUZuvB9DVjoCynySv9jF+yemR/4ujfnwz5khI0aySZsDupC+Li+6/jQTQLr3Azk7y
nXgreQMKycUxuW9PgVV94UWy/RP5j3l23iZVc1r0PepIcgtMpPAQktPY3zbFTQq9lOtfdD81/Pik
759iE3Aw+J+NQhYBwqF+SYPOk6PhSOXemZtv0Zgfu3o+DsWNYMAvAsO+bnz/oH2skzkEXdVKEeDY
KJlPz6ghZd155AHMeSaYkA3Rw1ym4bq82p2zO6jlJjqnIr8mZFcOmMyE7NEotVouENWE6U5LUDmd
Qa7pqJFz/WP9y06hq4yRAzxF2AZDbqTdWGjwisRfOXqnQ+uuhejO+8OZK6J92GKS0DYNjYImKHY0
1RPqKRh+fhzUL8LwRElitsLXWrqfeFiR3a3ScQWJkqJiOpXZKm3MS4mKKHvH8lOo3YTNFyP+ef0b
7saPjQlmq/SuCEMQNQCSqz60OoWesS0sz1oLqb6fausNAsfe7m2+sbcueXO4UrqkAmlQMNWKO61O
zE5STGjihqqdDh5mBK+vbtcRN9aYTetGmo1SjTKAPDWu1kx+prypdXlUI9W9bulduviTz29MrRFs
s7CwEIXZUOGLQz60JmaYbCMCx3gEhVPo+fZpLFndkOI6yAd/gKpknISQdh5rJwwG3epK0aGx6idh
6nZaCkrmPnLSWhzMWcOvC+FdGZqNSxq6mfAwRcJNaCySKXVDYkpibtZNbaexas9JYhUZ2HklzSoF
ycu67CYTQ2uumxv0cFxMA6B2GztyFzlNEdp47Zgg5HzKxeEbLjlQjb4tWu8E8O8oiBKgXnNwv9dm
nqfWUpacMLHbVyaoyqNHSCQNM+y/fzNQc5ZTnCFOyHjYxVDjMBOIGpJjvHikcUXRTHGYBztReZVL
rmXmZKExjzGCdayX3I7OKmQRuMRbuYxTm9/X2b28NstkzliVtc0Y9Sg66xmGlEQg57LMFfLGSsuX
GAzV1z3xPX355Ikbc8wRM9IhyOUS5tYBt8iCKStw60tudShvjOe/uQ/Gg8A5AbvTC9vdZA8bAaSY
dNjNtTlaHktP/dmE5gLICCRwLP1Oqsz5nleE2I1fYIBBb0AGAp19TvdxWgp9hMWuV0DvgXMV+Y/K
HfVZt4j9phqydPgqSl6f1DugY9pXwYqFGaHPLbhG+XB90/Yi/fbnM99OBVViqs+A/ILsr9CPdDxN
qnndxPojPi1BkpFigy2H6iwge1RyAs1rdOObUTZXqqEAFCRd356abOa54Hpwr9hiYdlKD0w2WVOo
xJdc6AJ7wV11Uk3ZLV3xVeAUe/eOl/axMBaXnaRlEkcprhRJeCPSgyyEZl9+7aByQjm1m90u49YU
E7BylBFEIUSQV27XdRWJGTqgZSww8l04UGS3Sjd2xxMPcLif6GwuFybLH8tA7dsIRytdDgao87P0
rGi6RVub1o9ZcTcuqZkTB0LMHKfZPV46kLh4/AGkwubCNKpAYS+tEboJbFpId8YkOp1sWKki3ynV
W602D8iRD9ddde+0kY1V5jNHOZGKYVmfm4AVScqtIvA2co3vrINuLTDxvxCMKBcnWBC05TY1wFAQ
R09DkSxWEeZ2kAummmhmmVSPUbY4ktjiBu/Oc6A2nA+8HzU3a12/xSZvqNtUIijjAYIfWzGpTLl1
a/1cN/dFf4dJ/iG7n4Zjj+QsP4PJiJY/ioR3DfM+BnNhSE2VdoWGN6TsBd54E8Ole3eAmgeAjP8P
OhKeTzGxbszUKWtyNPLiGjzFRHXUVDgpwuCNIzFnvbBGCe8FOvOWuXrNtT1nMjSjKvp2lLHnjb0O
DWuACHSnGNQrELF/5hUZ9qLt1sGYE9s1VZiEC4rjlfQyD2elh0DEt7znPMt5n3L99xvnqfS6R4ML
S1rlV1PQXqS+Bq0Q3mDnLjhzsxq2uzyHQpJTCg8hj9mX9EZ1ppNxo9nBoSwR1FfhWuHpegjgrOy9
hrNZmRYI6Tyu9Ya/BYJi7/9XId2N6NuVMaFGbFEiilSsLMzMwhfM0Sv/0p3WBnYDuCrJWuGnoc0j
b98F423NMvFHj7uSqAaWFzx3tmyBT8Mcvq9SnO15uhS4SK5/zb30YmuOCTJxMcSFusISQvoYKaaE
yrbm/IkJpBZILgAUZSFa0ZSQJc4xlEKNygqn5axBrEdPp/9Z1wVTcyjcgRhUJBgmZhFFWi4ppaoj
eoh66ywT9KLpfNLpnyRkIPGCrJCI1zdW9PvJQoM+qdRoJbtYwCh4my7uID9e/2J7eQuwbJgFAest
ZsgZHyC5RuZlQM6XUmuITonkSYEZTG47/7xuaHdaYmuJ2f5WiGvBWOfhR2tY7xnZqc6DP4G0pryg
dnnsjoMjeO1dcw/y0Quvdrd7lDfrZD5lX0hRsYD3Df3v2tRUUxRDMwQDRnmnx08EU2cLD3jKe96x
fTyh6CS9whMZiuW28SWyaov68hMNbXAye0Jl8qhRdqsamyeX+Lu3NFMUhqG2Pn0KMIHHoWc0jTlB
730RK+gczVbZ/0m7f/vaYkryoJtTsmhAHz4qejuNBI/ooT1FMidyKPretQnCBAwZg2uOYELq97Up
UFHq5nGGm7bpi5FPfjQNQGF2GuRegP4OpuXS1MVDvMQXEP45cSObCrBi3YzsWO9aexir7wv0XvOw
tvJ+tJMmfUyN4Ekz0hB0geMRMnMP+TSfZKP/JkzjRRZTJxrjN7FLnaWQnicteJXy+JsaS1ClE51B
TBy80yiq9YNJQ/UeqzfjqTqgHPsajuREcI7GYHwWQ3I/tNpJwuxuJUiumAy/Sjy4zSxQLfA2WKmM
UaEM+M6y628i0LvWQuTlTYRB8a4EJiDXZROcluYwhnd9YlhhOLkNyI7lCg3COHiU5REMiAvetSok
AQeIri4SOVQdkHJC+FUp82OlKa7Sx7aQohlQLU6kD4eoX24oCb7rytdRDZ9BmXYYFdGfhuYmCL4p
Y/eko6kTRa0Z6qknLAaywfiQ5+OhNbrvEQoGcoGOfpK4YdYcR7k6EDSJjGw0IxrczRK4Jab5LSCT
1Yz1TbmonqiOr6mUPYZKd5ql5kizGW3Z+ZmGNaRJQFUeKz9zQz4lI7XDobnVk+S5Wea3dnzKM3T1
QRKqEK/MaAnyLkwnt9pkSn1wH/ctxHT18j4l8cmoxENIy0uQ6D6JWzcqpktFllNK69BSqx+VcRdQ
oTOVcnxou8ErImjUha1ZR28CxOsE6GbVqh6bCi2f1abwe/kvMVRu2yLzZ9r+jJbYa9rwBEC0pwzR
2YhiW9UUbzSarxhNNA21vANGwNSqAQOzvZX0sz8IutmJCQZYa2oKpPcgU2mnKh6ic+1haBkZaHOK
0U0rwshWetQs0AxK5eCnLGXPQ6GZRktv67h+6OLwREdyL1VqDjrq2oSm630VQMApKuvD1D1OERrI
6mNXo3GdLsdg7iZQY45uMhZ3elD5mJNw0yTGOyOffTAD3iqx8DNMexT+BosWk9MKOV52vZcJEKIq
+2MX94d4AtqbREDNk8EN+8pFC/ux6lA/okBzSNX9IASWlJYXta3NgEi+3leWoS0/8bL/lakhaACI
naJ/VQgVmC8jTP1luWfMox0N/fdpSV2qhyg7AhsLZa2mro5BLD5rpPoeoF9FlPK5L4mrkx7UBRgN
HqYHYVJuOkNxhjDw1P4+UVUblM+NGajTTZT2v3IZW21gMA5sJmYq/Qpa4lHhR6DDYSbanFIhR2Gx
srJKOC1FaE6D7ixzHppSBnRiPufmAKYbmiJyRPpfYR97cQNtyEz5Mk3EArmhr+e0cVWRHuTer4vS
brEZVatDak2DQuaihaaQ6vYEQd94xEEHszGVU6+qjUsIPMJUNm6mtGYvxNYqv6VFOgBr1fMcZN8V
LYFl/YUQwWlSFD7rFlI0aNP7OE5uFd6NeeRGGrU6vU6sLolv0gyQ32FwZqkwi0RB/xbPcGn8OZWq
rYfCSyXWt33XOJCFW6xaf2iU+ptsZAepaS8zrR/iidhk+dEts5cHqZ+RM22IKcThG+kLR9ARQDU6
OFMrPCwGCKJGDNe0cwH2MO0U9MYrduIsGHJm6uVK3TPfVnXvDxDcQGphp4S6KvDIQ0FuSEZ9QFse
gXoCwXSPBpqYmiHIhEbxaUECohjBC/JD93rasVu1gMI2RtY0RdeRq/1+c4iQ2RlmsFujCrSmuCBg
daHU9S5rwnuh7F3AW1PMm5IKc5vRdcJwmHHwKGAkmSUBXUiOQ3ZcRl5BZk2Y2Kekpq86MWB81XUW
oSYFcjBlywAa/DY1DZKcUQ7hPO3Wj3PNBPMwacswLguIbdpNNpgQovSTbLToMNnXN2nvnbpdCZOE
BumSCYMGM23s1/UpgILabFyW6Y94iDC1BZJuFGlRQ2OeqnpDuqaQka8s1KOjKcv3gHGUhYOESRTc
IL8n9UnmZb57Kbb+XuwUKcV8ELM6IaLTHCyYXYHi9zfMQF+mCmNWFTCYSq+YQpk/Xv+ae36xtcck
2llES7JUYLsuZN3OkZRpc8wrXe25OthWNBU6GcQABPP3UzWRxahBGAUbCNqqPh2grmkKGDQYI/kh
DkBRHi7OXPwwEvU8aEhJ8tCNowwXAyKm+KC0lS00ozuq/7N0MF5mmFgGM6AKWj1M6vz+iymZkSfC
UK/orwep8oviZASNiaD5B994Y4b5xprYR6qIqpytjcDljMk98GUcE/9H2nXt1o0s2y8iwNBMr8w7
KEuW5RfCcmDOmV9/V8s4I6rF2X1nBvNijAHXLnZ1VXWFtT6/H/C+xINMQVMK+8oyy/WnZZERTzWo
xysXfX+3dBqMz633QCx3wVLHKUx9MpqPwliuv3iUW3OIDBnR57caS5ZcBZe/GE+dT+6qRfV2QRTF
sOsbsSzAPVAqOps+HkPcyg1XGuO5RDkLp2SWyJu08aGx5xNxNEuyw1OM8ZD/qBtjdVOzEglkvcpb
twu8xICxs0Kvc+KAPJuO+nhZ3KfLx5wVY3xKkbaV2tXEifWbQvVqEK+khhPiBo5j5PNgZrmfkomg
2oDLqytgmO3fSpadPQfagYD1GOAGDs8OPzlLRjcmhoKmBLUKJVadqPitknNUDFYu3qiyp/5jaitG
EluJrczYqAtYvN4fUGIXVGy8PV8+KPlTYGNk0JPcFhDbYkiMqieoeUxuc4/k40YJhOsFvUjA34GG
PrZQbTlQOOfeN50an3hxcz8+CNwL/rnax/wWxmWbwwrg57FW3n6L6FJctzHQXWIJ/v+ndspR/VP3
LdT6KNfx5K71+2yQn5JkOC6T7kQSb2uLJ4kpQnRmkcSqUOFxX73qVWutuU/KDG9T6/Jpcq7dW41i
c5hdWpUAyC5VRzCvRiDUSbjjkS8buQsLLdaa51Q4LpkNZTLmzRtznoljzJbsG77u0UVXTQYs13Vk
PwDX2rmsIO9DMn5lNApVXLFqB/ZcFMfyo2zG1iCf29m+LOdzJf+jKbLMQ/IoxmM9Juqbc6691GtP
c9AQpwxED6sjT0uQlbzwQ13wh1SWkUmV35yesLSgzk1axVn85vfb6vlLG6x46fitn3ih+y94qz+E
bxZvpOvLPFzTRsFQ5IjquuKsgXxYA0qRFZ6rQ+TTQE6XXc2XDMz1Lucbf0rdGX0Z16P0VWiSARiK
ndt9Ub3ErWzTTjGGgdrnD0D+euG99MKRyfvGjIvpk1pCwR1LVYLu66qvmgcpFKxMDNb1ZRLuBwnD
PPNNigrUfJATlXM/Pz/1PqrMYpOQ0qxbUuCL03ZNZ3e/gAT4IPiFp08W7623f1fQBQDDEMF2EBM9
NCnpuzpdiSOH16sxeZF8rY6VRZLHy990/xjf5TDHOJdjnxmDDvZzjDw35WoV5vcp4zAlfYZge/ty
71KYg1vVPhVmbMS9xQbpPB0HV3QzF6Q1NVpC6W/QWtNYpR/mq8jLXi+r+HlW6KN0dq621DCqKaUZ
wbll99kpcXvRElOQ4tanFgO9s584QEZ5RlkLFO8c2ZxzZGcLxrmT22Hu/uSJ5g1Y7DCrpNmNvxaW
GLmr3V6LwZg6Oudc9/Ocv744i2S/hmjviwutSBOvyw7JdCjipxBwAiLPEeyHrXdJTG7axkliTBLy
bgWr9jJ6fFKAeptjnCUNCfHizP50qlzjqk6tf7z7yRwsE1DEOcbEXZmpTgis3+GXIgYi8WWN8yn/
5t6/a0jv0Na1N2UHBp9OcSTJoiCWha9cC0+zi5a6z+sjce7jW8a3kQVkunhYtJE4qVDZ6orGwZjT
QSZeiNyzSwplSjEvMJnIThX3RT5kZYxwNdmAL7MTzGHSO2HaaOe4WtAibginKTA5Y0y7WeJWLhMm
Z30GnE6GKi3d2hoPoIbxtEPtVofcra9yn9ez+jx5AhPZymP8qJBIRdZmb55ndqjXTlzUk8VbMoAk
XQGpfQEmyauKk5jvneJWKuNVi0jNuzhHwb8GlWh1AHELUb9d9ix7F3wrgnGpWZ+ZvVBosjMYD81y
V3e5VfT2iGrMyPNh8k5qsxHFAoWAgwndsAYJcI4Sp2BhXMijGGAA0ziBbDu4rBe9s2wetRXGZNui
NGHDykTgU5Wfbd08tWp2f1kC53BMqu7miplrqRmLCHVEFD1a30wCJf1yWQTP7Ni2tzLIUzrKE32Y
iTbqjvYqWuFL3fijPaD74wqHAWV+dACcy4JljlmwdAjVZK7NgA6Poy/xeUqukzBBZ0I/6mJ3yJf2
Bv3GR1nPH/rFPElj6pOk9fpUPkmYrMurxCpEFNn7MkbrS7EVQb8W0wJh0Qz0Mb5q5c4uqg5r/VWO
wn+JvqCE7cXLKuzWA7YWwLjb2TCbYpIy5Q8YEGrq0VHAM5Je1/jIS6N5xsD4o1wbCkNPW+RZ3bmY
rU5srLzhsdZxVWK8UCuFaJ2Tv2pTapA6hS3eiBgVje949BRcG2C8Tzv3JI5o/SZbBXRAEEeMNpj1
KCjS9KE0sl+69r0XQSCUKV5cYJKzLAI5J6Agk45oVN0Y4NcBno1Vi+ZgyXWB/aMhGPL4S9+nz2P5
QDTAOhDjezKhfYuZb16M4PkbxrVV6LbnCUFYp1ie2A9CB9Mqn/9AP4X3M4/FfTc//Mvg8AdmsMEU
CAGbMR7CVN56wBxFapUg0jN+tu7sqjaGySdLu0dR1P1Xpq5oIPMG04eiMqYul2OtdxiZxrTe4BKb
uNHRvB7B7iE78jMvW/q8CfwWC9+lMbYu1HO2DDFiYeMOv1UP6GjO6kdX1ZXpJgfpuv9CNwOMwlIe
sXHB0ZT+25/d+rts5gaoemIseb7ArVujU97mAAmw5tf62bjNkHKUKDhEvW2+oP3zHwUzl0EcZXFU
RAimJTIB59o0Vnwj2OhIv0HQxQHg7wIAoHPkUiO9pDBjxIvQyQsYHOCIAWQp250fHnRgqQl2ckZX
RruBdLzOUURaXodAvL8sfd+r/fW12Wp7ic1hdFaQZVXi4mEuCW3n9jFqVZ6W+9HmXQ4TrMmsZSGW
j/B6bBoZT8fk2CbqqabbP8LXUuDuwu0nB+/yqOfYhG5Z67O+NVHJEY9JgA3WKykQbOW+cQYHI6FX
eMEVz5e/JE8i87oplRwbS1mJTC732hHry/8YmvbjpdToD9ioNPVxDS4q5DtVpZ7kTHWTqbzH/+Q4
Vd5JMZ5mmkalnRMEVcXwleg2pWytv8YEm1U8xFjOTdcYL6MscQfkcMygSPJvQCNadNUKQykzLy3l
2TjrUWRh7MoUL6VC+C1hAU0/F7xFVZ4qjO8oIm2ZVNq0moRzvsQY9vgSyfcKD1eIpwnjKuReBVDH
VCBeo1hHACj90wQS32U73q2JIsT8L9Sw9fIl7KcmGof/BTkJSx1toLqzLXu9nzyELheSm2Ny7MqK
CLuW1xXOQfab77Tck3wzr5OzDpkiehMoa99FXnHidXg4X5Mto2N/m+A/FCYxAGYJwtWUf28x53b5
c3LcAls7n0uJaG0cEmdIg1xbrWn5cVkAx/R0xi2MeTlMc2bK2N0IzP7Ul0E9DxbWGnnxkbroC3GK
rZWTTu3JWuO6mo0EoKMOIH9gTMX8GXrDgxX3yrmbvmJc0GlXEIE1EZddhfcpGX+Rk0Fa25bQSoRx
1x7Ep/QhdDLJG+3VXrGbEQN6dPAuf11eKsQWz0EfUyUFEGRREjSO/c/u++RHrummukXRn4HycWPe
jj4GzV54U+p/8xZ4v4iMU4mjENiUMuwzPYwOvRZjsN7l6BMUXuTx+Jq50hjfEi5JkqECRMv0f+AM
xlPka5Z67P3c5/bgOWfJVsi7pS8W0qBAn5oWAR6ufpvPZwXzL/JTY9qa8aXA8F917kKLZHcRD4Gd
pyyLOINhkDUBBzIBEQadaNDQSc5fgXxx0ABvw3tm/U0p66+DNJhkJALqoYl9aOLkZ8mjOFRSihbI
aGs/aGaX+rXAcToch2owuYiiLWmYgS3QmavHpHR0OfLU+gdmhBWNm2nRf+uCWzAY/xMbS7wIkkDT
Zs2nBYzUGYMyWO3Q0oIp4LaTOOkyW48skkLp0x55Vu+8pctoJdWvjZ8FuTc+y4cFPJKi09wksZX+
ynnwv59hWT4mYQbjg4i6lpivxi2R/fpAC7z9EQAjVsJlj+OpySQt/SAbJMwwfmA09kC+SnphlfO3
VPe06GmuXH2sOTbDiSMG423mudC62ETeJ+qOmJ0KQbbIeh9hwveyR+VEXXYzps0JhhOB1+oUSuea
029j7bxB4uHycfzLp0pk1kiRqaOyUei1LSnLfREXnNEzjiIm86SZ46avwxBjDEAQT4s7pfSnmsdt
Qz3DhcvFViAB/Nc2fYJGYgdSLLqiJ9gtYD0Gh3hikPDWW3kaMW6jJFmuiQb81NCdhezriFw54mjE
sTK26riAqUfJaohopEOSvsbilYS56onzhuFFbZNqunkr0WJjF4PRwImGCmV8oJNLmKo2H5sKdD2a
iT6J7jbZ8tyTtLayCHsaMoanDRIYI0ABCpBn1T32BXS7SVpOi5P3kRkPImE7G6M4SK97NMAAJFGh
MU1aXrLGk8K4D73o40QyUFbWH0Z0M/AkBeCGNborsMklG0Tcr6aTPF++2ZyoYzIeJJbUTBVFRIJo
NE5R/ySo6s+lrW6GLgrq9Z8vLX90xSz1bJ0QkD2USHyHo3Izngc/9uogOqj+7FZO4vEK5pe1I2zt
L52NtKpWfNFRPs+aqwKJY52dJHxp1tfL3/Hy2WEX7qPxLkk3YdKVnp1wF+pOF6XWOnJuyGX/SETq
eDYXpEiWMFV75JbqgDq29Djx+PwuX3SsDX4UoFdZNZQDvKM+HFexArrhT12oHHPkWDrvWJj0QxTj
oevBZ+4UJjY8xJtYN5ycVNZEDp30dPlgPm8OvpmcDvwzUDgYOsvBHgq5IIwzHnPpQcAQwg9Cew7Y
D0et0KdjNEgLTtXXxUOJCZviPAvct4t36YyqglAbYRPSIsMaRGCuLqWXQR0435Ne0s8R510I/REb
w5CXsdcA6YARVREw9Yg80wwYPszLZACcnIfMGurevfxZ94/wXSTjEadkKfHCwtRFiYZRNmHrpQ8P
S9O7KKPZ+qp7l8X9TTr+Lo/+no2Kol5qYxXifv3ZfO/sbLaAkjEX1vB1dNE7uqv/MfISYziMa8T8
XNJpPQynLW4Ew6qTwV8I3su9w9FtP2181419xXWdaYQh+kficTyAWj326Bp1+SwejEN0eOOns4fX
+AqUA8Z1wRkU3L/zfwln9+KHtBJIRdtJvZk5U4/Gr6xaK1n8VOJd+91RC9AC/+8qshvxehsvhZpD
UdUaXFTNbTrU9meQjdf543xThfGV6lyZbdNgpjo99IcEeKjARnp7t10+O871ZuHW22iQB3RK8UoM
HyssaGlX8cChStgdr9p+NcaF5FqVz+DpJs7soaX9kz7WUOo3K3RN6bMp84bT+lK9MV8MR1697W9e
3e9nxvgWdezVHgRyMsDeB3c9517sjbh0HmXIRUX+XxZQ3uUxjiUU11JA+Q21m6vZw0iHL9jy7eCt
LsWl4UnjWQnjVRZsz9fljHQk1AGPMh1MktqTeNWmN2V1G63PMkl4l51jMYRpR6pSFbYmzXLp66B0
Uk+9jo65aNXuCCJKtCav8HqbdOs/2SlLoCgWySRjBRWA9ZrTG1YE+E/97rIInqUQ5srlUd1PBFRe
cNHgTHc6i1ahw/MCgtn+igdOwpXG5CqyFE9ZEuNWtEWOpVfsXEdRoGnRtVB/KwTpSsSK9TBXVlIs
X5V28kXR+HJZYY7nJMy9lAG1I63ZhGypcSTNx60QY6yiepelcAItu4HYTqVZLkqKNUvtVVSPoXA/
mrc5pgp5pPQ8dejfbyNsHuuCiVUUp1xuCwkLx/oj0Y/hzG0WUzu4kK0Q5tJVKhbdNR1ZSgtwt/UA
NnPsVCp3dJUnvOfFAd51Y4L4mMbzsMqoPE2jYIUi9tuXUrRyXXq8fEz0sC8pxcTwtW3agWQ9Hq/V
KRsfW/VfbFhtggCLstyBF6WrCkz0KW0HlEFMt8Y8wk6OCirzhCmrUkWPFyLW5HuRXif118ufiGNg
KuMfajBIZFqEc18UEbAKgycbGbZcnXEQ/cuSOHeGBR1VTQA+KkALcaTldh7tDrSIUZDE9/3wclkQ
x7reEDU3d0YXjFAzGswX1d1xNO6qzJO0f1GxwowjaItNFYMkGhN/SVzGZjeil6EBNrgRylOz/m5K
jeNl9hTZSmEuf9cAdK+i10RqDtkcpN1rzkOC3Z2a28pg7n0ulI2MhxhtVkgecem0ROhpt607OTQ1
064nmwfBtDv8s5XJXP+GqI2YNoh7kx1e9d5i94fqDoP9h/R35NNh2N6Pn5ZTzDFA3udkvMEsKsZQ
FOhej8aNWQVD+1WfOSL2butGM7bj2xhFlpRxpTrNCrrb8mniFu33/PRWAuMPlDTujERHhP0z5UiJ
x/HlHN1H68zn+endeL6VxniHSY7AQzvhtUUneQjGwuZnzRltwa+PkSdzvCnnfNgGbwn4D9PUMUfZ
aJ4kBwb443grQzwR9Pw2riEBuwVJilp15F62Q+OrrOZe2j5d9j/UfNmoo2BNGQSVmPbW2KqTmoWL
LM6o/2cL5vrspSots/4STme0xHXu2va+Su/SmCMywxwugmDuucXwqDf4ma+uILnN7CSxRE9x02Pk
ZK/zv6i9bnVkEj1JXGddIKg0DCVw6wst6AFI3Citc/lT8pRjzksCMr6hrfBOWEPXhsdIsUJeEWMv
LG01oT9hYxJV1ccgESkwodfdT+2XDG/s5WYqvjU8/PfdmtdWEuPO10WSpbrD5ujotYcYU/GDr2EV
IAhv6XxGd2g8IH1ex0fZAjNJwJ+5pI+YS3bJuPqqKnQliyB/MK/zbrYyEAjoSzCaXhc/Gc1sRTNG
h2bCqYPtZRhbtRlvX4iFogJiH28C/VDNeNHV3xbTH4zIvWwre8/GrRzGvUt5LS6rghHWUfdNabbK
KqjquzC0MqxZofJbAUDqssR9b//X1XtrcW5MJ++acB4amI4ktauVmpqfafm/SGY2Wr1VbzYyhj4b
jCpCk0MGwhPGa44rEfxKzoPLqnAO6S0QbMSQtUi6DmiwzkyIXxaZP8q/1Uq7ibuYi9hBfcMFO3yr
Km5kgQtDiIECrr4FFTpTGLka9qXz6wrTGCBy5/gQnmqMD1FFQY5CE48AUbNClNGG3CPmY1I/XP6C
+5kUsEBAhKwjj2VxkMH1lgOZCW5/OtYHwKR/y67kl87TLLzs7fpbdFOdeIsbn4mRUA0Fiv//ZLL5
xlivoaamcP6TLR/FO3Ikd8YRHCdPKcZtWzcOFq8/0o0wGbFAdkqfB7vP05qdOEvGqRnECfWF9aZz
wfoAAmEZOJOe7AFpyEl92tHnlhlokvPJgjZqMzFPlJMhNgwU+BRBu4vqhzkxrtuis4U6+QaET6tt
MwxoYCKlVR9nwqv97UaMjXQm9kVNVdamgofMsuIqai+1lp5VBZhNYz9YrRb/umxYuzFwI46x3zof
xVwckRaR4WmKj710nFqO6+SJoH+/uZF9nZhFrcPJAHoCMGvWZB5K0Gtc1mN34mNrrEz8A6JVNgoJ
Cs1N5eZykMnHIj4oGAMfshG4XJEVk8UueUy6u02KrVgm7JGoUjBpghd0j/U33fvDLR2dW4zet4iz
yuNlNXnfkgl3E8kLoZLwuFFW8YU02XXVy36VhZwXKD31S1eAiXZzVMlJveAdsEzhk5EbAVgZeWwG
u57z3fLY0bJGADvW0KKDVUeuiIX2LPwNxIdoGp3Ln+wzWO5HN8YOkY1jHc1ijYiQHhY/uzZRzkYT
2tEe6cZbBcgVGRVYXlzgHBQ7S6bCHiVBnZCXYHpm+JWNtjTyqq+7rgJj/8ApMwFxyT5pZiXqF40m
l4DppDNdmCADamiCMeB5oTsY97IVu6MPwox/ddk2khmvIaZpP+rAEwPrFSCTvPgGQNH3JPh/SOLp
yDgPzcz7mYQYVqC1c+r/dazTJH50lO5DR8fcMaCOPax8Frw+wf7rdKMj41AwKQ4W6RQ3m9YsNVsJ
0Bx31CsKHF1f8Vakdl91qPcowDtWwI7DXDgiJibAzDEJmOqhNS9n7O1Hxm99thrF6prnyzdiP7C/
S2NTy3Ay4gQVEtofT9BuCQ+ZG7mCm9ih8yM6lqfRbr/QVdr5pfBMR7tHr/fyL9j31ptfwBQapFgq
TVQbaGoxudJZCigIuHjGlvKBI2nXlW0kMdG8a8R8yeiUBvG1I7FrLzkaB7rtKtmjb2A8izdGuuvX
NgKZAB6CiDOMayyf1eFRF67A0oYppYPWceoZ1CI+ueiNGOYKpoou9IBjROKJgefBH0+Krx9lLoUI
Txvm/tViLUVlgiphXqvXWllaNcBeK/MmmxKeTexm7huNmAunrpmptzS2AXgxtwYf4DW28o0OqOZu
FlsTF/+YpxsTu3Nwzs5LT990w4y5FDD3mbawIp02f3GMkKcaE7bjpSkXA5yayBJGByzjdnNV2fIh
txqsyYco3PBi3q5A4F7pEv4TJXYcXtClJtVkVFDoBmRsF8fwNvToaojmgabpwFtP221YKxt5rIKU
caNHSdvRvvVO6K8H6Vm47+zKFl8SOOkSAHRQ08SF4y+Y71d8QTchgh5GNFS2XyaMep6G9MaRKwqc
A4TkY/RteVFWS70n1uREdnlcgrC1R176txudNpIZk811UyonFc0AU5YBgPQzn4fRXjrw2Bu/lwxT
8Rw72nVmG3mMxZZ5DtrQGKl03AUpCVoBHFe3ZMGYugBKLNNWxsdBvteHCtABTgZGrYRTmdu9Mpsf
wJyz2sXKmhCgkETND712zPVJqa4b+TtHz93saSOGCYdxrBd4VCO/AF1YfSjcEPhnr3NkjXZzACk0
1khSdwqiV45YGgs++dR3sWzHDelUMYk1Eqq4sigv5XwaJkv4khwmx/CEQ6/alwVyvibbfhtaw5Ra
FcN3mXTVLLXVdufJDGRsR1+Ws/+O3ihGFd88wdJunFAUQXNistszhv+tZvH1yOotShahHBentYHy
bPxjRlqaeW/EUi+1EUuSJc8UERM5ACZ/wU6QVSs4xCqRg3L9rmCEl6Mm53qwvbm1MrK57DF51341
fNlVgFszWp0HurjJoSsczan1LovkGCq77x0XBDXXBfurmVxaYmN2lpzWtrIgc7ssiONpVMbTxHWh
9eaqooRW3eTzz1X42s6r1Qy/MbXLEfU31mLIgKkCv7TJltCKNSbNAuZcRCtMU4hu4YKH4Cb7Zdo0
a1LtEjDMN7z+zP5LWn2XSg93YyzLVOrt3OHw0jOmjhyQiwDjLaE7Y19S1Kx5W637KehGHpPZZFj2
adIG4HUpie1OBC9qjunQJsntiZhHTQXPud5d6WH2Lc54CET7ZvOuK3OaoZHHjTBp6FanT5J+l4CY
5l8hligb/ZhYERHEY7lFxbAD1bK1OgXQucLH6IgOgduibojZKuWFi/25n3i8a8YECLHWYrWn2/nr
AxZ/AEqQuaEzA9AeKCQAxzD5CCm7ifBGTyZWGJo2JsYMEIQYEE5D4Uh5ZKFgrlbfE/AgjIWd89w2
z3RY/DGpLLQQ7otObyaBBNSFHmAmMKQjr6m8/wh9V45FGwOzw5BpQG7B6yUJ+gfaedNuJMyMkefc
5vL77PZwNtKYMLFEdWiECa5gecaoptVdkYOOGUrxxK2x0n/pc6T9y0zYCe1K76VYS+Bi2tUDlhxl
WkjzOz0Hzrabmt0pl4+ZcRT76y77etmR7seId8mMmwEyuoFZdDrwLhzH6rnlrf/vZqMENRns7ZkG
/sD4FSGdCmWJYtqIo9N+eNpia7E/jaf5rgDP1RIkr81r6fPA3fdyia1Y1qUUmpSpLR4zyF2E/E4h
V/XoaNHL5a+357iIpMiSKRNM17Pd57JrC2xsoU4hNz+q8aDmvxseDtbuUtBWBmOFagVkg8WgjvnQ
etLP6Jqm9BTKGnRkDdYG4wB7QI56mMDZfVm73W+40Y7JV+Ks6YkqoVYgxw+5lFuacEQzzJo7ThbN
+4qMDeaVFKYLxYKMwcjcfQsjp1I4KTRPBGOFMphucjkD9mxSnjrluWmdOuWMkfNEMBZHxFlNdTrc
1eielGn2aJyTnPfC2vPuW2NgolhpaniiUweYNSdxdEtyXsYrTX2VAAk+3RhSz0l+9tzDVh4Tv9pF
K0WVEv90snbo2uYkDKJ32cp2UjkC/gUDvK8asivWpxfqtAhtiuK6nCFdFFTfVABg12ueNionIewP
l8XtHNMHccx1qoq4DJfQwNN8LoN8kq1lak4REKUvi9m5OwTDaphIAQIhgPQZg8OeUj91NVKaXvmB
8ZdBaxwi3MTh78ti9tLED3IYq8tEg7RahK9HWcGK+z+ewTjTzDQFel3MGcXf/XobtRj7A43OKBUD
1BrNAwkDA1STvCVA3pdjTE7A2MY8SZicqNKAAMDFzH8NJqhbfnK+3I5pf/hyTKKkiVrfpQvu63Qc
neoaxDO/1FPk9sHwoztjwCtzFU4baefybiWyiyak13W5MCExXK508iXtfFQOZf2ohT+X3iXTl8sa
7l6s97Nid00mcVSLYoGvWIqjTK7X9oepuwv2snOOUXBOjN00MWRMY2q0uVPn53r9EYNdJ3oGzc9l
dXimzm6aLGmXN6AJpskfLeKpz5hZO+SnHp339Ag+uIrj0PeyzQ/nxcSlNlbwmiTIyigx53Q1Pw+C
pd6tNsXpU1Nr4K0o7G0HEeAho52NvgcBOcjHN59eTBNRBgnP5+5+Sa7S1ZmjFg2Ps6adBWJJZQB6
s3DKnMtfdvdSb8QyLlE1arVfFYwVZO1rM12Z6bFU/Msi6KVlEtwPmjGphF4tatLIEXABpBcwuCia
L6VXhfprnYJQvbssa/eabdRhjq0Y0kbWDBybPH8joHqq19fYeJBrFOn8ovwajh3H1+8bykYi4+xB
DaUuQowhhfQQBRT2WbDTZ8WPgxrz/Dy4512/tRHGePy5WWE7E6pIWNPp27Ooco5q9zabsiGjdAy6
Hbb3Fgp9JRUhndFLn+vQiwrsOrUOhsk4X23X6t7lvL0qNwWO2JwnJRFptU9J/WgYrXpSXPwsThK7
eziKqIC/CsUbQ2LLN3gHoLiwoGUqnDo3CkrPeCFW7+q+jMUxHuLhns/dCmNsT2nEulrpQy5ZrBQh
HzhXdQEs9+eSlzTvHdNWEmNzC1pRqbagH6vnWIfoT2qTuNhZIRnHue8BaxEF7zZdJqiAIZ58dEqS
qGNtaoFxi8fw2PnFleE0X1V8PTEYrPn2X/DcStoHgYw7EsesEs2CuqPJyaXvwu8+4TQLdyoWOop5
mqSpkq6Kn0p6i1mPwrQsqMSWt5J2X2CEqQ7vQIKJdHMV7wT5rjE4EBI7zv2jTMY0ZKFOY93EaNEC
okBMqaCnvSxe28WA46ztBl5JmU51/U0TeDfgs/P9KJkxFRkEtanRo/SVn5f75vfkyigo1l52RTDz
UV7nX5QjRcbE7BhH8ufb8FEw46rkqTDB3IhHeG7eNMPjoJx07VEqXuuGAxb92ZdAEKjtDQmI39Kn
N8RURiDDG/BtTfNx0UVbyPIvpVb/RymMYepdpBE9QjFPKK0s+akWbj6+XI5dn2/1R0WYOFlJpZwo
MwroMoY7its8My0ZUAfyHLqXBe1c64+SGHOMF0PuhxzXmj4cli+UXqOwpWv5gVZl0iNWMP/5nvVH
iYwZluCWDHssSDpV/lzIgmv2npL86hZeOrNr7htjYKwOKKydllEoyKVWrEx5CaMfmHcTwfK6ZkHP
Kyx/DscftaJ3YBPGpHEdUqWFtyoG4UkuDDCQRyYn9d3VyBRlMJmZIPFlwYe6LJ9ltYFGhIACFHro
j4niZsqDVLo1jzR73zLepbEgRCbJE7EX0J1HOab+QY6YQMDoQadY8ffZBaICqNR5E1S793cjkokx
YP+ehIaCEsn1YoXTGDtz8SxWEW88nqsbc4XBj1kKWoT43H8FGfgj3c+V7mt3cJoDJYlPbngJAVci
c6NbYVU7AYuFTmta7Rv2lnwon1VXw+p6a5HT8GpwvO7+x1Q0WlBRUVdhLHKUBb3PQFaFHOSblrpj
db1kHBE7SRWs3nyXQS12Y/XRpKyjuqD/BnYcUJd60qkAVyuwf+kmmxjUI8dd7frFjTya82/kjUox
gmYEflF6qJa7InWGwuvW+8s+kfPhWFThNMVklG7CQWnS4hnD4qZV7xQ1Lx7zxDDGHjarWM4lgpXU
H5fsVmnAN5vl1mVd9lOc9y+mMZa+IumphxxFVXO9HdajMAOY9CyXL1H2ihqe/S+KuB8sQmPsHH3v
WBsqOqitR99ioAnPTf/UQhJHL/q7P74kP8ph4taMtXdBj3GD/8fqGB3Dx9EGqCXQkzSORfDsnO1e
LHOO9h3YeB1dst7AmpzwUboXHwbMyWY3IxfNm2cbTOyKTcPAVItGYcRXj9h4Sz4I16aNtz8azXQ/
vKSQ2pc/KeduaYy/wNOry7uuQFqjZpacRyhgH9rIE+Ifl+VwPybjNJqpH0ZjJDINLOoP46gEamF1
L+Zdfp+7/491ic+FgI+mwjiNBWhUWtqhNnrVuf0BFhlgD8sej+QQ3an3oz0DNQd0544JMDVe74Rz
kOyySDpMpTym8CVd/aMiEop9KAIr4s//9knZjZBMzLI8FlFXmX+MjurlXujggfFVsUFA7vB04hgK
izzc1SMo1LFXDriH0u8U49C0z6ine3PSczpCOzMXH46OneVWq1RsKwOv28FePTrKXWEYN3VmK/E7
h3bOhRcefcDuY+XdYbKIxGs5tXoboXGuDuDtW/PsqE45ivZYqonim1HhbYPzLIT+/SakFUoshkWE
vZq+O+bCadYdo+M5S+p0LzhLnXEnYVmRaKDsQOlgx7fkrW1Y2DoWdvzFidEf4E1avnWqL0lknEk5
z7KuJQDrKEPzd6tr9qospSWMqNcas11H4W+jqO7WLH3KcsFfOvNLl6Veaa5nEP7Zw5i7Sj+5RdR9
0Ybe1ZTG6bTxXl+/yrlwWM2MU+PlmTTjkso0ArBIhp+bjg99b5O2sJUM8A+cyj/PthhPlKXhkLYa
ksC4/brKAclfx+nbIFxpa845co5VsWskgt7oktjA75QEozS6XacwsITz1TjqsCWhtG/FRNDRko4b
LQKg2wDae1DraMlRVcpgTohz2c3xlGJyGaIlYS/rcDzZgvdqIT1lTWkbmuJeFsOJFyz+cDcW8qK2
KL+HTXHuswn7z7WVINNM2tGO89qT4gcd8fGy1P3C0LvjYaGIE0HqyNLiyEZP8Qr3jTovwcIKZpM9
hddA3umifPCsLBCxWk7yn5FVumpQ3ZdOdNQeCfYmFbt7iDxez4tzwVjk4bETFE2MMDBPItkCTkMa
SU6I7T3A0Fz+jDxBjOPRST6CwokKWoJStovG8JvpFEnd4b/JYTzGrEkyAUoQMrTe1qJDVXzvUAbl
dSd52jAOYxzLiagR3XY2DqLuqZEvCZJVil8vK8OxePapr2dZVxcqLhbxKV/OH4w4MeA9gvf9hY5W
OHpb2qdmeJ0ZYyalGIdPpJdmPpAsSPTbVAVLZbhyzOBv7PtdFv2ym7CqVHEqDiPePYs/e+sZ+GI3
/al8pnzRlVdWNi/i7Z2ULkItaIcRJ5aWPZTD+v9I+67dyI2u2yciwFQMt8zdUrfyaDQ3xITPzDnz
6c8qGf80VaK7jseAL2wY0O4q7lQ7rCVoaFsAN4acV/O5V1YPlCex1Uo8rOudtQJd2cpi/KBmYBGx
09F9J081QA2Kh8pXwFD1vTqlPzrP9FsUZ8JHkBtNtukgnF5Xlt0n5VY8zTY2V7vog2R2A8btKRxK
Fqw3dVAd6LOLl4rt+futIOaN19fLqHe0ujBqPyal+NnnupXMOgdMdjfJ3IqhP2NzHnDt6oaqwfGe
iDVjD4Xu2OCFcErv0le9tRDeMHXnXb9E3tEY9RRIBQDnHI8tovuhfJMLX/Wc9/anLojNwbbnYlwh
WElIgWQW64idYevKM8ga/bZHBtYvN40q2aE6cU61s1T6UTMZr6iLWZwBOpfGMO0YYztwDcab9QbQ
BjZdOJlfxB+5z1OTPbeyPSfjJLPYULsk12Hqw/fWOIHLCKN+vqanVpIsPOXnXCr7oFPSPkdZGcgG
qq94eI/4mGO0jTci2rVLoV+EQwwgpbW2Ope3tLfnpTfnZB95cVtqqySC7vu9vQwkTwyLgICaC3Dw
WQ7t9xIJVG0atpdY+EKtA/00upeKU675TzWsPdR0/hJy7UvUSX4/l9YoJa+aNDuznIESJkahrJSf
0qJ1M3H5JiG1XzS3wo55PySmFbXhrb70VpO8NSVQjrOmdjOt8ET1gairT+rWlsLGXgqZp4yf53Y/
noPxU93YVnWYADAMDCSHxg8xj/z3qClvHvmzAn4UxPipuY/B64KVd6cTbmvArxMlmPSXaJqs9t/j
rH0UxfiqaszzdaRhrUlDS+oGv0KcAQHn4d+6p49iGPdUK1Gs6XMBTC3s+ChPpXgaxi//TQTjnQxz
LCM4Jhk4gedp8SXRn3juiKfIjDdKOymfM5o9LclBHLBWSCRLCd0ZQCHhXS/dmKv7385Ef9Amkoya
WGoDxbiuibsA/iZbz1XN23l5TyU++vUPH4fdx8Jci9kYogzkiKp2cIlWH/6M0twalxH8jeWrUIZv
/aqhnqWdhwT8VxLmTxbZntrxpc/0H5k8HIqVfA21urNEKXZNBSyd6l2H1aMuQ51Di52oe2rrurQG
UwAhe/HSFwDRbpXqZu4EL6+7UyHoERyu9LMqEPrl9W6qZSwxhdgslL7UkeiuWj+BYOmUjsQlc/eY
oLYmVOPZHMQMmL3rV2l+acb4qInzL7Ot71LAUsa1eVtk2DIrsHkaRWiMS5Kd18utWXWnsVYqzpuL
Gua1m2RK8N2kq4lMxxiJ8K3NHrKck1p8jvL0S6H1YoiKrhCRsdbGWIVs0ktEpuKX2WmouGg2qP38
61q3k+t+FMNYq6j2maDN6CTIvuQliLfFZA9vnRPdg1TrvrlJ/2DV46NExnhRKI61lZIldKpqhali
TYAJ65KXpWstEDX3oCGSXmruChb9Hp+/1+U+GYPOyqhcm5783azGwrBFYbN1lPwx4cq51HfGmGuy
GFsupriJGlpBEcQVTGFZ/CaNQD0gKFq3smQvSXzSzeTLOAGDrcvehokcQX/rVmZjVViAtUieHppE
9Zpe95ruKU4RHptf8QQ04Dg56LPoSsp0XEPlh16o9pzLMGfM7ajhc1i+Gl13NvTEbxbjvl7l85o0
HsA8XSl7llTT6tP5Tsbyt9J+X+PwnPZDUKyjD6yE7xVBYzgmjS0KoJRdpWcyRUE7Z4BGjLAi19zG
BXlQ9dJT5PlQ1YB/mv/KuiEw2vbXmmi3fZ/fqlnxrRDFc2ukh24uXdOsvEarvonSYmuydB508GPD
9zSx+lxJoqMbrZ1F0Sso6TDFoivfxLU/RsJiGejcJnggp8KSWaLyvAyTS1b9HGMFO5exanndED7n
Zh+08v3hsnG/SUQik7QorynzqzzUthGf29xdq5dZs3Ll6bowjm2/l3M2wvJaH+eyUaCL+bFWDmDT
GCtOBkPt9ooKvjdSNiIqouXd0MHRNyhEyctDFJU/1hBAdVXGmUraj5S/DYsdjgM1g4BZP/T66UIV
LQBMXhyIAS+13P1AkixKoAWRJGjCx/iodEid14KixIbf5vitzAxLrMODJpMTloaOUyJxHPDOUxkq
sZHIpGYYYRjXdYLHyCt00oinv4JTwJ+PNGvXz70roJcWYeBJvCn9P5hU/iiccf+5IefGVKIWJR6n
78OpAG2a4que7lMUJMHh7YrybpcJA2U2ETKUGjoXqAZE7a+lGqykO65DYmvatyzkVH93tXNztUwM
EHRFnUoBnd5BfM5QXxFu5PohCTk2sGtmGymMy6/UaZlLEzUjcSrcGTBI6HUB/Zc3HsoTw3j7GWTy
SFAqBDQN7sxSk3PRcGxsZwTkgzqwNflKSVOB5PAY4086uN74yQvIGO3iUNz32N7n8xRyDsXW58NE
XDqpwd3FUurlpuYAqtFbZonziTh6x4I6qUQuSokOWrVli3JeeCrG2qka49Zscj9ZEr+W/sgzXrSC
LdG3SdHEdYeCpUxqS47+6orvSfeg8Hw8R8XZknw1Ab+TqAAIWMRj19ph8kWVz3nDG3viiWH8RCgX
cmVGuMC5OZQYfu7u4uqXppec8EgN8lM42Vwa/RmbcBKqzVgbMtCFJILp3TRytJqmKItVKdoPWVCD
6wHyH3wvUVXTBH2EzK4xiGVmknrCEAOFKcy+03JJ9mCesyPFVGoSdBoAH+Gj5X/Kfd7w025mL11k
MyXSJIlKqS/Q8QTwuTo8J3/mLy5/n4lkMzBykklAba2XvvSjp0p4otjX72/fei8i2NBVZQsRWjrM
WlqTMFuh+VgJPPbifdW7CGFUr1DjuE5XuAihOehGcwuEO6vLQYgLeOHrx+FJYrRvjCLwD+RIMQZs
6RSnJX6RRysivDH1fSW/HIiJSgbGWNKwRJFM9fN7ZMCeOmLVfrkbHArn0fr1i3loguEHb0uc97WY
OCXOg5wvFVKbrkO4HVunEdbHsi+867e4U6ymQeRyPiZQEUUIwyyv8cHUFxmbQCD4fQyb6LHJE3cU
5RtRrf1E/JLOyWDpcuZp6WIXcmcZs9Ba6Prxcm7OudliRLTmfQvOLcx2J53dtd9RiT3yeb32zRkr
lMQkhqGxyyhEbQkKFcikjOwYa0dR869f675y/v777Mshj9FmM0KY8yDcJuZtEr8UjRO2nIxpN8uW
ZbonrsiaqTPfLq2iTB1G1KOwwn0ojn0wed2BD062+0kuYtg8o84GAEpTLtQyt/MmUCM3bzhqyDkJ
m1n0gyZmsgYRdCWuA/654lMapH9f2Yeyb07CePECA8FqQxtdEaZLMcKdkDPWulw9c7gljV2/sRHF
OHRNgN+oYmArNfM3YTwLFboX42plg2yZyY/r2rarzRtZjGcfoiaeBIIuSdo6gvRdmp6v//39gtBG
AOPVkyjFlt1KOekSS7Y1kAxr99J5BYcAdhbd0OWtSPI0jvHtdY5GOEAh8Xxczcc2R4df+F/Y9pwE
egfM/aM6ML69UstKnkvcW34b+mBheJacAZiXNbq6gt++vjdg7OYp/592jrgMWTtjix+lMx5ew/4Y
CekhS8MvFWsgnTMNth4FQ2EXVSBkAWbKHQ1obj0PMWrf628+KOM5KqMzJj2MkMkfQl91BQtLPA5m
/J70B/1Y0JWdk8B7OnMsgh0KGMu2IAldVMr+wpqmk/5M3BhTxBZmuDTkbinqAxFm1Sw+GdlOG/HD
VbPkxJ0EDsVVA2rxckzva084K+fiFId4s6fnEgichq0A6+WRyyK9M4PzUTDjcJaWJFIy4RuP+kFa
nub+XupRyQ/65BWEksUAMAK/yh845kr/6qfE/PJ1Tdb3SKBYn+imW++hmePmjuCm0GnVk4Pc563f
cGyV5TAeKj2J4B8QHeqHYT4VwIEezDfOiagtXDsR44C6ctLrPDEwInAMH3rPgM5WfnWMvQUMdtVo
VbcG+uq1Lzzzuvm84zGuqCSpjConHtl1edfHb/JwjHmJOc8wGDckTw1JQMMBtJesd3LQYyRfIrl3
ZXCmSpPFuUmebjBeJ1oFcdRSmMLfbDCSlTrGAW+Cv+fc//1C5Ef9Z/wMhKmD8V6xItP9VC8OWM/8
DNWdrlqsMSruM1O2hlU5hsTkzEbuB0WiE90UNaKwcJWh1hnibNIKjPEkpQ8pb2OA9/cZxQCdF7Ba
a6R4Asi0V+MViKbXPxX9A591/nIARi2kqdfLxkBOlCkPAF2wda22TLRGxO6v64L+wUtdJDE6EcaZ
gdIb0qL5fVIQ8+zAcwetOgUnrgWOBu6M8lKduEhjdKLTtHiCPcvYtOidckRC0QFNO/Mp6SYBmiDd
CqP/Dq4dZwmaoDwKjsL5Ef+Q0fz+Eewzg6xVrbUUg7IHoLz6Atwjrw0oChelWViC6vX6FXO+JWEa
gyZ8pFkAYtsxQlBRZqCxrk0vn1UrqXhrQDvIWB/ul1APsCnLmK3eE9RRgWEIipoOjMyAsb8xAQt7
Bgm00x2MIPPKl+EVYPDXD7nvxy53yoSdVZdAPAJf6YwCIFyI7C29mFttlXt5BV6JNeZtmOz75otA
Ju/VsgEN/waQ8wlIHCSQ7VSV+SJ3vO0Znhgm+CSZ1kkDkjAnA58CmZ10PnL3j3h3x3gTvRKMJC3p
jLD0YOrD4zhpYFOfrTbTbSKkHN/IOxHjWnCcaIwS7EXmJsBC3TY5yALnbcoTwfgUxezXpi1R6qya
xFsbQGcTQGdzsV05XpgwzqTXxEZuUtybiMJtmTbWaP43N8xu761C0q9tiaF0Xb8zG3cqH0n2GvHQ
MfaL+TLWcBWDNvfZjlk4rSjyVCrtmCnIb8Zn8LQF8SslTyiP2Cd65YEDvkNFfY4vF4mM9SRNBdrv
GQ1pvTN7S6obq5xM7FfAjMrFMpUOUDTTWxhWX/RGstUpfJLHb1mJbnCNvedRaigDrJuOjd+Wv0Kp
PM5rGajSi6p3nqpiMsYkXt+pHCezr1eXX80YoyTVaiMrKDqLqzstX8vOEwfezDdVmms3wxhjXfV9
lQLAEd8iCmhdpbilWEDcft6+0V/OwphhIZcgYAtRLJ2wjQTeGZrW0ujXW21Qu5jHOyb3WHy8+ffY
+TRCXOQytqkbSxMNgHtxpAydSp34OXr3jf5rliNe+ZT+qU9XieIUQBoJ5v/Ywk43DVPYjuCkWjDb
SxfJxkB6jZWgt1BGtQonjuzQXu/EwqpPXObDXV3ZCGciYVlVU1emtN2CV4MCjFTKa6ECANqVbM1D
o/aJgHbhehDcjfQbmUwQDE2o/iTS6NugjB+j1LSifNEjoeqr4E9EAVAMqmiAx5TxfWZc6eo6UgTH
yC0lS0vOU+Lyx7PpLX3+hL/FsKnS0PRGr08JzScktFxSzywD/WXxQJDumG+hzDnV/ke7iGNSJb1J
yspQkfYi+mWzS4YXTeVp5e7cD/wPUD3wj/GeQm1SpCwsp7ECUsX7I4jmn9FRxNwPnbYVvOsfaTdA
bUQxtibkUpUkM95bdV7dzQoAV5PFvS5iV+VU2VR0Ha8diV29CSssa5q0LWsYT1l2n4SSHYdf8r7i
uF6eHPr/N7fWqE2kK5gNBWFuDuiQoC4PKoaiK96Y5X5yvjkQ4xdLIAEugo6SwnIcbyUn92LH+JXc
Jr8oSkTo9n+UR27kMd9oHDoBQETo8QzFL0N3zOY1JrzL2y/3bYSw1gp+tVjuUQrKDDuWMqsFT2P1
2HePTTtbqeSA2kDRXQXOQuNkMDzRbOUNtODtJKzILZCF473lUixl5UQwNrKe+NW2XQO+HJQttuUC
EaYKgR8R+uvUOr1+m/Gm5nkiGMdu5oKQyAqWpWQNXJQiecQAmD1NLW9deHfie3MU1plHIAPGIg6a
Y0FhulO7oD4p2tFoZ2LvtLPXgwjD4HXvd7OPjVAmL8tqc9TVCFybtBeCoWJ38jQQ6PDyv13HtBFD
73hjzSQUTTMXISbNB0dcMn8qV47v2y8zb2QwHkMaw1koK2Tn0/TN1HSrAPkYsXTlrhisNLbNv7In
MgRt6BbJW9kCWI8HBrf/GN78AtaVqHUhpjKsbvaKs3Hs7PVGw5M48+WDcmyeezvxjMf4yINB4iko
41EyuQ6lHMUvJ1pckrytKN2sMa+IwfHHJuNR2l4EfnSNfQQyz1Y1v4zY+pWNH3XE6ZNcP4wsUivZ
aEoiGY02U4BMbRmsvussLfXS8XA9iF3Xeoz0fRQSjbOeJyMVkuFxMbiG+UUHKCYobbRvreQvOieY
7eBfIwn+rRkA6WcEanVVi5R/cvSiAHoRUAy//kdyCgOU6FEFih/qI8h83YhXJ+HEN1lk3Iq8JMI4
VhjjBqkUCDQa33QRVLEri5TKQw+E5/95H5DxKLoyCuUyIielm8DiKXFDxaJkAcjBNQ8jDDZm8cPC
WjlVhn39BG2eoqtgziPMMStZn0uVIJOThG864AGKg6H/kHkz9/uHu0hhDgcMRlmTSpQTu8XVzbeo
sKvu6bpu7rvKiwj6EzYGMGZxN5UqnIiezJ7am5jJiDk29g8x+iKDcZVrLJB6pWwglFiabk9Hvohy
HfanwaiC9a/rJ+J9GsYtmkVTR0aIrFRoT/UAeHTMkgL2i4fB/Q8B4HIqxg9OwD1Syxmls86dHckZ
b0svcskjwNKd4VYCvVB0h7rN9bNxhTJ+0ciVsRsaZAeNu9iLq4EGDM8WR39MbN1vvBIk2R4PkvAf
As3vk7JlIr2fOrnRRdnBqH7ynWL6FL78HItWdNAsSiUhWoKTu8srt69KHdWn95l6kcx4zjmPEz1K
oTmdSxkUs+MYtDe0g11QMjDezvW+n75IY9xmCUKVyZDkv2sjf09qqP8f2ck/+MiLHMZ5jHjxIrT9
ds/KDyGyBJuufVZQHGCESu5/UxuNcSQi6ZKpSHGy+DB/HbDzfKbAJpUN0N2/mu79PiPvj7qnm4/H
uJY0jZIFTLMok5Z4fTyK+QM64NcPtm/rJtgudVkBBjSjHzlZIp0AXsCZJasRvzUh1llne5T+oxhG
MRq9zcUwQrFlyL+Eg6s1rrx4ofD1+mGoY/qs7JfDMGpRRmOSzcuEvo3+MpRuk91HWBMz8Z4Zg+uS
9uPKRRKjDmpXxwlI1LGESTytfhHzN2Ed7esydj8NUWSVYHpLBkT3x8AyLa1gLC1KK2YBU0oxiG40
tqa2rjHwtvx27fYiin0DFoqGIBZizzgBR1CrF3hsPuuFb7SxHamP/eo2XeH8p9OxD0F07Ik0zDOG
qrMnoTmuvWzp1dkIebOznFs0Gc1buqVv8xxymu42iTyz/19t2vHEKRrtX6CmgXsBUDdAQPz4rdSk
BWtVhaGKHGDcnU8Bo+Kg9XnPsv3DXMQwEbMPxUUZVFjr1Ld2PvxaRj+RnAQ76Nc/zq4hkYscRvXC
JJJi1BXxeEgrC9B3dt0UXtE8RrLwFBPeKsmuMV2ksdFRRrXZmBJk99Xi5ssjKBsz3kwT5+JYwAyw
RSkZxvgB7ZU73XCraA8kP+o8r8CTwuhalKx5lbT4PDnJPbTo7b7W/ELHzqCe8QIS9WWffN3m0hhf
V6la260ThlTnWrFXmGe/jgE4hd0ibq1+xTpcalhV1wUjIVYXDp40tjdgKuV5dt7HYzxhuyhLnFFE
sRTUbT12ErGXDAAzHqkZ72rpz9hk2ZEQldoE0FuHAGan9qXYU9tDnnFGUjh6r9FfsZFSGaaQxSa2
jIwmtVZZsZq5tIl8o86Z1ZfedSPboYDGI3PzCRmnYTZEHCs640fHDLrFmoCQXXprb8mTNR+Jv/qg
TLTTo/a4IEkMLcrMrPH0iOrkNT1iXAodxpCFCMWIBrWXn6otWXMQ3i45GGPBy+7yPBhPXRjPkkk9
4OEmqEuLTc1WX5/HKrEMRf92/W45YljgjDkc1hX4OUhE2x/FbM9psIqcFGD/JXH5fCxChgFqzXKl
oKC0EZi5c9CKVtlba2Tl4LqkyL4GSNXQ2+E9J3iHY9xMnRBDEkK6j7QegHM+jTepxnmd80Qw3iUx
BoE0A84mJLe16FTDw8yDfKaKdUXxWOjDJhqluWuBttihqVwm/qJhWVL+ESqPaeaXPBj196H6a+Lo
iTemLYkhmLhqqhGKaM3hr7IL5OlA8B9S65vqMcGXanl1q/f0+ZpUxqFMamxI9Yy8gFitAzpbUFpY
XtuDFDl6SDBhurrdHYUyqm3VS13TWbn4SbwvyTiZNRukThMxBvN3eac5mY8asEmEEx34BKCdbb7x
Osj74woby2B8SmVE8rKomCBRARGA/Z7woL4Rtzlowfsu6iH+3x8txGwkMm5FX019Khq8LxQjiOtj
pT9y3fV+EeYig910MLQilqJp+Hs4UrAwi4xdHwJOD8qszVtG4Hw2tjXejtk8EhkDimbkDtVtWfr1
zKkq8UQwbgRkYUSJBGQQcR8s9TdMGuP+rrvh/dlqDfvXuoYWNGLJR6szW1VUlRzNOhriZtQ9Kr8O
oofRopzgoJZ2AaqKiTCLI3Y3OdqIZcyuzHSlHAjBBPstxWN7R1yPIHO1RWc8YXSWd87dXtBGIGNl
Yw/chnxFyazsno3kZ2e4hpDbWu4tY2TF5vexArUBr0q9+wE3Qhkza2txaGsKe2oow0FYm9tBT+yk
EDm3STO4Tz5sI4axrUxuIgM9ZCxCzE9Z24hWiEVzjoz99c2LEJamLJbVZqp7YHzQYArUp+Shlmzd
vp+xRlLdoUfkiE7q5qf4dFP9e4hh5GEb2UwNpJWxrqaoGPc0hYc69E10ruW/Mt7W137RChhXRNEo
GgE7eB/rs0pmBTUDVbdLgPLPKP8BHMC4WwEJTVf0eXnCfhdjI5HJzbsOK9iShs0cip2XBFjiuE+O
8ytGknVAfapeby+glRUD+ONfHAukzuOz0lwOyxh+IXSDAPAF6ixnZ3UytzgRdwZ1PAZruHWy/YCz
OShj71NqTH1XY0i+c0O/CEC5ZWu3kj84KWXDshXLfL5+vt3kZSOQsXezqtu8IAud+pzOdMlOq4ug
qrGMqUyPfa7ait7xWr+7MnV0pQiCEB75jB2KWlWl5YJehiEuz6WKWe+yd0hZ3NXi4hY6IEFQiLx+
zF0PcxHJWuWSFgkJa7xQQhEsuvlwq3Xob/QlZ/uH3tYnZdmIYQwwGwqxS2aUx4v6Z1QFZD5n0WAb
3TGu7esH4kmiarvJApVpSRQQphJH0ia7i0csd85OhaJTmYiAb+VRVlC9u3YwJo2O5TrPa/DrOcVi
V7qdjKdu8UbeBh7vKzFmrlaNNuoilFBvA/SehDW3TKyJXb+5fSEAG9UB0icaLClBAhQE5D7IEPJB
dVUxsiUTs51mzNG4/SwLnJT/J4cx5absuhwwen83hSgZQeGrB+o4Kg+YFZw55P3vcxHGmHEyTYnZ
Ngr6q2A+iv7XA+ZuTe8nAAj+t8tjInVPsnYhDeZSF9I9rGZ9b4IvygQK03Ux1AN8VrfLcRgPkSlk
qiYNva1FFdGLt0l9N0RHY74BClghnut/D2SOwHn5Vuwru1EMs04lvG4GUbVGsDSHamhprR8Xj9cP
xvlO7FM7xCTsrFRIQRbxmXS+oj+t1U00en8gxRB1RVHRekQ75KNzmMSo6DW66UKSb1qMIazyfhHs
JX24LmbXkjZiGHNFCVdvtQSLpdKg2Zi198wU6FbSHw2AbMTQn7FxdWEcZrIR0vLEemjm5069r8Tb
Rucchv7YTyq3kcKYq4GR76miiW8sCae5yl/0UuRo9b5L2MhgrDSS9XYuKNpB74g2kMzAn5Sd6P5t
BSZ3jVMC3C8UbKQxthqna6wXDZR6qlsnEaqjaJzR2ERfrMU+M1asWmPMrT6a7NAseN6Pqti162Qs
uJjFStcFXOd6R+7iN6wdY/EWe0/EMoFdstzwGrYcXVSZ6Z1YTFGeznHYJv+y6nYufcWk+XV1318g
u1yoykT3aJLneUqBirUc2wNWqF3sgHrlWcZCL1cWjd9X7o9Fky3VTpzF9R2QA8Msq0WHGbvSA2iu
RZk3ax5nyH4N11BBkqZqeOSyk0mqkcurkSGpzw/Nub9V7eLY+IYTesXJtJevsyv5o9tilj2KrfgF
GyLBH+2gbn4BvZKNnetmPMULxR2dMSRPTCtdT4LBKyO9J5efLxYHJCqSelNjFLPJ9U5SKSc7MNse
ZZeu5BWm9T4zFxA3PEpB4bdBi2qIiqGh4dUMKo+O4wJz4Nj6obv+4mjV7ovb+P2D2NjTpqKIlShg
7lDwZzCE+rVLuc161MivS9o3kYsgRn3raYiHiD7blBxUISgXap6Q/rguYzct3RyG+YZ1ISxagTVV
x1iDFc3e5esgfVEz4DqGwXVJvNMwMa6oI8wb5DDGtkndJHlS2uIuFnhjV/u18c2BmBgXjabZocqP
ehx8ZjRYxeiAgiRWfxHAgJP5IOu2ZhxzYodtoI1fgBam8xand3OGzU+gN7GxC2NB9OsFLEAM1a9e
fVEa2aqrH4Lx5fqF7j+ysbih64qhyDoLu6oOVZroC3I7FfOAfulhFGV9LHzNqb6i6WYrQN+LnmK/
cvV7HmzovmvdyGai71JFgjr2KGqnB/1rFkTH8obOE4nP/MHt/Si8kcVE4SxOB0EbYAfDUfOjGymg
AzfLV4LzlVyCA+pOPrmbjTAmCE9z1igJBaOkaNrJsQ4Wj4668S6Q/plrYhivlpvKvNQ1ypNz5FdC
bJnma6+74uLlqVuVHE3ZNb3Lmd4Tj41CCkIea5g9A0JZ8zwsupe8Pz25lL+7GdlGDOOvWiC4AhwY
2DKiP7gEe03Z4JDzAPCzHn65uel9HtAm72CM9xJQZVqqilpA9lTqpxzzzPPIXZHYlwIwW0XBHguy
9I/2nI1prFQED1AQq5lfUaOz2ztM0R3uYzx3kRzFwOnxr9v2rlsGctL/iWS8WKdqWbMKKCtpvW5L
7WuCZ44AToPBXO7LOLGvS9tXxos0xmEVQqaUfY7pAWMeLGm5ETGIK0jPWhO000Nt/nVd2t51grhY
UU1FwcYZm5WJXdnKSGLxpNLtbvWr+TjXj9dF7BnxVgSjFxhMkNOIjvjSmq4SUNwmOhTzJ+q3FcMo
ht4sEsAjMCXXi3IgGg3KIJHbL7wyOPWlrK+QRBXcppgMB8Y24yuwERGC7pxiNhkOGRdraNykvze5
rx36c6/IYd1EkkYi+Ivg+iZbAoZs7plngA/YFE9JDkxHjKzrX2k3Vm8O9h5kNn7JGEXQJdHZvOk4
OsBNxEKVjk3TApum1a3s9f5kYQT8utA9Xd/KZFRDnCUdzH4C9vgyCzVxK+swehjM9TkFoFw7O9el
7ev670/3XpnfnDDqy0EmCeYCaXo13wJkeuS5it3wuD0R4yvSLlOGoYevoJ8txtagcW84EoDK1BuT
C7672y7ZSmN8RZyYkjFJiCUEUyPhic4xp6CCuEkdNJc1hxwNL3qjLDlNIP4wOeXaXWisrXQm7cCq
H5CaFhg2la5YvRPf4wXpawBnq2xYB3iGJcBtSiCEBChC/AezdlvpTCIyJ4a+1hnGxqlboUPGk0ff
HNwvytMaJgdpwGZjqoDQfW9hgGqu84XCam9KIFI9jS4lrw8fs1dt4SjrP2gSpuskWTfwqGTON1RT
U9cTbhcrwkcJrRNASD/OdhwUoJrlrX/sG+JFGHPINV/auKbPKGX049SuDEetgN6ewIl+U3iDfrsu
FPhSRMdQkUpURlhT1I1StOiaqKBbmLDyVGXf5hCg6UNw3eB3E2OAfv+WxDhrZYnKaUD8AQdlekrF
Bzh1jHcM/TmKXgRJeJYz1cpblCOw3pYRLh8YNfZPPvwint2KHhN8QIkayHKcvfCvDoPi0QtGg7BY
nt33fo6e1PUD72Uqm/OyEDKACVDMlnKBaOY9qhHWgvSvsKT8GPOIbjjf8BOATFGPOZIiuhwCppPK
XuBh+kO38ljTeVfIRHUsNItRXGAEtRqEo1n2X8Qi965f2n7k23wmxmcbZpxM+Kw01OpAGoqBNIR9
EJC+YkL4DLBMSwykN45Mmn5fUw3Gc7fdNA9DR5B3HZPH2qv85a46RHZ+pMDw12Xt2vbmeIybztNh
rLoEEO39aA/pz0nCICgwhOOgSkEszTPu3f72VgcZv1UsbVkKKjRDy1GppddZPAguOs2DTY6RLQbc
qQuaJVy7S8af5FM0aUaK79c7I6jUKJyR4UQH2XtnduZoy242u7lNxqVkpaL0ckVdyiF5DzvkvdTF
CzscS2aHoVUFwyvZAjGx+mWWa08zPdIGg6JbEW8oej/SABJANrG3KcnskJHUkU4OBcwHEAv1GYdW
m+dAcxZP89IH3lt7t0kPHobf0picb8xIVrZzTGEltSMJ6PeiWaZqFbeC38XYgOKVg5X9b3YRyTgR
0pnqoOQiQqmB8VoBy5wSNDJXrSju/Qy8bXg8HNN+ceeqv5GjykEkvBm6wl4nRPm8+Cql0Vuol6ei
GE9a3h6kAaO5/fQ9z0NLlfRDpReOIfdWEur+mJcBMaUbQyw9dZBjd00A6NCmN0YOMmJSZ068aEcZ
HFF2mamBuKx+K7cc/7Kfm8mEcl7QVwqLXiEBhGHEk5bmoYbfzQ4IZG/SJ+1AB64GZzxSTncMEt9X
97krvPEALXa1dyOdscixV7oSPUG0ohNkZutdjxnqeWy9qHOW2r3u3nY/7kYWY5DJ2iexqWIeYmnO
QviVdE852D0bED515qtkuCZvVno39F0Evl/95hmh4l2WGpSqbloObfcgDKE1qjfxyMlvd/POjRim
gNMVpkyEEilZ2bltfSzXoOk4fe/d4LoRwZii2vV1VkUIrnrzUJWD1WmFdf3j7EeDjQjG9CptSZLa
xGWRO0pzSV7HILFzSzkOB4zknHkJ0H7Gt5HHxHLAwrSAQIE8/Y4WG9obi/gpqg2h63BOthvBN5KY
CD4scz80Cdg0MUkChrLGKVDNrkX9FJL66yhGB2NsjqQnD0ZtWoWxPv+RfAND8ZIsaQqL6NLq0TIX
mKx0BHCqD9HgRe0Y9IV2Kk3lIJRGIIYva0XsTgOjvPB4Xfq+cl6EMznFZLRJGBpQTl0NhvA4lYeY
N73JE8HkEdOUdq3R0aJs/CgZ4UkRIrupQw58x74xXw7CeKp1xc31tPRLZsmBE5EnzaWt//Hh+oXt
hT1TkbDcqyHG6vhgSGI2XkPUpmwRF9SJJjs5l8/ktjohxH4NUafyQQ4MIqCW1/rf60p+kMkYQ9bl
gooBVAnwoxat6CidbZ7XH+NN5IPbyRvPqVvaqZ1Zml8F8XH9Jjh/0Fn+8BMYK9GqcqzjThWdZr2r
1FeNPIK/7PrV7gSADyIYXUS2OdVFWgJkVcAwnGk3zUu7BsByBQAjRlb/H2nftRw3smz7RYgoeOAV
ti2bnhRfEJIoFbz3X38WOOcMwRJ2173a8zIToQllZyErMyvNWlbLg5fbsJkvAlnLpF1dwU7AQTaA
gkD8mapgM9dCOzEi97pqywdiMtsvkhjrrMAsJmtVidhWHNX5ByU/r//9W4PZXwQwwVOoB3AQqxAg
5NZcWO1eBbRqsG8xJA2AqMlq3fomdc1vPFg7wLpdV41t3BIQy8ZmpBNHzoW7tI8CbBvTC6nNu3os
W7tXkoMmiPsqzh6wl7TrpcAy6/kVjDsF7U5m8xJO4VGV9Yumh7tQxuJbRjyskjrNqPlhIToyeRZy
dBbV6SiBhqI3v08pIAxHahcVUCBC8YAVYSsBllOhhnaqVHt1nm2xjLCWobZWq4XHRDf8IO1skgie
PNeHqgVOG/gkbbEvf0ZBd2sWwa5Kq9oZ89SNFf3UpO+CAJIbrXxpQOWQDMU+SNCekKPT1GpncE0e
Ot3cy7l406rpLhOKu5TEKB+Dqq6PPC0anYGkx0BogOdQH7LgOV/ARKXZ1cgUY/aydYn8mkiTj1Vc
S5r6B0KInxTB5IgmIBpM6T1SGyegzbltcj/qpZMp/qqVdmcA8sCSQnBcmumh7yu7yVSPBpmrFZOj
1ZMXykFkmQT0q0a0D8z6J3B/sO0GHFi1sweCLj/6w61RWLpRHOY5ARh6S/eT3PpBonpRXNhmZnpy
PYONPLwHZSFw+0qr6rAaH807Iom2OPTIywA3kHd+pIy7CHQhsibsCMme4TnvZCrdlU0N5s5+n+bt
sW5i24h+yENiDbru1Km+kxp6nHKNWsiwX41GPcyg2RsVaacbwc8G1bmOto9xXTsAVLNVsXdlob3I
YWDRlkSWEJTgYp1mWw5HkDpgZ6rSdhj2gs+YGzz4pxT7OVr/K5FuForbth3NfVvlD0gwd1UluaY+
oiMje3FrWFOC96UpODS/DES7M0h6yQblLdSjHfibLAVdqVr7YU70DqR9j2KlYCEAuJidpPvSjKEh
sTIB/DOcx3i8nyjx5yA9jSS3Ys18MOV7uUHJTwn3iSx6yjSDF0Tej4V+VlP1EFHopgRemzffKJ3u
AnQQw17rQP/4rCixBZ4MZ56xsy1j/2VIwZAivWRReizi5FD2SgZWxBINrN7Rg+iMIl1n1ZHuIW65
tOltAjo1kF7ajdQ9BUl5odpsT8ADaGj/3A7VKRMqV8RE4bCfW3GfV6rdZk8V9mHqWbskAXFoLB61
fPJToTnPJZITbFzdy+rPcSa340i8ppm+S8J400bNzTRU3qSZTtLMIzgvqotcK40zjm/ALbQEieA/
dTfR+9RW5mTfReK92muDpSTfpWT4PmYaYARe9cy4y4P2XMdFY+GJdhTn4EnugslO+9CLQ3orh0A4
bkEsWaQgaswlUIcqzx34PGoqPNIgtpAHV5ahgbFyoIVFgB+nA47jMPaO+jt/midy0TNACOC3Sd1k
AYjoTUEw1XNpP+OQ+1HyG124mUTdkUPM1ue1pwHKJjAjRyWNZ0zGb0UEi0Hf/1Aq44iRcWzvB/eB
Ke6wYY1Xb2sPk3ppU/J7DIPM7sr4WBtBAuyC3NLaIPUqLbHJ1L80ITmoiegqamFLXegooMcURLDX
6vMhiOrZN4XArjWc3BSrz6RpAKNVOKkRAIRsftQrwRXa9EhJUFl0mBx5ME+dmDvKiAmdRPo+xOFi
2W9KVdgyJkYzJbJSJbcqnJeUBvhhmICbYuNYZdH9UN9Ro9klKax4ih+nonLnKn4b5NrWUNmd9RBm
2++SUT5lVATbctYDnDz3VfoKsMrYUqtf42ie6nRylDi5YK7qFMrNqa1UL0NhVhNrEf9/E1lAcHZy
DQXTUt01cWwJUzxYnTLti5n+iOCygrrZtcCRmyflQuJo38mGOw+NF4XNnQaOIDky9+VYezoQJ7R5
dPWudGOglktm6hl15gwAxyL4twiS6yxO9tej7EYmuw6y7NhqIckF9maQoKChS2RfzW9ClTeuuPHi
Br8PwfQZJqZVlQXwIGOq06yvMNCDGphxWGqYgZMclu7d5KEKvKzc+aDssK+rtvW++yKXeUIGcDtR
SaGbdka/69tSe0tAOYwHHsb4H0yHi9e68ez6IpDJoztzAOQ1mJmcSTrQcJcUPm0vGb4xxpob8Xs8
vKS53zUcPTc/oYRBZvR6FvRlJk8qhKSZ5BpIrfP4UqCUM9/QipPrbX9BTB1jH1mWgH3/9YEgqrOK
a49h8FRxI+M4z4DQRAp0xg26/s2WpPGPpFL6FMQklanYBeZQZKCEhFfP0n1SPYGcW58upXEk2FO7
Lu0/WMinOPboAFgttWktfizlaADffiHfKmdBHsLW0bk9q7fXBW5/qn/lsZXTJipFRSqRndPGq41v
GjKvjgeXs1UyhRV+CmGLM2aW10OuinjNDa7oVLapWwlqmNhS8xpi8dpzyxld+WQac8sKOQPNmlQB
5nQve43fg8Rr2dv9i6LzF62YuzU0Yy0NPV4DOhaogluDII5/y9HFJZzC0/ZreHV+zMs0L/TW7ORk
YZMwf87O4ja0ffVzGeCJnMAuueObWyvYX3RbzGb1/u7NcSL9hCPsvbPstafhBnwODrnN8Oy/MU6j
Ldq5m/s5UrMnc7BA93PdLLkmwzxTS0ntOjp1S0WWYBkud2ZQHivWgiic+3+ze/1FXcab6CBhjbWq
RSXDSkHftGib2eP90pFH7+eJ4pA5+m0+6LAHopnwkgT0yV8PuDX0gYixBJBav7jJvczHBII1nFp+
R34xwz9uw0oSc5J6UYWtKSIEEF/z28flySrY0vvP8nt7N+3k9+uKSZvPfRkvWNXQiWGyC5uaGUg5
wIbhmE+jQ9y31/G0hNfRsiLMG0v7yEUz4WzezS6gLM7RQ2pXO2HPm7bYDA+rX8HcmBHbIQHaF/A4
82Oensl0m3WuDLoMcFhfV3iz6LCSxHzIfJYU8AzAgWah+Qr+DLyxyokTFeTFY/35DT8PlfmGqqSm
kZk2mHJLpMRJs/wt6ssXtRhfzVC5qxL1iKTamvP8pFbqTUSHOxM7LKQQfneTeiMBUccCytedXKqv
piruR7X7rnbNeze0VpqPy6vfkYrOH6fRkuPMigblJpDT93JEk8YM73Kx84Fpy0n0tuZxMEf3qRVz
60AcONZEj+FAH3pnDKzUSyrLUl+AUg6Uh8EZcdmjdxVNUADd8nKxzcC3Es7EdbNt9ZbmED41eKtM
s+aEWTNY+Jqcq76ZQKwEMRFdFWRZD6cZfsS0BmNwo+kxxVNfDF7C7EUfOX2Qq9JMlDO++pVOT4kg
phTpZPVc5ScMRhLRm6pHmXqjef9fmD5kMWE9rMrQaJcirYgUVpRnq+YtaV51JpDARvJcE8dJQp4e
awBzNU5CIvphdY+WKOcjbRfY/u8rQdLiRVcBb9SkTMC6BjLzu8BX95KvpJaCVqvgUr+3C1D8AG7V
Lk6zmzn8uu92uFuJZ/zVXNNCF1tRhJNuT8UBWKUnzQosjIIdsEDBcSe8U2VcVtgCC3uuUUxswsga
w0tvPgzhtxKEfdftYzMPWynFeC19BoBAVAFrrQ2AV4QVGavSCvB1CnZTZn400ptZBouS0cy764K3
1tE+PQu+JuNZZjEJS0PG5c5Py0jFvFP2S3++5I7R8o6S8SKpQop5UHG5i/R3nNvlfC8Gblpz3qtX
oxnUYVxI1wxyFoTIxkpdsYMe+PaGpSk/I91XeUzxV8OZSdhB2jHJZLmIIEptDgOoZrqZZxW8j8OO
zgL8aZqrIRHxwD+Q+NWcPJCdq/GrRo+BFIJ0w8t5oYbzmT6u3+p2i0HSDmOBIN0MgmVUt3pPHdr7
SfZ63fB4chgvAlsvlZHC4vv8gt6Kmu/K8obG3nUp29n558X6eC+s1MknkpYiQUqnWsReDBxZB1gp
O8AUTbftkTyk3xd8+/mbelvbpc1Ll3k2wvqPMtLLVsdpKsZDH99R6lzX72pohg0up7xSLwMhh5jT
Au1Fs9urgXBjStheCEdOM3NbDDB2RAOLSMAX+SpGmWehlBNUjvvUy+KbAbW5gpMc8kQw8YvGcdzN
Iuo9Gbk03c6UfMob6Ng2uU8tGJMD55Q2RxpqLXoDuikVlWex8doKrQUeDMR2+0v+FMUEqXYM5bob
ESMz1Di1drBpXbz3s+m0qGmhFGxaTSk+R2CBjWLBinTT6eNnLLrcUBO0rBo5hmimXDeVbc/4+ZMY
U6xCBLPZhKMfc6C+B2gMhM0Zc5X7aHoJWh6L1fZDfHUCrGWGatSIEyxfepN844BK7hHMig/Fz4VQ
IsY04sAbCdm+a58KMpFsGmg2FkKNz5tndhKBLR7k6tfP8D8kH58ymCBGy8TEDcFbO94vzqTC2LQH
kJbQWV6/047ycKF5JsuEsyEWqVYVyOp65T1MvDEEGmv6prSje10xjhy2aRoUjWQUAYyj7oFaHhZ3
gxnvRuEX/ZtdCeQb/54gW7NuKzondYmqnQGetyFxJpDO9LzdTI4z0RlngtGEUMRrDEmNLt3pYnmn
zqOtaNw57M20TcGymG5g8BDAGF/9IpXqrDIKpAAa6VxAmFgD1rksBatbsvRLm3PBylrpTm7pKU6p
bU6ZT+F2klp5rQ3DTpvfuvKQmjXozzB+GU68G7F5DJ8/j4XXaeYQcLEdionAhnIUWdgVugRv1HOC
0Nacsymv5DDhQQBckaoPOO6laAlEWLCdlKjTKI+phWY4oCpRduPI3LzsK5HMFxYrPTDIDPfSiXe9
dlfxEoft6vJKABMspLzGNB5wZrEF0u5Tp/rV7pSHGSipyyO72XG/1eYNXMlbFF5FcnkgRi93uBeC
cTHTc4nrF9kz5aT7m0FgJYUNAtOkx0o6Q4qJdludoVv7VEZAFDXs7G+4YL+YBRMCKhpWmQC8YrzU
ygWPDENzy/jv4AUgu60t7C1fDDs4AxjzujPbjj0rLZlIkLSqlqUlapSKX+8V1VJR2kZIsEfiLyy7
4aH60X+7LpPjCWQmMNRVizL6AE/wz9JQ+1FI5/Mm8W4043AMpSWBKAhLFGj23WDex+24h2/h3C6e
9bO4HYLc0Lkpoc5C66D8QhNigVSsToElWe0593XeSBlHMXZdtFdEELaquG5TChBFTJoUYb8Lk5nz
POSJYd1GOgXyqJWiM022LhzDwFX/YoJxbfUK4zgSs1aDwoDxZYNjDs8NuNR5aci2Fooqyhi0VkCt
8NVX6FTUMinD+F1Mwwti3aEpGqc3hf11m96aeYUqn3IYow6lPtPnFo+nxsVgk5c6/Y5cJMDi6Lc8
f76dWa1kMZatR7U0T52I4ZTnej899bvZnw/Vx45Md+T1TLbd4P8pJrKlPzku8wHE98SpI/AeTX43
3QyGJUr7hhdHtt36pyQmNJZ6mmWRsbQUjJdWxsh+ZWUNqoCclcn/4PI+5TCGPUXl0IYdmPwWrpv5
BCBgf6Hc7gFsVnklECJ4pOIc4xDZMqA29mILYi5490N102FNsvGqPUAUADTJ+1zX7R27mV/tXQpz
I8pKA51X6ax3v9TgJs7/Llf6PMDlN6zib6CHIc0mfKhQ26ein/aAz3Kv3yeeLTDxsIiDBvgeiujk
GGpSwwxzh9IdLTD6J416yXHhPBNnfESukTZtY+ijEs2qA7+ZqB1iTsTU7KZ/v67Y9nP338srEsZR
6FHUNlr6YQvL7lK/a85Lm67/PTkLZA4InUFiyF1145kF4zLkoCFZFmKwYWplMGOdO3SU+/G+ikY3
meiDMGNGSU9dYBvd1BVWAuR4B9raIymwqhmbnG4C58ew1cBOD40pihExceQdKLMmDD0WgP7mnPRy
j/9ob32eNFsRpGKFsRgVJ52e2n34cxmKWWCHzUN9F3k8p8wxWLYWCGAdsdWX6QDIK9QXLDvZlXbO
Uh760/bZLRMwuqZJCov9OIfZPLViL8Iv7jPVMY2bufCuH9z2dfgUwdy9zhRJQpGkOT2iC3Zy86e+
96LhRcCr5bqkTWWweyxhGB8TN2yrZ2pIXJdLE9kEBKgSYFZW6U4T4a5pLHnEH5awksN4/LGiZR59
FGoRnLGe70Vn47HzFtjr0s9e/oJPz5RX4pi0BmXhMtOWSoQS7dX0Tku81rRr3qDItidZiWFcfVWK
8aALGOuP963XOwAVvqhA1i4t6XEhfV5gjAM8wAouohTvOJfPuvb/Up/otEMCCgw1DN4sVHH6feOZ
4KkFjvIDjziNZyV/2GNNtDxD170Xgn1FdKsZ88f/hzWpJb+4ZiVMGBirWRw1inkYoSqsIcXbKw33
6FrYuU5uzBIY4kOPeerZTSSAAoa8ZuF2aWD1PZnIgJ5PNoMjF3m9LR1EMMRV5xZJpH4XfiAn14Bn
57Wrtx8vK5lMXCgDpe2nGdNGC1qzDrRmwVbdhQlvGW1KQdZhXb/xm27yUx7r+sM0VCY9m+H688cp
BfJA8xZWgVMDm+K6oO0keSWJySZjKvXB1ON2ANZE9HQvNKz6JdgtZYn+HtuWvKxy+1IYmBnUDNB7
s6h8xtR2c1pC3mDP3gcy5qE+9gA7DKzyQD0ep/x2t0YD2KGsaaIKTvGvl5B2pYQhb1jrsjBcgQIP
w6a3zVN/mzqhF9niYXSXpXn1e2lPrYU00L5+wJu3UlOBfQ3sbQXkOV/lt30SYMhv8T4pFkVsUr2N
4+N1EdvWuZLB3PyooAYIowc84fMDVlVcaUZppDKw6IMNiDI7d6RxorK3tVhzs844BVVv0Wbk1S43
jXb1M5ijjue2F9QRnSM1Sp2hkmxQN/lTlFngGuU8upf79ocPWolifEA1CQYY4HCq6b7dLzAuKoow
NUYHOCe7OSi2ksPce5qAgS5U4WvC5pGEki3PtgFyHAUxqz5iej5s8RBSOS0Bzjmylz8wKkkXl1Kz
Vto5FrGV5jKAo0HniOGcIZv35ZPZABEMuo3ifDGwUVF08lEuuxv0jqwpe5uw45Smxt31I928D/qy
vK8aMt5dTNAfJcWMO2w9gyDSBdJzMnupsLsuYgnofxjHSgQT8MWmm1o9QRLfdUs18h3PousCeDow
d3o29KIEPRtx5sYt+5tCcVF0vy5i2y+vlGDutJgFVNMi7EY07uwhN4e3ku//gcQzuQN7y3W5dmLM
zTU7qafZ0qvJW3+OnLl+6M1bMbGm9heXhGr5u67JYq6uibeGrCXwEmPxLSjv5fGnHo7WpL2F+f31
M9z2/aszZG6vQUAUqiwrieG+PYUnLLxcxFfg3brUNf8hQq0t/bxw6C6sZe2Zh8PKUZXF1EkqoSBJ
DPmi7IKiI6hPeitZoIuaZF57ajvL/dSVhdNBD7rugxrjYL3XHKSD6s0haNHILXmP9iYG2PVvySXx
eMk1x3BYaB3SqlFeGZjPp9VzLHwb9NoC7WIQnhpaOe3A8VjbgW6lJOM8KFAA6oggmC9dIcHCXPKP
7Az8Jyu+zw/gyOGVkHnqMZ5kBkNOmS2eZG5kbDmYAEyVd/1UYl4TayO0AT4TD097yysrsi6hgGdg
jY1FdC8JVYagwr3Pg9luW7fHvmArWjU0Td9oLYCOi5dsbs4ErWUyaiZBHA4YlMT7MovtRjx11VOP
KrBmdRPEHdXiSeTlLFsni7kPJGSYD1uqzvASq7fR3JhBECvwOArmP0nrqQYefw9R6ZjF0Rw4Odim
3aylMT5HDomgdBjc+bCb9lGzxyO5xe7soT6AL/Dpb3K+tTjG72D9JpiMGWZK9IdmtuT2CSMb133b
ZnV2JYNtp+gkL8uSwDQlfwHC0T28gl4iu3VFu/hW2qnNe61vBT3UMglYfQ0RcKxM0COpEYktRtaw
9HunksJWwF3dcvZhNivAayFM1BO61hiUZddCC8+y6IJjr0TertmABQuEd6V6xHvFrv8iJVkLZWyR
0GZqko8xFsVwqxDLlWFwxPQT75NJG5FvLYexQjEcM6kPYfOVaiXP2kE/BvsYkAZYZcYqTveDt+aw
FX7W8lgzjOspDIJIcoLwHC5b22XsjuI5woRc0XA7pJuO69M+2Ky1koLMyLE36zy3Xrgvf2JEx9e9
2CnAaxQ+yDeK4/Yu6S3+KtDmKPtKUTaTzVJ5GJWAYD//ohyK36oMyoXEpb9MUEZhnfoxOekHBZxV
2i73/wI+CJCK/14LtqAZa0aft0qAqkt8Ehq7Et1Zcg3yq4zer994zv378HErj5nPVZTIE76mqtzL
4FbNv80Cx0J5Ipg4kJt9SvVIR3F2qq2Cmvs+BaxcVe//O00YT6LPc9OXjQbYgwRj3VofWhmpTlFY
+tflbL2j1p+GcSZNEuUzvg8Gd/Eylv1ifs2w5Tv8vi5lORQ2n11LYbxHV5AuphQBu4uac9AP32Qj
4iiymciuZTCeA1NoEdiEMTPevqpO9Az+p3ugl2InDHsTTmI3znzfu5FtgiFTO2Knj5fmbb5G1j+A
cSWtGQaFCIDijwC6UByZ2T/t+32Oubvix/Uj5YljYauIrgTKKMGXLCh5ggV4gIPpptg/KzARxwNj
5nzAj8NfXSwDuDpjEOJwiaq6YYBpckwwchRaEtMrRvKBfrOSUSuplnUNFGqK2JLLhyI9dHPuaNSL
58JO1Pc2QRX8zVB2VeASXuOOc68lNm2eW+xKglsHZGXvBojE0t9F8MjRkCeD8R0yVmeLvIYPLmpA
9CzIfNFb2Fr5rnNMXz0XIMPK/YlwMjtO0GEX+XRxHrJcRBt3mZFJYCTLsml84CEDbSeQn17+Y+9u
9f2ImRhUoyjJ1DBJHfgDL4UdgdBHXmiudezScncUeefJuJUJBB6GUOLGKcXPWHoalJ9Dyymi8UQw
XiWtC7XKerj7OrlX+gda7oGGcd0stl2wvmxNSOBSZWdw5E6q9Hmp9iRmb8eS6rRaZBcJOdZqyqss
b6dXn7KWP199oyCXMY+cYflKHiN/yM07zcSokVo9SlpaWGpW7JMIAILxA1aNrBlw6Ipccjq2/8Fx
ff4G5qb1TR/XYYS65MeInze+0PP0KrpkZ94Sn2uVPI2ZO2dkyaRNDTReQK3z29zrQWcjHxb+DnRu
eT5s21w+dVv+fHW+Yh+YLZBF8NZ/XpwyiHHt5GA402VAkpU50suCz3XdfBYj/9NtfopkInhRxlKS
jMiYZ4xex6MVDHtavsXmqxxxH8E89ZgLR5McMRZLUyi4JTf02NjNaCdP1Mfc2H56rO0itAxg+XBO
lXdBmDsIFJY5DFPcQQDUWGNiR4jetemqvIu4/D3XTnJxpKuPF5hpaIJSASXL+FQlz+mP4qdpS+Sm
MjiBgKMQW/NSxmQ0I6zTOcpSvY5KyxAba+zu+z51rhsH77KxJa9ZSLsGU1dLY3dBVRduEjvfyf4y
N1/6Bq+7sVymKyfIlrq0iuZGCKIFp5RLP+/0XYpR/esabUYzDbQ8EkiANFNnTHDsqJAEI1J8Ugy+
MPwGR/VFKeqjBOASdAF6u02S25zqfyNWR72J6KYhERZTF6sjqtK2yGBl04/pext/n0egUwFnQ7xT
jPu446z+bJrISh7jqPVapOLQoJLQ1t2uB5hVXFYHcJU7mcitGG41cFBm+lc3xiGnAWnKWVuqFkAy
WHh5lH22jK9xeXk229JrSYwzRq8fqFNIIVCApbvqEN3VL5Ns9WDBWPwxuBmx4Vl7MqdismkyIPgQ
NVgNQYr+9V4LgMsWEsPEGwfzQZ1hNamjJ7aRATjL2EV6ZhW1Zl230u3P9ymS+XxSD1iYpMTzretq
e0yzW71ILZJFwKfjAjAvP/+PS7dSj/l8aOUEtT73/3y+ycUy6THw/lkm5XniTf+/EsV+PyOXwSyP
zYYg8xP6ogwvecLrtm/Gs5UMNoS2NAy0Ceroxa5pT0IGYKkSUJcXY+R8JJ42y0dc+XuSVaGSYkzN
KWvETLx+4y5x5Sb1r9sCTyHGYxE1G8MM1K0oaZn7ZtRfelO6jw0MEZTSo9nyXD7P2ploKadSXgbL
HUtP9T5z+2PppjfK7u9SndV3YqJlJuj/O7m5TCnX31KHHnRQgQOnwUrQKQItm8+DAtps4Cx8L/97
k1ksoKAb8MbuO0xXXoqbxI0SqwS05d58up1AhPXBxrgDHl49/HeWwi5iYlh7EGMkWk6T6bssTTzg
c7mpkv6V0/9Uj/EaYUJmWi5OP53JkQAds6amP5qqrwIY77pRchwUC18bZ2jQagFE1f1DGY8+6bEt
0pcO6Ht+XJfEuWUa4zNkU8Y4S7k0TnQ/Dx5n8Ux5Ky88ZRiXEY+l1BnL9FrfC3fgGbKHujsGtHOb
gvBeL5tJ4soEGacRyFIqgC0QlZCDBKj74Ym62bnOLcMRfmkXfDo3fArc4kGLbR4VA09NxpGgQaQr
4YQcRMwuatvdCWCdDitqxdP0/fo328zjVkoyPiTLjcEIBSRZYkLtPAssWeUNl/OUYdyHIAiFSCnM
okoba+oxWQQwzoWqvdM5rYvtwsSnNuyWZZb0YIrq4DUW7HzNxpiAQ590t3FqsNVqN7ylAI5m7Kql
NmhtN6r4TKrwFsVnI7oRk98i5XWzN++VIZqqpCuqYfzBCBAS4EMuxSRS3Hblk2FeWt5wwKYmKxGM
GeRzH1f6gCxmyBsrJ15EZSuqHzWFO6+4eLY/cpiVJMYa5BRkD+0CKz0ASmu5V0sxU7GIl7sgu+IU
XLYN4lMaWzodwjRr0wiYwq0zuOW35lfkA4cXgav1F2hFnjzOMbLFU6CG5lWlL+4JnC3KPm480h5B
knr9zm46JhAeGQYGnwBAwDhBtZsmZSRLbMzrg14VO6Jhqs3IrFKJfE2KAIgpccLiZmazErkovkqg
RlJTFZMNCxSH6QUZ0vdOuTHIQy0BmiMNX/47BRn3V+a9OuakxvO83ht0r2jgUARW8GyF41Mevl8X
tv3NPk+TMX1ahUEOriviaNEBDaVlhzFQnmbpr9zg6ggZw59mDAkrQoPiH4iW1b0S3krRZeo5trHd
M/4UYy5PwNWXUouy6HsVYqZDf5KRqpVu8kiBvJHbvI7qdtd9JYt5boH/NAzKBIaoADjO9GKvPVbg
GvSbk3AgqAKr+/pvNhmwUEPwuNOAQvgHpNuQjX0QLo6qbndJRJ0oqN3aTDjHuHwM1kupoB6RsS1h
/MkVKZlmgNU8XGRg9mK3daGoW5gveZ2kLc+uqhi7UoCSLYGm9OvHkto+AuwXtCHB5LaFcqqjxFGN
cff/b+JrMUxiRowUy88F4lRY77HKGoaXpLfpxCk5b57ZShnGLQH6QhPp0nfuvXafe/9s6PLPbCtj
WSvDuKIpiAelxtKmk9U/osGddE4Wu3mD1gIY75M0qDlhaAWYQFn0EiTTcydl77oBdEtAwOSj8RyW
6VkEELQm/xKKnOOOtjztWjrjjlDAyIiM+VNnCtvdSEyPZp0lGIM1J7Mfx5F33TS22K/NtTzGLSVJ
rCkJEHxQx9YvAZKm2FN1K3qKMC1gwnlg9Ql9RijvAmDzuuxN69eICZIjXIA/2Ku6ohZmlaIjTYrS
00q8G3q6z8TZvS5m80Q1SNBQITQ1hdFQzWczSDpcMh0IA+ZvHZAi4jFBcOF8uW3D+RTEFnsBSd8W
VYDWaSKQW1nHdkIbxo7aKn46TMeSzvdlOJ9jXTrPAXDq+XAUW4mBuvoBjD+uxrGepLHCPe8HK4qG
W73LvbLPPJHc9WFjVSF3gWErnVuLXP58HW4irRCV5Ru2jvg6ufnCP1Zikx0vQJe0/Nb7ts38+zFV
xmOGAXa/hAGt4/iEtpXT+YLVAFNNAKUnpkCsDxYyXt9lK0NY68i4Tzk2s8TM4T5H0RIyT+rdJDjP
A+fxwtNs+fPVSbbtJAWYYcN+dvBSR8ohoWRPM+3n9cuwmRGvlWHc5ww+NSEbsQZOn/9pTIMSOwSL
m34WfHW0wBvqXJfI04txp0E65/9MQjWmfiwl6Zhl1Y+UqJwMdXNsc60Y4zhn7Meq2AvEuE5sidVr
npxC5TKMftucpuYwgssXRaTrqnEPk3Et1aiPOhg8lsmM8HZ21N0yhTJ8W9aFRh9F7r/KFz4vOFsV
w12bgzpEaKLCKaq8qDyDveS6Tosx/5H5rEQwPkRpaBbSAs44L8ER8Ex40xebfarVd2IRscOATsFM
YedVWFtGG1u6DKqOm1B8ElSfEC+UfLE8ldQxS15HabOquJbNeI+WzEuDEd6D+IDgXRK77z0ggRtf
iy2wcrgKOuMU3WJeb3ozNVodKuNBpL5O0ORCNb0jmau3gtf3rVNQ5XsmdJ5YU68uQmxgdsLr9Y/J
8Vzs3q80GgYVKuBYTEbnZPTRLF3BMHw1bjk3gWc1jFcZwZKgzAImT6rytwpam573kOcJYLxIF1Fs
Fwe43cvKIXlWnmJvGixAIDnLPq7ZAQiVC3PDOz3GoyjSWPZdBGsxzNiOCmxuJS9VfWn+ZvJE1VC2
kghYv/9gfKQBpeEcwTrUyqnVtyCxM8O7bgibQ6FrGYwuU6GkmUCR5hXuhNqY6qGQ2d00GP0ud6ON
rT9HeZF97Iza5Cg8Xhe+fY6f+jFesqlMQ9ApoKRM+j0qPcBr6iCZmO7/Qgr2BGTRXHJKlbEQWeyS
QAyB30Yb7G5WhyHYBXNuG9OP63I24XnVlSDmKE38A7joFumAF/idj8HNIyZ7L6GXH3UsM0ueakcO
KOMtcszPPO70j1WAP/zzSjpzmJpJUR2ZRgxYVuJOCSrXEMxjnZ9zoNlm4ZtakUNrRFYAVstBy+5E
o3biuQKlYW61AAOn1eSkTWGTIgROLLVjMTxEcfw9l9BHBKG3NgVWN1ZHI6EPmVHeGUF17FL9DNR4
TA+laEzLAJX70WLevRruq/Eds4LO9QPeNJdPDdkgF6KBllRqgYJM6jdkj2K4laj3QVlzfBZPDhPp
MiSuej9iq7gcHopxX/fvkvYmN5ybt+n6V9pIX9O63qzqUSjwvYbMV4u92r3mxh16SyEaaOqzlHDu
2qafXIljItz0P6R92XLcOJDtFzGCJMDtlXuVtpJkWZZfGLLd5r7v/Po5UN9plSB24Y772WFlgUjk
nueA82koEkQkjcxIxDRXFY9v7k0RnD0Avs+zaHk9jDkeQCafovFaG29NcqyXYMtULNjGdpu1dqoI
bmvfgp2djIuPy3bNhjJCt1j52Rzy0LqqgeAfe9Jt5LOhAvPx706kcZqfVdE4/24Ma5pUNwDXZILi
5eMlKsZEilnDJfZjfVI0/VAVqhPruSD22qV9BP+ZJRML+05YB/ooZ2oKpUgqnJEG9DfWHH0wwzWw
LKZr3Mi+5YG/DkcdQAc0Bc0TOCCfRFXK/ZD27CcwBTtLQ5Q1kWLS4CfkmGtLQyXEFJZDAtlH0ISS
nuix737ZM3Hcl12HaslGAyVEaX6kljfquU3175cNikgGMwRnR4ppifBBYWXKzp9AKNsirxI0C3ef
3dkxOOeTqSuZqFnAKpu3pfq45O7lIwg1g3M6WEFSlIniDNbj+IrFCnCCYGvdzh8AROXkgXLPUMNM
e35hq99Y4B9c68vlnyA6Iud4topqxTpivqyuU68jVkg3I7wsYtci//MVUeT9eFGTnlWtNcxIgcfr
frxTySmmgz2LelB7+qCDdQdc5gSIzjy6m9VFNawXlsXkPARgBxhqoza4fJLdZ3Qug7svrIzkc1wh
dlx8xWdgYYCRuFYCFqwCXOU5fb4sb+9ydBmpDWrVVJb5QL9fq2JIgLfgdvOvZL4BMeTlv7+bOZ0L
4N5QKlUYnakggDXSlOs4tPw3Fp4XCpYyxcMMyIIOg6jysn9T78finlWkjpHUblgnIlZvG5ESFrJs
J+qfYBedH467LD1XN01iLSClnuxxDksM+9WgUMXEPlkFmsH+Fh+/ncvinpEkjTKdDEyEgq/ias43
t62U00rn2UVfNDCzxk7kSbTK9NZ4vCCVb4zX6GXkcQqVpzfVITuAmPQ6Cho/PgIy2tZt8MXmgfbm
XgA88t14EXHgCC6S75QnawxclY2NkxFwROWZX0fgX1X7w2U1FYnhgq3SWsrYaIDeOTfgGsQ8GWrn
i4iWYLfthRRDBoE3cInBFfHRTC3LNk2YXPsbChDLVF4dkMxh63XTq2onXuQI2+b7WvMuknt+uRa1
mlRDQ6PYuDZmCWu0PXXXJfPypAtz8leu9EKqtM9xnkEMhCK6jE6zavEgz5VW5jKVJBArmreD5Kr9
KysLTamNDrRfUwdjS9YgevI7dbyPUrkYyCi00kKuT94GBJYDkpwDlhf85Ph/18mPgphNPQsLqiXq
0moFgXjVt25keh2y40U0u7HTFPgohVOWNYpVOps9QT9Wdigcd3ocQukmCeGkT5e1/3Oq8VEUpyTJ
TJVC6WpAHzLo2mOsXxXqgM3F0ok2n4KAGMS1lyV+fm8fJXL2uRxLjFeMJqbl+oeiQUXrQZ78yyLY
n/houT6K4Gwz0Iq6uW1b6g6JO9UHqyr8mD5ItVM30f/ZenwUxZnmEfv5lKga4OaxlYNJgCw7zNUm
+GTsEj6fB51r3UQ/ivCI5o0sDebQ5NRNxsdkfMmz4vuC3HuRRkHU+9lksNP8I4jHJk/rFr3EJqOu
BYKzJqxAvDonD73xfaPPW/l6+ZZ2qrofpXHJdGHF+ZZhWx31udlTvcynYJm2ywP1u8A4WeFlcaKz
cXbesGJ1qDdoOnbHKy3UgDkWvejlS9e+1qKhMsGF8RAUpI+wx502zAo6CPKDrfqlEgJO7VigGTsx
1sdvyBmkbAb5ZV5kBDW6drW3FJueDBFY+ouh8z2+LW87+Z1cu6JdfNEReRvVz4kmlXAokt4FatP/
snKwi+vKCemw6JBMES7oP2G/5czqLtE0rCPBXumkT162dcGwAlqZdg9GEVV+J6d+CS4/W9PjMO6w
LzN+vaw6+ybr/VlwJosmppwaPR652dVBj+eB4YiDosreZTGiT8qZLQx7x3XbwDKm2rcs9azoauh/
zCLQKtE74CxWbMUFMDdH6o75IZ7utvTZGE+6nNhVRmytFw78MN974fJ4mI1lWmgRp0zeEXQMKA6U
KA6M/uj+DRz5B8WIDy+CclYlksD0VySgdh5cOE9w3oZv0wmGx9rLKYoGQmxD9sYunZCzLEWVtdFU
wDyT5kvTq/YiXq1jf+KSCC7Ama2tL6XaAgkfDoXpIjC7IZW/toIpqAIR4p/oPJxNMVTdRMsQwjSM
dMzHeXAu6/m+e/7nOVHOdBT5WlGzhp5bMwgHUrdfvjGIu/5BnwTRjeDhUs5wtEOsT6ZqUVdt2jCT
MWA01D8Ufbu/fCCRGM4+6EghOhTBNNcYsxsyLO44k2OjrAL7IHi5lLMPRlyDrTCOsQLc2HX0UG5O
o6NCnzprZtlaImifCawRPwJTpXOfkR5BlGo4cfwIxmp7UCe7a2pBCCWKA/gZGGkZlZZGE2Wr4aB/
9zfwUeQ1xntRUPQttxQcTCiPsxAxkE7mCNYOQ2faNwMUGOwpGfeKwzhRlpfLuiHy0PzWY1MCBmRN
B0TYYAnVfCU0HqTb7qr3lSO1gZrmNU9jbCv/TfP5mZdqVLWFWjlxjfS6kx/K5EHJBCIEz1jjzATJ
t7ScW2Qpm/GqNDdkvJ1Twxu0WxnpnuAjCpyIxpmMoUlXPWJpyuQ3WFVVbKwhnoY3OuUJ9MYiJyLQ
fY2zG8ZACdHLjrh6RfwtTnwl7/1Ehg/rxuDy0QS2g29BdpK5VFGMi0q3A4EtRElblA6JRHB2Y9M7
VbXyQnO3iXpLPXhdl3oytQQnEX00LrCYkxGbZR2e8ZY8VKqTKpgnG55NNbz8wQRi+FZf1xBTH7IG
76k7DOt1kR2z1pepoDgvMhL8UpemV72px3i2k098hNdBLdms7T27lScdUiHUNfs6nzw8MYnKyLR1
kPrh389i3FYpBr2o4BSVxxHjCn2QgLs1k+3lIb3Rvm/YnGMFU2d8njI7NwTva/ebngnnIhg5mpu+
iaHfQ41xOBRrCrdAqJYKLMbOhi9iszM5XBjTSD0mw4uIupO82BlNbzZq2WakelamBNJaYehQtomU
BXL/pV2kwq4IcFA05UT1NiDGJJg+3nWo2Pi1gKWMlVt+WzyPi6TvZPyczoxDVb+iya/NeIlTr6WD
16wC7MVde3kmjX+GbUTrTMYNy3Fkb6S3qdTZsSFdz7pqx2P5cPmdiMRxzzHKcg2vHklTpLvZ4lsE
cUJ5oxcYFBFB6e0GjO8nM+WPulvJGogVJ4QKbXVrpsRWuqfLZ9kv8J1J4F6H2mRRYyGUe4t/0ysl
jAO2w6yGvSg42DWWZ5L4p9DPTUxXDYinsRc/pEgeMCd6HV1H4fztDegaDU1R/XL3+Z3J5J4FRhfa
TWcJBHbPS3JM9JtiepXI43/8iJzDNuc2KkdLB+Bhh71YTG1bdhJfD8SEncaCna9Zj9UiUPr9J392
Nva9z+xa1ivTqqorfUNY2dzeGTF3dWu6TeKUB8ySeKZhm6sr2nsXXSP75GdiLSOv+xKQ3m6dHwAq
bhPr0Zh7R/BFRRfH3uCZlJLG6aI18EXZQfPlwsbk/THyscvvEw97XD5SeX++EuVnO41CmNGzb8pZ
EqVvC7yHhRXOFL9E6awPTBcGhQS6PzwVTv9H/uFMIGdL+mkBiUpbouytTA9WOYOu5dtY5KEKkk3B
J2W24pMffBfF7yLpOSHUohU+qezXUuZJWzBPz0n6q5kBF+7o0reh8gUyBfbL4qxLNY+zlo3g/2GD
golT3SWu/FKgxwUgFFt9xlyWwDYL9MbijMy2qOVUZqhRJOlrXl+36u9aciuRBxC8AX4yhNZ6ZZoA
dXK38m6qw2W5M0UzgqIvx5mUJVEykgHtzS2K4WpFtRNEls+Xb0fgxyzOgCxRv0lKibASHIxJujpW
tQAhuXII8IsrQUBgiM7DmY0NeVM5LAoigqbCaHt1HDFsrKYbnraELGCcXqbcdKTtd531J8RxLga5
D1tWuMrQ++u6+on1SylkTyPVkaCZQvSxcFRF97Y5fUhGTD1F+VW2VE5ujjdp+a0bDXup0lOBWGfK
NHdWmq+WieBj2IIh3QiA/0dbsyR7IdjEJ8+jnt7HRWMb7ewozdPaRpadbu1ib+oKaH1M55e1k0Tp
UTNl4D3VV0a+PICS0M6X0S+qzs4xixe1QEGvrBuNIqIEmyXtlHDJXqSi/NFbWCCSwF5Yxd9oUxzq
ofG6DLBYa+9EcgwEFs2rtuRV11YBusHn+Bcrt5hGIAC0RzTGQ+hICZmBIrghXGlHx1DdYgFwJlUd
bXQW+i1XwMs1BZc1a68p+0Em9wxla63U3JQZJt3obW7lZoi5sfBj1/BMql0FVIAXt5NVfDwl5+m3
yIQSGIhjOvdvTPrIja5HX/VLP/ZFzcqdPuJHadzrHOV6GaYBVAu6ZiNpxsbL+KL+VLzc106aK/iY
nw33R2HcO20IWSXMMyGBaRJvrY2nYmk9Y/u10BWlZj1UKWtJqPpdaxa/L8sWGTrODVc1kPe1EvW3
WL7fkqvRfB17ka4wXbjklzif25oduucLXD3zuWiy+PKMZhWjr+mC/ocIE3e/anTmBjmPO0r6oKPn
R6AoxUH2CqimeWifAIDga0fTzzyUCkIqcEuCYA1DQR/jGeSfUzOxpHdB0svYgrsrDejw8oGNewP5
76CcVBEqmCCaoTw3V11F5kgLtAE1uwEoTR+w1Sz62F4TByJdUUFuR1ksDUVfRVVUJNsy92Wlauq7
luW6MgWLlLo+jkruYNxZNP+59zHPBb3lNGfB4ZrqUrWseH1z5JVfG6DtLGzV2TKcLdBt1R+C6KEK
2vDyW9j7nB/EcsFMrk99qet4h3Fhs4ZL46ee6W73G9qDIHixXNF00s6cofFBImdGFwwQmPk2YK1i
fcW6+lc5+qseDMzR6KFlWl8nq3HjYbTVpD9NPbgG1uYlosmP1rLsed3uuuyrNpbHaR6dURtit0OT
bUy2BznSvMvfZieU+PBDOes7IbWLNK3DEEwRTtW3TB9tWt2DUV0XgTrsGHqsjRqqSg3sHQJ+gzNJ
1lhXzQoop7dZPkaXsSlgTZJe22tGddynAu+5kyBjCYRYGrFMEwvo/LQxxlF6OVlRjEWL2TL9HDO4
2yGvX2M9sjt6n8r3wEO1L3/Oz1HsR5lcsKTk8ryYoM0AA+iXPj4kw8nYQiLCWtjbNlaIgnaqbukM
u4K7NWshizQTiMkOaahdlTcEXC7VgJr96pcnNjyVBWoY++Skfbl8wJ1bBFC/QnWqgmbP/ITrNyaW
NJvTxvK7NARVGua2mMOua1sK1CtDRJax83YhT1U0heIW6SfUllRrdTLVoDuZ7wc3CkqvfEKn4Btb
D+mcORS93J0L/CCO82m0qHsyMjh9zImFpEdGXkXB0vwG+48gOvhsdE1FB0cagjuAMICt4qNjUcFF
b+oLsED6yEsGHRtzqq1FleB970kBRq6CxTFoChBzP0rRja3Japk1dhafpkeMZPbz6bJK7G3y4E//
I4O36tQk8yobKKsNvhks15VPPbBngRNNeuhC4960VbtMABUzOLm/hn8w+v5BOmfcixkjp02G6lSq
+e38Zawae4hH5/IZ38CBPsY6LJR7PyNn0Kuoi9oExFZAskAV+Dm5M1+aH8bT6jOmcfmZnJKArVra
It8luD9eSwBNU6lxDRycpg8T8wsazyMRuMf9NOP9aFxI3GoxmbL4rZEUhwzudwRIR+mLENFFoTdv
/xO9NisQ57EpBMazAy6Fo3xgZSHpIPI1e6/4LHMy+FdsVBjkzuHwUznQJjtLZ1AL367Gy2WtEInh
HtcWDd3WNBR5+OAoFWPMPsbr1/QPaNShe+95IBeCAu0Gg9Vou7kdLPvU29g1G1JRGiY4i8n+/Sw0
02IZFMUZQjPwGhijHQXUA+gCKE1dKbdBzp2i8hM7uRsLS737Kv5+PC4uSNUqHSsKE2VoPzbMipRA
LO5kInjBTIs/P+B3KZxKJHNqSn0CLe+Vyq6z9BqLIIJSiegTcuqAMYRKqmuM9awwBHNahXI5H9rE
dORpE9WQmXe4cBy+JpjE2lT0BWwuq8/1qM9lbgfgyjW1M1u25xA1msu6vhtznGkhXxGc4pFiaxHX
tNxpd8Oh8Te4LDsGmQJDo/UY4+0ILNomKBzRTupu0HEum7O+ANuV0j5SWa+Dkd7mXo3FHTbrA/z/
G2GiyTzGpW/LeWZKJV3tU0w0z870hq22hWwn9Q1ZTWB79zYKzt+2xRlfSUv6nmzI01sw8mUvxReU
Jq+0zInvzUPqyL50zP0xTEL1CuJdC2v+gjDkcwLwoUbB1xKtDhDQloxOeJ89jshELACiL7dS7EzS
r8sapIpEcSamjZW6mCsk8CCADFvwMyvt4hoxDHOaMk5KRLCPSZeH7dDaVEV0p1F7aYxgVVRbGvNf
4yj5BTaTs+S1iVqsyiBz1GJfLu/7ZATfAOCl096x+jloIpjJy79e8Lj5bScpUzs1ktA9yTpsVN0u
85OyBsr45bIUkZO0ODOlDkDmAhoG6lP3qgO6C8RQhrfCSarPIocsug7OXClGB58C9HGXtoWNQUc1
/TlqPzLgcqqPglMxLf73F/WpiDI1LYp8rBDW1OADZlm/8pDcoeftjYflpgqSm1oQ97LvdEkiFxV2
VmFKQ8/qX7pf6rd5931LnuXmBbzdLulE1viyxaAyZ5+0NtYWU0PNf8J4AqGAyo4OxvxXBaw9uXPl
ZXLG+KEdwrQR2A+BVaYyZ6uyJs17k+BNtb9nD0X2q8Q1HoYfBpaQNgxvyUCiUbzlBg7hP8U+VGZX
fhYvWBnNx75A/ys3H1d6HOhdlqAIl03/9YQsfDgTVClpa44EYSODTQZpGzZpDccIlJBRNG6A5ZfD
JKgOcigCZRKpEGeuMrkwesXCbGGFbxo5pmYX819LfsyT28T4Knghlx8jldm/n50ykyKjVoq3Wmp2
YrmT8ZB6ZdBKqKiadgbQPHLCmEt2L7ICuwn2u2+lMvsMZ5KlZms7w0SGEWuaMzSs5604elo42KJ2
iFLauUROUtliqfipS8FXQTdXHy3BkMFl80r5PLVqwS9fzGwVgWBgTqGOoqFA1P+cseQm+NQCUXy6
uhjYW5VTVDujJ2B4HPugBly0vZXoFccvGQaKYjeSHfey1P37tWSMMcmWhk71x68cN4th1ugMunF9
W+cec3zdg554sST4kCJB7PRn12kRs9mAnkrdpfpuWIlLjCTY8l+JjjqNLNrh2w/d30/Fae2amtmm
bzhVbbq19Vec3UV/wLeGAOldBKeeSdxmaaLhYSiKXZpo7fUy2ONGO68U5/IV7R5GUTVZxTgWxVLR
xy9H0lYretCtY9PnyNwh4JU1KRGEESIhnNlE7Tsp5BY7IkDUPWRShgCH3gLnXnCWPZgHBfX8fw7D
6ZturZY6DIhhVeB729lBwcAegedF4BxUV6PbvKqH+psUmOEcioYxRGfkVNAYUppIqo6hmvE1Tg6j
lLtT8vO/XRaneUA0xRJ3hzhJjR7bGmuU14Vo53A3aDn7hJzmTUOS9rpVYyKhD43+tsgFL3WnG4LQ
+0wAF4A1m1xtc9HAEN1MLiOXjA4AOwYQwWCnBykYguoGieTl77ZfyHoXykM5m8hRVbVCFZ7N58zB
8kxie3yhaGexpfo1JC/xbyyJHkQDXfs53JlgLiJbuyqjRY4qhn7Tf5U9LKSe2m+jm4WFN4Z/VDY7
E8YFZOYw6UXXEZDTzaWX1IpTbsotOvmCjF90hTwJ3mBUZruyNSgNmIaPHbLiKbQsR3pCYOJDOe3K
sdxWRBUvvETOisRzbURDDbvbA36NgMVdchbHfJns7d4IiLeGZm/P8GOiZFHwJPiWSt8ull720Nh5
dcrkVyMkqN8NpM/ujTMdcY4Fe2WN4SZfZ28Bs051tbBA9iuox9zLL4G9rk8Zwpko3oLo4xRnEcK7
KZVArxr2RdhPL8ZcBybivcxeZ1EJZdc1n0nkDIo1rrqlDei1bfHXBCgwGKmqntLqXmpEm4gi88+v
xxokZXwBiHHGo3xcXIrmvBImPti5HoH1g4HDtz2BNbSIbX2RHy5/WYGW8CuzlrLltQTePthm8PPJ
9LlPTUG5UuBiCGdMurLb4p4i4VqxrhI3dt7fm+Rw+Ri7ceL7dRHOhlSWJMs96+G2akCT4xr9pS+n
fPtxWYroJFzUYSLbb+K5IK4MAMX2eqh/rbEgVdsP8c9OwpkLtcaEa7K+mV62PE/C6FA6+bVpx06H
ZTnRfuO+ngN2ycTYEoC/ucvRN0KrmbKy+HQF/98CpNSabbKFCugQLn+9f7GE77K4S1IWaRiWAjNS
jKuzxzrlgGkJ8wXPSx2RHaKRcTdebafkKDIfokNy95aO/SSDWA3pZ/+qLAmm/Cqvn79mADwB3Zog
nGOW4bOtej8ld4FFpJWT2imsn3Evk2MaH+dfU/6tiX1JEUUl7ItdksVFjmWkbQ0ZMQH29kWd9q/o
uvg9AdlQxmR5MwsucF/930/GGXxTLVHuL5H3jcOrNJ3K8UtdfrmsIya7iksn4ix9Q0EuYlUpxahu
5gMVfHaTWrbloQjSvnG1ovOsGRx/2xg2LRDDtPpqI2jnzU24Lg3It0kA0tTvgGg+KGb2LYo3NzXL
0BgBU7hlQWwaKTZE4HCHwl7K3NFI+qVZpi85ZhutQgNB1mDLtXlfYK+4jNcrcwHEQzIeikRyN7m4
75XVNvD/yhnwJ520ADjQdEpV9SNiXFd65I4bubLI6mHb0UuRMlA6+Pq22dMWeasFmMQsduo5fjXX
503a7uUFnSIqX5f1cgT7g2c0bRDFsztskz01mmNopo2Gy5Mata+j+tPqZvxuk3qFxWYIAD09AOuw
Ww1b6ppvqiGBVhUBhhw9jEl9SIe88ZLUvL98RyI14Fwj6aR5SlRW9hyuq+FKNcI0F82DiGRw4faw
KgXGclCxApD4F6DCIdBWX/TrxZECemW55JD6Iku4P06p/KPefJsGuBUZQKIRh6ZfR4+RCUdf1Dvz
lwUYusqbwy6D+/1PX5Jv0xSRMZbxjFKrWqoPpKiOmUGCJdP8/yaGs7tyD5ztlCLHs1LjPo1KJOdG
B9UREvDuh2nvX5Czs51sYbBWgX8EnrHPVr1Vr7zffrDi3+xPx43dXggyhhsxe5pINGd1K0JUIqkV
gnsiOUWBmgM1vHlWezsyNldq6NUyElu2iODbCqw935Lpuo3qcgx3nSVPFblOwEBqHYh1VUwNglUR
+rbgWVicBa4NOpBIRoFlbpy8HGxFLe0Wj/yyvvxLDPJ+j5wRHkxr1g02Y8jKuIzsPT5OIeOUUn3c
350ILPdfIuB3eZxFkWK9zqQE74AtKzLkON0dMHPW/LCc1l081spGkK/e0KByRLEB+2QXHI7FWRqt
NgAEwiqM3Vo5jVaUaGelxzb5UU00FYQGl2Vp/HwqrYtp0AwsamwR3EiBZlFX2qWynspyE+ilSBQX
122lpapNASO95ok9yocyTu1NLx2zCv+TsqCIhQ98VsTUuoiWTQfrQhTwvlM0worKzp7hz7AA3z+K
8TPZU/73GwP68UeBfVf34yAhDNHlQ1Uf6+mP8pX/1UaN75YM02RpmwU/kCOZlTGol7r5n6yEs4LS
uxT21M8/2yYvSlliSImxxVZu+zRhFAroQWxGaX2WrlXRRvDlIBiEQh8F5qpRzrkJ26GB8Kn0N3Lb
Vm4xZc4A2pr1EMlhPturcbXpxwnNXHUJZm3yDEAezofLKrM/hHZ2ds6+RIZJooHNd8wOmy5CGOMP
wIwcHzB/eUtt7agcMYjmsoqndBABKV22oSAG/vgdVjnuN8SKmNKKXuPJeqijzVZMU/QsRFrK2ZVi
KaO2UoEkJ1XRVb98IcPNZMrXyMK8Tm88TLSEYy95VoV+Y/UlGhRfJYtbDFSQI7DjXHgtfAclp6kB
Fi5EUoOFgeroGhOTdjwFfYPOzUslf7t8tfsf18J6HyGKbPKoGyWIqo2GlbLTLIRerfJVogq0Z7+N
qvwj4xPeRgdqJ2Ni2RwYDTY3v2qd+DvYPLzRNY7SDXtAbPTJCoV+aj/depfMGdUmn41+BasVhifR
HAcBLXDtrKfR7a/RvQ1FDAr/UoV9F8dZ1lldczVp32ZbNt88Vn72aHnqXfHK4G6FS5L7CvsujTOr
gJbJZKOANH1+0pMnKfsjRXz/+1yEVm+KZIHDCrtDimttP/XpCpu7bGg+vibt98tq+C8RzLswzrqq
8zJnVgYLo9np7Vu53jU8JcDuLkr1kSeyKfve9l0cZ1vVSNNXLUUVrcW+m9WXX+pe9+MUKeJiPQiO
xpTs84N+l8UZz3FSBsztM1maGTQkAlw2qpND3ttjp3uyjA35Eot8gAHFMLMDFlxBHV10Vs5+WvlK
V2nEDK+h6LaVeFJ6h/wC7LSCNJMZyEvn5AyoXMN7diOGeEZslU/XenXKp5son+yl9rPWmRvBYIjA
dPHAHEO7Dpnc4FxrfSJjaq8wYsJgad8a/3N5PCyH2pQApQUGCIusfyuYwcNaDQhbb9Dei31qY2HX
bQLlxbiWTqI2i+DeeBKaMpdyBsSoupvytVBObfpVrV+yRWCd39oKF66N514GhN7a9ToK5/Mxui+v
WAYBLpbjjDyi8vUXCx0C026xZN6EJOgP+YFtEokHVQXawwP251a5zCubUaDBAEDVNPgbJFxko0VK
w9mZ1JK2EmwUUFLli9ZfSTiYiGF9f8zs3d/pnHGZu5xUmo6l3txmI44YNDt2oYZdeWTRgtsTHYez
LfpMWlqzMZoWAahyg+kEAGjaAgPGHMklDeEMSNvn6jIoaEyl+upmVups6QQCBeyVyX9lqeE2dD4V
DfAdYtNvxvWGrKW9xKZo/UfkI3TOwOhVB//KQJk6V/HZGE+nOPJpRtbSOQ21x3AWWDTB4+cRqTeJ
LrkW4yLjaLZjQB50g7PR71X5qBjPeiTwt/v9ThUcgzKWki31rRx/lmEoibKaPWr7eAKr14CqFIwi
p+K59ycPqF1B/UM6RKLJy90jnsnk7rbUh6ZlfXS3lStbUn405V+q+aWl6Om6mKC5rEkiYdwFpi1p
lJzAYltg6B3rp3hunSU/WOWDTj0ioiDezZ/ej8Y343uTtlLDPicoP6zyW6lodmtuAP+4Kf+EMAyo
Pv9c3dsk8tnVyc08DYUJVK3iMBwKPw+wPutWYXKrYylnFLX7d1/9mTQuzsxXZVFnglpB0aNp8Vtp
7V5+vXxV+4/tTAYXXZaFJs+5jjKL8dhdY/knkJwqRPwQEKdkVJuOQJ7oTFy0ORR5MkfAkHsrKdHX
wo29/P8trqbXRsCmJyaRhohksn8/uzVKugbDgqz8qRzl6rVXYluKDYH5FAnhvIE6a+awIrJzTfqt
mX1i1UDB+X3564lUnXMDS6pI2txhv2SC6y4OwKXV0H7Wb1Fe/W+COHOxjBUBFzBivEZpnWkEfGJP
prsemDqZYf7SC9G0085eOqouZ2rImQzaNQZZUkBmZXhYK+jY3+iiAZlg2sQBVREqjUUgwhbYjbze
hfI9djCBrWWeILOSs9hPi6OyueWShXEsiMz3E8YzQSx1OFPAIR3zlLCBtd5LTsDKC8Ek4lvB3/mw
aG5BoIh8y33UNTJaGKZ2kXX01dOse3nzeFk92G18ihTOzsMZDWsFRElGk7/3V///gzjhd+OMhdXH
idJZKOIzjMs0bANM0pLvjAwY6HzOKBoJ2v9yoNkGnTcoEHky+7jrzWZe4CTXyc3TX/18ZaQ/L385
kQjOSmRaYdQkw4nSMowl1LTNe2MR7JLuN8wwG/i/5+DMhJlNZl+mKJT23uJWJzawmAcbCniMltb8
UQQi6FN2D5/14V0gZy7qOtMjOiC3qPr+e15jraTIBYfaf6vvIjgDAZRi1YxZ47HV/HwJI+lnVoYm
amb/6X74XqMVmVZeZ0jiSfaUTvdbdWVVApcr+Fh8c9FaaN/1rCMW1WD6TK/a7svlM/yLT//nW/Ew
UJKcoMqsIkoBaQCSvBSZrHpiZTgKPBjtRfcuyxMdiLMGvb5oA5AhMC293cbZrSkyn6K/z/793Hrm
ViJNOuaUSsx9A+fD2QZh8UagXny70MyHaAHXLCakf4KLFSzO1VXls9DkDUvX0Z/XMLoVWep9d/5+
T7wxqNNUAjED5pin7KGXvxm9YdiK0bqqudoAbX++fE/7CasKtgfgOKgaQB0+fkhty42tiBGXZ4f6
tsSkbIR0VcaAZeoSwXPdv7N3UdydmVAKGYVFYDiUIHHMtlvJEnW1953Quwhmas/Uwsq1ZZ4laDmb
sSFhHrCyBeqv4eWvtmuxUTRX8NV0cG5wvjvq8r4zRqQXGl5RchpiZy4Pl0Xs+7kzGVygXwwA3htN
aHhymFwEIejrxjetG5/YXrciuJp983AmjVMDHYgURbHgRFaYnP7GbzKv6d3myG7pF45InugDcqow
K4a66TFLd+mVmZ0ouGVFo127qnB2Ik4VymWNlCrGPHYOvJCRqj/zBbhnGwmsBvVC7JEVyeCQ+k+Y
1VD/edcN7gHXZh3XEuhyoYIM4G/OgYjTeNihnLw35ruXUYTnu2unziRyrr3dilxZeih9v0UP5oIJ
rER7kPVfixQL+pI78DsIyc9EcU6dlGPWKBUyQ4rJ+s3F6ITLKqLlLWMOilzz16YBpWp4o1QBNR7D
VBIlwPsW6+w3cF6/qHVD6VgZbzZKpxojwDesdrRhQZVsdmPcapX+uhUJMO6wRQ2MDufywxSoLp8g
5KRN83pGnCsrB6StqKo7pIzdy0IEysuP4fZDWyfoamNsy3g0zINqXI/rrUXuMsOnCHEmQYTDru1T
rPb+Sfn0oNTptqQtNKibH03pMOo+UUM5+76sx00XJT7MlFwSxpsalBSl2HybsWcrq4VrntQTCosO
9WVA6+Qi7u/9PPLsdJyxafu6L8wOxfT6N5vYVuzYQ7zoTVf00LqjSwqM62bHUhZ81F1PfiaWM0C6
qbXz0uKtSObozwP9llm/KlU9aim5WSgRjRsJrABPXDPG/VytLFHBIrfV3bfTjVZeUSoIVEWawtka
9AsMWg4DEM36n0t5szWSQ5QbnR7ywelNVfDWRJ+QMzeJKsfZpiEszpObZYntZfshU083vqediG1Z
9Kw5q0IxdK0mJqob5fDQpXdlF7Z/NIv5rhBU/hicrF2RJFaL0wCkLV7+h7TvWJJbB5b9IkbQmy1t
2/FGow1Dlt4bkPz6lxi9q+6BKOJenZUWE6FqgEBVoSor875JjkbKOwVr5FzXHlplUhPAFMZuEijd
iHBu63M0u5N+XzYvs5nbpHAW66fF0yXjOCuVyVSyYkyUTsZsiXiAXEyg73+1b9Jg2yeuYwmu9o9x
HEB8mtAOQtJQgdJBgZoL9Du0I3g0nYgAeza4xV3hl8/dLg94WTlviYwLma2p1OcJVaFi2SXpoTfu
RTMwm0ep2MXoixgcH8m5y+xQK/iP+zRXMSGXaim4F75PTQIaBlfIObeZl2SqTLLSDmWZdZQ/gOi1
nQtuPJ068AXmXy1ptJPoGBuGq4ovEwQ5h7f/+DkZV1LWSxeaKiqw5Ul0AA0BiNDEwMmPFpWwxVm8
gZJag3PFuNMSzlGin+vPEKRrYJ0VRUgMMZfdanNTFgW8RObxIc7Pw/yDszZ6lTcMsCWDrm6MvqKO
S2nBpSGcC6DPifFVrg965CqVY0quqOy2jXIWxdYQ5EwH4VRaqC5aSc+z9l3V8udtC+s+8ve2sTWE
QR/bNlRgQWi9cfGN8FTonC/zF/91scFc8rqCvFE141Tke1AloX2q3RR7gjccj8qKtxjmShu1XKnL
oqN4ND4X2qOuf13+CWClXNZCf8LVazST+qafFDRP48HJ4sieraATH7a/yV9S8osR5gqLRrxEFZ1z
+kUWm3jjrkX/njZR+mO56z0q5Zk7y1sKouHifyFJ9pe34+UXMBe5D3sCKnX4/x69Wbx4zpWTgD2W
8o6ax7ThMutwDTJpgdq0i1hTrmFay3yvZflRMMKgELQBv5K5flIsyxIlQ5VEjVmfaCZFXM7Ijsv2
rJpYmOD0Ay8F5xlh1gRN+yQXwT/pitbjtAD38TYKHAexaoJKAmsmCKX+mMNPtQrM4SUlU9EbB1Tq
yAxEVwwTjpnV4HVlhrlYOuwoioiyWVHnTqrtMeLd17Mt8/jgecuhf7+6XWHcjqkUAcsczSV8rJNV
kCrj6cet+6Or1TDXCw+HIdI6yiswPobKk6bvM+1xFvZQeA1JYFaKUy68WfJVT35lkzlw4LwxAIlD
9OiyXTq+DLxElPeFmLMGedc2LC348byonTYDUfcktfYsQwaIQiy2HdT6e/1qNUywzZSim4sKO5gI
lpeJnmXcN9ON0boReZIEr9RvdLm1TV5VhHM8WAiAIi9yl0Ew113AszdVza6LbfDFeduro1v1R6C/
LI6tBNYgswFTLh552XBK5tSRMc2yzKOtNPtFeBgMf9sc/fJb5phUO0KTTRwECBQM5LNZ/JSLB6nV
3cjcZdXEeb6uprxXK2MCsSJ1iajThlE0e0Xpkvyhk+8zaJcP0KEvgtqaOGvjGWT8RqdJ4kJKQIVp
7RbyiTviU8Jz3jOCt4WM22hDeRGIjC82pAfkfkLrJuNO7g/C+LT9rTi3TKZ/v/JPEHHIBTlHW88y
nyW5eZWrYicqLUYSp2/bltaHda++FeMwRjMx5UzAmozeqfeqFwq29jDuxNoe/Nm3DvIuPSe30p7s
eNU43i1jXEmOb5bLHW6Z+TlKdqF1WLhSQvTFunXmGf8Rh1ZWmgVAFNKtBgxm6ZqYef5sBTmUvLi5
BWc9bHUP7de2XxoUp+rIU407s7ytNM68JM8E80I35kQWJioJmUyD3WWLHcaewiMQ4hw+tqLXitlQ
jjntvw0aJmJqX+tvMnH+bGWdt334ONeW1Z8Wjd5sSQj3TibrPNVgOexjv4zM5xDi7jp0oUnyqdUI
J+3l+F2FcRapmBTGQnlIpvEoY/IMwFUwE9aWM9dnc+bcL94Xo3+/usnQOmmGQUMroewOc34g0uMc
cpwf73sxzqIaq0XPMgRfdfIs0xaMp0j3cl4GyLPC+ImKDEs8Ragr1Bo4HSMMmg1OZeKfnHMo1lP0
i0dSGL+gC6G0SAQeibLh4BIF9WujOR0GBEuvDIAKGHgQUd7aGDehRIsBkn3M8MhJ76oEQ1Fm6YUm
JukSHqyLY4ot5Gl9JoZljY815MdhOkjNsSf2YPESJxrMNxwfW8oDR7xVpxLMkMPiyyD2ASjuRjoA
94SOHI+UY726dvlibBWvN6Wyr37NkWKo7K4JRMxQOwM4cAxPBfYvxTMS1SicymDhdB8590tlUo08
G3NwSqLnrbSS3YiVL1pnufgnGrKrBTIuQywxEtRFKF1ramo3YRLkReRjtmy37Q95R58t3nWRYpj6
giPefir3JIgOYAl4SmebigjOO72weSWAdfDw1coY54FDoudJiKOvBnQkNzpYjoSx3NajAqIzYn68
rziAZd4nYzyJXoPkdKHU2SDOAHtBnz7GhLeRnEyN1aDuQ5Bzpwrwf+IBFCQBCeLbEuSUhtP/lB+N
oH/nWJHQxP3O+YI8w4wrqcIZk4g6Ll4CKRXjCLwUJHHGo34a3AX+SzxCStxJuCRQHLfCzso1Y1fP
eY2DEy3nLvqR558a9YQRfU5izzPD5B/QTpCliUBwWFJS2xyfW2QJfe6NvESbdxFYNWo8VdqxnwDP
gn4YMPu5O9ny26/abuFbe5mTEqxD3C7XgIWytGK8NEWG6DYl5auZzUGom3YfWoElRsQmenKIwQuR
54DjhuErBq+8iGi5Xaid3WgGDzW2Xlu/+jmMv0nLtljyAuUWYWcGy56iqMU78RZaQwD01wLnq/Ke
2axsdYuNFoBYQsTtPNOcnQozJwLwxrrfda8QfDaqwk4nt+G9AOgyNqIUq1+ta7ogzii0u72xK8an
QudgDlY9jQn9JAndHUk1mOAgCUKdRwOSLymKd6jXPo3pD1A78ZwN/W/+WMaVGeZr5aQtM71Bxx1C
YmBhlyDUDqAXADAU8y78g+o3gBRX5uiqr1JKaxwmsG8AJRIqs5vLGBctW2DZclsRBW/bnb3XILaW
xoSHQjPLCDOAyNCd7Ivm534IMsTYNZ/qV2To9gxd+My13PwQYWoJIfFt2z7vA7KhYkHdMavQY2qz
J0Hz1RSaof62iXVXc7WdTLrZ9OUyTgtKtDRUoJP0Wb5DuhQkJ+VA+ZV0Ndg2yFsTEyEK0dTq2QQ9
YU6Ok+A20mMdPW6boP/FxldjhY4l2cqVhh5IOhQHcuQg2Xf79MBrg6zXDi5bx5KKSaUAnmLwZwDS
Mx+aL2CEcEO3t2NffFOBWeo9hLzDfOTNZ3N20KTJ79UFqIiVgDUKHdVINe2lW17y+odR95y3Nv3u
W5vIOI+5t6I6H9EcyX4mutPlB6uNnbi7CQcnlnkXjWeMcSFGbKRjjXYqOCtv+mw4YNIryNTYJ+Ho
zfMElRGJ4/RXQ/nVt6ObfLWJhrr0k2bA5yeiGNtTnHplFXljnJzViKfzsZoUXdlivEilTWGmDvhg
gvhNGUN7Vj0jwROhHOyexz7HOxyMy1D7MZITA9e5SXf6DKYlm/Ae3Kth62o5jMcQJgmDr7QGLpvH
fvgpGzz+GN4aGBdRa61ICIVwjYKvhpqbaHvL4KFWOE6C7TOTuu0gc4cjp4P7rOvJGUb3vRgHk5Xc
pjUweeV8aoyak/2/z1dv3Cu214yC/oiDhyk0QRJSR0iMIC3F71mm29NQtHYSfo9S8jMMu3MRinaZ
Jk/LjMZ3ZLjGmLqA8Dmpmtgm1AtAKZAFRH0QRfD7CclbqseOOGiO3o5eorZ2WZi3IySAKr0XQeAW
R04iDo+qWflGRL60kJ6dZFO09bZR9pJcPbVA5slhaUOk6GstJ7cq1NssvbQHIffV7rO2NE9VPQRV
D4q3UrI7rffETHEy0XSWWgqWFlyHZXerNENjS6SGgK3uSd2niIC7N0w4+IvtM6K9P+yu7u8ip0Zl
jcBskXQXWzutvIsnbzuMbF9b7R0cd2UiXhYhqTtUT2ssqNCHx2Hs96U6vYXy1yI1eGnotkfS2DnW
Ps51pYeijLuUn5L6rJinDvGrdLYXxds35vJ2Rpnn6NMitKevTazYgnjOuAUlnhHmAsu9LIWyiAsc
1k5t3nfzkfDyFo4JtkeF5mI2tCUQTQlxJzGztdkxhB//Za8wW/wxRijlpLdKgfRLxyDzEr9N2WPf
8PKvVbzLxZuy8t9d2i/SPBnodUReG+5bCWoxQMfqdjs8S1XiaMnNZHJAUtubB6H2jwsLzaKWEkpe
kIaWk47y51n5mda8GaN1fMXV0ujPuLpAUL0pZbPF+4M4olM9dJg9j50ISisgtzjoJ31PUNfpg8Rt
jsad7qXP3PFY+oW2nC0TefWqy6BfiIVSBiaK7BBudIhDCeiAgGOe59o5xpjQm6tWoYyg8XejdC+j
s52TE6S9lZwHz19H5V7tK3OHlaQqIwBHUFQ/RTvxHN3rrnJQnyj5oFdh4pdKDvOm4HhHhrnSRCaF
FVNwUVk/NeZL2/ncxst2EvgnbZwgjGMnwjWNgxO1z4Z8IvkXAH+AlFLH79tXm/Ps0Vg5Y81MqwUz
f3h7f6Lcf8sxrMG+gFI0VMVHIGEgoKzwwAnr1cbfH+4PDrm6yuZyymfcu8qWD5DgoYSf+tMC2WZM
pR/SL4vXB/80cXNllEnky6VRp6RAvbGYbxvyRpIvS+9ydnPbif3BJdfpUh2pM0ahsvBVzG6s6avV
ALe164sfvfAzqTM74SXw2wdSExnn0jdEqasBznkeciccDb9boBKoxJxn0Hpp7Gr7GBcSNZJMxhG1
b3maj2EP3QXF+CT20ynsjMZu8+lznLRBW1n2vLQZyAcxlGyO/qKCYloYOo7nXu81XP0cxskgEdKU
AjK876xg0U49qN5iCw+h30NqT/7U2tAlc7uvfE3TdfbKK8uM17HKTCF9g+sJ+MnD7HVOFVgPTUAL
vIJTewuGYZfPiWtGNp8Yn/exGe9jqiSFVCJWjaJBkR/L+qXnsfXxsj16xK+ClSSEEaV9xtDtEAhF
6XSjk0le2fsxD6K8Xm+87OT7369MDeqQ12D5p/Pr7zz4rv4mBc2+8MGNxCF55CWVTApTV2Tshgkd
8wbkbaMj1b0jFMcGEKJtD8D5QO/u9mpJeANAEhYqHmAbfI4Mry4OkL/bNsFbivrxA5mhUKhRBE6p
PNaCUX8qBsOewYO/QCB+2xLnKLDIJH1Im16UQODea4LfWp9NMmJK8VO0YMwG5JXbxjjRXHvPoq62
rsgaEJNoMc1RZoe8CLcypIotL3+hE4SjJ7pAr/9bw+RyBFmRkDAXuq6VkBjFDbmtwtQJkwlvm+gg
Deo9Z4E0wPw9CUO19OOHm7okEnSClzZqOg+lPx3b16G2NVCiyHZ0mwGm/rRtkXNSWEkQOZ4kRZjR
hBKmG6U+zP1ox/VNhcrLtp3tEoLGwpQWzZSXLMbCmuygJJAfMcBzGSigQy6IXUHGouR4//dXzdZW
Mt5/EC1UKpT3vlB9EnY0p+0/UXK18Wg8KyBJditMIZd2tx/PYBfhpRLrjZmrY8PEAJhXo65GFqi9
c3R1dnIQnBF0rgqoGuNge3u51hivb5CprNP4HdaGeGOTs+AZjnZPocqRW7xuW+Nceha+1JequQgd
trbAY8+IvVhJ4GnOVXIiicU5OLxEkB1SVNM+LWSK/DF1d4LOUu3HbgmZxtp5q+34mCKEKm/b66O3
bOPosLCmZByMUKd0wp352CUvYuJt//+cS8eCmZSsmLMiQkNUWF6F4q4k93jAitJ/K/uw4CVQ/y+z
vgAco1qvs/KoLzcoa20vhPtxmMzSSJtBHSuKPoztzqshoBTHdv5qvoFY9tMSjF5zJ+5I7G+b5URQ
dghxFKfO0iEg4ybVUTa9ZbolPB5+3hGnf7+KNNEcFmk2USKT8khyT5wOWv44UXhv8N/WwriJOOz/
P0GPBqkJ5VaoTzmvWsbxvQrjGzpRDcdmAtC7WhyCEkMh7WT1tU0yNwO3uTLtY/lxe1Gc3fsDujSY
eSVKJVSJFw/4eaT+P1rZr9JHoeLRunJewix8KTMjcYxQQntP8mWne8hQNKHtpdgdQe5vE7e1ewio
Zo8aB0/EucUslAm1IFLqBvAwhLhVc1KLh2lxBu7IKO/5zeKWsljJpRoYc1dIMoRL7SkxqlOqRz9q
tC5UI/6JxqdtWNGrWQxnyQz382jZi1rychOOV1SZ3ESLW11TqdaLeh8GII8JCke6GdwQc82AinmQ
3eR5F042xGKcZlWMywyqQ9BbcXo32hU78L4GIMhP9smd5uT3xn773PI+Kf371a3PlLw3xIQ65vqQ
ZwfVz/wu5ewj5zaqjGdBThKnbYZuGugTAMttnqfhh9nsq+HG7EDg8B/f5Cy8STLyOIQYK8yd9EPt
h3dLcCIuWGXBiB06PJjGex63ETpZtm+RWEAej8jQ6XtN8af98LKAVW1xY0c6pv5o157og6PO6R3Q
nT0tUHKIISAYf+aJOHBiBAtzGhcw3HS0aNWaQWkBpmY4bcTrvnGuhCZ9PC/pmNaG0GC18nxOlPuq
0zjZD+dAsuAmoZlTKenx9jAHFGPTp1o6WMJr1rjb555zJllMU95DHn2YEFC7+vuS37djBEkAP+6D
tPO1+NuScMq/HKetMa5EqYWoy1NgqORKflajCc+qT7UuOmP5RTOXmynh6Ylz8Acai1tKOvAhZLSF
SecXMa2D94DolaDRpPBFynUzuKAj4lL48PJyFrck5lKyxJjeeX8FLO6vV4AKlKbiofTDcV/rY2SX
Nwc7QyiUui5mPVYpHt5VWt5ZgYd9G/As8Q4+k7Vkg9yOxYACg1p/y8vvIQ/7zDuQ9O9XjnjQZ7WU
qZ52VSKfHN+i8nWcXqo0t/vmJR4/j5W/fQM47uK9FX1lUC8qDcoPKDcPaRsQjFgJc3GQDXW3bYZz
8HXGYSRiV2I2Ei8no923QDkA0Cal5xSYOcDHDel12xonDfuD3zvSwKYJOSK31L+qyo0FZn2hg5m3
iCtxxzNFQ/nV/pGmnzHCOIHZCVIiRLOjwnQAf8mRsbTcmX5OCZ1l8jYWIwvFDhnRVN13nR3LuY3J
wrJyDMNLY2f6wgMJ81bHPHPkeZo0MuEpFVlOqyeOYNwoul1lkt12nIDN8fgstXeamtOoW8jsTMsL
E8doIP9cp9A3570KeCeervnqiw1io1VE6QHQlXVwdoTe2Ld+Kf0bU9XFJ+msqyjGlkSgnnzvKwp2
7CyvFqD+tAY+nsuAx2nP8/Qsh7e4TIOkjOivmM/lXnYKDzMNduUITvGp3uVgdZWAQ4wnm8f7znsL
s1zeEvDc5iRTnxiYB8muYxt9MvM7hSKrdMLwhxrZGBvytu/4ukdRdQ0KOYplsu+ffMjHyDJrYHMU
tFgawUnDp9F8a7P8mOunise/un5qLubkj6ema+tEjqk2FkK0GX0TaqSvnBWtX7aLCcaVNOPcVgKl
GlbD7E6G6qE0ofCZlpE7q9VzavLs/eXDXQwy2UiO3uYwE3RMNJtqD8Xo1hT3oUvJoowDXo/BvONV
0Nbj28Uk3eary4cnXV30Js5Kuh9PyMr3UkBO6m7ghBve12LeM+mQD6lgAXUZSy+j9hnSlXZscit0
6y7rshjGk0hGlhnmCBmX8Rvt0YBs6xZkOSBFVBwDJI+tUzpQOuUEbN65Z9yK0GXZICroNbbzYzFi
dhj8WvL3OtvT9kCfchLkv3QeLmtkEpKq0NpUMeBViFNCYsy2gN6ub0PIGEoH4wzxkcUDg2HAWyXn
A7KvGG2IzWVoEVY18asaeaJwzEPOGfkL9OT30thHzCAAV69QWjZQQri6U2H4ihzFIP7e2ZTETMeZ
eVXt8qbNbdFFKQw0H9w233pEv/wGxq2oYyOrcd8gfajDN3NudlbY32my6IbFs9SUn4UC4wbtFCxV
+rLtP9dvogmZR1M0wMfDftgSygujToHJVIE4AEoQ8+DiLuQ4tfUP+dvMe+Z+deEb9EytnsoBLYLf
y60zmi6IhTmvxXXPeTHCZJdR1FhJPIFwKCnSfWdpdlgoTjNB3SuSfT3jXXzemtiPli5RE0k4nE39
rdYnT41rJyxUzs6te5fLophwUCpCU0g9bl6aS6+lgQCnFPvESO4HpH3bZ+Evr7WLLSYS4IRFRtji
KxHwwFOyqNhNzp2P0qVvuTxs+vob6mKMbu/VkchIaohTOoCNWZC9uE12c8l7pvH2jv79ykSLlKQ0
Mow8ZssZLT1V7twwftCj2eFs3Lo3vqyFCQGNJhWKZaDErCuhn1rat7SywCvys1lahwiy3cqaB6Cy
J3SLXZmNG6adk8bVy5yrpzCB6JEVuZNsHGYr8Tk/jR76PytSl5/GBIqkrBqN9IhOObJBZJ+Y7ftW
7OnEIq+U/xf8y8UU40tIlVamWeP5LZ/lQ5na0i5/jZFynjDe4NAJEaCSeUg6zs6z4M5oSkBuFiMO
muJhUJ6sal9Jx0g+yd2TqHP0sFb9CzS2ZMswMcBnMF+5M3NtkkOCVL59yQrPIDfJUDsFtHra5Pv2
Z1s9uVemmK+25JWlDJAgcbXM16tHMz621WPPGx7kWWE+WNWXZaWMuO+hGUpIMTu/U6velqHSXcU8
Dd1Vd3lZEjtq01qkLYwEnYpGEx2lGb0uLwOY2m/v3PoD6MoOGwWEZlELGfkzcag4FETgztUPPLne
qA48nTMTIYOYBx2v9rt6Eq/sMuEgW9RhNEfYtdLOtYqnLMwcUX7Rat/SjlxGMu4ymbjQjfUokpJm
7SpoeEP1tZemRz2RnCjR90Ky+JIF3UdIVqlKhTfuDOG9Zhea0006GWDqKex5ssCAwKs7c46UyYSQ
MJpHuaYYuMX6UqpfesNPIY/MU05cr/RdbTYTPMp0LuT6XfMFylzQIhgsrwaoAfrvi7qf0Y2VSWcX
A+dWrgfIK7N09VcBRU9RCJEJcsV4P6CAmnnZWX/qIKGI9+0zTyRlNUBeGWPczZIJC0incWHIsmus
l3LklFro7f4jMlz9/4yPMYwpHiIFi9GknxIYldLEm6BtNvcY2Ghs1fgqEn/7bvIOB+NvZgn6y1UM
i+G8b9tzOO5mJbLl0N02w/tM7MBOryWaWRVIBHv/XbeetkS/Uq1u6OrdWhykzfr7+bKP7JiORMY6
VCinQ+8aNo2x0lf9bnhLb1qPEnGQHSns8tt/XCLjbYrZksuZIqUmPwSwMrkfdxrGCKmcfPzMHV+k
zuTPo6JCrN4AnafFdiLragG1M61JDAfaiMw84SHFhhI3RXM5ciVOa3ndlV7MMddsGWuxWBI0PqPm
2yQvXhdltig7RgRKCQgaYIBjezfXA/vFHnPT5ro05C5BPTqXs0DvPw8mxplQdWybGy5j2l8O58UY
c+2mKJErK8fiGo9ArLf0rZv6SH3IO6jzYXtl6zfuYoy5cUoSFnGe4sPNUqAo+7BwU+GuFThW1kP7
byvsM31WJFVdZgODulq0S/UvRBLO0JzbXsr6hLV1scIE9n4kWtsP8IctgFCqA/2+R+FBATVxfZyO
iYMi+AzJqtSziN28WndpMHN+Ae/Tse1IWZMkq1dBHwn4zVGLhW/1ZDrxQoIpyjxR/6ZCFB0EKHYh
SEE3V24nkWB7E9bREFebwIT9WTa0SSzxQdNTuTf8BRP0jUv8xYmc1vlf6ACsViau7DHxPCMj3ikS
eihLdkqEB9oahWp2DYXb6mWpnEYyfSn5ylnkemS6fGk2ukuknSdzUeDcaEmmd4kHZgs/em7O7U54
0e7RwUchRgGIcm9yfAHPNuN70qRLiWhivlE8JDtp1+5mX/Lafxu1uNpXxuUMXR9PLQhd3Vo+Cb0X
xabdCpx0hXctGU9jZZLSFu/0XbNfxTtoIFfGPz2JTGj/GDKVrGCOY610uTZTjud3xVJFAMxa8wtQ
xoVt4RC155hb/zgXc8xpXJZmtKwKLkBO94npEiFYutgRRpf0e1nqbTPkdOrX37ToK/zPApmjmCxK
LtYyZkeobG8E1I+oOZOjHCi9yGBXnvHGS/t4a2QOoNnJXZ1U4Mhv9eeydzRgdvO7KT0smluGryHv
C66PGFytkDmJfauoaZcAF2eOX+Tkm1ZqpzRKd6YWobOoBOH0UBui08kpXg3c3GndvVy2lzmiQAIJ
MaE0fZR/QTtOtuBUJ9Uvbnl45PVAeDFEd/0qczcGTcTQNMogpXWriA+mEQyLr43/QqNy2Uu2GlEM
SQLZJSQSFUR7CYIBdHpLThRav9W/V8KOHMhlP06ViZVgQbY8f5r7oM85x55nQ/64WxJaC5ocI8q0
7b4qFyj6eErM8U5rU0IghpdMxTBERdJZTowYcG0JnL9gSh7s4md7AhOUJzjDW/MJ4u02+fam2xQr
7n6PXjnxhXolJp39YJlZXlrkPTq9mE8CHxEexjh4yJ5v5tts/56FcUuda4nDB4OMm0zTcbFMOoIs
7H7JN/S7JaA8V7Ide//wBP9gjHGSI5m1MFZBwGS0Oz16lPW9KtvFlNicXVypLH6ww7hGZSKSotLG
SXmagOwB5NTX98Ue0fLMu73vQyZbX4xxipDWFMa0Ao6IFnWmE9Wmth6GQOltkdg5WszjAaeFovpQ
7fdHwS6BsIO42tt/XDPjLNHe7pW4bnDBU/EGnBDHYTac2fqxmM/LOHqEQA5pLqMd5JM+SV36zDFP
P93WNjDuMk7mcRgEdLuBtKv3aJ9ink59mkJHg8bgjFbj/DXiMfpx7ynjOqO5jtKC4PDKZ+u2elB2
hVPv0kfTFb8b58WJd3UQOuS4pHYd8LIx3s1hn/JKZmV6VuFxPQeLn+yWnXEz34WYXtb9+DDxKFHW
qmrXZ5p9y5dlr5gzVT/5NbUCZXngQmzQxL2qj6JfeupRcJe7Cdy4T9ufdiXqfzDMuCSzS0dxCZFn
iIfwoOz63XSId/LO5Az5rb0fPthhPJGcS5agLEhvqYyABcHFCD43cZSADrp3X7kY5pW4+8Ee44xU
dY7QYAUOdbmlpZguCF39FLupLzgxxtZAnxZM4FF2t3eTc09YUclBK0eDtLS0NTfHbEr2ZBKcbRP0
pm9cRYvxSHlX6XkE9igXpVSS7Kv8pm17WxEeKh4YcK3Y+WEPGafTN7LRzQYiPnV+yTE51Duq153d
/sfIYTHupUJNVZ404FIbsHn1bgs98ihIUs5R5+0c40+KdJiisOpRLZgfE8M3jLcF7dn6vkx5omQr
aczVxhkizT6vkr6hAjZjjAA3BN+vkfii6BfVfvsYcC6UwbIDkGFW6tLCxZ18yUdNAhjvxm1Bq27a
79L0BS/sbp9tfPaPi2prSdEjiEG54n3yMrxIbu6PuygwHoTP2V13m/jd/z0Z/LCLjMto5zlq4gmn
QhWGvRk1Hn6CJ4aK9x93ki786muJcwOUSY+FjShp9reJp6WO0tHpz5fWAa/RW8bzTrytZDKYtjGV
YqFFVM04y30Qxm+cJdFv8aeT0GRD0ZHkiuw4QNMV9RR1mBTXesGrqg5NmdE1psEVsresHjxhmWxN
qr9ZkXmAOvEz0Mucj/cX5/H7J7C1OV2btFzVkTIIuWjXdecPs3bo0eqb5cUPlxcBtE1J0dy1XfSJ
s/qVxx0OzsU0U7CDaogYaiZQLelefBmCcTcejEN9z69Srd/ziyHmShiSHmlVjJKqEZ5Jf9tlp4F3
CdYQUB8Ww9wCc1Q6srSwke77fe4uX6djNOCiawGgTy75mh/Ks4Se9x1nE9ez7MvamFsR5aRJxPcu
0IHOF0Ye5OUC7aDuBJenv7Z+HS6mmOsQJlkZ5VDjdXX1qGifCe+Gr+c4l/+fCZlpM2EcoMU0B4o3
u+xgeVpAZZN4kFDeMphwWVoTEacIX4oM6lHKX+WJcMpQf8lKLythAuVYjXUjUmQ5cdoTBcoUARD6
gEuqO3LkQRzWalAfjh4TMNNBWDqrA1KGWhO93Ad614WG9BPxu718LM9Tygky61nb7/Wx4wCz2taK
SvucfWfZBqaWynDX1LaOCT/O8aY7teEh2YkALclInUgEeG88Loxb8jPZNcEQ0IeNdu7RsRdmDNjh
YcOdTeGtkXEaUasIkyYhgcsGxVYb066svTY+xSMvrnGCgM56DtkQC0gY0RS4d/s9tBvfGle3JWfe
8x//667QNET06kTAoZmzUup9miYC7nCThDa0rh7zLLVVPeMsav0q/zbDFrosK45ya8AFyKE8kB2S
INvrgA1y0ezre3exw4QQRSBRCeEToJdOlg3548yO3czJ9vHO/BpxVY85m8fyayQq0aRhMjEfpXjp
kthydd/rPDaiv1zny5qY85CZWRhlAvLf5ZuEJ231ud/Nd+VP3UaJ3q+d5isPbf0Xd3WxyMSQQsSx
SCQ8+sKz5KteFci1XR6z/XCq/DKYW96lXvfAF3t0n68yuXluxUgUwIoyH7RP1GFBKif/qj/OboUx
M8iHBgMvlfvLy/1ikwku5tROc13jRMpD/bCMximboMVnEHtO1dOUlnY/AnQg1g/SuOxBTOHUZfVY
Al7VqwAFxe2d0GDotcieth0c70gxwSgrekvTY3iZqPWVNmgATckw07JtZN2JXtbOhKMk1zM90eBE
J/M20p7krrQB9CnHryQ6kerfgt/FGuNiCDBjqqGi50OZ8vD8QN0vPLWAHhR+ev4HBDhi329jLNdG
ZORRPitAVrZh7w4gsivq0i71iLOo9WBwMcP4mViJumEekSXPGsAvha0bMajQI1tS/rGidTHFxB2h
B+ouVTFqN/rpXeGF+/FAh4FQPXPIjpfSrYFTPuwf42w6oV5Ki8rW974Z9E/ZIXTDk/qU7BenuBNt
EJc4Kk+8nWuU8TedhnrtUqB98EstEyrgO8qFru5bT3IoZKR0Ct5bfw0e8GGljNNpSJ03RH2HB0Cn
CK/iSLeNT+A8g6LLdJglFImBBr81zpT5sA60PepO29fwL7WAy6dlfFBkZH2GZ90vJFB3Q+drMUVz
kJxfUhbqw7Y93qFlfEtRR4IU9vAtXQtE/VAcq6S1C8vYg/Dix7YpjodhlYbmpk60DBS+bgkRHmP6
Do5HOyvVQwSm71DsHUJ4M4e8xTFeZogazQpNkWLFdkkCxbPPGDms/4G39frQsEwdEQLGFCcYfxCT
fdo9FsY+lJ+3t453KtgRNdNauqFJsXeNpwcUNDgd9X27+4VHm1+5z4X1F+PvU8gScyhiQ+YakBx3
7k6G8kWpnkYD2OhXq/syNcf/R9p1NMetc8tfxComMGyZhjOjMAq2LG9YlgNzzvz1r6H7XQ8vTBOv
7I2WOgPwoHFwQreq3RbQgJa/7K+S87lYlg5xFMQwN5EkmtSviQn9QlP93LavTaG87RviXKgsDUcb
DVU3j6gYl+lLCVr0ejoLHW+ShBcxsQ1vzSTqQxbBinQ/oYm4P+S3qLQAQpo7yPwd9pfEOVwqAxvi
RBSS5D1SC9V9P96LfWsb6GhKKqs1nmcuOlNY+PXJdfUPBjZM2p5rmOj6Bt3OWTvQjsUCHcSOdKcq
lvKgWYubuZgQNZ2Zx2DH8xImUGmzehIjEYForX4SAYzdnSb96Lmlyc34U5IllWiyqkGK97/xZ5GO
2VAsiFAM3U6al3LgVVHoHf3LFq4MMF9M6MYoqWgjWONQogHFB+2TCA4FOgXXQ9aB4yDbJbiVPeaT
qXOvjTmNgtqsAl1i4vRdb6u4YM1wSC15EaFJmV+qpv5eTKJtTrFTktHuA/COVPOpR/RbhOXtGPcH
qCy7sVJzbqLtGx+EooZETAPMokyYEZqkbEMwO+K8FMfukoCnprNUSEUvNuVaES0+Pc4mEKxMMkHG
MoQQBQ8RR43FORifZTAKpJzvvPnKXZlg/EitzFKTB4QURZnYMUSpzXCxUl16QlRlk5LYffp5DNXX
fTjgLYxxLolAViCMTTSZd+lZkfNjCgFhEK0c/84M41OtFoaBkQHiZpLbJWLeOpE+FKrAWQ1vD5kj
H0XZ1IgK9pAOGCp+jAFD2k/Hw9CtNiZZXH0r+jtWb84gzUKQPyHrVzRUhurTPNmDnFsRxv+ywjcz
f2yf5vFu5FXntrHmp+ezqTKzr6so1vCaJ334JOQQNFKkb/tfajuHf10bmyTrpDyYpHhGEF895JEf
YxvRWd5BYCU7xksAxYZv48Dr7+B8OJY9IysLDYOhwLgpOGaYpojUz514nFWfQE6ihcqR7O8vkzrc
r6B63UkGQ8Rekc0gwTylVkTPg7TYhlQdTBQFMyH2MnV63je3/WBY7SoDILkRmIuaIMJU7umgkOQM
N6rdYkKuxPQ7mmYs4z5/prlHtcMQfOjxUha89TLoEgz93IwpyiO9NDtRCslO6YcaqG6oRvaQEXd/
uRxUYYk1prAGtZeO6tqiPBLZrcbPKa+VkGeCQZQ0bgtixi02lIDRtMzsMH2u0SS8vxCeXzKAggnp
pgM3DshIqnNdftG75y67LSdwrqi3Xe4rPaenbzt+X/kJgyxaJQlkmugT2sFUlVeegmP9ybAwXUWf
z9zO4O3YUzLRcQpxDfTZMbkIuVp01HxwDv5VIghd9Vi951egRPBHh+5qjEY6K9iUTVEfYwGRxSLH
Vi7dFhWY2I/ourEM0dn/cL/ZyKst5oBnelSTlFZNmk/VEU+E2/C03Bn3o1Mj7Rne85pANoNNWVYR
PauaZBjMdytqvUWBF42t6mc5fhKie2N6yjvN2l/VptNfrbANSl26jLM441zFP4boplTBBxhUnJ3b
RIqVDcYjkjqohUFCE1SYnfLwOMm+lPoScTqNM8u0ebZWhhhv6CWShggrQWXh0UIFZQMQDsmJV6Gj
R/QXpF+ZYRxhLjqzhqAQVO+TY1T7y3yMyy9x9Qlj+716/Lvvw6A8UfQYdwdRHM0gtqpL1jj2Zymo
Pu2b4S2JusnqHInhlBa5RouO42RngiO0l0m1xulTJR/ClAOBPJ9jIsQ67LumHVFIndvvEVxP1TBN
q/+BjgdV3vn3/JgMnAdy0kdBi8fasJzj8Jsk+YnA0+/krYRu62rbojbMpSIF1sW5k8eouGjQDu15
z3meWzNIEIIwdzKoAASV7lV8wVUO75REh30f2F+MybYbRWNlaNUIM7NZXhSjcQal/CCoPK627VBX
JkA0UICIMktzl3f1nCcJ8gXziZZzJj/wy2MDQss/fGStTDHfR+uXJAlwSzl6P7xKXf4sxniLVDyA
2+6uWNlhvhA4LuSxb/GYa938bniqbTBWiTYVzpQ9w8dMl1M58wuvuWL7hvi5kWzsrqaCnisqMmVD
7ML2RLzOcCNeWnjbLa5WGPQeR11OAqoNlcbH0HTL+APhqqpsw8/VBgPcDeahy5oW7P9h7sjQGYz5
jfghPciX5UE5SDbE3s7C0WhAPc+5AbefJxj/kTEaqhgaS6JfCTKETzPk/tIitsQqtIoUxCHjQQg+
Fg2GSG7n4iaQ3vYPG8XtX++Qq1EGA420HGdUNZHFCh3NbJAH/L5vYNs5rgYY+Js10UhqUUAPaSsf
i0Z+UJLSkSvjKNcgW9q3xd1C5pwV8tAqOtIqTiQnXtJ0dinUVtF3qEzOp8nE8BFeXAu4GUbR/KPL
5LpO5ujpWlIEeTwi3MwR9GkaFPnm1pZ6JeUs8r0pYOeTsbU8LS7qSQkRXbSn4DY6jKfuJvZpB7J2
DCEOoFrRXfnVPKA6c/tHA3e4zX4uU2FOYTUHQd1R0vSwEe6mZTx0AfEEqef0220f9qsZ+b8XmpxH
up6AbclJ1eRoTNOzmZeHKkwf9h2G45wshX41DkLUL3hqmeGXqrjRtMuChEeXcLrPtgPP62qY4KkS
IpJBghLBU3w0M6gUdZd5esLLoFW5TQO8JdGdXYUC1ZKMsSoiXO8w7rk8o6fqgwkSna+9o9DR1lcq
Bj/gScTLSfO+GAMkSb0IjSIBSNr01KtPQnrKc84TkoNVCgMl0hSJoxxSdJZuc+WrGXCgircEBj1G
KItM84LPlFJ5z49yfJDQArDvcZs3jCLrmoSMumay4oNFnSS11iFSQwg9hDe5eduo9yR5EQy303jS
k9shzsoa43gGJOv0ERne/2UNjeOEKmpo04I1t15GXxu/wNLKFuN4YpDGOljCUEZ148fFAenbSXqk
tJWKPd2OZ15P0/Ysk6JJpq6qgHQ2m7fUEanSGtUJDRX/9waKyZePoUVbnge/sya7uMvRTgVuPcxH
0KhOr6z8T3Bq9SMYnMqHOiFLryBd2ivnuJLOhdB5RG7/5HJZmaF7vzrUhiTh8jLxRAH3eK+iFdMT
Zq5W3ubxWhlhnKVR5w7vBsQfg6d4wz2V1q7O6r1+Qku329sVN0WzCVUrg4zHBBlGwLIYm5ekYHeP
hGd0Bvu60LtmyStB8NbGoNOImnumtciZ5OWMQs/0Ys790/7J3g4+Vsth4AnDv001msj0yplwVlXh
Ik6XRqvOaOPwM5nYQad5mMZ3dUmcOKiyecGsTDPIleMRlXcS3hdz2dhZrp+EbnCrQj6LS+9pPY9P
fju3trLHBDuYSE9IOSDWR8c9KEVGKxqIRVrzDAi1e2mwOhDRkamyy3TxlfRJ6ngDI5wVszS5Oniw
tHgGsvWQZBeVk9GWVl/c59XrAnqT/S/Ls8XEPBq0DqOkx5WaNp5sQvrwuTOcKPSjwtk3xDkQOoMm
xBgakmYG6ro5zX+VJyN4Stv5dhhF3mnnrYlBlFEdmmwglAJAU0/1FODCw8QNallWIE+fu0j7sb+0
bZfRFKSHZAiJK+9wvoIw2ajmVCUg2hptvLbtwkNx0xbvQYroCEeBk4DbvMlXxhgoy83eLMWmwXkA
/3VbTMccXS+kljnf6zf36887SGfsVFKlhEmD1iEJtQ86lofXYllamLwH0+PCiSI3F3U9dDoDl2kU
hblGE0k1eDtQHi4+6mDi3f9MPA9kcLIMu0XOqBRFon4dKn8sC6vqvLrnLIXiw6+xwnXfqHeunCFN
1X81sYP2YSRPitS5GM5Acqy32rh1NXCWj3LEifbfX9B7ZhmY1ONSyWXKcqg/CefO0U7lCRLQ58hL
8WqaS2u8o3MhyAd+0rzkZDqlLx8wWn76A0JlWVx9SQY+21AXoS2Bc54lN/V8IImvyN7+h+TsMEsT
qGcNejo6zOwNnnFKTzQFHfn8ejHPDAONcjwZiVKh+FaBpycen/XI/GwqtacGhTfX0XezLG2zTzkP
Ac5JMBicFNS5Cjoa+hWN3ySjhXJxxKOO3Aas60cyGITs20jKxRpLC3vEmBNk45Li0ER3Zk2cLM/t
oNIzR03CW/DEn6ZCObRK9rL/Ebd/g6qIGhJCJliFmXNizPMsZQI4CEa7wshKawcX43my8bj3kBv/
tm+NgtUvp2NljD0djW4Cz/AYXgQBel7+vLztG9j8bCsDjNs3sZYnBU20a4EryZldBG7U8/qy9lch
sdnjZlxkcHpjy8TCrcyzzEsZbM8d/FyFxE6q5hBDpYUk2pWfmaAPoIMACFs/hIf+a3vMABs8epf9
fZPYUdUsFuW8GHFX9yAFQst/Cj31ZbD3Pw5v3xh3LyajI6OAjEuZPWnaMdE5/3/zZlltG7W/gvxm
RAwlmxK8q7eWzl7QrWbIN6GxcG6wTURa2WFuSUzTdKVeQSgiWhZnCRYr0F674iHshmOVCZO1GPMh
1niEYpvP+pVV5t5cxlGqRWVG7J+TUxIZB3R42dJiPNdpdN81xIMk6l9uKIMN6thOSPbAK2aki9F/
JAaFO8VPscodlaZw+ntgkEQGGLJyaEOBDkNRkkS81jzFdHoMZlPyprSzyLd9T9yOqlabyeBEmwdy
OghwlR6zmrqf31Zu+iyjsb/gKo1td9xdbb0/6lZu2alaq8wwiHRZcTR9Sq6gnANHdzuCDAIN5LTQ
4rWscM7C+wasjIYZCGZJCgipvqa1RxTEcgdIWO1v4yZqEAW0QIok6mjq+u+BSzO1LBJolzmQN3Ar
obCWOTz1Gu+8ba5lZYa5i6N06oYqxmz2MJvWoIx+kKETof2sVIP/dwtiEErq5jiLdeS9QdhUTC3G
Vz7F8ciBD96uMTCFKScMs6eAQXVwgtEFNZqScnJG9GD+cpxWO8YgVFCMcWfQC2RRbT0iVlMcOu3S
CajeO/s7tt3wujLFwBKVWlxaA69kmgymhKOZYSFy8Yyj+aEDi3MJRZmotnRn/H+Mk2/flCvrLEKp
SSFOAhJKkAz3ZnAPhidaTbPbG8iWoeUn9ngdETxnZJBKlupqCSYUmwzpeVZG1GHeSOom8VfOvtKz
s/cJGYQSeyGauxlPsUou7KmBzHaAfLG6+CFJnKUKj5oZW+MS2vqQ30hNz8vyc1yIRa15TkjVNwPy
L9Fjqr+E0veuulPSi9K97q+Us6EsUqETdAgqUO87g2SJyyFJHhLFy4bjvhWep7zHwStA7NNFHrF1
tBS/IDnQ3dPkQHEebEoWVNzyZwW2I+urb743Wa0sRsKcTkJG0xEPDR6COah4xW+qRZmGZ59w1scB
lfflr4ypQhbXQo7Ad5xLtxXJIde+De3IOe28b8XgiirEgQgxMXCadqcmeEZfdS1fkvDvUPi9BWG1
ljBdtL4keCV0VXEQ5+dMFs7VYLocj6AndeeEvc+prsxUQ1rqCbjJnVLDYB+aCXJJveSNaYNo39Lz
5qmeaiusm1tDEy2iNk4TZbeoMz82YnkrGosDdpWTkk8+/x6iV8DeT2NAplLlZkkLtA2FBm6HzjyK
88K5IngOw+AL0jAVtnlCgqA5tuOrUpyb4CNnh+l1ubMMdvZcDUEPPUv4kMFk0QMwdbgaVIs01gw+
6tQZLR61P2fj2I7MPJu62ATbHXhiPucRWry+7y+J9/+ZUARQVXdjP0BQPhrR9Sz4Zk68fRM8pGLT
mFqOKy0X0e1MyTfqB2DVJfFMF7EPFQBV3xIVt+m+zXeJ9b0vRde9OguKPDSDKSP/vISzU9QKCGhU
w1PG0UqJYedL4jVlgjTnFzX/nmfoPhCKsxQJYHcVHUVuvCYM3V6ubNXQTguI/dGWeo40cpskhT3o
plUg8MgRUE1pfhQT40Nnpk9TTC5arjyGrenq8mBLY+0GROI2vfC+GQNaC7ROpJ5SfdIuXWipOplg
C+5gZ3fTQTyH98Edzws5yPKuPbzazVKPmxQd8u+slVr4nI6vAkRtsuYyzh+rLue80uhJ/fXbgZVT
kQ2VEFZHUNeUMNUD+CRkLUChJtqGWd4SUp3TLnOnPviijiA+MbM/yZCRn2bZ8khK6lZNKpTW0DOF
TsDipCoS2l4Xjmtu49TVDPPGCBpJTUcZV46xHMnymMXgUHH3vX/7VruaYA41xOeQV+vRpYfBXGGA
BA5kr/podLuWpzHJs8S8L7rYSFShAq7306tkOl3mg4hZjzm4ux26XdfDHOYprvVkpAM2Wvq1riH1
LvdnUPu5cSidwoArp8L7Qsz5Gox8nMNRhbkP8XLI2vMYvP7dB6LbujpPo5aPmTyj9hhVqP1N2LMg
AIkJmpQsEvAy57zdY54UVdyqS5ciz0KK0I6VT9HyWCSTpUC0ZAEBxf7KfhMkXr8Vc9NLUZYtMgFt
ivxgHKbj4hdngrl3AnZ8/fJnuHQ1xtz5yzRqkiIi1O6Rz5HDY4W0gOCkgS/0N2nA60PZJvq4IgRb
ICjkMImkAk8IYmFt76R7aO2vLIVSxYlOdxAcpGfdwOZm6LYHGFamGdQIC0VUxhm8wco9yKM9yRds
HdSZiy06icunNeOca7Za0Il9rxUBsLCsLoEZWkL/KqinlnAgl7ujDH7MzdwSXQDjuBqU3/Mwd9Au
/YmALo5UqheM8o02QXBhnN1ASB11TmsrAtUl6dBS2hSPwaS6+RTZosobe+Wtn0EcvUynwMAF5Rhj
bwljftdLmlVkE7ioTX//xGweT02UVRNNyIrJdmj1tVGnTY7ku2B+ITGYriTFHqPPxhhYzcg5nZvI
trLFHM5OjYUlESnuSODwtqLukhl/V0YWGfBEh2qfICBCnUn+3mil3ZSxk0uSt79p2zBzrVaLDIJq
S7Jo9Qxi0n9U5WMXc3PP6ZEKSJILb1Jpu0d8ZY2BUIhkYqBZAatQ+CO8g5b8IyUzwcEPb3rnnXzq
iEqeRzgV3+1DvzLLfK5ZinVQbaEkv0gAHIznTdaA0eYUwryYbMbgEpeHj7tSBlEDtJCOgqBh9PJr
eDe6qY9Mias5s1c78UE5RegVs4Ujrxt++wz8bHRgczPhHIRjW8AvW+mhTHUrCy7JcI9OWY3X7r8Z
W163lE3OKJNWy5BtRpA3PKrKS7K4anPf9FZm3BXZZcZVwnFU3tKYWEzKiq4fY5yHzkM7tUPZYQTd
Us7m3VhZ5IGK9IqdFXeWcIl46ErR85dAerVYBl3TMoyH0qR6Dp80dGWms50XDsG9GMVOZz6TyRmN
L42aOKLgRFwKXJ77simcdNYWSRr+cd/qmLtLZ6UYrHh/Lf//ShObsL1aMAM+eqCpNeQD0e7RIGWa
XUSU/HLjTeAyqVH839tZBn46qZH0gvaVQDhUmR8FHskdz2tYwKkjKRAqyj01ngeMtIbd69x+WpB2
bngpsPfH295aGJTp26zRjQWHbyavS0KLHmi31kjkyohLDSNxu1zwlRAaIIvpo4veW6KwsCBif9tj
IkcZntMCjOFR6YoDCjN4F0Zy6OSaeKNM0f3SZI9zqJ3M4oc4/FH/9OpzM2BlJNHQ9CBRoyTL8uhm
6Wnmvda2C2tXG2zKx8jNca5bAOIMWVEDTP/dRYwcbX6VMPOb+YT+fQORLqemsj2xsLLLBHyt3va9
SDUru08UNXo/OUKOxY080yaHBINkyZtqDa7q0fBPftxHLY77sWyEPUbhST/p6J2F8gx5KmR/gBZS
Y03mx31D2wHJT+Bn53eUtGvqsgI6DplnJvdV42nNy9+ZYI5qrzSzLIno6pGMexK+RsZdPX7bN7Fd
EV19LOa45ktuGHOIj0VCV0bnSXUeppumPS3oOJke+9wOq5u8r61RcLohsYvCKRWOpCJvJ5lTPAtT
VMkBavhSe5JqN5IeDMXfXybPBHPcWkmeamVGC9ZMQNqvQ/irMvw45dHU0V+6g0fsrI5hGpEa6QBx
dZi92MQMC2ggtHK26yy0zUA5GoLKuaV5JpnD1siREkRUlWVsZVsYv5tm/GAExamXUivR5lNRapy9
fD9Ce6tk4gIDnFWR2aHUnN0ED/Kj+AAlKVd2Myc+tQfBLfDAi22qNSF+FQ7DXcqt+70HVXu/gIkO
mpKUhim+pxEhbIKXenWm3P7RiSehwrmV33O1q2wHGMpTM6ZdF2Xj5SH4nvRDnXiQmd93T54Z5vJP
RAw3oAkXJ0A/VEFviyA5r29MrngQzw4DKFVZm2aPKREnQ84BctPSzeLJbvqQf1hyK/soQZYkVyyR
y9W1zRpyRRn2pVjgLGh6j+uuw1OYlqbBYy3fG+BiNiz1vjpTMZr6XV+79iEvlB3+iNZg9QPoMVp9
SCFIhykzsfLUfGmyD4H0pEcNWOQ5lRwenCoM0ADGqrov8LgzbgcUGvtDcJFfQep0/z+NpJvU45H4
bH9UHURXsqiJms4chrIR/6cAoJJzUh6zMnfaCOpWvHb17Zv1aocGlqstnHRkf2MZWyhlGLzJv0Vd
gEbr+TIZ+WlOB87d95sQ/GqOORMyZO7zgVKvtG5wqE+Lj9RKcRbvB9cAFW70veBlGHj7yByORm+X
FM9yGZwUILxtg0c1txvu02L7Jroui7lvlXge8ypFQnjR0QR01gRP5AV+2xH+1QTj60QxWkltsHP1
8EGQP4tcVn+eAcbJ0cUShyIJVaf4JNwrHjmHbiVaoByywufITzHRbPGcnON8bP5yEAVQnvcYRG2G
p14+tIaOErBsBeNHUeONnm9fqT/3j5VYk1C/bxQTudJ8gOB3clBMS64/k+WWTmfHHMTg7CWbrsRc
bS2hlVB1pPRxbsvHcKk5J4njcWxncxIorTQpiBDA23zUVHITVKVVDqq9f4fxDuwvIuZ9l/bNNNKu
jskRLPF76KZ264Ceycsd09Gf/9IeAxAVqSNDC1CNkg/JMzJb6DfCLVY7JjSZks8w6Owb5O0jgw+F
mc9jZOBYTcqjONmCcpv37t+ZYMBBzbQM0n4wkQ8fguiiNQ4ICfdN8A4SAw6CNIp1msAbpBTiASgD
KxHQHHpsWRA4tZDxDtPmrtEBB13STVNkeVxLUi35BKlvjGNCcxjEt4sM4e1x4Hyc7aB0ZYcJSsMZ
UVozYOSvdikvGZVF1C7FfeTFNviT7+g89HLCW9tKvcxWjtlh/KNW9NUvYO7hkcRNWScqWtHl16L3
ppzDtr355Vb/nyLJ6v4Nss5oxYRAXlKKLBO5OFz0MfmKjje15aUneLaYsxURgm7SBb18FerIOsoZ
rd2NN2mLwdeR4/M8U8yxSo0ZJd/IRFrzRxh/KxU7ND1lRn2PE2Nv49Nq/+gPWe1f34jiFDUo71FR
WqqMjOKQdDd7VABxfstswgGozXhiZY85aQtiIlVv0eWmd6diuZlrP53PJH37g/OsKxgtx1S0jlH/
/65q7uI8ztN3Ous3SLTqyQNJn/QUE6m8lCz9T788uq6W2Ez3Ugtzq2iKitA2vXsf6QMRe3kgd11o
9V59zD0K9KEXHaKTxsnqbOeyVsaZZ640i6WMajMFe+NUePlhOPU3lNwAh9na39HN639likGSQQ3a
VKVyyXp+X5k9YowXRbAD+aUq3aacOcC1/WJYmWNgI29mQ58EBIRUPBFUilbxpIdWO1pgk9MPlAN9
fBPRR8vrSud9TgZOmiJflEaeFUcQTvPkm/IH1bidxa9Z5hulMys899k+Dj8d9X0fVscPbbNpnmeo
UvwjEomL5804NjrKz/ITrmxIAM2H7Ebm7S/PLAMvYV7KVZ+jzUMZJXssz0oGpQfVzSbO+rbvuevy
GHSp29HoJQkvXIhkoAFYkBVLGAyOa9JvsncEGUjJ9WCKFWEBg7LqgsVU4im18jaLAZM4jeSByAhG
BfV7ibJLi7E+/VHTeVMEnM1iM9ORVrZSEWMyUwpOgZQ4uuBWccyJdHgni21ArPoxyKURAenwKXzU
ITLYvZgunir+4DZ37dPsay6vYeU3l8xPN2DTz9MEXaYqRS6zdo2D7MYu+PMKf/bCdyaWgM8jtZ1t
v+IH26JoYKRFUBfAcmNa5NhAoDSyyzvJkvzSTu2mehdep/oxlJSV326xfX1fF8zAiDCXYa+E6NxV
ksEuDPMUGuAGCJaXNIqPqpk97IMzx0PZrDvpOt1Qipg+l0qrISXoio9a90lNeKQHPEMMbpREUI2p
hSFjtgX1WMepNXeu0fKYMDlHWmZww1SymGBGGX0NyU2Fm5RwS/Gc+0xmQKPvykI1qOCFeshxb2v2
cFM/JM5gFX7vjDezh5vuhKvUA2HK330sBk4A+I0pRziAugRSlnl0xiQ+NGnuQFHR3zfF2UY28650
VRKElLBSqkovnftz3E4cXnMOaLFcWIqBdoZ+QrdLTkCHeTuIdks4lZDt3pDrYVaY2EPVy6WdAixD
ML7Ioae2NxXq3fM3cTzkoDUL7hvlrIwftMHb377tbqaVYSYKkSe8C9UFZKlQnbR1L36svMjLOku+
oBnYhuT6p9AGnfOTyHs1cS0zAGJUBuaWEmRbRls9DcfUpRpCFiaH1GPrTG7p/fO3OBCRs2gedCr0
i69CkkApZQnk9JQ/MTiodobp+ehZR4eadpmp5I2dfKxvoNoKFT3zNeRp73BXzkCMjtFlsRpoYuaG
yklkR9HtD+VtesgsDfliSpTcPvERm+fHDOIMrZ6KGIFEHqM9dPoDmZ8VzeW4E/3pO4EKq3yj6nij
ziXQc5yO0fLJSBCmE0vvL2PsU95BYjiC7kF6YNZcMS/h4nYS/RA/7/8Mzt3EJuOXqUXLrQTXElq/
M1/T+rYy3US5Izyg42wpK4jToW0sjQ36NDJB9l4Wj8k0ukWcchyWE7KzuZRiHHQxbJGhTqAfiI/n
dyiiQ+6c8/W2V6OrmM+WwaatMw6SyRUpwTOMuImkKPjGjp5VoP75uv9xthdztcJcS6AtaqRER4tN
OTeO3Gnor2kexLjwxbY4j2i/Q+VtsQydx7KwfVNc7TKXkibW/ThTvlkd4/vJi/lHbND6z//PZqp1
sze0nop6UOmGf9mg/5CZcWWGeRC3ilQWdU3jk8Qv+kvUWll6+KsvxKamiZZORKCE05VxKPUaWoC9
FSf3Su7U3V0yODXvrfab6Pm6d8wtVNfpUKstuv/RNUjbrtA1mNoZbbv6p2uQPxG+DVRXi8ztUyeN
kbcdRq/AW2pr4VOdt84QomuYd9lw3J1V16km0sVyC3cv4s9K7c7KS9W8Nf2PGj1t83SPCZ/9j/eb
jMl1ZXTlq8ttjAIgsIQ+6DY5pgNIr8+9+GAIaPnuzqYyWEn8UJCzETxz7HLQw2DQYxDGsYsHvPMX
DIg78kfJSpz0IF7IA1Rt3OQ0YRCY10y/Pae1Og0MmOhlFGAaGE1tdK5IsFo7eZJ8wxns+IKJUtvg
D/VzTTI40sU9MfUEB3DwBmc4RrjALOMC5To7ecTAs1d3fzZRd10ly5o/ymhtK1LMO8dTexMrjWvm
PJEmztczGVgJtGHp2gUbmfaaY2al0+iJTUKeHAXPDBPngsWAxNGI9k6lJ4cpV7xQkM9GzPFFzuFm
2TcDDax1mZBg6EG6lKNPINg1jH4Xc3CSevSvwc7Pk2YyGFIlmVDME+XkkFVLjSlVQXIjazlw601s
TE7BkLcourWrc93VEtiNa9zOnZHfYk7woKexr4yqJZPY2T/LvIUxEILMQiUoGJNyhuphQD/Y7KvR
qWxu54Tz7uGticGMSAulQkfvlFONT1qWulqkW4UBZkjkh/aXxHM8BiiCORgkYswYNBb9WbtT62MH
Av19G7xrzGSgAWKlYdIGiNMo+Z1m1wcltJS7AdBAOVQg4ilwfOI378Z/XdBgaZBS9Lci/ERvRufQ
6hetheouZlMPhQu6PW9/fftfy2CpRuJAUxKhAcJL1e1Qn8h4E2u3Gk965zfpu+uaGIyIMWUmzSoG
WUY7OFSXwqnt6Kk4mw+BlTuz39mRy9N83nd46GT+92zNbTCAaBb5VbH1htmRYrdPDkYF/SaOw3Nc
xBAZzEBvrpr3Azwe4uaQkHmsbYi3t1Z4HB3zNNwKTv62/9H2Hd9gh1vADDyDiRjVyaQ5ZfFLJPww
eLSkPBMMXLQFVHPLCakseakxxracuhJZ/t74o70zREMjoOOC0ACDgEtRzSShzzrtlhL4SP7gm2g0
kJ9BAQA6h4pHEkO/xS/4vrLHrGuoIZeYqEhxqh1aGqb+nAwpJ3216XgrEwwAtnkWT3UO9jldtuWq
BWG9ZgWR26HlUOP1cVGI21sOA4GCOEyp3MCWiDm16qaqX/TyLLegd0dHvLvvddvAtFoYA4Xvb4jS
hJ9jRP9AZa9LW36lskzdIfvAAybOhyLif4+vOICbaOhQSptaF0qqZHzeXw1n5wgTHEW1HMVhgeCo
rBrQsk12HGajVcPLwREBCZbYzK2e29qwjRXXPSQMEC45GRuzR3zxz8BYAoHkCekxyrXtNmDJqng9
G9ujVCuLDA6q1Sw14oSNhBi8TwP48SCdqxfzC4apjp0NBu433GI6Z/6Ot70MJkbmpEMSChClC+NZ
J4esTl0wVlh9H1uK9CD8rXMSBkjyMp+DhKDdhjwZh9RH6g0wUn2khRK+KAx3UxkYUQWQMNQRJCPE
UwimUfOeZhoHC1T9sW0+VHcwyxV43Hx1rj4kiysFxsLECVuaF+ew/ZBmbzV5NNR7CWo+010cOvsH
5DfHHQRr4CAjMnl35VVwGoVyjK5NNHPQHgvzXNuDv9xNyB93h//He2gzEDGu1hiHMQxQHsQimgK7
/L6A3nD3OuJd+0ea2isrjJeYRT00kIqBW7blZxQtraS5VEbtTzVPVGT7zb4yxbhI3MaBWkyoi0K2
xEP2CII+6pEm+bLTHzVUrkwxntGBwbAXBmBZoJ57zdbKS9F/NEo/bo8cn6Co++t9c/1KzH0T6k1S
jCrAZJFuNPCSxdYSOZP4NoiHwgR4RVZRHvZtbiGJJBumZugKnJCt/CbE0BNFCnBjyzne5aBQ7WK3
wruciDaKlc5IOMlM6mnsGtcGGYhumy7uRIjaOlVbWUu/WJLCi0LeC7l7NhhQDgNSzRklrChuxI8S
eBmbN+lBOiu6Fb2RQ2AZPsZq0dwm345o4NefslP/wuuB3Mx6rBfKHLlJnZOuKMH/R+7p06Z5QnLH
Jm56Az4cu34qDvLj/qfcfAasLTLHb1JQew6RIkBFPfwifkRqxxFs7XmxZ7BSjo7opJ6UWPtGef7D
nEM1a6pZNND+tjSaLWZvi+KBFEduz9HilqrOsbYF0usVMkexJmmQSVTDRRYflO7/SPuuHbtxptsn
EqAcbpV36N05uG8EpxGVc3z6s9jz/dMaWrN5YMOAb9pwNalisVi1aq0nUQokOZxnRyKqA6H2Tpid
68ujW3bNk5gT2cjdrMcaqi+LcZeUt9bP/He0VbZLYtI+6DBjEntBz1mYHivZ79W3OX25vgi6K1cW
wXZ8haKyVFKCagcSfv18WodLGmv2YDysw5frlnanVzarYTu/E0YDZEsoAbt5q8/ZRXZKyop60r8k
GGgESQi4LNDEuxRuGRhP1mHg+AdvpTJ2YnOpglcxE6MVmBID5GNm7unzJa2dHLd3Ij9fX+rejbpd
KRNjjG7MhspAG1hsz0rhELN25/qsya9/ZoaJIpa+zlJOq4y1cTCIZ7bvS/S1nzhYEU5QZtu7JFmk
rF/x2XrtoanvuXMWnCihMFHCGLPZKmaU9Ov4QYoORvNaFhVmt059ei5nXo2b92mYKNHntd4vM16h
aYLkjRCvjsgTqEttSzd4UFnezjEBYiwrkMk3Ki1g0RI+Zj6D8YMq5l7Cm2MJoQfO4xLhmWQjRiRp
Y12hqJTmc5iv+alPeHFW5thg27Rq3c0iVBVoRQnL8qBpedtc1CMVgzSc6LFLwQG8uL2TvpeAiD8K
GCQQXN4k2m6OvDljbBc3jjNB1T+mZ86oa/lzWHsoXPwfKwYn1HO8RmViR5noMpFXJA1S/6gXt/l8
sMSTxhMk3X2ibtfExI2xRqaprnCYzpvd4UIT18LJT6rdHJpbwVUf/ih+qPRDbyJiIlqY5hPwIevl
pVVv4shv5OeSl3Hx3IXJPJQ5TQs9xcTuoKTBCDKt2Irc6wvh3MQqE0IE6Kuq6QJMfzRYh9yU/xLX
CsKMA6dkxrlBVCZ2WGKVNKqgqSDPeYma2Db71OmNUzxdsvbx+op2BzG2rsDEjikXySI2mIFegvIg
2DpeMnQ4h2ZthiO/zQZGdFZIdIknAGUdEkQPPPwCz+eZUFIuYi4jF0A+1T1UuuxVYJC26uElIxPX
8en5uZKFsCWnrMpG6EyhCzg5opOEs+ULjrLaSoA5OD9ZzjzUNudLsiUoUzNSa6Bs0nIi/lTk0oty
jCJZ3X0Gje4+lX+jXbL5mGzpicQSOvIEsPumDNb60A3hIH6/7jCcr6UxoSOS+xEQ4ERz5/nUg75D
qYNBWGy1Ic51Q7uv6+1imKiRq9n/Zgghr3HQndSPf0K33SOhGI7cEhrPMZjgsdRKYWU50tPOiwGm
m8MynKGNJ9ttwEcxUI++5oVMGFl6tVkzHVE+0k7WcEwVSJ4aqgMx0iaiSEi0PTmOsZv7KLIqqoaI
d7bOLE8SBX2Icbm4ZlJ9TwXBmVrtplysb2OnBs0oB/qQcveUusIvy1RlTGbqCgyzk85LMViGUH3g
9WY3PmVe5eiH8jQ73UE9xa4c2xyP2f2IG4OMxzREXzUzhcEJ+s3Ao3TP5l0ZVmfzO0UF8mSs9jOD
jTlmU7tSKouWKm7T8g8tlkclINwzncr3jdRWDteXt3vyNuYYr2kKcRrAQ4NIHXmK9JDER6IeyczJ
wnd9c2OFuXum1Woh4olc/2/Q2t/SRGLIq0zwHJJZTDkMQhZFaArJSgWWvTt5tDXjCTR8+ejmhBOz
dqGbqCv94/7Moow0Nq14gDZpBozL4hH0eC1g7qEnNWLY0AgUcEbmqNCn3vLwGx9tY5m9XnuwAkc6
QKMyFCgjTF6pEHOLkjDhvTe4a2Su0dRQW/Sf8HzqvO4FqdZBdSg4V3e1m/ylQhsgc41D/Mi74fZz
yc8VsmS25WAIGsaU0aJfnFahGCJnuaS+6VrikbJ8ZD4PPL57qW4sMn0dpRZTyYIat7vkf2ltUKh3
6mh34ssgcTG/u2duY4pGnE3misH/SiUtPt/oW2F57g9T0DjRFwAEkJIpAX19iEBdhxlPU3SXM2Xj
smzw7IYozU1KO5ie28MQjKc1GM6U95PnOLs57WaJTNAUJWNNALsFAAxcFwUuuzUsyox3mdP/5Ze7
YGOFiZWWRKCRVGIjlcfRbw+lP57K0Dwkjo43R+4N33h+yVsWE2DE3vrf43GWfmqim5DSthrOhcPz
DiasZKqcyIS+1nozWNRHSVKgz+iuCo+niLcWJoiUSSckkkntiHf98Feb3siidz1O8Uww0cNKhmXU
LUTIcfb7xquLg6py7i+OCRZpW4xVIq31gMmnxdeFsIuOas+Z+eB8EJYKQtPFPl8a3CpJdRmzpzj3
a91NJI4z716Rn77MAm0HEq9ZH6PAJzVoINzL2knPD0b1OmuibQkvKa/Rup8JbwzSRGsThQCMr1ZU
EkGSNt9q8ouZeVp636JVot0oa6jWHplWWzR4hUyJc0mzFBESwoGs0bqSdqseRRDA17fgx7kDBFY6
qhCnUb7IYRlEDo8Fdb+Cu1kwdaXNgo1VUEuJKoTSZxodtpAOxmE46kekJbfE7QR7hE5NdxBuVq9w
BXf+8kenwWSCh9GaeBEr+MKVeE9SW6oyu+ZJdeynj5tFMtGjsfoR2mMAdpADLSwVAQKiHdn/f3Sr
nPhrMiGkk6VCR/oImuHlve6/RjxKe+4nYwJIW/Rp0+ooRefNhKk4K4ji1m7mwqnzbnVW/Vs/JXav
fyNjU9m9VLqqIA+2PsePBp4lDck9JRaBICTgrcMoa6tqz4OByc+44sQIXqLEwnJ7Db9VZaH517vG
9/7QoPg1nlo89yaXQgkkJ7X/fyTYOVkLC9WdpSoRU0qxa1pab1vT5JD0OZ3kk5bqbt3nT9ddeL/1
9+leFpO6dGMNUhxiqm6W24ZNZxusC6o5aP5Bdh14GEyA2rxCH8fLWARvWZRGE00oryjd01J8yQCq
vb4qToBnsbtxHuvVjKEDN2p8MgYxBIrFO5MX4Pd7t5u9Y+JP13aQhVpw/jE66NH+UeVEE952SWWn
L1kAtVEUnmWbEmIaB9CVnuX34bTw3rOce8ZiopCZT3206gj7a9c1IEbX7ViaX9tZuchiclOZpTPF
3wSLm6tRz/g1V9NMVdRNGahK5rohxDSiGtzebutSRUEQTX7RzzSVB+P1j8q7/kX375hPY9SlNqFe
GadxGDvUH1M0xLvXIQWja3kfrQ9tcsmj8Lqx/e705+uWFfwAKQUZJqpzrd+L6JPMIeYA3PZUtrZx
3zz1QGfNPYSFr1vdPfmfRtkXUi8C1lMOgDeM5nzRqs4Zxfom7ZQgWpEG5byn9e4Z2ZhjnkdZJaqT
YMxoF4NLByMBdXpQ29clkThncTef29hhAoyU9MZcxbhSpDjQTL+wblLy4/rO7caTjQnm1pqLYTLr
Go2Dsn1T89UeLE61Y3+vdAniOiJEVliiw0VJtGzVkFk3wwN4Ru0sBovHBM16jHZfXwrPErOUWl7F
eShwqKDkLiaHRn5d0Lmq/OtW9qO++rkg5houjSjXOhPlmxUpm+pJIfF1tzg3Lj2/iR9z5W8562Kb
dJqUg4VfQ5AaoychlmyxcBSEJIVL1bCHS5JUC5FCM6DPyiKiO1SYS7XBBhrt4qx40ck/DHQqkvPY
o7jiZp0rLt+v7+b+wf00Sde+iU1WQdSl0BEtYmlBsaGzo/hn2vo5SGkBNPkzW0w2WANRUovQonDF
wsut1RaWQyLYVhySSeS44n5tYbOVjC/KY66s2gBoo5yGanaJ1Kd8emmxsOzSLu9GfEi4vMX7bvK5
lYxfFm1haUlGg9JRehzd8q75SpzEywJgot4hM4A8HrTMXHUu3lI/fr75hASa8lUHZic8YTBzM75K
b8OlcersRrKcyny6/g3/4/T9s8qPh9zGWjUZshHHAAT2oNiVMAGR+slzhhqHEGgUpeqvX65b5Gzr
xxtjY1Ag+ai1PbLuOHkdcmACf1QRShGcfiR3XUxGYDaKAKfHhAxULZ/HBY33tA6rMjvmg/xVWmYv
HuLMjzLimkT0tGUEmU5hG0tlkzzmoB3274TPPaY/3yx5jOeq1AbAr5QIie363Cr+9T3dTbs+T8dH
DrExABU8vLapEHoMdqNZeG6MEiD/FxQcD51l+lpEnKHj8Zfsl1E3VplYY5jDhFIcAvfsKz5llUol
BxmDt7h62Aa5M2qcgMO1yEScQoowmEQZnqYjBHds7ZR4Y+SAa9+lj9D2Z5u61zeWexiZuFOIddNb
OYpMUv0kL0GfHAz9mJGXSfmaRqGx2EN54JiknvlLLrvZVibujFJXQxID559yRpSudDLxOr1M/nCO
nRJ3/eG3uPg299QHi8XGfUTDEkFbh0VqstMDKK4GSGkNkKRrXMYkmmFdWdzHm3xjygJ/YmVQ/sne
FZ2VNqBSewStq/UxR0aeOXu5X4f63EyWLWkFPsvUahTeDfpEj43JHysIFc/GqUi7UxMTT8/qA0mA
6q5nO8p12wKDZEm6W7Kol758l4d2tUthsFtzfO9UsEqo8hvpwdQa3Ymo06Gd9pdVSK9ahu+TxzYx
C1uEZKiVR44kGE6RGAB0Zs+a8NJ3Whg3uT1qtb+spRPniTcrE4o1ZYfL0wh1vfwidWhHGOKhbsgr
FKCcvKidRDJ8FZ9DIF6yVEGna3ZaqV/Grn+Ro8YdZWIrk35YaxQEVMnBv4HUhOlqQnxjlcpo67F1
sEiMcAushFLdoLuDQoeenTWIO2ri8yJGtpRoJxFcdH2V2GZegpHoOBRQx4sip4RyqtMK0kspgHGg
HAINwyl5pzlEGDyMs48uqIC/d0Ob2FKh/ixTa7Yr4Uth1mhC1IM9U5mo+UshNt4wRKGVynbfQRq3
0g4oSoaKuNrdWjnLkJ1kWczsfEXDQh0dC4FY6Q3O642TIbGUHdDRKoiooAWaC8cm+SGbP3uw/YJI
C9hOjvdxTvIviaY2S0VBK1hoWH+1/PhoOfGBcoTSzlb3ymuLfJzTK4eLxX2Jk9Blc4HIQe9y8Ce6
GdgNGrsNxVvwkkKnCGxMbuVPp9oVwqWws9frC+Zc7SwULI5NKUpph7QF6FJ9loV76Pha5cN1K5wP
qDI3uwDpDa1aEa30qQbzZffY1TX0bCRH0N8XgaeJ9IHyvbapzOVtqWCzB60ggMbW6sq54ZEYKlOE
IreHsCKvYHI+p/lFV4WTXKgn6rxEf580cjHXpLAFYbIlC1Qq8RsGEfxUkE5jhcjelX9pUuF0wIz2
lWiDkyKkA92LNfhdCvEsIvDS9f3H7z9ZyC80brmwpDIluNYbX5/dvHoptOCPPs0HPHIT3bu1TMp2
wqcpARHRbiBZVykXtXqLCSfh2R112l5ZdLEbSynkvWu5wTObcqBAF+K9PxkPvQ2E0lfKaiS4EI3i
VkU4aRar9JrFEVH0CO2gYXbXRXXa8XvRhGtyFiEyrtxG3V/Xt3O/3r65vehR2KyyWvohJ+RjzJuM
NvSBg+hJfSxfJK8NIm/lpKncTWWSnYqIa6SpmOWS78tDgtkq4qs/xNbrPclB2AiT1kb1zuX1PbnL
ZDKeyFBTosXIj4FqPhh+E4Cp50hFIzPg3XlRkpOMs6j+qZ6MUZSQETQrBrp0FPGFjnMM/qNm989R
Y+H8TTJrVklFiNNDfkenUpugPam9s/iRXQLXEznTqfzOcRZO9GWZ3SK5XGINFytt/N+ax+GSnXKX
uPVpPk7u/LX0xmcw8HESZOoSV6IjW3gdMlCxJD0KhUSIPbEfMOArOKMFsMoaB5OyOF1ScNyUZ5IJ
yKksazQtxy2Xn5sUsGrrGOF9l4L3Sw0y6Q/TBSbQxEahKxIoSzFb9peBnEQ5qMazGQdRxcG7cZ2G
ft/NYc9WVRpGmvfPfhQAtBEIDmTaXympg+5nvnUQfqi8xhInHWeLiZUxxPGoU/gZWG2SsH6M3B4Q
dcmJTnXAA8HwHJQJL1o7NLUoYyhoANQzwSTNcqdOeDcmHAfZbwJ/hk12fH/UZsD7PiSRo9fGImEJ
xGC+fBWl5GCCZapOWy9Sv8qykELsDwQCU/TcWoktmNphEN5lKX824vck7944J5QTelgsdq633RqZ
8KXSss372e0uQ1AEnW9cCqjlJHbsyKHBeU7uo6U3m8HcIWMzQ6hlxaUF5VhMl5WBWmae0canZtFw
XFIP6M2glPobMekDWbPcScyOQz36sqm9NMlwFubmoWukR9UcHozqe4l3lN5jVDsCiTRng2id/0o0
URkPIW2bm72C2T89TW+Nrr0ddHIw9eSSGeCwWu4UoXFJ/ELos2Xk1NU56ZHKXEK1JKyxJOASImT0
l6y/BTbLUw0eWSrHB1g4dy8WZmZkMFOPjV3i/WjyRgs5x4wFcNdSYYgr7d2skExJGzWQrMbNqp/1
qHK+F3WdXz6XpogyxBckC5Ow/45Y4tzGnRbBn6v8GNe93S03hIBXrU9Au/zjum/wbDFRXwKHmh61
eEutbumvA168ta+i/c0rHO66wWZNTLyfOk0RigzHJTPcJMvstvd1rrLzrp9vjDChnqiTWswmGgPi
UfOzYxL0nqP6xHvkzWDv+sLGEHP4i3WO+pK+CLPIs0aI+9mR8lDhjX394+xncBQzqWMm35TZl+cy
ypFUqXgk0al83cmOmMoHySidb4ouDYeLaH9Rn8bopba5KBsJPWVFRxUQavdF8W0owaD/thadd31R
PDOMd49aHq3tSpNvMEQQK3fSur+gpIpSjfRy3dS+032uiHHuaQGMX1fh3ILgjwCdCI2z/N7YzOYb
MZ49Y7xb7Kksq5lhto7W3wQbmBYPaT6SxBRjJeVfiy+BQk/0Qc+PCW/eW3o/xdn8CnTLN18urpsM
hLRAZyEoYWanyYBnTgLjXjxY93TqD0PlZ+nL9b3lfUbmCOhmpM05ZS/XoBMUP0rtQ5ffzAOHWYR7
Apirq8n0OtKTj6ca6JYMfw21h9kx7f6C9yg37eYtirmsLCVuu85ADgz197I4a8MPE1iEtuSd693b
6vODsbdV3bSr0CWULjN3ovvF6yBqokWOeIuCqeyPQeY2ov1778GNVRo+N25imEUJTQUoii94h6qA
8IFSv0BaSh9P2aP+cN1B9m+Wfw4fO4FkCVltCgti5GodlclfpAk99ZPSfxk4Vxh1gV+vy09DTECZ
y1mO9AUfLW5RZy9qW1bxqu6IWxXrRVLLkBTzwvmCvMUxkSXttK6tMlRkEvPR1P15OSvVi2qGfcU5
AJwQxjLdNLoYYdAKN0Cvf28GNysqu1PC619qv/+zcQw2fiTVOET9xyzc381KsL5bDiVpkMD/okwO
r1iwXxLZWGSih2QooilYAIGnZzMo8FhxgTV3tEsZWp7xvjrVE5WIaZqAs1LewWPCSaquy6KOSEP+
7pN0TjMdTFd9AhMAZWSCnjO/vbYPiNwslokqZa7F8gy5Vxc61/Wh9ivHROUiC7STcGlD7Z0qTJaA
0C6hDLzhb+L6P+3r4r/PfSQWZOx0VDCU3lFR+5GgcNLzFE44oVNngktalkWxCDiFVfcixKmd6Z0L
6gNUZKMD5yNyzoTOJCpJSaKoWnD4aD1esGtUtpJgPaEzpNyPngLixLUH9p5z5HlXkc7EGaMpiZin
MNuCqjEOSzc+1hiUtoLKTW55j3reGpkA0yytZpAc+IElep0xUZmLjlR95Wwk/fBXIic7C9g3ajYp
BU6DGmj+dEPc75PfXtrgDzNLnYkvoCxZRAhuIz8pTmQCMOirgEovrwPFuQd0JqZ0aptHbYJnk9a8
WVEwm19qlDmze7LakBbneQMnkuhMJBE6zM3LGQ61GvSH3G1+roZNOYQjO//gdo+8vnSufy+eTzBx
RGnqOsJspewOIrkxRBKoTREOCtfROZcbi1IcU3lV8wq+Jx4V/82w6Sx45RxiW//xt7sjUIUpR4aJ
l8QaTACZO7GcBREbSmWmqKBCL9sFCB6SID5rmj17MwSpex4SgbOnBhNLUIjANEWE+1XM3Vb8hoxh
yN7+6LOxz/lGsNJKyOkpm2+bKYzmt376ct0Ex/UNJlpU61JK2YQI35vrrZ5aNwN5GysTIPoEjHGK
349m7F43ybvVDLqzm2yyEdOi6QRkk+3bROco79cTnXyFbmPQoSeaHCQnRj92CUUXI5UBj/GVF44N
JqgoMWJx3+NxN/olBDjAnIs3j3RPRUTzG8JJHHhHgokt6ODkGVhjcIUvrwsJ9erdtJ6r6UXoOceA
c40aTFgZMyGThwqGyv4t1l+V5dB19336nfPxeOthQkm5oi80Ue06WqBe3yggBlP1zw1GYVM0N8wf
8wlAmXPpLXZo3IH93QZEJvWiB14myFkvOwoG3c0azBmo2xno1vZR4+jiaC+J+S3J85/XF70POvrM
g9iZMKFTtA4PdSSdGLOZgjGMD82BDtnwdJY5QYUdCytTqdIWE0djNiI7IaCCVS03bnisqby8nRUI
hh3AWkRkJDUg831n3M/y6s0iAmcsVU/1kHnmZD7ps4RfpHsiyWTPLegaxJhzOvbhQJudZeJP3nVL
oeWIotSdZJzF6BCfkRj54B7nPIi4i2bijpEJ+ToZ/0NWGj7W+IVGnOYAynuwf4LOleM29OK5kiWx
I2CjBCRNtOKsLOJ9PJh23ebuPDpN9y4CI16A/kUV7SLFXJjBufD3B5Q2+8qEHb0WOmIQJNVtGjkG
eJ8BXz+PaXMylfHcC+3NZIC1ZJpOspE5UVJ6alIGWfYgL/V3gxROHMdfErnlfG4aHK5tCBOj0Cc0
InMokR+ATmrSqRxQc6dACwAdr7NOysPYpQ7pqj/9EEzQ6uu101YRFylF8BknGqjkH9mBdu1Hntoy
5wizo2HjMLdGVOFoSdZxwLS+TDCMcrjuWfu3tmVasmqBiYNVgDWIKEcCRdwM6SvklfrmsQKPrXQu
81Ac/rpu6z+C3z/GPn6+ua6lmOSDCElxV1B+VknsTdG7Xvh186y0PkrMdgJQyW+x20vap1Emp9Pq
sRCsCoVJtJsgqriG051umzbmD9yYy8+1n5F/GmNSOQAtyYAWFoIQIITKg8ZlMdn3iU8DzAMwr8dE
zi0EguLFwNuTzq4XgRSodxZw3R3iDxqcnCzrP7KcT5tMZAWeadIt8JhjTGlEjybzxpC8qh8dAMGt
XjlOwttCJraO0LNd8oWC+A7tU3vbPEdIBdTHOoxujQ+KdlXjtOd5FpkszsCkg5LHuDnixunSHCnA
z+tr2k8wPjeQCaHocJII9O8Y4C3cMZ0vZnWIcj+3Ws5CPlBKv0bFT0NMVOyHyhyUIQXOAKMa7fq9
MWpHjrPAEmRv7qCMl4NLwZhmoOWJj3EpR51k0dGzwu6i3uvlyjcKKSizxRclE0Iala/KqlMAgFdL
0KCIc4xwzcCcfjel0r++R3QPrv3qbGCVSrFIBbzPdTGUSO3VGBkSK0fTnYRHXcM5QywmmujEhNYu
Yvhkdo4CzDCm9D3MqIXXV8RxKxYPrYuL2c0mellW07hxrV/0auDcgpxNYyHQA4iUCp3Q5Osty4K0
DS3tvcY40MJxLN6OMVFnIWYlSPRMppJLBk/XvTX3ru8WL8qwAMN6SdWiE3EKQf/0wapYf4DTZBvV
Qm7xd3dBuqLIpmooqmUwJ3I0WjKrtQQ+zOioIX3JE7tpXjkr2k3aNkaY0wjVh//dPMj1j5TfB+XW
exJS1n2Ll5HuesLGFnN8Mm1SSFQiHyIH8pSEpQ/JWdI5hte5kqM5dWAc8Ep2SGPzqoS7we3TMvt6
msd50ABNBhe4Vtvlsthd/KDkoSFzAE37EOiNIeYiHytNR1now9lnEHCmmJdtgWgKI98IgIO7Wx3Y
98qgCaOvzWvB6UxzPIZ9T4mtLOpCRzs8QCbkXpGcJS5ki7eVzDFrU2IBvQhsYdei/vQ38WHxrB+A
TbunWDFo1/jxI29j99OyzcYy93ue5aQBRA00n43qmU1kz3PlShoJhkJxijT15qT30Jd0a5lXwtxN
Pzem6a5vMsK1LVrgT2B6zvxCd/B33Nq5UjvDjwzTE9cPJD0Dv1wxG2N0+zfGpt7SoFqJ7f0UV6S8
ITxgxn4k29hhggsZmrLQSzhqeqBsIdNPApGG+CkNE3c6EU6xZt8vdUMHeNdQFBYQZ6YaBuc/fKZ4
rHTHxMBIur5d37j94PJpg9m4eKpKjNmhqj0rszvqt5kELsKmtpPoPq7c67b+wxs/jTG7B3WUqK8W
1NSgMCPmh65K7dUMZ13xZvXSqT9GCzroK8c19iuJBuBOoipLkvHx4t/4htTkQzN8cFV6mk1V0JWQ
uBZa4rFnXJa7wV3c1sOEBWqJ+sOAMvTD9WXvHoSNfeYMlkaeq3mBikJsza8GOPVUobj0CaS/avnc
d9/qPn29bnE32GwsMkePRFo6YOAJ+raDXReWLai+YHqZnHO2Vto9dhtDjPcM1iC3QoEHWOXNvhCO
rmXT4leJrVVBuTW8mS4tguVHcs97uuw67sY040tLGkcD5jNBfq48zPNkm0NlF+pDO3yPQRt0fT93
072NLea2J02fxUKPUz/oi5sp5aVPV84tz/tkzCVvxuuSNDrERAhYh4pLncV2W58STLddX8puTDEU
HX8sTRTZIqXZkj5eCxQpDfPGnA659iZxgyS9y34Jxhsb8r+DcapVBWlG9PvVIAlzX3gonOJNhyxR
CZU76QuP+ZC3JOZqLTph6TU6Rosey6yFWhFa8eP1XduvCm6WxJzhJVZMCaxGdEndV8ramjhSACku
u3daiLINnK+07w2fX4k5wMq6CElJebiUzi3lxOlXL2tl+7eEHAGG+McbmPNbpL2cmRbK41FxmRJH
NUB+nnXwvHNscWFk+8Hi0xhzYmWtlkddgYv3rnCLPNaNUG+QXlFGDLSg/ZD+IkcTagmJ/1vPws06
mQPcaKQSqgrPwtkIouyit15SH/7QRZgTPAqiQUD+Bxe5nzwNoIECslHJOXocDmII3MeX6/b2458h
GrKim6bKAp+XrBhmZdHAQNfaUXOJs8Rp0JheU6dMvl83tQ+nMf6xxeLJdFIvSd+D8XMBP75gI/tx
sxvyWFduXNkVKlN1MKYUEpG8Xre8d7RxZ6tQ6sFCJZnZU2st5ERawJpSmZW9iOOZlJUn9It33cze
Xm7MsMNFIAHp0okgL0F+Z+tpIIB/fHwZrQspeVfm3lWyNcW8dNpEynE7Y0WaXEEoW4Qj8uS5dzdN
kUGEjAgvK+x0SCb3SibL6NZK4h2QOY9oZLryGH+9vmd069kgL2+sMEcqadPKKkUE+fRgHqWwD1sQ
ZqNvH1w3s5txb+0wLjDIhiLoM+oTtCo/BGtIOfmOo/dBEqXYMifn3ou8G3Ps8C+Z+ryIUrCjyJYz
LbUtFI/r/JZwwZI8O4wfRHomETLB5ZajGaiOFGZBFcSNrR6KNwMk8eRInsHztU6cm2X3JtsukLmc
RxQse0FGyM9B99oFy3vqmm760h3kcH0WXB7n/u7R+nQTduxX1bKiFyfQ5mCYdhrOWvEmN4dCeyml
33jEb9fF3NBjJppFRZW+I7U95E0JqGYUlhaPIXUvmd+aYW7m0pzGUqLEK0r1NOi+IJyE8X2tLxIa
n8XDdd/fP8iaaipo4YgGS0QU6/lYSCISmxX0oumtkh+5PaLd1qqsfNpgMoBaU0g8CPDDD8TieQBu
UAkoPLJ2eDCt3eff1hb1lc1DrAAyUikSfKL0MJ+VUx9OvnWkQExe0OBtHBObiqJKzDiiTMOdZHfJ
9ybF7QGA/p99HiYyYbRFENB6Q0kH6EqMtmRo2mrv1238R/j75/uwfbUUV7+Y5kia0gNSpkcwAzjl
y/9xd/JKjZx9+3CWzQfCfFirZ5CtcEvdM4oDBuvS3OEsiAa2X++NzwUx8UfINMhr0oqUGkAJ0h9u
qmed9vLdtnJ4VF77d9SnLeZlUDaCEokxcPC96hHZ06xjLfbu3Jqu0rwL5UUSZf8Pl8eEoQo+ESFb
AsDm/EH/7pDbOvygNHzlefl+aP1cHROKiqKdEllFW0VpkKn09c2aq87aA6Zaf6OTd9dXtu8bpoWJ
MQvMMizMDOlRORkSDm9rhaAt8iD/VRSre93IXq3GkkyYUC3dMjQWZLnU4mSRaQDIElXS8g7AVF8F
e1d/yu3FL78Nfn1pHcqFGYPs3bjjXsvUIxjv/Jd9JnKU6jRkZb9Irjq6kvyct26JERvyNMvnUs6d
ur6Iy8ss/EhW0MTwRGN2coJ/GWcCCjEaYvWgxHC1wpmHvzD0WeVvwsg5gR9A4itrZPGXcq+rJdFh
ZkrIU19jkC2uD5mMh0NW3nXNfU17gxHYXqbFqXLRHazI1lTI1WsmCCXJKVKJ3S6AHQl6FiracFNX
FQh4zXuyyKcuBSRQVm6a5stYq7ZOBBsDuwe1MG4bUPSsomJLaQYVFy1M5dxr4uJx1lqn63JbLaob
SOY4qlUB7KL6qzx4nWgFFrGcRG6cROjPTddelOIFRNW9PRqmgxPgJ4MQJpN6kK1nMkvPuM2CWXxc
Gs3ppl5wskE7SMJwbIvaJzU4aq+77F5Ctf1qLLBU65LZlPpCAlBQQXGxuB97u0Y2TPGJxSOpuA2u
vXv0XxaZEBpVVltVMSymk3ZY194pquxGplIB+tdOyoKxWM+Z+U0sZk6fZicG4PwriiJaqqJZbEIi
SSvpzHiUXDQLpPgsWkedx4TIM8HkIxbI4cG7UkI/psEwfWcGuSG/dD2XQG/navjXUphcZEjrYVC6
iQaawZsBHQd6RLkAmujO92CR9qZbYEh8TJp78S2vdLl3qf/LOBtl1kkZZ2VAlAmqC3lD99AB8vle
CKrH6MKrJXGtMWElFpSmSaIe590ZIYECcWndNW66swKiwMTnIS73z8Onk7AZSyZ0iyaV2NnJqV5m
lAuo6Jv5I0f9b3gSQx4Ycich3+4lm7P0oKpaqrKA/Ece+7Mgh60CWEPWfa2U3m0i1TH72bt+5Hfj
9GaFzPlrLDVe1IpgQ6cv02LetZVqT1kuQJMh5/FQyzu3/L/Wx+QwolCsUF3H1yuE7iggamcxVLON
91EGHZVaHyYM1yclCIXj/0fady3JjTPNPhEjaEHwlra7Z3q80cwNQ9JK9Ab05NOf5Gx8GgriNv6z
e6eIiVA1iEKiUCYzPEkEJS/tRe9Q18uz7+A3G1XJUZvJLhpmpx24vxikSWc0cBqDB2IDfyrnYOjn
MxvRQZoXgsf0/mFGvYdYiqmD4fn3gL9LNAjMEdzmhM5IdIyOoWOUJb//N9vxaYV7SnepXlmgnAcc
6l6joE7tk/iOGIfLVvYGCLARn2a4XbdyfZD1KF0TEWsRqT+Xfxl4tQ+OjsaJh/SQnqCW0Qgua9EX
5Ha/0hrwrnXApzk/1cu3KL7KdMEmibyZi1iHSOll6P6B7UZndj/5NPVzUEsUImrPnWmg3xx5Xerm
cWHpyRBWKUKr9Lo+GpBkCcGNuOrMiABv/5v9uqU+spkbQ10RRdMIFmpUhrw+Cyg5jIl/2RlEh5K7
PQrNmBs1rIBxGuhWKTm1eVnbRpPaoWxe60KmbSGocjeGBE5BtS2AAvR9djrkbSQH/bF3vU/stc5t
1oKoRuQU3J2R0intU4abXoFDmFfG8F3LDsLXreAS5ru1skiWrHL+uAejQx/QoxakkDQTtbEIdovv
1lr0rKm6GdBpqd2Vxoi/Cj+2BrOjovJruRacWcG34zu3qqUckkLKYK4LJv2oLJ2dQekhtQR7tNe+
vT1RPDWcsuQVzRVNceX77Csm0vzJVVw8ll4TB+j+IL3PoA2MPWH4IloghxiFYhjhwgBK6VFGE0R/
JqtqInQ8o0D9vqomkpvoVrm7fOQEp1rl4CNt62mOcnhkpgYlKPe0/gFkQYJPKlrZ+vcNdEDGItTL
GgSYc+EZLHMU3JDWtSVquhCZ4eDDrFOZkDrBVUJqW6sGL6GynU8GhitiwbUlCI9UDjjMgalNrWFW
hJQGRmyy3NXXHlJlvmJLBCX5Jkj61v9vW8WBxzI3XVZFiAC1+h5IbBsg/BAVffeYorfOz9dsTEUa
jWbq4IQFqJga6kTL4I8zCM0LKuGBUtkLSVxVArExMxV7jGYnpBIIUKujqc6Ch5Eoxuap4/K6bajU
IDigZ8W3QCOROY1XHFcu7v8D857gLPCccX1NtEnPAWhrKIJo9xS6pjNdfV8pwPpjF0S+9tflLRUu
kAtEtCVe4rEEVNPz5MaO8TpgicqpuZEP1lGYhlljqT9SFJ8RtsYhDKhqVG2s4EF/80Qqr2qJFxKx
oScDSBUq04mQlFeEb5shbI25XR9k6+rW1KRkZ5gOpdcrf0V+WMlfxdRqomudV4rPNXPqIxlftfWQ
b3IVG7mDzBlAQNLY7W3ki0B0P3Ww+bAc8ui9li9GjWCvl59U8xX1Q7usoitD+6HM9T1DNV5uj0U4
ChBh/6L/FTvzw5wYD6UJWiwxqBEW5xLCf1k+eTRRrvqw91NMEDFavEQovgmu4n9AiU/DHKAnlFaR
VsCRKEKkqngZh8fxryq5kZpDLuE5Mtj6/EAHJ0U3QnlMVZFwn/AHcB+cJQTnJs2Aha3+kGel26sw
UpWmk1D9Gu340Kpik8MS47rs06ukGU4J6z20TjqmHot6MPaB4/NzcLdBmg61VPW4eEL1DYIa9mJe
LY2gZLEfbX3a4NBfiuNmKkmOMXKrOUpJCgmqVPJBvGors5I7kaIKXhYf7eN/osUvi7x6XDaSPEWG
D8+wqLmbaGzLxoynkumU0ntqvEd97SZF6Rv94g/SfVOFDqnod22CJjJLoGr3uPTNl0xBr/j8qK2z
792XTur8xFB8U5oCAZKuSHnp13KBTNs0Out6uGR6vfjJYUHpfGXAVf1VG1bcDr8fAHx+HO4EZKWp
oHqOE69g9lb+jjuxogfaXpWQFNQfL69t/b8uLY1z9llJUIGdEaMNGpiwvmr5F1q/NamIjl5khvNi
yRiLHATPyN01qFBZURB1k1vK5WGANsTlFYnOL+W8OU5m1qcmwozOVXzli+yht/HUXOUz5sygLn2w
7opvApOCHeNnAwlpwtD8CEJPxdfwlJwk2akCy2Ou0tiap18lbhzk1yGYt4Rt6jvVuW2Sg9eO0+c2
1JlVw1uWyY76xTNAqNHID3H3o6n9LPI67aSkj311vLxowZbyGnLxgCGqysQFXKbv8Mwxfkm7B139
+t+scEFMQ82+gB4erqH21UJgWiRe2eWuUEZzP3z5deZ48TiMhmhISwKQ1I9wogWN8Conn/mPovYK
AaBbHJhg5kvVLGijgPvniRJHr+5R8b780fZrcp+JL14drp0y0BqtX631NN88LK/gpsdh6B9avNiV
YPqJ+X1wFX9IWz93gah9eq/J+Def5FAlaqZkyVXYX1BHPRHnnCDeRYzkQojpsTt8T78qjrfO2YtI
WP8hPPvcRw5o5BHczGP7EZ6tT+vSb0AiANmL0TUcRNmuJUq7iLaTQ5tRm4hS9EjzxO1pNlzLcqjh
Xd7OyyY0mcvJTgWNQ2ohO9FiCLhb2oPehfaYiMhkLkcBmswlZdnYKnWnIAnH0kO+vEzkfpxf4+yb
JIqw1qfAP985YDXF3zdP9pYkitR2MGRVNcqS5AuUyQXXmuAS0GQON2JLUzBPOPxdlVad1mYBebMc
I9Dd4ggSi0MhrKJchhBN5l5ABSsqLVuzsvNJdnRnxKjsWiSavPBKPohQ5B/eP/9zdI0v7LWm1Zdh
xdbcrHG79u9PV+yMXNlDeMDM7NcGg3rExHiZ4V52RkFSXZPXe2Gze2Fo9MWs4nol5/So+KsGJBlt
sOTghK3iMuPBOBLBCVgP0SWP4fCkSupaTxacatJdNwTx383SQiAFAjBLA+LYv0JRgCrAEXDP/b7K
hRKNjjL8J77ugaGlH7t66eC5LgXqAZVskfeIVsjBSF+ZZMrX2zRN6Dmpxhurya97hV4lUj07qChB
32LCgEGfC/ZTcBj52p+mJ7RkMgwzo71v1fluqR4ue8zl4Ejjy33YJq0MY7xghtwZh8qRVSzqve7e
CxDXlyJwEVnjwEVSogpssjiF4OO2rbI9KJjDkg1q90lzZuZPqR2Cy+sTwPOHK20OBE16o7EiBGAd
/doYaKt+DEUqoXvTlpsLVfuAu42NRaK9HrW4ZTDEFqwUd6VrhhAn1c6DF6LPhrkrd/18GEa7QBFc
Fmzh5VhP+8CEjXlmqHVPJyC2/I7Z9Xq6hj5lRQRjzXuNjb8tkkMWpMeMpEDnKbgGosP8HAM+l9N8
DYWzsyhdJfJ6DlCo0qpLuQZhJH00k1upErS2/kPy7Rc8fzDnb76YbmUL2IvBszMH8dNawDcf1j2a
rxH1CJU2hNY49IgS08yX9TmNNNhLex/eKTdS7v6tWZ3+qEWRgiC+Q6/w7+jYQhCG6Gu0TM/gvHBb
ZndXDJKGEgZUEeeNLvHrAMo9DL5iR66QBXtv+zAcqMoquttUwrNgh0WyYPYY2VSUMzztACqHAPOp
wMfsWvY1TB0rqV2JZiH3zvnWKIcsoMeStVSHz1iKHUtXxnxk0dv/P5RsTXBRi8ymHr2cI77rgsBh
xPAo0l2NaNpgDyK3Vtavu/FNmjdgSvvoJjNBTQFh2/l27N8m6Cf1mqda1P1vi1q/68YcWswoKVqG
Bw+VIIUVKYBiXN0Qc7UvG9pDKVXGtBKlxFBknj2nqrJ8mOAvLgTtT1GjXIWWeVyU6G6q/0VrpbUx
xd+acwumTCLDAfXiW1PMdm1Ydl8LLpb9ffq1Hv7ibGO1aplmoiqe+6y4CTHb0MhvoQ451tJuLFEv
426mebsozsETrZWlbgFm6UFz7MGGlhwR7UDkSVTd3T++nwvj3NzSkTog1MDCCjxC0yaATKlz2RdW
AOcjxu1aOB8n6K3R8hDxW195IJBzrNjT6u8gwrKoiCtDtBrOv5UoksYxX+Ob4jZEv5RoX/aXglEu
TBVQSzM5cB9pJFdKgRRdp1wn4zUBxRgN3TqDPs795Y+273C/LP3R/JOVSkoYQvu8ZmeMeJ3qML/P
48HNp8gZx/AtLiSBj++D6qdJ7tE5x20zzxN8rgI9ZOoP5ZXxL+ZnLQyjARGoopomP5NfJcuaDkHv
ZUSdvPTL6qYbD5c/3G4+e2uDC13kjLWptIYu9XcQqTt9EAbDU+5WIM0Okdz2kQnxpLPkdPi35qVe
hIIYOYtygR9Frz+8frPU1ZU2UBv1Zj8WsYR7USnc0azOBTjLbGmk1wpNbE0tO7svqCelskP1u1RF
+mn5suT0DO7tt6lHc6863iRgkivV+aru6GMXjs+sBLlHGLqz/nPEV5xrZDWjBBok9WEoR6c1oYcO
NofQrlrZC5XFaRvVHyWo4Soigopdb8H0K1VNaLLr/Ch0R9tSNotyfazYBfNnckizfxO5qRsbHAoq
UVoOcrrmU28HV0ezROU036wz2shXuTvBDPl6dv/csM8FcUg41Wo6Tku1Qm51k50sTwv6o5gEQ2SG
Q0MMFzLJqNH+kUUdilTjo6pVtrpAY7drnIyNTjw3zoDG7svHQrRdHDIuupSERodPqUKzRlm+9yz1
KtILoH732t9sGHf2QtZCV6AL0YMfPxPU5cIDa1Eu+Y9WuKOVJvLc5lO8Ui2/NcRr06t07m2jE1TG
di8TFUgFkR+0X/IzwgVFbRezUCg1qSrCsTPmXdx/sSmfFvjJYEmiE11kHORq9ih9QYVXIgKv3n2P
QEH2f6vglZEIqHPqan0SW4cJBbO190250aAzWEAwUsTE+9FH9Mch2ljjTuyShZk+yvhmVaqe2vor
62u/jqLHEJqDWTm9xCNCzaJcAlaBrYSp5ziSv0fWjB5bPb0d4v6b1VWvaEo5d6Hs0hIqjDqkt7La
o1F7lVTGS9igE6dLc//yVuxmKVUCVSfwnMiaylOG51MjSZKGpsQot8tjd5c+ymBkxftpue/xhipu
JTQbHS8b3T2UG5tcOBFRMlhpiYQPZb4Z3iryfZ94/8kEP64SxRGLpxYRC1HfmjECvbtsqyL+yo+m
vD+2/XMh/BSHmWmzlVV4j5mYGbGHifmFnnjxVGO4vvLabPwGFR6vbBZ0ntXIxIZG68RgwO0idjCn
JbOzEBmi5UvKEtdAW3ZYd14RMSRwyJOekb8uf5PdjOL2THBQb1WN1mCGGCGC9qMc/Cg7kCxgS22P
EujOYg+X5rR4svxQgizM/FdvI9yalkyoAr1MDoqhSdTITUTQAA8en+RnP171w8kQldF20QusRwRO
bRFQAPwef7SqOVpahftZVsgxy9trCfx3l7/jrvsiCLYokTWd8NXdgSSyZEy4MfPeyTB0vZyV5OWy
id0Ut/ppgy/nLnltdKkBiMQbq0zs0QMt3QHshw/GPTAfWPK0ajsLq8grTv3h0Buz3NdT+oh29dr0
2nr1ceVsiE6Sg065ID8k/6oMuV0jB5pDBdbkPlkhujlloGtPjtA6ufwdBVtlcR4/qGib0EJ8RlP7
MWLgK32uOkG0tt66f3wyBIKYtDZAOsG3mIKHS2OaitKYTlw1/KnV57r/OYTXg8gndp9GG0NckNEu
1jzWEtYSVbmTZV5f3Jagqawzu8VQRyHA6P0LdGOOizaijLY0GeDlaSOfRqMAl0z/mkKtrDe/QCXt
kLTZLaPho1VpwVKFXhkL4Gpdz6UPu36PzUsC7a5lmRgyHp3sS1aOpwYdYMuUn+eQCd5O+5YoCkkG
Rq9N3kvYMrMSnSBIxSq1r/ZYoq6g9arzTeFkzq5DGutci25RqvCKNBjU1K28wb2k5gcGSpv8RGSB
z+9jx8YGd67Qti4vyoBM/egQvAJReIhO8xt6BAeojqb2fGCHGUpeArO77rmxyh21cbRmWdYkoCLN
7bY4dOEblNSdJLue5lNZCImPRfbWi2DjHlFK44FS5PTi45oAjv3yNvY7ezyj0+a191c5wuyu8vPe
xXV8GVV23zKbpa6bvDG9zOlMshhvmVYr8Hwd7J6Qg6SigXb8Bq46e8hrTBOJmLn3k2MGJaA/1ImO
gerfzfasqhVVRahWlHez+mbVhy72VT2x++ylkPw6v1owJHt5qbvX6cYmdwiVBl84JEizG5OfNe+z
aNhrt4gMGclfi+JiwTHUpzzWEZNkWXvU8JZWm+yA6Y4DBTVpmaqPLKe3slU4NQbNkDI+x5p1Dd2L
o1rEmBAD03qIUXk8ty6ve9+7/vezLL7hIevCpWs0oDr41m0pu5XRkWiMkSvVvd2gvl2L3it7g07b
OJzzqWGZOowvI32j4bJfq73hcc196gfRytb/6A9Y/YxZed0jUy0Ws2yADplyP78n9fuQCfrad+F0
Y4HzU+QSsrYu0NaehdULLaZjGcXvtQSB2kIRFewEtkwO60qryKwswexFXTGf5GOQ402Ry2pQSX+R
ur5TWe/QXtVtJs8/SfdUUfAJo72fjq0PbYLrtY32sufsxgOfq+cpD6x6LOvGwJxnCNU4y08xwaPp
p7m86nvBcIvo7cYr7ETjTNQiw2UyOvpJ9nI3mpDty84r+rV3qWe5vahquf+GIOCPABWgroDU9HcQ
WsaopnIJm623it2vqvP6m253HuZL1+YmQRCwf5lt7HEwX43R0DKCc7Gqzda+4efog+hQWsMIG8hv
Qdg/HkSdEPtb+LlG7iymedbH4YTAtEKsjY6quXgg0AQEW1XlX3aW3TY5PLotdSVkk2W+4ykz9LJn
cQQxFOjdEGdZFdxuokPmFYH6OHmRI6NllH1ZqX4rUP2CsvLyD9jF94197vzoUZPX6QBvrYnkx2n8
KhmRAA72AedziZzHjGMKahML+fWykUCApL5LUeQtbHQvr0RkhnMUJo+FWo9AgmUCYzA79flgLz8u
2xB9Lc4xJNRDmzxpFLeRzqFxjdTN5f9//4rfbMcKd5vIQusHdNozpPi6pgys8A2RqaPotaMsw1Hr
VGin1F6uQ2ohbQVIKloaB9pNFpZDJUmyO1RPYfidKJ5gabtB02ZpXCRhajmLwFSC7OWpPoLp5jEM
YpC0FI704qno/HbXMt9oozvSFRFai0xzMYaiToMxK3ByPQDvOlrnjWCdCRLdrPt30S9H/9jczebV
Va3L0B2BGYgdg8LMycFLAo4B0JkJ7hgRbPB1WUtmockIUoXjqTwmN7KXeWNQOYVjnulRfvxb5ciA
nsl0Lh3RHSBwlY+X42admaWnNEWTlYv6i4/g7ZFOxvf/5i1/dDSNo0HyEri4PMrO5LZ27hY/isEz
UMFqMb+MN41TuPm56VzjTpTO3cf/z43koITWiZVlIYwb0bM1nNJmdFj0dche9PDL5XV+qGH9GY19
muIQpZX1mM6Rikc9mW6rZH62amrTJX+dTNAYLc0Dya1jq3eBORVvpaqdmob5lQrOWtKAC+erBI1y
0qa1h9lFpx/y56Vt4HfTQWM/66H28JBA94Z6sOIsSOLlrymcmZ1b7GaS0D8Fnpm6m4I5Te18WI4k
be9ii5401XIZUZ7GSHvCBFagzqkzkqG2lyJ+njTjpAwkSAr9FNWLa5kpZr9AGQ1d1Qj0WJZJ7ZJM
hxaRlmyArpJFoArECU9Zim6SufAZfZ4l41RY8VHVnuOO1utctdv17OcwjH41q2D9uZUJg2KOfl5I
+RJ3E9pnVQOqfTqmgazma2eBe1vPHWPQ7GFszqSOT7OaoK6qvl7eol1vB1+qQTVdWcvfv0NypLFV
oy1CbX2aTgkZ7vs2ebpsYt3kP5zg0wSf7INuVZqYIRppqeH2eD2z2K6IqF9k90VjGiZIeBRQZPEE
n+aw9PEcr3kqJbmywuZ6JOoRs4ROBg731JK8PLUOl9e1n0Pa2OQwf1AtTFuvxFxr8KaDlms4hAcC
oaDCt1wRD91uS5i6scbtVKZ0UzZZRIa1wV2J9rVX6EFYznSit8apcuOTZtNz5+fOfCXCxF3I+LTN
M4DWWt9LJEFJA03tTq2OgRlPfphBlaKN7YGqInzcvWs29rhE7aSytK9qrLW8zkF4ZlxN3+hxggq9
FMzH2kEq4hi//6s82cYoFywqTd5VqYS4mBY3ynzDosZZqsSe2PN/8xue/7NLLU03O1NeM+zNUTuE
rvLQnSZH98lV4ouoCXbDg82yOLiv2kpR8tVvVsXhFlyWo7/SY4jCg3+oFn1iPRfcZaOeksiyUJNK
uxzs3JY9JNW1bjFnbn8ws6khNFUHfTfcLAT6j1r/nqrDZDemYcfgFEjBXJbExqke+seiY44uzV4Z
NrZco4Cjd4KHwf7Z/YzXPhI3m1u+jYo5w4N6PbuTi2eXGx7Dg46JQ7xDfFHbyC4CboxxQCEV6pDH
GhCwpzdSfaLJtWr5AqcS2eDgYcIAYEpMJCgnBYrnupfiIYmrpzysjytog7tQhvVFdIt7LNjW5oHH
96nqrdFBhRJPho+p+zP4BMBHPB3kt+8rDlbXigfmi4fLS90Hh19XFuFW2mBsNsoywG6hQXkgOVld
Coanq1Aoj7w+3S5cXHyVdWXKW0oTIW7b2LO39sDSv5IT5AhuIgcc9z80UcZjRZhLBjnYK1pi9r2B
TP30RT+ZoEtHUdXtEwSDEFESNjXvesznvcwnl2qtrjVrXZ6VPFTSAwHZTCOILgRbxWeLZHCxZEmD
ULPAi4S+GdkhWh5kESHU/u30yyH4RJFOxiHJtAXHS33LSwUzHJEtyeeBGHY7vlx2PtFHW/++wY0i
q7K6GPHOGyuQ4YGBfdCmI9O+XrYi+m7r3zdW4iyz+j7Ciuh7x05adcqkcy2S6RMtZf2sGyNpiu6h
kuLdmM0WhtKRD1pqLxlE/DH798/n7nDgV8QY30t1QERtxODScjrS250UOZRmzqwfhrl1h1goqC5a
HAcSndWqEP1DxNK46dNKDkXukK30zRvTBBHQSvNXUDR/u5f3bT+f93mm+AZPTatnfZqBTRTSJbYK
nbKVd89rx8JOleGYGvHZQpHRUpabTqvtQmJ3TPlOTXqIOs1RSnov+EECDOMb+ma1HmSwK6x8SCQA
XRX0F76TW2W9EzBYL4oT96/Vzfq5GGpSyar8CJ8a/AUsLAYUY6n7t0J44rJvlxcnOPe8FnMbJuHS
tnip0/C1QVNRmcd46Lksh+rbIooYBA7FEypATjYfZh05idj6SsbzUBzDTrBZIhPr3zcHElVaPF40
tFSbEA7SDuZ8HHMBsZ1wgzhkSRtFk5YW/qAHmj/EtmnaEPd1Vb8L0ue5s0XRpwDJKAcyBakUI6uA
ZENRlHahWJ7SjIdwUr+mk2jSbne+Sd14Hwc1KYskOW5wo1VZ9hL391ECLq5+PlZs/EnH6alDGtCz
lPKsQsmgzIWEQOv9/Of9/esRyjdC51Y4VAOYYvFxh+NysJwfs69B38d0BV0Z+57yaYjbRR3TEGBB
R0w/FsEUv82xR0Qcovsb92mC27iQtH3JVmpHOTrL8WkxsHvFezLM9uVDLLLD7VmTtXMVZStAyYFU
3Df0Ma+urUwAzLvzfZvXM9/2ueY+JFBEra/n7hrvVp/chandp3YbxD69NtbWSdRbiteKonfAeCKC
MsH+Lfjrc/JNocaoDHmlIBJa2ZvaAPwm3lrhEb3C/uF8f9pZXXSDIbqZgys4/7CTPy0uYro73TYC
1V+exXAvcEODQ/u8TcY+0ajsahOyifNPZcqhkEcFn05kZb3iNkvql1rNkNjDqaa6XecLeuW/GNUs
8JDVz/48u5aKaXlqYZSBA9+usHIig3POnY3a0UhgIe6elOOU4kV6O4gG/NZH9yVr3AFWOtMo9RkH
WG2v2/BBEs1L7H4zqhKCRkGoJPKBdzfVqOVEDcoRJp62w4gUZesVpBF8NJGZdZmbrcl6lB7yEWbU
SbPlfvTGOHcluRfA3S5GbFbD7U3fM6UBjxECfLA0S1e0DerFthKBld1wAj0RiIcw80X5mcdsjFUS
L0CipMlBg2lPZm9r1t0IOA8FpnadbWOKPzjSNGOIBIUwNZWvU7TFTkrmy9JTLT8lyTe0OPmXQfZj
GvYPf9sY5M7QQttGmuDgrvI4O6sIg3aYrlYYlDxwQ4V+461pAvDbI3QSjXXu+rqlWiZAVqcGLz6s
op01Qd0VerzqjyFlTiyJnhj7qLcxwV0ifRFm2dShmU657b0I+nrdNzycMRJUnsRcn7t+YmEmVlbQ
2WPxt3wf9UWSR/iWc3hXmdfFeE6zL7nsNAjsL2/b/pf7tMShRBxmXU8X1AVackXNr0sviAZ3z9Vm
JdwdbzbJmBV0rbNN7zHzLFK7FTupXSu443dhYmOH254hlptwHHF+4xxdqpPlkUjDRaELuoz2TpWm
QJOSoNPAVAzOydVeCs2MoYMsU+9jrbFZ1dsUBUrrrZpem+b58uZoe1f61hwHfgmp+5gOIHUrktfI
qLx5GAJrIo+93tsVtVxjib0RE1qNOgemMviGBtW79nGwJkeLf0hlcUwVDLbGvVu1JWbHJltHfzqY
/m1mVW5Vg4ZQUdE6bBxr+V4CLxONDTdEzwY1/9JwUA2kWWuzsZOoQH8QuQ7LyWXTY9eKXnV7brhd
KAe/EA4vkXND7FSo7H0OLfze4uXyx9w9wVsbnKs3VA81uUPqq6zQIVYttgYecRkiuEj5NwGlvki0
arfVZ2uRc36FStlUMlz45BxBSANcyxiv95SgbYAb/xcVgD3c2BrkTkFf9KGsL4rsJtKrubi6eRwm
Z5odM3X/48fkkh9qMpCiL3X5g6CNoA0B5a9XHWIDitcEiijXsne6N+siHFeBrjCit9VqbQzASVql
D0w9CFYkcEG+sZjpspUubEUqqC2uSuGIat5AVAmSQHZkfhmIZgX2oHG7KO6GDqskLOsZT0lcaVdF
pvn9rFwbrRSk+XQULG7HFkKOTxkhHkjAza41FLK98v38c3E1VzlIjukU1+zY+4sju5AJd0VTSnsn
7jer3KlOjEFKulX0bjyFQfvB7NqdDGiPrdZE/PN71cvfrHHnWw5jImktNB4HvztmXnyLQbGgPijg
K8AykeAOwhvljpyrQy5MdO8d9d+Mc0d9krKULDLoMkY0W7CbElqd3WvmoJ0wIIcY097ef9xR7qjr
YHycTClEVd0Pg+VovFY/6m8YKfeorTloivcLt9Tt6F/kqH5bJ3fuSZPlbIHItRtF59oICnpMRGyp
e12ZWxt8hpOSThpGC85KzsVXRORQn7Qc5N4O0d1KAGcdRRkkkaPyKUx0kMhGpGir3Ft3hEL5u/6k
oIg5uqUnHRtDEHN9tHhyofJvC+ROPpmhajxqEPHE/e1kmBOjnXlQ0CeJ9Jw/kCfStPaUdzdRmqH2
nZlXqLq5Ckb89Oa10WSH6F+rdIRTgbc4nPO/2jw9tkp+GMLhMFWmV8W53TfvQ/mtMbqzNJNzO+kB
6/OnVMoclvVnTVUFkZHwG3KhUYpIVl0wI+mq585da3Toaz2qt39TOAuv1h20/u0TcoCmLFFmWeOw
6tmBuqM5Fl54zK+SYLlZTmt3BHrfRU2tewme32xycJZhyB6MrvCS6XsYrLU64xD7zcF6Zl/UO2Kv
HRIzWmmV2xp9vK3I/M4d+Jt1Dt6mJR/awpwhS9l6DETg6GucBNnhnXDzNxMciHVqaMRLA7wefHpa
M0h/1/FFJV3hh+SwSyt1bc4WfEg9kG4Xt7kN776rtx9dydeWJz1XuG/zswq01t9F4oR7GdzfFskh
WFyXdajTETXWI+oH0J+Sj9URDHRgjBdt2U44tjXFtyVVlEIifcb31PvajVVMuiBJZt0YX/tRlH0U
meKSckqoE0TlEHytDDvS79PwKaEvIGcLu8IV3DwrOl1AL540lkQggIsaCTPnaOfG0St9eoSW5Pvi
FegQEk1FiW5WfrYMlOUswzAW/H7tOii8itlQYbENFMzdFPSj/4dIQrRCDlxmpZos1mQQ5LwublZW
Rvm4OOi/s9OTOMMpCM14LtmhISPpEpzrFIQYWvQSRaW9xI0dZU+CjRMgCM8oW0dmKI/rxnVgCdH6
yTZ64xCV9FuS5DfqUPth1SWuHE7ncVAxvjy5ePfZjBp3BWOuFCffLv8g0co5uIEy/SQ1GnRPW1V6
CmXZLlXFG5r0iByZfdmUaOkc4kh61hdNBhlNXcfgHpospRrxqEH9y2Z2ARQiCYZBTYwo8vk9s5LQ
qs9w4KEOP8rv4fIlH74Oy4kt51LCWLsgkFj98I+TuDG3+vEmNxqqUsmMbNBAkNR6VvxlFSS7vKBd
WNlY4C71blkkuS0Q1ppVeKWMoWeOEL3Qam+RyKHvRByJux6xMccdvAnEuLOajRqIEf0m9AsKt1OC
LGLu5WXtjQmoq5rF/zaKu8q7MU2ShSJzMzqjp1wvV/XVqhab3ovuOpFHrCvebJEB1e/amOB4k7/2
4aGH+Kj76UlUlBF5AneU2DjK4KGAJ4TSCL6M9rmR4sfL32w9IpecjTtCyzCVkjEDPQbyvEyPpH0P
k3c1vip0NxcR1IpscXd02hNJUkpgIpiQ7Ji+Zxr0IjsnNfxkjm1NRHkgMMdXzoasJiyrKqjPD8+D
8XVMg3I5pPExV+/B1nz5M+7fZ5+ux/OqxG2/aFbCNLeIncj0l/YmAr199VRkpi1riV1qh5QVmIg9
UIh2UFFZSHDE+IJat4AbbMEQNajLba38kmg3RRu0QgFt0SflgENqi1Dp1Aga0H7ngpoA2ZRJRiV0
OLARZN4fLJoHJtvkJj+LDoMAtAwORboKkvQ5YnV3Ht/17luh+WQmjoRZRkMw87PXnLjFEYPDkZBB
bymNCMKun73TucXNGBQBgXqN7BMXPEbHHESWIiZl0fo4TKmSPo6VHqCcz6WXKSyQpluLhN40VWel
YKLkm8gchy2mxPpYibFGcJFpFIJZYOnMWlujXjmKBsP33Qa1ZdRxgM08/WMWj6w0Ezz95+m50Aa/
j1/04n4E0csYlrYqSvrtH4Zf5viBo3KptCmXYS5VkbVpmNfkCAvk7/VkCi7S/Xvg0xIXn7MyGliX
QVC+YV9Y/tJRySaDPc4PTXgng3g19i/DzG7Ao3/a40KDVlW7TFmY7s4UswpXavaeUdFAxD/cop9G
uENumHhxyFWqgeyX3fTo+1aC/CHFFFosqCLtP9o2y+GPtDk1Yxt3OtLNi79q28axbXirfn3xKExb
rj/7z5vuc1ncoWaZXP4/0q5sOW5cWX4RI7iC5CvX3rRYsja/MCzJ5r7v/Pqb0JzjbkM0ca7naWJC
Ea4GWCgUqrIy66FrUUh8613NU47xFcY6bfNKP8i7/lXkgA94TsgcZ9Do68U8wdycO7XwI2huhuqk
JDzFbM7RYuHoEuDwaTOpYKRR5yfSJRapk8cuj3dNPe1Jk+/CeOY4/R/uuvNO0t90kf3UBTGqSJ5U
qARbGAG2gY7EINQt/W5QwrsX+JU83mYymcM8z/1YZLS0BiV7EfcOxiT3ArS9TP9DeNnRneTALcbS
07ThMR8Fj4t15nlTEqKhptC6oPF3pGPzJN4MLoWmay+8bIV3GFiGpnwWOjPGACH4Q73M9EbdEbQ9
xq0tvX6IJ7/RnLj62g7B37yhzmeQFdgUZDkGl2iPrY2jezVO7iQ9uxkzXkd6/br55TOsvKZgkHEy
VZiJhuKrLFRuMA8+xKa9FCMbGLHdbwdKjsN8sIJefLo2judlTCvIuqbvzRxfCQGGQdAFFcPG/XeW
mLCSl0mZmANiWEJep3lyKlF0AjG2Gok3k77GIYq05LyHTEgJSmmowkKDcsZCb8/nfjF3pvo9yIgn
DFAwArfyOOd2pwqeFr9PYWRH4LtXy4cmFO1MzP3GGG0jzK9rXISCqFvSPNtm99WUvguL/ChUyTEs
p8yOqvJIpueswyqE+W4cAINWhDvoxgCPDEkhtI6393C9ynyxMiYZmStQe0oK8spkT4daYze2qt3s
SW7KBbpxrlBWwzPv4miMwXXkEPNpUHcJeZ5KToBcj8ngLtBB6KZKLG6l6Fs1GlBCdJbqJhj2pXos
il1LfkigoWkSzt6te/rZGBOMF1lJQowwIAXJbMG4MnNPKt/wDtn+QqvHVwMsDCRoiqyx0JWxblpJ
RisfklInqdvLxash7MGFZXUm7xW/+oEuTDFevoiCJJa02tJWtjFc5fmLxL01P67FT6H9wgjrcHGt
YkAHD3haKZi+tvRCcaqdcA14PfCVjV/eAmN5TP6mwy7LF4aZz9VPfdLoHVZn7uLvdLwgBzUJcB8T
yqyVz73CVisIF+aYi7PPJkVc0MJxhmfoB74mTm7LNybKFZixQvM7cHl8CZyvxz668zio5ywWEXg1
bzG+RrnTld+3fZGzJvaprUqKufQJwqAiPYpBbMk8BDNvDTQvuLg8IFEizOaEsksyNu6US5YeG544
v20vYzVKnD8NCzoaxk6tigyTJHL6s8eLT9VA03wDqcTisUp5D5U1HN+l37Gv51xMk7Ja4AjKzWyD
RwkMht0hP0wQnsVg9T460k5JvSsAOd9e5tpky2+W6W5f7CaINWO9prWy6ERn/WS3vgpVjB/rvn7Q
oAOb+HzZjdWgeLG3TAwpZxT64xqVpk7Ci6L50uhfgvF+Ejg5/vq9dWGHCSNtudSRSuJ/woji5S4E
w9FWMH10un5wd5IThDUmdnTGhEkPKUO5m0LBv4DXwpdvxZvg1DsFJgsTt35V9uqVxJku5B0HJoa0
7UL0GiwATt32liR1t8P0veiq520/4ZxqFgxkDg3odmZYaTUztaKytYJe5l2W60+X8wf7BAfKSJTk
I8qdmIU/UbyM4cQnEKLuiZfem87wsr2o9aT+wh4TSpAb5orS49jV7ui21/kX5RqYeqe+D52Mk3Xw
nJEovx80Za7rOkpoX7LJ7srqWzc8J1VQg1f+qHfddQOMXF3JrigI11EPRoWYV3fhrpZ+44ujbo5g
uB2HXMHuojpH34XLh8AfHWUhvOYPL7AQJrAsYaJERMcLu3EotCuCdHd0g/QXZcjwVnGBoTxyxYOo
r2/kDYQJLKqZyEue4HsGD4Y9eZgSsifQ94Pva9jpD6kMFcwPtFzq0Jai8nXbnXjWmXAjLJEY6iVa
axTQQifyFb8FJz2v0sozw8SZIigiqBPItJFPcTNkP2Pw/38QyqPOv7WZ9HdcuEsq6OVkFA2itION
fKHoqtyu3z7qCB0XW8UJY+xQdjNrdRQDMAdY7y0Jc1fJwIVs/stDyFJfT+IwzaGq/BOj69AGZF0H
FpXCt4LX4kf6uu0RvEPwaRYbpOFpWqFqMNqiDXwj3k7GS3yAfhvI0ajuWPuKotC2UU6oZmdEctQp
gtxEoBn62pqDncDz8/Xrm4imqRNdND+i+IVjjF1sDBj9A64RL1xd7A59odg9EK8jKJi31/KHmAXc
maYDCyqzc4YDmtXSQNMTqklMIa86tAv3ndvvk8PCa9Os79zZGHOyMqMDlHdu0dBL36psH6Sciur6
xp3/feZE6R14AEDpDi5HzC5Ke128k6PvtcHrj9Cb5PPB/WWGRcCEYqd0KkqP/4A30AXtLBC+UiJd
yabasf8DeINnkqm0Qy4QNap2oTRpizchKqWDO9jESnbdFcaubsOnbb/g7CQLhxnytFeEFrEprrTj
Ak2OCWesNXs/mXqOC64HpvNuMve2utSF3Fb0wZu7euLNxalWH/7daqhfXhyoRRBMUEUh7anQpwOh
Sha+iGlp1bwpYd5S6N8v7JBySSqoRiEaTbO3yNGXuSqt0CScHeMdWhbzosRzKUw1YLJ9vhsGWlzP
lZ/pTTy442hlj2p71EfB3d5DztllaYZBHdXHYY/KCpWnGGYIXoscn1uTy8BT6ewJTHioGyFW9IU2
4z3JozOYwm7Bf4FVAlR2sSvMJ1Hsc2YNCE8otANzPe7UOx5eY70DdPE7mDDSkLAcy6HH+QZzalkb
4GwVnFgU7SKpX+cleQYFwfMU3LdpxrtbOLY/SSrry9BFBRjWPnKc2k4c06V4xeTwVxiOX4v8JKoM
aHASySlwDkadgX/tSMaXIboZQnsSbrPsEI37bf9Z7ypfGGTeAuFS5ZSWl6JTaLeLsjwSwcKQ9Dud
sKBULeOrvueKI66/Gv/rVJ/0llV1abtJRvQC67+ldD9yoFizu2gEUyxPm3c7aH7SWa4yPdEzDTJ/
ZvatxG0KRF9yangfjp6CP98+n/SVo6YPmrAG1mGK/CLyIohdNbYU253ws9Y5qQ5vRfTvFwFNFCo5
DjIZdc/moNYgGCWguQbErvC2nWPVDpQ5gC+TVGgjMCdOLmdhSKHJ4BQSsY0JfLZTHUIERzv0esVz
RHpXftrAszG2RjeZ4jhPFYq5tPipe60d7LtDCVBD7PGm19fz0wtbzL2da8t/6p29jfanl7rpFYKY
rdy1HyKo3Y/gmkfHtnoJXZhkzlnTGqOuZYQKNZ1iEIdVX4jG2UKeCebKlhYQjfU6+vBK6IiZ3013
Xfhz2yPWS9QXy2Du7EyQF2MxUvqSIIf5rnOANIOQK6jt97i6J1f30Yi0Cu7rj+OKLPilm0OjAfE8
wBoLsICqFYxHJTpUxiNnffQzbHkh/R0XRyuQKyMkJlyefOtdjPZAYm2+6R3A/J3Y400i8j4Y83Ku
MW1em5DsdLIit6UxvpsM8RaFIF47np7TrUUxN7ggDH2qFwDxzO1dXrzm0XsqndTQT/PaiofH+K+6
txdOwsSNHHK7Sqai+0PA5V5ovgZVWlCa/rtPxdbmQkOITKX/eCMNTryjAcN0a4fS6Yb3vDInx//Y
Et0wd3Gb05JZHNnq6CbFDtQAJc8heMeLMFGiLgwtIAkgBfnPEXAQOlk2+kCgQNq6fTb9+VkFo198
v/BwV6tp5PmLfarStUtDahUpciW/z92NIH/lfKzV+/7CABM34rleJDPCDI1xVTmz3e3JIbJrGyqR
t8PurTwp9nRdPfAuZc4BY4txumAC8AKuQkcfjmZe2wZqfrrJuY15RpiQoRf5rIcd8mMz88bkWMo/
cqH8KxumoSqgwFAVVo6rCRexFEodTfaysiPSeX33JeLyKqx/pLMVZiVLnCgx9LgUUBucwv6GRFhT
4XdBYSvZ3bZDrG/a2RQT+ka5CdImRtpZ9zdj53fgheaKzqxnFGcbTNjrO4yTt7WOt5H+Lo5IZvUn
WSrtpTatUtf2pXgXz/IpFfPbpa/s7fXxtpIJgXGjzYPRohgRxZNdNfFXI/yeDaW1FD/ruf22bYyz
mWzlIwdtbTLrBXJP4uu1J84n9S84D2SZ/NpLk8mYwtgUlTJFER2qHU311rbH3HS2V/GHrOxsgwl+
5pLMiRLSTtKVcTWciK0cI8My78JTecr35Ut6Y1zr79tGeVvH5EyTVI+63hTIK6Rno+hdCBc3Ha90
rXK8wWSi3zJ2S9EHqAyYelZa0gSZuGXwMFmXGOVBI+EuJxEkux9NHSxfxpOSYBjIzL+nBSb9AowD
hWCHr4KTrhd+ZC5+2sY/jKKIrFxOrUHrPEIgRdiTG2NJ7QLsC0KeQw5jr/WNhxSwH01LM2M8EJah
tkLoYmRGdBwwlTLGGlVgcOsakkh9c53V+g3GqHfpEF9V1eRHyXM+DpzvvLrlKKGC2BqcI5LCfuZZ
I0KaIhsp+vtk8LL8ZzmpnOO3Xou5MMJ8V8mUmgFIe9qGKb/LbuYFhdehQkFhchVPGIS3IubzEqmE
xgoddjKbp3TwpcRpeRjb1fzjYj30J1zkpWEXpp0oIP+IIOWiOVm8J7K1TP72aVjvRF6YYW6AdCF1
LKZw1AZ153gn7Sar09EtIxBwaXySWzy1h/X+4IVF5iLQjaSNNfQm0J2bXbThMQk631CQFUbo7fhp
e328D8XcCIOaSRC8DJGYQvNBnC2QxObolG0bWZ8pv1gSE/vnNhnbJPtYkuFTALECXZh9bKdfa09w
tH1+w8tOed+NZTTXVaGCFMl/a9+5G6IYCDoJDC7+U/subN68Ke/DsfNnpJyktk2Rqg6YNgLLlDuh
aqTeUH4TKAt95ewp58upTNBAWV+bwhD5o3ajOekjOeRuhB4gEBTQlyj3qCFzYUr01H56NZ0/I8tr
3mtlNCgNksc5HG2zz7/m+cCTkFm9GC5sMJGjIFmSkhKxkA6uxKEFGpyjft24/amDrq9k29/R4dS5
4+W83WSiyZiP8ljSbzcaia2n8q0kmG5nlJyvtm5GkXVouxLQFTJBeBCNqA8VFAt0s34fjAWlI+ld
GUROsP+A6X7+Umc7zC52QtuH0CsCxsBv9gTKBbol+yPVMHCA3TevzQfzW3ENOqP97BfgpafUiOXr
tofy1spsaRPkugIlBwy8GjNYlGV0B78lSCi2raz7y3mlTHyO5sBopB5p8wTpJBDDDrOrS16aeIuw
37a07v1nS0xc7iU5MxqKSQkBuK01SERWPOm5PwTKsw0mHGsLmBWChNbEzFc1/CEavtjs0+qQOn5X
HqvEFQGEwXQycaOR4zN/iJhn22yQXpY+nwLUXiiMXjYcZUc5AXIVbXF61dXljjddvn6F/7LI1ivE
PChLcUEICwYnKJ4CTM8PIai95+ftL7eOqtPPhphcvRb7GWoPKHirvnxdP9KifngAts5FxedEh8sh
TAO+ZP5EBMdn2OrFSHQ1KxZMb4U5RHjGbL/kJQfcxjkAbKFClOIF9XysrTH3YgrdEAxtquBwEAGw
6XnRmVI9bcQVwsQVzZR7sY3Q9WmExhmhFRK0zXFI00NQitbS9LZSBw9VXNmI4l+3PyLPWZhwMiFT
CUcNxy+ab5NqL5cP43g0k7dtK7wTyCKHJEPvDSkIsMI3SKEG39Jr1ZasaTe+ZJJvQpU15kLd12tc
F+7JRBYyz8ALJsgxg4fw0fBlwBNJApjzsIvt3hEd6Es7gx8deDAp3pYy0YYoBmSwBGyp2J6McSfX
u8hwZMKBIawJhwBj/+t5w07MGGUdgRsNTjPawk2ylzwMbF5Rhhr5ZfGFB4pa6vzMF+9Mp7Mr+3/I
zNaP4fkXMLlSkqtTr1LInXhYHAnYm+61ehJve0/5YI2ZOq5m2x9Cztkkc9OPIONJRxnH0nggPrmK
7yp0h6tXNHBOwUm1RgekJ/is427indH1e/dsmTmjQxr1qqgj8x2g/gg+rMgWahcNCUfHXGxDPIr8
4O/xui+drTLHU1ZVyAfl+Mj9sGCo5q5tbyCnbM/KX7X6LryJ/pCLd1/QG7NWarTfolljfzPJ+1Bx
s+HLX8WB83qYMxkMYUYKA7chbb7RvCnrjobTOpIdx2A+SR1g8ntv2yi9YT9H17NN5jyqLcrpZfGR
tVEO6f8q+fxVDfhiB5mLfoxL1NRpV4w0p1I8tJWKoX5eDZhz5BSGNDAyJkGfNQWdUv2tMNpj17R/
xXl1XofC3OplHYfCVAH/L9fBYBm5bEXK/DNGL7uU49M0GriSQLliJyP5FghoaYqBb6Ktvv3R1pEQ
55+hMg4JHrhyLikxVV7+mBYnLitL0WLQqlyT4rnsKPHIqCqctJf72GT8M4JgF5reMrJr1CVUu8aA
inId7yVX3gX2woGWrzqmATpc0IhBN5dlAYpLrLCfUWtRmmkn1JKtdYulRe8Bqmwy5F7M/EeZSZyq
wWpEuTDKxLE4KWV1TlD87IrEIRBdLcrMDsbZHoSCs5urIfPCFBO8priWIC0H1JqZvyiDHekvscjz
1tU87cIG6yYSKUgHaWeQFcw+1VGqvBDyoQ2KO81T7YTvNd5gxh1PVu5j+vVTULmwyzhKqzZVEOcf
joJ5hNfWpeJRods9qe9+FNnDT2RUh8SGTNYNfzaXt2gmoo2zLgopLdIlZI8RfLs2rwriKLFs6yMn
zVg/ERcLZcJaIZljOhPcuPq94qH8cogfUjvfp7edHR14VbrtE6GxAuvlPIctmfG4pTMedPhe8VVP
3vFCNd2fP388jdVXVog2T2ELoCgRC2fOSjfOQZ+LLC2JBqcIca8XESee8UwyuRJKSkGjQwXOmdTU
FzCHABnOFoRAk6+DnJ03g7l9yDWRSZOIPpEU9NGU3kK/kczcKpd4r8yJb+i8ju46sOuXg2giE1Dk
NJTGsoQz9ofsBE1zt7XzL9POAAmr7A0/oQBuz7vyaft62D4BGis7kA1VqnQ9Cqwj5FCU4a0ar0Zo
KXS5HYgP26Z4PslEmDJqVKiV4j7M0dkDPbpyFAVip+N1pdwrza4LuLTsvK/HxBZQ9vYxsOGUjK7Y
Fy+Q2nBm5EYn3e3cwMJ2HlOvP4o8u9vhWhOZqIKHfKjmAXVRIMuqt0jYJR3nFKy3Sy6chYkmAtRm
62FG51ezCMYrJKu0m+PoRTt5p++3vxtnOR8JxkVGqw+FYRT09lmAEe2v6sjFDbttYv05cl7Ox3Iv
bJB4rop5hg3QlZ80vAsoiT46bA+5PeUWuZfxBANGKreKL7zlrReWLmwzEaXTeikFvcsvDkFIN6V2
9w+H4P8GQ+ccuo9fdLHauYzEIdJnYFPM+3J60frcUoR9YO5knjQd58x9lBMuLNVy35TmaGAE4gDZ
e2Cj/iHt5PJm0ti0cRF8dIov7GTR0JE6wARjcJXdll+y+9wPfRJZo6fY8omiblWeYAr3uzHxpBGF
1khAiusos0fqE0rVlqw5U3K/hPY4e7GyD/pDUByScK/ojxyH5S2YCS0d8LCiBMpOwM6KfWT3fvwN
tB7v0GuVXAB+HHTeRl5c4d0QH6foYpfrbilB9gtMnerH3+nLeQZa6xWu6iuu6KGlYmd+xGWp42Qu
2ge39oXZfI6JWZpYK31rxjv9lQ6bU5F38sof0eBsLMuWQoZZEgcTD7OyvDWSo8oj1OG5DVvuSauR
LCAoUcBZaWWnwAdpqF8dqx3kp8Eg/ZdMEefwwjKjJHoJrZUZibUo+U1yM/Y+0TjzOutvPAMi2roG
fRNonPxedOjFxpwLDEAhfGKG8SQdKTtvtMtveAd9/eucDTFXWxjWupwGyCtbtYwsKRRfZSF2/ups
nY0wd9tMiNgkCty81/vvIMY6KFns9+l4W7eaoynJTTg8GGB/FFP1DuArO+vrGz0pr41q/qur79cv
YTsASaum6VKh8gnqsX2vpcda+zm2vNbG+gV7tsIUCqRGmfD1UFdJcOfJ38Fvmqu8qhu9xD4H6LMN
5pKLqs7sWwMNxBQV3NGPbspnglYzRHkd85ZLwL1ahz/7I1v0J4UYq1IKn5c/nh/DTvEFn97gqbXt
K+s36XlZ1F8vQlM86bqQUOmCphxs1YAYCQTeM/OYhD+yxN229Yc4eDZGv+OFMU2O8r7NAKka46d6
sYrh69h6pXEqpBchPAntdxJcgc81HDiXzXoae7bLXHQdmLmmoEHFdB5mdDYyS0skQDvw/wvvvbNe
67/4ckwkkc0o6ccWdVL1qjqZ9wA6HSDR9JVqNC5uuCcWnRTO7OVle29535GJK2JryHWhLngbgFNE
+B4VpjXqr0n7KCJh3zbFO21MdNHlYgqWEb6p6IdmedUK1IPHf2eDHRIW5TAwqwGzJf0iOjW6XgmS
vVDjPRk5S2GnhMmQgbm4xOyRpCWYoI33XTF6TcQj2OOZYWIHqZa+XSAa74T9CTpDenYwB84DgGeC
eWeDOL9OAwkbpgyHdnnOkebzmNE4LsaqNJeAFUukRL2uiKsdJmhcLS7f5Tl7SOsfEEfkXGK8BdG/
X8SKPuwaIkZgl8mTfV3dqcaDNvJ6AJy4oDNxgfQ1qHBzJPfJqXezW2K3qUsAW+qovvAhOoge1RzQ
3rfPzzrq8xwiWF6qpV5Us2hQp6B1QhAkO/0VuoFPb/megnrUHb9584ec7VcE1JnwoABXGRERSSG4
JI+0RNj73dMIZUnZqz0+kIi3sUyIqFPUJNWMgusVpLyT4otV5xlq6wV1/HV7NzleycqZlAkx4yGl
m6n4puGR4qsau7mUWR0nwv7h8fBrD1kZk2QQi3Ggw7uj3buybWJWAXrF5DaGGA0GB5Od/FS3dnsc
eAGXfpyN1MNgwoeg50PZGTgKeipa3Xgb18+FeDOBKWhx1fl1ez95lzQrygzePNBXNqj5tI2ntTYm
CuxA2EXB7QwB2fIk0f8IVyUusZ5zHjlHnlVozvVs6HUTnb8odAXZUpSrsPE5q+MkVuxYgYlh8iod
dNQqjDcNuuxRsHhGrz6DiV20dFE99KqGP7yZDQfGwXtiGEywURJkBkNC0M1q3mr1SCC2OcencbAr
JbQzzRZiWxwjzj1KD9qW69DTcxFF2x61+ZaWnuYDZSrp/lPh4pWx/1BNO58NJr5UoyaNSodnDaW/
gEz6DS0AKQcF/Mw1R3qT5yVMbBHLPsqFGZUSA1MM4B7tHyAAte0lNOnd2DV2ugA84ZI8UTiB3h7C
8D3oOe02XjhmZwuSNIHuOY2PQw/VDSCwfhE3UB2Mxs744FXempggQhpRAUkb3K8DcbczOQQtxUCx
1Bcd1120EwGtLyzeGMA62uZ81bGNxWyJ5Q7MbRRzNjky8M6FU1KkwoPpg2oNr2vePBknVrJzByOI
WrM4w0XXLI211G6r1c5YvIjD7dC/qAmnbsC551h1kRb69TK6G0hSxKvMfOmSvZraRsPxeO4uMqGD
qOgxSDJOVwWkpTx/Kfu90Vk9tBzjBwXEUv0+r6wlW6y4vRuWfRl72+eBE0VYyoVZlfLSCD5GYIND
7asgIpJAJcXzFs7JNpkgIs1B0mc9Esy5uAU5RhAd0RDbXgnPBBM8YsyHKBKhSCyl2ClAOrez+ShH
xsO2mW2/MNnuYZFpYa6PSEpqzQqyY7S8Go0Tp7xX0roo36/jZbLtw1SvximiLEcKylazS2zNUg+A
lx1MW/Fpv2v0/ilR8MuM6zsJrVZFw46BLuP3myWTirIDDwxMJ2DHyCMnJ5MzmjyJlD+kI2c7jO83
4WzURYdq4/iFavHl7rRT39PT5Bb0btltf7c/BOazNea+zMVILxJxBpXOzeSFOwV1QAyz7XpndkqM
Q/OUOP6QFJztMS6fBJiHngVwp01aYGXSdRsdas2VgUw0kOTVD+nsaRkvw+N9OuYQjKoWJ+DcQNSa
LSDj7OAAhpPralc+m1fIKHfxfejxhic4Nlm4kKyCViEmKkA0vWzXwl0hpx5pf25/vvVj92s3WcCQ
bhA96SkdjT4+aYUlirIlQhF5vts2w/NJdp6riyatTEQc72hf7SnY8a33MJFhiRZ/49Zd0oS6qKbq
UMgmTHGzHYZyljAjiysUrJ0pwI3lQ+gP7nySPfpI1XgqEauZwoVBJlOIiSCqrYh2HiQNrUzWrYAf
uOi/8SnDurDBlCsGMByLUo5sZFokWwofqyT1gzx24ll0E03yDAkPYaV/FAbT0sPaks2F825cdciL
X0B34SIzjoIxM1QVr7k53RdjYknp7Zjvtx2Ft5NMjJSqWa9JhPpCITlpU1hq/rxtYNXhLxbBBEdN
lWa81ijRI46yJk6+liIdGMtvk1lw3i9r+wUWIODgVEzFEjYHqFVDxewl3LBodhDHrNRvTf2wvRoa
7FinAFmNLCqqKBoiO7uuTGYp5C2CL8luDfW607xiCDEO6qahjrFsDmBrdYbm0hyzeRVOXKCOULSN
ThQBkB6Sr4o3/8ivFLCR1g6t1A4uRMhvMHVSPFK4Q+xFnPcovU+2lszcN0SPIhnK4Ij/GYaYMbyz
zJY+nMx2dtK/oVO+XC9z1wTJGPZCa+ImXXZR/3MwbKl/2f6C605y/oLMzRJDkFuJNCBPsy6yS2BO
5UR0w5nHb7R6bV4shS0PL0qUx4MIRQjxgIEIe9mp+3yvuPOO933WDhgw8iImueDgaEL+HiXicTZj
Zcb7pdcsM71rzbs+t/OYF3JXb5RLO0zMLQelSAIdkzJwhocAI1yVoloZIJel2vujEhwkvdlPZWaF
03KogIbVK2W3/e1WL5rL38DEZNBV9BEebHSAGHrS15DZ2IWn9IT4jFy/3ynvHHt07z75vqRqdCBa
Rg7JOMssZYE24qX9HwQ2MrtjCClpOoEhcM76an1COdtiHUaSpQU4Nwyo0v6u7hX3lJ+W1lvzGx4n
0eqRvjDFuIwkKvlSK7hYpNaV569RE9nt8GQEltIanOixetwuTDFeY6Zxk0f0sTu8yalimfNuGXi0
DvQrbHwllmRUBdZGCyt8JQqAofmwBr4jCPVwvG/9oP1yBra5MBTyHI8actIFAp2xeNOUB1WM7OZv
iCMUWcLkC24x02Them2UpkJCmRF7lF6Khtj5vEAinhc31h3uwg5zuahplCuY1vrHubvbxcKs3UGH
Mk/1wBuFXt26C1PMHdKW4GhtM1QHSlmzVUk+NVrrlJC2q2ouFn71zF7YYu4QBcPkRqoibxOb91aw
GvI2KS7prqLW1xu7Ha+1/H6JeE1V+q9+8kFZhYoHZYKRWR/M1LwKJrzcHeB/94r81qbScVQmS1Ix
D9rGdoabkxOcVjdVMyUgYQ1ZAmvf74G/DpppEBawZFDIjgS+r+mYobQD1TloyoR0igmThmj8u9t2
V9HcyoVdJi1tWmHs8+Q/nHCCVTiVY/jDPjykdu+Jt9G1Aeu5B5yNk/kyp5y1Gk8ujNO/X+TEbTuW
SZtDZLwi0V6OOluP08dE4LHvrtazLhfJHA6xWQiJZtgJpKF2y0qnmneoCibjtVqmnpYkL00qO+kY
fpm0KrCS9uusN9+bHlQ2M+9luvalkW+qkkiIISvs1bCkci7WIjrnanNqjKu0e+m1uxo53/aX/Xwt
wHlBpYzkiMiKwfYaOxKayFiI6pjTcTK/QvmnqY6dej1xd/fz2+p3S0w8oI/gFOKxFOQ2ZxaazvAd
YpmYKobThFwZ7pVk7Hd7TEyY86aXowR5tEb26mQLulcSzxzfF1CgVepJ+ZmYPJEC3mYyqUNQJ6Up
C9DsmCLtK+mlB6OevDiaHqRBBHJw/LH97T6fi99WyPYYCQnlXIjRgCvSxBYHt9Ce245zAXKWxHYX
jVCJghi8s04VfY/IFxIKdraU12L+jYjj/b9bD5M3SEu4mCplzy+W6zncm8Z9Vd5tm/j89P19y5j4
OQ9aXynIuJxIyy1Tu+VKMPL2iwmUEqkmoHiQMctCYxFQtmBEdbBnczymuC+scQC3xL9bEhMdFQH0
H81MUUPSoTcjS5c5n2XlFfD7pjFxcTbiWTKDALMEHzOJIDU5QKYZDxtQeXOfnlxrTJwQ4pQkFW23
JvvZRRXLl0IrPMV7Wuqcd5j62t4+3gdjwoRey/okU+rHfhL3mRqekka4a4zM7fKnPtb9bWufU4bf
t5KJEJ0ZNmHb4YVoEMw+FdMe6hvygHZ28FhC5UeJlv93feQ3g2zPsCh1RdfQp3GUXjkISmNPQ7if
5YftZX2+rH63wjwu5JgMvRwjE1IV+ATKFHHqScZtFHKi0QpG5XdDTIgYYmOSQwi4Olot7Fu9eZHy
1hJJ4zTNbI1meK1K30eRQgZBAa8Ju6n/Vk76LjZje6y5dJ6cAMy2EZcOEvMyVANov1Qa/Fx/WBLO
9+M4DNs4NNt26OIBz7Y2q7xCuu4Tfy5Nr5IPo+CQ5Mv2d+QtiIklglhNUTQivazN68IsrK5+HIrv
/84GE02GbJgL5AKgzq8VF+8BP45BcM3N5j4/EKmnqIpuiKC8kVlWpDJskwRKfiiklqPXCnsoYyrp
YdEOmpbbouDMPMTP+t6dDTKuWQlargQNnlZtcBvrt2V3kCaO+/NMMLeXoQixXjToRIq6TdLbtr4a
Sk5JYj0cnlfB3F+h3EmdZsAEfYcOxxI6YOpzpz21f9Gt+P0DMb6mJFUug0wTtaUF3GZKZjWGHRZ4
WwSWgG5ht+tKL4L4Z/wucJEUvI1kfFCFuujSlchq8rG3x256Kqefsz5yzu56snHeS+YmM6V5lHXI
LzpGMxznTIRnLN72YeKZoOHj4mlkoiu4lAEOrDHdVO2xyjget1J9+/0rMReWbGpSG8uI7ODKqfaj
X/ojJr8Xq3Ml2/CGh8CudU5C84cM4Ne+sQTkeGvHVSMg3zAAspTF2BnUag96CWsUjOukuWvEaLdA
BUxvb2OMWJWjzPkF69fZ+Qcw11kZmqoQ0rKnPECIS1weh2G4EhbTXZKck1xxPFFjokYxjfoUTWBo
zpPdoF3J5lU5cY40x0fYmkGoh6kgZVhN2T2K2vio5+3bthfyFsEEjSrOgyibgV4T0z1q0am6IzyO
Cq5TMOEia3oplno856i4lXLMHwSUSisQInrRQb3jzVnzVsQECGL0g5TOaIBLuj8TzyCvhOfmnEjL
zvagoqCr+jigeiTty+RaVBOrgtho9wLQ3b/7PEyQAMEcnvkZRDelOndMoF3LyUJDc9sIz8uYQNFq
8jxJDURBMJprp7p4I6VcOB+9334vuP0WjNixHaMTI1mK4GetO/6U7RZYMcV0hAfhC675nUI3kBMJ
eG7HtrmVKVoMqtIHRlFX7V/i0RkEW5navRRdiS2xYii6leVOM6/GYr+9oyswmt+Xy8QGwViUHC19
ulxwbfwoTs2+8MCfbU/2BBDN1FjgeLTFo3AqfO6oD41xn/caEsXq/5F2Xctx60rwi1jFTOKVaYN2
la3gF5Yk28w58+tvQ751loJpou65z6rSLMDBYDDT0y1KwNaKzPeE2Iya5T0SgfigeI2VYFyktaoT
NJdvuFXp9dP2j63PUs7iFit7HTLZVDE+Te0cuEMoA97H7/4P0DTtAF9wYjfwhoz3aTkrZGeTZzMs
ojDCnGmRJ1bR+o4xoVM9KfmnvGRiRsDd+3aWKXYyDrZKeIB73qqZz5v6ftP2SoLZCHPEi4nsm1ax
C7/kpAgrAHHqRpfdpadqsbty1QUTofg1XNy/JczuwY5EKb4U+/iJrySO5vBE2v7yVLuYZS4FUxsm
ZYhLCgITbdoO/eSCokz6Xummb8Oh/pk9b58Y3o7Svy9WWqJkOisisiGjrTwi9GCkG9HaUFUefvkv
YeGyOOZ+ECoy5L2Al19WW5RSJfTmzjOwpRAK9eLKSjgr+0s182KQySWlxpgmOUw1R59uImOwdAnq
meex33XjA0E9JtiN3CcUbzuZe6OqhDqoITTi+MPBVD5m/0f/v086ffVNJsokRSnGegpW7bKH/m5u
kcoz5fttr+B5Ijt6PM9S3TSZiVk3xNH6tbILW3Dj99Gu33rMLqrX5JVXvV/Pmw1JVgkxAZIymIVl
4QA4eAkIbmq+N9Muzl2pOxb9q591VoQHTy5johynDk+bcHIaHmvhanJxMc+WhiOpD5K4B64tGuID
hojv/Sz98OP4lxD538Wp5NF8r2bMC3tMxow2dkR82uzrAtnqiE3IVUq1RniNKN66mJhJhlDv8XJE
8SCf7XQw3WIaAC/tssOYYS4/N6OnbedZTWsWC2OCZxtMeNhLgI6ok/FQSJMVDTwGodVjtjDBBErM
+YVyJ6EgEraVFfuvovQ0GhxoP+/7MJFRBhx8TDI844A7J/6ul7+VxYcSlc72bq0fNUPVTQiZGYai
MnZqtWyVhrKCNm50T7H8vZXH0H40Ld/KnOkZSvZ8zu0/h2cQRBZGmWAMBa5ekwPkSaZRWpkmnwwc
LmUADbbQeVPfuuCOPhihDO79n9vrXfeOy3KZqCwaeRALKW2nZw/S9L3jjQ3QKPFHErZYGRuBjTAA
xhjbGX4q+ppQopbczOMl1uun6rIMNlgRXVNaH/OmYjdbYuo2oAkytCtVulckb3vH1rORy5LYx30l
iErdEcB5qAg05NfnxqYvOTyAnHonHJDqYdREOPCo5NYP2T9L1JgA5XddCipetObmVrKk6YdZpm6p
y5zV0e+x8b3Y1zwkTmrBbIH0bWXZapKfSfFoChjXuVd0Txo5zGO8JTGhSZPboYtlAaP/FYCCk7Gv
Tc0OeRrlPCtMdJLTOKjx8EKmI91N/U3QvCgDp7//l8vy8nHob1jkbWEvhb81ndS7+Nbw5n2wMx9+
A6FClzgSJxjyvhITL5oxIkVKOV7iQnAGuLyaHrr4vTCCfSsfa15JdT1ZXLg8EyWSvh3qtEVaCqWR
N+IFx8jWb8iutcU9fwBiBeLzJRpqTMyQpLIWI9oigRBhWLvG+KK0x5zc+cV56M+KCnG48THlnWtO
JNSYEKKYYavVOTy/F68Dcp7Su+24Qb/Jxslin/6THs/zqCGHq7ujYNyV+a3cOANX3ukTi79lh4kT
ahHJWpziKSoL0tEIq7vOn55IlQ9WmcwHcNhAIWb8VohKadV1YsVlsUuMyZqi0CnEys2Dlz6IbGXq
b1M/Vq1pFO0WcprpdNclgjuGdWMFGGrD08hOMhnSgJQ9e37Ca8nWtMEyMv1pe+M+eW+2VsSkTIkO
6FqWoqtunqWDfhZuVBu/wdVfhTfNsCh/YOVQLnLZmt5TWzoIj9s/YP3pcnF/ljQkT6MaHU+UOMvm
qOc7bXa06awGP0zTaccZeFzUFMbJ4ljlOCRLGd5UfYCwhWXXXoebJsex0w/mqXEoUqm4SXc8HgJe
FGNx4pHe1BpRkMeJOsBRgJvstHv1sfiY7Qa9cpC8c+q6n2dq68sycUzNiknzEygHmSW0fgmGBfTg
Z0cgEgaqmUjErHlvfDeTMLJKUxysvMADyxhAatWRZzABhpZQqb9iCX1E6GG10fSaAyyngudfh7ZN
paaWKGh7bcpcIvxIg2FHpqcqb05zfS60VLKrEnEMeCgzj68lBXDFtntoA/8twLB7NqAIKE4HE4LS
bVR7RPSfIONhRZF5zOJ7URp26RRYulABVtlWB79HxtYplqlEdpWI6N8mGDsOrGHUbchyHLpIcBOt
4uzgalAxJXArAXGpiqy4e6gWYpiWeLVEzXsPGB1kTMQDHtfbrriaXS2sMAE5mHUNgqMI/0oFvb28
PddG/0ZKDDkZ+c9R59HZ8BbFRGIpT5WyBowNQys3GkZkMuNQ68+d5G6vaj2RuyyLRRaIQmiqPmXN
UW6KN9Wdr8j1AM1MG4OtKCylQL2Pmp2eeerTq5f3wiwToNNBM7spRjTpNK8zbqcOAdk1JTC0Ob1R
2ZxF0uC4dcSYq7voyrkPZbw3B7t3oNn5nQKNw/2ILFXcS6/b1laXtgiUjKMkRYFKpA9jvu6I8jkC
mCeeDmHsQrxT4mUlnLyOhbnPyuj3QwDcC8ipxnrX51dVyUlQqadtbB4LYdRRNp9bDetphGavp5pH
MmghyeCpKPfl2FiRhCear+63d5FnlXEQKK91td6i26G2pyi9NpJ97l8V2r1RfFMEb+INIXP20WCu
V4J7puwD9KVS5aOfT+VcnTp15uwk5zJjkcaD1ubRmMuUXHUXTbcCKO62N201aFxcj8W5p3PVDJOP
HqEJpkMjKpxWOLViaeXk17Yh3kqYVL9TqxmUQDi+KvA6YHasNR5/Ny8BZiGt6iSngE9/TuFE+xIj
FYZt4Mwiv9krh+3V8O58ljNn0suiIpircISrliowQ7smOJeubs2ULdLjdmV43saEiFito7QUKdjv
mB/AZr2f31Fhucqf1Uc6ABG7sW5zoburF9jCOeiJWzzPtKwUEtLNyIkxNt6fdQMJh2V2YIviHF3e
drJlS0haxwXIMGmr4rf6QeyZB5S2bcg+e9277m5/Po7Xs+DWpCCY9NExbj/I/bE2I2eaMN8JoEEx
Jc62KU5UYslyMFeqKd2IWAiKT6j5JbvkoFN1I84OcvyDZcnp00Etqhb19Cy/TWWkUaMljj+2l8Kz
QY/4wh0CPxdJ0KPuANnbrjuDoI/499smeE9mlg+nwJBDUkzoJo8Yrhd/jhZxg9OIRBrj2XwVtnU/
MDFuRRRJMz7dcrGiSVRFVagQXqP5kAWHWLsyM9s0PM6iaEHmz/vwYobZOEGvtVFtO4qj7THfrroN
aJBbS/3QPRElLx6Ggbcq+h0Xq6oxWZkD8YnrN24wEhMhpvc25vfqSuXcHiuTE7TmcFkZ/SkLU7rQ
hWNf4dyCCzUfSkuKnGQ+J7pXdremfxOre6G+T7QDZRAYp2+zz3F7Gva2dpZJ00DYO8VljepD1AF8
mr5Lza8+bSz1JYfnhB0vK6QpxJY5+nMWyx01qfDFDMsNroFCsCRMUZVXBuJveGw4K1s9bJd0lw1R
jRyMtZBh8CZV3dx/zSSnLN84frm6nIUNJoXpMGJaygJKfLUSWQSeT+6L5DYjqMo26IybAIvkTte5
uLU5llcr9wvLTAkz7fI6QscdcgZ+BLSpGeLpKn7I802Amr416lCiymNLxCBONGHOadv66vlYGGeO
ox8ONdHpA6bCuSgAwoliOxZvTF4Rn2eHOYflpE96qwLomE3uAE3gstwJgT1gAGF7PatXzGI9zCGM
0qIupRrXdIpmAbhWwAmOjAAU3dtmVrOBixnCeEskNWo11Ni2QW/syBChGQZhu0G0GgBSyn5w/z9z
jItoVdSEuoqz1mUAEcz1rtRTu8bAXQ79pSGVv2+bW09BFstjvKLrKlAQl6jitA6FLWTu58Dxo4+q
0WQJ3Fo01x7jHUStp6EUgM6oXLww3/Ae89TXfJ+++RYy1uf/XR0TkXqxPNZJSkUQIGCMpkFoa/EA
NtZ9EfDmxjmeyJIyCKhkNn1SIckHgQEVlPqtUsKLjevXzmIxTBxuh7kpjPIzXYTE0lXq6LemExwg
fHSiBP/klkvVzgnHhEmFxxgjn2kJ3IdP3F78ENr3XOBE/O3zBezV18slwxxFqcpADccNaO773irn
+JiXg1OVph3GPFI5jgNCCPyrva5O0pBUOM+Uf1NyGvCgocjhqlZ1QKfxJxcZsR0OJZGJH6I/+0Ea
IQtqMXmIq8WwiqDdmXNnt8IIRt2ucMU6t0mE+iPUu7WusEj/lkn+PkIxsI6jhzRrvm2f+m2HxSz8
1z0w21RrdTW8OOzgCTt+6OQtnYkthu4rEKRuVaeaHqvc9NoCKD6ws2EqyNte0LafSuw8eR76fUwi
ANwLubCa7/MATT6euAfPBhNK0kDox6LE+KHZnEAca2HyedDvttch8U4D/fsi1aqyXtSkAMXT+DS4
zVsPTYbKznbiQ/g879A8OPiQDtE0m/uy530rJrbUpJ6qkqpHikfRbZ6ye3Bz7hM7ODSn6UP0FFd+
bva84ibPKBNehgJEAD59aY/daKmtYsmZYYXRcNRanlYzb2c/2zaLnc3ipFYDjLVDRGd0RFe06QUU
Qf8v2uknVKcpli17CLg3HnXyP5Lnf4K2xMIum1ypK7/DBZuTG11+jnhEF+tvx4UBJsCksR9ijAU3
anpCs8FFNxlau/Q2raE5zQtn64cAKC/MTuNmVZkvFgIkK8wZMtgcrUKNWFXrTiOPaXe9h2f+Y4UF
TZBeqSpNoOW57zQpyb34ptvVJ9WtzlQcsuitxvnUATsryPj4w9Trfnmxz9wRmdRF6ZThmwWTpfhe
61+FwbnjZrB/6SmYqkzA7S+anz678EklJyTUBUzgUz4U/1fuVD8By3XHO2U3OcKxtJMH47blbu96
+L+YZc56JjSVqjR4AFGaWApVLazO9m3FGlzRDW0QKeMp9GA6vW1aii2CoQUqqnZ1Ep3EiRzhkVeX
+ktic/lBjFd1ZVQLhoIfhB6+INyYsRvOXh4Sq0e01W/l4jGqbqTh0IFQ2uy+RcIrJ+xydoSFTMqk
GsDv/JnBKZ7qkvfwITqHD/gUNmVu7IDUPBhYve+GbsiDg6zH/H9W/3kaFl7Q4FOoc6yhHPNrsuNH
qoKa7ZTZAh1a5w1O81hDSNa35Z3ES1x5DsiKumgJiXWTAJNNC5DiU+5Fd9E30BqdJXTI/fcIYFHB
4T0QuVaZ9GP0Ux2KTvjcYQG/Hx2S2AVKQwCgR2BCL7zuVHkhMPD/r5/JTEIyFXo+hZQ7PzDt5ld9
GM46ntsHhP6X5DScNAwX8JL29YB5+bj074uPa1baiHEyQOb60ROC1663kQ9xvHe9rHCxwWQmM5qq
ckvoDYCX8G91rMGhHTveXbMaF4lk6poJ3h6JLVP6kd+SyERcVOQJdALysc2rYy9EOzPlKWmsnsiF
KWZNUSWTQCjwcOs980jfVLWL4Qiu8uP60AmIZUTJBK2exk6LZYMPRgkd6XmSylYrt9ZkaldiKVuC
ZsZWLowQP0+fKvTyxynbDfIMPcjYUiTTUknkBspTqQ6WgOlRsUotMgi8bvr6Plx+H+OyVRfruZSC
vFAZPXHe+dFVjmaED2hB+JbMH75fcMoq64nSYkcYj+0HIQF4EBbT0+hQ7pvxCmgStzes5FC6ndNe
w7Fuu9jmHc/VTGlhmPnkszC0iqwhG0xEchgkcixjXilz3YEvu8mk13IP8rHJh4hwrbklygFTt1OE
e8KDOPPMMBcsBlvSKEtwIGNzb/QTmPrtXDoJvNIU/Td/pJYEEp2GYagaYS8OrcmkLJuBY22jN6Ls
hmKGJPILSVBjV3cjj6lx3RMv1pg8c2rSNNOpyGxgBrasHDsBCD//YRK+t4Uti3d6wekC/8UTLxaZ
e4LURGkHH9s4HSVIzaaOL1iCHZxug5+9TTFctV3+BAZ6FHhngK5la2eZUzdXajEOFaIP2XeQisu9
0Mmf9QfVy7zA4+EzV+//xWdkDhxiqEGMEclHKf8Cba4babeZ0UIC6k7mPfPWHfOyo8wRG/I2lLQS
r7waCd90NIpjHZ9FXueHtyDmlOFNFzRjgPK5Tl6GYLDqKUdnYnaNDJs3VSLna61QiOIpsthA5riJ
BZHQY4efDLbk0Wed6OZecU7wsPMdfDsv2DWOsEtdIO8c43Z8lff/6ppf/AR6eBbXvK6mvUSJgzHc
9n0iyl2TyAc/9Xn0VZzvx/I3K33iNwk+L8YzBaeUwMklz0dzRFhu+0dOVsE5AyyNc0Ty/8ZKqAvW
FooCO2ymbxtneg83s8Mj0Ft/yF72kOVzjssc58BAgJnsyW6uUyd2iBu+qR4kVrjP8vU3x8IaE1wK
E8MGJs1lqLR04gZ3oMm4Ld0eTtLi4Qx1d162vfbxNFGWEK/RYpJNxkdkMklQuwV3byI8h9k5hQyD
cJ2Z3vZ3+6R8Z2PXwgwLVAvzfpaFAEMUVxkmEQOUice9pewLiF1Kd8UxdgTaKbEhardPd7WTeeVP
wdM4mPO1tHf5I5gXtBDLZTuXCKBD9y1Irsb8p84TTuWZoP67OHI+iIozY0Qpwux0VBjRWo6N60BV
OM+z1WLEcimMoyRpngxliFsWtHXoFwr5IQ1FW8pzV66rXT5CO9UHTDoHTFRPzmHZvCR6fpASqbIN
uXyvM+M0md0d6avdPLa2PolnPxAiq01VjkIFb0eYW0sUJF8qVBoHk2OY3NWaZ/CSgLUcbbkZzF2l
inGvR9hkp0gLO9VNq5CIve3Aa1nN0gRzR9VVNhVVilpuJx36ObHm+dxDEKzea0GL0jjH2mocWJpj
LqsAgmqjSJEqJYEIDEZbnfo5v0qt4tC6FKiQ2yqHJ4UTB1iBDaKHfRZQWQotOIlZ7uiDV4Sh03OR
YWvvwuXSmIAzycqo9So8lxKZlbfRsbyCxLDHl1OV13LDiyUQlH89i/hiRt+aeOXGYv6rFeYPUJQe
O7kL0V8XrF7LofmoVFYlN44CXkTwH3U38FWrDpMHvTUrr6sA55YgjR1h2H/o3K4T99DnsQRRBz2O
eBh1YvnNi5DW3jQOJ7HTLR8ULULIo6lYXQnmWE2Q+ROiiow7YMdmIyXASPVef8o9/6DsGjSGeES7
6263sMPkLGagFl1CBTXoXBiK/Lsc111m90dauy3vhAOXfHntPtcWFhlvSECrNQg+LJp3iGO0UCw/
onrrxPvECe94CdHqKb5YY8vtcmj4nUyP1aAcc1SIC20vCC+95gwoa4XchH3V1RfmmPtmzmZV14pM
c/I8sFujs9XgQw3ddnL81pVrnLNzK+z+RaBa2GQuIIwVz8GQ4T6Xa8Nqhjtx/NYHr4P2Pgk3XcmD
b6ymR8szxixRLdUQI6i47xTJoWUe0ynd4NF8oAIzGDNxthe32iddmmNW14NwNoM8Fg0etF9S2YFL
rhv0CSkzeOD8m1bQ0hxzy4JZLgmVjoDvRu1dfTatPpkdv1LsUQh5S9sOwGCw/xqt5lY2hSHCToJN
/qZ/AdPTjxTjK+WVDy6MawCpUldwtFdefeNT1/zPzEwDuYghyzLGIL7aHTRFjk3aTS9fWie+pXIv
nWCRwGotCvkE9cc+Pn/Sw3rj6/bnXF/yxTQTbnxA39PsUyslcoxqN2Yo5iTKt20j6/nHxQgTYaJ0
FueZasJpoNkQ7U78ZQ4f2yZWp6s08R8b7GCcOOnzmIu4adTdJz3MvnZnVOhbrgwWZ8dYJhxJyctc
KVCs7ZLQaiD8rL+mxZWSuJwFUcfecAqdOWdh7StiECBTjjGU9Hmw/cOHojtQsgHJj+mKHMQPdbI/
7RFR1aAfAjgCk8EJferLsoSCZ5nafQmFI6GxiOmoQMVA+WV7cTxbdI+XKboIvousHhUwMT2q2kOm
XGdagLGtW833ti2t9hQ08bIs5mzNoTrrXY1lBU/RvepiTPEYOso9gACdE+7rnX5PX5HcVuUq+n5p
lzlYaqyBrjtCjqXusutul+0oiY8GZnLB6aztNdKwtPXlmONVFlIjGxpQn0XZWkEb3Ctpwym5rZ/g
f3aRrS80UuOXEQ0T5XClJo48PMslx+H/8p662GDuMTNOgiI38EoJ3uRdfjC8wQWwGt0ntOJd4jYv
tHdRP6FsOpwKT0ALansbeWtkDtykJiP6GBgYy3uMDiYvifSkjbxXBV3ExrdSmOuMjAZApgqgWpU7
2TNkHoOjeGvsFNydvP4hbz3MbeaHaOYOY4SaduYN2nXVHKLmYXvLPvufW8uhv2FxkIfGMCeD3piV
27ntgTJdyLfjSdnTaRPdkux0H3mGQzNlGrO2rVO/3jLORpHEqEoS42ir2pWGNrXuhjmYA3+1zX0U
XA0yjyL5L3fMxUOZWAIi9S4ErRsVWZrsUkntsngu8QYIEkszHKkTwdJpK7yC2/qFc7HKRBIQypTg
tcbNFkYnnVxLUWWVKNXwaNZW3eWfrFX5g8TXJ2k+l7ikZ8UOlCtf/5ZxWfZXeVEubw2FpfH10zlF
MAaAgxbXaAWWkhC1z8QOMG61g4rJlfBYDpxDt7qBi5UxTgoMQdpUGT6bD2prJOBgyINOkPRcDVwG
h+3nhkIYl2wzI6f6zBhdrDyoyYNYozAOXb6f1RdF+pb5O3PgTnjTuPTHMVgsj/FKIslRqMqUxuEQ
/pCsyqYywtWJTrKXNq9+t57+L6wx3hgKeqeXVLK4gVysamdHgBcxzWjR4NyEVr77V2F5YZC53aSe
YFZYwMM7J281OAfzHwnxtgPJ6gX6jwmoTXyNYqEujaAVg2zKLABGV9V2O/ScO3rbB8El+NXELMdG
2VKiNKEFtBPcUNG3drR7VK62l8Kzw1xiRZEMAI0ga+wnr6Vz6qdQvVLy+//PCnOLZXKlmaKPyJsZ
gdOMgBdo83U/qFaU5C//nynmFmsI5BCEDJ2pNnAgGmmC+dY4EsKrwXP8WmWRoqOgz8Bcwa/Hl/BW
81JPze3ig8LJ6l34bXj/33WyiXyJhKrIRAq57LXJpGRNkyraArD8uaTsej/fbW/fenXg4tuf617c
0PKg5nOL9jaQPLRr39jZWQdUjsJpAq/gFJppqPl7KAKXxVcvT6cRQxGg0nQq8yqsa0s1ngzpKNa7
IG85lz/vg31eNYuF5WnWFUGIlLR20kfdjtz2WflOuRyB3Hn3bYGzNBrXtpbGfK/JCAziSyBeqcCe
nllT/jDg8Ka1XUQ3jX6z/dU4p5jF/xVZpFepD2Nk8HLjrtadtDhxUV6r+dPCNZhQnnSlUcxUCk3u
DNtHv7w3rVgXkcs85LotV3th/n8/GhPMUzWHRIIBGHN4oN3YxI1vgnNqRQdh15+JI3PiFOejsfC9
KQPtn2DCXD2jzGiKp0i76XLZI3Ng5xjeJQWv+bT+3rxsKou9GAlpCr8AkoRCN6N9tUOX+eiftO86
yN9yTCYHjj9bvPcZr2zMAvbAuDJrDc2FgaJ/mUYMLyR2RazJuS5eYxf8Sjo3G6ZXycaJ+Oy+Lw5g
ZmQYd4w+K9USKtXZMXxoj5Tgrr4b9rzIwjkRLEIvmkxDyEpMZ+TmoUieIs0W0muf9/W2c2CVrYF0
o4G2RDtQPnwn0azG348JJ45wcg2ZiSNqoA5xBiI+NMrcqnkZW05bkpNiqzKTDsqa2UeSiAK79qDv
ak/fzU7mprmlO9IdhiAGCCGDis3ZDlicUCIzoSSUSTKpdE5Z/qy+jXtpVx3anXHYNsM7z0z4aNU2
lfwGxeABdNOYhLSEHKR5aPcY9lh6scDjPeHcZ2zZox2CXuqAwnX6+M3vMlsildWYGcg7MI7AYyJZ
L4BcQgcLrBCjLoTOFB7TjTs6yT46ykfFU/Y60HWjTWHtr5QCYHA0O3MCr+QhCjmby8IscmVK6nBG
CFFaexohYRPY0nw15Cc1x7B0wWvNcM4aWwnJsw7YbqFB0m1+I361D4h51uBH1rbL8BIghclJ5rSX
1YYg0dIAY8eEJiouCSDFxYEqxvOyunWHoRp9VHLF+KM4HNbZ2OiouTRo3Q03gfIQKSc9uUna2+1l
rR+4iyEanBfBVyhHY2hmQKXpQ/o3DFb1+MVu3nqYRN83krHMGvAoGIoOGtFrJZYsDQyiMbmagcnf
XtO6R1zWxHwpCYD3zKBwZTU+6MGejDdi9bxt4i/R8WKD/obFvply0xMV6rxo4w5PoZ16pVf89B8x
+HzI3fA7iEO+/7uOJ1E0RYdbSJ898oVJcWxACQipPafLC7tJfzQJbuOZWGKdnDVoCfdT+i/4vDRw
OPzXIhu2DF8MslkGcDCeMSQ2FFaZARZc2pC04ZRW/pKFX0wx71o9rnWp7+Pf6c7sSFZ6Azo7C114
S0fpjwc0X3eRiznG7fMGWU4dYNauGmeAdM+F8Aa8ybaP8GwwPm/mxWxAbwrDZ5Ll67ZU3xsq5/Ty
TLCerk9RPtUwkaf+L+DP9x0JXpOWVyBdT5ouu8U4uyg2fTPSMSJZuwqTmzE+StAlHfbb+7Ueii5W
mIymlCdFSqmshiJ8T/sfc4Lp3Id2top8L007I3K3za2GJKgFQv+dSBg0o39fHCcMVUdSSOtBZbuT
iJeV0jE3r5vY0wSfk6ut3x0LW0xao0xRnwk9IHMKkvkZsI9+T+lYqdzEZPHq9etnaWGNyW78IjQS
0cDQjTH1T3l4TQzNmch4IJl82xWdG8xjaOkIIrKBuZTefyQ6ADEhrxC8CpuFlvN/d1hjy2GoF+jo
uIOooXHNo27H3vSkuqkTuPfBGdwGdPApPmYiCra0bcGj7lmdvFiaZ0LKHCdTX9V01PWgeRjD9rTn
ca/eSle+E4AuSPX6M1Iw8zrzclsOOHfQtncBePDVuyQlrCM5A2E8STy5guKsl81Qx9wJ/o9tN14N
AYtNZqLMnIXGLFWoa6ELSqorZThIHeekrCZ0CxNMlFEl3ywCOm2A41+3B0GAOnLj1ngBoAyZpJyd
+zMMAOdIL9b/SjIz5zKt0YH0cw2rib6R/k7N9j4YZ8gI5hQZEzCjO8mc9f0Z3r5aZE6noOi54lNd
GLUM72sJJB++ijLaeCjC2Nn+WisQja+2mLPZGnqrVDElEYJ2Qn6gyODCLqG886286m3Zy13V09F9
dXAueJCbP7/jF9sstKGHFsrQTiJKoNNozVqKSehHI48sP6ecj03Di3qcfWWT2DYtK1MFag9NPSB8
3oZv4zsCOiKf+TG9SK64L95D3eaq39Cj9bWe8HWZzNELy65USYBUwjxTTe15T2z5ZvIwXApYEe9q
/PP4fTXGHL+h6rK8CCXKLuGCKMnE2EP0Pxfxvppgjl+p6uOoDsDkZzXQRELmGpBMUJrZlqPY47gn
5/CxnLt5EJWjTCWQGwyw+7sM3dhgP52F6x5aLOhX3kUH2aP9oMDjTX7/GTG/LpO5/o15hk4dFeiu
QqSzryRzUmKlo9OHHAwCzy2ZAKOUppqECUUONgU6lBVe4T99rbZ56jkrbd6vK2LiCoQ5+wqRmVIe
0CFowGP3FB4bebyTxlsRE1T6tog10UAAi0PlJYpGN5XE6x4E80VZc2Il5yuxHKQpkRoQdSGGhLG4
A83Jda2BlruOwnt5ypxCyieeS9ITtHGcDeYa1xJE4kyC4q50oyOLMJAvGJb6+Htwuhwt3eeSENAT
tWWSiSDa3IXDLKa4vOtDZJxMg+OB0iep0x8WiE7AAklUNAqZRVWYvxKEAEULtZjPohiDhwXApTic
X4xa2LdpZs0F4Fmj6IigOtdV8ftohicpEm5IhTdRBhXnThPsRgDWXwv3pVw4eafa4LnZ9WromSqI
8EfNneLYMgt/L6ShqzWhW+ezbIWGajVdcNCFX4053odi7wSBYMt97QNADd51Uu37KHXktvmYpsoN
+tyaVMmtysHrzfpWCovcqoPwJJv9qfL93ahDgr5XHxJZ38l67ym58GaCQ2QQwCpVpzEmW5+DJP8B
qRcLnHfXQjZcK7P2EOjSOdHCDypJCXEkaMG03ZUwDLYw+K/1GJyaoHmNRQFIobeJ4JOLg4PnpzPO
ZG/m+qEqmvcw+ZG3kdNUzz1I5nNxOBZQLxZbwxmN8gdp3sG7DXlakHSXL2UMXbemAotj4KbDbKvC
bAmNaQkpGL19yY5n0apH4yk1IGlRSa4QYVRH7e1an34oRriLhMKR05++Pu2NSLPCbrKlETK46jGU
SG5p7XwugtieQpTn69HLg/4Y9aorVoNdlI01D6/+RJOM2Muq9Ckc871odOc2nN1BS4/o9Tpl3ezj
4mzUGBKYmn07d1Zq4N6Uak8jsSuQwY0xzE5q85hAWltLGsts4ytBH657PUH+p91k1XQqktzWtf4e
ZHBWD7r8Ik29cCosfYBbGOaxbYrnNK6PU6u9t+mHKZjAQhnGKTZV0ZK6byQKK0uQxYPezXt/SNxG
T7+VEbFqFUTsKnRlZ8z3kNoRiueplWw9LR70IrDkHE6MUbWXuWjvDKE+CgU4/uOfYakhyP7AW/tQ
w2fEWeRArlbaFgi1i/PEnNgkUSH7k+Ea/i2pnnr+bXCm5QP8Tiu+Iw5P/4Rrkbn4RTnrZrlBjGhc
f9feRK5gd5RPgY6NZo4QW6kdPG/fzqthfrFIJhHQQzUqhACZsT/cROkurJ5HaJD3nAi/gjj8upc0
5Vk8jPO2SRIxxW0i7vRjfeMfVOxjeU2H1nh3/srD+KstuuSFLSPJpN7scEVSphBa9lGeiYv091Zx
pyv1fnv/1u4uxFpVEnUdZlmKbhORgZQRHoTB4MTyLQoA9iw+FtXjNPHkO9ZS7YUp9tKS5ylo6hhP
MhWxxZgjS8gObXkt5fu+vC4QLLZXtlKONOWlPcb/JUOczLaBa4ye4tU3KPq7AVTZJpTQGkd0EPRx
UVY7lffMXc1xlobZY0BAWNXOOAa0fqzse9C5U0GI+l/Apb+ukHH+sKA0eyHtdyGmyXaZH8IysXTo
G3C2km4VezUvV8S4P/gzs9+z9TSUtLcxphuDnbGL95BDBcp32xr9Z1vGGP/XELdMP8GIR1XcAjYv
5B8Kl4t8LadfLojJd30VGjVF+h/Srms5blhZfhGrGMD0yrhB0ipall5YDjJzzvz625Dv8a4hmjjH
fnOVqjwLEOgZTOjGe4hoo9NVkiNJqY0pbW+REktOSi8voDEg83rYeEtjol9JHXtTr/BsqZPUWZro
oHeQQzF5FcM1ULxcHRP7JsYMRle5RiIeGkDSU5t5Qv2k94//9J1YIu1iMdKx1FDQFQPVkud0J03z
ri5S/9/MMGFhKAmjioYejCYq5V6R2gcle1CNmjfQzjkRLHl2WmWNUqsIqdXicwSsUG/K8VBNEJR5
VdSv5v8urPXb1WVJtCspTuOmwaqW1BvT2BYCdwDx1fbWrTrki4NgMABBejOVEmikokFpAHW87CYP
2m2H7nyRCmi4lb/weK54qMvS1aRFlowgqwBD7JVoG8in2NIu92sH+i2vJRKMpTfuap7P5LgWg4GM
QRPnZpbxRI/rmx7V1ERq7Bhs1JBT6rvnnNcISLdtA6FYTRciTGpbKuhnW2rZm0RzN8y9w/l0a0+8
y0/HQEUfEgkVXPRN/uwFrU5g/X/qPdoDMlyHD7xOUN7xZyBDF7uhwevrP83D3W70oh1kZjmXmXc8
2EH5gRRzXk2YZRYre/EWZ/Sl45w4CsQTpLt2DxJmJyIWl/1q/YvpMiiUJORR2Q7ERs/TQZDRgI3S
pLvsKenbZAHx7wyr3Q/++My9COtQf7bIHMlFl6JeQhjntPpRhJwGIg9etYZngnFispAFYtYhzR2V
J3HYy/FTO3GqnSt0MBSnzstgjmGAlu5kxNweEoeUTx4tlZhMzN3Eid9CXzwt9vJpPI07hdszyvti
zIFcymTM8wZXOhK8aDjI2kuyeI0KHgCvG7507TPkSqy2skSxszrpsZw5K+ds7nuQdxGFR92MlEcB
fzBnCFi/UX5MPj7TL/QRSH7t7geeShPavPqIGhgtx2QOMhhHAWQf+n1mLXYPDjoMDqKdD01t2+iy
jpdnuzTeu1hcbzSlrOjUbqei3OskNSSmg0OruGX52He88JFnjgmIY0mvVHPGtxR9qpM2XEkOnU0g
e/MGXcCLa4LWPvXAwM7zC38Ixc8LpafsYqFd1i16p6GPLuxUdzDBNhaBTSXU3KI30boNUrEk8amE
ciTwuoPXEfVsmh6wC9NGW9aYO0U6673UBjK10aP9zjxEXT2nkqiDGA4S0ERnzIzLlMVaipdpoWru
GAeeggLbAKr07ROzGlJemGHgbIzCRchz1C2M8liXX6YUzfy5lRm8rrDVXbuww2CaXpdjuqD/x5k0
qBWS/klWxhdNzS1FHyxh1g9d+SPtsqft1fE2kUG5oSwXSaLez0A+rxDrq1rEILSQPGyb4W0ig2nR
spR5OuIeBGpuq9mpaCI7qjqnByvatqX1yO+8j2xwjlmBJK5M4DatqdE+RcRhlnEbeJANgmgfgIWn
LMbZQ1ZFQhgGeUxLGqcvlhx8F8xPKm+0dRVHLhbFwBZSFfGyBGjim3qrTq7L+tUYHrLs2La3UsKr
1H0cN4LnuzDGgFarV4s6UgeU7Mubd1KKu3pPEZnbm0B/9gcvcGGJAal47jMAMHaOtjUvTmu1b1Sz
hbYANE//e5vn78ti8CKatTqNe1SpS+G2GD+T8TFDu49seAWajMO37WPI+2AMaixTPlWkpQc+P3bC
ixbKdtr6NbmOllNV8mZ1V73pxT4y2FGOUzYQCvamFiDB9KZE8m4Q0RAOkbtpmHnNwPQAbH02BjT6
ThtaqUSeonNoj3bmpcQy7clO7kEqYJnOrPMuNe+gMPghdEhD4pzgUoOSRy7vs/JUT8h8X0WdF03f
xvpOkG/K0C8qe/s7clCZjdoLqSBlQkugUWnYaldZbZkck0ZqrbqIcysszBuzDT0jL51twxxQMZnH
/1QkXZUOSJho+ffarD3xUZ1DzuI4x4YVG1FL5EriEdkSgrFa1WnwIafBkpbXBhRs28tZDWrPJ5Sd
A9UEMewVGc66RWPV8NamnLL4+n0jkgqiAQVKxcx9k5ZUywaTps4k2e7aaJ+3ppPicSpXwlUrQ0Zo
7h+2l7SarsY00i+bzK1L5gJEFzN0DehDVQKhjoIebqQYaLBj3Eh7jrn1E3E2x9w6PW71NmrQd0cd
m/pNupJ2gr34mkOLn/H3EvwNPK5I7hKZe6dUmtQtCjqPkRHaK1chAmUr+UQzKDD2oH/fXuL7mMJH
YPm1RJaJvZ2KRulR2XCatnb68qswjy9xrD7ISXwSjP5eR5nMksLkqMXdMagNS6oWG6Js0EibQanb
hKhEfi1HwUXd8KoWAmcpUEcUi0PYCd9H5VMsdZbcSbvALHi57/UDfv7pzH1VjRBMU3RwTCtv6unz
Mt5t781KHx91X2cDFCIvomq5KgMytEi9yP7iIZ/lzclRfuhcOpEb3QmqHXBncdZx/myS/v3CpNmL
JglK1NFoOl//Gh9yP7iK9xMogFBFe+HFUetvlosl0j2+sFeNRMQoPDCPKtvgUWjH/jsrGp+Hmbcy
JhaALL20jFRQXSao/mRXSwvmHzfoBkuVjnLjVIFuL+TYhJ5efRE0zgt73amc95UBqybLglSndA3/
m4IPBzA+EACFWjTPIk2GV4WdYcp5SXfpvPDCRd5eMri0iJCaMQI8Id55NdwCdPKhH+x7j87qgErz
ZfsirK9KVyEqDWZLWWQgiUy63Ak9XvBxY/fktu6OIS9ptu5MfplgMyBp1I9tlcFEuRRWPSAvd5Nq
DwL4VdPFGwPOzeZZY5BD1+pQKicMoQXTKYtdkvgRbph8KhYLzRvbm/cHFDkvjUERUi29UNPe4/+I
MVQgT0LIjTkMWmVFE962wXVYPNtjIKTPwqgfYiSToqF4ha9EuUR62zax0tpLkfFsg4ENBCvqkFOV
ENVaPPJaXGWP6S5z9NAKrpRrFclV0aquUf20KWvItvH1EOpsmwESAvmYGDgpO/r4gAFJItdWbO6b
Ank6TgT1B198NsWgxtC3ibJIQI3OoVJSsRsk4EiAPugdWn78mZdB4twzdlq4lQMzEKNOcWLprsZU
Tjk+NJAU3t4+3vFgsKMquxkZCKSKVG2nkp1YccLCdaQ97xkDFvEMzb5RAHU49WDpgQrDEk/8Cz7m
304gOxE8gZgvaBvsFXqFguZVHOyQJ/fN2Sl2Atgc4zAcF8QX6mjcQ7XpMSYFpxGN88XZad8o60Ut
L/DIaiSw3J6ECj1QHBN/yM78+iDseK+JR3g7KQA7KgCoU2JINAm4BOn09zjGNV94PbmcG/phxreX
mqZO8OwPBvTRJde5Bu0Pgiujlq4+c7P3FK0/hrDnBTKAEGuQTxgnmMugIN1axQME35DQGPfijpc+
4X0vBhBURS00oQSW9+WnuH/Jp6PAI53kgY7MvHHyZpmEItWpvxjd6CV3p53wVO7BcWZHrvm4jQbr
NZczkrMDv3NR1kUj4hUnz4/GELh1dGcayidDDl/7IH8xxdiauuo6maCVLQmtbUjWMvtiSfZJ+z0D
gbglkWq3/aN4u8xCSGnks9winwj83Svzj2E099Ald7etrF5vGQR5mipJsqoz+yx38ZKaE3xYMh31
9mh0++3/f/1DQnBM1BRDJHCXv8fWST0qsyYg4m1QEKflrPZJg5ajZJMrvnIL1xqD69E86BPYUGiz
/+AomLcJXWMfeD/HY7nsQaubd7E25hNN0EZtqgjpL+JTW1Bn9agIuPBGlTGTg55wKSDo1fpwy88W
WcAnoZwAg3HLl/ouTEoX3ZBR5WOAzOF8Np4hJjgUyyWLlBA3Yj40j5WHkaU9+LqsGmpZg0sDNsMV
ribOIKG8euYvlsdEiRgRG1HChT+bD++EWg+UzF2ysI8oU7uhNR1jW/fByWALt++lur36gj5Qb+Sp
7vJ+CBM+pmEklaWBy7dIP9qo80dFwDs35Fzx9do8kTSCWSNM2bNtDUIj6WncvqdWZjc8gp//dTiS
veo2br8nxxI9iCfe0OnKQByChgujzB0xezlrCg09bA04kuWb3qWlisQJ7wQ7exBsqjlSf6N+MbFS
L8Bgmrnn+cb1e3rxG5ibY1YJ+phAFAt3PCKFVdugh42RyRX8zoc44cv2aV49zGdrbDK1V7SszzWM
jlHG1lyxitJp6pvQ5KXDV0/NhR3m0gjRqKBLG6cmj6716nk0/HaMOZEr3ZkPCHBhg7kiQVs0WkUD
/1h+MeMrNTwqEyh7dmUO3jLBFrjP7NXA4sIgcxWGKM7HccKshdbnrqjUljaX1zOGzLXOCdHrBM8Y
elEzO6USWkbcc3IWKxQ0vx1XlmQvLfKoETDE6MivmFTLLfCVOxEkM7SH7tPwzh/RPvDV29aPjKFK
BJpZpsqGvVAwX8IlnvC+Kh8zuH80PVuDNqIRnuOA1yNTcrbEfFDdyJV5kmgNZage+jEBBVN26DEX
VxSVH2JKoo/BqgkVc1M3bMzLWhVKzoMO4bNE5BVY6NX/eLjOv4X51oJgooSuo4VmwFQg5GWc4Vh8
xaAL8mFWcOpcOiwrWtkT2jVnf/uOrt0dVVQI5i0NRSFseiWesqgDm7TkhHlgmYGdB5k1/01MdWGE
TbAoKG0bfdggGBF/LIItyojr/nfxGgN9b2juhrfCP1jtUAzDaHNetxCQkl9kiCtqotdnyJPWf+Oi
8f+jtUqXNcrG8HtklcV6H4zUR4l3BRoNQRn2kDjDswatbNFDDqlA25rgGPZffKcLq4z3EGcpr1UT
jzVDA3vR3YiYueYchVW3eLkyxjsQodKCfsLKxjvjVTgRG44RRPDyQ4nsHiXWrHxePmX1+J2XxQZW
+RS23Zzh5E/NPo3gisJrKeR1da+BysW6WFCZK0w6kWVGUJXuDbSPBadRcrmtRmtRqUrV4HWVKDKI
M34/F+moKDR0w7mYXmOIPk7P2yeA9//Tv19ky4O5UdKWSJLTG5kDoi5vTEyOk1v9GppkioBfQ9XY
AdDEEHoiU82BTjg0w62h75f2dXsVq28+9cIG/VgXy+jMuCoaiAhRYgw1s+sfAcQpQjf255Nxqlzx
djpUXyABx03arJ6CC8PMvSU9BqJwwnEKyk/ShNDSJ8WT1jxy1rf6mS7MMBdVjcRuDpL3dlbFw4Cz
l74toUWln2gbspZbncd7R/NMMvd2FApSyZA+RLX8qu78Kvm2vaY193TxydixzykdF12lGtBDZsem
K/YvMrmPkmPZWmT8vm2LsxZ2dgY8EuPSTQjNiSpfl6V600DQ5d9MMJ6/kcyxNVM85tIq2RM18JPo
x7aF1UH/yx1jsEAcwZWZhSBqhayuFx6XnfY43U8WJY2iJLfg3vKKp+i6e+HOv3OusE739+J6kUxV
oWyKU44Ubraf0GNTT5bhLP7gqnb0BYIsUJ/g5Y5XywyX66W/6sLq0HTR2PczTiBq1csech6pa9qt
A6FfN/eCgKtytBq+XVpkYAQT8cKSCXAc4KLY0zSV6tW+6UJjowOJQnLADKPIe52uPp8ujTIQkiaF
tBi0A4ASlVPe9fjQ7WJbRf9S+hC424eIg1c6AyQ9uvKUEqDvZF1tjZPhB6S/rnPtoFSit22KB8o6
gyBhHcrhkGFiTdiRAyw+0EEGEY9/DP6LDuWp6Y+Vj4bSx23Da6+qiw1lm/dmU5YbBJ8/8/WUgIy2
jqZ8PSR6pdkA+9IO80I0BVMZug75qXe5mS/xQb1BUuVK81KnuObRt/HOJjthE6T93PUZxWOXYGg9
dYUbecRezlhc5/fP9VdedLiOmmiI0gmo/0SWBk9akqAwSzgdNfW08C0w77a/0+prUNXOBhhYgahH
ROA/kSGaXK3uLUXr0W12BJP83P9Qm0cDhTA8iJfloBgv3Qh2Umjz+V2u8k4qRc6PX/L8QxikQXSC
cQMC//Bz1vc90+jEQNWfXMQ8SVPuwhmcafopnzUVz0SMfA/QqSzQq2LHoT3ftg5tjIhc436OQIYp
89CGgsnWShmwKZq6KKEdh7bq9BUtybo1mck+Nd7qrL9SIenO8Yp/wPDzzjJ4E8nQ/2waeI4R8yqB
TykrzJsY+gumr0F3oX7mHKl1T3W2x2BO1pqhMdPuj9ZN0CQM+E6vU1sfnNl7p1/eCXuq7LXbNruO
qr+sEtoMe+GpwGNnZkOBtMaQeQnp8Kp/NHIbokr2tp3VKvXFjSEM5NSNHEm9RIUzPkeP8S6/K23t
JbhNvkJK2SnxlBIec0wEgMrX4x1a3hqZAKfVBsVY6MxnYD7LGigJbrvCF7W/qe1drpAJctRY1IJ2
XOjVqPCgB7FZ5Ikv5WdaZWgs7Ssa8jhnZt1dnD8eg0JqkhatEtDgEA1DOXyvcE3Lu7xC2/pD+Ix2
hAGZTm0DNZ0ogIO+N/20VHah7pQmd9A0JFR+rV4l5icTxzV2xu62j8EgxhOy4S2VwZ2q6qAO1aKR
4r03yjOgFBjt+JVsDsgQBmTUWRKQAoJjDMcv2nStpz8E4X7JdurfzMSrmqHrimJocFHMdcjyDOJM
UFxz0jx+mJr0JczlPbJCO7EAvzX43ftk4vFCrHv9s03mHqQLkZRYweJKDP34EN/0lJsAPLj5Y+lE
Lm+ae/3Wna0x10GZAimKapS6RdkPSq8QXExZG7yBJp4V5goEWo9ZuBBW5hyp+6CypGly21pwy/kb
B8HW5gIuPxlzC3qzUYywgSnqamMwCYe++u4KeJM9q42Al5aYww5qkKCZBSSe6vImzqDL6oSYRxYK
K4jdLNUsNfTAjMFxeOsx0/l7MUc/qNshkToQ1wvVYGdVfLMsMu8E8mwwPrVTkH8UEhTWaPuV4oU7
WlRrjgQs7s3NbPGHpHjHg3GqejuRLAqwk2BkcdTqps7vIslrAo4XXYeNX3vHJnSlsJvNOEASR+t0
m8SKVSWBFbd+EX0zMo9zDunF+RgInY19gI5yDAXaPkk3kRbN6hqNUB0GBxW7OsQe7yKvP/Mgoiia
iiaKOksVAm1KORmAZKiSDQ4BeddyNMCD0l4pbsElgXhvqfiwvLM1NrtSJaG8TOgPdWq5/yIm4O/K
BG8hvZ+oUG5Ms4cRMVE9av5c4QwREG1MoPQuFlcU4h1FN9NIXKWLXU3I3GxWLKHDEI8qWzUUYuQx
goyG6SO2swkkbcdM97c/z+oRv/j5zNdpK1kxxhYtXZF4u5TPasIpTq+/pi4MMCje112ltzk8YYPp
E2LXNvwFlQt1VT+9DW3k+Dmlr9U7dGGQAXIh7VMS0CHOsTgW2nVRPWeV3UTft/dtPUd0YYZu7EUk
uph6p5ISOZPBm93kkVYSssApvs63nbu4eHN/Jc+mA70O0DZxoI+3QgbZqfDkMDcgwSPSAXOhbkRO
BurNLbfItnp1L9ZIf8jFGoPebKHzipal2jV89Qq9BG8GWhn0O8mFaCLGJziAu/qmuLDHYDolkRYg
roabG34h4YNG7o38jvPd6Hnbuq8MptfCoEk57TH8zws0dsFYcCWCvVPY83IJvC/F4Hm1jCScDUS8
de5U+bVY7zC0rOf3nDXRS7qxJjYPE5aL0VbD+5reB/NsyDfvf1Z8eH0QnBWx05Nio8S1kOMTRdkX
RXL18G4MHiXO5VrtaEF97j8QzqZgmkxZdJCd0kaHwQHpjUdwvZpjbVePgpU52gvNbC3ucF355Jvo
IGluh5h35A7U8FbLYEms9UOiT8AS41r8QQWhpmNXOuIJOi6f35k0HWUf3Q1/95jXVY3gsaSYksJc
hLYply5r4KCrz5OX3Sq7wBFvK1eDlkuCTB6vjLdKG4bC1y97zKVIq65RwDpBH/MT9ruAXE2xS25q
8F3yiLzWUzIXtpg7UWiGpmnV+PNpVNtFZBkvSmJX+L6jB9I+XxDQLWgJV+ZfOYZfi2RzB+IiLOhm
IWgN1EWnJzWU3n70AQIRnUdKvP4CPa+RzR4089RD6B7tv41DyUNyt0Iw7Kjuz3Rs6tEEAg9r1sHz
vDzG0QalIcx9jRaXRfuawB1JoWV2nAZt3kEhzIUYNVUsBBEHs8PCOlQKFnTuLYdol93xBoD/EMed
F8R4WAW9sqH5Xkvy6RXAwM9usWkXG6TEuAX69YTPxSdjnGrSZ1UDIP3ZW0Vr58sVzaFFznS/2PN7
VgtzCXYCGTOL19i1DjPnldK/X/rZOjF6E/SeTonWmQJ14c5wIMBlpI/bjoJ3RBhYKUMFFHoyKoFm
cY23tR22gj3y9JN4i2GwxBwLyABFCIzCAFlBOYgsDBz54wxCliHb/9uCGCxpllQR2hD3DFyXYvo1
zO1i5OzZemL1fDDYKceyN6LZrBHA0oCBNt0lXoeGyswSfMjnOeXzPy1JZQLyWp7yYsDsiDMr5ZNs
JJlVq53dhZ2/bYd3lVUGL9AlDZL/ErEJ9NHeEvG72hDNJs3sdik4TxXFTklxXxcF1H+EfWxm9rb9
996Qj0HLr0OvMlAi1xBeazrYT8ApJrSp3ZJPZpZ4kZa4U1BjjKu1knLx1HQBUeroGg0m5NNpLyhI
wWJiXgh6Jw9eagkp7rr9VIyGs/0LObeFfUfiXaempkx1fNLWijFYVtXZdZ7+VSJDN0VDUkRdh3z9
75c/Q8mXyFQuVpcjW0PDXKlzGtQoUH7c6bMFBl7qLMYbH3oOjlSedAgAZHPL+Zh/OExnEwyypCHa
7sYF/eqUGgKTFPALoZ9DXglt1pyDy/ksKl3tBVhmZqKLBKz/zhLem6heqV5ccmCFA2Eq80nqMZRL
aUYtRRYPUfIF8vHgD7gLY2/7gP3hbXy+AsyHGYRWz6XyvYYyuuQpvsvfBNTCFvQLFoc8suITN1dH
b9XHs3A2yXwo0OyWIF1EDXxCkagAP2b13L60Dlr9vcKfXoIv20vk7STjDLIQMiWEyi4PdeTq2mSJ
huCESrMTZp4v4O4m4wz6euiknD78CfTnMi+8S6+rXYOgWbEbu3oybnROQPmHHMCvzdSYalQWTSFe
q7TGd9W71SPVXY4csg9fw7cRlE2+eZB3KXipwbeBh8I/7Swr0GAmSTdi9gZuCbIT+ZdG8rvSzoXP
/2aFcRJdO6txoFA29TnxJEG/qifi5Rr4/QyeFtz7uNDG0dQYh6CrYC9WW9w6Ohcy+skpeATfJPZ0
wcCrU16B9+Wk2/meqk8E9x2K/xhXBm2zjTLuwQADOwfUOECjMUCj1GU8dDrwv8xGP63geeThwdBN
XoaM7uHWuhm0CRrSKxHl9QiEqwB84mDzaMdTlti6ZpUdHtr+LOw0dZcbPJ6idcdwPr8M/hhTrItt
ilBNlSdMLyt+qZPd9gFS6Q3fWh0DODqKEAWE4xBzhuJxymbZLjs9shbS7ZYgsgNR98JW1pwkSY9t
ZB7KQX/s5jSxsyJ+zJUXqQSFdVFBDA7UyD0kOvLJSuIMEozK7WjeJcV4VMxgH4xNapFcfWmD3Jvq
wTXk4HbSvojSDynJ3WIy/RjVHC0C2efwA8S9ltg3J12BrypBXFcbtlkXYDgdDBsli/tShHLxVGFa
pg1HSwkwnZwjJgmiHxMALIJsrFymB1kkN7nwVKO0aAT7Gnp/25vHQU+NQc+hGEhV0DTIMt/oqOpH
t1Xp981fOdSz72asJPlSBUaOhrqkTB7bprB0rbyTxvyvFnM2w8BzlVfLnOrIHAmRbw7fCUkgPaFY
kvJ39+mXIba6EUSU15qOJdJYRIRoFeV37w6mP/j9UXO3P9F68escvr1HRhfhiKaDsEQOgRLiQYKQ
YLAP9/0VZoAc3vv+Dw+R87oYLEZ/F4nnckDi5LUHhc20l0DZjZ5rSGx7BDp73KzQOjycDTKALEVT
VMQRYgUttao9XVsL6kMncMA/hIYdzBydeAQE3O1kQLddcqmddDicvvougNu18ZrOLQoIXjh1/1jN
d73MCVH+kGc4L5PB3zJS6ga6MvTlTwtUqRvcxn7rUD4M/vPuD6mhszUGc4WpMeqcNiEOHnotYa30
hZtqp/iLS5+T6r5Ao972GV13ZGeTDARHjTlMRoGGErOzW83r59uRcKIR7iYyICKVQmPEJZYlE69C
R2fiBd9LxVbvZC9Dj4zwuL0krj0GTWq1L5eatgSSu58S2+FTGiNypsFBZvNGLHnm2EEHwYjTtG/Q
d0TuRldHs5N4S6eooEsFHifuxVvP5//6YOzEQwVV46TCXA8GOimmTLtvraMe/isRB/rtP7rnsykG
VAYtTBI8Qmh2Y3AG2vrrElDERR7td0SD5QkSHC5fPOJ9CVt2GWzRybRMQ4XQmYI0VeRNoLthpz4S
K6fhWa6sb6CtsrHkt/Y5fTZfRB5JHedSsEQDYduXqSbgAHViYUeqcCOkDdoUeDyh6y78vL8MuASd
IOJRgtRelA3QX4UkkStWiB6yu+0LwVsOAytGkARodITTC4pPkWLNox9x+6roN9n6ZgyO9OrUZgFS
CagSSOC0Alu/rUBcjOpS05Rs+nV7SbykAssv0AUY02nF9+ZNlNDvaYMxfRzntzK3Z4zCxYelYQJN
Ag+upBo6cxynOTKCjOCdWmOoYNAjUMNUj4qaVJbei0401a4yxXYkyd72Glc/24Vdxt2pgqxm0kBj
/0XZi0YBwskRI6OqtW1m9ZZfmGFPYSHQPjEUclsE2ctea0517CqJz2U+XT3uF4aYY6gZy6TNtJ2g
MU6qYOdonCbjMRoHzoLWAfnCEHsWg2Awyvy95CnaVKFtASP1Ty7SyucVPded9oU1xrsJUaDFRYKT
SBvQjQNy25MFuQBMffdAqWWyIrffCZyzsV4pu7DK+LgwjabZzAPJUXqr2Nc34O500qf4Wt5PB/S9
fs7c8Wjcm7vts7IeZ57NstXkWqzrbqCy4uoJDzTIr/rktjTfxRio5nz+wBPH5lqk/vAihka3zP/X
/TFb7xMbvTMIMpvdN6rHnZ54BBSrYe3F+hiXVxBtkIOFQmV5owSfy+aBs4GcS8BqZpi6PhNjRufd
gFQJms4zL7+eEhyW2Ru9xc2dcdc8Gfe8jBAHS1gRjblMdLNPQP7SQ7FTQD6k/jLxkjS8vWOAJK3T
VisSA0o+4qmZTyOvv3sd8y8+DgMgi5wkQjbBgFbZ5U3vx2+YCZpsCC850R2v34SHIiyThJy1WiyD
tg7c9Yb/06MNoUUlJdDfcs+70LwPxKBIMJTGnI54wOWFn2qOpl514wvn7NGU40dHpmJcUKZ1A7by
bEZhC6ACUtHGY+louqOHngELXdb+tqX1k3A2xNwiRRALnAbEqCA68Cth8ENBt7dN0P3YWgvjlHuF
aFnawGsZ0ymKfMTglpS7qeEJ06kQP28bW7+05/UwnrhujWqaqQ5GUlq65ASpk7YnM+RgA88Kc3/m
VM6jDpNhTtPsSDHZOppZwA0DN7m9mvWjdl4Nc42EIQn0xQSGk0h/UrrquyT31mRknCEC3iFgvLDe
la3YqogIxcAlHUgWeLOrvHUwVyY2pEEVa3Tgqu1uaY9qtosHb3ur/gAC571i3GwX5lDmM3CSqbgE
ZHNDt9nFV/Te/DcUhJwVseXkphSEbmkjSNeH2UGeY1ccNVeRw/32qnhmGJeaBGa7BCOO8wzVX/Wm
Dw5dyqES5Xx8toAsK9GUKpkJqCFeP7wk2t90Axq/vgtbIC76sVPGEIV3Mdm1tTeAEJDHBrFyHcGZ
oeuGpBPKBcEgjCSFktL3MVxm/akRHfQG6cEDV0NrbT7zNzMMtgTh3MZ63dHKRrzLvGEHmkbXcLpD
Q/M+dgJCSDCYmPt6t30IuIbpKbkIrKKwFNuhBJw1mnnQisKSl9AxlfoundD0DSQ1Nc3OpQnl7e6z
ND8beezL2quwtK5JUF0B+V6jqBzPsfb2/207GHBCSzAJlgFxrXqqXfEm2pvW5OBVaYcWJQE1bjtr
9uQHKiEVPKcer9uG3mfGrfxmngEtocqzNhLxRgFBnNf7wy6luthc1mKeGQa6IqPXRpmywkjVXaJb
Zq9ZpL4uJbsS3KU5xbyzzP3YDI7NqdkvZWmC2nxPxRliN32Lvs4SJqonpBbNW621zAfFGne8Qtka
gl7uKPtiAB0u2DOSlHKd0/ZBcJ06yg1lc2t8fc9jVl9Btt+MMcgm5cHcKpQneRG8tn0t62sj48QC
ay+v32wwwU2bGamEDACgxx+c7JFAR2raZV87q9wbqDsGLtX/4k2M8xbGgFFU63FWLugAq5MHKfxq
lI+C8rINCPRos0dfkoipSZokGx+kqw21kSu5jWQnL5OXrtR9NPNCILptbCWsT3rWF/a2wRUfAU6T
s0FmI/UhEiBwDgDSll0lZpbc85jc14rwv5lgtg1y3FNbG+gBG+3kcbzJvOZ5RNoGrbrNrnNp8Fuk
VruLHehs/9XJv1wfg+wkScVgMXBQaEpMQ+I0cVI7vqLTzILDq2zxvh6D5nLUL3phoMlGV+/FaR92
ByLs6s7t8UT6t8/GILQkjQVI9uAXKyWytPBTwKs58s4Fg8F6ncmp2sqSs/SI6z/JytP2Atbu0uV3
YcA3r/SgGjFs7sSKVwf3sfQ1/YsE8m/njoHbpVqaMgxxXbUeFG5KHT3roypY0zJy1rL2Jr60xBY0
zaDr04mecOIPV5QsI9yrBxF5ef5oyfoRMxSwcKEN+4PMMomLLgiLEAmu3I+qE0mdPL6dutSKSl7Y
Te/lRyz6ZYodnOr0rBDjHNBArmnZrbUB5Ptvql++y8mVnGB1zRtL0tka4zXUIGxVIsBrJPtu3/ra
nvaaN37Pi7gooG2tigG8riWJkrQ4eBQQCBrhEi/1w6t6n3vxiZfxWXW8l6tisE9JdUOJMNDikOJ7
EV0Z+mOcPUzTW0YwYSddG5JX1ndttwuHt+37xTknH3hqQC6YKi2O5DIfl+yahE9DbJd4QGEcadvS
Woh+uUR60y9C2GVpETlNeMk29bhP5XQ3BeaXZYQqXx3fb5ta6yDDRTsfEgb2KqOYwoVu5080RwIF
5W5wZJza0gJHjGfcKDwGavrzt84LA4SGpjfN0sNkId6WyrOYPBniE2dZvI/FgGEbmHFnEtgoM0qB
4YHPBIU+2qn2U/Db+Bp67YHPK8SzyyCkOeRKphQY0R0qdBPLg6fVkSUlpbOAAo0kEydq45wUNgoV
Q5BCpgUARQyvCWrrWWTNtT+NnJwHzwyDJLrQl7jhCWIo6FGW+7HeD9Gu5l1tDl6xE1Dgu8tDs8E3
A5PwXtl1R0ogwH+kcI4fm6oWQ7luArlErh/SpZhh7Q95erd9/DingE1Lq+iOQQ0NjwPBtIxIdQOw
r7SHWr6f9Mj9N1N0tRdYocwt6uaCCj78xosntx/usnDfGTbhkWfwto0BiqFNs6qv4E2q4VnFbN+0
uDOvL4Vng0EGM6gkBTSFYNpL4EXKz5goQgP3l+0d4xlhoCGbojTTUlHCFL3gkbG+IVl8P4U8zjae
GQYJFNKQek4QuWox8ef4mzKC+XsanO3FrI0UXOK3yfTj5oWBdKeBF3DzbcFULj7P1exq6EVHaRAU
uAfdpT0N3VuIhmD0E3FCDLpXG1DOasCJNaYW0D8I/MkjPzHGXdxkTl4vezkK/4+0K+ttHGe2v0iA
JGp91WJ5S+Ls6X4ROulp7fuuX38PPZi2wmjM7/YgQF4MuEyyqlis5Rxbiw2LyA3vxqLO5ppMJtzo
JXEuZBBJo3cJHeSoD/qndt8clW2w4aEhcPweC5CZ6Q0RYhPZ+ERAURe7Wty20d3AAzPjiWFeVIPY
i6IYACC1nGpLR0ShJaMzp609dO3/fy7ik7pQrV26i7TJhUpFENPonRuk4z5seKtZf+f8jihMxlGU
Q4qso4rLYhhukuQYE06OlBcBmoyXSBUfnUJIlCJkof38tCUw8DDicYtmsg23I4MTs5uMu2jarplD
KIETvbTHcgOKMXs4jRjKg1Y45Q23EYonj/Eb/VgkraDghECic6xBh54/IjufWQkGvQDmEN/MP6+7
kOvXriIyHkQy5KSaCaLNtO5u5fBjHMrHeopu9Aisz4U53A797CXp5F4Xu+o6ZESeRNVERf8y7zuB
xBXgpkjdmZYy7X1AIKb3UrKdq42cb6/LWl3iQhZzhmokD2pQo0ycG8Gh7koLIyhPiv4u+d+HXnZz
404Qee0aq/5/IZM5R8oFOrcmLuYidcLBytpvFa/qvi5ClTWUPhUCeOfPxlyBeEDRa+TYBYJ6u9lv
QqM4ob/7jwwOCNX/yGEsuu6nCXzcOCr/udwpdob+TTz/KSyofCzuuK0RK/VcYAJexDH2HcpZUKMP
nGa3eifZxo+Rp3viEVAFHLVY9yQLSYxeCK05Aj99orZteMQhW8DF27WLy+RI2d2vKyHvtBiFyJUs
NcJRkRy5ea5F8VbMnubsDwpIy71j8yb+SFRRLgNoen439E/x7M4KZx3ruZnLrp0/X9whXacIkt8A
3UaaTwUYnoVtUduG+dJMJ3l81OEjm8EOecRMnO07n+VCqpZGmLgDYqaTFL9E0Hxl6ouQc0LD9dfw
YmlMcqH1xURTa8Qzwhb4+cYeAHFIbjYfbWA1Tu+iO3Xb8JJq687pt7qff9NiYeEQl7k5wlHEu2Db
eAbSNLQXgzcGt/omWSyNcRaN0XVNP3QY8FOdoH8OpY96kO1Ivymy3XVFX+tt+qSEjL8IVb0u2gEr
GmyaEPqbJzPcSJ7gAVr3gWfGPM1g/IUgiehknJGQrpQ3A7PXw5vJq5+tFpoWPumckV8ckljFBRnp
iy49Gt5MR+1c5STMZ0yn8pZOyac38yl9VjnGRj3Ql2B3cWqM02iLIk40+iaGR7TTvrHSyD8Qf9jE
pdsUwl0gVpy3Pkcd2bZvWR9rCY8KHN5k64UjaNscs9iG78j+E0m2YcjT/9Xo97JEtvPbDKKuBcsM
Hn3p97x8DDQvNJyw5Wwkb1nMqyE252ZQKoRVI4ZHRJnYvibuOvOnWI92VAT2GBruKDTedVPgqCZL
JlfKQaf0oNhxEuPRNLZE/oGJNuu6DN7KlM9RQBYAZdlE8QupcjASgMWqdsNttuH5D94xMf5DGbLI
n3TcLFq87ZvXSH1XE0dJeKQYq3XIhaWdGZgXljbGSqORCM6DEiIClcWqbuoDBkZsA5Q8OxBKWbkX
Sfb47fou8iz8DHq2kDvPioKqGtY32PKe5uYpIViwp/yVdOhB3NSA4Ri2vGlhXgzCdnyPgTB3o4Dj
o89ZlNPQ7lpuG4eW5wNH5pYOqTZccSgy1abFMqN4JH06IPuhW5ONssDNaCX2t86JAdX50+EhHvBi
BcI8LsI8KKJwPCsn2eSbeQtmAeXub3runNepybu+CU0dLBaXd6CWw4AyUvR3dCQ/c8PHypvAxWOV
L7T0gYnZ7PW63nCuVcL4lUjoB0WH/Tl97XRgdPM3QnI/KL+akTN5zRPEhCZijrcSOlEhCPXJKXjM
e8HSDMzJHkSNh7a21vy9vMEJ41MqfSb9pMFb5kdpQyebyrMJEhD+WpJNwyAJdE6E48l4S2RcTE3d
2OBjiSOCL3nQvsn1noTFIUK4V+YJL/pfNQX0iyom8MfxjxFXpGJspJkgOaXiJreDV9jJzfQTY7aR
pe9BIO6afMid1bfNQiYTGiUTIjA85miOmw58Z6BLGu0GSAR/AiUEMvbL6uhmL2yh9EPZ18yzP6O2
ENrSa2/pIMXD0Os9b1pg9Z5TVMMA4zXwcs8R4UJY3VSAYwPTjJNq7wLYS0GXpMqcXCNPBqOThqyF
mhqBTSYMHb0O7bbZGBoPrHY13loshNEJrYsAXD7iSV1P1W3W/gQi9nPR1belKNu5Ee00bm1l9fpe
SGQ0YpB7adDCkd53oJRH5ZQSCvDD//WgfCGH0YdcFvBwq+jzE1ADxT5y+0OL/HBx7ED8mtodDwx+
/WJbCGQe15ohBJ3oo87SbsCaQ582gmscC9kaMQ7Af16vjdFC4S86yNxsadDHZCxgzuIeeJueD1bb
aUP7DHlt4OshykUSGyL3U+HPkT+iHPbLvFM3ACxHYfGkYGH1Ptg1u9qOvwcO75mzhhC4XCAbKAO5
SDe0HJERpSytd3gLUCyTA1LFjvrab8v3Dve4ZBub1ktvpG+mgwm1O/+WN1q7fjksls9ceXpf5mE7
EvQyYo4R9X603WH0IrGzN9WLt7ln3FYuH+yffuuXwGUhlbn/EikehyKGnUQvvQNYYoCjtXsVsJy0
J4S31xyjZCclQwHwDHOAXp0eCMgEeG//o1GuLwoVLYmAVVdjoSU7QxBiZZox7lQ76fiijaPVYB51
cBPxF0EXSmVPJQK0zArnwL4euKzG88pFNHOKpNIqrWwQCCbG4MaRFze6TQo0o5rOdUHrjkCVdRWp
R7AhsTx3oqAGatIjwZybFvIBaCw0gDDXbaYNiFq4eY7VW/0ijW02H9JhHECtBz0xUfsa5K0kRzvO
iqiufdHFhQwmzhQbOU8DZMEcFfTObyhCACegnQATK9nCvnByz/x5XeLq3YfkFo4LrIdfuJHrvol6
MUNbgRQ5rboXhh33gbx68y1EMO5aBQa3KgU0kI38fZkkdjs8AJPT0/zMMkfQm0kzRwPXT+qyKMZh
C9EQdBlYJ5xc3yn9/JZk4fP1bVtvlLwsivXUpO+J0hDcQfHOx5Qdxmmf9VtQquu3OtiJRUot9TP3
iq1eWrxuBs7qWG+tC/3UAwgaBdmmsjqxsiaJs3/nx9NXNfy9gTJjwg3yQvFYlbQdD5tIqUHM6iTO
iRv3sa1qL/Lc7JtE3451+TaHkSUBQaztizulmi1dVE9qH2zNvCowYpRYczFZukpOIgFZS2+6Zpnv
2zj0erwCiKyJVitLh9JHCio3QCCb8abG15+KqqnJpqzLmm4woZcyB8bQR2jAlL18p4DH0d8Wu8AG
35HN62Fd9X0LUUzM1SdDU+MSx8bpdk6sIvb64lCOHkf7Vr37QgwTcoliDMavFq4oeOnc7lZCS4v0
nTbhAcYptniMSus+4rJ/jAFjTr1rGxHm1AmvUSXta8DoyxMPAGz1ZlysiTHatAurQaFvtF5X7EgF
7fVRQoN/m5/a8EZo7/r5D/BXFekike1wqPJGqCQVhjQIR8n0hOptSk9gZLRGxVKFyvLrxxSzFDzC
gHX7/b2dbGtDLZAmjGrEy7q+m7onmddPQw//q/Fevp8xXiELSR4WNDOSH+Rg00d3lY5hv8Yaw9bi
KOKqvmtE1MApqqkSO1aUTRirTmeYltpZMzLyCcgxwD9vD5JFvWBwzJ5yd9hONcdDrV/9mmkSXTIV
yTAYbQFxtu/XIQxNuYmfkm11I9jmD2lv7jOU6uWH68tcVc2LMFZRBKNUR2nGjA0tpHRATgAF7J6O
Y1wXs+6oFnKY2x9JQm2sBNS/qJzhnEDLjvTNhur8f9xAk9GSePbHIaPDBH+PmaCUjJdGt5ER4/OB
elY9yGJh5HPKQIqyPNQlFDkmaZ8ifSbsAoNTXVh/pS1kULNbZAr02swSP4RPpDcyjZuCneDJ1mQ1
f5IuQC5CJ4irRVllnG/UKOFQIP5DDvWtj17zaqPpm+uasBoyLUQwHndU8RfTzHv10rahnYmBPTTe
jFSxdjuHvOwYTxpjS3It1kPf0bJ4Z+66PrNn+Vc/lt9qUzrEDQadYh709aqLuqyPxXqciVDKUYCz
ArW5MXhTe8zHjxYkp1woJapZX5zhQhJjUtNcDlFPs9K0hpG5zXP4mG8pjxuGuHbiKw/WZVXRF+IY
q5qVPEuTAUSVTQMk1SNYnOWU02i1nm9ZyGCMqe00Y6gL9Ev+3Vgdb5TSMh9o0wQBM3p4r/2Zs11I
ZEyracZCFwtclNRXJBi69B3pgXgNQL3QmPd6Xfd5W0g/X9hxFLVtnk3I+BnVZAWCeBiSxlZnkXf7
ryZMF4tiQrVCGhF7zrSbbLRN/6YtaytIdrMs2oGx1ec3M+usaH6/vrjVm2QhlPEdqlTWYS/Cw2cG
LqsCiaRw+lZ1vWeM+S4vdKtrZU+WCp63X405FnIZhyJH6OUltDU1PQ4usBmc4tl3+n2E9INvoYPz
JuKiGPMsj/EqWpvLjYl/DhIQmKHMnewmsinjiUzZQRweUxHHpXyZgBGMdJQiPMiMtnAHbUytJP5F
yuZRGPvYAr+ic/0k1++by5ay7MyBCTeUtRWQT0DkIufOHHUnWAq6VKcf/diCHy+w6gScw34qcwIF
jonorJeZJwP4SsiT1YHj99+Cbh/wgsj1WGSxPMbLqMAK6OehQdLTk/dgQNhLD9kOEG2biF+7oE74
ipNmB2B8KdMGQHejUjl4s1BYouqU6V9idFLIXTC/xsZd0jhBMfKOkO7TNbmMqxHUsAzmFMk4I7HO
73ikrtEQqVjiJjz82aw0xuL/CRx0xuNoilEbqCLi1YtOAdDKZ/6x1MDPkbyCg11utmH+cF1HORe7
zngbAlwRKaeDe4XvzuW2E7weA44j4E/twuCW9jgGz5I0VzlIH/KYBmAAcI5ow5Gju5ThM7AzoAvz
GljWXRoiMFPCA0A7J7UX98RUtEQC3h52U5zvQND3EYyK9yf7dxHBHFgxxEAyUWbMiBJhgzGINNoI
BA2zlQo421NfcI7rX1zKRR5zXkahDPqUIVOm36Fi46ATCENFkisfuC+N9bO6SGLug3TMULwU4C1p
IxUymq7/zX+i7WGjF21Mp/12fSPXhwn0izzmMpCytBdGFfJEJMTEXtnq6ObLVSDQ6eM3qQIPxJh7
QSffFsgimWJsk8HfiOAW7uq3qIoPmT7/KIbK0o0K3d/Sm5HMnJD7X8Kq3z+RbShoFXGIMinEgNWm
3gEdDIB8+RnxXMMDLEQq7/qWrPvwizgmMI3iRu1HsHI6nflKsk2j+lZTP16XQfXzq3+7yGDviSQm
czFjSaMcWsiPI9lhaRXHSHhCmItCy4GGI0UobCapFYx20t0UIhigOdu1KgWvLQXVDJW+8j5HhZLh
+3EMBXGqaUZGUXrM0/kmI8NemQknwKa6+GXXFqKo41k4lqrVm1CL8DI28CQSxFNd7jVRtmpwCLSq
k0GHC97blbc65iIqx1INAR2OCx0vPtmtvMgL3MRWGzQmYXgDmYboNdpwcwCrXmCxUvqzFiut4zZt
5RH3X21aGAjAlH9+ENz0DHKB1rwb3kAv9V/Xdpbxb0Ur6aJQ0LQvQJDD7tGsBDuMd2H4Kpi1dV33
1+3ZICh9iQba2FlM/zLuOr82kLSZHwe73nXowqi3xjHY0bcfn2h6PSO1kMcYW2IarSjK2MxJPW8m
7e8NCouCO1PQXl6teH0vL8tjDAIkR40cxFCZxjz1qluaghXpu1J60yOOga+HgouVMQah6IKeqMiA
nWkuZPTsmOKZWOM8813wgrJVx7iQxthCNqb12FdAkDJDS79TPxQ7x00ILsjSqt769ExAkXoB972y
FoTKomiA3xyYpTLLytyA3p6ECZylcSODKYH2FvvH1gVsL7+FZs3el7IYXUGvizjCpVF7p33M2T5+
bED4XroVIFFESzjF+9QuOTtLj4m1vqVQRmPEYCamkukoWbVer3w3e86rZH1Rigz6YYqXx1L89HOR
mwnBonrjDjTCYT3Ys2mHws/rhr2mH+AC+EcM+9BLstEM4hZIVupwSGZvrDeEbK6LWN+piwjmblbG
YNALvUG3Xya7eKXfClnjXhex6i6Wy2BUQNQSyZBoK3t41O59r/NCByRzpStvMCKy+RM4HBmMSKjy
ihpB1vyzp29Lc8SeIdrQSuBAFckWKBhuovDoN9ac0lIME1ZKlTqQMEA5wKh1yzBNJ9S/teWpAr1p
0P3F2UGeMCamnDTT0KS8p8MAg3uGmofHTTeFrTm0y7X1zF0MMpM/ujUXi2SpD4OiGQqSU897hqmJ
N/1B+QnmQ1vbiNvinTskta7wv8+ORaFUTVD+xHNH10mxPSgxji+A1cRSb+jgSLhH07LCxddct+aL
VEY/x7IftTDFa65TD1XumNp97p9KgXeIVCO+OqWLGMYpteiNVnrg4zjSHW03in7UT2AqQx9H6UoP
nTO+mN/pxk5bLnv8upFfJNPPF8EPqtvprALE2mmEk0C2scRJMPKOjX6++P6oH8U0pPBQTQlS1QTN
rYGAkj3v3uKdE/18IUYq/HRCkzcye/VNOYFLSEJLa5ChvZU3rLcWFy/1nvEhlQ/DHkRsmJ5bFOIV
XDPfMa0X2co3+lY1jo2DMRwH8bFVFjbhuH3eOhnXEuZ1kSQFJvh7KbdnHxw3BjILGrFIFDjXPcvq
yckGUQwdzbvo/Pu8paNQUBwsxDtG9lPV9kNGZzp4qFDncYMvmq/JumhAjg6U3s9SwripmjaokC6J
wskWNMw8mKkbxulJSPuNHmtuPcXO0ILyqnsbTHNTlInbgLevVgB+A/hWMvc3rVgjkPZ3RWrcZVl2
6mOgxvTxYJlFYRd9dshyBZhdMg8Dfc14wLBHdE1SdE07ZzIWWpeqskC6XEWQRnSPFMI+1Cb7+ims
dgMuZTC3MJoByJAZkFF+TPtgqx9AZfBTcCUPLTW2vC33w5b3KF/t81/KZLweMFbCYaBEBrInfVC0
bt8pt6kFgvX76UhLy/Pp+irXdG0pkPF/sSFIcpZA4JQVB0Ho7bzKrCII/yA2wxyvIcn4UwDS+VnZ
GkE1UzWCSuckeB+K93pq3E5WbsqRN528+u6SF3rNOKQ4rVISKtBr1TpDUVn0Sk4A2J0BgDza/Mlc
6lIcszJzGuW0BLmBYxQHSRYtSbHkhjfcshpqQM0VBcg+tC3q8/Z1ExG0cG5xS0lI2e6byC7H2JKl
FzC6cZzPqgrKC1nU9BamFXXlMEzFhLpC1NzENYDOjeldMEe7zg3g/39gotOalOG5F+NHE3BUpB53
RgzUHJXXaL16Ny9+CeOhNCE1AyXBqo0ahSoDnqX4SLOtGXltso3EH9ctYV1xdCJKGuAi0avFxHPE
jImYZggF/omr/J3ulm620zall9r9t+vyVnOS8kUem/BDi2DdtBnq+ATdxs1t+whyPExnRXtKLk3u
qx1yPnbpmc74HD9zs+WrKqWj59IATAGQYZnNNao275DVxKM6RfRWv4HRhEoft2ZtN46+hwE1RxUF
3WGbcRoYVh/08kI2Y6JtIjdjlwy0Y/+c9tl2vds4+Q/MwG2FfHN9n//lXC8rZSxUFn3gP0SQVr5N
SMQ0Xnaju5WjekBSdYQdbxp+/WW1WB0TKejS2ExgwkPkuu9c0Gp7IMfz/iYL/x+GA+iN8OUaX0hj
tDYsx0xSREz6o6H7ATiqW8XJjhNqHonzPxBrrxWtFyfHPn6rthtKqURFIj+2O3LQdq1L+cpym9eL
f+4ivbIutrwp9qHfpj3W1aIHvt1oHn15UH750hq+9QfDmb3iSNz2GRMY7xTbO3rn6A3HQtgq56ia
NXqh8L7L3xpX+QUCcTd08tc+deJXzZLA6ypa5qmNLWS1OaJXg83LobJQ1kXSq3Ed4MlVuf59faI3
mO4GR90Vbmg7VmqrznTg9fWuhQLLs2Ucv1zPUyoF8AjCcNAMt5b2+sRJNPNEME5HKtNOl9FS56j1
PjHtytwLvG5b3qmxvqUVoqZS0DrcYsS00u2xCm1wUpuzV00f149pLQhdbhjjWBqtr6RIw2qGzE37
lyjmvOB4S2EcyYQAVBgimICeIZ01ghENSJBq7EzVW8KdD+O5LZ1xJCYSyL1ZYJhB9sw7Omckg0p4
tgGkfhAcnnmvSwNEjqwQIhoiYSIamfRR2tK11Q5FmW5s80FHUpdi7eonXql21ZwWwhjNTvMuEEoT
OtHUx6C2Jf0pTh+JyLvWeGIY7daStjd9HTtIEyXZQwpnTHHLQlTytDtQXZW4z3ObN0Gxfr8tVsdo
PKmmBBkM5IPonDWtpYYb0/Y3sz27yEE5vBfDqtYvxDFaj+C+ywoDz3Ay3+rZoSw3161qfRc1XRMJ
qL8VNg+e5VkCoiT0aibzNgH6BNm15a0q7K5L+Zddu4hhXloVqGANs0K0N36MJRiZdIAMWuXrcDIk
qzsWm0a0/kwNLyIZnS+MKFIGmnXvq10oOEN0SCKH8FBsVn0soEb/2T9G2WPJiCVAn6Ilum13U/oS
pPKPIKs5voknhdV1ue5nUiM9B5K9ZHiaxf0w+JxrkHqcLyHAYiWMYidEyjK/RRE0RTsyCCO8ZBdv
kw0Xloke9Rc5piihZV0HrhRbOEjCIEh6Hzsm3tOZp44+ug9BT1lRgSzIjQ9XDegijo2hwqhNJQ2d
/07ya/679+GENBZFN0fD5paGbcH7dWVfPayFRCaTkYgJ8u9qh7R49VKFv0AR7Bhhvb0uZNVuF0IY
gyKSb5JSQrikV1up2Y4dwMbJSxBxFG+1SQVVhH9Oi42NhirOU4Gg7yYY22fAXt9mWX0zd8Eu6UPH
JxMeo8auNH1vNEaOQq4/XBayGdsCtY8yFXixOv5QAWTwRlATqxYx+usMjeiFgSWTO6n4SHr7+t7y
DpCxtqoz2zLTaWuTsEmGm8HYFbNzXcTqY3uxNMbY2qgtqpK+B+ve69O/BnFLMImiJlspHW1R5yVz
18Qt8k4iE21UAZlyc1AQpjnzBtjM2+imuNcfsmfdnfe0JVR7D/+atqmXcWxh9QyXqSgmqgoVIx9K
yhjXCxvS2yTzBANzgJvML2xgoyfxYzEdqoEDciGtObOlWHbBUSgag0xf1ajagHLNM8FN1B4CD1kG
m46M0sdv0IJ8kG//q9HWQjiLpiznviGOMtJv/nfxTAJo/Czd2e52KTphedCp64nTS7KPnf1tDWDM
G82IcOsMm65ux6368HcsqQKsddh2NlcmdWGsD1+ukPE+Zl0HE3iLEZWoz2rghKptquXGHO7B/+4P
P4XkMNeukHFOlXOoLOKyFElE7Afkyqa8QNu2E433kbZpwuck3yTGc1htrhvpmh9YrpLxP3OqtGQU
EOrJJLOD9EXXM1fRuSlAnhjG3QCPwox8ktOcQvMD00AbcbDKrXxXb4FThFdvfqOeKt6TgCeUcUBj
RYAXV8MjiMrkiL3+SLRxNxTZ03/bQiZ8lQ2jwkA42sUGH4iSd0XoZpV7XQQ9hWu6yHiYMWsqYQrh
YTT0iI0ksvM62l4XcZ4ZvSaDcSdJV6liYuBKV/qHkQDpc8JQSR5uSJfsM8zcR73hTMnsBFP0BGas
d/Sw2soAUnT/ZcSlVUWFK5rg51RGO5d9N1Q1a8QITCOffPFeVFFx6kCWo9duIMjuCFTsUsge5xBd
Wc1dIYVAFYtcfNGmV6PdpP80e3OXBpWnAfNek9LbBkxiU4SWMVF3CzN5k8X+QQWntzKUbmQMVlzn
x1SZrLSRLT2pwZgVPxd5vwUpsU2m9LUjhV2R6LVPKrfpgHNUi7vBzDalgpJUEW7KqLILSfRKvXcB
HWEDW9gb4wpIJpqV5u1zL/SnrMN4soTpYDWq/E3d9AcMgW/LVLQNubTzVNrkvfmSGtE+qp5mncv0
QcP5L0eE/IApmWh6ACsZPl8k0s2sAgVBjUaiHvDVod3dKAKwJDTMyQB99i4ILYHjjVb1jgAaRzc1
9Cmyc8bAypYndHQgSiDghleKY9PNnDcuTwRjpJkwYzRMREg+k5fSP0k8OMIzKNiXTVusgdk0SQm7
URfBWZIXd5qAxMOcO4mverncbo34V9H6W7PX9pqe2UpArE4OXEKm+xgDCF2THovYdJISk0gEnEF1
fygHxZXT2KmBWoVxuQw9O2M1uKFUOqM+fvjD+Ou6YfI2iLH9hoRxOY9oMfTHu6wuXmPSPV6XsIrn
BiSi38fMmL5cmVpuUmD8f/oxElB0dV77ntjCswh8KSS1p8zSbv+ErGshmB1DLWISTrII16lMbqDi
8J2m41xw9HivHD87mxwGyZgZlPZB0J7rEO7JyXpPJ28+D3Rs9ba5bCI7fpr6RYoaF7ojMH2lKoc4
s/gx7qoDWMigny8cQKGXapZriEnSY/RAu2rbQzGgqZvi1peeFDviw3XV4O0eVc6FwGY0w1KcYJ1j
Ht/mrWAnMQZQhaKxQqSps2B+vi5vPa5crJDu8kIg6Yyh1QrsYqYE9z36APK+dbRRsopcOijGD5LE
IFMK3DIEymE5PbWZ6Fz/CasR2OIXMA6p0+IkkAu83enIMnAItgM2F3h4nCudmu01vWTc0pjqpjRL
0MtmIhVeYaNTheJBnCrQr+cPAaluMFG/u7601UrsItpj7Q0+zkgEhYYqaDDTN2BZsIM9eQCTduG0
lcVHj1gtSdLNVDDVAhhvtvOE1Do6X1MkxUKg46EvNLGEB92VUJFMbN+J36Pd4Ey7cA+gXSd7jWPO
Yf7Lii/ymdOMkrmomg4t7hSAKdpGbprYyGXmFsZQXmo7coRjxIs7V41msWbmaKsAXIf5RHdZt+f6
Rk3uK/3dN6xC4fT1c3eXuRuMRO/bCg0XOM/eEazQrjzM6D0A8MmuzgOt5wY+8N7/jDY2T4NXHd5i
mcytkbRplnbpgHxnX9lNrWyrPHrtRh7I7mp6hkgYtVFEzYRFME5vFAYdVXvcTiK4bhov3CR2spPc
dM9N262v6CKJ8XZmqAPUeoKy/o2nitgXuW+QgwDs5dykPb3qjvp03SapAn7xA4vVMQ4PUKqxJtYF
cu36D3U6ohpqDfo29H9dF7MK77PcRcYQyFANYhuWf+f002PvmG85GsITr91L9yoFq6SEqpmT/1Vx
G+B5a2QMQs0EPTKn9OxSX9MIuXHFHQ+SaOsUCMoEMFntFe+abvE6W3mCGfvQ8z7RUwn9Hmn8fUoO
gf+gpEeFNy+0qjayhF4cUSHot2eSocac1dWYmsg89Ycw3pBqU/7RwDqgz37LYLIRqRIMad+dB9an
c0nG+NnbgLDDzqV28npdWaief9HJhTDG4hopqKMuQEI0nEZLJZ0N2ITrEtYzOgsRjKklUxsKpYjk
oHYzYDwH6Trl5G9CERCf5Qtwf+wCwKkmt3NjNamDkSvwaADqAhOBn8MLfRDnAUhTyFtP5nseKZuc
dF5aveJdZYlKfS9noucrwiZLkS9EvpmzanpKXzf2t3gWcC03pUlNz4TLzgQ+HgI6FqCGAbtBQV6S
F1yvn+JFGKOWplJERiYjwpiNuwBY71yaq3XPfNlNluI7NvxAmVI8TVRLA3W1tK0PKqX1veEBaq9b
2GUpjEJ2gqgP6M/E2K/52pXPCsZVUZXnnM5q4LdYDaOSapqIIE2gD614bwp3NcinpVdSbOXyaVaf
dGJy5K1gY5qiQWSUHhSN6KhMflbGWdGGMqhS0Zk8BQMTJYDyTTfZo+ZwlKAVxJ5vIjQmexwlpJv1
WQk/i2VunKwLa0DIBTRv3OzpZFfm9q/kYdxTsNH0nnurflX6z/KYm6cJEAr5fi5C3liAeXfemnbz
VqEVjMJRqpwY96uqfJbG3DV10Ukkz6XZAUn5lH5kJLIMubD/4x4yF4voN4ZgSFjTtAfHwZFiDfVw
XcZHbdFyGw8bnLcoxm1FAJ4j6gxNSfJDIb+W6EOZnOtL+npVfto3toZYiIEgmFKDxv7gVtZPJnrh
i95KMx5qMGcpbBeWVI21Esp059pjRjaotIU8ojd6xFcUnG2zknpD9WcJM7s9HcqcH2MTgMST66u/
xur5+q599Rmfd41xTHowRn6s4Q1qNP4PLZpeUv+picQBZCFAl1V8u/J7p4r+/5XRz2IZz9F3dR/0
xjw7g7RT29OMRGp+rHkoSqtHpZ7nq0RU/9nLchzABt4aOKqqqh0Bxa2olB/9VNj8wR5exLCXoqIJ
ZCJ9LTqhuQOcq6IdMuR1df+oqA9dBjK57O26QM66VOZizCNhzCNfQB+S1tgKcFVmNfT01uQ4Wp4Y
6hcXqYy4Jq2RogPYKRL1YCTATgwbwMjxekB4YhgVrLo4lIomEUHafjDi23n+XnFZalZd+OKIGH3L
0GbidyOcg+KBpR30z/vInnFfdDvAU2946IyrRqVqRJFBQo9AjXHhrdr1Q01XNIvHAIN2Wu6JQWQl
8qsWPvTZe9xwOgDWfJ8pS0DcACEyYHdZ99r6utAq0MDE92/VNtmXqmGNvrb1dR7Izroogw4sEEnS
2XyIkciYxVfhyaFuYnKouq3RgOz26bqGn8lSWBdoyhcx9GcsdE9Fd5piyhAj7pMH2hOSO76DhiRU
DcjB36HXdT/bxNa2/YvooCUqsfQT9+JfO0dg9phIjYuqKLEP98YE38Ps9/TiBxeaN2+G2/RER59B
BjSCKYRyJosbxOLv/Btz5YFhikvhjMqqsz+Zc4xBtcZNn/AABP535M23jWNYktuil9l3//8DXVQk
BvNNQLJiBorxK9kstUaXoaeize7kdDvJlSVk7py8XD/cNYNfimH8iowcKYrDKL23TbcvJMEVW9Xq
6tr9b2IYv9JNwThJgKV3+vg5TO0xi6yhfr0u419O6bJlzClNADkQgppGHR+dS5kXUkfbxdDVcR+c
JgfTCjYPVot+5RfTWJwS3d6FaXTVPM5qN2JdpbyTDfMQyby58ZUs9mdNYMyv86V8CGTsHWJQvNbj
jf6gHXtM3pceOfHeeev6YBiiCsxSPGoZ75XJcimpWQXvZdzqhtUXryOvy3rVa5HfItgrGo3cgqhJ
UDlJHi1FuM+kU1S5qIJdVweeGMaAtIFMs65OopP3VtbobkN+SqluDSjpXhe08nKlB3RZEGNDQghg
5aEeRAc0OMDj11DMEObMMdGdhJDuJJHeStrMifPITUzyR5Z1Ec5YluHnqazoWCYBQpYC0nX9Q+Vx
sdIHyFctv8hgDEsJ5iGrdGS+wAAyozmvSy05fCkLGDGY3KMPzn7Sn3xNHGNURYyid5ZhPwMwDkRo
rRRseZcCMTfeyhY/QuApCmNf2RxVatdA5adolzSnQD9O2ff0v2o9E4fMxuzryZCg/7D/P9K+qzly
nEv2FzGCDgT5CroyKqnk1XpBtEzTArQgCf76zZp7Y0dTo1Dtfvs0mpZBwR0ckydzr9xbOl533aEe
Hi+s3YX7S85iSa6MZS7/n3MFLfdozFkGfjFA13XDxmu5k+BqQsvU24VhT0f8py07Mxt65GNpn8j/
CTuRDZwatYrUZSgFJfPmkkjEtxsGf86FkwUrde7Sga7cA7QXHlYw3VvrVdM+qvxuFPWFe/3tUn4Z
5mwpO9LbNbrQrCgw3NDOyx1f3QTcGheyl98+IV+GOVu6DHwd1eCj8uHMajcXJPUBvr6wPd/eqL/H
+Kv08+WZCqbcaQmIwU59UTgM4Hgf2fAiHkY08DUJ7nD484Cnw/yv4+AG8NIIdS3U6vD9L+OVa97M
MsAO6XLXrfFUv9gLFLw3M7nQsfNNSQ6298tIZ6Zpht5lg1cYVh6pmV0ddY9NOrE+PvU/9WH9P9Dz
/H6//p7bmXVaFypkobwV5PwOoyDvbi74Md8uHqgV3ICg0Im/8s/Fc3SHLuVmALwt+x20wPmvDhvs
t2LYlNX7z/v07RH/MtTZ6qnM9lDQhGfvZGnr3AyA0l1KBX3TyYAd+jLG+XpxgZa8U5ssMoRPdtgm
JbRdR6Yi+ufUmXfp6H0/JRL4BJbB986Zzz1PqyDPUXabAcYvPlrw5k3/66b004z+e4jzwnfhFEu1
lHDI/MXa2NzfkFWFcy63P2/Ot2buyzBnDszsQnC99p01osGvwXnWPPXKjmX5hbv6l7n812X9Ms6Z
+0IW7a3eqSMd8kaAgnlo8YXQ6l9yiFNMdzbQYF2S7y612X7rVJDAPTXcE8R0Zw9iNelCa46YqkVt
gWnZpdL7lAKAa7TEqaCFMkYLObqf1/Tby/tl0DOb7vMqc7NuhC893jn2jelufv773+/Z35M6M+bD
OgdDW5y6DJB+MkHJNca1elVt+n8a5pwgPOf+amdosgPX3lGRY+PL0OVslDL6eZzvY4+/1+ucJU4N
Gta9gG80xGaIKwzBrVO7cJCOqRG5F1D33xu+/1487+wg9spC2kRjc2YDKhq+lXbKTRoRoFHjbhU0
/nlu3xuKv0c7M7NtiXcWjh9A5zzm9Vtvxs0lvoxLQ5yZV6Frr59Ppq9wftXOzeLs+uzCgfs+6P2y
Q6fP8OWpXWpHgzCUrFGAhlK9hLTfzjSuhxeP36kiycsqqmU6jlFvpIPPHBqO+sJpvPgZzjxop5nm
jqoTLqdh6pSeAZq0egxAlThHxoHsUMM+XAKMnG7Sv63W39t3Zj68WZE2OCV6O3t6IWMXBqV1yGv5
apfBNUKtDa2r27aaLqz3NygZGH/P9uHYeHigz3lpRu2Oea/xZLppefQ/23vxNKL1FXps+AjXRTgM
sQfsw5jKT33q+76EB/r+Sn75AGeLPXayNwwf7sEYnWA6J9yFv+2gkyvRoXHJ1b442tkyS24MaKWD
pZnrqEVAUcQC2OvNtFORl4yPw8Xp/buF/7S+ECNyXPTe0nMukT4zg4GeOKHK7V/imft+Q0HyeyL5
/Pn+f39qv4z0r9spMnj1WMgTfu1EZMdO3GHFYdoFKTbw1t78R43F/5ze2XXVaqo9RVHjcaCUe2pj
drdOesqeClT6Li3mt6/RlxmeHZXJ8VZeo/UroqMbe0voKuhXENS9k5+X8ls792Wcs0MChepBuA5M
KarebAiufNkycakz4vRH/nXhvYDa4JyiyK+fuUMNxOxWn+Ip6k2A97OSlYBV0BwcGb5O28a6EFl8
P6e/hzt7jECn7lYZdPoiY2xqVpY09R3rbeVP/8nS/T3M2SvER3dq3QHDOCqPy94IdcXDIC//E7/n
y+KdnfWKizGrkUCPDGNnDjcVf/h5Gt97+V8GODvXFl/KfOD//zI1d3AigfpebhuQGpW77OaSl/8N
Au10j/5et7OjzXNVO8qFD652/q0ZTzcdXJP+uUmLcIzX2NsEcFzzuE4vdTFcHPnssBedsGjrnC7V
QtPKb++8jP8m43TLW9AO9hlnEpzLTtNDsK3Wd3OVR20wb7P6rgXz45oPB+1XaTk3e1DP3/68Dadt
/OmOnLm3ZVXykjTA5TkE4XD2runrzwNcnP2Zg2uorjLAIIPX5+UEOqLPyxYrn5A7naBBOKlTMyGh
95xFlxiBLtzHc0iBdImehIbhROIYwpliuBHFr58nd8HCnKMJWlGurZPDXdNoU6gd9FYP+bbwvdjp
ZWQ5Lz+P9i1i58sRPkcWdLKy1LRiRnLxjhzw3qD0HgbvoZmy1HLcp74Gew0aSShUfEuTLyGgL0mJ
Cnrf0KcOcqWmTS+Yie/TKX9fq/PuZVpKA5T+ONx13tvh0tQWG6b62Jvt3phdZBHnIF4ML5a9OYW0
8Y+Bf2/bIyOLH/lyevt5iU6X+F/H+aQjRZzAMlEyxve/+Lbz7HkTNZEIztuDU93R8TgHv+fiEp/N
t0fLN00oTzigNj7nmnJN4U/uKWeq9CuHcr0MG3VpjG/4DGGwQJqIMSwb9egzQz/qZlFdcYoFquXW
y+UYBgNqBHn/ywjWgXGPjyxDvNtWfTxx8gq6fWa0c2L7RViv884bA9QXrBSCFQyq1Ulfrm9G/7tF
Cnmc/I1v8Dd3+PALOxWldf/zPpzMxr/24ctnP3s9mqppszxD7XWmTliqpBcbYocjqFXljUAW7OfR
vj+EYEYEHZ/jnlgU/7nt3iLX1ppPpd6/GKpq5Ivkc7CyKVwhsmxsywMfLoz5/fZ8GfPMcq468zzP
wPYYG3M3PJm7CcsPcEJzm0dBPCdAREQEZQgnlYAlQpWVdehOlmEdBhfa5L49jXjY4OSYaNswz2av
3EVJ6SKjqbJ2P/gBs5XaSGg+/LzKp7vzrz39MszZhA3duBqtjac45qS0fJrj/0T+/JsrbJkmBBAd
8DVTnP5/7mXQWMoCFvYEn3pUTTy4QWQ0V536+Hk238Up/xjn7Ih6eSHG/nS9Tk3dxsSyHb0DK1/i
J2jV/I88638Md+budG5tGSD0BiTC3FDz0Zmj2Y5VcKE08M2D9I9Rzpyc3pIBtCkRfOn23UYfsAwO
SzXGDm1DM1MXzt13Zcx/jHZ28PpCktpzEHn1lvOq6xqamCQduf5VeYr1stLMrqyZ+eplsUn68/59
cxr/MfbZaeTtJBZuY+wlWENe7VYnUsV+JpAmqP6YklntBUfm0oBnT0tva2n45l9hfLZBNzw0K91E
XKayP0UlZ9fs68TOqQ0omhIbgXJV1IP9yAUiAcKLV932xJV6CfpmgTPwwmhnMVIWVNp1C1hOA96L
nc2hgfZq14pERcO81eBZnhKAyPYe8cHZO2xmMdwWvN6vYDicZ4Cj6rtmXA+Otpnv12iwtm7zekAn
h90VkJ16RP/7Pmh/ObKWTI51x8apY63w9qh3P46ZtfemHpEMWHg5N3/XdQ6luDHmyLRCLDGL6TDB
Kx2iOSOhozRqUCNJm3bB3zELjxXzjrp3zhCYDArKT12WQdAxiEy7ZcoL4tZ0VZgH1etgA2ZsTbta
oYxg8TKxAuPdgIwZlN5/26b6zbM2XmSQcJteWau78ySqNdN650zNS1sKCfxJWOdsOmYy9byj6oEV
sV3FXiWS0XJXkRfIPb5m0DPiDvrLKL3JiuXOyaeQUPKcDUuoMoCcRHDN8+xq1tldaTbXrTtuPXzB
fP2wgK2EFcv8XLbl1ah1qvj4yBcSSt49gMBUooPUflWqPRgW2hNmC4VF49BSfVwnP1zXPPQnCCuQ
AezE2ouDiu55oA9V8e6rYgytso6Frfd66kG9p5xw7J8ru0kq2V7PdsECMfwJliDJXPOaXmUyCIXH
P8rsrlf03YOnk43qvrHt60rLKXSNLplocd9K+UG6+tA39t7NjH3ptfd6pPfCtjgUfw1czi4Goxw6
+f0d9Tq4hjJWxPpcDD+2BnqzBMtN6cOhpcU2GFaIl7S7oO0dltd0bxfTfVCBzMrxp21TOKkPtCvz
ep2xrKlA2r6aaJCv8pcuH47Vaj/k0tgt3Hoy0HS/elDL6rn6izW/WZzYlEVE1iJVhngBJP5F0+He
4tnBJOpBz/h6DZgsdChcP5mlSFxTwY61kVmSsJ3QICxkPJYn4lb7T1A3caYlC7p3s53DIXdZTY2o
sabIFH+CcjloN3ejxTUfLKK30rUfKhAUiNrfr+YItGwPbursuvcIVL/xtUX/dKUX4g5S2E3o/tb+
rmjM2KTNnnr91VSA3nOwE4dPW6cgUHMGJ3m9LmzNgqex8jrkHGo/NMcgDNZ176hihwroU8PHhdn2
yqoVh8xayyyi67RRyt1Zgd7W0woGN0+kgzHAUpNX0QZhVrhHw8qvSt2mIgv2DmTEXWCkPdWwMqug
qOCWGcN5C1jAnWtEFQfLarfcg1Kw5+zWIj/M2sH9G1Wqja5kqtB/pNm6UW22r3jvE6sTkKgfXqdq
2E+lG7UT7uOSI4ex5mwJXhtipcp6LtQSS5dGszfMTEj7oIppk69/7KnjrJzH+9IXj9PcXBVuyYay
YMPaCGZ3zq22r+22+10WmjJO5rixjc96RJJkQWFg4aGv5iTwuw9ofjLfKvZYqgaJcHjSpn9UQuCM
qXWrChUiF7YBcT/EJIHjXycZEk2jsh0S3rth5oKfnff4cKLei7Xb2Fme1rzfTASXU8/gdDDjFfqF
Q9tt6nUM+TAeJrdgpfnuL15EvJkNgLVVfgnvsJxj015jJ18jMQzXNniQ/XJ+Wp2OVXLdLrYbqRYK
Lhq8GJ1jXa+zy6YAiWy3/DXkT56FpkSbgMLC+9UAwKHVL65Ab7yeIq/sKAxphkN9s5oZ/FDTTKsK
DDYqeCy8353Loa3OaQRJy40/f4BdA1RuON2W2z5PWj8GLiodUC8AHF8lw7L84XgUere8LRYB0muZ
CIcfiJf9yvrsNq/MWHgPrrXGtVbhort0mfM7SngfBdwL3bHizAuM0HLVPqfmb8BiIe6ax5p3725m
x26XhU7PNyWvo7Gs55AQsnU9yAhOUL3u5XAQprwxq1mEywpmfI9GEHQIm4wwYY5PouyTynBqVvv+
57pYBuNSAzRc9orZY7BB6HOd98UL5K+i4aSApl37ANTIDpClG9pWiKtxufylAhGWZSZFJmCV8uYz
42NcrfXbzH0dr77LChwH5GVZ4RXwtmBXiKlZTvLYHurPhrs9A91bMleArOFCSIRq9m5wwACz1JuW
dMjlBIdTZ7JD57ChAWstN86l+0e1flzadVzy9W7N6peuDR59XZyouJ6kRkMEASidZ8b1Evhb3zT2
dTu8d62/J458qwanYTIofrue7zOd2XdEq+uC6key4prkOPG4T+FiymvqcfxP3yaDnu950G89YYVF
TjdqcfdCVOi5dyLLLA+e5gUbO/NuKOakr1XJ+mZMQLW/nRpIlM3GcFTFEgV4YbjkMc309eT68VDm
j4TX4CptYXPzTe+LW734TyPPU7vhMKOU0XWJFvO2GNqjzj/qzA7x29GUF0cgKCO7bCPRPRmYm+W0
uKu1kZp9vzcL6NzZWgOgjQbE3rs16BoXJI8cq9zZdn3taHfrGf3R8WGImnEI+wK1R09tAfc+pZqv
5GjjMxVeaCnwHFVWd0AejDIjq/Z1kf1qZYkLId6qTD/OfrVpDdqFntsOrJ/JNqfTFlfjQ8E4K8fa
jd4YB3RJ6prvjKCNK70edOA9yZXfewZSA+28KZUdzx3yEFU9bAfuH6Ag8O5R6YfIu8UjRT4kR3tZ
u14NHUyearYaPtnktqBgx7tRdvfaMW8CvqJ4ZWxozuMuMyIHjRFmxj8xSsAq6odN0x+GbB2ZHRAG
zqPYEfURVhuyZzn5LWmw5zxP1LAyUfSArvU7t14+e4PfNQAjkBZ+gK3DSViJZyyxMe2mdnr27Oye
S4uVnv2kPHByuPkmo/nOUN6WeAbgOvrQQOqPNQJNBjNsqZvVoTR0DM3Th6aZ9hbaGhc9tAClTPdg
rk6oVR4sPCxcrR9CgV2+cfjL2oGPfXaMivmeOljj8tvwvU25rLFhFACsW9eDic6MyR3CMp839swf
0Nj77rvOHrrDUS5ISEpQn2njUzZTss7VjjpdxYbMeFgr3SbT6KWo4cKNs52PpgBDUJ6tD2vnJJPO
d46D/nUQBBTonmf2nIX1XN7JgG+VQK4SjiPvizfeigVPvXoPOsCEF/I2L+B7zYJIiCLV+o+W1i6f
PLAUgQFdTEyCXHkYSOSUy/3MhxTU+uFojCnnUIC1q6u+9q664AaFCsy8jyl+xKrKqHNWHOySTQjh
pgxJH696kTP01jIVkRL1dAVy83UJJ2IwU7SKZX4T1VA8pFnx3vMinXL/vvXH9PSItRN59hpU+7ug
ZfayiGRakYOlMOoj4jSjdwnQpv2hn8j1ajgvmW1u23J97csl6X19Y9sT6I2LxMtB0iyM23zhV8tA
t44LY7hEiItuG7vc9C2N0PT6ZA/qxtTBne3nGxtYlKn4FQTgcW1fC1CyG0b7enIGkRKHDnWD1Sg0
a0eKh029myg3N7MROs4yhDakSdD2wYZCQW41D6c+3zYOnngQXgUsp2UsRvHaz/a+XxamYBhP/IiL
NbJ+qN+NoMN7aMXYXbSe4o7Vo9rpXByWHHZcBDdAoYVkysPB6n4rs0gcuT7pLov0ZD1l9hibHCKo
zpRIAyqMkiQQ+IwtE3oSnTPCqNgwCH1xlfdCRoWNI6mceUtsTpgVZHCSCGXSR7nJ1A7LzCq1My9a
CZAJCmR8gxlUaMdxbgdnvRWex0rZJ6TRrCpKmGO1KRYAXLhrvvRLsKedeioNF3Q/XjgX7433ZA5L
mtXTZm4g7KP6fW2Sz3oZotzAaze+1bq787ObwZi3Vi52DbqooaPOnL7bkHHaTnO2yesVp6DYO01+
XWeBPPhtszN6+cteEECQfoLvKrdDo5jrrge/l++ePZfxvJSPJ5p73shtlZO0Hqp7dKR/VP0Ckjj4
xr5FHqnbw8eRxVGLWzJryLb7L02zQCLNOmrafTQEihyy8Q7oPk0c3eJVfOwpUABapK5hvOTdfN0s
cDeWTEBBQLpRruSnVeu/bk8x13mkeHUL9ZwYPS7xAMkG6ULxhaNNfF1y1gbBriq7u9qYr5Vtb0Zv
DZcBjNlWmYLvZz8uXlJYmLeBFwOeeyurh8Jw7/HSJ43dfEAlhbkdcpbqvi6K0CxBUCDpHvYrqluR
Up/vwegzxtQbUXubjx0Yb8flCQI3TPQiXTIwsJlNOtI+RMEn8rSZjJKHQ4lgcPWjDLM2KYQCsp7J
vk9GNSZ5rpIS8BXZgfDBClgHb7HwvLDCPSCgmqHzTbEguWgc7BJ8imYVloCHu820qwyEvsLZCEeG
qI//LgD/kwu4ROc2LWa+l0ZwXdE7ggpBM5i7DEgpu8YH9MVbk1dXAZf3thYxCZyEL03MPWsDD3Mj
BoeRRqVBC9swQzG3qGINeza14nqo16Oh9l5F0rVSV+s674MlAxvPEtuNg3irD0F5dbWYOeBuLwNQ
JUHQp9Rw9z1BO5U1K2TY+hJBTHcrVxw3IZpbV4NPYIG8sa7Y1HWspO02H6AbqOqQ+k8mn95J52+5
AUaAJdgo5wA8xx+t1w3p1wx2L3uWRnkz9eImc1Ebh6fmzDbzrD5egju4wfuSNmzlGZjXyIsxASNn
t3nYUvlWd+uhr8bDmNFjpaEQoXPcE/3ir7g40iJxXQQbq/PulNUhic5fbd97nJzmYW1KaJZo9dqY
K9NtdrRoHXZF+dC32aNAGNXhNLgWOHfn7JaoPIG0amjN4BDpId/SkA212sT2aEo7O7T7cjeaZYIc
Rjw24mowFdTyBraAZbuDjtHkF8xu5li2fWKoAP8dj12FMBBK6aKDklhXxlWRx0Mb3Kz9HCuprqTf
pcQgIbfXm2Gij8IKPmllRLXVR2vfRHkdhPYsj8X4OjT1zu4U45Pa4IlIg778oOC1M5BGQZm2Q+Tj
37ulszdIs1NV/xsESRE44gfRc2ZM+ZU700/LzXZoPAEB3sL63N4F+D1bNskCeoPMbfGO07dRT6yr
xDHPHirx2etXPIubDiGePy1oIREfRQkOhKa9mfI5qotys056U9iaIdDpo3YObkhRoKLfJ84gGCH+
My7QUwlOBdoEt0VJWCdO/lcRuyVCrqDZN4YrQpPgpq9q2cnMe4JMyZ/ZMiJl4egI+SoRm5cESZIR
XWEWB9HanDHQi2qItHR3nZknltAf8LaQtvWQ5a/AaIqXz+DjlvS5wdrODd1pSgzPu/Zcd+PilZxd
9GRXBNkP/yrPwVGQrSGCUxYM2VEODQU7IeZng92sN0A66KOzNX8GBc22AUQal18xoHo3lZ53XOQL
/kGDpcz5VQZIQ82i3kyyEEgD8Sswc0TB4oTE7669IUc/8xQrYz6ujRnOJWg1DXs65c3AAz1NT/ni
JLID9ckw6ZCM7Z4OBKqSOqmFfvL9KkdOrTxaBt9T6ALbThFJO3jiOTnaDZr3SH0lbe+ur/uwG462
/dR5WQL+usgI8CbnuP7E4o+OUT6Vk3x3RRlVp9GR+EbeJMtvsLKhi9SUZ3KBFAEeCuzWo4nwCebj
fgGJSesAam75qGRZG1qVN3gOU41HXa7lE/FgLv312qMrXprPOoOQTKm3dISGRs/pg2OCyqAmCP2M
/TBZt2VdxqMst2PRwXSp966YkOySW1+O2xnp93z6WAt1hxedGY7cdIJEPEAKpbkHoDq2AqQ+PZeV
1XiTabcNwQd23Y7dQ2vIx5bypHLypyZwrtClnM6z2vLOx4voXJMALDoQFHvMTcrEOt4X1N3jTDAH
Di618QegaJvhbrQTvRXFuCk1mM2qLFFCR7pW4Sk70GQ9OutEUrVkX+pxJ3vgkuEpdxbYc7oiKuY1
IQpApHp+4BCJjKzOfmy5TJvJusdBjn0bmYT2BUST4bgUMUKh29V0PyxbhULN26p2nxqTIMLzrpDf
YQMoUXlf7zjCOApKp0obEsanYhlBGtZtHkpqg54nGJ6dtnxwSvKQUdA+OsPtYpYwZ/OtR/orf15A
qDJD+wYtraxf3SNkueO+JXcoHzGzcrKoq+1nJ6seh8DbD30eaY+zBeqj9cnxUEU09euTKFZEJ83R
ccWpCRa0zdTZeYithSp/F0TF1FGboYBWndlE+Az7fsy3PVKCpYHO4GmG0aC3TcevyxG5Y9sIgR27
Lgpwf9U+WLwLl+Wtc4dMIKbfp30A+VvRxqCEATwfSKRmIdfOYjIfYnCLcq8d/tZBe3OE06dqnmhX
Yua9uJrhL7YCRLIu+QOeum3ZmfEQdGluBdE8CTzxr3wutiv5ZWJDFj6EVq3SqfNZYTtb4XRpIJZU
Iu1inbhpm2Xj5P5HY3sj6/iw54t3oAuql12A5Fm/mzS5XiS5Llb+AUhFXJT9Gja9TvN2eOxGhH2Z
kd25YpoYbdH3NIGjDjOQVRuTfNx03Ag5mbYFLJ0sJLhuWjzHEwlCE2GjhToAbKEOZdZus/4IePeB
uCAoG9XhxLwn8SiU05BKjmon+Flp7eCMOBEFs1jvWtCahz1FgGsawG929as1jKnwssjNBUzZis5A
S1L02IvE6QF/JF63yQMF3WMNV7fJ8YMrspOZ8dSCs6wZXRBlkrela46GP7Ws1BUQXLlAwkKNIAOg
rJ6rw1RWilWkY5aXX+X2pwUReNZ0Kjxlnzw3h76WtQPb6rYXFK4z/XCX4rN3/ER6FRwRw77GbLYt
sa9Q6uCs7qaNmJwdwW87vLw2lhpZ7SUsCe4zhLsOpVhTZ6C30Ov9WHOZdK7D6tV9Gyn45Ebz2GXN
tZe196Rrtx6B/JNwrxH/bnKIVE4jDbPKTLtexpMQ8UnA0g/oxlsrJLWalAj/1mqQxxJAkQixaRBB
1GRMbdtQSEyWkC+uyG2hRAkYwPPog44w438GIo+ndC6pETrrtka21E9PB2k0PyvivpZ2NzBLI5qE
6XEyM1Z63njjdF/4YKIU5S/QqG0CQ2xPZ2uwkDYBv8Lgtp/g1rlDseFPVYHobH6pkawZOd5dLh4B
vo/L6vdQgNqiKF4Dku3Keor81r8zfXryXe8D3m4GxDVrZ+2toduY5gttrViB0ggoJ6SC3Lu5cHHi
7XTyjSs0cD/h6LKyqA5KW09zNjw21RwB65az09Tstnwu3O7PJFVqAcsym8serYvbOlfhOKGpBuoa
FG1DsnMf8uFjNexdV0FrkIp0HtCigFRdW+chz3QSGDUMUzCurNDzwe7Mw0Tz7ZAFbERFiixm7MF5
n3x5NEowTw3uGw26jeIQg1udMlKVy8bBEojOjL12nEjgG6ZHYtv0bung7lCwiH2/iEyriXrX38ll
hAu9yqPfLzslLJZBqqUVwAbIdlvoKSYkB9WPC0dE0w0W8t4K8r2HrFmItM9t1rhoFLFSzcEob6Ji
bD3Bz4UdKoLYRxK9sfSracrnce3xbtk3fXscEV71rX7uKntDg1yABCTQzG8Qe9peDNIr1uFsBf59
k6uNU1CbrUHHmtJ4m1F+MPoiVk6HRL6+6Sk0Iv0pHHENF+E9eW796IJBwqmnWGb3rVXvG+/3BG5o
Rq3pKAV5Vc7AzEYewLqzB6fFy9ogsbisCRjKNoMw71dDHntECtwftrM1JJoWhxYMv0tOEMsXEX4+
dHGOG0SUs6gMJsaa+b1KpQPgAQUG5mSgl2bZWsjLU14+a2W+5d6SNvlb24h7USF8oyBxpq5Rb0HX
nOYENF9L+9vKIJ6kh43I1U2Hjh/cBwRLC/9wy+WWzh+1Q661L+CItUgYNhLRQvMA9eWjWFHP9NEp
S+sx9IoZ53X4M7lTknf8F5nFp9HbVwbyXUGrblArQx3cDLamKJ+DrOahnJHRMswPl8/MdrsbRzmQ
IuwfaKCuHBQ75+bOMOwPpGBuW5smxughf9DB7bd9/W7pR6QxrtBSsRtFe9UjKCXOw4gEIaK8dziV
YKKa901v3k9+tTM947hUk8cqvux1IcBy421zp7gWOO8eAKMI7ZfjbPgPRRXctCa98WA9M4QQLUV6
htdwzcExvc6/vZHfKLSkLDVJequ14MdUqRb8D61MZBAI8wkcnl6GomkZ2rNxxqs1LKo6ov9F2nc1
OY4rzf4iRtCB5pVWUkutttMz88IYS+89f/1N9LnfNgfiEnv2POw8bEeoCKBQAKqyMnVgUVVp9iLK
1j1lT8H0pQcFSSkESItFSJVGXwSpOTRzdS3Gxp2ReZzU8oJ8kY0z/6uhRV5ethcxMkDrPSH/L4NZ
FjryhTXHBe4q4lkbEyts5qdZjY9aX9ht/x0UXW6FxEtgTu4sogXYAD7bGO0wTE54PZykZvC0oXLb
KHCQrkHTtZTeywYecJM2nY1WcySi2wlezJIgnMdccxH9HRCoOEX7rU8LvyhNl+S5j+PKnfFDKgGK
Xhr9VEZirc3cEUgStBU+plIbenrQX0Am6WT90FjhEBxSITyMHeriyaQ/S1MGHtDQaTLIyoJ2Xmiq
xO4Nej+sr6aKkmNbjFZsSIcaTxgh0Dkgka2OhD8gBvKfEJt0XEhYQQgXB7il/Jjd6gGpTzt40H4G
zyKEnVD2t8U70wF1vcVv9dyCMcK8KoK/G7Ub5Gf/NK9H6EVSNCApjK+aDw4m6Dupx9IW7OkJZZWH
EKwL4xuvI51rlcH75K3QjE0Bq/1JPakgL47AAUsuVPgOcgeH0NHcfYTK3yCMPsbJQH7EWApNqD/R
rvTOCQ9U+7Y4mBc6u7HHVeGhi3aLG/mwxkB/4hZcUAGudcAzaafILq4lurjJRTmVHijrOI1XEp2t
PWsM9GeYSq0HfIEqKuCMg/oHqnFPE+B2GqTFA1fkEhZzZ5MB/OgTbrpDhqrIaMsnyau86U48atfJ
zdwY3L37a7cBqYOL6mhCldA9ILOUPHK5gKJOxNKVCHN98zsNBbcGamLfyt/M4l9m3gFWK7jqZLYV
SUaYUR9nt7XIe7echdvYfWVj+1mVzWPF2UbXfVhk8D46ElwxnoKU7eqaQlB4bCBubnXy8/7IeGaY
CCOBEmohKaqb4nKhkFT5PqruQBK2b2VD+gZwx49lkphIMgMCtugBzNTdeQayUlWOo4Y64QH3TlFH
jh01NNnjGKU/euv6H1PIBBJTaipwGwHQTtCQQ7wUMCNLPubn+gXVaLu9U35yDG7vtQ+DTByR0RUY
9Lh0viMVg08Qi3jT7fJI29VjNOKnzzy+y+15xSVFkyS0kxMWg9YVdTIQym0unur7wsML5hOl530n
rH7ZH90mrG5linHIXEjiiiDZA000Sq9sHEcvOvBhdTQe3SzaygzjkOqodRlKkphDlIiHbyPK2+pX
saM5039DrCmJK1uMVyZEUIwwAbks1UEeviiWegJn2WN3CCA3o9u03wFILWd/HnkDpE60CiW9mSM1
FWCAAXATUfSOihGzElqugChkHObvze29GiHjkf24hJUwUPy7Sjxp9KbyDXczQAFe9wf1voH3lo1+
yGpUWp6bzUQ72mfVM/zcBSoj9U1klz/1P0b0E1b+Utj7NjdD/2pszMmWKlqqKBBVcQADmcPnGdjH
kQce59lgzrJQQACRE8SttDv3wiciXebqsD+Mv9nDqmLqoq6D8YJZI70Im3rU0Ob7H03q3K+ds+x1
fuj83Le07Xkfhpg1CsxYJk2PNruBDE/IHQAFU2QvZoM7ZNUDGqk2HFenrnzjFGC00EwRREUaKwuj
q1EkhCHtHCOAuv0eB87lZnNAq99nBhSHUjlrCqJfNyt3eWvaqTpciQli3LE7qmXOGc6mM2Agomqa
hoZ///TxIFWheD2Bgh34WUm/oG6yjJz9uhlkFbxgNFOlmpCMLwD+GpeLgNNwBu16Gj5oSPrncgKh
OOkhNdRLgIaBmq/3sHklXZllJnII0gYCWNi977ppbulrxwFpf+8/OuUd+Tc7d2WO2bl1HhaGXsLc
ovzMNVtHpcQcjvvOvh2RVkaYrVsoEp7JMYx0TuDjynaHnElqg3sXhMnls4ncA8c9tjfyyiLjH+LQ
xMSkwxo80UZbtb8clHvdh67xG+/gpwtys7NUibIHajpIBBlTcigZRS2hcBBqia0C8IdCoQns8vLE
mcXNLfZhyKQ93au4vohaEGo9rVCMj9AqnSyz+bLoItgvjVd5alBvxhk5hL+UTH2MQDSLetbYA/Q0
knu0s1tNqFmtMT1yvmrTX1dfxdxF9DkaWl3FVwmHxaOt1kh7vyvEUaZo3rpukWSikeWvyWYVe9Kw
LlpthrXkiNxS7gbHyJas5WAcMy9w1OMAhlPMghNewWnxLDjafXTisnHTIe2sONs8PyXSjMQRPoIy
SeNNdSgOCvpgU+cfvPt5tmhcXy26sqQFEQBydagYSvnU+rkvI9uACsUj4RDucCeXiXh6stQ4lLBp
pKt5IM/vN7CTcQ5dVBpdgDjs/Gi6KlqyJDd3xrvK+Tes8XicrNaXiX55YzTxGOETquAENIDW27Hk
cjyWt4+YkBdM6v+nxJGegwbtZ6gwvQ0WCq52e8zuaFSS3MTtD7ye5s0zSyWKLBoqONVuqHgkolUl
oQ8EXbSVSYc6ruZMCy9TtT28DzNMsDWrjmbHaZOPEZ1S4C/rIX0CSPhYkNkbNIlzTG43NK2GxcS/
Zu4SMg3IaiipaAENfzGKyK+7zhvD773Zn8JZP4I332nNjuOw2+mND9M3BD2A0vQDPVdkf3IoHx60
p+4yywTbWujx1EU3b1ArY0ygk0JZCfsBxozkqJlPZHzc98vtc+SvdWN5ecy6TJYmw32jbs/F8ib1
DyJgdFnFO0a2I8qHHealtQQpWmKBa0JOiNL75pDUnk6Cb7z9g+hFf+s2Un7YYqJX1oBdF6VoPFTP
xgmFGTelHIme4Bcu5dzn8WrL24eRoRMoLRLc2tgI1nS6PIhQEjAPxRGFn4vxAOCr0xzKr6GLJoO7
3oPM70k9oGpdPutfqDrQ/ipuegmy6yAjNUzZZM8GIV4MMaV5WmUyXib5c6sGnA3Hs8DM6UjUajGp
WgLK3/WMphHzy/4Qtq9rqzEwsxiZQ0fyFp4I3MlpcVIXncHfY4hW0qcQyt+8JtntNPPKIBP1x1kN
q5pkoDvw4nvtVHkp+oG7g3ZGl6IlnnMncvUvPKub4XhllDkGgK6B0Apl5SvlU4Q+a/OtGF/2Z5Jn
ggnFjTQIXYinkUOCb5XplcWXhrztm6A/cbPDVqNgom9VaUkZZhjFkHkheavzQwtpuuZF6L+JAIft
G9vipUCrNCjeDQ2MibLIxMCAFL2g9eiz1C69K34D5N1W3qAJ9xYcBjc6oAUB+bX5LnjSOTMpU6++
GefKMt35q3sQZCEAjMlheQT62Qp8XPsOmgImodANfcgBgNsHsAUP3F9UzQNMKJ0jfTHuG48zA5un
6+o7mOhpdvJIgCejemPZS3+iH5I5wMbg+gBCI1qkEEGPXnFT+ZvrvLJL52c1fqPCTTATE2S9xSOF
40/BQ9AD2fIw126TfN8f5abfrowxAQBQsTw1ExjrBMVKh9FLZN2dAT/dN8ObS2bbByVqWhKKBk4o
1Gg2Av76RAqMiVbDD/umeCNiNvs09uKsNoiYUXdq+nu5PaJ1cN8E3Wl7Hsps9nDUpDCjrDC01b/1
gTR/T8ryihHbl57V4jA7vpiyeBYmzFqHXmdKFRa+UrIEKiumPemcagFnidhiS5aDJqKY4QkVoGlg
1l7Kk6ICioWntHzcn7/N+8/HuN6f9CsPR3tspFQyTCnmJS+faoSUwp2q130rnH30PrsrK7Vs1IBP
40YyQACbGD/61uqFpxiwPBOYql7glI23z9LVqJh4oS5xgks/VmsEywYtfASVVeCRIeEJl18BW+IF
yg1mN4RoUwO3PFSnwbXxZ6CAWsZgVAXag4OLaAMN74aPmZcegpNmg7bJX3DVg2UvAH2vXb3yxGe3
Ey8r88wu0Iteh+oIQSb4ivY2r/SzOx1EHvk/oD/e3gngA5M0QtCWJjJhKuyNCagb3GSBtpQRitFU
6aMpKAVoEvA41KfF0Nr3nu3lXJlkQpYSJlI4yjiGYnS1oMX6i6wFDlpiPA3IEauKEjfOl94CiNWL
1QjAlx7Kl8H0jDZUjmdt7szVlzDrHKZCP4saMsiR+Vp0aESK0WoaWGMNmJDAG/bmm2FljFnVYWm1
Jk3w9kmOoJe+RN4P1ZpcUDlceVpgW3yBEiTW/lpUJryhl7c19QamoqPmU71k7WF8SP3WG1wF/ITt
nfnyb5g1YRNeJBNZ1zSWPgWUbUmn0RSedF28yaPhe7pTf44/APVGzhAKEIC8fNl3pc0TaWWTOdDH
row61BFBaanfd5EviS+GyjmR/sZbP8bFbJChnoY2q2CD8sqKboGnq2XiBWb6hgfabl9+2h/Tdi5g
NShme2RTXQ2LiMWrQ0h4XULzjNuS1fdf1PQqIyPX+rH+P84jsw9UI0nn2cQYM/mcS3dAfE88jQve
UjHeLwqioEOPGOwW5aMZWKjcWIPyvD91PBuM26dLt+jKQGlhGrQzR8NJ7NCDLP/Yt7Idng3UTAyo
+xBk2v48HZZeibtSwnNB9kF0jcs7ToTH2aOXBzT+c4zRb765Ea2MyX8ai4QE6rUljC2db/iqC0Ta
JXPwrw3iENfwgqvkDy6GbP+D1AP98T3jzMHbq2ZXJz2gPZ23eNgBfujOcEUPOb4TWk/f9se6vXwf
88rs5nqsynlswO4tEo9ADsKUPXXk3MW4i8dsZ6lOx66i1HSSAC0kCOMKVeegRPbFIA066tJzm7+M
QMzm4FYL28LfH+LfHLcfY2Q2N2nQetVUSAuQK2CALjQh3cYN8eSDoJjDExTbhvmsnIfZ14EidHI1
wXnoNTe+AzqR+g9EAcF2HNrdJXTQmbs/ws274coks88FIqGzMqR5j+z3gk4hEQwfqtuChMYwAqvl
vUl45pgtD76YIU8GjDBSXbG2csGVw0OP/mPBkXiPE950snJA3dSUeTO9I93oqz3x0KM94tUKwLiF
todr/p3HsLad1fmYTlazT57BCmEqMFl97t3xEwSCRDfzBNd8re6ib4BX00JN7PCEHTbfESuzTNQR
YlEw0h5pdnSvj73uNSngqIbVoR9h3114+5HV3xAKcAokBjY9ddHlpfVTX/EFv/v6D8IZb1RMgJEh
OV70NFvVuiDXkA2oo4WucW499Om6IJeh0KaxgG4PL6HJ2/aEiToJaqnqSKm4Rxv9DC8U2RSfKbKp
OM13vG1Pd/VO1CZMjBG0eVkAIgYvdf4FzEotxG1mL5H8WObcjThnE1uMKYQC+OkKa0cSNInbQpvY
zQBwsgJ+AN3Gsw0dIFyH2XyboW1KVlWdgHSR2fEg0u2qnmrCyn4FCd8J4Kby+I5Y5DwOtrf7hyX2
3Z6XGpmXDqGsdfXPFZ5hBTS5wDLqUPpY4OyftCc15eyHTRdd2WTuFpXeob25EfA2an6hTcwqQi8d
7geFU/Whnn7jIiszzP6WQzXLVBo29eipkr8t88v+tt48yle/z1wcyqbSsmxC0jZuz5MKmD1YMdx9
E9uPnJUNZjcngkLCvsEYJAIimwaI+0MVO9L0tUUdPf0dg7HBnG00l80AJleS3YpfWp5c0eZWW30D
s69bITFVNCyiHJlFnxvw2lSy5OX1/LUA8c6cDZxp3Y6WK3vM1q5aXRgr6vwSOqZRUA5B+WaJPzvk
jZsLWhY4U0zd4NZNNAoOAheVbjBTbJSkDcoJx0Ak/+ylg6hcJlBWG55efYrJPQlHCzQsmf4gDI8c
y1uPZUBAdWTIkYbBpQFftkoxhUtvkErHQKHTgAZiXDyDl97L7nEQ+jzwydYiAm+KQYKogMgsDgp8
kYkcIBfkiNVvk1zy4FQ1n+rqFE68y+fWfK4ssReIZTKDsQfzPFL/8qk7orMKQAS8yW10W3BxHpuH
ztoaE0sgv9sGpoY0+2ijFRcgD0o8XkCjQHaSR57IBWcSCRNRJDAxjHUpA5nZgoGELJ8ywLqkTD5l
4nBfE8LhvOeZY/yjlDp5Ukf4R7schcXT9HM73aF3Gqqy+57IM8RsASJO8ZxIWDKpwyU9+6FPqjOD
1E/51gjHfVPcBWOiSW5CBUEpkP1OzgWWq3CWA5q9XyjeurB5igtbIXrtHUwoUYAxRG8TUsVNMLkD
WK6UAYBDws2fbJ3Xazt0glc7OUv0YRQqxJClHGxR7h7MWDgE8mcQ/R+CWQQx3gQGlOYHxJcO+/PJ
WzrmKULSIBzinJ7f4kuHBr76uW9P4POUePo8m2F5PUbmTgKqblJ3DTKa5W80FtvKAZRnqgXqtS/J
iScGQh2OjckrWyxeQx8zARd3zCdpjkNzJ42cWdts0lobYMKGgux+KVD6evUyfVbQ74L+bnrTWizB
phxZwBuSR9ELrNKLHpNX+Wl/1Tbro2v7TCRJgzmsQhr6RX+2oQx5EEHo5aWnwPlBZhuo8hm2wfra
Wdkv3tV5e1Oo6BEDCTREeBlnFcNwyQcVu72RkJ8qf0zDedS9/QFu3Zol6cMG45ZFXRR9pulwy0H4
ZQ4gfhaIl5TItYs92EPLe4nEXwIhdffN8obG+GhnLuAjAukrWN1PWesr4DyKOSa2N9xfI3v3rNVW
J0ncggcWG67PUQtSWlC2oYvf0nL5UURmH0yv+0PanklQd0KDB2gRFl1siKEGsBvOHDBt4DD9X4jB
qWb5/5lhIqU2zZXwftFMJKeJ/BRvf+Fk/hv4/9oK43pz0fTLQuvFuXA/R68pOSq89xr90NvQ8TEQ
xvM0MN/p2gTPC83nCkztANdIp17trP1l2fa0DzOMp2VhDJ7LBssipsdKuKsEt1Gf903oHBssjhfn
VJRlA71uSMABdgQtsJKnZ9lzUMefRzn6EemLHwWjDTZLUAJGV/QdP6CND9wD/b1eIncaJUj1pYes
mvxcQhF4yH9NZQAuqxFyEVXimY3x1JRoKc6b+NoIUmFFMYgsZ+IuoDkF3fnnujV8MqBRtxS8BSSA
JtiS0nhxa3S3GtOAwpV0CDrd6Yv0yWjFu7zKLyr0VdI+uQxTcswhYwxqHkQ3pfvRpZVVKfkpbiYw
0lXPaV98bluwE1UzeH6FxgHnktOCoisGd2NFQHzThn4sgCZGA6Fclgqf5CF5NkzlDVU0K9ebgxxH
XhyBxltUj2ln3NWg39pfha1FUNGnqKOpVpY0hf59td/rUCOxFmqoNhuJVwnLJa5QEVWnt30zW267
NsPsvy7XwD2VwAyIOkjumSDMUc6lety3shVM1laY/VeBjS1OQhPBRJZBeOWH5tUQIgQtkLJ1R0N6
UTtOu8fmtWFtktmPGWBuOmppOAl6kPUR8VtfZpmdDYIbFt011tI7sGPJYOccfswgtUj7gDPmzeLW
+guYrdoaoEcPwQ7ipJ+Eq+7V6KaFeEdwgETOcT4MgkVe9meZ4zIqvS2uXKaDQHE/qhIEkQNPivzZ
PGXT/+aVbHmmyVrQTfR4zikxnuHoyTCsVuFdkrbep6uJU5lLSpBEIRqdMHGqX7xEkJBK3e44XxIn
f22/1GcFmr6R2+CaUqRW9AtQpn/zNAcCGsRcoqSJIosiU8cA1JsqMAINMqf/0fQD7d2ZPu5Sj1tQ
ps8p9uRQAVbTgUpQUNtlNsegGyX4d2OavxwcHRgP9EuqzxQwVjrdxXR4r8nNS+DaILM1OmCnqpIm
d6AGeV6c3qfVZDBennLIZuk+qtiXwi0e4ysvVbvpoKuRMjsiWfSsjRKaeOhADHnWBTz1OM5DJ4ud
zNVJbzIX7FJpkISmY1PM8FlBwkgJIbgQQKOgD8Jvcf5zf8ttPxj+Oo5v2z0EpQP1OR4n2WE0Q5Bj
8XKyvAExj/GlAmNG1eNeAeps8HkF51ITDj0lgInRCZBonLf/1nmwnj864FUMERQT3PUyzA3xcE7q
4jSWskdZ7UzQHO7P3ZY3rE3Rv69MGV2GEigdmSpdBLR1FaFlRpxjgGeDOd7SIJ20rEOaZtFSS+w8
Mygt0LPuD2Qz0q9HwuxgQcpDsRQRFVt3cpCXRVNc6gce8cezfAjs8DvHHg2AN04O/gJJljVNVNi6
TtR2yZDk4M4JUqs401zldMjuwC4oeuBN8Hio9c1JXJljfCId8kWUM0wiUSk/ot2U4K0SXc6geFbo
31fukJiAq0sKwmDpao/QrevOVEt1ejNt7TpGjnDC7cTh1QA33X01NMY/zGLJBD1HpFfK2K/G5XVJ
0Y8ljueBUsXtj3B7gMiDGsi7QmCMCU20OFY1Bb0E6cexPge6r1acO8dmOIKwGIDPSIuobNGomfqg
UmLMYai+JMsx5v3+ZslUWhlgjo5ZyvtSBQcKPB1uh7r6IT0JdvZGXBCbulpmS27q1d95zCSbU6eo
GtEg+KkYbNvEQJS5KRXcbPqk8TOQA+nDcmeMPIQnzwzjDSRpIeRS4OIBzW6nqcSfPajo1Fn6vO8I
W1LrEqT7/hoOEy9EILmmVMMDa/CgkgzwIXE8EPY9u1/ASZWAbyL5qv+sLrxc/Kazr8yyizfKJTQC
YNZARcdYElCj/u6TwgKRE8fVZfpTNxFqZYo56SHAXA6ZHNEblOaD4vvQOdMZuhIuYHPY1bmPdCVg
6N0dXnGOjpxXdEhccNe+/xe4+/NNje18jMLci1Fr1IyWjjs5QuPsrjsQHyUdnwt83tx9hOa2RGA9
NY261yqCods3QlsvTXABL/FbA+4+8prD/DOzpt/xA3iX7gzO8ba5oiuLjMOKKANmeYt9UeNxDtpP
BXT/913FKa1sbouVFcZdswl4UoNuiyD7Jab3YEi1Et4ZszkSnRgGCmHoxmUfFinod3U5UrFGZRhZ
AuR5wkLxk854GyWVM55NFODqgcGKMC5yp5sC9KXAhDIc24tgg8fW07zk1HLK3FsesTbEnJwNCBln
0wxwpok+3tkgunzed+2bpZHR0i2/ExrB7RDx/3S5VC/lagCbu5MlZ3M4JekjF5J3szKMCcbHmt4U
iiIBuJDUnwuhtLr8sgifO4H3OLit0DCGGDczgB2rxkpH13JyygovUL1IuBvM1wmpTgV8jFNj9fqj
OQE3U3Ouou9n7x8hgrHNhEYpkYkKtCvtmG6Oqh+3FvDRJ0olRtu1wXX0E4yvoBSr/MAW7+cDr3dz
e5JNxVBNRUIVgLkbCCKE5gMVPfGSAfks4LODt1rzB17pd9Nd8PO48YgED1wmLEvx0vdzgSlGo4ne
OmIvgkFZ5QT/7YVU0NyoGbqJ1zOzkJqZ10utwykxkU8VgFwgOrZmBxIz/j+QUr/ZY3TpVtaYpZvC
pEcCEdYIab1CxiotkOowwddnGF/HTLfIGHltID8WoAPtZel7lVINqNZektrd343ckTPzawqjibMV
bhRcJqcF3N7CYfMYWGC/84UH7o6hb78br/0YOlsTKKKyzEw0Xjm1O3mgAAfiquos1aFdid0jCJM5
yJZt9/lrYdkb7Dhrs7FA1sSB7OvU3Q0gvu05JxrPBH36rM5QMgkm5CQwJCn7WkGxAkypE06e/XXi
GaHzujISt6kZiiNCWtceU0A3e2gc8FyB45bv/YIrG1Mzt8Eywy2HH/W34Vhf5CO46m3JHx0cB9fI
5WWtbtkR3jcCpKRlg8iGwlZsojKUBzSBAwWugwGyK2xtVu0+QDxLNMRMMAaUnRULEsor8kNWvomB
aZOahNAr677Js/mpLKBRLkA9pUr9EfxnUTuDejiywyU4BiKkp/7NKnx8L3OwFFM1qsB64+zKRvgt
MMmQhdAEXuHs/Qy83SUfdphwJHeT2mf9jNg+ARQSJz6ETVor6VFUCPqDFEZ3yRQeyu47+K/wv6VL
qOu11RjBuY7SHHzt/QJBvcjH7n4b2/q5UqMYZNThnZiaUGt7FsoaTYjFq2lAuCXRDqFUuVrTekKk
+0Ir+VBpuu+b5BJ36ZHMzYGUnSMGo9eBbDrV+0tryIc5Ey5zQyCPq16z4quZ9zY4lDluv3nIgCtI
AzunKsvvdZ+VS46QnUMFpkbzOZAPmqdJAD+Ej0kUcxaWTig74QYeoLKIiwm4JJgoOMVpKuoNiGIX
M8XNx66Xz2UO1RzzyL3/3Lwz4PMrUyzoJyvHoRzbBGsbuKF618XHWIHE28ug2Wb38t/769oWc0Z3
lW4qcwBbSn001LdSfgOhDWfqtiKTIctg2pCBlYL4MxOZ4mKKBAlTJ3SQ8UQykQpFJdns/YuhrMww
Z+agycEi5+HiaHpio3EyD0FMTa7/mxHGDfoWI0wSGBGMb0VyraPXJvi0b0Kiv3HjajIh7yVqPB/o
fK5cuhomochnyCtSMqr5ZFpgcvCMB9p1mtum3UIgE9WC7pICL8JtAdjaT8hF/GWc/n1lPBVnaMJk
MRzC/FZW31r5TVXBdjxxfGLTx1dmGJ/QRrOYFAVmCmBWm9SESlx0r9WdR+Thgg4EiAjWA+/4os7M
TqwOeOD/HSaMh9RSCDrzCcF5gCQosiCJ6aUEot2V14nQgtHdJfsVQMgrmz/vL+lW8FgbZrxGCRUS
6TEMK6E7REjynIruDJ1LU+Y8nW5fgfS8VJHMMgykUYF3/nP5ciiTChq9rEnQQBKhSNtJkV2atQOG
f2hqBi5Rw5emTHILCgOcUW7eDla26d9XrpO0yKRpi4GLotI8CsqdKYYcFo4tr1mPjtkZ0qAksUDv
hjnIYNuXvoegpi+D1pdYZsLxlq1duLbFbIQ6aScBp8ECGfTQSbq7unT1GhzZ0kND7kPhGxm/7DsJ
/fgb76RZFkMzselZEpNa6GXw0MNJ5gaQf5D1y8hJyLz+l81FWllhFkmp+hyYGzzKZEH0pH48iWni
7Q9k+8WwssEskx6k0STR1j1a/MvQsusknukC002LjeIhKzkGN91CU3QV1wDsbo05xMIgrTpBbvBk
yKBECUHg3wEkqiPlTYG+Eg8kyDMm/+nlSxmb8wQ9JmdszkUIHv5zhhxL8ppNx2zyOTNJnezWJz5G
xmxnqVWH0MioMZtKrFNYs+F0Vyg6OpVLq6nGW5ravGIqb4iMjywlbfKuYFWDvAHYYdTnSMNjlxxK
8XtfcIpz227/MUTGWcJ0jGJw1CJiyShQgMz+mhacsHGb4adRceUgzF4u9bjUJyq9OVSPOkS58YCW
qkMFJcrBbodDGN5ByCEHDEZOIfBs9eolie3qv+aaYr6CPfPKURVCCMEBevR9kJa7SSkgD9baCkSt
9/1m2210yRA1FZU0mTlvesGUClkfcYPADbK5r6tzFXkyILv7Zm5z/u8j+ssOm4TOMi1S9HpCPB5m
vwrTpzKKPRAFPiT6azENx7n/1pj9VUihsBM9DlPvaHh6BSl5K+vGKZTWyYr2uP9Rm2et9vFNTDBo
s1bPw1jA2ElgZ4VdLE89eUrLl2zh7U661W9354cpJhQAHgdS9hgL2jmDgycfumy7O9VBo/dhPPAC
9+a4dBHFIqBMFc1kvKdLBMgdEsx1Z0Ky7p40bwCpNaJoKT1vu2xtyfUdkMaH1UGuL0scqhA5d9IU
SLAaCKOmuNR94QiR6JW67JXxty4E40OuQNSRoAStiuOBBC1uNEt7IBr5vb+mW2fx+oMYf54ToOii
Bq8UOYSk0VntKzsVPMhq6pMBcbb7QD7sG7ytfsOzDRm0vYaky8Rk71FapZho3axBifijwuUbNGrT
wbSzGRIkyPrVPxsu19AtuIsxyURdc+xxrtQwucifqsDrGkhpnYnUWWVql/3LAE2lyu2gXscZ6tat
eD1UJgDnetzMyQC74km2IxC3UXKn+lyA90Hh7M1Nx1JkFQhD/Aekyp+OVde1PKZjiySqfNKn81S4
Qsg5TranUSE0R4u3usYyw5JMmHC9wQUH1Tmn+Ul5uO3ayY/tQzJZvPLY9oBMBdUxEyA0tja9QIRa
KzITc5dBgvWqB/eZ5O2vD88EsxmLfoz0TMqQn0TozOLaKWf5YDbt676Z2+ZF6n7Kx1CYPQbgtZGS
Ebf30YY8XQNOsWMPHRD0KyO13GhI95ZX/nNz66qxsso2J1SqjGbeGc6Xoc8Cx79RgHzRVqJrEtxH
4dv+GLeOxbUxxv2MgRCoIOOemNafguCXvkAx2iUj51jYDFYfE8lSSopiUGR9iMM3Xg4DObfjqzD+
GpNXszjVzSWFQt3+qDgOojF3xDELIPkHgiWnKa5C5Zjycck54fAdi8CedOuZY2JTrZTKOHWYuahH
Pi+FSHYv/pzT9tJMi6Wamp9BoredIKBOoBhEWmiHJT5e23YgTd8n9B4SoNd68dcsqJ/Efjr0RegI
ITQL4/yUQHtPasgTkYXn/ZnZjuKrpaBTtz7IxEIT9AZ7xzwYj7QzRED3dnCgsA4oTt3VnGni+Rf9
+8qcqSxTPcWYJak7ZcJjMPpjdxg0jhdv3mbXi8HcBBSzjvRUAbsVzQ8N19jFY+DQHXS7R6Nxdsiv
7QHMn/+ihmGowHNCHk6H0AwzlXlXy6pswmgx+C25rww7677uL9emI69MMNNHqjpLU4BgnLxqrSGr
7TbWvZ7w+lo29+fKDDN9pAN7Y17CjBJXhxgXfbAC2UsMbfpsRsawKJEm73MrlTmFJvq7N3toZZcN
5EAYdakBu2SkyXnoMUKHYvRE5JKD/7ZET2M5mFgBz1MlQHCZkDAIlZALFe6KhUZVxu8lHsRs84m/
tsAEBDMRKjMLcfUV6mNlHsPxmtRvULSJDE/s3nLlKJV3S+IWGWeLbU/ix8gYNxzTMM70ACMT4if0
OcRQ9a6/L8WTEvPuEXQEt8v1YYnxxrIFNrUZYIk2w4ousmivLWjWOyu5B9DGHr//10zV74tmQnYZ
JEEUE/Zn9CAQdjUSmsUwRQge53jWy4NTD7/2N9ktWy81QxSw1QF8iO5l5pxvhrAzlamEG4LbHDKb
nyhFUHeXoW8vcaLC0t38CLTPZKnn2NEfMreweZit247BP7+BfTf2yIDpcoAjq3VxlIBCOvKyt2Px
AJqL75VbH9E3kzuhF116ZLh5VCW3PADv1k2TSCDqgzgH40ORKSykNgpctK+dkzyAS76ztCNx00vt
4G3jDaUdOryr7+bZoCno7ATXOjDxzJY0MmNIcxFFkHG5dPL3rPjZTAc9eNpfXRpDbpx2ZYXZlkTO
xzLrUJ6AUnz2Q66PfV9aRiwi2Pi9GTr71rbXEaU3WaFCDDc9BbMmoY9owEyWv0EXBLKg7tgZVm7H
oLoxgZ6cHfkzGFKuqRf9yj3e5Xv7qr8yz7y/wyoyzXam5uWraKSuIc4eqab7qVEsLQl9TXoLoRMu
KaiY9C0HcLW9oB9jZxY0VsdWMNSc5oevJV5lY+1kOsh9Es6xwbPDLGkei9ECrWfckLVDlL32IDtU
fi3jcX8pN8/e1VSye6KWo7ht6J6IXtvqdQwuKk8CYNOErgNpi7QUcK2MCYVMXT8YCDw1eUEPQylc
icBx/22PWNlggnY+d6QdqY02d6tj5YEi0oHSlOy9s1lz3J/O/M1mWxljLhKjmBtpqMLY0p+i+anJ
v++vyfaTzFBF0FoQoKtZ/KAgT5I4BHjK4giawWrRAmWqJdZgNxlYwRNwLo9cKvX37o6bUa2MMptK
qYxBKkPkStNG8QKxdcK6csQaW6pKQSU/ZZA+ya7iPDpxEtl5S5wQKrlNbn5fmvY6aZo3JamP1/8x
m2PfJCZ6whL5GBujB3ksqHbL2TEaUygxgpfHMgLNK6sQLEepcCSdYiVhbkt5CRyO+jSFLUiX4ksQ
DdeGVDYVeo+VCdBTRT+HpEfriPwWZYpfNwG9KH41h/poGr2ltwDdCuOX3kCIL5CxAbqaLIMT6aNt
TsUpq59i0tyHZuLMY/o1V9APjLL+WAMBLv4/0q6rR26cW/4iAZKo+KrY6p6e7PHYL8I6KeesX3+L
vRc7Go62+dn7sMACBuY0xcPi4QlV47nKW1fr4UHyK4StBUsX0TrXm0ErNTdS86ueZ7usH8NVg/7R
olhS09sDpNuzpT02fVlg7lP7mUzG1yzMv03lZ0GHxj20dqM4/ktSG18n/QwBcyEote5QG8JzBSKW
Zk05peo94DBFRZPwjenAJXPRr+qsioOCB70aPYIwxWrMH03yGNZcfnLaasx6zMYQ26/QxlFK5Axu
qjTC0VAaV5YwcdqBpMQUboW8O0Vl50lJC41cHrfB3n1ngj+UqIia0JnBHEH0hUSV2VJnTZAky6hK
bfxCKCjL0Orth2Ax4wfOqaRx2IflbmwycTzRQjKXqU4vPYm2px21H7Txu3T/QNcAkcp2ecwWLpOZ
ThOhIeFM5d0M3pje7ucjqqoggSWp+A9L3TxYl1LTMq3BUopMBn3utwZeKqAdVm71Y2J+i9qQ45N7
d4CpE0JMETOBH7i4+nbqpLVFcl5tHBNi3EoTzBqvLMExcqmRb1aVRXUY1hjjdjC1Bz2WGtyQg62H
3KoSRcIPjvC2mMtltLHTajrecwm+ngpFe4syTmBqpHJmO7296P31nPtm9+G/+XqXR9nGYBOnldSN
MDgP1mKPN7IveYpdHFHbCSh/2nfBLzxQNP647vF7by5TRwUN1KW6quvMIZP0aBK1DJtWKmjLINYM
1KoA/X2QIDV93dZuymZrjDldspDWc0/LN7TiGVLBXjv7qTi639/2dulzxZZ3wWuzOOaI5YY8rVUH
e2kwBupnGrvStvk/UCyjZ9kkpgpiLE3/yBQSVlBH7YGSdXGX4E5q0hcNdIxi9Xr9C9If/MErN3aY
DxhPcVmqMV7ms9cGlDeQ+Kvb+zzk5Zlhvlu6oI6a0tKf4lMqjcxXfcUTD7yn4u4lBp83ocEtqh8Y
O9SwqnUMFiGbP9hZcd+Kj6pqLWPMcbsdF8fzRZE12mMqfxhjy1VCM9H4aJUuvMyS6pAluqlV/ctU
okYxLu71Pdpr8XpnjwmywhXjO/E0Ua8T0Udp5a+jI9vmaT2I95Jv3EUBOqxBvi07/EITb63sw4WI
UgY/pHG4p0IEWLnp9EMXBqbEyULt7N27RdL4eQNXEXiwq4lW9gUwEedBmT/05CEpOf6+g/bvrNB/
31ghpBqrcMJyOvmZjB4pDtLIubX2uqoMUaLjbUidIGnCICAEeU1ZARuOgxE3u6lAo1efc/OvfJUw
fNt7/fSUgp6jN3h5vN21bewyZzkU1nVORPRbd4nhhrFwyIyvaPrleOPuPskKppQg4ARiHOYoy1Um
h3OBM1Yup15CCTdYM2fgElPvXJd4+AH/NKJgsPiC/NuNakyxNS4b5bZBTVzJitzytHggsKEc87zp
k10335hjvK9v08JoaVlkiV/T+hhHtiL/SMGA3f+6fph3kBD8WYANQkAdr7Pv2sLoW1mK9AUdk4ul
Qfyhr219CaY5tPTonMmI/TkbtvfMfWeS7ujmUw5h1dezqS2ocYq2YKGb/VhDDREEBz6vprHX4/HO
FuP769gY0VhjefN38y465JB7iHz9rH5tXQmTsfExtOOAcCurexlm2KXFdxQdIK7BwJSRtnLbagLW
6NE8ZWdXtWc4ko8MHfI9UAq8vot7R21rjnEXpdLSEO8VZKyqkyyepsJeeaXpPY/cmqA/YbNrrVIb
tYRbBmzzhJJczaMXdmVQjBOmiDDOEOozj8Bpz1NQCafHTlZRov6QQhjEIQslLItmsdebxq7sGmQt
ND7lRQQ7MPLOFHOniQLpxEaJUFfBuAAyAvJBXD2V15bJs8K4BeqJCcZcYjSZZod19FTzFpnyrHKu
ewPPCuMNZRxFhjzgs0Hr3jc1+YTJHQOJpKWVY+u6KfqnmHjt3WdjvIIIRa2sM0xFeX8ckjaQkvz3
C2vvTDBwscq5QAQJO6PHViYe0+VxnSrOMnbOzzsbDEyQWQrniDatRyZE3VUrViakXbzr3+qjIBmV
0t64M3MhLnOHjjcDK2lI+5SG9Q8tGoNJ7+/QFJw5iz47yjA7s6AelPDn2sv3mMexQmO0xmX4NLVl
Y+Xyz7ZJvo5K/joX08Eo51uMlbhDUzljF6JNuu44sSVvg5nrtRLasSVozAbzKPJGiXZKFl5v2F6m
cPtd2BRMrEkVHmiwMdmS19531qSAfFF1NUuyjRN49dDCzFnW3mv0nU0mebCiyUHN6UlEGe6WFsj0
zgZLub3aqEK78k2Ou0Hnqk3uxWLvzDIwI4dio9c5zM5oyyJ4eCSBAl2VxOGVF3bgGoaUCzME4j6W
N1zOSLokk7k45fexeh1NpBJcJAjl6eW6U//Liv4xxOYrgClzWTW4F8pxsWOVjDYoqLy5/Kyksy2X
EijdVAtTIQa6KqonjnH6uT7CD7Q7dfAh4lXKnFuxnAQR49yLM3rNX5CTPWGItKITJqlVfkUZjPwR
TrzZY04wyeMFtPpYrJx3x4qofjeaXzqZE7Hv4/ebFebMDck6zvkIK1DKBtV38kWOKneqtSMEXziY
tGuKzjjTqp6ksP1mZVSg12dJ0O6jOfIyoD3TVbTEFnnDl7sA+2bHpImMbfQgRilkvlJcr3J70Jva
r0LJ1suUU/fmmWFOdRWbdYe5SqQEU4z4ZuvTZH4DjyHHyi4mbhbDHGJhNI1ZN3CI2/mpiQ7Cb8sx
03ti8/eZKAFq1hg+j7EpLeYoBMMvtJtIfswnzEpzPI33vZhIQcREUVioWImCyUdRfhXE8ShPPK5B
nhX675vNX3pZSPoU6xGzgzr90BtbSDkwtGtCgYSuBtZoJFoYIEjrodXGBRufp9G50ogtTum5KGr3
OuDwzDDnX267WuoE1MHF+kZDwIPp3fhPTiQ0o0HyiklNEEm8/1hi0U753GFLwuZeng4adFDUT8nI
sbK/kDcrFBc2WyJL4oTaBkIRYxoPTamcijH73mQP1z/X7iWEpzm0o9Bu82EoqI4Bj1WPXcHj3Vpr
wy2nwRr10jamxp4yXg8KzxzjzWOyzpopwVwTPuWhI65uGz6vAg4Pj+Z7FwFUbBB48tHswrazm3I8
DTWBJZJ+qpogCznbsx+ebAwwjlaDBEiLRxgQDvVNG3S+WVj6Y3qn/Zg8yYb+R2aZP6I77fH6hu0l
sGmm8p+FsVdPb9RdVlzsCnfJAYK5QegpYMGWXPnEp4rYyT5szKHO994Nc4zOIIcNc1QAleZhJzzu
+EnDXW//Z1U6yx4ZmyEogkSYAd9oS9wkPKzZ73cYvlsJcyckCx5YEV1JIZ5NEV2l54bHZbG7ClA9
oAsPOUOR7fwZsn5CzrpANln7JGe+pD6Upnt9/3dPEA6qDq4yXEBsn8+sawZKT4g8Bgh6qIovGk4U
noXlS8Sr7+6eIA1t5wrlfEV+8v3Od0Us5Y0MAJKb0pshJRIl6uH6YnadS0cSRgatioTdeW+iTcQ6
UkCwgjQ1TfL3F3Xd/4Fkas+OpopIUBDQkyKZ9t5OqPdt2CkKBitAS5DlrjDdRfDibPXCVrai7mGp
wbKFYT7trijcsrYiDO+2hyG05iYgIEEkCe91Q+HhXVwsYYAW4zsgL1UNjCww3qjlWdrV+ijjXOUB
JUAcPdFWPQktxCJ4TJebxaOy2+KJV/HgGWa+RV6Lk4HjJjtj46zlw6A0lmKcS/khWW8EmUewQW+p
a8tkAL/pB61twl52pln+NLaC3cnCOYEuUxfxaAB4C2OcaUD5OSzFRXZiCQm8r232MFY/jPTZ6N1y
/F3HZXaPuZxFxP/gwNBkUB+BHe1gBATVKX4R7GOSkrHDBE3N3DW5aWBNk12Ch61+MoLcMu4EPz0O
J54Axw7H7XufpF94E3JMaaSIYSrKaJtcXNMTwSFcQOq3cGNPCToHImj+0qFbk88e/AFrmHUyl5o2
YXAxQvbbgZ5oD9HbRf50HWk+ZjDeW2AzGGmmxmUC+g0nB9RUs60f0Gxkd15eODSxLQRz6i6cu5p6
3BXnZ7XyqLjPUrX4npNwk2t3+noWMk4N7GM4wKyLwZG+Ust1BtUBDUMCwcoh0VIfRre2QNRm8cOB
jwlfxh4DH7LUDpNeKBS3+gAa1OfCJufwjlZYysm6vmkfYJuxxYDHQuIuWytBdozaXlUwbqS5NaCg
I7nF4KfZaV4jDizzLDIYUkL1Yk4q7JiMaIcmf8hFgp1HrshBRVYQrwiTFFHcQpyKLM/iVINOhNyq
xeClkexc/4Y8UwyClGaZjThRaFRpAlUAe+X9urixdn/dCg+oVAY6VGGItamFW7TOYiNYtNcDebyM
41uRx5sf5+0SgxZgEJmM2WyJky9PdYOKaXFXqO4kBJUWyNECiQUO3HMOMjtFli3jWJk1dYs1CElj
iaDWjX/8t0/INkutZaH2UjSDwcCfXCqqKelolqezRPJh+MybsKAbcgWb2CmyIlJjDDCrslOGmAKY
bUF5zVNvCH8Y/Wuo8IqzHC9kZ8jUfgXh0DDIztq5A8hbjdGW2we55GmWfOy9fw8ZGgMZmbaOqQSy
Bqc2/PRePcRe+ZnqI6pniP7Z6WPltJ9+O5HL2GRAo1LaSFPSiDjDYmv5QUqeY+00z1ZvvFx3kQ+x
P2OIfuXN/Sz3ZoM3LQ5ZKmOoIcJLacXUm/HFiBRL1mrvujWe07PIIVViPY0jcTRJDBqzPkx5dorT
3v9vZhjkWMNcAlcOAuG4fsaLwxoaPxU5sM5zdgYw+qZu5kXChwulEmX00zKfdEzRrV+i+i5beJKZ
H0va7/dJZ97MYTepnVmlIFRqL310pgdWW0d//N455S1tl7q0Vlu8ignnkOnMg02ZjDws0c7kiJNu
V7l0GtLUUTTo2GpFcH3TeKaYqKPB+GWXpys2rTsQ8qkyZ2sO7yP0Ql6387F2cfmUioYnKMa5IS3x
3uWFuVaXlMBQjhwLOcSOCWLRLig8XnX5Yz6HscQsSWyhddL2CKS61mpvBKuzpVPhI+d+Z1gJ9LBT
dzrwJRFpuPQRht/Wx4RT4bwoo1wCGJOX8YYG3PNJfax/UQIu1Bu/8ZpW9g/CmzkGHmcCEpM6oa/O
xsugRDorNyT29C6x4/be5PHm7N/Tb9YYYBz1SmmkDIsTj/Rlm6CHj2rSxxwE+Zfg480O9dYNLrZ1
madNe3klzWjlyNwwKE8oUKJbdfhccwIq+omu7RgDiyma9Pt4ReyGoCpYcrCIQoj0utfTP3HNBAOJ
KZl7oodYTwSFh2kOZrQgzOtZnVwT41bXbe2j/Nu3Y6CxI2shNxFeXmZPnLqLTs0oOH2mcxCYd7zY
IqRslkQpZWAiNCWql+RgnhJXcEE+EaDP50h8YjceX3KUs1mX18zGM6JMHpU0hwdObXWK+8WqSoEH
UZzdunjnxoapVcjV1YjbKEsLXg3QhFHc3MnOEGGwlFfhiGFDdE3rv13pfA9YbL+bohSIdTOc5an4
GVbeFP3F6+v42EbKmGDgIp+TSTCEBO+UX1AWu++9NACV+SEMpi+TN9zoEB9xFau7QWD8jRdVcRzz
EultPmult2XUpcDjqvo+NCdD/FmLnCrhvzxm/3H+i9NubPSk0MQoFgl6wEJfuUh3mz54h/+Hdgbe
chjYkKvC7DUiwDvQT4DyrXmEaMF/OsqX9M5mNbOM5qVSECQnnk5t6xfdsY05yPQv6QYDdS80Ipog
Q3sPtbqWFJlA0yjz63xRJYhwinVXOFMm+AG6LdeXtB9n/GOOjaTmrIaae4/rfyW/hu5TNR1N8kUH
2f11M7swgQkVELyhEkZYNalWmEgzLXg1xGL3VIvpsZWL79dN7APgxgYD6h0p8lJdajxag+QAkuvo
QbCN5/oyxQqeVyvB/KoY2rygcNfvkF1HFQy1xA/do5gv7SpCZJxQ0EeZz6vkm4RTWNl3io0N5v6d
p6LNkzkmzvLQO7RpprJz0TKeW6iAl0fzXo44+7V/428sMqcJXTNga9IkYN+qu1Mr+ZrYPlQROgr6
W0VPnaSf3FSun7V+Li1T/bJGhXt9P3nfldnOtZKkqlhxR2f5UTVk22iDptQ47r/vl2+bx5w2Es5I
OygTHnzK9zk/D+an64vYfy6/fUf2Vs7kRiwkGXcIlaZBV9enyJW/1K5hxYf8kGFEXvSVR45N+vr5
EN1sbDIhfR/1QxIhHHBmXIrlA4kKayV35uCoHUIDJViqu5JHcrT/jtgYld/jlijNhoyhVACJAo2R
OHbCtrnTC7zKwvxWynUoZ5SnIRkfs7rkDHJzPIW9p6U5G2Nhop6iOQCwtfYIr7mYu4/MRV1OaYXw
CrA82YZPWbby0hq/KYM7o12OynXHs7WqNmhHOJtJv9u1zaSL39w5ej4XOgHFGYIfyrSQO8a9EgwY
iO59sO58uW6N9yUZnJGyshAEA5FWuBZuMyNRIDcutBk4YcHupbPxFQZcammqpLhHerGtz4Xsq+Bt
rPrJUqNf/205DISUqORHQ4KQOOwVNP/1RyHs7tE4yvE/3nIYEMnjsTcxnUgcRXxO0UgP2vb1XuSV
vnejYFAVqjIe6ahsMKdaG9ou1VWEipniTYaDKTtLq8C/9KKUHJ/7yDBCo9KNKeYsS7GSyUqh/V2m
QvvdQ5JZib9aMohGBHe0myB3oQ/lCE7so0J3Mr/wqpr7l/nmJ5D3bh/FXYhpHpxpRXnQ58QSzXO0
oLURfHq3VeWVzSmrblTDjkxvmW7E0ppVEx35vIuXftQPp2/zM5hjn5VCL8tLA0/F02NxNXs+aVDc
bDz+nAZ1xmum2IMuLFEiG5nihKHbgqe4/zoN4AuoD5Vegtb09Q+OxmZhzEknPZQGMiNDQKaPbt98
xiy8rfKE5fejiI0V5qAL7WAaEdisUcu6YKan3VeplQSzW7rg3edlIffjpI095sDrxmAOpCuo407u
dJt7s+Tqdu8S++KwXslLwOwC5sYgc/TVsYgXejU4mn7bit6cBKCivb5TvKPAFlY1Icyjokr+/+rx
Rwe6HX5hK07mD98Hh2rb5Z94fWT7L7e3lbGlVSVNSKQmCGvRuhAobnRUBB/pLLSFL6eO1/DH2ziV
QZy8U5MRzYuw9nX1okMH3kLjZj7OmE9SDhFXO5KDpSw5KDRRK6nJDGxbepzqn1PtLSmwVDwkE+cK
4h0BlUGQJG/nccC8kNP30zcRpUEjV4+ZUVm1KrmNnj1VJlopE/1nUo2+IIS3et34HA/ajSE2e8lA
y1jOJSSsGuhKQ+uOeDR9Jz3Otol2g8hROJjJORJs6TWpyKqAIx2XboWOvSDP7wfe64SeqitQyXa6
Jpo5k0HBVUhL5NkREe1lHoqXIOGePAZOknGI+nXGUpaj4aPn5SF2+sNyP9po5Id8AyhJAkxhOf9x
txhMQZU3DROaE+pc5QjpBjd2ym9JcKEGuOPtFudTsoXXPk5HQV2xxDxQvQ4CsZP3v6gQcpyCLb1K
Uaqi/Apl8864rcADo39qZ85TjrcSBkLqEUWoaGxlR19bNyyczNCddf5KNGsa7gvTV3nPDp5BJkQx
DRlDWSEuG9q4+fenwxyLz2sn4306BkAicS7KgtAUYZFYkmGN5UvHUyPi2aD/vnlkGADDWelU5Kcz
TxtvBuV7MfIaGHZfpW8gpDERhzBEi1nkuMaWY3jMjv0hCzAyZ4sHXrWCA+4aE3RUojE0ukR14G9S
R1J9rfsyNh6ReIJCPGjXGHiYlALcpGOuOMULuP1xReq2cJ4c9ZLe5MICb48YWFiiEoLfbU8bQFRi
h/7gN6jAIDu82goYL2+JC/6jE+9jcpyczQ+mrbnqWdXhplQrKGAiBaUaqU3AvL8IzbHNW28lq5Un
5uE6CnJWy5ZaS0FpZlHGae5mZ5AmqzEOY8/TPt5PWrz5pM5gRpFAPWYdVkBtpFkYZTL1g5b6wuQM
Y5BrI0Q88K53r6+M457sWPQ41ItmxgoBw1/QDvdi6dSDN0+Pxu/rBr97xekMcNRg7NWGEBmZMD1M
SW+RyQHvhnV9NfsVjM0nZKBDz3OllVJVdqTvYCuBTkjoaCAPlB7jW+mR+IZFJ5Xn1BIPkZN85hin
S7gSCOgMpsRipQiDhlcMrX/WT8Lt8mX4rn0ZMcBI3PJcKijdcBbMc0wGXTQyKfmUAsbq6LEUHTlM
rFJ8vb4ung0GWPJYXwahXhBCKehrED+3YREAP3mBBu/rMYiSRFlqNDSM+lubJHNTL/uJQqgtQZek
eYJW5fP1df0LYqJ6oYBEBxKczMeToZ0BCaCOPmXmi97C/M20FasJEPryaUL31/dmjfmMXaEkY6Eg
7M0VJF8VNNkiaV4e8s/aU3mL0NdD9ukbZ4X7CYM3m8w3LUttNNEKj3YDjKfEyos8H8PyGby6iu6b
GGNZbN1wht+edr8kbP6xajD9MKaYR6PeRQhFzHu9fco619CtJuE4zD5yvVlhMlBzOFZLPteodKje
MB2y5iwOHigzVl6TGT22H4/1myEGlheTpFoil0jo4rlkuGOCqW8IRoBlgbNb+wftzRATwqkY/1i6
HLcM1AalykLHkpU8jClccrXBauKhM9AqnngR3X6rNGrW/38MDOq4m3BLK7OqJM3lKp+d5nbwdejB
RlZvzfZwg2QyBpuccuLEx//ymnmzyiB1JK2xOExwTZrLknMrORUPlR3+oDLT0ovwQKlAhNrile/3
I4g3swxGp8qCQZoUi83Nw5Qeq8iSxsGbwtya8ue6L+zot5l66WkwaDOTKkN1lJWfHtNwjqsQt4Jm
3gv1UU9fGygf/TYb6sUKdPaQyIZqFVt1SHNx6KNmQGqwaj+BUf9UQgmn42ov7p4FUGdhggW1xQ8a
zE0zGJDogYuW4+eIHEPhVy09qAYvOt/FrY0Z5sghKV7U+oAXAL0LaG9WdCwPpo8w76C5108dhd0P
p3tjijl0Sz5BR4g2xDR4ATQ30aBYpn6rZ0gM9m4C1vjr5nZRa2OOOWxKg2d8cZkkaW/05g7CnHaf
fx40v1G/Xre0iyYbS+wB05Y1WQS8pRW9tiT5r7n6oSqfr9vYL0RtjDDHaZjLHC3MuLTjm9kr0YBb
fFJ6R3OgBu6NEGmySGqZwcBBSt7SmIubpLHZzRi2csbyy5LVkKWKDqHJa8vaTzpuFsfe2JiUI9Bk
QrHLqwNEyL4IEgMwTFFiuohH68E7WcxVrdSKkA8Nco5S8yBEtTUvbiE9QpH4+o5xPh079p+afbnK
Kz6dQl7j7LlUT7PKuZg/qntcsOgfkDCZmzktSn0CgRUQL01v5ORHoomehmJvVon3QF+3MWarHTB5
XoyuOn9ulshXINuZqmWgY0DcHDPHxIGsCbowwROsxIqXmd9No/OVJHLicHA7vQ6uf5f9l8PbZl94
jDe3YCWAYValj6/Jjh7BH3xDN732IF50npHTi4LJWY8xiuQCN0fJczR2XrGv26VRQpyiHCS3nV2r
37NQd/rk1iggz3M0zMc6lCxt5Om68Y6vyaCR0IQN+udl2mFeRO4KJSX0lNgjshWaXPqE/KrrgtLw
3slNY8tRaYULkpwF1Y9frETiBY77iffNJrCYNRYphCbwSDSMKqhz0a4TI8jy0Gsj5dmQH9Grc4cE
gN9H6cs6YQBPiNASwhvX4Z0RBtRmNPgRNUOMgG8h577R+zXxrrsb/bBXbh12XH0qMlqjleBtfeLJ
QnuUKoVzDDkXm8mgVxOpsxgvOOltCEl1pC4iPHtbjPV2gT6eQTV4fUUc/DIZ/ArzPDPVAuF4GfrV
FCx1bS3zzThxivXXPxxh59PnNNc0kiDLpTTfFW16GTvt+fpCOIcC9JXv4+G8lpswpE1o6p1oK3bu
NJ/6A/K2jupTpY7IGQ4t5+Nd9zgiMvFOFCVjZawIhusERHHq1ylGzF/9dX1hPCNMpFOkVW+MCOqc
RAzyZrbA3K2ilH7dyPX4hoh0/zYwKkYElHUJVjK/go4WPOZBFP5lpj/4oSh3nxiwUCYxz4UEGe88
ALO8L1jtXeRqQfNdPdIGu+Fz8sSbGuCtjh6C7epKMlR9j0tiMdDx29wZyuKbnYAMZPyqCly5Vrrt
H1ACdOsi+isMGRmK9+aWuQIZQ33J6cf3qL0c9cfcam6WG7QPOrxGrV332Bhj8KKtRB0ckHjm6mC3
R6YCXPrhITcWTgDMM8PgxLiQKJRkPIeaGXfb66QGXe1f90F5N7n/tpTLv2+2SYsRSqkNltJ7hk8Z
rcN7tbByr7I1p3Mku36E4M5Btuhhbk7563XzdAVXdo1VJawysFurIfpyRQyL00oM8QVfPvDqgZwP
eWmb2SxSFtQ2b0IscpkFKzRvpvC7OnLeEPu5gc2XZDCjC0Gr1RXIL0pPsyfbstv5sfN9fShQLaEa
GLxRT96iGPiIm24BXRTgozXPY2830o3AC093z/BmSfQnbL7bGtbonDNwhgcy3qztgxlG9qg81dDq
ncKBc5nw1sMAhjmACrwSKmxS6eYkyEZ7qP7kRtyshwEJpe2KMjLR9EGkl7K/TfrDdXfmLYHBhXCV
McuZYwmN9DALJ6F/TCsOJtBdvXZiGEzIR0PrlgT12EJ5HhLtVoXk7/VF8CCBlYgSQQdTJSpykrTz
tXa0x8bVrRnFAbRmF3Z7SnVr8lDUDujVMWHIjXMv7sb4ugjuWY1oKiVzee926aTUg4pH6mX2ABpR
hygw/dSqbehhcT7nHgBtTTGHSJZioxBbeASy9ria3DI6jfkZSmfWHHnL+DPjfd292G9rkDlSYzSm
ySIDJRroseChMowQMbHJUvM+4t6FuDXEHKd16Q25EnB50Nkbxe7QAJf4M9QyKm85/EnibmuMOVjV
bPbTmmHHjOzXKGLasbdM+YE7w7zn/FszzPmahjxUe1pblMmpyL7q8ct11+dtDnO4+lxXKoiIgnFG
+2TqKAPgzjNGZ+JyA3M2h23eQHedlkl4ReMFXQa0N3j+LD32Lhq1TpEj8rpudt+Km+/GNnGsKQ50
SLdH8Su3xyRW6SkpstaD0wXI1Xu8PDnnVLET9PXYyENdw/cK9KAOTqqCCNJuhNkypCcTEz5a61zf
uF3M2q6QgQwxEUklJdi54aj5SAe582f9NqcKFvbfCjEJqBZqcI+1ABFez+u+WyKdbBAJcjgsD6VS
VqLaVbgmxepFi+8jXlVlf/8kIkIF1NDJB4LAMlyHyaCsDuG5BZMJcrxufaJiJ5gZRVxW8RoXd/dv
Y485ZxL4l2dUaJEhB+8y1E5qr4dGAn3fhU7kJ89o+05/gRTP7W0h+KOvuTHOHEIxHrVKqjCYWKwB
6X9Wyu/SRuJ9oEuaKkOiGvkalqNQHoUlUVQDt4v2rQQNjJpakKe+7o+7D66tEQZ9yTCTCc3/MOJo
R/lYP1P+meLcW+KdPNihVTmJF/U8q9TL2eBga5WB4XCchVzpwIAg+oOreojiff1Wu5ltxQNRxoE3
dLDr95svybhJVq4N6txwy1mNbcD/qRSkM+dD8pbEeMPat0k+kwt0Gcf2KXLV2zC2RI8+7NDFfm54
bQK7pe7NR2TDn2RYsknS4R/aeYCyIu3YjfzqBnyMNp80aC9i3BpjEihtZYD9mI5ZZgZCOUcSXufk
cP0T8kzQu2gTxOeQBcsSBFlO0XwXzcyO0YHfPF23wfN3lntPDdG8Pa9I0rUOTQlLHu7Q2GpRoUSM
Q5uPHUw9GIWlcXpW92PFNx8k1Ec3q5OXtanrErm0ZnIo1SRYuRCsthfSR/HAldLYjRA25pjwregn
WUtp9/2AZKQYH9I+tJb2QRs56+LZYfBjBCFXU2sxQLB7VJW/6uGlhCRrOnEQg2eGAYxZzoxCw23t
dNVLNBSor/2KEkdbea+WXf60rZ+zUCGEk2HQaFQirllamp9AziI7h1+W++amPKn+eDTuIDhhJx5v
UHb3Yb61zUBIWZZhrRuIDahol+yCBewE/VdXeCkCDNYHwrPBKxbsf1bI3GqQx8MwMBONLGOhrTPu
HycsMV+2nubxl55LboWVc84dxYePiP9miXF/5HjbaRoRSLbOgCGzzAX3v+JoIHhofVnnWdtLFoGs
/J91Md6vCiRr4h7WxCMYzpzITfzFGwKRm7DhfUDG/YUe8m5zgxggyo7qgseZky5Wxytk7SIjtGNM
GXLdhsmGxd2gz4IYT8SRWnD3tZovKsTKCsm+vkk8MwwALwWYfZMSWYHStDqMVNbIg/KSTzwbjMfJ
vV5pC4qVjnzW74gHmaSj6ZKvwqMOpoWO7lBvcSdN6B/94Hyb78c4X95BwhCEyCibZ1bnZsnfEWJg
/jXktuz1NmravEzePt5vbDIuqC8jFKFaIFayfG1yl7SnWvOnBKyZst0JirUoLtJgTf0f95BxyNAw
oxkCSsTR21cBVExT7Kh/xBSnb9bGoHFW6HlWQpHHaTAEBU0oqgru5CcqcIn8vHPdK7lfkoHkSmpD
eZI0OiMBLcMLw4N6lC0IVts8COZ5J4PAtaSVYT8U6NadnDz6Euu2yEtk76P828dj+50r3JfTVOPG
pFmr4pC4GXrP8Eii1JzdiVIU8Z5J9FdfcX+207kYQXcuUBqOFLQF0qE9qJipzLha25yPx7Y6J1Ko
oV8dWKiP0BDC1HIJISEOfvBsMPARmuVaChESK0TwInBlp8dZ5aQV9+PqzQYxaBG2Uh4n9F1H56Fp
Qmo86RjCRquSF3m8vdklGtucJZ3BiWXUWrORkCfVzqMDgVA389On9rN027uKl7pomXNNZ/H5/Av0
kF7zCgYpljSvQ5Lg7Sz7om0cYxu8xWhLpDRn0q3+CT3/r1QsLOYVlbnfl0GPVh2MPkbr/SWnJNsa
FKsLOwRZsuZld7wMz+4FvdlMBjwisEqJYOXEZjavxYL56cbSwqMiceqw+3Hjxg6DHEPUtVlMebIU
n3ixnTqTD3JayKARsBZC/9mukdHpf4Zu8R8xi+3MJYskhP0CMNalX01mjSD/74U/eZq9rc5gXn+j
2KWtaBLJKVpLhNB2cRowMc3Bec7ZNpjwQxEQ/swLbkzZT59lt/EFG9lmCYq5lJ+ohZR5fo4FjlWe
UQZQyimrR1Vc6NBJQIpzKj9nhOcb9IdfOWlsM25RNmE7ykB8ckeJY0D3/yNH+y+x6yOyfZwAgHe8
DAZQUl2Oh7mAtRGieCsIfiKX8vvSy5k/Us67nA0GRZQlFIZeUiXHVB778daoTh1opsK7zDwb6+0Q
euJ00xNOeWz/Fb/xRwZC0pxAD0NDFBn9WmzQv0Pc+5JINUpUfKIfGFTyIu4g40dlMZqQo32/Bv0f
wopgJgpY9EHWTJPhEMrDl618JSjvRo/SZnQ2xlIC9evsTsF6xBvfKhx0sEt2/4VzTvbd6Z+fweZ9
tF5bhDZCg9fsSZ5mk1N4LweaRWdtzcnihV/7B+TNGnP000FRY3lEH1u4HLUmSJDPajkuux+fvJlg
Dn6Kyn6XiCiur0sLhYLDOATp/5F2pb1t49D2FwnQQm1ftduOk8ZJmqZfhHQZ7fuuX/8O0ze1w6jm
e53BYAaYAnNNijz38i7ngLy/O0no0NF96M5e30Fj2/WdDTKXXlyqUQL/NSrSGNtrKgFNtOajIPR2
1im7NBKf0atjm+O4S6XmRZ3HXV/Oe6WWISU433dDeqdWw7GbsxvwLx4ga2fJdeOE84SWej1ItPVm
KKpDSX7MBjQczTLQo+Zz1GpO3SinaGi8uUt2km7mlpy0ni41t1H6uorNbbbIz6Dax0MoAxrp4ms1
a44ApRDIuqx+VGfOSFpHocrQsmypWWkVQ+r13WLFiXDTGd9DTXfIVDym/RJM0E7XOtUiah0UeGdk
5Nss1buOVHZjfFu7yK9TWu0YhWOIELSTe1s1P4Nvf1rJJ9yuyFrT5YcQCq29zM+hWd+SMD/q62qp
ReuVuOYxJQ8dJzdTGgi7CZWHrO6+yyAzcf178Y4gE5BJ4A+FhAnBcHnnFW1p9as9iLwmpz/g5vlQ
MLi5SgSakQOt2fmIy93KL4PBQbcq9Tt/V4k5Q4nCwGaHpgij6UDXaKqtKw7N96VIeNU0ui0f3c55
QQxIQrKDhG2pofESqbKwiXw1lU7XvwyNnq6ZYKIrJZqmvGmwjGlykJySlfsuvc2VYCUvyf9by+Q9
+ipMhKWVzSJOtI21a7tbcZW/ld3oX1/OdrD4e8cITStd5GgbI5yydp3AMNU4KdSAY8wzGse85Oza
5pzMhSNhiXaKIUtItuD2GF+1vXKD8jqINO31Hm1gDh0Ham8hVnjHQ/Lt2uP50LF6JTmJNEzjobso
/zJAX5mSDRhguuwDGvNHT+M+PnUPQwDG1QCpn8fre8u7X4QB3UEbw1qYIFpCn1XaawN/Gd1Ub8KM
6T2PdIBzMAkDGV2x5hBDBKtOYla7rAVfl6A8dhmxxugn0QrHSO45y6N+8MpVYEeCxAIC2RqgGV65
eiWAD6pMoeyHO34thndMGfAwlWbMdQ1IBR7KdrxN+59R7KsmDz+4X4wBkDky4sbIcLuXfb0b/DEI
vcmpLehiocDEa3Dh+GTCQImJ9IE8iDBWz+PTOs1WYRB3CWFMNiyz5i6O970YOOmMuQf1EoK5dGf4
tHdn3NPeHVqm5i3tDymf37jC8uvMZB7zhNLHJZ9/dR9Pg1M/K0fjIQ7G42IJ0OjmYAznjLDkOiq6
NvqeQsw6Pvfr9wXv3ix9KVpeBX4z037GFJZWZ9I0qUvoY14o7sbCmxsn7o91/VCvX0VITmmYcOAN
hG+GA+in1oikaip0CN+jtJaos1DMdNyvJ6eqJfumQHtX1wbXb/QmhFyYYQ5IEdd9olNeAl2JfmbF
6s6x6mQZKIPK1Zr6+VUHO8J1k9s37rfND0ptQ6+Fdd+gyqpoazAjwa/3RWCY0pFIELENB6sufyoo
K0sY/0rECWMMz9d/wWbMcPEDmGg/Csu0bCVUyscGb++xkyGIF//V6+3CiPz+A3ZUOkU1cGbQA7PH
OM5XvPAfQ5DerDaK137umwi6vl1f2HZryoVRxv2kXahrIWL4t7Sr+NTYsVMf4s/QIQ56P3S5DELb
l/7CIOOCVNFI167Aq6ZzITmNlhTjk4AuH81yZTQ5lEeJ86rhrpAJYFEjJcXc4MqHxxXlw8ZPjvNJ
8lf7Tcn9B2/qlndUGC9Ut9ogdDm9hmPsiN3wYFQ6p6mCZ4JxQJnSNRisxJxLi2mlYSebHKf91k/9
wWlffCMGSmZt7o2EZmbEr41bg4Qs9trD8qMHC2Hh14fRnsAf09rmp8Gq3NlLvJizwk2vd/EDGJAR
R32SVbrCsdtl006ZSktZ7RzzYT0vv3YdNnWWJxbMjmG6NMAzEh2z+XGuPmki55Jdh0z9LVl0ET8L
dVaArh3JtHqCgrlda4Mtx34KrniUK9W/a048b94bml6Yi0VdKSIQSTrpDeWWKr3CniYr/Yxuh31u
6z+uIwhv/xgAIYMuLDll9G+hwZSUWhCh9QZenecDOEfiDVcuVtWmYiOGCip4QkCp1EpMOCTHBIRq
MvLIDWQzyifdqbkkUJtMNfrFbrLwkWS5NnSAD0Uw7UhvLHlEWNJGFiljWxNMy5jjwywJT3HVczrd
NoOVC9MMlISj0BojfRpU4DTNh2eJRG6ca1Y2jc71j8hBFHb6ph2NUCVpSpyWnNREsvLp5bqB7VOC
3AwYVEUistRQfb2moI5DWBnJuisN+6IK/VD1rxv5Q5xwtsLglqqOnaSMyIgU1e2a30A0EYK/XkRu
hOSuM+7E/GZuTHdpg5HXIEMB6SNini0zgFXNwmJ26lvYvN4keyQVfAWsDry36h+c2W87bJVUUFNT
TrI3nk1anaK0P/pJd02/dOujsOMVUbYv3dkcE/fUURx3lY5RgkLA5Mh4S7LCajC0rbyYLU+uYxsl
z7aY8MdUlAXzI+isj8n8ICuSJda5lYJDbGjXQBcfzVx3r58Xzkf7QAhViHU/9pjAGYhHjGet9KMk
tRr0dS7JE5rGSS/zUIyi4ZVzwlJDhWKcFF2DYk7nSt70FWLkdnRTvoZ4YFGeJp5MI2+FDHiVciiP
Ro/AuRb2A4TXyt2aPBdkJ+q7yfQI97XPWx6DWFoyGEW/4huOnuLph9SLGqsvLBowQBXdqp9a3jfc
LhRD1+B/kYVlNlpA8lkNKQrFlB889keve41ROu17izxO4C9AT4RT29Mzb3yLBzY6AzZmW4JgvkJm
I8sexMjO18xe8lsiPSi6o1QBiTCFYE+laIXFl+vn9m2s7topYtBmqsqumCQcXFpVzZBUUcAgWUJZ
6b4+9BDIjCDplPv6Xg4qEXnayImer/8C3uLZ6uo6aKaQ9MChX6wlsR3fGQ5BX2/pLn9FhaefPzFb
Zl1EfdAmmuhGtdBSxk/phKbNtbVG2W6FmzIOtHrkQAPHX7FF1wIKxirkpAB8imov5Faoc7szOGjA
QVeDCZ16UeoUocEm6qZFRgM6Y9YSOcWADsu/qudebCENAC6ipzWREMSUeJUoXVBFwZiDkT34j2eC
AZu6QHdI0eAm9l50q3uNb7rzntYKCpxAnmfajo1+X3u2wFoQsYi0EEBaNK99EC/IhR2M4TNnSRz8
fKuYXWxbVmuiIVN3q1qDGwUZZWOGfCWyYtbyA1wZXuu/aYDIGFJWOA03vCPI4Eu3DH1Z9wjj+/4+
1u6L4aHgad1xrzEDJHozIFQzACSqNblowLPX518DN6Af4iMmxzuwhCzdmGbhaOJSoWNtN4FJk3KO
KCio3ctevYf08n+7xCw5iyp2CshZcCBFiI3VoydlHUbCOMee85lMJmypi1xfdVDuObK4N0EOrpwI
jy9nGyd0CTLfQDnCNufHxbBmYY/LOyuQ3hye5squjNcERe2OF4T9IT1ztsUARVLLZSZHOPHLfnob
QYnBg2glyEHRw1761TduGnh7B88m6Z9fXLJYWlQlXuFI/510xOz6hJRQbpWv+HaBBIfm8axu48fZ
KBOpxKJMGrPB7apM+O4G//ohN48Db6Rn+2F1NkM/7cXa5LjF+9HEdmr17Rg/TuYLB6F462BQIiXy
MpaQbEBAifEJuzuOz4XfW5h/dd/ocD10P+x43Xm8VTGwMa6ZluiCgpqw0PhrGe7EpHGuL4yzLrbm
GIdLlncVmq7l+iSYrizs88EpUk6m6w8A+Pv7sCXH2Bz7tuhwtdS75XPthTtKBaj+Q2s5ID/h+Huu
NQYrdGVBHzIdkZ/2oMVE7nMOEohaoMHi/+AhOR+JLSxGerEaY4zRaGgBBWsDXcKUJ33I+0j0J1yc
7j7F+FNE3UcV20vvjSB/zQOdO09Ot+VjuHv+SAxAiGaZRsmE4aR4J3kILI7gE31e96tbYBQaqfjr
J2/b55+tMcgwd2u1zhKSn7L4KJOHNvfMFgwhsrdqq1Xqop21vGh60zESIoqGqEqmxErPlbKqSFVo
UgTsPs87dMI5Um3TFEJyF9rxjlcG3kTcsz02i1B3dScKNVQYwsyqo5tOD6KFI82z7UgubDCpA0Oa
CqMtgeqTXd/QrrCFkmYnWBXl9jREi3+/No8j0Qmsyiom4hiwLQ0zb+oKlzkbnpbFV5PKKcTbjEts
uHmzLuwwmFvH6ziZDS001yn6iL5JPHG07aTjhQUGYFV4e3ArUHUTOtWla9muHmNb1URbEnIMKK+7
KFFcLcaEhikPvOLl5n07W2exFxwb62SsKTIxqAGjEuyh4/RHtlPc2s9t3lOSs5ksAofmKnWFgQLU
qsfWmjR3ZhZxIunNG43Ckm7iL1AMMfih5xNEnSc44ctGf75Y7+atujDDAEc4t2Wa0WG8bCn2zUis
clTvtIJ7OOjN+QCHF3aYY66H0zBqJnWNQ2G1ndMrgdkF5vQ5yT1JPrbDizQWVsxLcW7nHi/sMse+
SFphUOmQQfi0vNHgx2C/1J8w0eDmruDwOCl428ncgQFpxwgMVBi7itxKt9NiJ02761C/YUKBfKSp
GpqiYCqUMdEYNTSCW5gYo1e9hOpngaRjbP8nIyxXxDBNJlmTGjISarcX4Vf0RvIbSEtdNyNvOBEs
higm0USaDWOOxRonirmkuLXSXXhMP3VWY48B+ZTY4S46Vv54oKENyvU+Ldc1XuwqL7y4cHs/zz+B
OSHqkKWzEeEul+1O7w7TdBhHTmVwA+PfrZL5ZGsXd1oSSXArlV8PnZUmIKawC8KLArZitUtDb11j
F7FNYi79pMfopTYDetpLpzriqZrYFSjTp2+8xD5n594yfhfWJHWNJSnDzsXJTZb5ZfnJ5FKscQ7I
W9X3wkYm9XlZ11jR7MWfkAx2ip9EsVqwlvQQzhgwj//j+pHkLYr+oAuDZdJXtd7BYLLaYXo7K3ux
cq+b2Er/4jOBpVJEa4QBbo33NtR6WKDjBDCcv7y1p/40b5UT+ka9ljZkPYW29hShQM37Xn84Hme7
DNj3ClrihxnPfvGesgxIwRjIP8Y97SpofelvQuB3y2Qv99DGRDQJ5aPQ0dbfoTMSw0Ge6EFtgas6
v33HzmtjrnGkaeqkKMjTyApituxebb4RM7OknHvJto/k2RJzm7MY+Q5DXiSnReslaG2cBCKtdAgk
P6l2BsoXzmnZiGwut5HNQFVx2Bdqhq/WO7T55DzD1vuYLwyuW5M5+8jmn+qiUpc1AyKHRxR7QNqk
WuWOkitrO8mXvdRL/Antg70F9m0qqO6RQ2kXz/wR+o0Y692y6bZcXMSBSkCTDiQca/RaZpE18x4U
vOvATswPOVhzR/2tjUjxtMYKd+ENhnkTy/Aox1i4crzd5taakoyjqBLtA8VYKCxGYpZYkaAFw7xX
q+cy76yiEOzr33ATwi7s0J292Lk5FNssp0EISky5VXfqd2RbDqbKeS3xlsOgmCzroyLTbEc5e6sa
tP0/S3OMRh6vweY5uFgN/RkXq0kXYTAb+ibrOu0EubufRdP8/2Nt0J6ePwwDVLlQdXPXA/OpNleG
IfYOHFViwJtfpMDAxMDvzDAQNUxdqa2Ur1yKT6qxz8fPyHJY+hQYiVPrdlzxwiv6u68ZZJBK68Vl
iTuME2YQ0QQDa3qP0pOgHSTz5/UTR3/5FUNsuJiTPhol2s8/zIOVhMWDXow/QKl0L4iiteaD1SYc
N82zyLzU00yXepT5cfi6xpJisDfOEI9ezUAUexDcofQRS5zru40X52PCMowlo5guvYBgWNJ9It7L
QGMhtvr+U63exfLLPAV9uG/I3cC7aZwLrTExiWkuQyzX8DiJ+aD9bHVPzzmwv0Wvfnk2NQYzyqHo
C2LCBK3x4/kM0q3GEU6ZT8VN1s+YYXBMR3X0Bz4d4jaOQK9ChmAFVAGYT9kNSBrILS44OEXDxs7N
2ZYVW5BU3vfb3sazIcajSE2DWcpf0qiiTRVmdfBTwIulr4vT2hmGDPnpna35EGzs2Sjz7fDZcjmj
z7X8JgJZhYuqjuEUX+JvSmvRDor62B2kHzXaVv/mSp7tMh9UFoscamVQYENGsDIOeXE00dqpu+Oy
Wkv4eN0Yb2fpn19gdBKPYHYQJYheggqp83tMu+f+fzPBuAEznaHC2sFEK/0zV5AC+VKunGZm3ioY
NzDr5hKPA+IBMM9a6XewRziZzCuu8E474wQMMs3ZQEmWeiOQ+7th2IFiWZcfru/Wtqs5f30G+XNN
6c2a5oNb7WetW2Gi27Oe2k2CiywMHgIRC7JkvEEMjlV2mpVkyVqScP7lR3EMAtrL0vo8Ppbt72RI
eDiJiOZZ6sMsXFbDTLE4MX0ms62hwSJfOMeNXo+PHu23DTbo1udxndMCSxGzfYEu/Xp8uf6Fth3Y
2QCDenlTYHSMUANdbgmT10mGraNvoy5PlTLYEi+M2sqEAYjOBhn0w0R+XvfTiFDeXWwqTo7cdujU
brEbb9GCuue1Q//BXZ4NMsin4CCIa0QDNzTNU77RMajB00+5NwYuGex2qHM2xsCdOREZzz906Kvq
Z9Tr7YaApIGQQBp6fy56Dt7xPh6Dd+OqLJowYlLeyExbF5x2+t6IXlwGvezXvBkL3tIY5CtTaQzx
/MPSqvvc+G5Krij+MxuHVubk0Dn3ymTwrwiXElFUDl5A8UWFoAgoYJxFH+zrB38bJM5figFA1SgL
ee01HPwiskQVzy480TXBGwdHF4+5emuEvAYB3sIYNEyFaZiWnnaEdjdCYZvznRRxVrUN6/+uSmV1
L2olb4tBnPCRWpdm0iP8bViYkuTY2Rr8vLjGKqt+YUhxRcQY8UTr0CCmQ9tg+FK4YOn5KRXWelJ9
SjUTOeoOkzftceJqwFCc+DMyAoHf+/rIkJVOi5FooTUyycsO0V67gYKJPT3wxyO3ikrvlsuAyJzW
ZdbNAwrCyddUNr00gk4zNNHXJrUl5SvV3QHNsN2X6dP1Y3r9zKisUIY5tWXVERge0TrV+rO6X6Rv
101sUV+8Wxz9DRdhUw4Hsy4yfABFSHCdP67WehBs9UjzKi3U1nlzDxwnoIoMlhBzahZ9gsXpfrG1
PR1IMJz5HuwFoE77K7mAdwtkESXrKjXK8Eob1PyQaightKa3CLyWsOsIiWrP+31UpKxQtRz3u+pO
8fCpNa20P7TRF2UMOF9sY0Ty3YIYJMlIXieJRlBFbbRjqKlWCD2oEh0ysa4F5lh6clNZZrj8bKZx
x7G9cSJRbZdU1Ip1TfpAyNzhTR3FA55oso++N8ivCrfKLRrp7cGBsqyVZlZqzzxK94046J1RZmsT
fdTigQCtW0Pbo+/zJhVK//rCeOti9pS0QtlFBr5eWByU+KVqjmHCGUrZikUul8EmKOrcJO1Cn+7m
AxXfBkWxS8W3f0mM/A1tzztrTGwn5lKOileE8Sy/e4UujBs7mS0OIMgsvBgOj+MTNnzPO3MsItdJ
OJMSiKzrubfUqlWDLsSMZIskxPtP34rNRCz5mkqmgSaqDAyZ+aLdjWiWV4eGcyQ2LvS7FTHRnNLi
gRRSSdd6OAhtaw2t6ciQRIKgkGWUzvU1bcHwO2sMDGvpAqZWlYbi+/VGCcZDdxRQp8jQ5YRYK+gF
i/88555IBokVEpFYgDajQ46/yPEFtzy07uxSlm5e5YdzxdhJJgFV1jZLccWildY4s8WTx/94Mhig
yKUujwQdDCVNttqTYNiJrB2Uv1FrffetGLAo4m6olBH0qVX9CdJ7uuYMmKfjnT/OjWJ7jeZxTLpo
xVupbKSj2IkelGetqpp9bSo50MQ56iyhYy+lZVUuMFWJpRX3OwleH4HjXNptyilD884cy+pIdN2Y
qZbVW+c0CnI2pSSmAxAVqo1/0Qpx+aXYQaW+0ZoaClk4c9BQqb6DQDLitrpTIGVi0Xc2GJyIorZe
lTkD0CrFHk9AD0kOq5sLWyD9p7yavFEcLRk9aqtRW5MZfr+OHBznyPI91kNIxtlE0A/yAnWGDjNv
mHL7cCDIFwmeFB9kA5pMyqKWFooJqe0wsY3wH7P6LjUHnVeb+MPZOJti8EhToSAvmQBBqqup2StY
xi15h0LIDeWaS3n60tuIdDZHV34R+haDLqVSjb6jqHDN3u3MUzNyqjq8zWMQSc+gE5hCYdGJ1C/o
RLP08nYYXqb5AKj6OxdyXg4DS1kmVm3W4o2e/ENpxpVn09XuiEOZMEMLSR0QIfDG5Lbo+nD4f9tk
s23JmldVu6541UqPDXnJUjAfhxFg6iWN/2nHnbru9ewh4TX2bzVJvrPLRDdKNBhdizS+A4Y39B7Z
SZDsf5r28EXai07vR39Fg/jOIhPgTEK09B0dbJL90al/ZPvoiZYlkpfMwbgqJ87mnEx2cGEwC2VK
Y1yERjvUwiHTMF2pP14HDp4NBrfmSpnMqkdhrlsHK8vAQdIFQvMX5T9sm0EIHiTIlbL17XCIRCoY
iA+1uqq+RwylCp+q9FFSOQHoVlLinSVmPQK6L4TSQAFVO2q+aeneGlBpveKY2dN35ZRAjS615Oe3
iSOonHJ0C/5wE84Lpdt9ASatRqrWCGGevqPHO5qQMKzFqTzBaZ6vfzm6ko8e52yKgck57hXNIEDk
rq/h2fR9Cf6f6ya2HunvdpPBxskUtDlPcTqmPdr70HEf7TM/fJDAX0eFJSUOTlJsurYkBicHBaox
LQ1/iR8iI5D5tLuKBLx7tQ3H551jIBKVlXGOG8CxgrYcGQm4ITphpC8yjnLFk8K5bktjs3GDoacY
pEKSzCw7f1VbX1X6e2lZvNQU78YpDjhfbDte/Hdt2seknNoIKIFRJagFOiSlgxlpKEGljnqiTDiR
3T1EJZfO8/qH09hM3CIpqy6ndJJBdwTTm3QXzEZG4ofZVyXeix3nnGyD1nmRTCpO7Zp0HTWUx7Tl
2FdgK/ue8iRwr98ujU269Q2WpEro1lXgpfVb/e/iqfMSGKDoyNyHUk+jjtAdIaZt+PJ4n692t3J6
Y7bDKUkykA01de2DzMNUSHM9jCPe5KJySPv0mI5gqpuF0zzXLhETZ8H4dUeizhqFYYcW1CAuu5e/
OZYXP4Lxm3U7V5VUIz5dM69Aju8fE7OLIGh6gHD9P+NiSXYcUPUTbgJkI01GUJH4vXr2qICpTzAN
JEA67TAiDz2pD0TbDcKx6Z5lctKQBMx4j5vNs3Nhk/75hRMwJ7UqlgUwZgYxuihBckezLtN3zZnt
ZkdjMN6rmvuRmeOkaNP/PhM7V7S7E9WSHb4YlohugtLmNaZuYtrF+hjPE9ZpEco97kbXrPYo2Q1S
+/1QWV3iEt7bbSvt/u4DMi5IGZS5nWRkv2lHVAH3k+w0NMUlDvfdsQmdF8tivI9Rp1Kb6Ej1yL62
hyKKQ5DZ7J9RtNYeKPOybJVPau8oj9fvxiZ2XphlvJGeNAOExDBe0aKxWMIkOwYgnKnNnVK327i3
wtG6bnCLVf5yS9mcQpSGU2fSt2r0OjvJrehO/vJU+eZJ/UrHwnp/CMrb0sU0J/eccq4Gm2MYJFPM
1gnZz6L4PAw/eyjPZJrxUMmh3ZLhLlXrfdbgv02DJyLxkIyf2xpycR3xOXuw/UOgrkoUglGnt2N3
cUfnStDgsTD4Odkt5qsS6654Um8hVHArWkCJZ9453r4zZ3vMU6VDX8qajXTQNIm/SHJqSVpaWZLw
nLTSrm9fOcujePohkjofKja/kktmbeaUrv0XqTg9zaHTebqPyfSg4QQdnIvD5ldarZ50eULFO8cM
0iy+JIZhx53iytrCSVHxLDHIOrcJvlkP2vCyflHUo2Hcdd1RN0+c3eM4DTabsuRGn4LWlsah/a7B
3vXB4sUBgrfddUvbp/C3d9IZJBWhOlJJMtJgSx5ZoHaaui/XDWw/kS8OAgOfdS8IdUEz8sTPTpqd
3Zvu5Cm3kj84mpfus2fzB8ci7+gxMJrXE7ocFrp5xw5N6Z0fOuVh3VMV8MThAsr2vTrvIIueEdrE
SYN88ohkke6Z3+bAdFtIJsseEJVKFrqiBcVfTgS6nak/7yvL4DKj+BatcaqgFR68w3aHdADSmNDf
U+7FCn6Xvvimv+hqAnBjmtUAYqkfpAJwUJbcNGmGtn/NVMzURLZC0EUgearmzZBQTHjP6c205tki
m9nBSF4VlrSPijJc1I+anbgjpjWSp8Qe3ThoPNT8kOd0ZC+HxJD6g1sS2b7xv5esMLg5pb3YzSnl
u5ycanTyal90wWQ8Xj+0PCv0TF94A7lUpCI3gSu14OXSg1i8LOF9xWtY2Hy2XGwmE4sWslksrUHj
Qt1v0cUq78LUu76QrTG2yyPCCkJOvZbpk4Zw6S0BAUqDFAyhyCD5yVPrji6NYhIH80RWuUcIZZP7
dM9ritvOGlyskwlGk9KMtMbAb6Dyzt2tZFEhr/l+tWeXztsoL9fX/NYB99HZnc8Ig6JTkxKtjvGW
ihXphxgpXt3Fbt29xM3gLknm6qpmq+kaQJ3ej8nTUhd3SogQb2oeSuAU1Io+4TGZWdmoQQs3OQwr
ipdoBSoEkIpl7W5RRwu08E5W3U8E8tSykDyNiHlNSd918uAXDbiehVOVIusviR5aDXZaIx/XJDuM
Uh/M8zFVdcQys12qJSoCs/nNEAyX5NN93w47tVUsUqzIP2NYfc7viY5p76Jzq3q6jc3aIb0CqQjJ
HvXkO9EecrR82Vo5WjpJduWUrBZaia3SNI/VREC6Vrpx2t+FGkJWORrtnmBwEUQnuvijXrKv6SLb
dfEtF4lT6PN9Jn/Rp762lOxhKGcoP4AB2RIjDdbJ/FTkZWIlo2SNRuPoUyJb3SJzXPp2ykw6R0bM
3avMXOviCZFRDx65blbtWdPw07+Lg75vFHM/iaNjrPW3LBfRTv83lHKYd5cReKKoIIsae1gxHwNd
rjcGEMmjwmmCGz8rPhqiLexJwMsQUn/04axemGPOaoUKb6nE8Ff0OaMEmU8bU2XugMemW7www7j9
YdFiLdLA3WPotW0Ur2Z7GnuwFVReG3Nc4VtX/LUlMQ4/G8GpXoNO2ilv+hvDprTu+a7dKYHgQqzK
7nIMZ8WBGMS3oAzGc7ThNAtugvfFWpkQYK2iOlZbuOK4Uewyjm/GEbwC+hAQsMVeh5ptt3+29eHp
NIz1QhpA21I8oIUvlEprHb2qdSZx16vo73TxzwW5NvJIJDeKb9dpx/kJm/HVxU9gPGJZVwZSpNju
/MbYT0+xAyQ4yh7lCUsccuJYoz7p48eFkqsmm6AeZWsQZrSIyhoN9J1EZesKd/02Wr1Vf34jJPTX
1LpucNNHymd7TIQvgf9ZzBL0s5LS14pvRXNUUf67bmNrxIRyXPxeFHPnW1FpwRliSI70XYKsWu5k
kOONHeU2OTb4Z+8aqJTJwUwc+cBNM/BWyCBA1hvibGgwTj306lCVjhAc3rlV7SrcD/gAlzeBse2R
LxbMwMFCokodqp4Obo4Y3CxBimZR0vDyVrYyL/dlTh2Et0YGEowizYc+xBRWWB6K8jVSwX4aXP+I
PBPMre8Xo2qqnj5spEdD8zo5sdbs83Ub2yhqipqMSUlIkTNXTUFpsdTptq3Vvd4es2kvG17bfot5
FP3bXuFsiN75i/izqMq6mTUQ5FfrHWqMEBNUUEG16t6R05tWz2yVx9D4h7zaOWhijkSq5AlkEFAo
EPdJsAahA9pWaCXG+9i/vomba7uIBpmzMGhrH4ohvdF4THc+hnY9CXz8vHu1+a0uzDDnIW9xrxDV
oSaQ/8QQQ97Jlpk+T5MXJ5xTsf1o/71zLL9LSMyQFAYu8CQrt5U+OpHIo+/6Qz73bIM5eZALB3N1
jPzNL7XQDNTxfSD5dGIBcoWcL7QND+e9YyV8iike6izFJ8LMwI6KVOFNB7aGMAAkOcJOKm1uy8Cm
X7kwybyFajUVkoUg69k7kkdsBQBc2G3QOViik8TW32VazhvK+JV+ystWDPGOHMRAaR6y7vn6Kecc
vw9CPZomDpOC9RDhOTPcKr1JwRA8HbKMN/y5CXwXO8f4D62W2qZ96++X7VF+akZb4rEC8xZD//wC
jhQlbqKWnoew/D4vmd0PbmeooOWNodPJcRV/yEafvwyDD6NUJSKo1uiLtXnVjpM7vHZUA7G2BgfC
Ha5y7F3N054jR+IFG/R//SG4udhKBjPkCqT0LUY+MZs23NQmaCFCTCZGqp9FYE8kwy6UeRlMztdj
RXumPltB1oiLncdORZ71xJZmzvAg7zqzKj161BbqnKO+LfoigvHOQkL9qQymBI9/SpXH5YXYRsR/
n3AaO65TVphqiSU8wBH7JxbN+Qluvxc6a95DqscDB+Vk8RLqPJvMsclJnS85ZW4Umi+ZOFmNyinj
bV+C86KYwxHNsSiMBnJCImRxqupblI12mn8K9Ud0810Hj+2ulfMbmO0SqIZZyvoIMf1ko63oE+D+
rvZiT7uZoY41uqtbu6udnigYg5UNKYjr9ilkfLwH/y5VZ+OcMtQWk1QwT1UWe0hDg3VL7lGm4LzU
/pCNPhti4hwtnVYlFZABo2UJjAxZYAc8tYdSx0mZ3RIpxIJX6eGtjXE0nRKGpl5CASxVbnrDKvTd
QviIuTVcjbzbeWWMf4nzXkvFHnVm+gUVr3DnQ3fKvfGwfJpbdACNJ4AndJp1zqfjbikFnAusjkCy
1EGnk4ZXitfe0Re3+FAHs21YiksT3z0PNXkZG3Z0Z5DLUlJ0dHNJdwvehMl+BOOi6msedDqD6ydz
O3g8byvjiRopVpNWHSVwzyneQKvanuDz0yV/iLfOdhg0WbKwlAwajpCj4aPu+/B9tIX7CMyifJYB
3poYYBnRKrPU9ESOwte0/DqOP+rqdh7vuvyElFcXcxJsm05OkYlpyETUP7BjttNSDQKNFyr1kJUO
KFStbPBn3EDlFJc8ktbNxZ2tsQmSpFnS3hjgCmh+i7Yh/Bq85kX722fwwg4TICMHs6SygCBcK09J
C6na8XMmQeJW+awMThNXTg0+G8MTRvv6gdy+6BeGGQhb0gbDqBEgDIQbqwc2sO/IN3vaJ6mFoHh8
O7ugo33ofV7P2vY9v7DL4Nhixsji0oKTikbX4hYVmQ4C9z2CpMWZv2bOxM9U0D384BYuTDKYppSY
LTYiTDjQJ6KITJNp07fb+sSfruQcUrbiGqmi2TQCOCJqYXX1xjiKen4ywvBQTEJpqXN3nJKGk7jc
fgJfrI+JpJUpidH5Crc3mLewaSnoaMzvlUa3JIg0ky/G6gnCjnN+6He6tqkMoq1gtZKzCuenh8C3
6GZu6Ki3DTqDwCOHU8PVb9sMYy4WySBbPtRVSHIsMt2t6Gih70nKoWU40mrN94tXnkQrdtcJYtAc
18SDAgbnmjmZZXGBZaP5H9K+a8ltnen2iVjFHG4ZJc1Ik2ds37Ds2TZzBuPTn4XZ/2fRME2c8i6X
fSOXWg00Go0OayXOuNzlSuFURLFnzZ1My0vjhyTiIqvQ47ezvGxdVl7GMh976shxHepOjJYaR/MS
lIMbYIgJiru/nZvhvIKGZlWWVBAUMbupJrmMdxJuX80kAL/082K2wQu7L2Q7oFcs0DWg0K38hsBK
6lKFXw3RjPgkOhOmZRqneBns+NU4gRXG0T7vy9sMrVfimHPRyKWW9wWA1+QF8NBRjuFSSRUO/00I
s3JxJsTEoohQrfRaAdYi0YN9Adt3+koNxvK1EcDu8gT7A97NwbhZDoIzOcWR9nEIRx4g/hbpnyqu
pDHWrptKPOszuIH72ZbP1lN2ofQMJUZX7rLnN/IWHQ2vd1XESLljPYfodeQNX3K2jW1pwrUkTGYO
K2msC1DWjIq3oDwBzJ2bl+VcgICaZq71E6aaUNVFNu+eeLNLnPILmvqf/9sWfmzxKrgFLsMsJUlP
X7IfrHVu7EdnSqlL2ysETqfstr/6eco+TuFKWIROcGtc6JDCCcNvh38xY/ix5uaD5GooHxf9Soza
klTLLLpNRZAAZljVX2QV4F2Z6O6vHk8f5mWQj6IWp6OEV3mR34tkskMhdxtBcNV4uEjZuzbqx4no
vD3bvsqvy8h4j6kkhUKbmz9SlxS7vHQXO3vRXfOIsTH6FHqgfb75mRd68gQzHkWOC1EXIyys0J9G
7a0qHqPuWZKfstQfJ29/bbdLSEDXFHUJ1QGZ7XkzMTS7TDGcy+RTdNvUV19LP3TD5/7zv1e56Ba+
CRiMe3637+als5JNz+nKgtAsWUdLW+GOK2dbxQhZFt0MSfY31/dKCmM+iRq3+iyjp78HG6DgiNJJ
S7xFPmgQ2hvnJuQlBzavblWXcZUqugge5l/VUolcDSqF88heQR7nSIfsbDkzAs7mjo+GRtfotzhh
JYz+mNUaxkIchRrlaE0FX1m+LbxUx+YpX30/E64XbZhoioXvB0FlYM7ZcyhEN2k/OT1JHvdtkacK
Yw5lqi+5TsHkhnI66GiiMA0e0ixPBGMLldDXc/iRtxEfZoStvDZF3vczPiMU6waMbHC9/fSl0Z0o
/rq/RJuucLUbjGsYW70BMh7whCzE2NqPfLwfU9HukzvdOqWlq4M6bF8gb/vZ2CMvcqFR8Ty1ZK9c
vrVLMCrHfnb3pWx6vJVaTMwxZoNSxjM1YnAMR67c5EEJGCixHR1Lb5yaOw+22Rh7Fchmr2VVHVJN
RtCGZ/BdT3KQeVhnfVTPQzqcdDU/9Vlp9114kOTP+6pu+7yfzoHNafdhvYSaOIHDfLgpMrcq73Re
Ko0ngnEJRKJgeAMSvlhHZ7Equ4mDggdOwLFEjfEL+txHywffL82P0ISWFHRHONXj/nJt50dWO8U4
haQkUp1HyMMYT7TFIb0zLoljBJoDRFSOLHp4fnOlqN9IKhDEDYWlkKyraRDlGoerysithTxITlpH
ykZbmtCSl3ceR7VNI1zJY87WpFhCKSfwdzSJHN1IN5QuFjWcMzfJRHd8TzO6matLojGaoU5KmHv2
Y7orQeQdeeYRxjGjZ4vPlbzpM656sU9XYjSGYlJYvHk5T6h5oaNBqJy5dfbXb9PMV2KYazYSNT2Z
CgCnzPU7qr6eUL5bmuHvC+HYBEsAWUpLni01ngpmZs+6E1JGntMUneORU6XZfuWt1GEOFHqlo0jI
sWrJ6+BS2kTBIafiCFYykGrwXnm8LWJOVZ/ltVWW6N4T09MkPibKBV0ahf5lf/G4OtEtXNldpqjj
EGoCngjI11CARDDWOfqzETRAx+C6Cp5S9POVtLidhymMcJ5oZlF2AMcIUMYaLI3EVgLtR2oX6BD6
q8eqBvhx4AYYAJJiVGxIq1sl7i+3kz4L4tew4jilbSu/fj+jlIoipTgbSLOZ6amKT+XsVF3A2aZt
I7/KoJ+vFq6Oi2QykhltEw/y4JYYP8C82KFJ7fnz9Ni5GF22QdwLRlfwHO2L5mnHuMDIVGVtaD9c
hSeop1J0hpGj3XZbp47ElowtkhGr/KpdM8tiJBFK0/Tae5I7PKV+e5hsALUF4e2/lMTjsXXmG7AL
noz7vzpquE1ky5KBUM8yU7StFjXoZEep8IImyzC+jXo7V3jNB1SJ3zz8SgpjJrk6KolEK58h6j41
VANJ/bHCjGbs6TxZm+fMQAUGHEqiZrFXf9W0QhoLAzTCaDZ9FiM9hBTKcNA8FDAmDx75UL3xxgs3
jXQllXFZ5ZSW8SIjQ5lED51+n3Y/iuUitaUtlc/7RsnTjznScYQ735iReh1j4mrjuzH4aLJEyzgn
T7Np/CuNmD1Dq56aKjJ6m4fI65QnNO1rPLIXngjmZLemVAgN6TBnltiVAlyx8sYCNsb+em1X/VeK
MKe4mzWiDBNINNNjfCufqOtdfBndmZTXXANUW+LAMJrbxUu9+jvXHjejm5V4JropRjTmLRElHAZ+
pwhbnA7tQf1AxbXueYNa1Mx+P2g/jZ+FvUsSLVOWClXIXEnsTNWCBAHj/npyLF1nHJaiGkuWRSjB
D8b8YwKlpqyV91qeuUoLoHGdHPbFbd/S1/VjQfhJO+cUqAiF1f6rphyk+CVDe2P7zaxAdBjeF8SZ
M8EG050DbjaOrpsGaiLhbJiqKess8HSz1MNUjOjQmnD9lNa7OjY3U8JrlN5c0asUFnpaynXwr5rw
wWR4koGXXLd2aj2FhVNw+wE3jXElit28sBFCmYLTp8f6SIOPEADNCnBGMDEQ8DKFnNVjSYeVsO51
cUJf74SAPj50pV9knKo7TwQTlgoAZBnjGgmA0HAa7S3pAyl93TfATX+7WjJ65FbhhxIDUqqske+U
mrNgngrza5nfSBInLceTQhVdSdFJJ2dLiYMr1c892gXS0baWO1Aqc7zh9ot1pQ7j1rNQXUrDwotV
OLS3yaEJlEfzLrRzTIzxgs/to7uSxfj3WBCLMbfwsBv87lX1lsP0oNuSQ5z0xO/32G4ZWElj/HzZ
qZ0gmain4Tb5wPw8y7UN8Au3fJOC0TX98mw8m4/cti6eDTIOvopFo21l3C9JeVLjG3m+mXij0tsi
DBUvU4ykIJT/1TqERBe7knKGhmaOB2XphpWMFyWvIZUnhllBOSUtCAMQi2bzXZgDpArN0DonrNju
sDCvujDLZYZ6PugpchaDHx3i9+VQCWiGQ9IkAr/b+JY6mj1bHD++3f16Fcrei0Rv+7xvcLxovRoE
XqeW2Om38mAE5FKD6qS354ASngg3PLbBPxyCn/qy96U44LJs6eAdYigXYYffAMoMqG05iqS0dSzn
jWxsS7RE/DFAJIo3yq/WAuDbqA4jPJ/T28XXfAkV2fAAnl4HWQiXd8jpdv0WcayEMf5kUIy4lRvM
VPw7aUcOGYBDMp/XobZpmisxzAlI2r4TLQVRwKyPXgMy0SVXHTnmNTZsB4srOcwRALlhFlsaspPx
LW2ZF4PZiQ7NqXFiJGNt8al8G04U1VcQQOWSuPLj/mWz3Syzks+cjs7sU0FUcQQRjdiVfl+mD7rg
lOmFRH4O7rUSAyt/k6m6imSHz6eMYFRyoqxoXe8MtQuOZ6epOd3S9JbcMRN2wHyek0FXBNTtW0DU
q+8yDw2IYx8KDXxW96cBiMdhmhCV1lPsgaUJLyP9aJjlA2d/Nl+yq8ViA47UwiSthNclvNej4Ucn
8Zhiuuv/Jwsmb99oFoVOAaKUYbB4fkXTKUNMQ18VuBWWPNvpkv9Th6M35YOTmLMdZsNzOb9Xi/DS
mtalBxx0W4OyCSCDxSzezzkYacPkVW2NV3WMAyWfL1mH3pYM3SzmYkdi+4a5UmewpkfAmGCKAs3C
pAdWzBjIlvalbqvIVqamcETDPDWxotlmnSMRY5FTLADVLY0vooEq4vBZLvVHQQQMWfoSj0DCTGNn
KWaAhpQPWb3czNVT3fSOMUq2GJuuaGroUSrcSe2/ZGPq1FP6KKShb0b6F4ADuWoSgiatvBVNcgjL
1lVH0alb825M30XlHOapvYyL17chiuz/SNWI0tKDOn0Ty86LpcrXK82Xw+ygDHeDhe7BJbRjMfyR
DI0XFgVAAQRPRRu4vfTKSQ9rgAqXEQhfGl/Mh5OZqjYID0qQs4yqPaDIZy0Y15FFTI4/5rEZGERz
Sz13SGfZ4xIfFPIqIPBMYvFBaGSvGoFu0IRmY3ciGoTzwlG14UGyiK8b5IE0id2QsHfCXPPNRbB7
dXowQtUZuxjdOWpEmQ3cSV48yxovGIk/WqBJJmXkdpb5qWwqz4jGByPNzyMiDiQcjkCVDgazdyVJ
Oopqcy/k8v24AOycRIdIQL5DIXS1nGR+l6fhVlB7L5Q+DYN11HvS2kMvBYUiHKZhvMWokAcIMcza
Yhy+LU+lJrppvFyi5jlqQVpTYfgvJp9MZbIjqfUJUe1pDF1T6W8bofbTurmbFcUutPlem2pn7kT8
hzo7lONcuOGYPnajeBBG0UagBpTU4r2T+iAqKaB+4Rdz7dFBA6MdPJK99u3syMNy6mvkZZt/urJ0
wNX+qg/VPSnzQJfQA152vogBqq4m2AwUkyQxaLPxEhLRbyxgnYEkCNhyl1b/RxozW02zlyV6U+Xs
dukFW0b3Ksc5bL6uVueVeSrouYaJzIE67wDUwjcVOkcTMGVgTwP0jXLc9h+u+at3YK75ME7QOSoh
ulZnxzxhGMSxnPS1uqVtQn+JKA4nZEqGqqAbg3k5yvmAnFMCaSRyhSm1J4B+ZxzvuvkIWslgnHgz
q/8HNk86D2xVeAnrtgy0l7bg7NTmi3sliPHi4KNZikiGYy0Lv+3v2+lRMjEU+i2JfY5JbN8X12Vj
TGJqIjjcBZIye3AFG1PQdzWiTsWLTzx8KJ5SjD1oRdzHxoi3cKP3WL5vUy3aIDw9Z/1kL0bq7WvG
2ysm7mswplG3Rie5tfrPgkk//RzJt51o70v5Qzx0XT8m7lNCs9JnOvNURODasNpPWWR6RDA/G/VX
S6mPoyncmlUWpP38HxVkIkEtw+x6M4MRXfrUiE7Wn7PQV5KAox+1tN/joqt+TLxXDxaYHic8TJb3
waXPcZqSBGQpUH8K33ILTpphO1r/KY6dGxCjpTRrikOcHuncwP8I23glXWpqO1qx+HNKny1E6RTa
aFK76IdzijFQeNnj7VTG9RSz6GtZ1qPFr0NFLT1qvnaonMzJjkKQAaCBpxA9pqxCiiKpsmHpqgbG
C3y+Ci8nVY6UqjTRC4YHeBGOx1qrOK5ia83WIhhL6IW5y+MRIpZlsjsrc2LRi03e63vrirpKQc3p
V0WacZok0iGjSZ9ruds3IMSc742HBbwXZmRjBm/fwPe1ktmZN9Esak0QepRyi++IOoXlpWg5T4st
dnUgZvxvc2QWFpe06QheYrQ1jZqtvBsVvCw6t4NFdOZP1bOGZ1rpAG7HjriPX552zD1iFoaUCIQC
y1lvVeYlyuMy87TbukHW2jE3iKTIXQ5WJbh14U1rTtr0WEZ+o7yFyW1XnMX2UdXOMy+42PLua6FU
8ZW9q2kEKMUBiikixgXTsrbV5jUp+0sid9LfBDIKaB11tOuaCtr7fxU25/3/QROVt5SkFW2eqNb9
i5NQABto3yA3W0rX0pj1nAezawqaMiY+ImGv9eN72kIOVizkoKrv5lH43r7SxEzxjUcBueV916KZ
VUWRnhgxKsFukr41ANAHFUKnPCr95zw7JOWnQXnb13V7F68Ly9zRFaaTdYWib2ZLdJzG8RSFhWvM
4rFOmqd9UZvOeK0bc1HLMZEGYUARIz2CExkAdpZX3IYYhU65gc72qbuqxTjjsYjVKKeeMk28cvxH
nC/S8hf0fvApVxmMN67DFiy+HeWyLH/U6pemPeaTF5acw83ZIDYtKdbmHOagAHMr66JVxzHKbA3M
etwK0/b19VMbNniPRwDYTyZ61DP0LS49mpi7Rv6ybwGcXWHrdGA2lctMxK60BR7fX1QTBI+cs8s5
PywZldkskjrn6MhOj+RY3iXBcvpAvOI1O1GH8/ttf10uxkUAErLpowkut/PCwDikbvWdEqdqAR2K
Hb9V3/ZXbhPuamVsLDgaxsGrSE3wSKDyiBueEGOctQve9Hg7xh7lpOKBkdAzsqci4xrqpM0TZKVx
Lw+u3r7XyiEGoGcRmBjeniJeM9zmW3WtIeMdelk1LHlBNxxlGy8As6KWTo1BHUCVAagw4/g9rjjG
Q+T5KMup+sEPMXrJx4Ds9EDHguSD5S6cAUfeUjKuIrdwoUTosHGjuDPAXAZIaVF3mixSbNO41yXK
Dyr4HJPZjgp+migbyOMtrmejjBM9EOs113VblPLAbLoXsRJvunK0s3a8XRQS6Fl0TzKB847grTAb
4edmEo5I/NMumzAovOQhdMWjcKYslsJRfORoux21XrWln6/CEaBQ1CTD5LUbZ2ZQFQKwEz/1TXeb
WV+6dLBn+Ssp77uUeImFlFASv+zLp9b522FRJbAxmyZYF9g2AD0igtqMlHehX8DU5S7jP0hu2mLn
1jVH1KYXvYpiewGiThZNDFciRJi+mtPsibXiLA2vbW/z3llJoda1Wk/QBxIrnlFPVIYnJQV5yzz5
hsRxo5uXzkoIs2lCVSVZjmykO0rgxy2mkzBxqYk2PfVKBhM6akREbsCEDPNcfO3BwBG7UgTWQHQE
UlOMnnhIfbz9Ya4GcCCQNqzhqmdAmAt+r3tCeNy3Nt660Z+w2hxlATfLYKCObYVfpv57oXv73795
i67WjHH9CVHJWMfwxTIJ3aHK/Z4YnhyGR2HoDkn9rIa9LRkF5+7evuRWYpkrIK1rMxJ7xN3RRbqr
j/SNpo82sSn1bfzYOpnP7wngHFz22d5hLaseaA1ubLzUlq+bAqZ3gJcTHUekFveXlWcZzDWwJGWa
aB1eusvkd4qfKc4Ucbz+vjoK+3gPh2ZS4iyGtede2LuJdq+0viD7M6+vfLPypPzcLIV9treJpnUt
Lbd23uyR58Q+Vk43YrC3fr1QZg2tti2Xl8Dc90qY2PrV8KNCyLqUDlMsPfqIGzA75WNsy+gGKEyN
E3nzlpJxHF0uRQOREOL15U1I3ARvIvWLidJX+WnfLHhKMQ4jA2F1ZOY0Omj+0VNXlIBnobnG8Lwv
Zt/6FJFxGhjzGwZ8Nw61eBqrAq2Ul2zgARjteyblN0SaWtetVkBjwZydRvLZ0DiRFMdHKCLjIyoB
yN2CjMVKQTQuo2FoFmxhsZtPFCFvPoQA//jCb2Hg2QITLQ6FOI5AhIbdDegTFpWgq9BbkBkoCeqP
lRG97G8VTxzjKFRzbkGoB6fUHuXv7fgjwmTScG/KnGtkO0S7nmF2UF2Z5VZuY5g4BYRIXscqMGEY
OprLkhA11OeF5G4o24ZwrEfO6dpM26/8x0e2YHWHTUOULxpNWqHCOo72KJ2LpnSzugYozkEIG6cB
bmTDeYFyjtrHgqyERrI8deB6QroDPIXTsSb3C1rBNCF29jdwM+BHMIqitwKwCLa/Rq/KNokzKIdp
UKCZg0UGkDTyQ5OfTRCRa7yG9s1QfyWOqr1SyyjTRqx75OJic3GISc69Vh+aHnDi4PvzzS45T4Zo
V8sYtGKNm47Hrba9rFd1mUNpET0ZxBqHsq0f2v40aUGu1I5RCn91gV7lMMewXcw2b2p4F7QrOLl+
NqPOkdtgf+82ldFkQCybooHRYMbvo/YxqXMIGxE1cKo+58InWXDmPubosn34VnIYt98ZcZg1y4Te
1/+r65CDfEffu+ga8nnZ2k3nvxLGOH9gmC5tj7KFW6oAV8waLxHiU9TymIs3AVKUlRzGEsuxMtAq
gBwfcOu/4t+z6Spn4xIdkalAjiLktu3RG/+3h9dKIGN6U66aY2rWdPQnfKDVMfhnB4eOonDzaUdl
nnGwFpjEFokVFJRCoftclephlJ4Wo/NV0hxrs7n0oXjODem+BCMIkRCW6Cg+Rpbbp19q+aQS0V5A
mTVf6vRcTEVgdBm8q4B+1PxBliPfAlPBnPJitc1LebVGzHWSJZZYNRHat4r8INRvzfK+f2L2jQs8
lb+6nz7tDZKaqOW1dQMavSayVQKwH5JzTib9nX/ea5SPf5Uj5COaDnIYsYouo/kkUmDyx7m+NbvU
mcOjFZqHfcW2o42fKweo8l8ljqURWmWCMypqKM7Lrx0YNATnfXLkp/kTCEy9+Y2H4UkNdk9Jxv3k
1lAuZokxoU7rj/PykqLTcFDrW3UIPU3lxITbpY6VgowTAiTjMMQpwKfVoHabG+KaARrMbTQa5d8M
h3iaFx2bWwoxX74MCscF8uyGcUpKkoVVST1gKIwuwFjsCOivTVVyKpq8FWV8UiJKowRODbgI4dKq
QVrY8/Ck9j+4FDk8QfTz1TUcq60Sj0i5uXJ7S/I7Xb1Y3b1OnjJetmuzB/XqZjHu/aukZJGbqVxw
4lLwO1g+MrKpr11oBhpN0veyXQCLroL/S4PwS/nCK3XvO0FVZPxJVFUa5VLFSDsaHMtz3x9S81NY
cg4fZzXZ4LSr9W6UBZSmFqWzTevGnD5H0muifgcd3/4x59ghG4oaExCwtJZO5i3HbgnEZEBcz+1T
4awaG3sKRExMkkNK7epoMc+87AVzjmf1SBFXK2CFoF0YFCHevm7UEnbcCYulVMr/C8265UvWvGSt
abfSQ5rDWz5KaGHcl8bTkXEnVk3GtOnhocfsBzAwau08ZKdk4aSWeVIYv6H1KjGHGc+jObQ8E7Ah
UpM50wJ4o47XNMwJaNSPNMjqTLe4ciyzxYRSCWofAPcVnnQonPeltesLUEl93n7xbJHxIYLeZUtI
6ApW76oa31VaZJOa1yu/OVO8ciAf0xArtcawmQTKXgK/L+d27y3+AlppiqogvJAb1ZVAEwfulkNs
tyjQjoeBNzjNXVjGicgLKZawwc2jnye0vQFpHBiBupuDxD09kIBXzeLJ+3CpK40HY5iEcoDLHMHG
jKPuyZWvHgkgnc2b7M46DryzwNnJjy1YCVQqQ+zzEl7SHOdDWai3CqmcdPib3nx0RKA6hsZLxWAL
t+ZUgs+K4ulPeRKI6JKVVMNbtOav7uqrGCYS0toiQQ/yDIMBuEN/yUD4OP6z7zy2F+wqgol82nos
SqtFcs+KhScMsN6StLWjlMfM9oeH11UO46RSA2WxNkaDPrUESjhjeTMeXosnH4Cj87av1B9eDFdp
jLNqIysR6lwEhEQW30t6A9ZlzbPmxh3QQo3RejvvSz+qlreeKLfyIh3G2nzorPAgG+RJTIz7Ko5s
IR6dpkI7/ahPdyS/t4o86HLRHZQ6aEeQAvSlV8Wlt//bt/3s9afTz1cWPLeSFaMKDGrFxFUkr4oC
eXHH2d2XQpf79xvqKoX1eGHW4mGPDgeN9JfU0n/Uc/+0L4JnWWy4JEpLp2uwrCRXQUZFbCtRD1Ur
cG6/7fcJCLYApKGhssq4tErFlqo14r8WbpTc9IDqNENbknwLhYzl0QBA3L5e2xv0UyA7lzMXCzEM
gS6dZEuNp4S31nez42SXtvfnKoR5demgZxJlo8c8i/jakzsp4hQB/3AerwIY1xJWFGZF+Ahm8cby
Eg+HQnqk0D5t0HyznvfXbLsXULuKY9zMSEYjwcQ9RS0aPTyzgviZ9pRhTuezeLc4BSWcS23hqPNa
HLYD2qtgutCr4xSnSVXNJW48sNY4bQ3ap8wxih9Ffwnb/2gYjNPJ8mhpBAMJOS2ebvSoOKXJGMQW
yB/IyBHF04pxErJQxplIgTsEjO+WyJRpntn/I3a388KRtJ0yXu0c4ynMTKxzi/ZStpNyk+SZ3xrv
St3aY9PZlqoBgluq/8lAfRz2vb9vNTwtGQ+S9qjb6TmMZg7vk9wd5vtoQRGgc5Pmr5zu1UoYJ5I1
Rm8MLaxkaB76LJjrLxFileH7vj7U1n53uj+lsNRJA0bhqkJEE0GrFmhGKW7qquUs2eYYL/oh/ucO
WRjJSEd3gmmC3byukDyJwFY72borvGa3NBkI4qkzr89mu8VwJZJxJb0gFMoSoqunlm7b3nIt9RD1
57i+V9WjYAIRL8FfxVMJx0dyzENlfEoXa6GgF4iOwsHAJIVV2lhf2xoFT4A/IREPC2D7QrsuLd3e
tSvJkGcEfzvqGORWzi5CepKVl30L4W4f/Q0rGTlqJYaAfjpA/qL1A3heGcLLQGiBy2MF6U3i5s7Q
P+wL/cO75KoY403COhunpkbKq/LkU/bjXxKs9Bs4qQI0bDvahfKvhPb0ZTwA3t9fPu/Lp1+/dywY
DxM2Sa3UJS5UNMAjVY4sGPkRF7UvxP/sC+JtIONP8rav9JFu4Fh4zfgQz14l8zaQGvueMownmTE6
16QdZGBUCuwgSDZgBfOb/haF0hseCxBn5VhAylQu0S/SQ1gUeokciEDdzlGZx0nYXzjOSfsNfrIc
NDnJ0ODZFZ4FdGh1cfJesXXroMsVJ57bxARYeTCNcSextLRJkkMpcwBd44QXcgMCp+o0fFPd7Fl7
EH1w0/r1SUDqdF/NPzxXfx4EtuO9NJMkKyo8UigcQeHFvgII40ckZE+0zC3con9vXyLnRtAYl1K0
dLC8Q22tql61+dEQD//t+xl3IpO0EivgU2L2DJuHqU4UTjmLtnmodFnRJICViSrLfpWLC9i2clyd
I6iXo88i2v4ijoPY3peVDObgSnknGUaMyGr4JPnAoXzA1L/mEFsLVNBrpZXDc0k8pZhTjIkfQcjp
OE4RYnDYU+ajqnC2ZtvOfyqFIYNfXf1MJi1Ueuz94EvgUIl9012CGSMPlte5o1t6wrHy9ACkUJwd
2w7GV5KZxwWpREzHZGis6PvxNhU+D7rpZRVm0idk2MQmfBA61ZNm8UYM4++I8RCxm6YLU7X7qX1M
4uZoRDpQSEIe0PL2q2T1y5izD5rybgLKAq4CHP0EdNSVapffqk90MjO7S3k59e1+qpU8JoTILKtV
O4xIuIhfzYfFnZ6zUwhcJHsBDe7HlMSDecPnKtguca3kMue+VNEMWy7Y+86LDuM58gSn8+XUlh7+
7ajRjo1h8/KPm158JZRxBv0kN0Vl4KROCCI6J05uMZ9uj90xzXgNQ9R2f7sFV6KYiEJsm0afJ0QU
tIKXoUCsHv9FVeFlGDdvwJUgJnaYyTCrmPxGTKb4UVc4puKYfWdnOidG4loK44LIhCFoBUVmgJLO
rd0eS1+4WOiVb736gy89ctQbM7K5BDbUAvdWkvFEUSSF04JRW7f8RPmWupcsiJFCVYL4oH/Ludhg
28+964KyBSBLUrpcBkCuq8rPqWInkRdZTquZrlB9HaaLQe5mXjJ18xJciWTcUa+VhqxJFGIAfUih
9Bbpx7+4BVcCGK8SaWqRTrQ/UzafyAh4jubtvwlg3IiBCNYyE/A3FYXkJ4C610zuxDrd6B1D+Hg5
rF4GREx1MlpYpWS2EYdMfnRJfkjoxkt9wGh/EWAYxDYzf3YLN/Z4FRKO7/hwaCvpcZOpkrDgykjU
5TswRix70F4bTQtGocc0zGw+7q+ozDMKxoPoJeD9xBQ3gQJmOJtW7tDqiofsS3jovmKMA8A/hhMe
01fTrh/Vw5Og2NndfwsDEOH8ekXLUjWrao0H+zA/iYviyMqrWfASmBwXxlaFtAScCCZBfBZOXwcR
I2A6UBwyYqsW597fD2owLf2rNlEhpWlHaPpBC+0S3Ktqo3oCKfz9reOIYWs+ljGTOjKxc1Prdbo/
xM9xzWku4IlgPEY5x8ZSyjQxJB4AEmNXYdCR7/tqcLblg/FoZfFA/ckkcUAlKQ0fwi4YAAhteNz0
JOdUy4znUIDqNtYVAgE6952dLI8SBiKkDfaV2V4wS5YV3dANWWHElJq1dHOBh01TXpr0ZliODW/m
Y3u9riKYkCZMBKHpUniIRqtupCX2WnWBt1UAqyNzXk08UVTb9dYUaqRoAp4DQvlATAGpyNhDfO21
qLP/t3Wjv2QlqauKKZc03ByGOXgKGbxaEYKkIt6+GJ5CjJ+ZTCL2kYBLXowQh7YnKz5U4U3CI4Pd
NrbrFjExjCIh6A8HkChm0udKe8rkQFOD3sjQsAqsqncp5nFKbNKCKfpVIuNydCGf2rhAyJkeDcS6
dCStwV+KpT3eL87sqp9olE3TWugmc9JAc/dXlmP4bMq1nY06TjP8AEF2ivgQJbcRN+WzfVX9VJJN
uRZGjUbgaUbe/6k+Tk8U40B1iSf6860MANfxwOsrpfv0eyhwFcjEM+j6JRIpADVtNt8K3Tfzb3L/
UKmJLY2fNcKpFHFsk82yhoOcJ3WHUB6TdZZ2MDBushSJ3fU86+RtFeNA0KkDXjBACruxbA9xbafk
set4ruMP8e117RjfEVct4EKKFtU7wP0Px+6c4M0teeTMe2394S17lcT4jnBJ0kUwoE+OqeiPQA2V
Z1u07PiQ+elL8bZv6Vx5jBPR9KjWZwNvWTobFDvKDeAabO2M3JXfv/EGXXkmyLgS0xRbo7dgFYJ+
JNUxmdysKe2lunQjHkGlv68bx3GpjBtRysgMQUKG3qOTeZIO7Q3xVJ8EvC3jWCCbTo2HwlrUCueq
NyNnRP2iElxpPO7r8oeX5E+7YJOpQFKPBtn8uPKF9/yYAK6QEpKmAME/KSfhBHyhY+Jz8c63H5JX
sYzTaGuzECuKaEQrsKqTu8DlCTKw9lpB7iW+yinO/CHJdJXHhByKlRojsBBpLhWQRo70DUgeB3SM
gQSv9kYXE+4H43655+VwOe6KzajOUVyJM4aF3QoDcrqXjI4gn1IeFRTPUhgvMghyUsi0ZFHOF0E9
Z2gu+auxi+vVqTHuY0D+JAVEE7AhEKyNRyAGZjyOUJ4WjMfIwcVrJD1qhTmZQNxh2KI5o2hXc0yB
4ys0xlcsiS6AmxBi5hkls+QihYuvhNl9DOXGJHQkcEnvnzGeYoy/yLtFxbwitkdpnyztRuruUsIJ
LHjulsUIWfQm64cZQwn0PA1Hyh9Q3xA7ukfi9p53mjgKsf1mGLYQlSqBVcfjjYmHfnooJ29/zTgH
h8UJAdVj3hMT4JUGKnxAB+tAse3LorMvhacI4xVUpUsTnfYdkfBU9HdIrMfZ674IniJMHBGVE+kS
+nDLFPlVBsOEHU33ifDeL/3LviTOtcTig0SmZlhmBbAHitqmHLJA+X+kfddy3DrX7BOxihEkb5ln
NEqWZNm+YTky58ynPw3t83m4YZr4S/taVVoDEKuxsEI36hF8yVTenjFIUCdjCXZQIOlsnpXQGsXP
Mo8ik7cSBglSvSJSPIMhc5KaL435EXHYZS3bezEvgjKSrFYYzzK3rLOfJf59RRAGGIyWUqtVaC2J
L+QsvM43I7TFSmRzdM6dy0EgwuDBGHaxuSh4xi1dYmujLxmPUM2ydfE0RBcz+3Z8LP5Srvq9LpYE
RJ37ZUpaHHLZuNNXKh2gJV6snQ2QCLbQa1kGK0aA0b8kglMnnCwPZ60sA4imtvU4xcjyZCgFZ+SO
hJU9pB/r6SLmFww9e8eL5RxOnQkrskqZzbjBWsEZ7JviYtVFesq4ESA9gAdPHlZwFhpaGLwocWGs
ILVNmi9Ji7ktIbzMYQ56Oek/LoqBkGQYQmJEKEG3uddNz2LvF+J/PSR0YzephZBEYgNuYhofVTf0
aVyj3cJ4nr7LXu6CSS44/k77XTrXeEJnUEQsZrPUJjhb71D2+eysnjQUEcD954TusS26PUcfi0GT
ZhallNCXXLYktqBPd0WnPR2b4F2/OoMdMhEqnRhYjvGFtjmBZtc1v06ejvAZJ4OTb+RaYwAk6dPC
7GhXB73sQcZtpw7Ujj3TLxE68z4V/RIH28cqIapiC6p7gt5PDRw6SM+GBFVZLbX05PvxJu6iPiTL
NZNo0D1kR/sWfW0g04uSAn2h5t4IjQAVama85OP+7m3sMBixKm0uxPQC69zZiW7AouVLHzDOhydc
+pMntbRfV99YY0KMUiFKlYs4fSle3ctt7iX+iGoBHh/n+bV251/ZjxaqOqLq8x7FuyC1sczAxirN
sTSHCKGQmSag0w6bT1noj+pdx5/k2PWxjS0GPko9U4ehx4ksYptqt6UQGCfPZVBDVCW/ozyJo2Yf
H5d9CNnYZCBEKkEkF2NCFBCChjsHM82PoVecSrf23/WM25hiIEQ18fIRe7xWa6G3GuR18+g2bP2q
ev2Pa2JxZOkz8DjhcUI9uwhov1sZmH7lYE0cCKb/6g+/3qyJAZFGBj2iRNmdwulrSvl9xM7OwuWC
TlBbzKpA71tOLLD/CL+aZKu5RpusIxnQgw8FCWf6SmepZNUqbvtAR2LSiezqKbwjr9PNu2q6G8Ns
hSYxzDATTNxuRha0Y3Ez6TnnOO5GHhsTDKpIRSP1ggw/L+XLUn3ou7u55jWk7ELxxgaDJYKh1KFQ
oPFN7i+I4Yj0K5dvCtM5PoQcHGZLu6HW5Vqe4i5r05dUPUVmDDWGH7UYRMsPrb2vVU57Bm9VDHZE
w6BgPgaUSO2C5mDF00XF0sw7efl+vC4e8LNzfCmq+klTADDWzlGm7wKC0mKwsvyb2f1EvrwYB09f
rFw0bIX3PuedDgZAFClpMUoDI2HuJ/U3M4swgMzNJu9bgZilpIHmDs1z/w7iSiNsxoEAhWV/csOz
Egju6psfTDuxV5uOUkCmm5cL2P96V5sMYsWYoqpMmjvJk/lmFaHKsYJnUK1rP2u691C3QK3of+tj
IEudx0FRMny3ofoxzbak3Lb6zcwNEDhLYqs06tzWeH0iKT+hCCTbqNYMluZ1vvwweJMjXrLT6kK6
/nR8PPfx+Pfi2LpNCgH5XKVK2pJ5VqXbZersFcdEIqCPu00lXq/nX8D4ao8BrEKRhFSlUg2QONHv
k7v+NNwKOCkhWJxBt5Z8hlyuPdzz6bD3H6TXz8jWcMikFULRQ+UHs1E+5W/qg9qlkm8iWkUib+Ag
836gYMgmwbtMFnWW9WoJw0ht1xrphPW+jkorUqC6Mil3oSAj34N+zWzJ7jMlhntM59VYK+v4y1K3
++Om3din523ztsKQ6xoTiJlAfyZYotTqoUqcTm4kfq3fFxQZBGKUmgppW50J+gwDiYVVRdFA9Gto
IM9BeVNBf/uN7Z63r/S6+XNdV1sMcKfCUqEah9YK1YfioVv5AG75u2SXUAmUHtb7dxUaN2tj93Gu
1nJu0AbbD+di/izoz8l6FxaeHiWWHnPSxPu3xcYaA6ZGrmVNnU64JNT6gzb80sP4IyTTnqESd1LT
ZxFTT1abCXaFmKnP0FhQaiPn4Ozi+eYnMNg6CdAGygQsWB2+LvrHcnbE2j0+m7uoszHBQKrUG6Wm
pECBMensrjqreYbJyOI0QddptdSOc9fzdpV9TWZCMknVCr2MBhS/xMZUmkPlb6pT7saPXDV1zgYa
TNw3gyRDzXU89YyXwf2yOjnUfMln40d2yR66p9zvua9lnkUGVbO1i9R+Bi3niE6QZbDN1OkS3iD2
PqD8djyDOuYGUMxGl4s1gYxZ/Dy0yZMw/BwqAX2z9UUpIk40yFsQAyiR2ZjxUIGNPoUcoSQP38sw
fNYhpnV8DneDzus5/ENhXBiXSdKRE11JsJKvZhvbtWFHppfHdtI/g7aQ41u7l/zGIAMmo75kuSnC
tyJRd7ssB5cYcQySe1Bf947Xxj30DJSkGtiR1gwBBZ3CQX7DUz+XAa3zp+eQO22+31OwWRmDGoWY
5cXY4LrL0thP+9kS5BjkfQSMkvNjUeCq1apLrRe2vkofj1fKO5gMmvTIujZ5i69ods3NZF6iZoFq
G0YwRFedvx/b2kcu01BM9A7qKhsvTcpoYIYft2pax140u/2weGl+NqpTqoIb9D3RmXG1xvh1PMxd
OkANzlmrx1q5EMyeRZqVEH+sPhpjxzmc+/t4tcY4uLyaddrSh3IonsXlPJWlMxm/htCqBR6/1b4f
XE0x/t1Dhm1QZiToZ210ozW0MT7jrTmxFk3i3DX7vQabTaRYs8GtrhVTQZdwpVKRc91TPMFK3AI5
sTZYPqFWZfW32mTxHv9/if+uS2RcXRCEpNYTiI/ml/pEbCkYgwgKQMYNP7bl7Sbj6VkaQnJCgu9J
s1dFnjo81gJaD3mxCb23/oy8ritiXFzIy7AyRLwVYjENVDCdq+N6SyU7yAh+dwlK2mCLqOyliLyu
e6yX5eex7+2itanIuqaaGI5j2Z/iKU6LSDJwaOKXbnqJlRdN/JpPlRtljQUCyDXmUYXuxppXi2zq
KA4laZ6pmocGST6bjuGhZURGMlXzJTdsXPSY28dr3H8gbUwywUNM1kJMdeSjQQ/aBCDJsWW39hJo
wLSLozyO6ANHoNsrFn/uYdf/N6YZtNF6eZQaAtPQsXVq4kZTEKWVVUlIkOSfjte5i6MbWwzWKKo+
qasOp1zNryrGu5AwXtNXVfygtVYe83i29ldGMNejEh20s4yDVIM+l4YO0qEJBI3ydKuLz1IFOH0t
NP94XXuBC3gIQXWDu0HGa+jfYDMOtVDUOvKb6/oLY4GuqLSWNEQcK7t3+9YMAy5p2XYg0KUCcPeG
T8knE1+/pU/nlpayOGdyb/e2xpjdq+XCWOYCXqBGnaV3VlHDA5+n/qYtVs4VxF0YgzHTopakwt2L
Lrf8mcqy9+iUIp9kUJRFDu9px/tYTOAwmEqSxjQZ0VS+Dt3INn8oOk76eZcxb7N7bENdmaRgj5zx
qXqv+ph9lO0kGFACIiifxU5iy/cteLZABlU4eaC+8vI7u7ff1jyDJ0RsDKOgTMshHiOKpwTgOIFa
tHGpLpQXlXYb13bkyR+O/WDPv2k6wADTsiZiYurffoAO6wzdW7Q0KT1LkPOdkrsF2nExVG8T0H5x
g10aMLB309YeE1BIYMiIqwT2tLz0E219DNf+mxCD4DSFVG/YPpAycebsMyroj+WauCIkZOvmZ52N
KucI834JgwDi1IR6lvXIF6Bqo1TfS9M93tr9U3vdWsb3p37OtEbHNSw235TpJ7p5nTFKOD7PM8L4
vEKSpAgHZFn0trGiSrDK7sNafz1eyV7csv1ojLPLpZw2zYqzaaRJIJVfGjCrkMS47aI0OLbEWw7j
6c1UNWpG2R2ksXLGjJyLSPtojur9sZm/wJcuSlCLM0yZffpHdd+HEEdG091Tfgr90oOMhHoynsh3
Wo00eBH7LlWGiuTi/+wxV3beQthBp91DLSYjV0cL1iDx0Vrqke9UCgHKzJyQaP+TXQ0yfp3XjRxl
ApL9kfrZiFHeLWxp+aTzmp25G8n4s6zr0dpLeGcNZe9gOOymrJuzkbUe0Yq7ScxtQ6jskCBZpI33
qKw7chP9Ov6YvKXSM7V5N5ha1uN+QL+hVs4+ZMu9SfsujaI9qdO7nO26qfSXbCwJeagoCUHQMKug
D0AmPLEEXkPW/iV+tcE4dD6M3ZJEcOg0crX12wBxjv6XgcYAlTfwsg+AV0uMV/fDWiUdnXs2p9fE
aOxB6jkQu0vWsj32jDvraxp2coay52SLuE8bnzwYz6s/OOMreabEATMoA+Q7/TSh5Ju+EK7fUb/6
47rRDA2MPxBdRZb9318MQgXtUtUqqofO5FLp5PV1tFqMu5Ru9MSLv3a7OdSrNZZtjcR1IyUlEorq
FxBmOiru8dIJTxKGN+x/OtfjW+0t9HtXhLSxzEQP6pjVZKZEyTGkwqr+ZZTn0zrx2OTobv2xm0Qy
TTBnoCmFbU3EizMci2KmA4DQzsMob4KHshxwE7MUnA7ssD2JJNGSIlMwARh9HMA50PnhKfHLoLog
C3CTc5k/dy+d67LYLsRBkda0b/HG0XQ/M51egsrUe5BjY4LB/yZvwpbUQI4exPPmc9Kf9fA9MLgx
wSB+mqyqoFRII+aKW5QF5q4Lyxi9RXpXyLExxED+KqQLeg0GfJ0V7Dpgdga7FKcQsAuCGxMMpC9m
JCttFskYWUg9RYDoqLZ+QYKSqlvel938fHyD7AffG3sMsDco6iZK2dFmocklduYW0IEOU4uOgHSn
8Tb3lZPg8Lq/dmPvjVUG6lHILkaRVgOEPHmp4199R2yzroJVMh7KGXogOVcIeBcPNyYZzDfXuh8l
Gn7nlSWBnWa9kU+0BUD+ZHjguP1xvK+7N8zGGoO+C9AwUgodC0S/V/U8VZwgh4NHbLnIrPpyWEx6
5E+iW6In8J+e9veMWqnXZbDBYpYUeSLFMNNpr1Xk1vNzR5zjneIcBYPBhzQywVioAfHMyB0JeLi/
JMSKptNYgMwsi0/H1jiAx1aICATNimWs8Nasvq+qXY7ohG5ejm3sJsi2u0YPxyZYmtWxLBpoEYK+
OX+mCTnFo+xYoEJwR1d1IBHqJt/jM8+peGeCgQ6xyKqIhEiOq357ys4YG3vrE+VxTOzf9ZtDwUCG
kc5K2ub4YnSCsTqLbu5ErvKBMuzLXuO1GBuLcNUPQc2jjd7NWG93lsGNNZGWJOsQ1PQe7Y5OXDLZ
5NI5cVA+SryeAbqOg7vYYBBjXU3wJ00N8pxmbhmqlZetRUYb4+XH54UD+aw+prrIw5yDSdbRssFq
1KexA2Wn5kkaSHLmxTo2xgGmPxQyl3QQREozJkSqpWS/uo7jz/vvouvxMJmALNfXqIvCEs1Wj/WF
MluiBTvQH2n6iJ/426Vo2pwIk4GPdsy7TAYnqBOfijvhdQ3y1/aXdAepB7vy4jNx808S54rmIBYr
gtQMcizlFNsXMCY3HRTpBlAZ6RBGwAFJI+mUqLw2ud3WoO0yWUgJK8EUBmyqEBBf99Yb4wRNi9ii
jFuxW9otz9U4h9JkwKSqB6SPR5yTVv61rjed8XEeIHpitnhPB8dHkv6rAz8zGTzJNVDPE0gOO0qS
n0cD8tqx0T2SQcs5Z//YodHx9G9cHpahTDVKryEkIFYBTZpxmvVLXr4cr2e30Hz9WDKrQFKJSHYN
FdgMaMM+HXlQfMluLTngXc/HJ1Fmy02lMLbNYiK2TrI+s8SkdvK2c6o5dqIycuq8/SIRhRPPczaR
LTgJiwiSybBGY0zvj51j1CVa8ayKcFoaOTAiv10Fm0u0zjMl7w3Mus0reODBHrP2patE82ILtWFF
BvIp8vSqhokjzOjMrhTdBakzB5qV47MJ3vJ/HxkRgRwpMIDrSGH8S8dY3xxWbiVGjybEAFsdXA6m
FMRo7FziCNJLyzmcEzDO/1L11O6LH9pQBBKIdnFxYcygPYv16wwN+bbM0YCQpLZURK8L2M/nxm3S
1WmhhgAeDGsqO78oVEvrRLvWLr0xu8sqfDo+pvspit9ALbMJcAH6MfWS4+WsWYutefqn0qt+toF8
Si7im/hD6gqOeidaPVTUTaf8fmx/f2s1VRFNFKI0til3TMAg2NI6itpe1MUvpEsfcaK9ff+4mqB/
35yhCQTDea8q8I/KtLM8t6dcukkkYreG4GrpbI/Fe3SbVHI1SYO0jclEHONK65AoqEfINEa/Mm2x
svTz8dbtg/NvI2wj7jAVSZPKKIOOSnaC4OddK2MiIqpsM69/Qnfx17E5zjayHSVAzaSaDKQZpRbk
L5jTSbyiqe2sOwky6Ojz4NjcrvDWZg9VxumKMs9Xg9DZyGyBXlo1BnOOcjJA1ZpGoOmY2mQeqDZl
dJNWna1p5q0Ylr+MGOw06WIrbZGiTUMNBokEkzreQvqXN7vO+wRszoFk/RATxB1SdzK0h4K0VlU/
C9HPiPAoBvbj+uvXZu7+rOtFSE3ga6enBNNRbaBRmk2Pd5nsA/vVDPXXzclVMkNbGppFwaftRYcS
dqW9t/AIu/4Sylzt0N+xsdMBqUuTNm+ug0XHKXFsITqufFk84tU+yBnNC6/CuR/0Xk0yF79qtlkf
YRDFUcu7Vfwqlhyc4W0dgzOSVLSCWdJkbxV+kmVkW2tZswqpP69E4MTXHNhkSVYSEvcp6WRMbVbr
DyUSbzEweKmSnlMU5phha8LqnJeNrmPL1syTNaevn9b047Gfc841y7ASC4mWVRnONaUeoXP59L3a
culi/vJE+P31WaZqTU/7pQhR8VJ9sErmI2biJKsswbcPQW6ELiMEMf8vTQmcU8HSVBNFHYWanjoh
8mMF83HNbZF+TrgyXPvwbBiQj5Z0E72Z/3YoPTGECKOj/0vhSUFjrZ5qS9BjbG9UJBvET+0H0RIc
iLscf8G/BGlX04wvy0MeQ1YX6RTRXyEXtAbiQ27ReYXaRi2RE3nuQ+7VGOPFeh/XQiUjNWpk/edm
/TqtemEVK034RtPNYkI55Hh5+x/wapBx66lTu6ROUOETs97p586aMCTRSyUkIHmSX28Mgn8+gq62
qLNsUHGu5nmoTfRR9l701UR60lnuyLm6Q5cvWIfBoR3btC22csh3obZnl44ulGBjO14xZ4vZ4D6e
lFiAnhZq6vNTK9xI0WRVsSN2TzWeTMem/uKWv1fMBvhz0+hr9ZZbRK8J3koYNyYPiU0sWliJkHI2
ud00f8kfXW0ykcU69Z20UsihVTfUiW5MV7Uol3N5y0uT8baSCRAyMgiRkcH7RfVm7AOh6u1JfzFX
u4oWzlfjAAA7mNhlWTSP9YSsmNi+sSnhmIbTc5N/0NPI0nhziX953153kQEcrW7aTtZGOKIZ2rIw
e1OhW42CVJy02kPS3xuRYq9C+QAyeN6p4a2VQZxKz42+zrGttK6K4Wa7O5cnKpGX3i8P63m5130N
4hepavHSqxw0eMv6bjy0KQoCWStYrqVfIeaGMhJEpm+Ihc9xjP178bq9DOw0czbURgxDqh/6zUeQ
QLihY65W9iI/UN7R0cUKHfMkB6jY8ZKe+/f+1TiDQ1OodGYtI9ZXwJ/dC5WV9e6YcYKLv8SAv62w
5LNFCIZkEb7oyGNxby4/+3B2pRoVz3E5ZWocLC3y8nn4COr93IJ8e9D0IGUxZ+94qzmLfXshbz5p
Yg5Z1ghwHEOu7Xz6hbITFEA/HRvhLpYBHTMi8dJGGD1DF5STfAC35ptai+TTWnz7wqshc84py1Wb
dVOp5CuyXOCXgYeC+QzEXYkaWc3K64HhYNwbO/Rm/8yoicakwkmdR6Sq/SiEsvVs5appqTKnb4nj
9zKDOZ2REVkscPlDCcAS9J+Z9rBkEMZcb6T0Zn4Ps4xKrueTQRlNyKZVCnE+19nLim9FdilyDmEn
b+/o3zd7V8qJGsYVQiezAFgOmBG8USWkyKF6TpLn4yPIO+cMoohDkYzgscGbQfukrKBKflDeV+a/
7hiDG0Rc47WnfEZIYTUTiiV5ZEWNxLnpOAth20zCRNTT1ETysQsfwgEqUuItRg6PN2u/JA72ZVGG
xIwBwsp/fxkz7uoMci9wII9OJSVudptBZEbE9ULAG6adqkAOeOHCfmiysUrfsJvzkAxCHMcrsuDh
bXtS3kgYs4t2pqy7GqeAsbuLG1OML7VCVTfrlCA0aS81un0FhNE8rv39IGFjhHWhPBq6OUU6QTyH
58Yf0SYtYf9qn0eZuXtdbgwxjpTXraCbVF+sKlCK0VfLiHpLLLxM/b5Obqm8yhpPaGkXYjcmGX8i
YzoqSYSscJMKq6Pko1vpw+iE0WAVJZdDiX75P54GG2uMa6XhXBZzj53sIY5N5RjzEu0ZoGx6pGkg
AyQ5vHYuzvrY7gISxsoi1XQYQfTjxOmrs5BC/ds5djTOMWSbC0JtNNVowvOqSFprNOoXc7jokfTh
2Apn99j+gkKo4kI34M3C0HiClgRrlLnHJnah/PqB2KaCbOoVpaXNGMUSKJHfNzPI404DpGlUHtPJ
rmSuurHFwEQ6CfXY58gvQzn3Io7PoLBz0dbi1kpkFSnoE4X6g9mQT0qn2OgktupuRjMqhm2z5KMK
jtW8U+7GBI3MZompwM7qddkr5NwjIPlINDMYjP5hQQtd10XB8S7xDhWDOolOOYk6lLnV8kEIPyf6
y9A5Im9qh/ctGNiR5R56myFKYm0x2lNJIGu4eEIVORmp/aSdOe8RDvgYDPhIvZhLU4xWD9oXKIGw
QfMJclg8/Zz9lpLNZ2cQp4/CSCoWND6U3+UzZSIeT9IN+EtOixcHoSdiZjbzcpvHqMZbHgM9WaYL
fdQjcPiHOjPx6fsD6pT+8dHgIAHblCDEetmPOhxoQR969g3HdODOWNJb+wBF2bYEtTNaIk3AtOij
4avghovvxc9CZlUX2vcuPCvP/21NTNQvJLKB4wd7ujDez4YSlCamWDDC89/MMMHKNJMonHQ0Bsyd
K6DKOE/uXL0c2+D4lMlgjprlIijMAKFieWMK+EitNQsPxuRVw89jS/QYH30kBiPmESpRpoFNE6TO
akDAiRqv1UYtrlVEk5pFpv+6fwxeTOB6mQsBJzyq1ac5elGjULGMxOBNpu4fP03H0AXRCPmD26WK
83FIABS0z5Iev/UbusFs0QNT7G14V70LbK/mmE82jG1rZg02MlXdfH7Qs19r6afYzOPvtY/pVzPM
95LjCDr0hkKbr3+SLFDweYrwVo//42qYjyTpnYAxLtRxTUW4THNrt2vsN3lyNnte2wHtTvrzBF5X
xAC6KqsLtEcp0F5Cf/ALPzpNzj/iF7yC275bXU0xmK4ORbuAVAubF92FGJbKWmepgwKaClXMeT3T
73C0KgbH1bzUBRDL43GBRAeq0jTRwa1Kcw4DWzIq5rkmqbyi7TF/UAQw1puv+vrJbHjk1H95Kv3e
OLZwRJICa5F62l8TBTkU3lbdmu31V+UIp4THubyfvgFD0v/3XLZ8VKxyD15nvJaW8+CK7uDHjvmh
DCgxZu4ur7znzH71e2OPQXSzT2OQ5sGe/Ijd+wHSZTR8UbUSOmG93nWfhs9UDQAynl94J5K7VgY2
JpJltZLjIsZgTCXcydJNZpyG5ONo2IPp9UrQFyAZuh8WDLRz7sv9Cshm3QyWENAEkkhAw0/7CVL3
YMCRMEKSeoJLpTbN29CBPK8zI18v2fQZKVxAiSB+eA+eoYymUvoMkW2oMhM5r4oJb7o1PKvRj9Rw
B8PnNm/vO8pvK2yVpdEbLelE5M8T8VZsrEl4jLNTyMuY7b/ADZlIwBAFpHcMlImT0kiRhgxTlgWy
eicpdq1+6TUPfS9zbdfF1172jrdvvx64MclAmhxWUpjDLFIn9BtSAl7hLvJ1nNb6hZcy2cXPjTEG
1CpBXiEfgLxqtpTWVDylqmJJxs0Qf1V4QhL0d/+Bn1dT7IMY6elB6yBz42hL5VRd8q1sZreNpnOp
p9Cz+pFztTk5i2Mfx7081KFG5zL0Em1gt1H6IOiOAiWc1uV8M54lJlBts3hRYxoB0TJ8ODjRz/h1
DCjVXWjhLXOLIRcHfDmZVXzjWKb/+c9dJSIYDwwdPsccUGEsRD0SaJBy+of+h4qYa4/0hWE6MicC
2xW5Uo2rNeZsLiZYtcEB978yeWNH0HED2fDNW6E8aDHgPvuy19u1rT1kkLrizuTt7/T1FzAHtqjM
aeqxE+CRuOShV+IoKZd89BTwtHG2lmOKvYuNddCMTsMV2bi05pDdoVn+HN3iSewQLzmtKNGnbvQ+
aW7VMDFvqAN3pLcLZpPFTAXZTOZcpgCwYJwIDfoYTA16F3IBN5huByPxezi/txaZK6tA97wxxnCU
/FJ9laFbhmr5ubqITnlOPF59fDeO2iyPuaPUNCvqMhowPpI+JaVj5IKVJryPtw821z1kot02icYu
pAfVFEH+2LgkPfcxiBjMHo3RNzM3iN+vxG9Wxfih3HZd2sfww9YJ/fYHRkcaq35VwfmgoxxPtTIM
ya143i/uev91mYw/Rq2kQ8AJR+VNeeiWaipCotQWAx6h819upaslxu+Q/821ho68U17N+ZScBdBu
WZMjufE5fll5LaD7vvfbHFvc7LJ6VuUJC0tJADWYhwJV+TZ+mEPRQ4/K52NP5xljpi1K8JnpeYzs
dzZ9KeO7XIcmTHNKi6DKeCMBnMP/BrAb39bT2pD7uhSdvvispj4hLxOPm4Z3FNniZWpkigmCIeTT
apuqN+uhPVryD9UpUAuZTtk9KSz19r+eELaQOXaqXk4G3mDlRfIKN79HwR0zHSfJbX39sxjx4Hn3
lXn1OLaaWYTroOjgJHlLG9b3iHDhaBU1dyv8R4B8yyhvPlsjkjbSFIyFoRDj6zdjMHjKWbFFC5yy
IBw/Po67oe1mYQyU5I2mqD1CUmftn5ryZS4ckdxW4tdjK7uH3iSgctVFA/IRjEMXiTJGS0zwVABz
7TxNVr3IXzq5dWMMDc5pwRm23F3U1Rx7mRK5yvWQzo3UtdV092tjlyp4Qf33LMrUgeqGrMlsf4kW
plKs0nZ8FbJRiT/Pl1jyV+IJ4YdjQ/vLuRpigLcqB0lKO0DG0qvOMjuDjFKBKlrd/OvY0O5FZl4N
sZ9JqOdZN2pEzc3zED/17VPafBfSn714E5bOsa19kL8aY1E30cSZtB22j4q0lA4usZfQo81khbd8
4+XF9w/g75WxjSNis8aK0aHabZiNNSs/JTnB48rqlJ8pLyHF2cQ/UHc0OlLmiAbik3qmgoCIdDzj
VL0IdhzbvavYPZjexGAIMl7OnIZOf8Tnmy1lMhFamjSJSuNV2bzrwh9l+PH4m3EOIou6U59FaJ/C
0hYdYy6gp7yFS8+84849GUzQlggxBD4pIYzoG3R2LpDuCG5/sM+AiYynZLvPd7PZNLroDdyuWifl
kIKhjZxojEP/QPbYvma2hqcFtZjc85I2vF1kIBcfVJNzk+7i+CJHz/n8pSm+ZLwW+v2bebMuBjXG
xazCMqSPtcvsoLsYE4ipg/l5/UsKHZPa70ub49K78cbGIgMf5lyHtblA/yCub4fVasUXfQqOT+B+
KvFqg20oqbO46YYVLP1diYwouRPE3jLH1dJEu5HdaH4ihidLyAVpvBCAszqFCdyKfFTGPkT2Qp2K
+1SurRazbHbdZb4aixetG70yzB+gWnA/t70jKIuTCx96Vfs5ggm4USrOxc37OfK/j+0ik7TIOhzb
vHXidLJI/aib2X80wgBKHA1tPRlIo4zlcJaU7GfRa9ZYapwLjh6MA9xSmCchZh8ljVCPGD1K1tIH
/7eq5d4loImKLBNUdEB2xuAK+hcMEbpqmJ/TQivTnLILMC5uq6av/zg+pntAvLXEYEqW9MLQ1yj6
V5g4Jl31wVRaTnpk7/tvTTAoApIHsZAnxDhJ4ce5DdrU/D0tYlsTDIKIaI1R+gqPZ9F8TaKnCrRt
msLzK946GNAAtaYatwZyq/mgBRgyOxWVEch6cTr+IrskCJvFsCXrSK4ysS4lmmAh/gra1dRTU6u6
zWzJHzG0di+CtjdDS5Clfoh4/Tn7iySEyEQBsRo7WaKGyrL0E1J2jXlHxudWrqyBDByE2j/eVyOM
FxkRepqMNy2/GG8u9SnB+pYBb+faKjrO6dvtudPEqzHGl6JlmUkV4/jpGDZ9ACPxUzY46o/BSR4U
l047xI/xbenzerr3HetqlnGsDmoXQp4D/hWNnMFf5cRr6xyfFN63YhxrnbrCbGYcSNxnrlL3tlyV
fo4Rxv9mhnEuecqUsJgAESR019Ezl0CXeF3be6/W7UdifCvsxChWaZtGeaFaZpUfBt2lx0uSz3vK
OXysbG8yyyXeQjRlAxgfoleiDJFVGneT/DVseZPQu2WvzcJY3d426k3ImwCZ5ulni4z+qhhfQv1j
LWRQp22cpf26iD916UusK6sVt6Bh1SWepgX9QOylpUkoOdEUNW4VJh5oOzNW5gmjKaGA+a3+Tgyt
tLwRp0dVcyXj4/Fp2T33G2PMbZ91WixrEtArp2STRmxFucAJrbS9W3i7IOayN5Kl7vopRvjWGoim
0tIzS/HczI/58CjB5ISJ/cUcLUFTMkvVP0C/a8aElWQ3Uonpg7WA0MFnA3I0pEdFHCqpUS/5giLZ
VZrYQ6vep+hIlDtoLxLR7brqU9p0ttjfYnFnUiru2DRWAvrfIsS0X6NSUvrwtUjKx1XO7sI88hWz
e2y0zsmkRbAzXT61WgaKo/ScdP19pH7PTNlSI+M0jdptgiZto+w8kpovSSl+y5ced36+noyu7q22
gWqHnr6HExra3rJuqDoOBFvAQ15vrssGSXwzt7NxtDCRIYFuO7yvDV5ub+8RoSmiLqkqcioayxaY
ZpI6EgmN1ZC7lepTtH6qiydl4t2auwhyNcOG2+XQJGtYw9EQ9tH6oJWc64BymCwB9yFGz/AfDrWx
xTgUAQPtqlSRiKDJWtzYbgWMXZBL3di0nUMUrYHXnLkL9RuLjFd1U5PLUNpF8kv9nhdeg+9l8rh7
d2HijbFYBbGIYTLXydyZfQnxYABjcVunj6D6kCVQv8v2Eteuwc2q7OLwxhxzrYgqKBqkEEsyR3Oy
OlNUbHMyg0X7f6RdWY/cNrP9RQK0S3yV1FIv07OPx+MXwaskat+XX38PnQ8ZNUdp5jpBEBgwkGpS
xWKx6tQ50n075TuwG7hF8W3Rhp+VPuxLq7tvQYph1+Fb13Ru301+GFpOr/5R28eAHioSOtvAVnB3
EYJwNqglakuMhAqPUj9353sNSrlMOmQSwGc2H/Ura3zHHt3RFhgQnRWXmpvFy8EeZx60s+yXfoJJ
RTEicju/fF/f74frqoygNZW+TDZwrO2u3xGM4h/kX8pNBkLu1EUsyj+r363fdR/k6m/XL4dNN16Z
5txYhmYCHesZ6PbykzZ/wxSRKqosbVYT1hvKXQ7KsqSW1uFt30LuaDkkmHCzXDbeBgWBnboPXeWg
CYKPaFlcPpsO0xSRBTV3yXwk6tcyuSH6n5DjGKaNaw9Kg6rBR+wK8JFZRgEcdDGLWwMeNCmu3hzC
+un6JxLd39xarCbWlGEAVqYHP3qmuONMBPnkdk4EolPcBoaC/3CBhgnNl9XIUgTiVId8l+ya1350
GJ2rfINx+YOoQb95Ba0McqEmVqtQgTIBGDXUPgi1p4T8NKCF0NX+9b3bDGmqZgPKR4hm8fRdc2OZ
ddjCDzI7fKJ57RRxf1eAdSpfUhfzgM5/M8d9KmBnU0Up0H5RDQh6KcNtbwwPWi9/1iL1LaJCwfKt
tqqxWh47BqvAodOsp4kCF9SD6YaxKixHKWD0Bn8C2l4bYt9zZWgIu9EoVVSHO3qj2je0ezREei6b
R3a1Fs4HC3Xs1VLF20nrQHJGLW+qm8wpJ3ys6x9p81Z9z7Q+PgBKopcMH1m3YMSXZ8funlUQunV3
swUu1On7dXObx3dljouwKc2kcDHwuomhrugABDM4siqaI97evL+zR5MLsVZpRk2WIFMwIXmIQZQC
guudYIhxO0qsVsJ5tzL00IDuULa3nsadgbkEyS1OxoPtAJXlE28Orm/cZoxYmeOcu1AHWkOnHNUd
FA7VJPHjEWMsar3HG3v/30xx7m2VXaJ1E85RZLuJduram6xxh0TwphZ9JM7Dx1izspGihiiNT2R+
JEOPUV0RbfEmEnD1kDC50GpIhVLVaPv9ZhACX5nXOX+prIkgeaLvw2Vl8xShtRghXTSlG0lyNe1z
3e+a8L99Gp4k264SKy1CvCzT7FNiYRghJy5twUSViqiXRDvHE2RXuR6WBWMXh5qNM1RspupTUUsP
tjrcKVnqVY3spmpxMCVb0HTeTpHefd3igkQJgoxUYo0kesjulefiKfboa3yrudRJYgdkIDtU6QV1
OIE78qOvUm1kslShNWyOwymuQSQ75440jLvrZ0u4Ni5sDGZVql2DAiZNHDNoW/A3lHid6U7xqUPw
xeow2PgofBKykPfhSbjaUj586ASP3A7DMmwIg032TqcC9HYOSo3AHOrUFc3iC+4ViwsiM8TVgAXC
OrvYdrTlNHWtY08NugVfUacbhDWXrfVplmGbGsGQoMmtLy6kLskr9JTU2R0x/JclrjwL7q5NF9EV
WVU1JLqmxl0r5tgujcaEDSqwdjXgKYx0RyoFoJXNfUMpgonzqEwb6DK3wEAdJoE0JJ8zXu6hm6U3
LflEq08o0KT9L4Ezbt7GK2PcQavQWYmW0YCxIDv8xbahHnRQ0fylDd6fRASy2+6/ssjtYdg3JFEs
PF7ZkEm+o3fNKTzYz/pTdst4fZByjLkjejJv5r0ro9yZQ5t4kIsZ0KpJuyHSW1S+pHGQT7/EreLN
Y7ayxLnhoOumPi34ehNAoMae8TRLu3AfPrFTJlVCZpbtKL0yyB2zxZoMO1yQY1f6j8E8a+1han91
1ad8uM21wwKuR1lwb7OL7EMkWVnk7m1iqpGulchMf4MXg/RfDkYKPYW7uYdMslooCgKCca4zZ7mp
nsijXjn0EyTHgMzEpOlZ/qYJ+AG2yx2r1XHXuEJmEK2auGDHIxOGNL4x6nKUbFmclPf6Y/goShy2
o8rfB/73F149JuiUqHOVIapYxk7u3qrw06AIcvxtExbAadDvQPDiFjVKEwU5J7YyVl25f8hA2ijq
y/3Dxv1tg89MktYuI4PCLWZwdHlfNBCjS6g5ghcaU9bekRwk/3rwEiyKz08w3S7hJmCRZHyiKKhq
j5No+E5kgguPiTRUsh3hnTc/mNCMmr1y9q4vYjsyve8aFw5HPcly1KPA4CAHuvmZFi5K1U6hBuYf
1YD0d0tcDDTmarInG4HCBAtvj+Gq6n6sBKv5h2j0boRt6MqXrcpSzEUDOCw8zztW4lbvGbdlevdH
h8bAbI+sElm2eAbdbtCaWGJgS1vrvmk2PVSafKjQ6bj+eTYBVGB9s373m4nCEwzafR2BkxVeHYGM
6Yt+1FBuTQJqOeQBYGDhNPjm5b8yx0XzLiqm1DSgziTn9T4dGxeiKweDLp/GLDxZEAe0pkRUumf/
zw/xfGWTi+djgzRGJqhH5rabVr4y3Vm6ExmCnH7z1lhZ4aJ5Aj6UcWI8ofPxL7YABkxRoXB4/YOJ
NpCLdCSHEsSUwMsLY5fEP5LcK7TcaaNAhXq4XQuuwu0awPuq+NgtjUUTd5WNwt3dBFGGAqV49W15
bD1y7DDIIxx535zkga4VWMhUTLWhN3Z5wGJJk+p0QJpLD9NNy/Q1wB5IIkcC9sIKoN34e2CXfoGG
uBP5NlisRd32f1jz+0/gAkmklFIJxg/2OIP+CuAKkttCrZmxP6gn65B8u/5FN2PwasVcSDGhWzNM
NdW8BK3P6Gee+QbYj67b2MZgrIxw584c+2oeFhRXrNgxQUJk+YoT7cCRL7vhjf3UfSog66s/Csei
2F59PHvve8mdvVwerJamAGEYs/2oN5VbpIvg4G3unwmyextE8obNM1gvFbD2lQEXHYbPYPFzNHRT
w0WwgSIj6qVbqmMzdjmBTLBaQIzvWx3vRtFbZdv1VwvhXL+MzXbRWVV+PA4YP3IKbzoljyBR3lWv
rYeJ5H0VjN8J1C8at3A1Cv8X+f5mqFz9BM71dWg5IifFTzBnN48PIf2Wkzeb+AJvZLv1wStWZjiX
p7USRi1lJ4w4qu7IXeK06ltfH0Dljpvbqp3U/mWA2g7k///RNHcQaKxX0pzBtHruPJBxQcFEu9WC
2cPEri+CIIm8hvP+KDTnUG0nzbNNb2leCbmVRISdm/fBaiu5a0eu+1StRiSJYdm4yUjdpIf4xaD7
RbFAwOApQev4+haKFsXdQCgIS72U4Dqdk/F2rA13MIajLOqCbUes94XxgxlSO7aGpePlPkC9AA0d
PzxCPfgFRCvKr78GHNXHcS8C/wsWx9MPDBH4hbIe27nkd0rrVf1XIbv8VvsXZL82UB+6qim47C5j
iRID8Tk1KMSx/ijxQXLghj4bpzYPCWAtgJObfn2XeKBLr4WMBxtH78I49/VMmcRyO2QIMg8GKNo1
bzl1J/IVPLl+9vMPwsnaGI/00ictCtsQxoz53urv1f7BzMHF+fz/dsgLK1xBqUyrubBBbOqly1lt
/dS+yzXvuomNa4wQoHTAFEFM9qfLT1YYjRrqSg10nPmoIVpRKIRct7AV/S9M8DdMGXcTkZD4oPl2
bpbiXAJLbSFAzonxY9BiT5LkW4U1e5r8u5qg6EKGQ96W+2iqz401gstSuhtbCsz5j5jIHiQjngho
R1qImlz/qSxqcdH74pdy91QcGgQ4bwQA1fTa/KlF0GlHf4jPf/ZlV9vOXUdJWBJp0QGSahu/mSHs
Y5wqXcRzs/Wmu1gPiwmrN52kZ9KopCnQefLRzI56GsjFzVy8Lel5ic5Z5Ve96GBshJkLk9wtJENN
puwYRELpgykuvRm0cs0gSt63vdaAOjMGDm0wXl4urMyqKukgaeXJGMKpk/SQzfFJAUQ1MpO9NplP
uZx5k9Jprj4Qp9MVx7Lnb4AEBXYqklHYmsbAkv/+MTyouoOmCdp78O+KYJYq6C2nrf22csfJtQdE
Py1YEoCsY0G1edtZ381yJ3cCJlPtNRylVg4SjDwrxxx0lWXsqKITvHETXyyQO8BSRsN+ieGsRTq4
cfZihz9n6QFSQK5hOo2wrb2Rql2Y405hLeV2nNro+7XL2Urd2H6WlCD8AybbCyvcCVSyBVB4E+WB
qQNytTpK9TeQEiZKkAnhaJs308pBuGPY6+H/FLwazw6WA6B8hwLMDYyJJ3kqBWdj+wC+uwV3AIus
r7tyQT5vT94yfh+MW7sQvEv+weNtUyUaquImj7LJVNo0lYYm3+ArPrto5zf6lY1TgX7i5XpI3l7O
uykupdDsqjHLJkKVrfkWG3dDQZ1OBB1j0eJj2H+3wUWTdFka2lpomg9+c+ihfFbt6kN2FBU4fg9z
frCDzAiwWNYd4uGqEwSz0pgNQGh3A4r+4ESlnu0lD5Ib3Ywe3Vvo3dgOYqbXAfkyidTQtypikII2
bBnXPJBEPAozTCfJbpoWtWQcZTyUqV8s3ngvnXVf+ykuN6jsoH5c77s97ttNc7iEpo4I1Zn0PNfy
rxx0Xo40Tz/72vBVqXOLOvthQDKsoTFuwsydG8khiv4amvUtUdq9YlCKmeX5Ee1DJ5TrU5VOBx2I
6Rl0Nm6Uidg+Nz1BJyqyb9sywXl3ea/ofTEuaQs4e57/0A38lm7GkHFyJq3lAF99blXwymsi8cnN
SL6yyh3ZQVuMiOqS7Jn2K4TTjNHrh4O0HGZtd/0wbUbWlSHu1ZaiaGGOBNy1kvrDyv1oOGjzF1kk
P7dpxVBNW1FMBVgrLn4rtiKnFJVxDGW1kB59hvKB281BGD//wWoMU1EsRTM0CAZdfiyty2eUjk3Z
a+TbJvTk8GhE/iRiGtoMQAYxoO6Mcgty5EsrZmzrVWeXyFjneyDw3FoKqllUfd/cMoRTm8i2JiOp
uTQCKiNtLogme8ZYHEI5u7Gn7gReMQCYLf/6rm2mTitT3KFMB5MYvQxTI30ypdg1kk/XDWxu2MoA
t2FTC/AbOBBQY68PfX+DPzkDFTjytg1TVw0ZwFXgPC/3Sy+TdkSNVUbtYT81Tx1E6yzRJbcZC0wM
tijYDQuNiksb9ozyZREDUMz0MM1jfSzumMr4cpweJldxAcbfs1m5yFMO8cv1Ldx2h3fTXG4Sagvm
5KRQ9ubyPq4OjXrX1s80ErGIbtWDCTz67yVy24h5PEuCN6LocBg8pog8vKr3UMd0Ird+yoJckJps
NRov7LF1r94jejtYM4YnZS98me4br7shfnSMXrJTNYMbsPaLQJQNbd95lokrl1i2hqvv0qSMg9UP
MZaYQdV3BBshOptPoJoBjwg5iB4/24mRLSumTQz14+zLYExpjKkdRHJIxDutUjmmEj7bmNSJyc9a
YdokliuPhtMruTdUjQDYuOmyK/Pc2V7MPFZD08ZiD4xpmQ2p4FUSiKbqN0/fygy3p2EfN6MyY08r
afCaMg1yzXSHcfSunwLBanj6OqUsMefOIhXFAVT2jMaZMduI0jLBanjOumqe6qxb4JQjprWogRWF
eK418iR8jm+GXkQrXbYJQv3v47hyfzUp+1bWkZrr5/RWd/tg2Uuu9DKB3gykMMG/IDbbfHmsLHKB
xGyGrrYSQCIGP9pX/nTSf4T7YQf15aN1wGzi9Q+2cdjQ0UVPF5Nf8H+Nny1vCruyE6CfgS8pb/Nd
GaiGq/eO7GvowZAfpei8fYyTzJ6uQhTZJLLFTxTXhIwqywyg9ZXshgooeGOCgIcVHwyJCgvsHzHq
l9a4zczjDMTBEcRcmAyXcrPsozPTtGzOIm6MjTDCLFkY0Ld0lSh8Uc6ewbHAGuheCFHLQ+anwfRg
PFjHbDfuRViMjUvg0hj3uu9UJcbwDPN/gD8Y+2Wyy8+YTwSz0xDMp1gQo4SL4+9VVGKSrqD/Y1B7
iHYpEJRQmn6UhUrTH4/25dK4L6YPJYSeU+xj0ezlyifK8zIF131+04SC1BAzA/hafCUqN2Zda1iy
S7SdEjp5ujidsMn5MRJiHe9G+ApTNHdVaJu4VgrdlUxG1lC7cu7l4c+2CXr6pctEouPbR3llkkuu
SdXndamg9Gw+sCd+dJQPytGGqDI0vIT0M4JNJJwLtrlFNaPAu6Sc7yQMiU1PSS5yu83Ti8aELLN+
KhL6y0RADaVQWiQsiJ3edN+eq9OMuCQ+vRv1bnwtFVySKtg1CBKPS0vxYHYxKMVkKD4CJqwirYo9
43cbJHenR4atWoLFXXbJfXgaAaPI0Xq/7pSbcRHh15bZqKHOv8C6PJv7hAlBTSj9ThDspse6cuLw
/z9/i5Wu7HDna5Zqs6hZT0mW7g0zmPvnEpPMokrddsRYmeE+HYV2XjXFAEBnN7Kru+hsHlJ39Mmx
Off76zvHfvFlyeJyRVyGGs06VRYLJZpG/Wmk51wWQNW3zxUmPxVTtxUVSdSlc5hZnhoqA3Mv3wd4
BZp/HtjTP/devE/9VBbcyBslGKxnZY47WdGYzQuZ0JFjKswT0oDxgamspgjx1Wvyk+zaz+NN5FIo
pUNrFaxjeM68Xd/SzcO9+glcvO9VsyIxqO6gw/BUzKnTRQ9MZ/i6kU2PXxnhPDFUdT0pUqBAQHtk
UB+kFSHaHNXLdSvbnrgyw3miban9RK2c0WS1nxgpl7Gbfv07UdNNT1yZ4jzRkgqznZk0WU7zw0KX
/Vg8X1/N9ocxdAPlLgO1Gi5OzTH66yhNYzEmWKTKr4aEIgeIMv+TFR5cWgwjCZMQMWKab0l5nJA2
iQpO/3Co/l4JjyedS7VpuxyKiG1EHAKtZLkKd8C0PGaV5c3oRM35dJKT9GZJpTuT5F6kiaaVPtbw
2EF7/wncQaNqHvWZDvTFmB6H4tlWb2VoG43Kt0bEuLjR1bs0xR0omnftaGsM57zsZPrDNBwpfdbH
10G9qwAcSxWnikXssNu+YuMfHd02gy9QlW2lGYQCtAk1Sy115+KGigAKG7gItq53G9zrtY4nObPa
CR5fWbe0sHwJMpqETodMsm+TKDtNYx+ourpr5QloSjlos+ZYqRWY1KvA6EhAgSW+7rzbYeX9J3FH
ZGlrre8nnHdD/pkZh6pPHB0z0mUhCQxtQOYvFq+z9GX1NsymXLNKG5ZmpCeWn3nRl+RIQW/p5wcT
8PX029g5+uN/Wh4PMMsru5EXBSgGNTsqY+L0xVuDAZxCpFi6Hcv+3kadOxxKNtpG0eF80kk70Qjx
DE7735bCHYolrjNaakh5qB3Mqt9SgH4bb7RE/FLMCT8kCO9OqrOlrr7TnEtpSFoV51zrd5WKeXnL
9mjV3BFQv+RxD/aIbnd9aZuhxTAsU9YYmJkvREojSyQIlkas1JlbjO6lN6W2hwxaKFJc2VDsghsa
rM6NMhwGXrj0pDCGONVzeATLFyA2DdKICZUXJaBfp10JIBl1K5Q8Rbu6ec4YL5iK1pj2QcGituUa
pTN0ikr1OTMDmX6bkvMyCC68DZESrO7dDI/51Wepa1V2441uPDhs8BeyAb5+II/KLejXBwdY0fMI
8rNgehMDnLcDt2kyplwCcQueZyEO9WQA/oBtroo8tj5HARtoFb97N88b6vjI/CyFAEt26aQLGfO0
yxk8Qp8O5dQ+ErTNrjvl5oWwMsGlJ21cyFY/I7Ecu0c2tGdEd7VIanGjYYrvZalEl5GioJ3EHWo9
G2ctYWpkjHhn8SB54Den6GG+J7fG2brtPzPI6Oxk5xgU/fdhK4gpLLp/OOsr89xZ76tpzFsZlYq4
fjOi4XGIvjZFeE+aGHROmCoAMPGuA4BKYHZza1dmua83V5RMRYdctrAgHBNFOz2lXmlbAjPbyaxl
IqioOO/Qjrn0EjVKy4QwZkPTus3yG1I+L929Gu9tBs9LX7KwcSpy24yCxspmBF2Z5Xa1SKHhGlFc
BnZ5mu17jZ5b89FQTiaqJ6XA1vYXfF8it5VJUpDYNtHupocQ3G9MF6uGArno1bh9soF7xJuOtRp4
Fuyhk+gwsrDZQNtrrJGOzaBfx4iTD+oupwUwiEqJk5VPy1CKghr7TB+8dGWbS5tSQ9cwJg/bcwAp
8n3hs7G34VTseyCr1b0lSgU393Rlj/396gaUWt2uohL2Us3cp4RgibZvUHUPKPneVku3kKdDPdmC
dQrMfmDKTlooTHXIetnsImMISQ9sklBUe2Xed2U3+dKrqbRDr0WI0UX9XJWvsSmYUty86d5373fx
aL17YG5sBgOQvGT6EoPGhYKITUt+aP3D9fi8bccEzbyCV8cHmtcuGxpMWyNpyBN6I8Wo4g1f2qyH
uGslKmlsOiABngUlSpDT8FV4QDJDuwXQEKSi427xMEkDrC+GSzHW8kvfh7tKyG+wubiVRS6EpH2q
SRNTxWTFyf62DWwv9KUZlRSU9NCZVTtH+jHuo2/X93TTN1ZmuWgSVp2uguYHC206Z1reytq7bmCj
QYoLj2iGYYIlDV7CpV8ILsZsJUwpHHTw5ER92yMvzY5RC+R+4Vpe93bd4uapWhlULw8zephlZFGo
bfVjifrdr86w9vnQPMYjWhzm4DRd58dRKTgEv3UjP5yylVnu6umlvJ/NBNlDGMeBFRWlI/ea309o
F9nd3RASqJCAdbysnbLE5DWt7kx5CGhPnHF+DiP1CEK+26GPgoWCZCwhxwIt1lqd7sGy6JdJ9xzN
5qHXnkDkDwae3oGM016SpSCzS5/Oxs6uoVdIs+52SdDPJ8lNOdluF6c+lRO/K9HjscrqRkqXb1U9
HC0hceHm3QuAPCgzTYXNXHKAj6XvjMKsEURHV3aTPWSdduCV9JlEnCiibTZ41ra4C6IbprJrKSB0
hrN8bjAZjRL0Tr7XPRKUHhSyRA3VzYf82iB3Q8xEbcNlQVsu610mRzmc6hH9pOzU7VjIjjz9tnDF
7KtbedPKLD9XUdZyQ009YdVoxFWpgRRWcbJ1ETXu9lP9N1ievSXQ6r88M/kYLinpcWZykLj4sis5
/Tn2FOoS2e0gv6K5gPDJziya095KnMB+igIMvAbAF85nklIDJqTE+vL8aR7u6s5LTC9HzVgCzsCo
vlyPDJu7ubLGeU2flBa75lFlkt9M6x4cuo5UPF63se2aKyPcVkqkixqzQNVjdFUoJ45BeOic0c9u
VQeyw55oB7fXpLFWGUA9QA9dfrmhqzp8OhTp6uhhie8msptFHIGb3R/8z/+2wT2MpNlcaCLjbpqx
oHzX/ypvCyBkrR310/N8DzLYB9tHkHoF2GDfuPJJdN5Fi+TcJBzHIkaWgeNOzhaUPqUc4U8QwDfP
wHqVnHckUa4VLbuBi8+zu3imS+8AL9hXYL0ecQUrL2I46fa68C4CdgLDejwDXlZJmZpUuBsXxVHp
p7jzM8W/7o8iE1xegepH06UVTjak113aQUcQY3stEaH9tqM/e9j+bymcH45TlGdmjokBFv1V4IDL
c+gzucnEFxGCbb6hlZUtzh/V0S4g0wt3UO5mgAnaIH6yNeRn02sDhbvZyz3J6/cZ4x+ljrjoIdpS
zhszJe+1RGYJBjBmpAfJ6sEGN+P177YdGd/3k/NGuUn0KoOKpzeoN0ufe71+ryc7Uvvm6BeqCK4r
WhIXtHQ6j1KSgZIGDa08Bgt08y8aWpsp0vt3s2WuIGwldLTKBhX3cCicutIDk9BdMeYvVooKFaHK
mRoSIMIAUjeASEnkhN4lELCYp5XixrESMNt1sTuZ37tF9QezPnXYoLCqARjQPne56VkkP2jSLzWz
fqD6DPIeTHMkFihahtZRtOGcQ9mjViXf0j/JWhtIkoQLPesclbxJUDhTcnSWQzVyVak9y0q4+y/f
9EOjtJWTfJ4ZK5Qi39fQduiTk6U/9e2uAwJcF1x2glNiy1werE2LPVALIy55MfqLkkLeVscYfjTe
p1P6dVmyF6qmP4cycpK+eayzGGqYrxrICYyoCYY4frWSaKfm46FdvhWkdYeOGoIN2b4sDTwLCAq0
lsZXwyTFkDRohMjo4iq+6abH5MW47aB4qvu5D1lhIUXCpqOvDPLhMEYvqWW6uOzJDRksf5YcExTo
/uixSe3E70/RK2bkrn/4zRo0uG5UC88g/MsD8ky1oXUoYRxjdMddvfudHwdZ60rnBu+74auM3IAG
GPcXJa5bz8q1Yc4JplQb8foHX3KTgkXTgozZg1FTB8fn+go39/XvkIxs7jINySx56mUm+jVAHJOa
i1Nk+74Wucv1oGjL3NfrjU5Z8N5hBRPNnyewibOx+9APD4M7QNpU9m1/3KMG1zmiS2dzIxG80BME
BgVTAJcLnGozWXSm4TxGfmjdTOkToUE9fPqDbVxZ4T6XsdSKhcAFK3IwSr+M+Gyr+/9mgvtSxFKL
ae5RDUrmHW0DMzxCX+m6ic3mNQonmGIAN5z9gcQ+TWpZNTsk2p2/+AhAR+qRW/lu2hX/RqedfXX+
5Q1AoaxrNsNo8hMu5mAljayhNTC6v0sneAyGmpNCyJFNIJmv42l6EyxQZJJ5y6rkZRclgSgB3H3y
zSNT181dqcV7cHFZraYJlDdRK3nT/1aL5JKOIolKu2afzYRCpXkzKAccMllEybx5jFdWuKxDHRIj
mXvcUFP0tV6OVZ44WvTr+uaJbHC5RmSPYbeMoLFKu8YbAeBqVJSGWtO/bmYzVgAjYxHb0LQP9Ij6
bOlFbCJJHKygLyJHI881gFY0GPO30hR5vMgaF5kQliYdImIMRcM4upeTBAQoBX3LGzSIGEcARBze
MD/rpK8iTarty2W1UrbhK2e0wgQKLRCOQDo8QBAO1fLCKTGGd092tSdD7K5xs5fkrkHHRTD9sP0p
LYJiLKCBH9gh5XloiMSmaEEZAN0tWf4kGwKQ4/ZJezfBRURtmMHVZCasDXEmI24uWzBzvP3l3g1w
8RAAhaToTICSaEW9LrM8tdbeQjK71Eqecr24r3HorrvmdtqjvtvkvKWxqiZTRjYOvJPuoj2Ymqgn
v82fTd/tXkSIiO2n2coa5x9Fp+V1HKOYPbpQXfYYEZpxywpzzfmP0o2VKS4uxgadTKXBFO001Kcw
Lfw6QQXdnn/NifDIsRv3Q9hHyoi5Rlb64LFeYzhIw2CiBjjmJxDGL+MTtMwsgjoEpprS0ZGn3bI4
YSccCWAeccUwD/+yoZuSJAPLdXzjMyjY7phitv7cY8hVdZKnqHME7iJYKY8Fg5b70rYTGh/yfFby
1mutgyRHvhx6VAnM7Dwknt64/Z8ghRQNJH0W5s7sD6x2pjTnesIIHeRwdJKx82UIj3VzhlKFiBJy
85QDw4xBYqZjyg+/WWqcDcOMyfWiGUEc0bvx/CzYRHatfPxq7yY418QY0dzGUogiVtFmu9po/FqS
Dm0ZHdImfW7L/IC7D+Czzum0THXTfgpCmgZqPcVOLEP7LJoe25QEibIc5yr51fciFsHtOpuO6wpN
EVCq8YNd47gUEErA7RvfWHf2S4/OU3MHLgI0n7r9gElqyI147Y2CqjpLMxKPvohQK9uF7vffwONJ
LKkvQT2N3yA/GMSJf8RgdWPT4/bzdIyeyVE72r50SF6vfx1t8ybBhL9pmbqOOjCX3kjWpC5QQcbX
MZanyJowp5z3xyKrPdpJ+4oC/2R19dEk6n0oz0+IZ7dyX7wsyVNq6bGThoXf2tOOTrjr4jGglXaQ
0l96VTs5EAdWUT/QLAflre7hw+46S/OHrMXByU8Q3oIECdBAs3qTZdPdFOquasUP1xcoWh+XWAHG
a4JZE+/Ocdppy20N2BME1K/bAB/Rlo+vdpFLrWaryEejQvi1NciYTjRyII/8BPIQp0qXfVJh5Dvv
lQBsCoCrTR7YNu4wPg0//9lU+d7EVeholDw0Tbk3R+Oo1Naj2ZuvrSz5mTS4qZl/TovlexEBF9ab
XwY6H7VQOy4SYKjRcKfGi0szeVdq+p5qX6t+8q2+cnsD4wGxJDkZsZxB0yDrFXl4yY1uROkNpeDj
LMxbmp9r43umPNt0V4Z4EDddoEezg7iwN0CXiC7IMcHBbM30YczMfZcYn8pmUhwQqjikjVw50n8k
4bxrbBwSfZqdihY3pr58bhvZcIxG/h7K0XnJo5+T1qeOlCt7NZ4DgPD3xpI4xIDWGNEcNTYVZyTa
c5GYQdb3z0mdPmWqtWs08HrGauGoPUYDSfHTqAp/XMzRnecwGBfrRh6p4VjSj3okMTp8E+A0jRqU
bR00xfhSaeZOU2NAHsPmYZDC/dxOz5o07OqhnkGZr5ge5uucMF9ui7n2myW5nRrwkWQ4gBjjS9M5
sInp5q3+WZsmD4reN7S1TwnGwxaFfM+75VGqx9tsAnIpbYKStiAmCJtzXHy39PZYgJ5tMbTGbZri
UTWiX7lNbxdqfOm0hrjZkO9Go3bRVXuTdOM0tHPh5E36mKexq5HqZEzGndElg6s2RQYQzWtPIQYH
ajjHHqHcIqPsH91PSnIMyUvZwbeSyalU5ZOl++Wwtw/ag9nmGMQqMLoxNDEERzG9IaufSvLctTb0
4nS8a+TqrOvdrgdtEGZfDwvRvo4k8kYltJ06md1YA7lkVpevZQxFz1R+qcPCico6d8iik51KJRPf
j3pRr5+BnXRr7XsvgWSbgD9xkJ/jTDl1qe5k7adZSm76KdzFNpjXDG12QWTpFfFyG4b5eTSlW1Wt
jmlZeKGS+nH92vUGlIkHj5QY65Ly21YqnGmgez2H+pyu7Gr9hz7HDxWu4jLUvzajHcjpUjtAbLu5
ocC7c1Qa5+c5Jv5oAfJhq3Fw/fizEPnhglvVmLhElmR11ZUskSVjv5+W5piV3c4q028gAD8uQ5oI
wg27MD/aMyxAMQC7wPfB36+eHakdRjXk0BUvWvZ0uiVg1FfDlzic/psdvgcaG62U9ozCDjQ9s7Rv
213dnXURT9b2akDEYYHHV0Xp4nI1RpwsTHqZ1WabvUYwFJZRr8GdMeefr3+n7cIsm6TSkOtgspTL
x0luNNDN+F2D1JD6Tye0PA/0rtgz5QVWyDIwkQZWEXLT7iK/3F83v/0cWJnnEqEo1e2+QcHO05q2
cLouDCRD2qO/55qztR+Ifu6K4bkyosxfBhBatrEAwbZ5FwL6qxAdDHbwnsutlpdSV9sIvfT/I+1K
muPGmeUvYgT35cq1V0ktWZLlC8Oyx9z3nb/+Jew3FgVhGjP+Lr44QtUAC4VCVVYmjgHInmzM0RgQ
D+Esk/lBN1aoN1ZXaXoVJSgt967oVDexA4VD0DYYqNKQUmG1L738bM52wkvXmeeQEHhhMA/zanQv
XdI1YUl1WXTlaUXVYQVmLnN1GRShXWYnLY8Ch2OOHqRMm0Wq9RkT2JAJvllr0xtQ38UN5y1qj2ps
zdlXZqYOtUMUVDRABeh+s9UmSdsLQHLOGlaE6Nd2JscEu3y4sUF5aFunSSPM+HTawwAtIzInr51/
Zb8Ct4HOLp9srFEnfwRMO5lmTKKKh3GPIYUD4Xg0HONehTbP6hWu2Nuh0/r/XVMLuKuNXSolxMXT
4U6HXand5fWzkaPrxqnPMM/AxgQVolGkbPW6wEYmUuhXMTo9hvSg1QmkjRrO+4r82g+3wVvqSTMb
xEOUGnGC2yBMZRsEEQkSHSG/MTCWWlzM/874gr3bWCOJ8PbuWefYNMoYT3ABKrKGLaU8BCAzSG0s
yO8tiIuFh0WD9fTu6gtHiCft61vBK3fqPnxYPXMX3fIIaNmReYOgoi4GY4ljRbVQbopuSAc9+VLv
Shv5xmHZ8doZTHjvBlmkUmdMK5VQ1QcUDdfoK8r1F2hf2VJvPq2TaMsigKhZ59drYSuSwCONYEes
3yGE1p6denNZkKwgUVlLZ0hBkTXKTh1DLFhpnFoSves3AfNLog+BpzMZw6BBFvIyCmlUC6g3i4uf
aflhsl61kEffw97QjRnqvhlVjJZrE3pTZaiiyLYmDlj49oiSz20x26G6PPSgqQ3xlocyLed1yaxt
bGxTjoOG5qohaychjGQURbAGxkHe8UhSmOFkY4bymXE1FiPE851wb6rCTWK19qT+WIUf1z8YG4mz
sUNF5LCZpHUwYUe7FR3Rw2RvgEbV3fqcOaAN2rdftNTlCVKw16ZjRghkVRYgjO/P+ypBsKkiVPZD
97rmF7wlK+B9Ro4vMm9P680KFVWsqI87BdNCwGLelstO+u8SIYiLm79PpValkclGIuHvt8VLUX+F
7Fte88oM7PP0tgbK0dMx1HLZQn6jVje9cJzBuipz7i1mBoB+AmSwZRQfgYJ5/zXibpzMPMXXILiA
5r70zb31dXaEoA9AYcdrz7NWtLFGB6Qum5VCTLFreDSBnKzVb/CGvO7TPBOUey2l2LWjgOggz16i
HGThW1vfXzfBRFpvl0E5VxV3ltpmeAAavUNuLRQxj5Id+6Otzj6RvWkfeSVL9rIwV4f3hIRknjqp
kZipQtoA1xA13+ranZO92HPeK6zEQhbfTFBpUiGvYE/VkXDiET/3n8TittXdsXRiVBx4bOms47m1
RbldlStyZIFWHHij0wRloszjfCKCcKKzJFnUoXwkyxp4Rsl+bvKWoYmrNlOQrOtF5EMCeT+Uy0HT
BoCWVm81IL4nNrbSR/e62jvXbbM/1ZtpKningFitXY1XZ17epgKUNL+lysN1E6xraLs6yhtKkFor
NVH/ktTYWWVvHP5SUFJclJO+nvLs1VSC6waZ049bi5RzNIvRGYOK7qD1IPmkVG3ZKv6tnBkIUdDW
gPSUcLiOmhM6y44XN5h3/tY85S/tPC66AXZAF/yQ+6LPzpM52YYiOsOIoXzdgF7CeGi771mVcb4m
s4W4MU03oaokD0Ujhqvm+wjMLwVGS93u2+wQotXa0W9ygbPXTP9Bnw1dS5AMmzQBy9jkZrpmmG+Q
QbIfWZaro18qWCHHDDv0b+xQ10sSKaoAcVk0fF3CJgJ2ymC29ZPoA0r6wItfP6dPPhxIMMfiMQH4
GcZ93h/IzuqlZV2xjaOv+GZAaERQfxbgQ5FnObMj+30guIoNnOIjkZivXq97MDkS1+xTMTvWkZg2
HdHBAqs5IPa1I0v5qdPky5Anj/Fs8CIQ+zO+LZjKENKpzM22xokZDouzeIUnvTYH4LgD+QE1mMjp
g6gE8t6+vkzm04Yw9P69z9RXBVf+WmYmaj6TU3xVQaNWHpWD5Mm24PKeUTLzxtjYIluwCbLzrMRt
LWDGlYiLyk8AcrsgK3RyfwiqR9DDADKcebGfOItf3I1fMj8PIHPqDke9t8uAB9BnZrPbpVOBN5YK
aKmTqKhOSJhTsXzsLH2nV8t9ny5g6Fs+oxpmQ/RnV8ijY8jSUbYmp+rmcw5NW80SPnG+BfnE13yO
+ORmf/CyNdNwQrojB4unuCOICE03s2zCytA+Kne85t4/HOm3j09F6ULS0acZSFaKI60gTqduEZQ7
0UdN1+Ph+HkOTsXkGm9Lo0+QafXVfIjF71FpBpokcuIv2wrJeiQVI+M0+CAd9CYJoeYCLipcNsAb
aikquc3IiYYcM3SUX9IhawsdZsbMR1NNbz2F92T4h6P5eyk0uqBWLbHQJ7Re05OEnBET6a5xD87/
f0EX/g+e8GaLCndDBcSGTJjciZRy7YPcH8NFQpAC/loGvOuZ9aTD3PLf34gmmUBvSBKiATeJXnh5
6y3WD0N+0RqVE9t4ZqjQtsjmIEg9mq5adhprdxVfhvSWG7h5VqigJi2jqI8iMm0xHJ16QhgtH4Ue
nU8uWJnpc0gtgMMACaVF8+JInW6MEpGVMrXPoyUANXwUwh/XY9BHG6YKGDTOnaRBZ8KgIkIOyptk
kFACUkcVb4d7K25+ZML6fN3Kx8v1vRUqFKgKBlLC5Gfl56VUbMGCsMZ6FxaXTH68bokB3Xhnii5/
Gs0CJs0Rm5ZCuLh0Va87ow0ZqK5uD6cYFA8jGFFNjEJi3tXP9+LrymU+JqnK+7D+/idQqUy4WOLY
x+AaSvcKsPTJJXOAMiB0nsuOO69MnPqaMeogGyognCNwWWDXus3rB4UnoM14zGI1wA+rOmEFBcX/
+0uqW0upFlWkm50H7U5UACrIgtu6OzvpfYQMN68c/f76R/wHm6YJQJkJqlIapa+U0tLKETqNw6F4
IrQDWbAaTvo6OgS5XAarYq8PHJsfL2Oyzjeb1EZGUYIOtYF1pqf8Uw36tQL6hemN5PRO7JUOLyYy
8D3v7ZHfs7n8DXWNi9wwkcZDUg2a3s4tCEh24Z3utp4V5N4P4YWXkH0MXe9NUgFSn5d1aTIJOe7w
GA7msVnHoEiXGympOLcy88BvNpNymhSv5yaK0cRVpOx2khsbPXhHqtrdGhaYf8ljHqcoc2nAlGHq
WUMzk+6BF1Ifxs1UK26oH9PsIpTOsvohL9lgtKiwg9B4xyS9bKofmtPTGK9yZ2BMtvPUQ3hIPDwz
xTv9oTzmtuRETuWXjz2wsbdcFhBmoN5YpgJ1hQEiDXiwX7k0dBz89iF2waTrGYfJj3fqDtBDXoGR
kSW8Xy4Vt/NqSEwoVpCz333V8QDMHC2zB8zoEOpvs+V4DWeNNA1H1ErNUgvY3Sl/GMWXTPuDTAQL
wj2ng7lIJ3iJ94dOzvK1iRoDMxfVcUQHWDdtTX7QeE90Rir33g510pppUBQzziHYm68A6EClVFFt
Iwa6RcPonAg2mtS4QDPPl8HXLss8wkC2n2KUyzIswppBcz3kQpSQwUwIiD6ol2gnHmYXa8Zo/nxZ
kOwPn1ePhDVegOHapYJoEw1T2MYYm5EejIfoHkgzlIDwiP/RPmMm8CzuCS3usmt5TR+m52zWS33X
eDVzLdNw5RYQQ1aq6nXFzdtanDSGwXhKPuvbtlKfNZOiEIzPgK6SobXMSx+kyI4fomDG0WifwfPl
SQ5Zn7naow8RgDscyfTMq5WQU/fhyt/8Ciq4tlA471OJvGPxK7qgx6gtIXjlQci5H5PE3M0N1dea
YFYzTv/4TTgpqOvJXvsw9rZ0b5yNoMctNd8keK3zHurMy2OzPvL/G7uqkpmgONYgZaQBQDE/IQ+w
wMTRPGkRJ+AwinfvPygVVY2ukcwRhWBs5eI1F+i62XLpkLnHDlROWcgHOZATcO3jUSF1SFZhygEo
RUidfhCWV8FpvfIJ4gOYeTQ56+McC7qfUs9IeNKB6IY38b0ZYbzS6M9lG7nXcyd20v32xX7CYTdf
rNFzfcKLEtdiaysgJsCUmaefiv1wk3njTgrUzyRTxEDgDuoUXnpMuLUm5v0PASpFsQBd/4D1mSF7
26ohPEVQdU+LRIzXVs/ZsPpD/9/hIsRnfpuicT7A4XaNNuBY5JU9hi9Jd8D4g319R1lHQEeKAf0U
XFR4l70/AkoSNhjIRaCxumDQfc28TEZg6cdJfL1uiOUhW0PUAZh6Yy1WE3WABVVd6VTVrs4D9PHW
Qnl8WMnxqGoIV32RBFW+C1M3zGVv7XOby8JIfi59ujbLoaVTZX3IrVTAciDB7sTd2ejuitEpDC/E
KFbWPv9Pm0e3qjVCNFRDAMfN6hulc8zlJuOKPnM+kE7dqHNVGVouwNvA81buZW94HJ/jZyLrsV6I
9kUdAFnGBaWwnrDgklREDcUH9QO4LO0mMTSIPrIYhIHqrbtwpxwIFzWfWYdR+TeRsb/Zoq6ZWFdi
MapQJzQfjdv1u3pQ3OavAsCv9Abq1n74CUVKp8bNGjnzX+ljxfmIzMfm1j511tTITEKNTGYPB/WC
OjVp1qIOKwVW7EAQFkvmXXDMvJo0aVUJoQRMHVS6supgG8l7pKHTRQ+yXXJR73AYHMKWTgoT1730
Hxb4Zo3KWkAsHhuCgQ2GNLiEgkR+Gz1WgeE1iR3aMsSKhmeBM8vHPvNvJqkUBfBdJQ9j+E8sfOlW
Ox8TW5MqQMddsPpzYiX7hLzZovxnmPMag/XItRe9v4c8gV+1mAKILM428sxQbpJjB6eix0HMyu9i
egzNW4v3amamI1u/oKJxKYztiJYtns3AW5Lcrn1O9oY3uEA/gj1f4THtED/7GC7fto4KzRA/kJK2
RGj+VSzTXgtHd+UHIhgg7qZjwpMMYDu+pEgGChuYoaAjZqOrFXhdkSho9vKTnIbonpH+D2iouUoV
xK8/rE7SUbcyLEwp0NiVqQqV1lDwnDTllya616bd9YPFysOBvCUK15IKilPqFKeSKPdDgiKHjN56
rdim/KCmvtDfhPL3MXKmhXNXMw/Vxh51joGKnwSrg3eMgx0V3/o6kNebufbL6vH6wlha6wj6byuj
jm+aglUOD1gMgV1GyPaMbnFs3XZvHGMXvVjNbk7aWfYrF5pqnD1lnrKNZeowA6dfZxkRHpbU1Y1k
2RfUF63/ozrOdoHUYZ67ogpDspU/uRBvk11ySILmc/xMqsOENRnDMfs84E0A81ZHne/c6kSMc5Fr
Vfq0VMD8r94w/Uno3ewgdaatTKikrEehqLSCBTMgEUagTHTeom9qE3PeF4yWKu7uN2MqRSSUpgaU
JQlxautKvgVm+axyVJSGJUdDwm+5Y2C5xTPHO5lRa2OUqq/XIpRBoYNGnlCSL54bZ9zpp84Vgjaw
9onPAyQyw8jGHJWB5ULSKiXEwNzcMj2IDD4KenrhLOkjHOn9PlKhpDCVpo9AAOwmsWNpXiUkdjW7
ZXqpKy+pYNnBZAHn3uSEE5ptfu2qXlRqC9u4ekZ90auva7FgJs4fIKTCWR9x7A+heLOHVEAxu0np
2gZ+8otsG/AqpwiSL0XQpk4GfWK8P3bSZINz6p7bZeftLRVSxDif2kHEoSPM6LEj7dpdhgY7ZB32
11fJOd0076ZUycvagXfVTbKHNDph4E7/723o935CBZBu6AshLeH6ceSlip33P8KGd7yYuf/mW1EB
pJqmQRijn61h4XMXJOf5oPqNTzgTefUJdmoK/J0IPnkAf+hpY2OVw7Qg0jrdYfAUcDQmHjBG32f0
ecxdHUSQBLj+jcjH/uCIG4PUBvaWOM+CvMhuFn1qIsXGWEQbRTamF67bYTr8xg69iUKFEsGA3AN8
dLlwKTJv0Byt/GEKThp9v26Lsya65SmI8aBaBe7MFjRhtd+VAWT3bNV6uW6Gnby9rYnuyhVzAvVg
YSaAMAk6T7lr7uX9L9pVC0K1HGvMsLuxRoXdOl7qIY7Qj5sOZhAdSWkuc8LdepgArMvcPOCJFTKP
78YgFYNxpxSzksOgUF26AcjWm5WHUOBuIZXCWZOQ5kKIOBjvsYWQv9CQ3GN0C1q//6LFSLboirPT
841GFylTsiIgaQ/1XrA7p3hMUG2s9ubxX4xvMa9lHXIhEt60QBRQ+2fC4Y1xXsFSceld0rQNXd0N
dwQJmaNny31EM4+YAcYbICOAIPhZvt4UHbXVKpRGxLMWQzr3mt0jQbXgJrGLLpUJYnw8YnqQECc+
70HNdBTokOJhAW4IzClg2zeGu1rMI2jdK2hunhrjaOU/FG5hmnmmNzYoR5FCoZsaayQ5ThhkR4RF
FKVf1Lv2Zx0kfB1e48eIm+rwrFLXdLaE61BqIa5pkA8Od0sH4dNTzxuU5O0f+RWb/cOMfD/Pgyy7
Sf1UaugPQQ2mnZ3r8YMx3IsvBAQBefihikW3wLJiKJuOMGjJ5wFFHUAO/zLd9X7yIRF3HPxm39qt
M73qXvVkpVx+Q2b02linolezyJ2eWGjApZ1rLGdF4YzF8f4+5YNpb1S5OeNod8NX2Xiqc+/69rEj
1WYBlAPGS5+nmDrFGOFZ8gn97rdobwUamoa5w0sDmA6xsUW53ZKIABpLyAIUxcmmyywFkvxwfT08
E5TPZV099/2K75HENen87gpdtqN5dK+bYR6gzUqod2URzUZWEm4bIfOnOLGb5W6cvhpgQ7huh9mb
23o3lce0q6SXHWkjmbkbBqTjkgUYl71vDZtMyy5u9E1wO1RxeNgckrh8uFM2K6QSmyiZ07xcEXVJ
87E4ZAEBKP6JVMa700t3rqqlh4oBGU2slApz20+LtePsIOdT0T2ruGsnY4LADmoc4bn8FDuNE7ti
ahsdiCwgKz3sCzdtbLAK/3cehfdro2IDWI/GAtcaIFv6q5XcSqgeVcZBUv43X6TLUxggADFPoaDs
2x2UsrhBhRujtLZgcFkmSbC54hMKFSvQE5fHsUeo7bwZvHcZcnjtPgHtI1AGQfyocRbGi00/OYw2
F8g8rvJoNT0Q05/rfWc3jgCqWiWQ/foAKibORcLEcmyOmkKFjraqxEEmc/1yUO+nm8YJ3eTU7Idb
fmOAHaXAkqjg/WVAyf39zVgUI+SryZNcCc9p7crhtxJIdY7js7/WbyN0/3IUyyWPVgsom8Po9vuf
kir6d3M/+KSCEpt8VAjzRUnIH38tyyL/v/leSz9NPagmyGxHcUOUkqCHtif4E343iZkUbkxRZ0te
JzlHZggW/vRhnf9CMbacvrSVJ5sXlVe1IW790e3flkU2erOsZlnUdcpwjttoPird7IkmT6WMMdhE
YsWbDepoAe+2ppMEXBtI9Kxes83h1up9owDrg2Moh1A7WdyZT97noq7jqpayYkXC7Y6NWwwFQAPH
Eojd3nS15mGsgtT0usEpLM6TmeP8FnXOJG0ZhkokNbD5VhkO2TrbncQ7zLxvRl3QmjUYqwqeoJ/X
F1Eq7g17vlRIBjNXeEkd8TK+XD9vzDLb5gtSNzU0AaENHo2KK4Cdfj7oa7Aod7G4mxMe6ot9o5kG
6vaqArVYam1VqRftIGPstLTO+l+aKdhr41QLF9/MTgHe7FArSvuiFzOlUdzqR44kalcdYn+9n4+F
M9R2tEdjAL0qubAzX92VmPe7vp8KOcIfj92beSpIzpNYqAWgoK7RCYNthc1FxQR3gREdNDqdBLol
ra7beQk+9SUv9toIGgxZ+DTXYPRZRi8vOnCNG14fznfJmjy36DfYfT7va7lwzCY75rqx2jqEaFNh
ts3I8spW/pRUQLbIWJ60gjrqMYlizqXG9v7fq6KRC+nUQ/Bz7PFWV+61EOqbX9osuL5z/xBM3mxQ
cXhou7gBQS8pqYRBdQgR8pM7zJlxJTcZ46AkbL1ZosLwJKepUKH9jSkz+QzFSxfVBzv6UvuxL98l
J+2mQbkeuQFGwg5/9Dzf2KbCsqEXkyjkiCNlPe3zHCmcoh9jrlIDu1m7sUOFZkhb1VkyIevRG18+
GMDFR49tsR9RoCLVZR1Mx985H5Dj+vTUcjuMvRp1cBIwMe4NPzqMAOP+AmYILrdoz7NGBWR5iORe
jAGOixfIEWRBNHwqp4fZAtZYmJxhQP0qqhwruRnzyGmWwb++WnaofvMhKpypba6gzoKrPDIhDGtN
N4tS8+gNmL0BC1UcQGQN0J5SV11RZpXeisgkl0O003Y9YNyrQ94zPDAlczEbQ9ReavM0VWmKeg5w
CZ11SNXn65vFjMmbv09t1rC0U2eVSPbVoN8Dpx1MEH/lL4NtxhINA+xZImDU71OewWpTqcD87q9h
Z5hRAhU6kDyZIXbObb3ZoeJHuYjtkEQosQmoZOuKcNdMht2KX8MU/JPwNkx728aS+aEwOGJTf7u+
mey25sY8FULkaszEXEP1Xsvb11KLL5ibPJRy47Rx9QCmKDvqKzsED4IWpxiZU4FM0sZdPbZn1DEi
R12X/fVfRD7fhztv84OoWIOhMwSiekY5aXxQcl8RF3upG3eezkPKE7xh3URgvUUBF6O7JpAT779x
No5hYtWA39bNZZygUaR/CXnyHxwb9PM+yaAO3vRkIGw4hfFjrztgNb2+ZcwCoKGAxAXTGtDjouWm
wbnU96C4/9Xjh0zWjtx6xg6S02D2Mw7A27oNVExJMwGSgBzrrA9maOhE6yBNQamCOiijGStlRZ6o
XeHp6p3YgR01sBInTf7EV7eWqKNSRFpliBKQrx3mswjgXkWTM3XHnbiv9ghlDgQyPl3fWub1vrVJ
nY+lX7QqjvEkVs/hpcdNlLupq93MF+2e9P6TvWnr/rLDaN1w5FHdM2ODQeZ8ZAMi4io96qM3KuYl
G3I47ckTPaS4j8kJcoNIOnm9Y6abamDCRv0YaFy6xWBOfWSoIVwIJDw7c5GcTFX3sv5yfTtZb1bw
IyJrBymIBJmO9wduLsQS6uVAA/bK9yVsQKA+gBTXXavHQf3cCRzPZA6ebc1RV9EQtXkXToAtkdbC
dI7QXIhv5bs8t5M7Io0n7OX79C/egeCapW4oq2/KSo2BNZsOq5/fEY9R74oJCQwIBQFj1fbGadrx
XgusC2u7WOqtMg25uqgyypXFSHgybN3wqrGGmpKTprtG8VJVcK9/TabPbL4mFT5BeDwpC2FjzXAz
CiBBfpB5xJbkC9G3wWZRHyo4cpHO0QKHEcpPebdX8NZKul2n7K6vhL13iJ8iGFIsje5zNVKhS8mI
YvZogYo3qYOmxBDfkj9a5fA0iZKftY2baX9UfwD7+G+71GVntZBIGmSABCG8bkdHMv2ZPwkBaZHy
cKrsJRoGmLowzAck3/ujl0i9NuklSh1kVJeMwUNCEe8SY399J8kv/vjB3sxQMbrsS9TMLVzf2TDa
+bRPrLvrBphOh7CHApsENlC6cKiEUxPq/YL8wCjOevK9idvHqY45oYNtBRQ6GBnHLDCdLZtpm2mF
hMgBDvN+iOwCTic9Xl8JO04AHvq3ESo8VeISgy8dxcL+GwFjlxhbA9c0CvPrffmDIN7VZ7C/HBNe
gGK6AmhRcLEg1oJ57r0rZKYiZBaZIJEisEtC4ESeE6e3kp08NzeFcje31qcqrzlbyvSMjVXK15ew
6tuugwMm1V2m3KQG5+8zQ4WpYogEI/74l3JwOVqnuVUQjeLuoJXnqTGxlX4jVPb1z8bMdzZ2KA+P
oqWO1hZxNhxdEUoJnfTSQp+g+CEsPAobphduTFEfSs70ekoJZYHQaYCr7WT5R1ZxDixv26jPkoWW
WY8NnLAA6Xrq58pXffXj6eX6pjGtWJgBwBQANF1p0rayb5a+mVBIE9OHVLVcVEy8bDXxrFY4n4dn
iboGyzHWEtFEzlSJn2TrYVS/QBzX7nmvXLYZoD9U8KqpJl2fmMNsGrUFn2ZVMWeWQRPUqvaTDDxG
x+l/M6svRGTsb1Pkp2yK70afCmUYY7SNpL31C2aK9uJ+dYyDAqHT+K+cc46YT0IoWCEPVDGrItPd
NLNfu3IlYG+IRJ5wXD3FsCFnaRMYNBmLqSF1ykOeskIS5CIR0RWidEdzYoGh0op0cDOATZSQLxOF
QoJN5s2Tsr7a1gx1dvWlC2s9w9J61WsaWxtijNDegJSW44TMMUFT1DCADdCMBZXr999MrhQpUoWf
wF1MWx6Kg3kAxNzrgEyK3eUFjBI3uo9r/lFxTF89lgFXqogVbje/gKbx0ctRW7seWF79rB4sH/IH
gpehlgV6adCfP7ePlsuVqGNvr4X3gyIbmBKgEt+46IdsaVGPXA4dJoz6/XAugvmSneV9RwY73OSB
L43LrPWa4ptV6sSPmTHoxrDiOtMgoSyZd+Jk+pE8nfq88+tGyOxl6H/Ek2onscXhleetmPrOqM+L
TZpIgLnXrWOV6L+BbmvMbdHkSKuSRdB5FS5PwsYAQU9oQr53qEXM5TFDN9htgFwuVz9NhsDqTrH2
LIWHfP18PVwz0apbc/StMOZ51HQwR1DMhg/2hxeQ03nKBZfqKT0MdilwjgzrrttaJP+/iXKjFEdz
hEkad6qe0vZBnZ5DlaPrxvxYmz0k/78xYSQ1qrn5CuaMpfK07CU1BDsUUerSeNrGzMO3sUQdBA2S
Q6EWI0kt8sTuejBNxfvrX4i5XRB3NWQIWIE8hnK8sjP1Kh+RZ4/h6szCayiPlxRaItetMO8eE+An
lHXQpQds+f2WjVpRhnKNVLGAruWnXzyXlgPAKFEeyz1rL/C2jn2cFSRxYK2AjiddT5qKsFJb8noW
R/Ba+wWm6Obei4Temb43aSCVxxSCWX+yTjLoY+IFCEpGap3KjNkR0SQXgzu7qyvZYWoXkFPsTgQ7
J7gqT9GNfJ8P53ljkApa4rSCJbkFPFYOzEOH8vIvTAKPTIXp8hszlJsYjdxliY40xcwDcHV35cls
93rIaS6wF6ObMiRZRFGhyzpSlk2mlsNLftE0ZEG2l7zU49XKmYtBEgBedbz9VPrpN4ad1hUK+MjS
1XLaJnHE3M+Gm6X77wL2SFTfDNFVB0j/hHAUtIOaSf1e56VXG9Vjp5S8TIsE7Q9OsLFDPVmENBbF
RgeOOK0A6pUdCGneAkr8SQkUp73nz8cyg8bGHpX+GJpRGPFAYmzW2Qp6TJksOKGQ/0mc3Zih7qpB
N8VSaXGYRsUJp9DphIM4/SV0t9cPLTPIbsxQd1QltEMvxOi8mkt/3+iA6PfF7roJjsdZ1KXU62Ae
L9GBx0u5cJTy3I+CrYiYZrN+XDfE/DI6OTwWqqMgd3ofZ1FmmrWyxVqS3ATJwsESgZabLv+bEbLa
zf0nT0XZZyZ5SCiAOxetF2X5oRBzzqYxo8FmLVQsLca1aKFvAuQ/2NOS9GYCEr99qDDg2MX2AjG9
ZeUcJJ5FKphapaCB9Jk4nN/vCU3Mv2sJ8j4SFUz7yShlCbVxNxJOce4oue7ENS8PYq8FMH8LEvWi
Rhdn8CwbR2MAWFNvc9tsbkDBueRfLdOBYFJtokW1v+4UzCYDNKFMg7B9Qc2NCkJz102GukwKAAyi
E+0kG2SwIC9CAL/wAjhzbRtTVPxJFH1pMHlHapBhMARFEO0J+Qzvbc4c6t0uiQpA6OVH/UzG06Kn
4QfRYSKA19WwCVDTOIi+LXm1s6sfuYaJa38I6Ph2yFwU5Oh0Q7GXjCHqQwR0IgveecqePKE7dKrM
lwwce2NrE7675ZkHBGEyS5hvhukuY2qmTQcpOcTCc3yaIOLZQZG8fcZ7yEl90+3c6A4J1W70oNcB
EU+dlycSJ7mycBpirAljaXQloXlwIERyQxKa6TNAlug88iaLmWVTkBdiizFbjxIFFSsjKW8lPYUt
/bzAYUsXhCcgpjrWoGkizNm12zxA5IWTIjJ9F1Af5MGaDNQZ5VPofpad0SDGqL8TtnhX+Lz6Ofvl
tbFD3WpG2+WzBj0NZKLVk+QrbpbZ7at0mWrCqwldbVHEC9O7HgR4i6O2VLdmBVUzBJ2/EziIC/t8
TAV3cdQNBHHPUJgipKMtaLJVp0P3tn8d7Rk6s2AUfOAP2TMvcKiiWZJuQXKRrsOAzbPM1BRpdiy0
n/Ih9A3hKQVjbqhwkhGOIbrcIg5a1Yn1rLhrHxTZnW48RdDvHV6ufyeeFSpWJ4ncyMkEMMG6HEMo
SI7l9zk7avniXrfDrAESNbn/3zeDitSmGKoGhK6hNL1v99mN7EUH6WZ2gAqEBxIqlcTn9S+5NqkT
ljZVn8cZ4KNk6HLcE+fIHvHF0O8G9yrs1s6fzDFvl0kdNtNotLUokKrIyz5OXpTYKef99a0kf+JD
ZAQ1oWzokLNGw+V90qUoYWgUPVa1rOcweZLW4PrfZyIUQFLx2wCV/LSdmIAFbAK7Kih9RA/DiL3b
d0597L3Vcw6AfEx2fGieSVORy57ETIk2xklgeZdSdmGcSUTJfp/sMJ+zT/3CiV8JtkzxoAMbmPe8
cVmynisbShMxmJHSqMOE9dbGHmxhcTu7xrpP02+FYreYrL++vUxszWZ7aWzNqIdzpicz0KqohI37
8Lz6mp8cBKfeIZkIQjDZaoHu55f4TFjf/kfr1Dmc27icjRbWq8XuT5odPf3iJtH3UELcqbbkQEbg
pIN07t+M1bKuBYg7GShgy5Iq00XHWIiKfhYA5UuJ4Ecw7pQg3vGvBZYTbc1Qp1DtkrlBTUdxS9Wr
20PWfEp5jPMsp9maoC44K4qUbs5RVKoLBQjL/RR9D+eHUL5J+1PIK4ewssCtMeqWa2Sovi0ZrnBd
vsypL4bfkwGyvMNJanhNVfbWmTqGg3VLgtTc+/M3o0BYFRmp75R4a40vq3DSe051h1kEtMTfRn5W
7DaH3Fz0LB8FbN5yMYPVxeDxreGZt4SmTISYBq89zUzft/aoWy6VtEnNsgFuF3mECI5k72NhGzdI
9PS7JOhcYhqSMEA884skrIC9tU4duVCopz6M8Eou6nTfF+VBXUJeUGGly5YkSyLQXTKGuqlLYZCW
JbUyFGLMsxmUp/guvyMaCJYngmUAwteoBmoQCEm9/DH8F2SZ7C+6sU/dGaE5lGs2IoaGX0oEbgly
wOOBvI0wlYruHveLkj2jY/Z2vZSbLuIMyQJSXlWDn4+TIPIKJ7d1u735F88/jjWaJSISQ1FoLGSz
IB71AI4H2CU8/VJym3Y8XA3z/bxZG12vjqtFA+kc/IW8+QxfsqtzfrSC0hPueO9n5ml/+2wm5ZpL
GqZiVWNhdQo+7O4o648Wb5qcZ4PKwsYIFJloN2DcerZ2hdVe0ADwqqxzrt9szIC8WQoV88UFqu9i
CzODXNlVsxySEk3QPnamrnZT6H+O6JpcN/kPXwpipwqaC4ZB8/tnaqUkuAXghecR2NEhMF9U+GBx
1wa8uvs/nLA3W9QdMCaxso4yEugYpQ7xvO7M71aJd/jkNneEZH+SOakCO2oSEgCkY0Dj/vxFmygt
WKiYpynwNb0/ookhexiSLmwM8oxH5bz4opt6BYRdwW0TOsqn61vLjJkb29TXbOt8qZc+xhmon5b+
DObv63+fmYhs/j5x2s3aqryI51ECfGT0x1PhkXGe4aRywfis5xVAKr+3kPpophELnSoDBFuGj2F1
sozazrTbSOWl7KxZjK0dKvxby1RYkERCgKqfmsqr83NnebPxaQR1ulhcou4oGi/Xd/AfnP9tbVTI
H/u1V+oIYxNGUtmmjpZkGMiqq+qvM2aYJW/EoGOTnWKeQB/zzb9dLBX79bRtUi0HtjI8A0N9JoW/
yANF+uN6UA4oRx25VTjm7YoaDXpE/0fade3YjSvbLxKgRIVXhZ13Z3d6ERzayjnr6+9iD45bzebd
PMcDY+bFgGuTqipWWLWKoqZZj1ynAZlADgckGGyPDuEWCNUVV8XgYyRodXDd2EoU45HlvjUWlcZf
g627ppT6elM7ZeyX3egOYGqZBXgDrqEBXAFUjgV6drbTJhmjaYwhJhYa/WdVq05R3F3WE5EAxgSa
vOuwOBR+uRy+y8r9X6XD9uoAjOpLtZWUeg7Ea9Gejf7B0ETrMUQHYPQ8VEwM6Sf4+ENwHckZ5h1F
ErheYnUERqHHIOmXwMQ3AOx5AQvmZLvE8kpVBMTivsQfctguZKLMRt2EKE7I9mk2v42Sl0+Cr82t
uaw+BzuvXqYR0ooE+WWyN51zdkNjpSEEoxBeCqe+v8V0q6BULDoVYzFo+Qc21lUjvph36vgtmya3
NG8vKzH3uVjdHBPDGMuSYlgESiwfOmyaM/bLod+jBiJ4cgWKYDOv3qznajiCXcXr5isjekulrRrc
NqLaLBcQsf5GzOMnjYrS6xW+Ubdp9v12AnLbPND1ZaLwUnRtjO1XkS6ZhYJSFa0CUyw6xSRg+/H+
8tfhP0Wrz8P4ADsokxnREUrcm2JPKbflvQm+nf8mlxQdifEG+TKSSZmRukZx4SzTL3XqdoFeOGNs
YRtJJ/0qgtnXQ1EwxndCACnYGkE0wc4TlGPXV8QC+I7oP7P0bNmiCIKveh8CGNUbFT0pAJ2Bl9P9
/KrfRl7WoYw+er1HzpSNJPNHsAqKNIRrvNgVjnk5GSNJLAIjMhWzNFSqism3WLsiha8J1Z06gC+5
Ila5yJqKzRc62wofjLhuYrpBDbEeyNVyrFWwHuj4WuZLLyIT5h/oQxij8jJWNxIVO5ix6dkr1Kuh
+QFKWUeg79wTUWILdPZpAMa4I3CCAJ3V0gk5H5BxH9Sxbyb2vNrbfCPdiJC0fOsCwgxtKjrIxfZz
F6MZFbmBNAMATMpzjU1GGF1t78UkLlwtXIlifHm9ZLmZ05Xpeqd744BShfLbzg5y/vxXN/hxJuYG
paHNrH5EfpFMhqvltSPP0x7gDG+SO7+M2/2od7VjhsvTXCuuFWTgXxfRFlBX8UUvV4dlTA4dEbsN
FdRM+mFx5MXBXgwnXe5KSXXyzjVjUZjB9SEreYzbzyfg6CsTdtDE3wr9WdG9y5cq+niM6hsSSrtF
Cy7NWN/0BUYZfhLlNh+iv9P+j2/HePt2spdIpaS02pJu4xi4OnsGFm3x60nxJcs6NCZottW3QtOP
1mRv+iAWvNNcFiUsTP1jEswrkMlJX6W0wKzeVvvoeXECbwAUgGQOfUZFuT/Xp6yk0TdplaxGQdur
VgcnaRVXBTmjwjyJAGrc9UyrE7Htxr4zpD4MUQmi7PKLh8SYosvRMUPn30FMCpy3vcV4tgdL2E/n
yLdCR8Rlxw9MsINEURTTMLDdgTloE4LXKcOP6A0sDa63Q7/VpP1i3y76M7ECVze2Si9IuLjtLvtD
KIt0kIqiV1QMl773Y+hpi2sQRuZuset2tYepPTx9s9M/xU/xtWh8gBtNGJqBsVvQbsOVfz5w2RRp
YlLKJeBXDtouBvWAvskOogSWq0ArMYy6lkUWRnRbiSdpv9pkm0Br/6rKZ4KIGHAzvBEsmsEg1qBX
Ek7Sl8BoVJsq6jxjeLzsYfglqZUUxmVmktqC01SiVIRu59nXC8hRylvMuKWwPgCKd+p9fEObCP8F
lxn3EleyGfcZLMXYtDXcW6NRkMim+9G/LCBj6UF632wDf0HVT/ThuC4bizxVQKVt2u79rB91mPZ6
Rwfr0uWsKN/lRhD2cc+0+vcZxQD6xJqSFCW+vHZ1/amUzoN6f/mbiUQwNh32zZiWSYcIr97r40OH
xaCp4OHh10Y/jsF2cPWyJFh6ihpAnjl0HWjsB5ITb5XmfUkL1rthMmd/+Vj8KhRlWAHCzdR0tpWZ
SSOp6wUAqfmweJQaHSK1q+z34BM38c3RyX+oAlfFv8oPkYz2N2UNDJOEB9yON9O8CwEqF5FLcB3S
6lSMkrdY6mZ0MRSCcqFQ0NV/R1JC9fZL6LMSw4QKWS03U0krHvMtCOadYni0MN8z/dIKEcqKG5Ss
JDEWlBQl2NhqVGA1cH8giHXN0nyNGu1UJNZPgUpwy4QrWYw1ab1UYksFBfdGxyV7DsKNpRyH5LkM
vVrbZ/GuMmc3FcFcRJ+MMTAsi1W1MprpG/K/zGHTH3/hk7E9sNyWk0GXaRalqm+lHLlG/7PozVcd
QE/NqlGgFFa1+d7vj76zZVczR9W1U/Ayq6aL5H6yNk19P6euIm+l6TEu0WjvHLN5nY3e0We/798u
f1CultpofOjv3BIsUkOZGqnpKmoM2jNShT75Gauto8SuoopQIdyjrkQxiU8aNKSeAAb2TLLT5JcC
Y8CXz8JlvQVg7c9hmIxnbK2uNCjyXN5a22zbbJqT7sd+ivVgIN461h5F6Io3YXJ91kos47PSKEZa
0OMOyXLX6ZsRNKO5yBVz7W4lg3Fa9YwFXVOK8CbZ0/hNOcZb2uymjWcRLlZ0HMZxyUYojXWO3ENP
qsqZguy2ybKzUsWCV5P/vKzOxPgtM9fDHFPPtOWsbeYz9rGDE14GIMmfsH62K9F1s38JVESkhIz/
0odYz4YU2MYe7KYYHXlHJcWnBfi8xm22hStio+U6Z6xFN1H/J7L6BWySF8akjFAOLazcIdjozWsV
+Gi0CpRfIIfFm2CKtA6SmIJaYnfUb0KQFk4HITcxXzf+nOa9jrJK06wyTA3gfBEgtrNbEtlPGsvT
YhH7Mtfff1zae266EhMYBNvBMwQe9IlWkKRQtFglDD35Oe5KDuMwDDkgakX3aFKcmuSAGOna8Drg
zeleABHeW3R3jJuIVLOSSYEvVNQPhd45ARhMB0XEa8VPMG1LlkGwaGEgi7GqpcOyYztH27cfMYU+
I2evg03Z9rtJXlwSSm43P3fL4mD92UZgXPS6vryfK9GMcYUL9mePYIUDmrzH2H3hTTvQOaJmRwGw
YqAf7/MRWcZyNWxCBSMyi00oQyPE+HQIf3+rHyRHPocH+/vyu0R/1PZEVU+OTn4SxrhFIsldCkoG
ZH/yVi7dQD7L3YsE+vGZbNUCuxJF9WqOvkAgVpphpsUgqB5/ToyIFYMOJoPLryXfxNC9nG908+Hy
J+PN3EOIpSno+MoaeKw/CxnHZklKdEvwrshXjVftqw2oukwHKz33ReJ2wKRSUPvoYNlf7IUI+xHo
7S7/CI7r+vQb2MAAaJZGbmlgMDhtLzvm6LX977naXhbD/YCoumAQ3NLB00D/fuVUqkC3ylZ5b9ut
435RPsv9bB9iCMUxrMTYXWYZxpyjlJz5069IuwbN6OWD8PV+JYL5aFmrpoT0Fq32U6xWtilkpwAA
Dj7yXP/IRVBGDvKCyApRAGYklgwipM8nmotOm2wFXrLppk1j5j4Y7Rw50hzZxgCCXmy1/FHSkUVJ
5FZwUs5z/Uk041HaIqirPgMlBLAXDTa4FBu6Lz4v0AmgvY35hyj4+X/u9uOwjJY0LYYJ0xBPTw8e
MrLJQKbttC801pJ35EXU2KVXx3jM9fnegdRrZQknXQ9kNAOy8d4IXTUokQK4C85mCondOSHkJ1mM
1kQDSN0GE+iqNh63S/etB71uu7R3GOuItf7UtNdJ9z3RnvMo/QtOHoiGkwYcWoFDozazOmYGLkyg
zwcU5zo3nMENu6uFgFu+qnzIYPzzMi92lONXeElxO+v9tTY3p1HJ3D6+r3XrF+bonLm5r4LgCmyd
ziAHP/RZO1bTIAKq8h3Axw9hzCWpwiJSYrgzqXsmqnbOS8UZNesvHttPd8qYxgzWEK0akKzSNYcG
6kGSa50Gt3DoctbAlf93CMIncYxdZHFEsrDBJ8zGo6Rg21BxDlpBDMvLCNZCWPRGmLdlMNA5zuFn
Axad1K+/pYC8ys+04klpdCLBm8DDcnySyBhFIs+mbYbIv6N9eEU2KAd9qzDKSal7NICfstfAj58u
OzWuflBOYUxbYhKb7XOrsWJEXYPCkGb8GBvilvU5RGHtshD+VYL/39bfyflY6rpmlIq4kICzaLAA
RjkpO5K4ZeLgMje0eIdOQ+KGgpPxbxPtWg0DhpQXglESeQrInBFAlqlORi7Zhb50pXvkQONpOtdo
e717+aBUzb940A+RrMqQJOj1sYfZjzW5rroH0Nx9N3vTraTfbY8No3YgUhlOlEvQZ9cMkF6ASYTl
0a/Ups7NETwlDfgH66v0kGOj2HJ4x8ptpL0IB85Vl5U4xs71MRztIYThjbHqdPHDkt1LorYmXwZ4
l5AvoEXDNtvTolYkG+wi8J2yk9bkrhuxPVKTBfN+XBeNhv5/xNC/Xz0DS6Z1pj3YFE5p7bET4baO
m91ldeCeRFcNAJUROaPu+VlEPSdLCPoODKfF+3ZysQAjSgXxEPcUOpDBoGTDxD7b0JqMMEyrCjs3
gkzZkqB/mOtEIILayRelXolgvnneRZY853hC5C1FLw27FgvJxLyTvI4oaLpVGyQkoHTW2angmRRj
BHovRHbPEx4pN9gaLkYX/Yf6HLzEbvZYn2bPXw7RDhujMEooXtfANV8Cdk0QtenIQ5gkZ9BB4p6D
S8cjGF+ax9DDMLgzZBbII+VtUGO4NVIFBsy93JVIRgutMZKmskTWWE/OmB4my1HNwm2zTR774xNp
RBB60RGpyq60vpG0odQz5P1d8B1wDKfNzynBMpjGmSNMZyLYu2wCnHQKvV5M42BEBpkO21CT6Zh3
iUulYMEoSJ0i2lgaONtE7VBeqPxJEKOloRTaJCSIQNSy2tu1skdl1lukALzjzWaUbaeT501LvjUa
6IMJarJgJbp8VI61f/oFzHszDV0bGhKsfW5TZ5g9u7vLKsF1ml9tcS2DbbxJfVZhLg08QHXjtOPg
BBJoq5ON1l7rwp3L/CtVQK6OgXkFlC+M+5IjLPlo01n2sh6GSIGlmoyVnO+5zpO9F3WOOKYA7ooP
cUzm3U26klQgynrnANFQZ+s3LbYbiADfwmMxVt4bhhRUiyx7RekYh9ZBsHpH4SSjF790wjkSrgGs
TsUYeKHXgxrEi+w1+YvZ3xD7hizuIIKTiO6OMetQbXKM3dAVjvt/+FMan+46EAFjuOq3Ogw97Mp7
zH2RLsuAq9ObU9xjfd/k5QXmUyI0fomg+cq/OFt7H2AHByP9LStZsdqkeW3AnKz5egLx1XQIMnyw
4ddfWK3yIYbxG1GZD3JVorAVg/+63KfSIdX3l0Xwb+1DBOMYNEtp2sbAx6msdKssmaNoo1uM2h5d
PcdoVIEf4nWeMO6LPxTnArZBRsG11lziBktvMSXVedLzsM+8fDt+i+7jreFYTvsQPAXH6izC1vAC
7k9yGVXvhkJuExXfKtuDAhTTkJHihH54XrZ0Q3b5QBGttagby4MTfZLKqH6llks9NPW7OfeH8sne
UQY4G0zxkq+9SlfZsbCwohurE0B4MG8vf1qu3a2umjEIjOOQRu1U2ZuK4piBcdkIYw+roM9dj8Vj
85uqPHY12VwWykunPh2ZMY3EHoYpAOk1BhYlALBjTHaXrvHLPi+u7KUI+0WQVO7ThrovHVJGKMyW
8XWwGOtLLsloDIeussTnWJ18TZZ3lw/GNZSVGMYWZ9KE7TLjddPTe9IdzeS2NHda8X2MvcuCqCYy
Ia0N6/hzHsYiw9KOsgrUGV7Qt1dVQ671VBFYoUAE277P5tjIEBLIXjh8s/N9lwqcCveTgG7sfQAZ
S6UZtTeiRCvBoyB7nfk7p2xgY3jS0kHghPk2vRLDKLgZ2p2sSxBDk+hlj7ko5JfTLV2UjRgcFLSl
L6pZc7VgJZLRbqueZDOb4b4C9WFOfmCrS5p4c3ZdpreXtYAfCawkMfo2GsjN6NpsLzoZW21DJzOS
FixPdEFHpTuiQWOuSqzEsVqXdWVVVIj1jbBzdSLts3kWfC++VhjW+wgp2jVMDDVGajNUNTrK8ZKf
uqZ2tcG4m5reF9wc/xt9yGGemKnUZIRqUIslS7wifShmczsvBraMp6BJqJ+sSdsXUnkq9YdBkX9h
//NbUAe3rfQa1/12VFVHsydBnio6O73+VcBQgkwwjhVkAGWPXep1fJJnjKYMfzH3jEz74+iM4c06
mVM4Q6TD6mGe0Hsorlt9V8b7ITpktnv5okVnYsxvGQ1rDqIe0eMY/gBCfmtG5QuIJATOiten/XQo
xuZGGkDqHZo4ZV+ea2TAc9jtctl4JGp0tdjtLkhDt9PLBy0Q0deLVIkxQnWycyyHhrnH8b4Jb+z8
ebbv7OattB4u3yVvrgJ1I1D4KMhDsWSdOSSotMHBMyPB0Lqtap2qwl3sHyPGbmrllKcvA7ZPBvpj
gqWMAsFcw18JZo5owqORLFNktHHMn/Gu3jZH46ZH5rbRn3HVu/44iZhJuYoDmAed88FOKbYuKHVW
i3wc0XM1/x6r2yq7MkTtWu6pwFhnmKATML+M+TTmPAV2AHtT8pcuckLyU3BtNL/88kqvBDDKX09x
bsXLe5gzeON3uth92dpb81FMXcVTQqwkUQzVxhKxL+BSDITWgRkCLDDYTtDYLpRimb9F+X1Sny6f
ihcxriXRW115KUPOJHuIkA+2kvSYTqaTZsVOmZutpRYPqGLvk7nCR3u+LJUbMq7FMl6rl9KpIhEi
HptIbiybG7mvDlk3YQ4nu6kV2beLwbGC4imJlE3ZSa5StLucaK9WqtcCb0O/G/tdTeDWKcxPBlcz
8w7auZwvZY2CotoouzhGRFEWd3aXbogWCt5Dno6iLI40CFRoQAoxJm+2MQjZCUoYGvakp0q1m4NZ
UEfmftCVCMa4J1UO1WKAliZh7hjWMUh/FFnk9KrbT8chdONJ/4tHYX0o5v7UBJfa93AnSok8o/P7
JHGHtNlcVhmuSXyciw1gpa4PMCuI4Ki0LUcf07MkjV4I5ld5AJmPcIETD/wBeN2fT8WCP9Ahqmyt
R20hNkdMGKg3ZQLNk9VhR7pxn5SmpxrRZq5+ZhjWqsrAyable5tttSC+LcN4g0tPnb6RNkkUOtKc
3i7pW5xF35o49C7fDA/+/umnMlEW2jxVGo4BPsB1caK8Wtbe8OR7yqieb0CC8r93Oz+JY4KtSMb8
q17hS7TtRleOen02W4ES856L9eUzXinHgsVyVGAnKgncEguGR6vcRdL8L0/CeKFkqdDuD1IgKAZj
m+fpLrVVJ4lEy6UFVm8xD4eWtlORYLGDF4fmqTTmW8W29v9SBxjPohm9ZQQpclXtevA09GojT9+H
J7pkBRSmexFnHtdnrqyD8TJDHTSVBvowL9PvQFQRZrljm16ZCd4JkRjGtcwpGUzsEpW9yuj81LJ2
U4CXXa5dyxRtexL4TbZXuoBGYB7ARv++MCY92D6lnJeFVMJ8zYaXpwhE+rR/fm9rFHsDu4QYu9lj
NdxkX5Xy3WVd4F/ahwjm25hknuolRgkRSUBru1p5aJXHWfRp6L/y5dVUP6QwnyYHg2GtNAhRbPXX
rD1Yml+29XaZX5H4Y4OnwMfxTcjGLlJgR+h2VebahnJpSdSivJBbuzRNH6xJOG5A3eTXE33IYJxO
gpeztSJU7t4b9M+Jl7sdOMwCRzlLe1HyzdeDD2GM6ynbIWmGGq35IHxux4MVnXJRc5xbijTBBvef
S2P8zjQ3ST/EOFB2GjDHaV93+3F2KJCjH9/RiwHYV6MrC/t4f8QgcbqshvwH+0M6o+lVmdrDVEA6
ljc7ZXI1tXcGGkWt6owi9KJIFKPx+jRI6QAwvWeNr/OEdingMb2fBg+F6f+7QzFaD5JumdQhzqHJ
N8bk9sGdpFYuthc6EwZiL8siAqVnAXDBlBlxTGcnegAqsAT7alo6r57jzRA23xU567FrKnjMrWhT
qj0i5MnJld4xTTDkT7LuaFHsx8a0LSf90KfmlakkTmLj17bFIZkeaqO4UmptY5BZcRqChRFp54+N
erbt5qhr0y5P06NtFh4h1a7R0ttmqjx9zD0V3Vklibb1FHpLPG862QJyhlSHTjb34dR5S1KhGlv4
bb/Ejlbkb1an7PMiviWZ/RxXxMuSpyIT8c7zHdIffWNBPTkIOVVAaREzWPapjWS/nI5kfNHDwo8C
y1E6oX3xEsKVfb2HkKvcKTfjdI4WJA5jr22W/KGo841M2m8Aam2R2l+Xre6XReGWce7GyG0uq4dA
6d/xCyvp6dyrRTdVcFfBTQmsabapVDfXTuUi8L1cVwV2FYq1JvYXGPQ0JWo4SxC0WNcYyg7q/VIK
fIVIBHXNq7Pk2JQa0WqZF5m7Wbkm6uBImmjGSiSEeUPaqtDqliqI1cQ7u6xdcF/7hiFiWeL2u0DV
/+e+mHfEJJkkLTZS6tEdfQkL2hZQyieesY/deg+wlxf4FO4lqlNzi2ZrufT8q0vs8maUFx1ye005
mtPsyi2SFSm9Ue1q0+iWI0UJnEKH4Yd+c1kXhbKZpyYr1LFXO0AFEw17kO3brDuYWO4038XWt8G4
kjW3HwV7W7n6v7pm5n0Z5IXkEyC1XmTVv/R08Hpz+lWq9sGGjyNTeHf5iFz3shLHvDEp3RpsB3jO
SHxKpV2onRPs6MYC9qy9iVWRQXB7AaaG+iAA+eibssXBKsptRSpRaZV21tbeQIWOC5ocDSjnxLPt
3IhxJYw526LPirZESLdSCcM+/bE2H0l3BzaUy1fIFQMinndwp0JYD72YUt6XbYRnmsiObTVu13VX
EqDdU2QIyloiUYxDsesRBc4JJ5KLK6sJPYOUv0mbOPVUi9a38mtZq2MxfqVQMxSLtIzCZLF5y20K
LEZU7uL96AXOcJ6PyVkV6CJfO1YiGRcz1RPBWMhIXczgAWHhxIfqSNma6CQY+RtDWwlj/ArBJGK6
UEOzC0dV9m31rcreMKzdps9/oR/AxlJYroVtNUxwtRQZCWOCUxXBYZqPnXkI2trRGxHan2vKH3LY
VC+1i6az6Ls9J/01yGnvhxFUjpG1H5P2espVZ8lK//LR+F9sJZMBL7VSPGN9J2o00s7Y0o2kkkuQ
YmqAG4tDb672r4Qx2h8mdkdMsC56RvFLy76RDhl6+KqLWPH4haeVHEbzG0tNWxJCTutPXnx8XxGz
m94BmdWhxbCSwIFQtf6Soa3kMWof5SZWWsmYP+mS0SNldOisUFAS4sE+gS/7o4Tshq7JCGypazt6
JhC5+dKztgs83Wvu0/NyG4IPYfaA3QBVOAb3Um88LjfxRghdoR/o0kHpB14/5XNOkoFuIhvd5qS6
hlviz3JnbutN5Ivsm7f/5tORmZd0zKKp7kbAKWp/dlU3PErXCFy3gxOekkcTxNP6D8kzBBbB24Pw
SSrz6Gg5pl7aDhc9utpz9Qth0jE/oJSLiSK8dLFTg8us3RXvizpmR0Q8x40eVp+Z8TXJkBKw0A/o
tS9PivKt1H9Z9Ta2QI35ctnyL9si1q1+/pTARUjgn4CNkODQDG9h9FO3b41WlCxykREm4DB0vEC1
viDv+1QrjKpv/rFFLKralQe62Fnd6xjZ7feNm7xqgqPRO/qipWBOomB/+h/zMPS2nqh1mAEfg0lk
bE7cNv5/s81BJIYxBk0uZ6z1DGEMIN/UQL45gkXyv2B553qX1XFYM8i7zFAqHEfrXDV1NNOXld0Y
HWLku2p8Z6tYl+aNxi4e3ubXahCmk1yjX8lnDELpDIzxlvBudO8Kbcsae/Pce4jK0JMVcW29jy1c
+nj01lcuJkLnL20qBJjlUN2hhb8dg/YpG4zG0frGs5Z2I2eVo+TtYw9a2jAkBzkyNs1celox+2lr
PdVGvCmH9HpMGoCLzVNACm8upQdTCs7SiGBhbNtdb4RvtZ3dA5Z2wNN+KAvzaRrT30XaPkfh8ICu
yl0bA8uD4oTUFR0aVe1GCu8NNXYk8LlFdr8povwUSRFMdbkJzf7ODEY3gWQ/nygK0/DtrNoDK74d
4xxscGXiKnV5NGxg9kMJrkNSn7umvycTKuG93bkkTvGPJw9JojxY3YAqSoIh8OFlrMjBUrPXPJpf
7HzxDT3ybbn32gZwf7u47YvKVcbe6Rrgm4LsNSKP2AvnkCl4HtLxqo2jvSblZ9B3uqlc/ZDS6j60
bvomvhsyw1MqeTO3t3kvmqnjeRiQH2nAVhoykATMl0zaWW1A3Qi9kff1cI7aU/qzkX5ddmPUlll1
WQlh229tq3flkuGNMAFTRk3KsRckQJl3WQr3KMgMdKCcsGucLfP2thkpjQoTDOqNHG4SzDvI8Mzg
b7osh4u9wHLoP4KYSGLIe23OF8S0knxT2Icsqhw5dlvtviLHKms2tuHP4TYS0c7zzmd+mDjLNRcH
SW5pOt68oXdI+5QErrS4mX5/+XTvjpf9WGsxTLBZkTLPgInC6Aqgp3QrGq1CVKD0o+zl9Vbdhwdy
1TmDr7nlhg5GqxtjN+9EjQiezqx/BhOGRsFIlJi21+QICxGq2dPl0iusv0ILreUwYahhdGkc0+2M
lX2Wh5Mab4PlFQ7IlU3DidMHTLeWkyDB5D4WdEaRzlIpqAJ+dp8VYBNtusDoIjt3lurG/htWcNv8
kPBFV3RJjSQKbo9A2hcjHipPzdC7Q2yKjIH7wK4kMepitHVT2HRMEPvfvPwO4It7OllV3c+gNkAa
O+6n7eI3t+qxcEUhPTcOW8lmdCSrFHPCCJDiTZWExHmOt1YQbPEU++UyvXVlLjqs4MOxQ1VoFfQd
+JVBeQciYG981F3F0X5Ifhc6ZQQqP+Ut8kWH5Lqb9bdk3E1rLUpcVLjhnmDGI/fzbZO45EzXS4b3
otYSPxRc3SkTl2UKPHWE7ev/FCCfzY22wyogGLy2Vdz6FxZ7vQkzFq6tr2QyQRo2dsvBNOKEiAVP
urvssWPpOnXTvb7Rj4GTY8ZVeKtcb7qSyQRspA8GO2wUQF1O5vV4oM4NiIwX/SV5aj0JZMjRa/Im
amuJDspEaUTty7KwUA23lp0yPmbdKSm/X/bfPJpLsDorFJNE/8/OmuSkX5IppiOnWJNmbIeTiay6
2NhXKfpMLmXSV97sfeJLwEX+lX2sZDPnS2tVhqKiCNP61V49qOAIi67VG/kedGtO6cGRl57guNwr
XYlkfKkpjWmIxXD/6Gt7B/ZGD6P0XuAB2o3T5i/6U/0kkEmP8eWJ/JDJTq4ZQ1CPkYFjmpjtxOZQ
8lSD9Tzwos6h6UXpRQdKiFa9hpvqX56X5ZWr9FiPwhC5p15kbmHVR9uOvTQ7TkGBBtzvNO4LZ5Z1
H7g0V2oRVMfflQDp3KDswvHffnCd8cBjrhk5BgP+4XlSH+kyldTF2piN4dB5N/tGlOgQ0d0z7/WC
GUxSoMkPdGN4r8bwF0Z4G+naNxuE0fKQbdVRfpMW/aEZ4/OsFE4bqW6ihHulHw9N+Rv7IR81Ejm0
EVlpiG6wHghc0G6qSzeUGMi1lh9K2T9lpbxPjekxJ8TJRoQDYXeUWpS342c1RbXUPoZZ6oR1dJOo
/TlOk81A0B8vK1dKddz6somHJ/TDtk0wvQASfG2r39G2d6Rc3s/GiylX4Cewjlk03o6psus1bJsy
OiRQTfGQxaKWAL9gslJZ5hHR5rGqJloepTugK7QEFCe/ouQWdEEmXcRs3wYORtQxV9Scl1HgGLjO
diWdeVRCS43nQkGLbpLS/Ui6t7ZQHku5yJwJn+OydQocgs48JqrZKF3eIxOupmOs34BypdZ2/04E
83YsZVtF1oSiPSkQV8X96Nij6WumJIjFRdfGuNNKtdpMm2nJEoR6wYvWfy/UTf4XTJXrB4OlbyrT
rAurDEMAQdk6zfB7xFzbSPZTb/sZcS/fHL+UjRo9HegD2YPMaEI75GHSo8eI8EJ2l1OLZei5K++1
Q7YrziL+K74qWICQUs4MMO1+jrONeclN3YTSl4vpmtmy0YMfhhFuLp+Jms7X1+BDCmNaUQhKoWJB
db6cXy1gNEW9etEpmCsrw66MZJqQhdKJED9ur7Vye/kI/GI8COb+c1OM0YATX6/adkYENmB2CIC8
KumdIDFPtqV7UwxEt5l6JDddwy4dqfETqT+q0cPlX8F37R8/gjGruNWlvsros2otbhntMXQGUiMQ
4qYetoJ1ZeFdlse72HUez1zsbLXJNAUpanbYlhWc5GEji1o3PN1Yi2DutSmDrCUtANU2yF/t7leb
CwyK5yLWApg76+cJPH01XFEA6rCWXA2g+bSD+0hNBJfFFwQjshT8wcb7z7YUAUw5mdhN4wWddZxs
kA/G5pWkP8iWiBeA/1k+JDExxRzguy9ShRUoYPJZfprLLm4FjpWbU+EYf07DegYzz8BJDJjjglXe
qAtL2HXaP7d7oLG3IqJSvjAViwmwA46YGMz5fHVqG5lhNGN+Jc7hYI1XExMmauzp9SuGQevkusmB
bDv2qgAHTT8965esD7EsX55lRLOmJOBVNHLfAsEIAc7qZiiOMhHmxfS6LolilCNo9aaoLXyyBosf
MP3kq4lD/N5DRR9gFekkYs7jeYr10RgV0VHtLu1ABp1Vu0vmO0u7R4W3VE5G0DtR8Ouym+C+WWtp
jLJYRWCWioaLrDE3Sk+H/UZPmHfa5Bt7/xfEdWCNIYTIWBxBDBa7YStkULsKcMSpvJ4KzFb2sxOa
y5aMw3ZYRFbN9U8raUyEMU21LhVZiaPZ+X3ftTsD5G6Xr+8dmfFVOdCTN0CEqdksR11oYngGBWDK
p0aTJcXBbnbg/rBBme4MT8/hvj6BafSYuaWPsQcJHAwvl38C16No7/VazMqBf+GzAebJYoPkvAMP
ZjO7YV0401I4inC+mGrdl4OuxNDLXnVF5kqVolJ5P6iyKbz4ULq2a1zTfhPodwTXyv1yGnYu0lK3
jAnAz8LyYW41O4KLNADULr8l4f7ynXFNbPXvMyY26lod9qTFnXVuZB2wcWUPjpacnC3JLZRyc1ka
NwCxwGCFKSo4SGxq+XwcfZwbXcKkDJRE2dAGsoKKL7Zy0JFCcz9vZWHqyvVZHxJZIIdt9NUwA4iO
SBQS3Rapa7ejRQPKCROEjihz5T6gK3nMB9PI0uZliBM2ExZBFmC/jGv9Oja749SIOKv516mDRc22
bQtlZiYsmJrIkGIdqjhd977sYsXE0bghaAhqbu7NR1FDkHu2lTjGjejtpM1JjBRiJIOjmJWnYIPs
cBavFeaa2EoQoyam0QWVSj9ah4YETR/Cg77vnBLQyP8j7bua69aRbn8Rq5gBvjLtpK1sSfYLy5Zs
5pz5678FzZ0jCuJs3PE8+Nh1VKUmgO5Go8Na8i9RU6RgVSZXfaegiRpJg1WVuNToMWsyW00xMhbb
AuXfFmQqpoHZKAPe/7Py58mULHKKVTVu/nM41DsgsUp2+nvZsQouPc3P0Vl7tAQeZNMrAmkN7DBA
XEOm8LPUOSI0Lw0sL19u9Mrvy++WaAdFIjiPGCw1yu8MGTgM7yz52xQd5Nm9vHkiEdzelUEr16GC
VUzavRn+CYbnfHm9LGIzJ05XO8XOb+XYzY6OmQVYDaA5Kb7mwjmhtPgQfK9OAzC4a39+Lkan/buo
aiWWM2KQc4ztULH2fbyV6Z8KoFVVA9xojAuCfDB0RblFZjxf7i8DfIrEAlkfYo/Py1yaUgoiCYRB
lgVosfGYEUyDlcbVSMFRGZs/Y0m6Qq3MFKj/5gmuxHI3TVYbk5SnE3iKBukooZtOqsxdVIpmQDeN
bCWGU/dMGaW4miL4KPluNGsbo4ie1r5WTbi7rC6i9XBKr+UUyGZjp7pgy72Pkg4zEMotGdL9ZTGb
AcBqPZziz2MXRGoJF2+U/TGf00M7js5lEZsviJUITu/jJRyLZcZKaAOMaIxmzY2nqXeygekE4X0s
Oh9O2zH/oSlkRqeOfCQ+enwjV0ULi3Y3eQ0qQO2v3pbv+r2ok2z7cQbQQqJRxB4IQD4rfRc3Rhf3
DVwUXkk73WN0dcrgloca3bCiqtNmUPUhjC/LqlabLVONd9LUAyzrliZeBOx3HSNOmhsNInzE/7A2
8Iki9oZN84CaAajOtSgH32znyujNA7fVsfk344NgOH1b6T9EcRGANlrLDGJ11lB/s0iONf9KC4GI
zTkB8Iz/sxzuqGg+NapWQMYs7/Jll5m/yvC3lGBGxtxJ8fOMXt9Y1Fa8uS4w0ukGRR89otzP6pFP
piWly4gYIO32xVLfh3LkwSoEPmP7ilnJ4UyNTr3RR3KBF+0LoFhAQ1bv9O/Nc+yQHTpMPPkU3IvK
rpvKuBLJGVxY1qRVQrj7aJ4e5BitUmN3nGdAwGuVbZBs1yuCi3TzgllJ5JSksFpEqlKPA+wq11A9
KS7dPPIYz4PplertrB4uOzDR6XEaUza6qVjA4HXjCQU5EyB/Zb43hfhYm37S/FcyyUAbFXe1dNWI
2o+CqyWvnqT5oVN+mgXIwsbHxfpzeUGbTnIlibtb2king1WMoBBqf6LgpyJDSvTH9G8w0igelugE
VWQLSLaftV7S1NxKSgRVVuDnoPaernFGl1ey/URZyeA0vpWyxmpHPGDZi08+Z66ZuMkzUsutrdqR
J2l2IcTuZgfxJcLBMxOhNtUJYIw/r2s0y36cEqxLe+g9BnaQO+hlCm1yln3VlQ6dCLpm87wYYqxm
IjEA8NjPArsOkCO5hmxOgpbEEFAEfeHQwZ5F+DUCOe+ucxWhBmaVZJ2MzdSlq9LC8OQhaNxh3F8+
sy0plvyvPKZmkfcjXUlJE7lfDPYgMgDMh04C8tibOyIC5NqyJkuGJwBnNEHbIBeGNlSWOrkEVr1m
YT6l6ZyyjOyqATpFKnvA7P7+N4sCIqyGlJup89nZrNUS2SrxRkHnbpm8tdE3EKTPpWhuZDOLCE34
txw+HTvJNaBqKtxeHchgFrQoRH51ig/vEAuuIhi72TwpHBRQach7j9lnvcsXdHkHE/hGjeWJBq9N
uQMUnd3Uf/H4Qln3HzGcQ0/acMzzAsETTR9U5RRVr7n68/LxbPqJtQzOhMxSzdqKDLimrnovOLLh
l+R5chg8pL4PPMm/LG/ryliJ4+emSRDGHS588Jhpul009xZI0RPvb2ToIJHCzoG3g3Ovc6BOVO7g
FfIytnX1WSqf0vHtsoxNKwL50L9lMA1Z2epMkqlQEniEsn6thus8mHzw5Uy5WxFVsJzNITZgEv0j
i33LSlY3WJqZZqxXczcCPXfX74CM/UgPFRheUAMoMXeiiCrJ2+f0IZNTPT0PzLm3INMw90rrxOpb
pz5c3sJtI/oQwWte3NRdMcJiw8an1RWoQO06cqteVMPbdg0f+8enIgfaFEOVwAVhbOiP7iH0exwA
88q4iKO7QHBago2zOPdKlyksioClBtGyggmlaZ/Kj5c3bnOKeaUQFvek71LZLAq06bzf7ZGjga7C
uLbu6ZXxI8Mo6jujg1ujiTgWRBXs1PkLfi2Yu+ALtdd1KQNPxoSLNuu9oX2YpJd+fNCapzEWFNg2
KxuWQtEdrKsaanucNIM2kjkwjlEUrhd7CuHT08Jb1CcMKfyqG92RYsVO0/aErN9taoA2cwKoARqT
rkepO0s5WMJV1RnaPLT71HBaM1EcvX4MlEDUs769Lx9fysWNUWKEbYyhf7erzlq7C5JbvcD0oicP
u1ERKNi22XzIYgq48gYkivs4Y90x8XzTVY0XVP0L0FyPI/oXLuvZtip/SOJ8XJvmpKNqicxR43fS
97R8pMssyE79B+P8EMI5N0QCKXDqsZzpdfGJ354lL0sAHc/628h3EY/mV7cN9QXLhqKhcxOFHW7z
ErNJ61pKMHuMaZSoPQfSYZKQrLIcvRKc09fd+yyK2z1dbmmGbmYgf6EnrNrXZF+JGD02HAFkaO9l
JIB0U74Zqwr6uu8mtFgwHkgZqAnoCGU4o7esNZzNrxpHw9Fluz6J7vGNc/ssmju3nGZxExnYSX1X
PebI66iH7KTdYW7Bm/d641xWxY0w5bM4/j4qiGZIA8SxctIChqX0G3VjlJN0YGiJ+VY3D09HzkpD
v8xXhsYhX5Jm6iIZY8iA4K8KL48ZIOAi0P5NMQZI/TClQL9S+y1yGIBjgGAT53NuAi3kT7QILguB
CD4uLkgrDW0hLa4U/TDrPwWaz1pNdDqsVPP5XsDpfKzD4C69JUdEbOmASy06xR4sML2XXpmcUusm
bM99R+1e/62g6HdZKURL465BJVWbLoqRF6hj0KYV6j41rGPZiuCzt1V9tTruHuoaS67rFKtjoCHx
STt1KKxbYNZrHNAmCa7Yjazi573k7pJ4BpmGNUP13lv4QF/P8CUIup7lkzA7y3bo0rmxHV7dJbOR
A0JdQW/dUscomqbJc1dHR1oYjzO6b5OJuvMYeKnW+oGq7mik3qnBt8uH+PXq/Lxczk2as9GMWhjD
hSHWbE86ROm3Q3ZMtBNtBQPkwr3lnFZvwdSlDtATwZnlaxVkwat955l+6pODYF1M5y/tLeexJF3H
XB5e226D47QBOfnQz4mTL/PezCe3lMpfYEl1pR74ZUncHK26+B62iWW3wXyOJ8nN5cU1o8YptXw/
jlaErMazQZMnGhnI1ZemJ8vAupRbj0S5nRX0uujjXZLUd1Wu+VGm2kNaO1aQg+64t6W+fyyXN7M0
n6e88ueu99DoDfD8wVF7s7dVgE0FdW7a2SJddVr5IxnCcx+VTpTExzQ2vLK5zxXyEORFjv737GC2
c+7oMWaAlkh6UfUAaEoLML4UO5Pj32NqPJiZbI8LOoZ0S7KpCVJKYgFbNX3uSXwiRRg5epD7ZaT5
Wlg8Babm0PpnEfcHDa12pUV+j2V/ResxtZUiOoPbW0Tu+DWQYppHTIxlgt9a51s8pqTFnPtkYuDP
Os5laNep16tXRv12WRG2vdSHGM5LoTCSy0kZgvehGpxhNO1kzndlsgii5c3IZrUazkmlqRa17RBA
Z8LeX4pkX1Z3hdTY0WzgdRgLtFsVieO8lDIYdCKdjguyah6GOLkbw98DWfy0Db8ZdefQCIpCgZSd
tw9LN7l9V11PzTzYXat4xSLbidoel5ZaTlwst+YovYBnM3OsVj41vXYiyuCDD/pqnGpvSvS7boj2
f3EsaJkC1xrYYb9Qe2pVJQeAboff6ZvjTFMHjcD+GIqUbPP0V2I49yahj72fJNzwtXaq5VOEEvrv
ywvZdKArCZxPU5pCSQlyo26H+W94aWOK0f64S8AsVeXPlfG/+lDu2T50Vp8MLXxocTV7rV0D/UI/
5ADkRD1PoGWbm/dx8fIdIoEU1fqi4io0Jj8Bha9xao3/UQQXuRhVQypzwPXTjpndD97cPJL5+Bcn
tFoG5wEGY4oqPUTpFa01rqr0AOKiIEJ6AOGf3c31LpwWQUAm2jjOGQAPa64owcYlsuIMvelUdDjK
VMRhKfCgfDNlGmnaoC4YPDcC6WrJwRvdxac4lzy9SwV7uAGE8slbv8/lrUIVySyUQR8QqrAgbHGL
95KrsY+ABDogW1ndjzeSK2oq297Hf3z3O4rnSigGloqkKKAdcXU7dXuU0ZRQEJ//h+jyHxl8RtSC
Ci5DCftNFJQlaz2zDcu4lmLJHRPFsFVzvNI6sD+BsGMnyW1mZ1LwAhqEp8tKysz2S7iyciNcuKID
q6GVWzh0+TgcMMy2Y9TR0VEU3orEsJ+vdnTqVDzA0SmAZ2O41/YpQHsY769IDLt+LqyGT/m11rRY
UsaGRoKHsLyKRB3Sm5r/sVt8lg+ZJFWPDPz+TI/sYAKX05vZPo4icuhN/VuJ4TzHTOsonHNcUh2G
eO267feGFV2TVpTtFS2H8xe0Ri8SGZCrkORndNCbLeauM2Ir9PdlJduMGlbr4aIGE/yO3RJD18vq
ulqesglTG8Mr7R6ILnuXRW0ALcBhrGSxvV1pWlqYyoL/4Iia4pzNt0tm2Ln0Qkv5GvflMa1DlL2y
2ImU5KjLit2FpUuk6G5etAfECx6lEeZi0CQLSNYoM68is2QvpB2x5t9y9hRK9W42W8F1tO3mVl/N
Tmr11SMgrsKCmeHoTG53W+8sh7XEA+bKLq+Q0bHVU4yhS0EwJDoXLobox2YkAThj3SFLbovYepzn
aB/gsk202YVfeL18NtvvMFM3ZDDJoNDJZ3aB0qvkQwu9ltAxvoQnbGs1P83BXm3OXQXIfq/OnKAV
FQm31fxDLKd+Cmoo/xq+b8mDEuMhU151pLKbXLQ+kSBO98BIhWp1Dfdgnhk1rXHDWKUz1wpt5Vq3
zd7pnPymcPT7y/vKfu1Xr/exPk55qm4eE+w3UInkFym4rVT4PveyiA3gamZWHzI4VWnVJmhi1Neg
oIsf3s9e91A63b7xBg9cKO/tk6Ufu+TAyNwvy95ansHoq5G4ldUvM1JLIy1FHiLckLrK1tBfSHvq
ELP2/zcxnNONsnTKstYCVqs6Oa1R26H0s7JEpG8b7VYYNlmthvO5XYLntjExMpAm87T62E2TU+Uv
pnSXLnZY+tQ6KJitvry2Tcsz2IsHA5sAR+G7kpOmUYupIgvgC+J98xC5bKbe9Iu70BWRtG6+Edey
OHObW7TiKYy/RjGtP0aNrl4zrzEKniiHVA2vray/TZfSn8EhYJmmk+MR1jc/ezz35ra8R33LU/r4
+zykpznC+3wuVK+t2qtao1eDFDhtYO2igTyn4eJNGr3R0Gso2i52CLxFsSYdVacaNb/07M6gCZ4w
AY8L2FVe0L2AedrwGwh/HAOqfg6FwOybKk50PNcoXMSXdskqBlJvqcARk8jO9buq2kW56AG3FYIB
G+ffMvguSVOOdS1iMlqMLmA0Q7Fnz0SnP5gobdOufuo+BtXd/WgL8QxEkrnHVjwR9OlobHXDdTbs
Jg39d2DdlPa95E7kKXy+rOyCzdQ4Q65rAJjJDWoGsXGSoFsAq6h3l0VooiVxVpw3nUkW2iHLpxen
QUcnKEqVNXlWGssbu+U+ael9myGo76T4GKmgFkribhf0yUGZwwd5jvdKpRzmInlI9GiXzRQjuc2p
Nsqrup5f6r74gUzs9VgP+3Qq/UUF/EVHDnUSH5AQe6Nqn9mmLAH+NXfDPnIklDhpWthl/yeFSUma
aKqBufevBvGhPJxNq1og5zV7WbbyoUxST+q/JfFeCs+YlvIu7+22h1wpKjvfVSxkASi/zmNgyORV
aEcN0N1wnHahaWejIM5SIqsaNm4c1PsINVCBcJHycHep1hdZBZ/FUsX5te5N+76yzTdQnACuHmFY
6pJb6Qrpq8tiRdvLfr5acqXlbSxn5uI27VHJHsvWK0w3/VOLeKHYMV06Ru611ywtXrbdBLUtv6eI
d2VB6XjTLKiiAZQbAzBf+nrHorLmwsDvD//MVm3n5q1aXtNgb6g7tb4DGY4oLGG2/GVB4H8GSxhF
p6nJPmi1cS0dk0wtALEZUierXKt61ONjoe2X8pYG9+rkS9O5kvdlI2ri3+hSwD2OOi7rXsaogcZt
ZZGinW6kNWooUXkEPIavJgFa6jXVyaTJKeTAb9X5AR39TtmWNsFRZhj6z/DFNrpf9mMT3qBf6QnY
xh4JX9Dj+EAKy+kVXeD332Fzvm7Rx4dyW6SSQVFrZUCHXFKA135wkNhw0CLlBH1zLTXjY9AE576q
jqqq3TYyfUID6Z6M9CWY5YMyjIc2w3hM1TntgkWag9NY1lsno9NTx/9Xp4NODXuaOzsyZBtJybPa
9XtVSdw0bN7CEjYUlI+TEQH9sQOmZL2biuA6R0dTi07KVG5tIsO8LtvTViC+OhweSkgLm3apFbRE
U7D3om/1VtIluzQnTL6LiqCbDgPjtwo4ni00O3KmKxdymBpmj8yG/Kgsta1KIKUPApGib1ruSgyn
bqGG6hwNwbaj7yLdYaOczT47mXBKBkYr+5t5X+7/Zg8/FsbpTRAGbUkCGXiMyp9E/ZX0yEXNfmuK
avxbZ/U+LUfR46186R42rXqQBsbxo0433QIzaV6X8r6RDpeXs5lwW8thO7xyFT3mQkMyDsh0MTsl
aApj9TjohVlZmKRTHGVCzzINA0fLh7NUgHg9NERDiWzTeGNcfwR3t42y2nVqgmOUlTvDSuxKPyys
CyXx4/kV/xji1/9x2dyF1lA9r2T0U/2/BCoLZSM32LPKMkAZBJu8ZQxoyaYYBzcJ+dKCmeXtkBXD
iLhZR9YyTN0MviOdRdfY1nUJpBsNHeAM/IHPI6gVRa+PhKNsh2/j6KG31NbpOWmcWcikyOzqy4Gt
RHFak8f10M2MY6IwW79ItRtTQeovKYa91ccesnR4bmeipPfWrbZeH6clVVSWEgg/GTI96qd+eQw9
TP7e1QB9BJyPgBR5czN1WB7e1paKP5/tQgWXAAjdMItDikdL6fdzgwSYOu4q5NCMYBTUKzcN4EMa
n6ENJ3nQ8hhLSw7AlDwOew2TOM1OlAjezFeYKzncm2MO8jwO2Q3QuaPX7wF9zPi26mP8I9xZ5/5A
dvmu8hiSOtgYvcs2t2kFRFdATQdKX5j75x0N2xqYyzUeB0lyT0o3ZXOKAhGbD3pzJYN75MxS0qJb
wFjc+ag6cJqoh6BTiSHH7qLd3ywHDe/IvhCwDXEKkiL2qpYJQV2sg34t14CYNPnothbo4WavF1WQ
qAKohYJ4jpMz9U2fFgtUIzrMTvaGHk8vPev2ciR/0LTnmff//bJW4nhNnKu67iETSenypAAKE4/F
UhAOb5nWWgSnCCbtZkvNUTNFiVvKHqXlezD+XhrXFDWHbmncWhCnDa25KAPwm9FKk7D05pkGu1HL
7MsbJloN9+ZtZvB1vVeAJ/01qeSbuGHpVAzXS5kNmKuny9I2ZvfQBKwjYcpuEtTJOM+r4jFsaguA
p6dXhvaOmGfZE2/29Yf8io0pgKXjQQRtthkkrIWyjV4FCXWTKDPFsA5m0jU/h8R0v+zVg3Kkfklt
UaH7HTWUv10AlE9QqLfwZnr/+UpcWgYTLSYEj+lCHxLrcaHxXQimWlLXbxnBRHo5nlRzfu2jYK8n
rUPk7gjg2uusXfAoDn9biXasxnFfTrXdjsohMoCaWyWnCDloAtx4Mx6cupsiNAWNP0y4o4h29/I8
XQ0p/a3p0mG2qrc4DLyBpCdzrBxLNQ45MBn/5ixX6+Si1xTY8zSJEBdEhwVYP9Yp/RF/C/YtuOgc
1QZm/S/pVjQVvBVXrveWcydGk3QSqeCFzSE8VEXx0gC7M7BavFUGgZ1vmt/H8vjnBoKRsZcBmeDm
xknJrlL1rc7vLm/h9mpAtIm+VKJ86WBOu3aqcUtDU8xTYXpV9J3EdxTh8mUxW+EONT7EcNFiWBEF
+C1wilMLoGl621RPMtCtS4CQYs4zDb9fFidaFXM5K/0natsnwYKN0ybDptHvpLzt8ue0EJUvtg8I
VScTmQIMb3Gua6wCOa1BXwxo2Ry9d7lLagpSwti9vBymUl/N+UMM57IyyQhzPWM3WIeio+kSi6Iv
616VQCla2cHo98Xhf5PI+StE4KNc6IjuLTN+VkbdBf+hn/WxU+S5O4aaCyA+G4ojWOj2XY1Y4N8b
yukJnZbQSGIWgXvBDlR6virZw6/uRBx6wzh65UDkQrZ6jTGm/o9ETlWiqeorWmGap6zvzfJ2iH7F
87Uh7yXDKcZvJXgvw9+X93ZTaVjVCWhQoLjlp0xTVgPQ2Rr7ed5neXSYrHRPiIiAfmPOCxfdhxx+
ynQJGhp0GJ9+f6Glp+gF0T463BkiCcZefseuCFdo8yJfCeTCkqJq9SRXIRBwq+5CWzAs9A46+F5L
xbxJMhGkxqaRr8RxwUkdRElYZjBywMg7Wa04ZozW0yTRfgXRKFATZmFfLJAADw2RN/IxOmcPkBTI
2oSwnwRHeXqRe8EE6HaAsBLAKX5hBg1yViXqoEdGAhge5cNyxOQVKAAt97/HuYRmrIRxOg8WANLS
Occ7bElv+kR5Bq+L9xdKvhLB3cxjZGjWKOF9qzSyR4zxZeyno6YVhSB4FB0MdxunTS2phAFsZ6W9
GJjg6EToXJvO92Ml/MRDFxakrgJsVtEg89z9UlPXUnBnaW9T6YSRu1hPl7due0kmcg0oTH8lwC7q
aByXEQEGxewN6L3tlAg2bfM2Jh8S2BesrsekqK1ZaxnNKxh4+ibEMJzhxtmzOStXS9E7UpAJ1GHz
XUlXIjkDsjKlIw3FhaLvpNfKDw5I3gNFWEaQJuqy2yz0AA8BiVOUWb+y2CZN1zZFCTA82JSndj+k
Ap3twAIr9QWt6j/UuDnMKsh8gsC/fHJCyZxLGlM9NCUTkt/b0U6Wp6O+gwLo/m86bMDRawLQ18DU
PT8Gnw5TJtUaBOG0gtnOJ3tqT4HmdKnAMW369A9BvPbXkWSQJcVrCYGir6cz5BBbKtG7FKLU2tOd
YAfZDn1xtBQDdTqSLF/JUEkW9roxagv6BrO3HskU4qBnKrbBh+rEfvp8WdxmtYWuxHFuyjIK1VpY
ukPdBbvIaR7yXeCngHMh++CWsZxR8KbHL6kPym+URF1wQF3+gm3Hv/oCzoGhxmTMJAdqeIOEEuNC
iFz9djoyoAHrIOoz3HQtH8L45tASsNGzOrHikrq43ZgDlUcUBGzeyisRXBAgqUmkFyZzl7X+B8SN
ByRUCyda+jPqMn/zqljJ4swNgFdLPQFBHn1fxzA76NGTPu7j5NsyAfVKkDzdvAZWsrhQH/Ans9y1
WFcpXZmxk5a3RXjScSU02XMDCgHRmLnoqDgfvciRVORIVLhDcWPKT9RyBYrHDuKCpfEwhg1RpEWt
AbOaXU0YC1PsEugqrHlHPgmzpmxzvshC7ERY6hJQLpz3p2UaDYjVUE6dkuOk/UhGAoo37eeYmJjl
y+yAyvYkkxn964AEll8KJCuAfyGKGLf98+o7uCgrCNA6n08wtgktX3mr21pIPIxW7SwM71bh/C0u
1R12JrS1WgSUsn0FroRzUVc4ZINeUebadsVhOSynZZc+qqBxEDeabxrhShTn1mojHcmMZn1Xlm4V
5X4hAIA5tKLcATu1S6fKuS5kOpdMWWAS+nwIovM0/QhSgYVvi0CGGGNVwN7gKzKFVKu9xPJmxnCc
Ir/MboJW5IFFMjhLS7Uq6DKQYuGdJDuyl7nTySB29Eu9MW8Yuuy4n25IIQoVtswPuDkaBq5l+SuJ
Jy1KTNlPiMFYISE9seqZjOpB6SZHIevrli9Zy+LUQaZRFkYKDqpz66f4naI+d6Tf2XWN1sp2L9a/
rahhLZDTDLCxTDmJsaVz5pIevvk6Zhi9FqajROH5Viy7EsUP9Uxzmo7NAIAMSxu8PgAWmvRixKrd
NPdjf1xS7y/cpgUICQsAc7Is8yh9llZmmaHh+pR35XXlI17YlwCib5xQOC6yuYto20PvKWbHMT0G
+1uF6VKpkAysHIsbNRiDRsXOOJr1Xa88UBG4wGbexVqJ4g6sH0jbSAVEMUh4ZgP1mfVypleqj9bR
/C/glS1lJY+wrMxqaVoRhVaXMI1saldtwnslTt2QaHYwZ/vLJ7blC9eiuICkmnrQzjXvLF5eWR9U
HR2jjioavRftIOFikTqqCmvS8IAfAPBpGD9MZbyKOumtX+THRgflcUycAgBCPR1v42i8UWf1vEzf
L6910xg+jpHPR7ZLhIaZiX1EX770RezIff6tbp7VqfFKtAVMbXa4LFG0u5zz1NNyqAsdnMekvJs6
p08x9jaerCgReWmRIObFVxqjJEROJIMtDRWU2QLTZekM+/mGAHJUu1sA3CDv++dAGCZthS5r9WHf
tZJrqTQ3MxX2bu3ja81Pj5IDzqybxWHY3GLPuXUZod1HZUARhoaA6bO4SgVKbBACtM0sWlTcQtj+
6KeWKYj+yOaVsJLDWUVnNk00BARJyAHj3EqxU4PuNu3nR1o8FxF9IWAXCMvxOhziA+1HP+96v0ma
OzBA7Ytw2GU1uszNybSN+a1Xhztz7A5jPbtzT960AbtDkh/RSH7jjW7ahdwdYrPGTHQY32pLW9uW
CfySjMT2FC2/ltxw67ZDuQZ0BskS3plzci4yVOcUraV2oVf3Ua/tlqY+NaV+vwTU0TK6rwsKfg55
F1qZT+bRjcx214TSkeTjqybXx7k2jmies+fubRwWLzQmAAyhB8EcfDMkpyaJfUluvldBcw4szdUy
3R2BKlfF9Lqz1MfU6Bx5LPcAgfVLIr1ctpvNcyZARwXFCE77S2BjDUlhWFArI/++UFvSfgShoHq0
ecQrEZxpZkhsN1MMn74056jubAvzIv/bIjibbEqAXjcdbBLbNubHXr3O/ybGBN/VP/vEmV8aBsNS
dlhEqJV2l557454KE0abvmVlDJzv7nq5yiijgtB3ml/4w6l7jBykKiWPOOEj2uAkpGEzpxN4683p
rLWxc2/KisglRuwZCg2SvmhoxDOMcSEG+9HFuKQTOrgTb0RjL5vvkLVUTi9oWo0txomY1BHQtUBj
u6OH9CBfZXeiNNWmlmPSAfN2oLf8wm4ZVGmQUg2AQmzQFGCuVXIs0Hx9WQs3UygWABcwxqMAD51H
YVIBHDCTQkcN8wlYjWA8lp6AH4sGxsrJvom2b3NJK2GcQmLehapKhYKp+rsuWb+Ks5iTJ1iRSAj3
VAQemx6ikIGC35XszB6t7QSNOKAmfwL2zQFvxn14I7KCzWhztTAu2sz7sU6rFjdCWt8mtdcDqAjw
XHVzKGJhEL3pmnTD0A1gXUM9OMUvRlNFKIL1selr2QPJzF2O0UTdbq8KD0+SZ1HRfntDPwRyOt/p
jaHoNUpTclXv81HH1HN50DtJ8FzddCSgGlfwWAWAEV/aC8JCHmN9QjpxDEHz6dWjiblDQE4IylGb
Z2WCMASMMiYYZdhyV0FJPC9Z1VowYTPpH6lKMcJGn7L0ezhbvjYkTwJ13DyulThO5+lEqTrlcMLq
XZXYGLF0QVHqIhCy7N6XfQ1YDX/THGatRHIWgGHbpIhqXC3FYNlkYYAN0g4fIrI05tr5HMZaDqf1
gIGeQfsGOdZDcquyxhxooVzajZ14hSOysc3mo7U47p2lK9jIdMZODq/E9hmmMXWX+/CqBx11sxvt
RXTFCDSFz/gWSTiqqs4EggyDFdR1EJaAavUGLYr3AJzCo1V5yBxZMB2waW8fx8eD4YTDnAJkG2KT
bLBN8tQH51aISb2ZQlkJ4a7tzKotWBzOTj4yRl/JCw/WUbUrB/RpAsPevjRXsjiPVYVgpRoGLEjf
Kb5kt8BMTR0GNpDfiLKlAmtTOV+llrrRjQbq2nl4lyXHfBHEhUzHLqg8n/hVjChS5x4P4jKSWnSs
o9ehqXogvKd+uyQ3UfFAh/BYWJqglLSZfV0pv8q5kSBWAYARQ3CAMWY2AxVelQfzJH5EbUcEJnDD
YU/WV/rDhKqNlbBH23xXHIivPC/3JipxoWMi2SXUjW0b+5DG6WGkhE1emChDwNPDzkCbBj9C3c5D
0xxmO2uA2aR+thMNUojEcio5juj7K1M8vZfgRw7qZL0BX+Bx0FvP7AXmvB2prjaU08k8CrW2Y0Uj
pNQAqwkMuV94ftvhIdyRnYqO/w6susIE2CYgJWZ1/zlH7p7Lkj5P2gmmML1Kr5Ld3BTuApC1+a37
ozigKI/9+iF0pcfL991mFsW0QO9Ewa6DdMrn27WqqnyWVGXBVM9kx/PjYEr462TkPzuK5JGgc31T
GkHcCuAwgpFg7qYj1Ex08LWyNmjzkHWDV83XY4OWyWCyrSb26kU/XF7fZpSyksjdeVHVjnGhQHFi
eT7FRHNko3aDotoT67+HSKDgI0Adl+q6jrEKzuQTy0isYNaQvw9AEtuXh6nSruRgOVvhy+VFfb1x
mCRMMuks+kJP8udDk0dDko0EtJ2S8lToN/KEXIHgEtgUgTEUiz1mcFScXmR1MGhFiFaxvnKaKbDz
wdEnYaLrq3vGQj6k8BkgTMmBJI4Cbpx5E93pd4lv3i7AUS8TuztOHoPRUa/bU/zr/4Ov/cvV8Fk2
t4lLWEl6UsWqm2eLRxvZB8GwE6FO9hdntVoi5zCnPlALJIhUt0gCyy5y9UfRFA8grBLI2fAfn9fD
uUgAO9Tg6wHkc3RgrBUxmphBHcugiPQ9+t+8+ajZ8U1wLcQqYGm6z3csBBOMqoLL2kKFh3NcUwg8
ELVA3Sq5GvCIM3dzZr9PU3yzUOiJz+hnfKh+Gk7q1zfFWXQjfXUpn6VzVreg85CMuaK6yqLuSiVx
kvZPpDe+Mb7mGQqfhejds2kZq+XyPkwxcKQk1Vwk7OwctdvZ+qmLLiGREM5tURQpukoH0wQtrqPh
aCatS7NaYOOb1rdaCWfjUmOMnTKCxW3wm0O7G/ajL+3Ec0Rf7+5PJ/QeKq0ecGG+jDBx6IdEz0E8
IGeZX/Wttid9u19AFSYwBONrTPl/zH3Xkt1IkuWv0Ppln1ADLcZm2qwhr0otKF5gqQpaa+zP74kk
WRcZibpRzSxb63zpZiUJhwdchYvjb+lRio0oOc5yngNmnIzRfhh/F0n7bZHLh0pGZbWfnIiPnudK
v8vyKDC5CnitYv6NV4ENleq3aQesTX8SzWrIyVwjsDrrWDGRkQXafnCda7HJceUdL3MWlpw9JGji
xUTPPFqRnFsBRh/lEXBJE2CQKim3NGM0xeCRF6OzhBcuZZ3bd8B47LTusu71C06bn3SA2miqsJnl
Gyy43ifo7EsH6XOWB2YACBV08z4q2MxiDMhrNkq8iUaV4U9YJ0bZKGkSuFwRsGO9aExlmMyoYW3S
Wwmq3n4Uyjr1BaYmOKwiwv1FcRMn88j9M7MaV7+Q7dlSXeClnXWs5r91o3gU8de+4YXs+U2u9ZEB
I9+66k54CjbCxreF6+ggbgcXtw532McWrCJDs1b6kd+yS9lEjgfNpkLzxfcZmMKTt/3G35Atp7VV
nqWW8HzazaxcON5SpOxgpUcxXwcE8d9DEdWa9whxXqNV1qzj+4jqLSHK/sWVL0d5DtZSZCuwImTO
z319O/rXDIbWTaCEMEcSJIx/UBLD97Piax1W/DWO5IoO9APQ5aEbePXvqIWY/ZnEMUu16zTJ2mfM
32L2kDIdKLy1OtZpAzZsyBwEpOfy9PsI7N3TrK2r25EKpW5d42PXGAkUE+gbNhKYcc1yyn+ib0ca
1OnVglLrSfq6uAPAmTjBHFt9grPg0Bx+tuHwe9boF+v4COMLbYuMIdD1SMRmZMCpAMBF2SuokZ4+
vJW0EuQPbaBAHgaiw7u8Y+tPhk/y0nAnsO5ItHPCeFBradOJ2g54Q78XAjpE4Zf1srwZi/nL1OZ7
RPxPM9wpp2Wb0++zyvPxdWjv1oxd1fcZvI0mHPL5MJVnCnOqk4jduwgLTewy5g+xq5zuyB8iAYCM
owKP5pXbDMkEflttMRSOdnlW1m6dnSMpyoz4lYr+eC6W7HEazaAs9sEMkCMgV5w+tXUDuWCJsiJz
kuRC3UDT+CvVg0e4SjzBaze+29myK25kICAzSK5yZvCapiNRIgNt5K1wNtlcROUwi/bc7KR2Mxuf
IS+nuVpV7AUJSv6nFlj3RmhgCsWvt7pqnLcdCzVpJd0D8V/QIGwudCxIAcU3Vdif1e2i8x9wo1eD
7ZukZ5glDau2npSbABGgvoeNizseYw06RkEG2UV6n68LkxeduL85fW6rgeiCDGUQkb+q/GCCsSKd
yaTPqHGrbet1v6KqCzKUBMTA7C9GjnSBZqgeACQoNOt+e5oV1onRIqC1XBYA4tSuo+tcvNYm7Kbf
/cIkIxGC43ehhAC7fLCaIsSBVZnuNsVdFOTWEAZncTPZH+OHsgfAnlB9PwelKPNU6RYWrlVv54DV
mLh6RzA0FSsT0AH2Lg3VpIkeKDUELcB42GwLBWcN6HoxLqJYYHDEIEV3+feNUk5ljq1twMfylHB0
WxENbXpwoevxtq9ZW3q0dbvzB2vvFnwUfK6OOXwP3zwlvXaIxYea7xszTWosfuKsvFHdKMXyz6k+
12rg3PPaRvJbwPbL2DtdW35QW0rwEI+jXQ8NbrS8ejAqpEo4/5AHnwN5TExNjzGnXDgSOka7LnOK
Jn6K2teLj6VPaFDSssaw5k49i4pZslO1N/lAMdNB3ydddG0UWJZg9NFGnqudMOV3SoMEZDcOZjve
GT5yjwrWG8iiy0v3AJIC+NK1hC2saPMy82m2RDW0SkCJjVVoJnGO5Vkq/0Wsh101Nje6eJ1P7ZOv
pFYZC99qXTCBlmENab2Rq1spbDsz9Y1voydKh1xmfOs1bRRE2HqSJQNkI6WNZRUVUSMgWz1oN90A
aCUJ7X3pTV2w1GSlJY6g/BwpURqJLRx6pWsw/UKQm2P7ZZ4uM/9cBBYu/3smOXl81RneoKfmgGny
gQWJQ/igA4QldUpLuTpF21ShCXYpJQfc5jZz9ivZzSUJymFDvrkpqXGUPXemhs96fou1cehh793T
BmdNXZZ0qMwHMmVJFGcYnorF+1l3E+5by+oRZpGg8h7yxPEqX/C4FMbAA44KryjzW9kwWAsMVn01
EhskZkMa9V26u4zVsFVTWLURBUlopRfFACMe7Bx7norP8/Ppk1uNqZbkqKNL+Hiq8xaXXbLoiWTg
qrvMyrFwBwtRzeLCsIWvpymuqteCP+og/Qx3qAEAKxgFr2x11qwhT72xCtyRjxmavHq/XTBHF3cb
4Jh2cuuTBEK7bV47dkluk12SJC/9TpeOTNHlXAHgkpw6oX1C9tqtgIVF4TlJQ7PuSmtuaMkPFfNk
eqToRTGKts8paPs7+Fj/1RlW3CYmP7Mmr1btw4InKvLRq5ILSjQVAUfnNg6+ijzr66zdUJbckBdY
RKWd1Feq0SPHN+zKLSkJ5pvgMvhLneIsraJruiqsgy8IuAA2TrlVIebYltNb5N5Qe4Y9M4sUrC9F
GVc+K7SJL7B3tXcnR7vpbZJFSrxxxzkJZsyLrWSlTnLDbNdYy6sjB6Hg0odqGao9b89Uyvtc50S4
FEPNzrqp2ZRD6Eh87qZJOphdwT1I8Q2XjY4uZN5pxV5NHyxpUzxrcaxxqQGwB9K0hBYAK3IAG6zF
QBw329c5TzSMNkAbd1mV83WbcuSa8jMKKmhjzuE+ncUAC7iKtM3QAMWUcVNbdQGLs6VM5cDzXYdx
HtE2+s+wV74fmfzA6AF4Xa7+3pIcWaHMY9sUMbpS4crIIcpoPuzQ/5W72YtqAwQQG777TblXzloH
I3UuWTmYW80mViwymxNe1Q5BLwACxebfn4xErHJknkZtGnkDjaaAwLHruNgNZXXGA5fwtAAxzpde
8lBrajKEyCvbeYowXvLvM3kye4Nn9IaxyFBGtONmfZIqQgbT3GHJP4/B7dSwlov/icX540PSyN9p
UvY+F4MMmRiBY3X1bY5cLjE42rZ2Tx/deijJa4aCFfSC+q5dGo3Gvm5w+DzyWXTvexISd5EHnMqL
0UHHtsdqF1xNqGFTNrpH8AM8QEpM4yJs40CviD1NziW78hJLcbKz+DNww6xhi363u1liyIdIPM47
3TgSpWUw1TQuKGKERrUtuNVkqTvNJXNhynXgRGeGpZqjo1izI5oK9KA2WytiriJflR4kg1R0P2A2
TaFMjTDizsAL8IpSE3m1LG/GuPpdBlQ+g9lVOiJGqHABwRQ77bCKjOdDUmqzDdGUmge/3jclw2Cv
kzhePygHL/ccV2NZkmhX8lUXp2ZYXQJ5k8HHulf445Ij8sRjLby8KIWqHGW4AwB+7Yq3+luyhabe
BFvZ5i9aVOtrT44tFvruad7edTvIXOKjRgePUBXnQ3DD+U4QMtrEyJd+J40Lxig70mhZr2gdVCCq
n9D/Y3bZQ992VjrZ3MQ5p/WbRYv6VAKnK1KnkyG+2M0G1Ksl3lLVizmBm81HxidbDWYXjFFxWTxM
JeCHUiQfSNTsqVsJMXO6Y/W+r0BFkusvSu3Y+yq/B/vP/ArZtRgHSFbalu64KYDWd13upyfDE810
N2zSL43TbFABdlhQkes8HmlTH09ojQTN8hzaZw+AhAfSHBriAZ/073fpvmWR+m6o2ObYiIejrFOX
azAycVnM16dFg0Qd78XwyAn1tcahaLhQwCkK/GUq3XGyE2I5GLbRjdxzwqpRrgZai09G1G6hzEEY
Zq1YIgRqKiASH2Z1LydnLccwTCuoE2+PjYokE4AVlbr8KoHjodxWe/+6cIwLzgwtNPsoVkd6Dvay
Wd+H+9rLme5tlU0Jtop032O+lCrp+XlSCsEsI3rPMZgopRtfTbZqqCBHHzBuQauavSBFCWLSyWoX
lqQBrPmSRZIZljdp89QnTtT6v6LXEvq/FCAtokuLvMri41VtGjRpha3pxoTWBPli5L8aL5rhYCys
mp8Aq86gtx6ULAhSAbNcY8Q+GRT0g9Umb2F29mJ89O3eGp14X56Lv7CFDGKzoEcFJQgOijnIcJat
6jTanZp8Oa1q6zGdRPplAXr/HmZfzbguSiQSBLvKRbtNHDk2IwCG5ee42WxYIPvrUnikRmnBWM58
NDTkKqBhW6Y5oCzK15t2YqWcVn3lgitKLrJo0LKCxN1F5dtqWTm1Iuyiij/74OlR4qDXc4mBPoQ0
pOcLKwXdfiPfjkBRbz0gaW4Y1Fa5gpwLuAZjDv31orWQdmEuBrmVcQPPKmUfqoGDAp8plMCuGdGG
Nc1OP7XbXi/vikTxRH52KrFya740C/0h1blfU4bF+1B2Wsw1kZ8UcM9twstoU3nqpQqYbhN9yZjM
Nezo8fQBsPinTLXqi2mCaFm0Cw0xsZDYQuPb3NgzbDWLDCWkIhaO6UKA/GGj55shbe60VjKLNnk+
zc2qmVycHiWjie8PoqYjnlPG87HZtoqXRp/j6EzMtqcJsfihhLTvJG4GLjcCRz+29LJ1hbGzxHF2
TpMhj3nntRf8UKaqS+MqxZQXTKPUm0BfNueqsaeq+trXMTYW51e5enOa4qo1OVKksVJ1NANoYofG
vU6az7NJRKP2tMOAw1VRqNZpUutnqGgEhBu4DHSrcZsnahD1JNk2b2Vhn/uX8nR9msR63hrXr580
xLfOjFeyOu4K0ECQekB52eWs0gnOxt2ASSF+I3xlGZT18zsSpEK5Wo5mLedJ+RRBvvHY1tM2LD0x
YpUaWYdH2YlZ7bIuzHErk8ozPdk3xh1yZh88PPIOC9vY9BEC0wqZOoIiKmHfIfwYknSy+b3XLH+R
vrIGntZ95+KDUYbCl1PVb/3XxBZviUhskZZt2ST9ZhMz7l5Xr+PHosxFFIldXU1I/E+jg7oiVrWb
vmDJkjfIli8zHBtLMiiTIZecWgCxAimBxC3qu74d0Mn/JQR4x+nPtmoDFaD2YUOaQK7tb79aOHRp
0iU6sv9yb3YCUoHw12V4xvVbdg1/XcEW1Ciu4hAgA7KKIxQuVE+0SheLk8+eVDO8DgDsEKA5/DR3
RK7fWUQMayKuwmUWowpvuVNjXePTATG/r5+L/e04e6efv6pXi+dT8tcpmdDmsyLa8Xze6Ie02Lch
I0G8MgSHAHRBg/pCwAztZS5DgipFOz22CwOCQ0Q3vQSDxNr4sdqluqRFfx9JLFFHx3kpJhkRljbl
QXK7b2TsVPvW3reOZPWjmXqs+h2TMOW6erTlVpoIwciR/3Zyu/Ck88IavPEzh9XQJAMH0LfmJj9j
WWDGF6S75nR1TqWOXD5b7KHM0sgLNcNM5oR1bVmtSx2/4utXXljHQWs4eUphqaTeiqqbItlM4r5t
vQSl0Xg2/eY2kO4kiaHd68VKxcAeBuQW3+/j4YtWzYcWDgZB267RAE6jGfJBzh6mHkXSAl3dE7r5
u1zfjBraXU5rx6rBXBAn2rngOUV+YQxmRMuVYobSY6VYcmQZXWY2nVnMrLVrq1+SrG3CghcJyx6p
+3VbzVhwJOMeNck3OkZFha3fstobXjeUvzMoCyJUhKArjRjkiU4ihGgT3/IO8GIq09/OnrQzSmuw
AegA7LI+NgNXYESRqy5hQZsKFoQhyrSB4J6rd11/oYgXuryZ+6vT34zJIfXRcilN+VJFdyK2rIyu
aKGVY9udp24GBB71pkLfna15mKEhMDwMa7ruzlUsyzFgsrFBirICjTFH/egjII/DRz3HEsTYmxEP
lWq6CcJxU8nqF6yftJpJuouy2NKU0DnN/foRG6h3oOahGhpla6VGxHZHApirTpssOQ/4wawA0FF+
Pk1m3Q9qEoSUoCMAteCtZoQNAs1URONHKqmmWs0Odsy4vZaSnRAbY5oQVWB7ldC7yWzcYnLQK3oF
izPuK2DQn36VVa1ZvAnlwXwsO4gEOSMRqBtnW4AOcdGvHOqCBHWokZpqo9+roh343C2ScACr4p84
SdmGEiNoIrL5TjsXlCj3ZZRCVuQkHJwyh2ux5lH/evq01ktUCwqUhGZZWOhShyQekHIvSyQbgIll
h+fwi6I5mVfdhoUavp7vOlKkuwSHqOvlIAdPgD1xSAkuf2xis7G/I9UYlyEL3/VPKJJNLYqoS0AF
fiuccs1P4lyDRwKSOB9Qct/BFV8S8K3qYtqHjI+2LoFHcpTBkQVfnASyC6CaOmdUMQkTZmaksHqt
RH5dOo6EKKXjRh8rNzpkFco5xrQVn91rrXE3ze1V1Plub6i7ZEBrQQXshACdjHFhAlzH1UJONyc5
O+hSfqUm3Tk8qTtNWLc7RXaVzmddVG/iQJ5ccbrHvNI1Nmv3lgp4qTAXrLCMfGuKpq0uigcoOp4r
17dd3x78NjnX4rIzx3w61AK3jVPeGgZscdTuFC455zts8lXyq7RRrXCsbhMenbU12lE5RVVMSRnN
mC/P5lC/iId+W2TjRsIcSt/dNkZrFlxnFVN/h9Uy+1q/CpXANCLhLoxGqyoLa+RTayBLLPl27yeX
3NBeA371IZ0C4HODM12YLC5v7zsNeEyKGuwNcdjNgXwo9cTspvizX9W7ukh2vMF5SZGjRVPwxjYz
xfG+x4rXbhRcrMi513gMmkoorIqt0zSYnh15S+smU2tVdJWCg1q4HRq+MkO/8gDLduhi0RQH3hvV
8ULs5y1gQoBgdNcN+X0p9wcpe27jNDBLHrBllXzoW4Ws0DVHBI78NHhCJifmEPsHPQO6zWjYYSlY
2ihavtq5GvZxJzMmNYLW09XpUoONDyIF+NoPQ4vlZRqWjvaTGablVTdl14I0YTetIgB421Dvqjx1
slLed01j56V8VYm5I0eDWYrZhV80bj3rz0r1pBX6RdmK9/k8uMPU3csB785oNo1atOZEAiKf+bOW
JBtfaK+LzNhxcQ/eNVPP+sLMKhRKW3+obS5Hx+sch6YhRpVZ+ECh1LH6IzJmGy0211krzNasZw+6
X1pdKJg1h/9F9QQ7nawkDc6aSf+myf1NWUmPqEg5ZT5u+Sw2RTXFLpHxm5iJ21EvNwI32G2q4TwB
Etxne74Z912EPgn00nIAecuEF4PDtCEWEhlyeMOwpSRWem+tj/pIuR6tQ6U7aHP0gt0LbukGV4lV
YtPKNrDA6oXKKn6vRxfY8PrTrlF+aPBR0srqEnPJh9ntt9FOvGzc8Bz7cz3fKhgNIUxqlC9quFab
qhJeD3OWTnip4uLmP09Ps5Oi55LVOrEat5AWAdxxyWgOFfuGRo9N6yoqj2rdQqs+53lt5ZUbtyUr
y7NqrReUqAC4qfRBGnJU3lHtASYkOuwINMSl+MU3sfvJzi2Oydz6US5oUg4JYBQ6P8/4cM0Oi2o3
OVTZjA7JdnZaL3A1Rgl+/c6EoRiCakCG/ik5QXui2CrYs2t3RmxrsWFm9cuILnF+lu/U+T6OK1Pu
+Ucs0rtjaMT64R4pUzITqbGmTzw0ggxr5m7oipfyVxFnCqtro4jgoio57EYGFgbh550eLvilYppB
rCtt6lGqGdXB8ufSHBqnGO8H+Xo0HAaHqzp/pEU3zxpBG9V9B62o7fpAxkNjQO/Jt8W2sPm9ygBQ
WdUKwBRjakhEHEP3LY5KXTYzJ4lgbHbbPNwJRWdK5cswPjHYWr3pLihRpqyMkXcve3y48WlwRCsH
hATpzTLOgjv/QACLYGIc2NfPrEmi9aq2IZFSvaEp77an1o2Bdhu4OHuY68hMMbYRN9Ju1DqvjrR9
M8j7Sfav56r06kqHs8cOlWQ6b6bGHaTRrYvazvPOaXwSy4zemMEhdRX/KKe6efqM1o/o+KJUmKfm
dSGOHG6vgm78zoeR28vdIxflGDeBDOSGqRosJIpVdTI0khJAFIt1qG8DWb+CmxUq2A1tjDeKHLhJ
j2occxB0jQyiTUFVJMEAgCxlLwoVaLy6b5AWQxceeq4f5ZhxKycqSKvokgRlGGJ/6hWjh9UlK05y
t93UDpGpX7qAE0hHAPDAT0p0f2HShuhOU3ABJzAoaEJyfFtEp873hmZW9+eaekI1scBNxIICAAu8
/TxINMqA60DqOUmwApJkojpzQkNjxZC81UvbkhAlB1NUF+AVHyg86Bj3T64bK3Ay7BDfzvXrEMSw
qYCSySC7KhYL9iivpQ1ayqGQhYU4KF62yWAqRbXpOxYW9Op1bckdpVhikuaAbMpJV3iJK5u+y13f
5i+NMxJq/IUkzVo3+JIe4XuR1ZtUpE66PoRV1b0Jq3b081naZP5DM3pKZmnCWd7fnjYdaw5qSZGy
rrpWhmEUQCpbQ7ZULBZszvP2URK2LWtoclXPFt+MUmUAcJTfK6gyRoGljeEMLimk/6KeHUWf0uc6
4/MOAToZkEEXP7bc7JKzdO8HDg/k92HDXPG3rmroWSAg+rIgUi6+8sWhkBoUoPOod9uxMWe4+nxs
r8e4ZIRPDFIS1ZrZBeOoRykcEgqCrtHrDkZCzRgprhHO97RcrF3oRRFbi7DVD40WdO+RH8TyyCdA
n4IXdMek2KSyxIh3V5V4QYL6UGGmtG2ZGUjUhbkZhOo2B0K40bOGqVmcUN9HilvBMGRIuI87qZEA
/YU1NbduBP/gRKFbZvs2MqZIDsDJgcxkSRsVxVLtOrJUU7D428gemPivq5H08QNhpPatqYhTX1EM
BSYQUPhWCni1Asm/pMSFfcpuRYGz6ki2u1Yxu9r4elo2Tn843IrekpaMAukRFRrm81eJ4Uzi79gt
eZrEqqQvTpQy8GosFFPmozOs7vey8KXs7nIAP+kM4/caEr/z/QsyRHYW9naWZ7lSOXw4vZPcOuvM
QX0SDASzUuCqk7xHm76r5VdG096JpM8jax2/NlxZa/Z5OSGh85wmvjl0xg3WJViqEW1OH8O6A1q8
IOUQgEcfZ1GLF9SwmhgAToaLfVquao+hZWC1ChYg2wyKrJMnv18cSWX02JAdlgSRBXvnHX/XX0Q7
/xnFrdrULwLL3wOE2hKZs7VE2099Cso9NHXbzrUO10cGY7QvooOGq6/xRWYJ551h9o7qTogjsEwm
sJm3UiKwp2hTlqhJddL4C2PXumR6J3HQfHZbOmRVCBuMkaU9lD1C9lf2gZcnYMunEw+hGanXCSuX
zqBBV14VtFWWA0y7jYSUwj/lxedUHRgegkWDMkB+oM5jjQXJ8LFnNYadkfOcWAhpLCv3mr5YSOMg
51OUEOdalZjfD3dTcZnK26K3WtHx9d/1+rZP7xkasBoSHXWOztFPva8MQQ1JnKzyEGxSuzjLXayK
xxqlxk3Pe2+yC7vjMVz/wROlrJGi1GLY5ZAMBVKn7cTwLk0fGcytqzc2lgmA8sPMMmVQtFyftQy1
M4h6iSRBtUuBf/YsmyoWEo5WaeLqY+Wez/+SPT+SpazKNKFEj7WmcBkj0JP3gyiYg2gFzBn5P3HF
R0KUGRkLdAIMIkHN3HQARCLz2Ng/+FzZBGsEZU8HxYAP8kZZD5QM1ChsEGBI1ehWMhAX2i/83F1p
icEo57A+Hm06/KAJgw4fT0Y9oMwqKxDQrKLbQlpvGXKybhL/OEcatBMLhytumlHQ4VMUqTNYxMyS
ZnSc8a54+AvzaUS235vgIz3Kmmg1ahr8SFrBvxT3BEZ83CNUu589IE+4scNee/AnrvVIkZzAwrRg
0b2SlkZB7nb877OdbfIbZFtjsOhf6G6psEvw5POc4pEKaoQs5vJcQkdn6+rYzYlD3ecwKljJcSdu
VbPadhdkdx534L6ymrVW87zARf+p96/rcxbcatVQ5EhxIwo+I9ON0a7dP5HRekCQMOGl/iSsOhKj
jIyfcH6T9tD2ojbT7WhzZnbFOeU+M0wD6G6a09gYqEauHp133IYNbr5uwY/0KWvT5l2A1bgaWsmn
TaV9CUvU/c/G8nJiYUGtflHUBXQDUMDYuU4p5ChonCGhq9VOxgw7Hx2Vf+HLzFSzgzLepT5niyJD
MVdNwJEirZd5n2BnbYxOnELDOLwxHUpxMMMkwXol5ea0DVhVSVkApAUvCaJGN/jJpcwjeR1JNtqQ
UM4cLzkhZFVyiMi/U4kFDepL8arYlrjIkhED4UuwkQDciNLsTYJx+8wOd8zolsUT5R66Se4MEbif
WNM2bNVe9rS6wsJoRC+Z5kzYOqzOpTd0+UEqw89+zu/nqNn14q30a5nNBeeU1yhGXK+jFqebCJ7g
A4kNQdTt6Q+4qgYLEpR0BhnWJIwjIjSjsbtiNgvtUVW9QrsqWDnU1UZKRA0/ZYUOOMss8cfMR5xG
bg05RgO5yU4O8BWkV7hwT/O1GnkuiFG+Yh59JJ4NEPMzL86+GIqrxL9Q3ljyQzkHX6iqEb2akBOJ
OxvF2AWEaxY0F4YSMZhZnbddkqK8QuGjf7gtYUPkSrmYUFCvgQ2r+825KituHH7rgvwrwEqAYKC5
mqK5aubv6yZ/jLPPIVfYDXoYTh/vageVqJDdtgZS1QAff+sZuXKWMiHikIUEnqqMCT7ZKSygOb22
qQh300a8Pk1x9YOSNmlV12SAXVBHEA1GB0xHDUlxYdx2yH2mHXq0iqG7P01n3QsuJIeYh4UXrGY9
yNApJdizgO756pLTMc6E/yuiUKZuSVtOcZULps99CVkbbhiW5zVwXZAmfXG1ziF3N4qHQj4XG4/B
G8OUvsrZggAA6/uqCKDt5AI9240FIFXsWKrgavVN7rGgbVj8UJZUjJugQ0yPa2zTWUjj7YNAZqkG
iyXKRtZSKaL6g/6sbhdeko3O2Vlvyjea16JH0j9n4RWsh4QL8aAEX62yKdB6iMd3QJTSTS84h8wL
Cpa+Lz1WDXVV7I/k6IJt09WZ0JewYzP3MKb5F+BsmUJeMkrQ61QUlDB5QE1gevmtzKdzm4bVjC4e
TvN6LMOKDvPE6KNXV734kQSlVjI6gzs5BwmZv614J9bduXlMWTEsiwphdCHgZReUJUemRTnxSRc8
MRktoXE1gRWTEPfxPiY5ckPeY0FnhjWKMnQqQAp6hK6hFezELVkKxW1ZE6PrHvpIilIioa/zpO0I
S7NPYJY740GvvSoI7XxkKdPqjQ4NsT/lgFImCQ0QXRogsVfbZA0DGiwfyWoow8sBtWCyIi2W1FGq
NAFPtEMbGhD7sam193U3zUKvS69OG711KrpOhqOBSUD3pStcOU7VgAnpNOJNJVcB8fgYKoxY4E/M
wpEKFQyIMoJ8KcS1m8CYkAxsYQHRcfN9Eja3isfTTK37X/lIj9LYEAXARiTzSY3THjIkQn17zszU
HNElKprxN/WaBUezrlpHipQCB8MYqUGM275Qb8JqI6GUn26UgGEmiIS9V6wjFUqB0fjTYb8PekZ4
/abLnqLhQZCxl3ye0RWzR/+cefociYidIkfpcalpTdoUMK+ip+8ILAYpOLIL++uO8MgVpcNNqZe5
0OiY/9PC7RiO52GWOR/jhFJdbAoNQ54AfAztXWhso2g3dLfVsA0Fz8g+y/39aXJMgaeUtxPLVEh8
dC2RXinVKrwES8F1OwVUEBmNqlmpZMYR0n3YpSwlleJ3BDvHCeezsvt6miGGeNPorHIfR4hzsc1D
LS0hyh0DDQl9jspZa58mtG7P/5AFhbIUbaWlXdeBkA4JT7Z6ch4OGVZO3mT65jQlFkuUjRAyLgDw
O5wUp+8UjP5IypdKRZEmfThNZxX0BQt9RVU3FExs03MjxdxIuT8LiM0nsz4Av8lTrqV9epN4gTe5
qpvYqcfvkTz2/sIislVXfCROXys7vc/qiWStwm1ynm3m/SSZxjdyrSy9rGB8vFVnsiBGXmbh90Nh
zoO5QRQTB446ANp7g2XJjNNk0aAEhJdirfDJqBqJMLWDn5gEaZCsjhOfe9QbHnBh3rOagVhEKVlp
uLGNlBhhbaZn7jz8nvrRoUxZ067rOYDF+REtX5yfrDZdUHcgE2+jTbYL7Sf14rWcwG4AZskF4XhB
ShUascagz/ceD/StWMUZpgwcyYkufimQWXBFeZEhVHR0cb4enh3n51rv+KzpOubJUS4EICW1PnVI
6unfJgxoIttwzm9J32Z4xQI4WrUbC3YoVwKIuCGuepxcyJ2ltVc354F/hWXhp+V81fUuqFAOhGuq
VmgzUKliIFJXQJPR7BlXxGY7V5HVJvtBYbWgE+l65+2PJOnLlN+21VREMIgl54bDvTFsT7PEej5l
HYJ5wn7cGaaoxswGL4WPUc6aeF7/Nse8CyUGNYYskwgww3ZidHahhzYfmmpeYmDn22le1g3CkRAl
BHqA/UZAR4CmtrLDc4arYstL5f/oEf2vp/G/g5fi8vvpN//8H/z5qSinOgrClvrjPy/Kl/ymrV9e
2rOH8n/IP/3jr/7z7R/xL3882X5oH978wQGgcTtddS/1dP3SdGl7+rff3wGvSB50WUR5e1u8e8Rf
+kuvvP3pgz69vL7X7VS+/O8/noouB4bE9UsQFfk/fvxq+/y//9AhSf/17kGvzJx6QPoAnrtnPFlW
f1NFGZ5XhECkRR78+O/ibwCGkjT0ZhFMR/LzSmhxiH/G+7u3WTmf03/n1Jt/PxXCOma4Psi7ZPym
Ys0L2q/f8s5pvxn4BcDW0Vz6+oPf45T/g5gHFuQHmZf53yQDgM4qGtRef6Cni+/PSb9hwlVC5Io9
8a8/sEn/WWcgkBHojwk/mEQuGiU2+Q8eF2cgiL8JKvmF/v23pA3uP+wIPqz+2m8KoDSQjX+rAoL8
m4DFSLhsoOGQ/PzHsU42MXzo4yvCb7whGLqGcfXXH+oEoB86vrym//j6/8YJ/AVD8YeHsMIofX51
INFLs/BCzL/w04a+f8Ab/yBh+xlabCWCHgtbp0j/ePMPiX/5Turob/75xt28mr3FL3+awVe6P/75
D4bfv8ofRvP9r3462+8O/9///YJLUVIwOfdRvvAiCzbfnEHzwUNY4fHn226il/qhfgoRe5M45AdX
5w8ZnLP1kD88Pyz9vQQ3fHzJd4HBHwpx6qkeAqY8fciffz6KeFPiTD/64LOXMXoqfj7n1UerCEM/
+tibBwRZny5xTvXLJ7z2p7Oo6l5gp38+mlAS+b+B0l0etS/Pn27ah/alefN0Gdbmo3xYeED9kH76
V/ZSR09vPisaIHTc1v+UAl7mL31a66GOHh9fHt4cDRw4jICOfn7G89e0+P+PAssYIvq4Ai/fn22Y
flEnzYewhkD+PMxXKYfn+NOj/atfbirr7o3MKX+Hqj/MDxDnOip/vuHr+5Km+o++8LampIzUhD/8
0KZ+eEl/Puf1XUmg++HH1g/Vz6e8PpRMY370obuifqaOQPwbjmDfDQ9R+/P1Xt+W7IH/6NseXh4f
8rcmE5OVH3/uRUadgfo3WMorXK3rn+/2egRkROijR3Dz0D1Hn/5VPzxGb40vaT778MORoXj7VDK1
+tGn/nBI5J0/OVlUv/NL4t9w2p9fmvaT+ZAnP9+XnDiuRT//uJqC+Evu6OtL9vLGUopkVvSjh3Je
fILQ/Z/mEx3DvA4LffTpXoHHfrrpHp+jBobz6Y0qyiL/d5jl2y5//LRtyPu/MfnkNo6OqL/hjP71
2H0665o3Evnj6X+DWP7fa+fm/3F3NbuNHEf4VeaWGMjCmqFEUpcAEkVJu/qxInJlwLcmOUv2ajjN
DGekUECAXPIQOefkQ2455qY3yZPkqyF7l9UzEil1eeUYBgxLFqp7qqvr96vq7vVN9+ivAQlPnIFh
rvy3oj08ENNoYqZ/hMEIuxjJsOno1+13l7xhRETfxv8AMOw3GD4cJGN4mkwGBNTFQTrGFbFnSbpi
48EuXa3nYhIMgZ7fI9pZJ0vVQt/bfBin3FeLkDPyJlpkRTrSlhCxoCFAtjNRo3WaBDjx3ep1PCsG
iR4G5lOQT+Kggwwvi9B2G/6LHMVTM4RtwjKb1xOQwA6C48xwZ2azdtkshB0zNZlhGpnQAr5n8CXu
+0RhX/qFR5YyyY+Ete2oWRzcxNkoZpQFPKejz3pgipxJfFPAjnTHePd7fbNNgc12/1yo3EDvJcFJ
odOY6RRqovA9z26mUXNiZFsCV7WbT7SZcXVNeErf7fZx7U/U1HF62wIxxYka8EvYFji+k4ljBug1
MV8eVAUBSRF/sp3Hf+dxMPrd+zujM3brQgnjdRanCyZm5fwHX16c64HrFWDMkj8zzuO5ySfMuIS7
AlKG/Tpc2BUwthdIrI7VfOjEmRJm5EItTJ5zcUDa3VuIL1Si7pkOxsRvEbIOUYFbfAFDOnRywRKR
04UqoH1VytUkuo0F+GAeSEsitWxpkWHG/Hn74+vj4EsNR9ySKalKKPaSqsMIejveV0EsleW7Qz2f
q8KSK3e9LyBu13DzeU2jHPjqu+levBhO4iRx8vY7AqfXg+szCQ5K722dHRHBFf33ncYY0GoJEZsj
QiJ606VyiQrOY5MyecboAQHiZqoSLnmRRPq3VzgZVRQs/XfbNzzkwWtn/kR7j/80Qd9MH38uS1JX
2eO/0qGecV7TM1O+B4lckZ47vG4IBFF9lT64ejSSyAh/HFcuOD0v5MsHjBK61akKjtWc+RgRzWD3
JY5yq3Yc5GhPgMldJDVynTL7GjUFuPFTxaGPmgLC9pOeDtTgnkuxREZ/qUOr97slYFEOdRb04Rkx
JYrMo79YHAwWMTu7VhS1w8bO/i6wYchshuVTx88L39slNQHvQge/xRmswzWQCvm6aaA9kGtN8YsK
yIH/nRmisLzhb34NqImqpab0rqMjVp+8ZXX2IEVBaogEFw/HmoSK/MpJgmO8kK6r2WsivJdR7BaZ
4VYo3MGgNr9tXpqMPKAa3EIJvPFjQYEyS8WbAB7Ck7Urr6265wbqnhXd8DIm/0A3gdtkPG3XxgPo
beC0Gy08WYU3SPx4foUa6Ni4q2DyJOB6DbzEBdjefvR8UWW+pXRDZpQjiM02JpxGbawALRe2m41n
a6TbLnSBFMHM5DC27B6hVIRpgnjVvLmD9zkbe3imwOVd8RX+vPViajzJ4oGlRJ51C/OE6R9g/oBr
boXlS+D8/r5ioS+gm+AyRo49q5T12rtVEJ5zZyrLvp3ZwJT0/a2sxtqe/y+swhiZRdR0OV5BwGk6
eIizgdKfOWEBr/QgQ/ncuSpWnF+fjEClf5yoUTyfWFpl0CnAiIuFSqc8oUZdBU9esC3V0+GkcA9N
wDXH0yYpd+7oCUXfvaI0NTAjfmYS0U8v08E5IBpMb1a9mrUruSVz4RbyqqtEOHWKKmNwRv/qHVxb
ppYZJHrbx5fH79MRkhqOwQqp702AMj86DC3zp/pBzbhqCCWgQWeLbLx4cNUZghP/DS/dvTPjFLnQ
CutPe+mW1dAWEIwzoB1vJ1WWCNzrc8XrwqFEwf9CDZWpXBFqIPcV5Asq8zsZulAioYEaxEjf8SQr
3k8Q2DGKGwv3TkuUgy/jGU+vhi2BnPCVytQwTmpBXG0R+rcVVwVvVPjz+QrtJno2Q7wPP3opZqX5
pwYfX6nr6XSsZlAbllRJmYZR+VLuT5Qmt9pSKglL+BZ99VlXOY0sj13p9X5WX2HGCEc/SngYfeRB
yS101VwkoZE+PgziGnZQc5jvEd7oOE/V1BIqT1BC1f2A9IG5C97nAGXNgu+DLrAfJi9WN3N9uXAv
2hH4kNWCZ0Wq5hOkHr8P7H/qukVbuxKJ2d4M+KpkUadvGiH1Tnifz4UejZI46Kp5bonRGS07M56m
Di2yFRR4xbXeRN8iAZCCa1/+cwmEXV8UeTXkASoJoOJrEmDLValkvlA4oEwn//3bP+a39NNJtkDx
Hzs4BX5lquypMX2I/FOzIYFe6Gtgyt4BG8EBAXjbaL+xI+Bc9mIEBbdW3OffH2llFoiXdPAnYBQV
K5VQo3MkUXk+MrcjAwb21S3CSD1V64eHF6vx1JDA4Z0pjKbQDJUeUsMyHrq2671eO1+pd4l+N5xo
9W4+Lyw9kvjVGpUU4culr4dIu4aygA46V7N84rg1S9ZsNFxvl1iqyyluU51YY3wlz7T+NSQMz+HF
2VpdZHyX+PLNuNCT2GRjHhhK+HjXeHOUU40kNEL/8T+olC64E9bY6IStc/Irc+p+u9akXMvSrf7/
yqKUF47KKIzS6iR5+YmVliqC8MzfvlHzbn3NCI9vWJXwlPKq4/m3aYNYtqH6HsX6/n+xO3kYJ/qB
y7iAVegYuNXBtVPnkwicu0nQU8mdGpnMnj/JfqtSmFzTdls6OSfAO8cA5HArLGCAkcYbUWlofcOw
v/bHp+R3s0K9BIMzNS7YjsNnO6C35MUVwMPcHQn3N7J4XWC/seora7O+F+5XqPsSdJty2yYgNgdI
/ALUZuWP7s9Gd2ezMB5QAZrvlYamxuQgLF4v41BQY13weDcUIGvmYGyJOTuNs4d4bO6cBH600dRv
5gk2r5x2dHp60JsnmAGMCQXsBDd7Jpu3exRT3YlFChKNpu8zsIEnnSTQwN157tb16aUNX+Z2HmIK
Zyyh0roIiMKxrswKaQlEMMcqM3FdOuPZ2v+WVuA4U+mQOQc0J82XwSd6AKCK05kukZM9wey5dB4v
7Bbp6DZbrc3X4iTO0CjNyUrwAfNjOHf3BdRwJzOASjLxBbzOsuT1evi0QFI6Y0wIJYDb75H+d5QD
RqX57/d9rhK+Wxpz5iu7H+LMEbAwEsg+fUAmD+0uvMk/lLBA5yq/c6RBoo5+rvNJ4bomYRUfV7w4
1dhLzJ26dbcswONzDb2exykyiLyVGS96+wvGefGXGJCFIuOZKomM/4VJRuCJ3SNpNaTg7Y+vv9Eo
biq3tUjgiiBXnPPNSiTun4CEhRLAZ9Tp7xXXFRKmGbNXXcUmMZLiCiDSwml1KWd4+uq2ayTxnWAj
kujupBvt4q8AjvMXYOSFoTUznbLsPB74FiA9c2ZTlYNCfTncu1MI6LKR3R9d5YiGIHsTvo9H3Hjg
1WkJsjoHKM8V40jC5H28pfFfzLkESNZ/zx+Xs+fOUEMfGR42SuC8bmg8A+Sug6DWbrY8RpHOVMDe
Y/SxZVygJaKaHrCV3KhGEs32qDnGNBPjglfow71QYobXEkAFeE8MpBrfPb1iJ2Cszszc3DFu7++j
27oKmn+5I/P4d7o3daFZa7cRtjESGS0wbcxaauxuXu4tU2urqYe+2bX1TyCn5RcpMR1kxYA7H/aS
vt5PQgFCI8da5ooOVTZAc6UlWt58+4PPCuNCJzzxLAH3od0iU84TzwK3hkZhYH4jMsSMtAQc81Ld
KfRL1yBAJFCTHbWAj1N3JyUc9Y4jexJTBY7MFH2PvF9Kwp+2dOvH6EggETEe1526K+H+okozwtDa
gjdnVTuRXq6wTzEvUtvLXEZZEmXkD7glzvmFEtMG4fhSR6w7ZkFi0BICw3xObe8544bEbKUrpOhy
Q5VBZnQjiUmqy/nGZzrP56WuvozvNNdPErC15SrnxZD7I5GEN9JHLKNHalRuv28GaFxbP4FIIiFE
uMclfzqQSzOvU4aRRJFiyagbjQwyxk6TK0SD05ZaoQKblRhFc4iJJno+CW40UCa1Sh6jFC0/X2+s
P/aeXUEgrj1EYsaZgxRJFLg7KEIDKW9ZUDovEjC2nuI+V0QP13uHtDSsvIuaIgKugl9jieEsS+mE
g5RPHn9O4ikL5vACq9AHXCiswCNztL1L4PGXH7C0AsHvl5Wa7+yu6WgbeKhgY7F43SnvfoFy1f12
KzTSprcIVlJB22vWtOB+2xDjW3wlIYF+k6AsKva73eYSOT2E/J9Mclvj/zeRU8D4/f1mExE6Paiy
eUpe3Ql/GwTYsjneV55RmvyqRvlrIm8FxsvGtCPe6igBmz9Em5VTqJLIIB1m6oEPNJEYWtRB8w/L
XEog3DsmMe50SYnGju4QERNHy0m8JnKM8G44odGgzpxJiYrMsUpun8ye7Vsr93of7qRAizXL4gCt
7k+2h/4I4OaYaIQSQAxqk0MKijkpYVugbHkVZ4X97jLk3axUN+MlPmaFu9lI4obcIDf+gBdr2MHh
TSb7AU/Jw9uZgbppJr9Bo7AcDoPh9Wpq2OFI+NGHQN+4KVcJ95zUrakNEyV6vw9NcRfnNW6MxDyt
jqHA/fdnMcDb6fi7uhBeIqAuyy/0KAEVWaEv69aRACJ0jLEOHwv09gRS1R9UhixQzTlITGM71p+1
VT6kPSU6oo9RyaX3SezzWWV1TQ+z6qiGZ1+i2hrhV1pxeia2MgpCAkd+iM62rIb77Ybl21NKe7OZ
WXkg5SQEklJKMX1pFqEpHyMmTRLmEslnVlKuDqcqXgx4Oo2BCFixqPyGi+EREkCJ/R37CAwh82fc
qblfc64svdL8S2RIbR4O80WgNYJyyFfQRz5Zo6WYuzASUI0PZgJMFzT5QW4SNrswlOhsJyAB1Yyu
4/gTY5VEIHGGxswBElycsMDd6EwydLajPldz90IJqPiVSqYLDMatMl3iib/leGon74c3ZC2fXq80
LuP7oKOSGkCBBMriUjtTryUwFjcqRWcSd9MlMqyXmAHOqUpYFGLwTzG6qDjgH4AH/8O70vkQmfFa
pw3D9QQWUDMU+ukTal46kGmXTtxZ4AIKHf7ZHG3M9WNUqrM1X26jlsnm0zhBSfcPwcEcJZ05XlBf
1qlI00BBYhRAp0gnzP/HzEP/Q+mbW8R8TFIjCRe9j+E+fLcSEIN+AZCfs1kByfwRxws/lnyc4yLH
zAzLVzLbmPhof3y9ZvwRrlqNtYgkvPBKYBhJDDbAqA3gdqsmCOBSCahfhwb8ULna6hvLY2L5Hqor
rRbehN4DYGwHkxo2I4bfLg1RNxjUNw2x/jUkdM/Dudb/uruqM0lXlOqmkv7KvnIDG1Y8HCYICf74
PwAAAP//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10.xml"/><Relationship Id="rId5" Type="http://schemas.microsoft.com/office/2014/relationships/chartEx" Target="../charts/chartEx1.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 Id="rId14" Type="http://schemas.openxmlformats.org/officeDocument/2006/relationships/chart" Target="../charts/chart1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114300</xdr:colOff>
      <xdr:row>44</xdr:row>
      <xdr:rowOff>57150</xdr:rowOff>
    </xdr:from>
    <xdr:to>
      <xdr:col>26</xdr:col>
      <xdr:colOff>219075</xdr:colOff>
      <xdr:row>72</xdr:row>
      <xdr:rowOff>47625</xdr:rowOff>
    </xdr:to>
    <xdr:sp macro="" textlink="">
      <xdr:nvSpPr>
        <xdr:cNvPr id="23" name="Rectangle: Rounded Corners 22">
          <a:extLst>
            <a:ext uri="{FF2B5EF4-FFF2-40B4-BE49-F238E27FC236}">
              <a16:creationId xmlns:a16="http://schemas.microsoft.com/office/drawing/2014/main" id="{F19EB346-DAF3-4604-A6A9-388F3150803B}"/>
            </a:ext>
          </a:extLst>
        </xdr:cNvPr>
        <xdr:cNvSpPr/>
      </xdr:nvSpPr>
      <xdr:spPr bwMode="auto">
        <a:xfrm>
          <a:off x="723900" y="7343775"/>
          <a:ext cx="15344775" cy="4524375"/>
        </a:xfrm>
        <a:prstGeom prst="roundRect">
          <a:avLst>
            <a:gd name="adj" fmla="val 3171"/>
          </a:avLst>
        </a:prstGeom>
        <a:solidFill>
          <a:schemeClr val="accent3">
            <a:lumMod val="75000"/>
            <a:alpha val="70000"/>
          </a:scheme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SLICERS</a:t>
          </a:r>
        </a:p>
      </xdr:txBody>
    </xdr:sp>
    <xdr:clientData/>
  </xdr:twoCellAnchor>
  <xdr:twoCellAnchor>
    <xdr:from>
      <xdr:col>13</xdr:col>
      <xdr:colOff>285751</xdr:colOff>
      <xdr:row>21</xdr:row>
      <xdr:rowOff>19049</xdr:rowOff>
    </xdr:from>
    <xdr:to>
      <xdr:col>26</xdr:col>
      <xdr:colOff>133351</xdr:colOff>
      <xdr:row>43</xdr:row>
      <xdr:rowOff>9524</xdr:rowOff>
    </xdr:to>
    <xdr:sp macro="" textlink="">
      <xdr:nvSpPr>
        <xdr:cNvPr id="21" name="Rectangle: Rounded Corners 20">
          <a:extLst>
            <a:ext uri="{FF2B5EF4-FFF2-40B4-BE49-F238E27FC236}">
              <a16:creationId xmlns:a16="http://schemas.microsoft.com/office/drawing/2014/main" id="{07C4E6F5-191C-4AF6-9B80-6B9082440F2C}"/>
            </a:ext>
          </a:extLst>
        </xdr:cNvPr>
        <xdr:cNvSpPr/>
      </xdr:nvSpPr>
      <xdr:spPr bwMode="auto">
        <a:xfrm>
          <a:off x="8210551" y="3581399"/>
          <a:ext cx="7772400" cy="3552825"/>
        </a:xfrm>
        <a:prstGeom prst="roundRect">
          <a:avLst>
            <a:gd name="adj" fmla="val 3171"/>
          </a:avLst>
        </a:prstGeom>
        <a:solidFill>
          <a:srgbClr val="C00000">
            <a:alpha val="70000"/>
          </a:srgb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                                                         COUNTRIES &amp; PLACES</a:t>
          </a:r>
        </a:p>
      </xdr:txBody>
    </xdr:sp>
    <xdr:clientData/>
  </xdr:twoCellAnchor>
  <xdr:twoCellAnchor>
    <xdr:from>
      <xdr:col>13</xdr:col>
      <xdr:colOff>285749</xdr:colOff>
      <xdr:row>6</xdr:row>
      <xdr:rowOff>85724</xdr:rowOff>
    </xdr:from>
    <xdr:to>
      <xdr:col>26</xdr:col>
      <xdr:colOff>133349</xdr:colOff>
      <xdr:row>20</xdr:row>
      <xdr:rowOff>13334</xdr:rowOff>
    </xdr:to>
    <xdr:sp macro="" textlink="">
      <xdr:nvSpPr>
        <xdr:cNvPr id="22" name="Rectangle: Rounded Corners 21">
          <a:extLst>
            <a:ext uri="{FF2B5EF4-FFF2-40B4-BE49-F238E27FC236}">
              <a16:creationId xmlns:a16="http://schemas.microsoft.com/office/drawing/2014/main" id="{6A219843-E070-4387-A839-FC9093BEB3BA}"/>
            </a:ext>
          </a:extLst>
        </xdr:cNvPr>
        <xdr:cNvSpPr/>
      </xdr:nvSpPr>
      <xdr:spPr bwMode="auto">
        <a:xfrm>
          <a:off x="8210549" y="1219199"/>
          <a:ext cx="7772400" cy="2194560"/>
        </a:xfrm>
        <a:prstGeom prst="roundRect">
          <a:avLst>
            <a:gd name="adj" fmla="val 4907"/>
          </a:avLst>
        </a:prstGeom>
        <a:solidFill>
          <a:srgbClr val="7030A0">
            <a:alpha val="70000"/>
          </a:srgb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SOME HABITS ABOUT PEOPLE</a:t>
          </a:r>
          <a:r>
            <a:rPr lang="en-US" sz="2400" b="1" baseline="0">
              <a:solidFill>
                <a:schemeClr val="bg1"/>
              </a:solidFill>
            </a:rPr>
            <a:t> &amp; HEIGHTS</a:t>
          </a:r>
          <a:endParaRPr lang="en-US" sz="2400" b="1">
            <a:solidFill>
              <a:schemeClr val="bg1"/>
            </a:solidFill>
          </a:endParaRPr>
        </a:p>
      </xdr:txBody>
    </xdr:sp>
    <xdr:clientData/>
  </xdr:twoCellAnchor>
  <xdr:twoCellAnchor>
    <xdr:from>
      <xdr:col>6</xdr:col>
      <xdr:colOff>400050</xdr:colOff>
      <xdr:row>6</xdr:row>
      <xdr:rowOff>76200</xdr:rowOff>
    </xdr:from>
    <xdr:to>
      <xdr:col>13</xdr:col>
      <xdr:colOff>64770</xdr:colOff>
      <xdr:row>43</xdr:row>
      <xdr:rowOff>28575</xdr:rowOff>
    </xdr:to>
    <xdr:sp macro="" textlink="">
      <xdr:nvSpPr>
        <xdr:cNvPr id="19" name="Rectangle: Rounded Corners 18">
          <a:extLst>
            <a:ext uri="{FF2B5EF4-FFF2-40B4-BE49-F238E27FC236}">
              <a16:creationId xmlns:a16="http://schemas.microsoft.com/office/drawing/2014/main" id="{B9EA52CF-D35B-4A8C-A24C-94760A17BAE8}"/>
            </a:ext>
          </a:extLst>
        </xdr:cNvPr>
        <xdr:cNvSpPr/>
      </xdr:nvSpPr>
      <xdr:spPr bwMode="auto">
        <a:xfrm>
          <a:off x="4057650" y="1209675"/>
          <a:ext cx="3931920" cy="5943600"/>
        </a:xfrm>
        <a:prstGeom prst="roundRect">
          <a:avLst>
            <a:gd name="adj" fmla="val 2940"/>
          </a:avLst>
        </a:prstGeom>
        <a:solidFill>
          <a:schemeClr val="accent6">
            <a:lumMod val="75000"/>
            <a:alpha val="70000"/>
          </a:scheme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TIME</a:t>
          </a:r>
        </a:p>
      </xdr:txBody>
    </xdr:sp>
    <xdr:clientData/>
  </xdr:twoCellAnchor>
  <xdr:twoCellAnchor>
    <xdr:from>
      <xdr:col>1</xdr:col>
      <xdr:colOff>133350</xdr:colOff>
      <xdr:row>6</xdr:row>
      <xdr:rowOff>85725</xdr:rowOff>
    </xdr:from>
    <xdr:to>
      <xdr:col>6</xdr:col>
      <xdr:colOff>194310</xdr:colOff>
      <xdr:row>43</xdr:row>
      <xdr:rowOff>38100</xdr:rowOff>
    </xdr:to>
    <xdr:sp macro="" textlink="">
      <xdr:nvSpPr>
        <xdr:cNvPr id="20" name="Rectangle: Rounded Corners 19">
          <a:extLst>
            <a:ext uri="{FF2B5EF4-FFF2-40B4-BE49-F238E27FC236}">
              <a16:creationId xmlns:a16="http://schemas.microsoft.com/office/drawing/2014/main" id="{4186994B-3A1C-4C2E-AF03-01D9F5AB0BE3}"/>
            </a:ext>
          </a:extLst>
        </xdr:cNvPr>
        <xdr:cNvSpPr/>
      </xdr:nvSpPr>
      <xdr:spPr bwMode="auto">
        <a:xfrm>
          <a:off x="742950" y="1219200"/>
          <a:ext cx="3108960" cy="5943600"/>
        </a:xfrm>
        <a:prstGeom prst="roundRect">
          <a:avLst>
            <a:gd name="adj" fmla="val 3873"/>
          </a:avLst>
        </a:prstGeom>
        <a:solidFill>
          <a:schemeClr val="accent5">
            <a:lumMod val="75000"/>
            <a:alpha val="70000"/>
          </a:scheme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GRADES</a:t>
          </a:r>
          <a:r>
            <a:rPr lang="en-US" sz="2400" b="1" baseline="0">
              <a:solidFill>
                <a:schemeClr val="bg1"/>
              </a:solidFill>
            </a:rPr>
            <a:t> &amp; ATTEMPTS</a:t>
          </a:r>
          <a:endParaRPr lang="en-US" sz="2400" b="1">
            <a:solidFill>
              <a:schemeClr val="bg1"/>
            </a:solidFill>
          </a:endParaRPr>
        </a:p>
      </xdr:txBody>
    </xdr:sp>
    <xdr:clientData/>
  </xdr:twoCellAnchor>
  <xdr:twoCellAnchor>
    <xdr:from>
      <xdr:col>0</xdr:col>
      <xdr:colOff>0</xdr:colOff>
      <xdr:row>0</xdr:row>
      <xdr:rowOff>0</xdr:rowOff>
    </xdr:from>
    <xdr:to>
      <xdr:col>27</xdr:col>
      <xdr:colOff>409575</xdr:colOff>
      <xdr:row>3</xdr:row>
      <xdr:rowOff>123825</xdr:rowOff>
    </xdr:to>
    <xdr:sp macro="" textlink="">
      <xdr:nvSpPr>
        <xdr:cNvPr id="2" name="Rectangle 1">
          <a:extLst>
            <a:ext uri="{FF2B5EF4-FFF2-40B4-BE49-F238E27FC236}">
              <a16:creationId xmlns:a16="http://schemas.microsoft.com/office/drawing/2014/main" id="{1E9B1C76-DF67-4577-5EDA-08E2748F40D1}"/>
            </a:ext>
          </a:extLst>
        </xdr:cNvPr>
        <xdr:cNvSpPr/>
      </xdr:nvSpPr>
      <xdr:spPr bwMode="auto">
        <a:xfrm>
          <a:off x="0" y="0"/>
          <a:ext cx="16868775" cy="609600"/>
        </a:xfrm>
        <a:prstGeom prst="rect">
          <a:avLst/>
        </a:prstGeom>
        <a:solidFill>
          <a:srgbClr val="0070C0"/>
        </a:solidFill>
        <a:ln w="9525" cap="flat" cmpd="sng" algn="ctr">
          <a:solidFill>
            <a:srgbClr val="400000"/>
          </a:solidFill>
          <a:prstDash val="solid"/>
          <a:round/>
          <a:headEnd type="none" w="med" len="med"/>
          <a:tailEnd type="none" w="med" len="med"/>
        </a:ln>
        <a:effectLst/>
      </xdr:spPr>
      <xdr:txBody>
        <a:bodyPr vertOverflow="clip" wrap="square" lIns="18288" tIns="0" rIns="0" bIns="0" rtlCol="0" anchor="ctr" upright="1"/>
        <a:lstStyle/>
        <a:p>
          <a:pPr algn="ctr"/>
          <a:endParaRPr lang="en-AT" sz="1100"/>
        </a:p>
      </xdr:txBody>
    </xdr:sp>
    <xdr:clientData/>
  </xdr:twoCellAnchor>
  <xdr:twoCellAnchor>
    <xdr:from>
      <xdr:col>5</xdr:col>
      <xdr:colOff>139147</xdr:colOff>
      <xdr:row>0</xdr:row>
      <xdr:rowOff>19050</xdr:rowOff>
    </xdr:from>
    <xdr:to>
      <xdr:col>22</xdr:col>
      <xdr:colOff>180975</xdr:colOff>
      <xdr:row>3</xdr:row>
      <xdr:rowOff>110158</xdr:rowOff>
    </xdr:to>
    <xdr:sp macro="" textlink="">
      <xdr:nvSpPr>
        <xdr:cNvPr id="4" name="TextBox 3">
          <a:extLst>
            <a:ext uri="{FF2B5EF4-FFF2-40B4-BE49-F238E27FC236}">
              <a16:creationId xmlns:a16="http://schemas.microsoft.com/office/drawing/2014/main" id="{64573A09-B621-9968-252C-19EC733F59DC}"/>
            </a:ext>
          </a:extLst>
        </xdr:cNvPr>
        <xdr:cNvSpPr txBox="1"/>
      </xdr:nvSpPr>
      <xdr:spPr>
        <a:xfrm>
          <a:off x="3187147" y="19050"/>
          <a:ext cx="10405028" cy="57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rPr>
            <a:t>SPORT CLIMBING DASHBOARD  -  ASCENTS</a:t>
          </a:r>
          <a:r>
            <a:rPr lang="en-US" sz="3200" b="1" baseline="0">
              <a:solidFill>
                <a:schemeClr val="bg1"/>
              </a:solidFill>
            </a:rPr>
            <a:t> ABOVE 7A</a:t>
          </a:r>
          <a:r>
            <a:rPr lang="en-US" sz="3200" b="1">
              <a:solidFill>
                <a:schemeClr val="bg1"/>
              </a:solidFill>
            </a:rPr>
            <a:t> </a:t>
          </a:r>
        </a:p>
      </xdr:txBody>
    </xdr:sp>
    <xdr:clientData/>
  </xdr:twoCellAnchor>
  <xdr:twoCellAnchor>
    <xdr:from>
      <xdr:col>19</xdr:col>
      <xdr:colOff>238124</xdr:colOff>
      <xdr:row>9</xdr:row>
      <xdr:rowOff>28575</xdr:rowOff>
    </xdr:from>
    <xdr:to>
      <xdr:col>25</xdr:col>
      <xdr:colOff>603884</xdr:colOff>
      <xdr:row>19</xdr:row>
      <xdr:rowOff>55245</xdr:rowOff>
    </xdr:to>
    <xdr:graphicFrame macro="">
      <xdr:nvGraphicFramePr>
        <xdr:cNvPr id="31" name="Chart 30">
          <a:extLst>
            <a:ext uri="{FF2B5EF4-FFF2-40B4-BE49-F238E27FC236}">
              <a16:creationId xmlns:a16="http://schemas.microsoft.com/office/drawing/2014/main" id="{F118D34E-3889-49DE-824E-67ABA808A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533400</xdr:colOff>
      <xdr:row>9</xdr:row>
      <xdr:rowOff>95250</xdr:rowOff>
    </xdr:from>
    <xdr:to>
      <xdr:col>12</xdr:col>
      <xdr:colOff>533400</xdr:colOff>
      <xdr:row>26</xdr:row>
      <xdr:rowOff>85725</xdr:rowOff>
    </xdr:to>
    <xdr:graphicFrame macro="">
      <xdr:nvGraphicFramePr>
        <xdr:cNvPr id="33" name="Chart 32">
          <a:extLst>
            <a:ext uri="{FF2B5EF4-FFF2-40B4-BE49-F238E27FC236}">
              <a16:creationId xmlns:a16="http://schemas.microsoft.com/office/drawing/2014/main" id="{59939449-3C2B-4B87-BA75-EA818BFDC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523873</xdr:colOff>
      <xdr:row>27</xdr:row>
      <xdr:rowOff>76200</xdr:rowOff>
    </xdr:from>
    <xdr:to>
      <xdr:col>12</xdr:col>
      <xdr:colOff>523873</xdr:colOff>
      <xdr:row>42</xdr:row>
      <xdr:rowOff>87630</xdr:rowOff>
    </xdr:to>
    <xdr:graphicFrame macro="">
      <xdr:nvGraphicFramePr>
        <xdr:cNvPr id="34" name="Chart 33">
          <a:extLst>
            <a:ext uri="{FF2B5EF4-FFF2-40B4-BE49-F238E27FC236}">
              <a16:creationId xmlns:a16="http://schemas.microsoft.com/office/drawing/2014/main" id="{67AAF358-4A88-4EF2-90B9-DA57A6DB8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85725</xdr:colOff>
      <xdr:row>47</xdr:row>
      <xdr:rowOff>104774</xdr:rowOff>
    </xdr:from>
    <xdr:to>
      <xdr:col>24</xdr:col>
      <xdr:colOff>142875</xdr:colOff>
      <xdr:row>71</xdr:row>
      <xdr:rowOff>85725</xdr:rowOff>
    </xdr:to>
    <mc:AlternateContent xmlns:mc="http://schemas.openxmlformats.org/markup-compatibility/2006">
      <mc:Choice xmlns:a14="http://schemas.microsoft.com/office/drawing/2010/main" Requires="a14">
        <xdr:graphicFrame macro="">
          <xdr:nvGraphicFramePr>
            <xdr:cNvPr id="7" name="Belayer">
              <a:extLst>
                <a:ext uri="{FF2B5EF4-FFF2-40B4-BE49-F238E27FC236}">
                  <a16:creationId xmlns:a16="http://schemas.microsoft.com/office/drawing/2014/main" id="{EEA71A99-160A-4EBA-98ED-5A0B8B5920FE}"/>
                </a:ext>
              </a:extLst>
            </xdr:cNvPr>
            <xdr:cNvGraphicFramePr/>
          </xdr:nvGraphicFramePr>
          <xdr:xfrm>
            <a:off x="0" y="0"/>
            <a:ext cx="0" cy="0"/>
          </xdr:xfrm>
          <a:graphic>
            <a:graphicData uri="http://schemas.microsoft.com/office/drawing/2010/slicer">
              <sle:slicer xmlns:sle="http://schemas.microsoft.com/office/drawing/2010/slicer" name="Belayer"/>
            </a:graphicData>
          </a:graphic>
        </xdr:graphicFrame>
      </mc:Choice>
      <mc:Fallback>
        <xdr:sp macro="" textlink="">
          <xdr:nvSpPr>
            <xdr:cNvPr id="0" name=""/>
            <xdr:cNvSpPr>
              <a:spLocks noTextEdit="1"/>
            </xdr:cNvSpPr>
          </xdr:nvSpPr>
          <xdr:spPr>
            <a:xfrm>
              <a:off x="9229725" y="7715249"/>
              <a:ext cx="5543550" cy="3867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428626</xdr:colOff>
      <xdr:row>47</xdr:row>
      <xdr:rowOff>114299</xdr:rowOff>
    </xdr:from>
    <xdr:to>
      <xdr:col>8</xdr:col>
      <xdr:colOff>9526</xdr:colOff>
      <xdr:row>57</xdr:row>
      <xdr:rowOff>152400</xdr:rowOff>
    </xdr:to>
    <mc:AlternateContent xmlns:mc="http://schemas.openxmlformats.org/markup-compatibility/2006">
      <mc:Choice xmlns:a14="http://schemas.microsoft.com/office/drawing/2010/main" Requires="a14">
        <xdr:graphicFrame macro="">
          <xdr:nvGraphicFramePr>
            <xdr:cNvPr id="8" name="Total number of tries">
              <a:extLst>
                <a:ext uri="{FF2B5EF4-FFF2-40B4-BE49-F238E27FC236}">
                  <a16:creationId xmlns:a16="http://schemas.microsoft.com/office/drawing/2014/main" id="{6BBBFC27-8631-4E61-8737-10FF091236E4}"/>
                </a:ext>
              </a:extLst>
            </xdr:cNvPr>
            <xdr:cNvGraphicFramePr/>
          </xdr:nvGraphicFramePr>
          <xdr:xfrm>
            <a:off x="0" y="0"/>
            <a:ext cx="0" cy="0"/>
          </xdr:xfrm>
          <a:graphic>
            <a:graphicData uri="http://schemas.microsoft.com/office/drawing/2010/slicer">
              <sle:slicer xmlns:sle="http://schemas.microsoft.com/office/drawing/2010/slicer" name="Total number of tries"/>
            </a:graphicData>
          </a:graphic>
        </xdr:graphicFrame>
      </mc:Choice>
      <mc:Fallback>
        <xdr:sp macro="" textlink="">
          <xdr:nvSpPr>
            <xdr:cNvPr id="0" name=""/>
            <xdr:cNvSpPr>
              <a:spLocks noTextEdit="1"/>
            </xdr:cNvSpPr>
          </xdr:nvSpPr>
          <xdr:spPr>
            <a:xfrm>
              <a:off x="2867026" y="7724774"/>
              <a:ext cx="2019300" cy="1657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295275</xdr:colOff>
      <xdr:row>47</xdr:row>
      <xdr:rowOff>95250</xdr:rowOff>
    </xdr:from>
    <xdr:to>
      <xdr:col>4</xdr:col>
      <xdr:colOff>381000</xdr:colOff>
      <xdr:row>52</xdr:row>
      <xdr:rowOff>142875</xdr:rowOff>
    </xdr:to>
    <mc:AlternateContent xmlns:mc="http://schemas.openxmlformats.org/markup-compatibility/2006">
      <mc:Choice xmlns:a14="http://schemas.microsoft.com/office/drawing/2010/main" Requires="a14">
        <xdr:graphicFrame macro="">
          <xdr:nvGraphicFramePr>
            <xdr:cNvPr id="10" name="Grade">
              <a:extLst>
                <a:ext uri="{FF2B5EF4-FFF2-40B4-BE49-F238E27FC236}">
                  <a16:creationId xmlns:a16="http://schemas.microsoft.com/office/drawing/2014/main" id="{85130E2B-67A8-422B-AC5D-9EDA832CAD1B}"/>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dr:sp macro="" textlink="">
          <xdr:nvSpPr>
            <xdr:cNvPr id="0" name=""/>
            <xdr:cNvSpPr>
              <a:spLocks noTextEdit="1"/>
            </xdr:cNvSpPr>
          </xdr:nvSpPr>
          <xdr:spPr>
            <a:xfrm>
              <a:off x="904875" y="7705725"/>
              <a:ext cx="1914525"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238124</xdr:colOff>
      <xdr:row>58</xdr:row>
      <xdr:rowOff>47626</xdr:rowOff>
    </xdr:from>
    <xdr:to>
      <xdr:col>14</xdr:col>
      <xdr:colOff>590549</xdr:colOff>
      <xdr:row>71</xdr:row>
      <xdr:rowOff>85725</xdr:rowOff>
    </xdr:to>
    <mc:AlternateContent xmlns:mc="http://schemas.openxmlformats.org/markup-compatibility/2006">
      <mc:Choice xmlns:a14="http://schemas.microsoft.com/office/drawing/2010/main" Requires="a14">
        <xdr:graphicFrame macro="">
          <xdr:nvGraphicFramePr>
            <xdr:cNvPr id="11" name="Crag">
              <a:extLst>
                <a:ext uri="{FF2B5EF4-FFF2-40B4-BE49-F238E27FC236}">
                  <a16:creationId xmlns:a16="http://schemas.microsoft.com/office/drawing/2014/main" id="{8126757E-8BF2-467C-8FC0-9001F583447B}"/>
                </a:ext>
              </a:extLst>
            </xdr:cNvPr>
            <xdr:cNvGraphicFramePr/>
          </xdr:nvGraphicFramePr>
          <xdr:xfrm>
            <a:off x="0" y="0"/>
            <a:ext cx="0" cy="0"/>
          </xdr:xfrm>
          <a:graphic>
            <a:graphicData uri="http://schemas.microsoft.com/office/drawing/2010/slicer">
              <sle:slicer xmlns:sle="http://schemas.microsoft.com/office/drawing/2010/slicer" name="Crag"/>
            </a:graphicData>
          </a:graphic>
        </xdr:graphicFrame>
      </mc:Choice>
      <mc:Fallback>
        <xdr:sp macro="" textlink="">
          <xdr:nvSpPr>
            <xdr:cNvPr id="0" name=""/>
            <xdr:cNvSpPr>
              <a:spLocks noTextEdit="1"/>
            </xdr:cNvSpPr>
          </xdr:nvSpPr>
          <xdr:spPr>
            <a:xfrm>
              <a:off x="847724" y="9439276"/>
              <a:ext cx="8277225" cy="2143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104775</xdr:colOff>
      <xdr:row>47</xdr:row>
      <xdr:rowOff>104775</xdr:rowOff>
    </xdr:from>
    <xdr:to>
      <xdr:col>11</xdr:col>
      <xdr:colOff>428625</xdr:colOff>
      <xdr:row>57</xdr:row>
      <xdr:rowOff>114300</xdr:rowOff>
    </xdr:to>
    <mc:AlternateContent xmlns:mc="http://schemas.openxmlformats.org/markup-compatibility/2006">
      <mc:Choice xmlns:a14="http://schemas.microsoft.com/office/drawing/2010/main" Requires="a14">
        <xdr:graphicFrame macro="">
          <xdr:nvGraphicFramePr>
            <xdr:cNvPr id="12" name="YEARS">
              <a:extLst>
                <a:ext uri="{FF2B5EF4-FFF2-40B4-BE49-F238E27FC236}">
                  <a16:creationId xmlns:a16="http://schemas.microsoft.com/office/drawing/2014/main" id="{B1F5F930-BF2F-4ED6-8ACE-31E8C5A8A241}"/>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4981575" y="7715250"/>
              <a:ext cx="2152650" cy="1628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542925</xdr:colOff>
      <xdr:row>47</xdr:row>
      <xdr:rowOff>104775</xdr:rowOff>
    </xdr:from>
    <xdr:to>
      <xdr:col>14</xdr:col>
      <xdr:colOff>561975</xdr:colOff>
      <xdr:row>57</xdr:row>
      <xdr:rowOff>152400</xdr:rowOff>
    </xdr:to>
    <mc:AlternateContent xmlns:mc="http://schemas.openxmlformats.org/markup-compatibility/2006">
      <mc:Choice xmlns:a14="http://schemas.microsoft.com/office/drawing/2010/main" Requires="a14">
        <xdr:graphicFrame macro="">
          <xdr:nvGraphicFramePr>
            <xdr:cNvPr id="14" name="Height (m)">
              <a:extLst>
                <a:ext uri="{FF2B5EF4-FFF2-40B4-BE49-F238E27FC236}">
                  <a16:creationId xmlns:a16="http://schemas.microsoft.com/office/drawing/2014/main" id="{8E4E9217-EC51-4756-B3ED-C5FF362B2900}"/>
                </a:ext>
              </a:extLst>
            </xdr:cNvPr>
            <xdr:cNvGraphicFramePr/>
          </xdr:nvGraphicFramePr>
          <xdr:xfrm>
            <a:off x="0" y="0"/>
            <a:ext cx="0" cy="0"/>
          </xdr:xfrm>
          <a:graphic>
            <a:graphicData uri="http://schemas.microsoft.com/office/drawing/2010/slicer">
              <sle:slicer xmlns:sle="http://schemas.microsoft.com/office/drawing/2010/slicer" name="Height (m)"/>
            </a:graphicData>
          </a:graphic>
        </xdr:graphicFrame>
      </mc:Choice>
      <mc:Fallback>
        <xdr:sp macro="" textlink="">
          <xdr:nvSpPr>
            <xdr:cNvPr id="0" name=""/>
            <xdr:cNvSpPr>
              <a:spLocks noTextEdit="1"/>
            </xdr:cNvSpPr>
          </xdr:nvSpPr>
          <xdr:spPr>
            <a:xfrm>
              <a:off x="7248525" y="7715250"/>
              <a:ext cx="1847850"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390525</xdr:colOff>
      <xdr:row>9</xdr:row>
      <xdr:rowOff>38100</xdr:rowOff>
    </xdr:from>
    <xdr:to>
      <xdr:col>19</xdr:col>
      <xdr:colOff>116205</xdr:colOff>
      <xdr:row>19</xdr:row>
      <xdr:rowOff>64770</xdr:rowOff>
    </xdr:to>
    <xdr:graphicFrame macro="">
      <xdr:nvGraphicFramePr>
        <xdr:cNvPr id="5" name="Chart 4">
          <a:extLst>
            <a:ext uri="{FF2B5EF4-FFF2-40B4-BE49-F238E27FC236}">
              <a16:creationId xmlns:a16="http://schemas.microsoft.com/office/drawing/2014/main" id="{7BF2E903-E3E5-4578-9079-37D29AF46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409575</xdr:colOff>
      <xdr:row>21</xdr:row>
      <xdr:rowOff>123824</xdr:rowOff>
    </xdr:from>
    <xdr:to>
      <xdr:col>20</xdr:col>
      <xdr:colOff>57150</xdr:colOff>
      <xdr:row>42</xdr:row>
      <xdr:rowOff>66674</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75DD9675-E223-4B75-9C97-33ECB09BC0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334375" y="3686174"/>
              <a:ext cx="3914775" cy="33432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180975</xdr:colOff>
      <xdr:row>24</xdr:row>
      <xdr:rowOff>28575</xdr:rowOff>
    </xdr:from>
    <xdr:to>
      <xdr:col>25</xdr:col>
      <xdr:colOff>607695</xdr:colOff>
      <xdr:row>42</xdr:row>
      <xdr:rowOff>66675</xdr:rowOff>
    </xdr:to>
    <xdr:graphicFrame macro="">
      <xdr:nvGraphicFramePr>
        <xdr:cNvPr id="13" name="Chart 12">
          <a:extLst>
            <a:ext uri="{FF2B5EF4-FFF2-40B4-BE49-F238E27FC236}">
              <a16:creationId xmlns:a16="http://schemas.microsoft.com/office/drawing/2014/main" id="{82DF5BF3-B8EA-4AA1-BF34-978CB8C39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314325</xdr:colOff>
      <xdr:row>10</xdr:row>
      <xdr:rowOff>38100</xdr:rowOff>
    </xdr:from>
    <xdr:to>
      <xdr:col>6</xdr:col>
      <xdr:colOff>9525</xdr:colOff>
      <xdr:row>20</xdr:row>
      <xdr:rowOff>64770</xdr:rowOff>
    </xdr:to>
    <xdr:graphicFrame macro="">
      <xdr:nvGraphicFramePr>
        <xdr:cNvPr id="17" name="Chart 16">
          <a:extLst>
            <a:ext uri="{FF2B5EF4-FFF2-40B4-BE49-F238E27FC236}">
              <a16:creationId xmlns:a16="http://schemas.microsoft.com/office/drawing/2014/main" id="{87814E02-32E1-42CE-81AF-47DD15DD9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314326</xdr:colOff>
      <xdr:row>27</xdr:row>
      <xdr:rowOff>19050</xdr:rowOff>
    </xdr:from>
    <xdr:to>
      <xdr:col>6</xdr:col>
      <xdr:colOff>9526</xdr:colOff>
      <xdr:row>42</xdr:row>
      <xdr:rowOff>59055</xdr:rowOff>
    </xdr:to>
    <xdr:graphicFrame macro="">
      <xdr:nvGraphicFramePr>
        <xdr:cNvPr id="32" name="Chart 31" hidden="1">
          <a:extLst>
            <a:ext uri="{FF2B5EF4-FFF2-40B4-BE49-F238E27FC236}">
              <a16:creationId xmlns:a16="http://schemas.microsoft.com/office/drawing/2014/main" id="{823E08BB-3398-4FEA-9102-2EDCE7B10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295275</xdr:colOff>
      <xdr:row>9</xdr:row>
      <xdr:rowOff>104775</xdr:rowOff>
    </xdr:from>
    <xdr:to>
      <xdr:col>5</xdr:col>
      <xdr:colOff>600075</xdr:colOff>
      <xdr:row>26</xdr:row>
      <xdr:rowOff>95250</xdr:rowOff>
    </xdr:to>
    <xdr:graphicFrame macro="">
      <xdr:nvGraphicFramePr>
        <xdr:cNvPr id="3" name="Chart 2" hidden="1">
          <a:extLst>
            <a:ext uri="{FF2B5EF4-FFF2-40B4-BE49-F238E27FC236}">
              <a16:creationId xmlns:a16="http://schemas.microsoft.com/office/drawing/2014/main" id="{756429E7-F27A-46FC-B3BB-239F03A37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180975</xdr:colOff>
      <xdr:row>24</xdr:row>
      <xdr:rowOff>133350</xdr:rowOff>
    </xdr:from>
    <xdr:to>
      <xdr:col>25</xdr:col>
      <xdr:colOff>607695</xdr:colOff>
      <xdr:row>41</xdr:row>
      <xdr:rowOff>114300</xdr:rowOff>
    </xdr:to>
    <xdr:graphicFrame macro="">
      <xdr:nvGraphicFramePr>
        <xdr:cNvPr id="15" name="Chart 14" hidden="1">
          <a:extLst>
            <a:ext uri="{FF2B5EF4-FFF2-40B4-BE49-F238E27FC236}">
              <a16:creationId xmlns:a16="http://schemas.microsoft.com/office/drawing/2014/main" id="{FDF1097C-CD6C-47CC-9371-19C2EB82F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304800</xdr:colOff>
      <xdr:row>9</xdr:row>
      <xdr:rowOff>95250</xdr:rowOff>
    </xdr:from>
    <xdr:to>
      <xdr:col>6</xdr:col>
      <xdr:colOff>0</xdr:colOff>
      <xdr:row>26</xdr:row>
      <xdr:rowOff>85725</xdr:rowOff>
    </xdr:to>
    <xdr:graphicFrame macro="">
      <xdr:nvGraphicFramePr>
        <xdr:cNvPr id="6" name="Chart 5" hidden="1">
          <a:extLst>
            <a:ext uri="{FF2B5EF4-FFF2-40B4-BE49-F238E27FC236}">
              <a16:creationId xmlns:a16="http://schemas.microsoft.com/office/drawing/2014/main" id="{2104439C-A11B-451C-9452-1E55A401E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552450</xdr:colOff>
      <xdr:row>23</xdr:row>
      <xdr:rowOff>114300</xdr:rowOff>
    </xdr:from>
    <xdr:to>
      <xdr:col>19</xdr:col>
      <xdr:colOff>66675</xdr:colOff>
      <xdr:row>40</xdr:row>
      <xdr:rowOff>104775</xdr:rowOff>
    </xdr:to>
    <xdr:graphicFrame macro="">
      <xdr:nvGraphicFramePr>
        <xdr:cNvPr id="30" name="Chart 29" hidden="1">
          <a:extLst>
            <a:ext uri="{FF2B5EF4-FFF2-40B4-BE49-F238E27FC236}">
              <a16:creationId xmlns:a16="http://schemas.microsoft.com/office/drawing/2014/main" id="{CAF06053-0CF7-4605-AA0B-CBCD580B0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304799</xdr:colOff>
      <xdr:row>32</xdr:row>
      <xdr:rowOff>47625</xdr:rowOff>
    </xdr:from>
    <xdr:to>
      <xdr:col>5</xdr:col>
      <xdr:colOff>609599</xdr:colOff>
      <xdr:row>42</xdr:row>
      <xdr:rowOff>74295</xdr:rowOff>
    </xdr:to>
    <xdr:graphicFrame macro="">
      <xdr:nvGraphicFramePr>
        <xdr:cNvPr id="24" name="Chart 23">
          <a:extLst>
            <a:ext uri="{FF2B5EF4-FFF2-40B4-BE49-F238E27FC236}">
              <a16:creationId xmlns:a16="http://schemas.microsoft.com/office/drawing/2014/main" id="{4C8CA6BD-6034-47A5-B7A9-5D4AAB1FB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304800</xdr:colOff>
      <xdr:row>21</xdr:row>
      <xdr:rowOff>38100</xdr:rowOff>
    </xdr:from>
    <xdr:to>
      <xdr:col>6</xdr:col>
      <xdr:colOff>0</xdr:colOff>
      <xdr:row>31</xdr:row>
      <xdr:rowOff>64770</xdr:rowOff>
    </xdr:to>
    <xdr:graphicFrame macro="">
      <xdr:nvGraphicFramePr>
        <xdr:cNvPr id="25" name="Chart 24">
          <a:extLst>
            <a:ext uri="{FF2B5EF4-FFF2-40B4-BE49-F238E27FC236}">
              <a16:creationId xmlns:a16="http://schemas.microsoft.com/office/drawing/2014/main" id="{B5A2D451-ADC2-41B2-97BD-0A54CD433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9525</xdr:colOff>
      <xdr:row>5</xdr:row>
      <xdr:rowOff>0</xdr:rowOff>
    </xdr:from>
    <xdr:to>
      <xdr:col>23</xdr:col>
      <xdr:colOff>247650</xdr:colOff>
      <xdr:row>21</xdr:row>
      <xdr:rowOff>152400</xdr:rowOff>
    </xdr:to>
    <xdr:graphicFrame macro="">
      <xdr:nvGraphicFramePr>
        <xdr:cNvPr id="8" name="Chart 7">
          <a:extLst>
            <a:ext uri="{FF2B5EF4-FFF2-40B4-BE49-F238E27FC236}">
              <a16:creationId xmlns:a16="http://schemas.microsoft.com/office/drawing/2014/main" id="{4CB546D5-B378-48F0-B363-DA14B4875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434.609644444441" backgroundQuery="1" createdVersion="8" refreshedVersion="8" minRefreshableVersion="3" recordCount="0" supportSubquery="1" supportAdvancedDrill="1" xr:uid="{6CE7B693-E357-4194-90F1-A409FAD4A27C}">
  <cacheSource type="external" connectionId="1"/>
  <cacheFields count="2">
    <cacheField name="[SportClimbing].[onsight/flash/redpoint].[onsight/flash/redpoint]" caption="onsight/flash/redpoint" numFmtId="0" hierarchy="17" level="1">
      <sharedItems count="3">
        <s v="flash"/>
        <s v="onsight"/>
        <s v="redpoint"/>
      </sharedItems>
    </cacheField>
    <cacheField name="[Measures].[Count of Belayer]" caption="Count of Belayer" numFmtId="0" hierarchy="24" level="32767"/>
  </cacheFields>
  <cacheHierarchies count="28">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0"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0" memberValueDatatype="130" unbalanced="0"/>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2" memberValueDatatype="130" unbalanced="0">
      <fieldsUsage count="2">
        <fieldUsage x="-1"/>
        <fieldUsage x="0"/>
      </fieldsUsage>
    </cacheHierarchy>
    <cacheHierarchy uniqueName="[Years].[YEARS]" caption="YEARS" attribute="1" defaultMemberUniqueName="[Years].[YEARS].[All]" allUniqueName="[Years].[YEARS].[All]" dimensionUniqueName="[Years]" displayFolder="" count="0"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6"/>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6"/>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7"/>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434.609647800928" backgroundQuery="1" createdVersion="8" refreshedVersion="8" minRefreshableVersion="3" recordCount="0" supportSubquery="1" supportAdvancedDrill="1" xr:uid="{1F882D17-6359-4C52-A0EF-F535B1A5BB4A}">
  <cacheSource type="external" connectionId="1"/>
  <cacheFields count="7">
    <cacheField name="[Measures].[Count of Belayer]" caption="Count of Belayer" numFmtId="0" hierarchy="24" level="32767"/>
    <cacheField name="[Years].[YEARS].[YEARS]" caption="YEARS" numFmtId="0" hierarchy="18" level="1">
      <sharedItems containsSemiMixedTypes="0" containsString="0" containsNumber="1" containsInteger="1" minValue="2006" maxValue="2024" count="19">
        <n v="2006"/>
        <n v="2007"/>
        <n v="2008"/>
        <n v="2009"/>
        <n v="2010"/>
        <n v="2011"/>
        <n v="2012"/>
        <n v="2013"/>
        <n v="2014"/>
        <n v="2015"/>
        <n v="2016"/>
        <n v="2017"/>
        <n v="2018"/>
        <n v="2019"/>
        <n v="2020"/>
        <n v="2021"/>
        <n v="2022"/>
        <n v="2023"/>
        <n v="2024"/>
      </sharedItems>
    </cacheField>
    <cacheField name="[SportClimbing].[Total number of tries].[Total number of tries]" caption="Total number of tries" numFmtId="0" hierarchy="15" level="1">
      <sharedItems containsSemiMixedTypes="0" containsNonDate="0" containsString="0"/>
    </cacheField>
    <cacheField name="[SportClimbing].[Grade].[Grade]" caption="Grade" numFmtId="0" hierarchy="8" level="1">
      <sharedItems containsSemiMixedTypes="0" containsNonDate="0" containsString="0"/>
    </cacheField>
    <cacheField name="[SportClimbing].[Crag].[Crag]" caption="Crag" numFmtId="0" hierarchy="10" level="1">
      <sharedItems containsSemiMixedTypes="0" containsNonDate="0" containsString="0"/>
    </cacheField>
    <cacheField name="[SportClimbing].[Belayer].[Belayer]" caption="Belayer" numFmtId="0" hierarchy="14" level="1">
      <sharedItems containsSemiMixedTypes="0" containsNonDate="0" containsString="0"/>
    </cacheField>
    <cacheField name="[SportClimbing].[Height (m)].[Height (m)]" caption="Height (m)" numFmtId="0" hierarchy="12" level="1">
      <sharedItems containsSemiMixedTypes="0" containsNonDate="0" containsString="0"/>
    </cacheField>
  </cacheFields>
  <cacheHierarchies count="28">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3"/>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5"/>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2"/>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Years].[YEARS]" caption="YEARS" attribute="1" defaultMemberUniqueName="[Years].[YEARS].[All]" allUniqueName="[Years].[YEARS].[All]" dimensionUniqueName="[Years]" displayFolder="" count="2" memberValueDatatype="20" unbalanced="0">
      <fieldsUsage count="2">
        <fieldUsage x="-1"/>
        <fieldUsage x="1"/>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6"/>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6"/>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7"/>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434.60964988426" backgroundQuery="1" createdVersion="8" refreshedVersion="8" minRefreshableVersion="3" recordCount="0" supportSubquery="1" supportAdvancedDrill="1" xr:uid="{DBD749E6-8D70-41D8-A8CC-84C599EC1F06}">
  <cacheSource type="external" connectionId="1"/>
  <cacheFields count="9">
    <cacheField name="[Measures].[Count of Belayer]" caption="Count of Belayer" numFmtId="0" hierarchy="24" level="32767"/>
    <cacheField name="[SportClimbing].[Month].[Month]" caption="Month" numFmtId="0" hierarchy="5" level="1">
      <sharedItems count="12">
        <s v="Apr"/>
        <s v="Aug"/>
        <s v="Dec"/>
        <s v="Feb"/>
        <s v="Jan"/>
        <s v="Jul"/>
        <s v="Jun"/>
        <s v="Mar"/>
        <s v="May"/>
        <s v="Nov"/>
        <s v="Oct"/>
        <s v="Sep"/>
      </sharedItems>
    </cacheField>
    <cacheField name="[MONTHS].[MONTHS 2].[MONTHS 2]" caption="MONTHS 2" numFmtId="0" hierarchy="2" level="1">
      <sharedItems count="12">
        <s v="Jan"/>
        <s v="Feb"/>
        <s v="Mar"/>
        <s v="Apr"/>
        <s v="May"/>
        <s v="Jun"/>
        <s v="Jul"/>
        <s v="Aug"/>
        <s v="Sep"/>
        <s v="Oct"/>
        <s v="Nov"/>
        <s v="Dec"/>
      </sharedItems>
    </cacheField>
    <cacheField name="[SportClimbing].[Total number of tries].[Total number of tries]" caption="Total number of tries" numFmtId="0" hierarchy="15" level="1">
      <sharedItems containsSemiMixedTypes="0" containsNonDate="0" containsString="0"/>
    </cacheField>
    <cacheField name="[SportClimbing].[Grade].[Grade]" caption="Grade" numFmtId="0" hierarchy="8" level="1">
      <sharedItems containsSemiMixedTypes="0" containsNonDate="0" containsString="0"/>
    </cacheField>
    <cacheField name="[SportClimbing].[Crag].[Crag]" caption="Crag" numFmtId="0" hierarchy="10" level="1">
      <sharedItems containsSemiMixedTypes="0" containsNonDate="0" containsString="0"/>
    </cacheField>
    <cacheField name="[Years].[YEARS].[YEARS]" caption="YEARS" numFmtId="0" hierarchy="18" level="1">
      <sharedItems containsSemiMixedTypes="0" containsNonDate="0" containsString="0"/>
    </cacheField>
    <cacheField name="[SportClimbing].[Belayer].[Belayer]" caption="Belayer" numFmtId="0" hierarchy="14" level="1">
      <sharedItems containsSemiMixedTypes="0" containsNonDate="0" containsString="0"/>
    </cacheField>
    <cacheField name="[SportClimbing].[Height (m)].[Height (m)]" caption="Height (m)" numFmtId="0" hierarchy="12" level="1">
      <sharedItems containsSemiMixedTypes="0" containsNonDate="0" containsString="0"/>
    </cacheField>
  </cacheFields>
  <cacheHierarchies count="28">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2"/>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2" memberValueDatatype="130" unbalanced="0">
      <fieldsUsage count="2">
        <fieldUsage x="-1"/>
        <fieldUsage x="1"/>
      </fieldsUsage>
    </cacheHierarchy>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4"/>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5"/>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8"/>
      </fieldsUsage>
    </cacheHierarchy>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7"/>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Years].[YEARS]" caption="YEARS" attribute="1" defaultMemberUniqueName="[Years].[YEARS].[All]" allUniqueName="[Years].[YEARS].[All]" dimensionUniqueName="[Years]" displayFolder="" count="2" memberValueDatatype="20" unbalanced="0">
      <fieldsUsage count="2">
        <fieldUsage x="-1"/>
        <fieldUsage x="6"/>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6"/>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6"/>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7"/>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434.609651967592" backgroundQuery="1" createdVersion="8" refreshedVersion="8" minRefreshableVersion="3" recordCount="0" supportSubquery="1" supportAdvancedDrill="1" xr:uid="{7CC608A1-3AC3-47C8-874D-083349D65011}">
  <cacheSource type="external" connectionId="1"/>
  <cacheFields count="7">
    <cacheField name="[SportClimbing].[Crag].[Crag]" caption="Crag" numFmtId="0" hierarchy="10" level="1">
      <sharedItems count="10">
        <s v="Arbolí"/>
        <s v="Chulilla"/>
        <s v="Font Soleia"/>
        <s v="Garraf"/>
        <s v="Gelida"/>
        <s v="Grau dels matxos"/>
        <s v="Mallorca"/>
        <s v="Margalef"/>
        <s v="Martinswand"/>
        <s v="Siurana"/>
      </sharedItems>
    </cacheField>
    <cacheField name="[Measures].[Count of Belayer]" caption="Count of Belayer" numFmtId="0" hierarchy="24" level="32767"/>
    <cacheField name="[SportClimbing].[Total number of tries].[Total number of tries]" caption="Total number of tries" numFmtId="0" hierarchy="15" level="1">
      <sharedItems containsSemiMixedTypes="0" containsNonDate="0" containsString="0"/>
    </cacheField>
    <cacheField name="[SportClimbing].[Grade].[Grade]" caption="Grade" numFmtId="0" hierarchy="8" level="1">
      <sharedItems containsSemiMixedTypes="0" containsNonDate="0" containsString="0"/>
    </cacheField>
    <cacheField name="[Years].[YEARS].[YEARS]" caption="YEARS" numFmtId="0" hierarchy="18" level="1">
      <sharedItems containsSemiMixedTypes="0" containsNonDate="0" containsString="0"/>
    </cacheField>
    <cacheField name="[SportClimbing].[Belayer].[Belayer]" caption="Belayer" numFmtId="0" hierarchy="14" level="1">
      <sharedItems containsSemiMixedTypes="0" containsNonDate="0" containsString="0"/>
    </cacheField>
    <cacheField name="[SportClimbing].[Height (m)].[Height (m)]" caption="Height (m)" numFmtId="0" hierarchy="12" level="1">
      <sharedItems containsSemiMixedTypes="0" containsNonDate="0" containsString="0"/>
    </cacheField>
  </cacheFields>
  <cacheHierarchies count="28">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3"/>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0"/>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5"/>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2"/>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Years].[YEARS]" caption="YEARS" attribute="1" defaultMemberUniqueName="[Years].[YEARS].[All]" allUniqueName="[Years].[YEARS].[All]" dimensionUniqueName="[Years]" displayFolder="" count="2" memberValueDatatype="20" unbalanced="0">
      <fieldsUsage count="2">
        <fieldUsage x="-1"/>
        <fieldUsage x="4"/>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6"/>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6"/>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7"/>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434.609654050924" backgroundQuery="1" createdVersion="8" refreshedVersion="8" minRefreshableVersion="3" recordCount="0" supportSubquery="1" supportAdvancedDrill="1" xr:uid="{20807ACE-EF13-49B7-9C50-6151DA6E539D}">
  <cacheSource type="external" connectionId="1"/>
  <cacheFields count="8">
    <cacheField name="[SportClimbing].[Country].[Country]" caption="Country" numFmtId="0" hierarchy="9" level="1">
      <sharedItems count="6">
        <s v="Austria"/>
        <s v="France"/>
        <s v="Germany"/>
        <s v="Italy"/>
        <s v="Portugal"/>
        <s v="Spain"/>
      </sharedItems>
    </cacheField>
    <cacheField name="[Measures].[Count of Belayer]" caption="Count of Belayer" numFmtId="0" hierarchy="24" level="32767"/>
    <cacheField name="[SportClimbing].[Total number of tries].[Total number of tries]" caption="Total number of tries" numFmtId="0" hierarchy="15" level="1">
      <sharedItems containsSemiMixedTypes="0" containsNonDate="0" containsString="0"/>
    </cacheField>
    <cacheField name="[SportClimbing].[Grade].[Grade]" caption="Grade" numFmtId="0" hierarchy="8" level="1">
      <sharedItems containsSemiMixedTypes="0" containsNonDate="0" containsString="0"/>
    </cacheField>
    <cacheField name="[SportClimbing].[Crag].[Crag]" caption="Crag" numFmtId="0" hierarchy="10" level="1">
      <sharedItems containsSemiMixedTypes="0" containsNonDate="0" containsString="0"/>
    </cacheField>
    <cacheField name="[Years].[YEARS].[YEARS]" caption="YEARS" numFmtId="0" hierarchy="18" level="1">
      <sharedItems containsSemiMixedTypes="0" containsNonDate="0" containsString="0"/>
    </cacheField>
    <cacheField name="[SportClimbing].[Belayer].[Belayer]" caption="Belayer" numFmtId="0" hierarchy="14" level="1">
      <sharedItems containsSemiMixedTypes="0" containsNonDate="0" containsString="0"/>
    </cacheField>
    <cacheField name="[SportClimbing].[Height (m)].[Height (m)]" caption="Height (m)" numFmtId="0" hierarchy="12" level="1">
      <sharedItems containsSemiMixedTypes="0" containsNonDate="0" containsString="0"/>
    </cacheField>
  </cacheFields>
  <cacheHierarchies count="28">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3"/>
      </fieldsUsage>
    </cacheHierarchy>
    <cacheHierarchy uniqueName="[SportClimbing].[Country]" caption="Country" attribute="1" defaultMemberUniqueName="[SportClimbing].[Country].[All]" allUniqueName="[SportClimbing].[Country].[All]" dimensionUniqueName="[SportClimbing]" displayFolder="" count="2" memberValueDatatype="130" unbalanced="0">
      <fieldsUsage count="2">
        <fieldUsage x="-1"/>
        <fieldUsage x="0"/>
      </fieldsUsage>
    </cacheHierarchy>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7"/>
      </fieldsUsage>
    </cacheHierarchy>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6"/>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2"/>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Years].[YEARS]" caption="YEARS" attribute="1" defaultMemberUniqueName="[Years].[YEARS].[All]" allUniqueName="[Years].[YEARS].[All]" dimensionUniqueName="[Years]" displayFolder="" count="2" memberValueDatatype="20" unbalanced="0">
      <fieldsUsage count="2">
        <fieldUsage x="-1"/>
        <fieldUsage x="5"/>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6"/>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6"/>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7"/>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434.609655902779" backgroundQuery="1" createdVersion="8" refreshedVersion="8" minRefreshableVersion="3" recordCount="0" supportSubquery="1" supportAdvancedDrill="1" xr:uid="{0C738BFB-A475-4821-BAAC-6F97E7E0D64B}">
  <cacheSource type="external" connectionId="1"/>
  <cacheFields count="7">
    <cacheField name="[SportClimbing].[Total number of tries].[Total number of tries]" caption="Total number of tries" numFmtId="0" hierarchy="15" level="1">
      <sharedItems count="13">
        <s v="10"/>
        <s v="12"/>
        <s v="14"/>
        <s v="2"/>
        <s v="3"/>
        <s v="4"/>
        <s v="5"/>
        <s v="50"/>
        <s v="6"/>
        <s v="7"/>
        <s v="8"/>
        <s v="flash"/>
        <s v="onsight"/>
      </sharedItems>
    </cacheField>
    <cacheField name="[Measures].[Count of Belayer]" caption="Count of Belayer" numFmtId="0" hierarchy="24" level="32767"/>
    <cacheField name="[SportClimbing].[Grade].[Grade]" caption="Grade" numFmtId="0" hierarchy="8" level="1">
      <sharedItems containsSemiMixedTypes="0" containsNonDate="0" containsString="0"/>
    </cacheField>
    <cacheField name="[SportClimbing].[Crag].[Crag]" caption="Crag" numFmtId="0" hierarchy="10" level="1">
      <sharedItems containsSemiMixedTypes="0" containsNonDate="0" containsString="0"/>
    </cacheField>
    <cacheField name="[Years].[YEARS].[YEARS]" caption="YEARS" numFmtId="0" hierarchy="18" level="1">
      <sharedItems containsSemiMixedTypes="0" containsNonDate="0" containsString="0"/>
    </cacheField>
    <cacheField name="[SportClimbing].[Belayer].[Belayer]" caption="Belayer" numFmtId="0" hierarchy="14" level="1">
      <sharedItems containsSemiMixedTypes="0" containsNonDate="0" containsString="0"/>
    </cacheField>
    <cacheField name="[SportClimbing].[Height (m)].[Height (m)]" caption="Height (m)" numFmtId="0" hierarchy="12" level="1">
      <sharedItems containsSemiMixedTypes="0" containsNonDate="0" containsString="0"/>
    </cacheField>
  </cacheFields>
  <cacheHierarchies count="28">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2"/>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3"/>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5"/>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0"/>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Years].[YEARS]" caption="YEARS" attribute="1" defaultMemberUniqueName="[Years].[YEARS].[All]" allUniqueName="[Years].[YEARS].[All]" dimensionUniqueName="[Years]" displayFolder="" count="2" memberValueDatatype="20" unbalanced="0">
      <fieldsUsage count="2">
        <fieldUsage x="-1"/>
        <fieldUsage x="4"/>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6"/>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6"/>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7"/>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434.609657638888" backgroundQuery="1" createdVersion="8" refreshedVersion="8" minRefreshableVersion="3" recordCount="0" supportSubquery="1" supportAdvancedDrill="1" xr:uid="{6C96952E-A342-429B-9021-FABFA00C7C2D}">
  <cacheSource type="external" connectionId="1"/>
  <cacheFields count="7">
    <cacheField name="[SportClimbing].[Grade].[Grade]" caption="Grade" numFmtId="0" hierarchy="8" level="1">
      <sharedItems count="6">
        <s v="7a"/>
        <s v="7a+"/>
        <s v="7b"/>
        <s v="7b+"/>
        <s v="7c"/>
        <s v="7c+"/>
      </sharedItems>
    </cacheField>
    <cacheField name="[Measures].[Count of Belayer]" caption="Count of Belayer" numFmtId="0" hierarchy="24" level="32767"/>
    <cacheField name="[SportClimbing].[Total number of tries].[Total number of tries]" caption="Total number of tries" numFmtId="0" hierarchy="15" level="1">
      <sharedItems containsSemiMixedTypes="0" containsNonDate="0" containsString="0"/>
    </cacheField>
    <cacheField name="[SportClimbing].[Crag].[Crag]" caption="Crag" numFmtId="0" hierarchy="10" level="1">
      <sharedItems containsSemiMixedTypes="0" containsNonDate="0" containsString="0"/>
    </cacheField>
    <cacheField name="[Years].[YEARS].[YEARS]" caption="YEARS" numFmtId="0" hierarchy="18" level="1">
      <sharedItems containsSemiMixedTypes="0" containsNonDate="0" containsString="0"/>
    </cacheField>
    <cacheField name="[SportClimbing].[Belayer].[Belayer]" caption="Belayer" numFmtId="0" hierarchy="14" level="1">
      <sharedItems containsSemiMixedTypes="0" containsNonDate="0" containsString="0"/>
    </cacheField>
    <cacheField name="[SportClimbing].[Height (m)].[Height (m)]" caption="Height (m)" numFmtId="0" hierarchy="12" level="1">
      <sharedItems containsSemiMixedTypes="0" containsNonDate="0" containsString="0"/>
    </cacheField>
  </cacheFields>
  <cacheHierarchies count="28">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0"/>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3"/>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5"/>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2"/>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Years].[YEARS]" caption="YEARS" attribute="1" defaultMemberUniqueName="[Years].[YEARS].[All]" allUniqueName="[Years].[YEARS].[All]" dimensionUniqueName="[Years]" displayFolder="" count="2" memberValueDatatype="20" unbalanced="0">
      <fieldsUsage count="2">
        <fieldUsage x="-1"/>
        <fieldUsage x="4"/>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6"/>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6"/>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7"/>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434.60965972222" backgroundQuery="1" createdVersion="8" refreshedVersion="8" minRefreshableVersion="3" recordCount="0" supportSubquery="1" supportAdvancedDrill="1" xr:uid="{0B67CAF8-2EDA-4687-8EF0-53C89B0BC7A4}">
  <cacheSource type="external" connectionId="1"/>
  <cacheFields count="8">
    <cacheField name="[Measures].[Count of Belayer]" caption="Count of Belayer" numFmtId="0" hierarchy="24" level="32767"/>
    <cacheField name="[SportClimbing].[Height range (m)].[Height range (m)]" caption="Height range (m)" numFmtId="0" hierarchy="13" level="1">
      <sharedItems count="7">
        <s v="0-10"/>
        <s v="11-15"/>
        <s v="16-20"/>
        <s v="21-25"/>
        <s v="26-30"/>
        <s v="31-35"/>
        <s v="35+"/>
      </sharedItems>
    </cacheField>
    <cacheField name="[SportClimbing].[Total number of tries].[Total number of tries]" caption="Total number of tries" numFmtId="0" hierarchy="15" level="1">
      <sharedItems containsSemiMixedTypes="0" containsNonDate="0" containsString="0"/>
    </cacheField>
    <cacheField name="[SportClimbing].[Grade].[Grade]" caption="Grade" numFmtId="0" hierarchy="8" level="1">
      <sharedItems containsSemiMixedTypes="0" containsNonDate="0" containsString="0"/>
    </cacheField>
    <cacheField name="[SportClimbing].[Crag].[Crag]" caption="Crag" numFmtId="0" hierarchy="10" level="1">
      <sharedItems containsSemiMixedTypes="0" containsNonDate="0" containsString="0"/>
    </cacheField>
    <cacheField name="[Years].[YEARS].[YEARS]" caption="YEARS" numFmtId="0" hierarchy="18" level="1">
      <sharedItems containsSemiMixedTypes="0" containsNonDate="0" containsString="0"/>
    </cacheField>
    <cacheField name="[SportClimbing].[Belayer].[Belayer]" caption="Belayer" numFmtId="0" hierarchy="14" level="1">
      <sharedItems containsSemiMixedTypes="0" containsNonDate="0" containsString="0"/>
    </cacheField>
    <cacheField name="[SportClimbing].[Height (m)].[Height (m)]" caption="Height (m)" numFmtId="0" hierarchy="12" level="1">
      <sharedItems containsSemiMixedTypes="0" containsNonDate="0" containsString="0"/>
    </cacheField>
  </cacheFields>
  <cacheHierarchies count="28">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3"/>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7"/>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1"/>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6"/>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2"/>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Years].[YEARS]" caption="YEARS" attribute="1" defaultMemberUniqueName="[Years].[YEARS].[All]" allUniqueName="[Years].[YEARS].[All]" dimensionUniqueName="[Years]" displayFolder="" count="2" memberValueDatatype="20" unbalanced="0">
      <fieldsUsage count="2">
        <fieldUsage x="-1"/>
        <fieldUsage x="5"/>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6"/>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6"/>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7"/>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434.609661574075" backgroundQuery="1" createdVersion="8" refreshedVersion="8" minRefreshableVersion="3" recordCount="0" supportSubquery="1" supportAdvancedDrill="1" xr:uid="{57DE6C56-EBC5-4343-B032-5865A7A552CE}">
  <cacheSource type="external" connectionId="1"/>
  <cacheFields count="7">
    <cacheField name="[SportClimbing].[Belayer].[Belayer]" caption="Belayer" numFmtId="0" hierarchy="14" level="1">
      <sharedItems count="10">
        <s v="Angel"/>
        <s v="Bernardo"/>
        <s v="Chris Awe"/>
        <s v="Gustavo"/>
        <s v="Guy"/>
        <s v="Henry"/>
        <s v="Kathy"/>
        <s v="Lena"/>
        <s v="Tibor"/>
        <s v="Yoel"/>
      </sharedItems>
    </cacheField>
    <cacheField name="[Measures].[Count of Belayer]" caption="Count of Belayer" numFmtId="0" hierarchy="24" level="32767"/>
    <cacheField name="[SportClimbing].[Total number of tries].[Total number of tries]" caption="Total number of tries" numFmtId="0" hierarchy="15" level="1">
      <sharedItems containsSemiMixedTypes="0" containsNonDate="0" containsString="0"/>
    </cacheField>
    <cacheField name="[SportClimbing].[Grade].[Grade]" caption="Grade" numFmtId="0" hierarchy="8" level="1">
      <sharedItems containsSemiMixedTypes="0" containsNonDate="0" containsString="0"/>
    </cacheField>
    <cacheField name="[SportClimbing].[Crag].[Crag]" caption="Crag" numFmtId="0" hierarchy="10" level="1">
      <sharedItems containsSemiMixedTypes="0" containsNonDate="0" containsString="0"/>
    </cacheField>
    <cacheField name="[Years].[YEARS].[YEARS]" caption="YEARS" numFmtId="0" hierarchy="18" level="1">
      <sharedItems containsSemiMixedTypes="0" containsNonDate="0" containsString="0"/>
    </cacheField>
    <cacheField name="[SportClimbing].[Height (m)].[Height (m)]" caption="Height (m)" numFmtId="0" hierarchy="12" level="1">
      <sharedItems containsSemiMixedTypes="0" containsNonDate="0" containsString="0"/>
    </cacheField>
  </cacheFields>
  <cacheHierarchies count="28">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3"/>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0"/>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2"/>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Years].[YEARS]" caption="YEARS" attribute="1" defaultMemberUniqueName="[Years].[YEARS].[All]" allUniqueName="[Years].[YEARS].[All]" dimensionUniqueName="[Years]" displayFolder="" count="2" memberValueDatatype="20" unbalanced="0">
      <fieldsUsage count="2">
        <fieldUsage x="-1"/>
        <fieldUsage x="5"/>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6"/>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6"/>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7"/>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434.609677199071" backgroundQuery="1" createdVersion="8" refreshedVersion="8" minRefreshableVersion="3" recordCount="0" supportSubquery="1" supportAdvancedDrill="1" xr:uid="{34AAC4AA-AF88-4AD6-8649-5C38E4221176}">
  <cacheSource type="external" connectionId="1"/>
  <cacheFields count="2">
    <cacheField name="[SportClimbing].[Grade].[Grade]" caption="Grade" numFmtId="0" hierarchy="8" level="1">
      <sharedItems count="5">
        <s v="7a"/>
        <s v="7a+"/>
        <s v="7b"/>
        <s v="7b+"/>
        <s v="7c"/>
      </sharedItems>
    </cacheField>
    <cacheField name="[Measures].[Average of Tries num. only excl. outliers]" caption="Average of Tries num. only excl. outliers" numFmtId="0" hierarchy="26" level="32767"/>
  </cacheFields>
  <cacheHierarchies count="28">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0"/>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0" memberValueDatatype="130" unbalanced="0"/>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Years].[YEARS]" caption="YEARS" attribute="1" defaultMemberUniqueName="[Years].[YEARS].[All]" allUniqueName="[Years].[YEARS].[All]" dimensionUniqueName="[Years]" displayFolder="" count="0"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4"/>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6"/>
        </ext>
      </extLst>
    </cacheHierarchy>
    <cacheHierarchy uniqueName="[Measures].[Average of Tries num. only excl. outliers]" caption="Average of Tries num. only excl. outliers"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7"/>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434.609645949073" backgroundQuery="1" createdVersion="3" refreshedVersion="8" minRefreshableVersion="3" recordCount="0" supportSubquery="1" supportAdvancedDrill="1" xr:uid="{FF363958-138C-4C1B-B3B4-4B5727A6590A}">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Years].[YEARS]" caption="YEARS" attribute="1" defaultMemberUniqueName="[Years].[YEARS].[All]" allUniqueName="[Years].[YEARS].[All]" dimensionUniqueName="[Years]" displayFolder="" count="2"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4"/>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6"/>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6"/>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592332265"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6E9829-7944-4354-B2AD-AC6DA8FF29C1}" name="Average of Tries num. only excl. outliers" cacheId="699" applyNumberFormats="0" applyBorderFormats="0" applyFontFormats="0" applyPatternFormats="0" applyAlignmentFormats="0" applyWidthHeightFormats="1" dataCaption="Values" tag="b6bef618-5ee3-4033-bc9f-da0ad76b62c8" updatedVersion="8" minRefreshableVersion="3" useAutoFormatting="1" itemPrintTitles="1" createdVersion="8" indent="0" outline="1" outlineData="1" multipleFieldFilters="0" chartFormat="4">
  <location ref="A48:B54"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Average of Tries num. only excl. outliers" fld="1" subtotal="average" baseField="0" baseItem="0"/>
  </dataFields>
  <formats count="1">
    <format dxfId="18">
      <pivotArea outline="0" collapsedLevelsAreSubtotals="1" fieldPosition="0"/>
    </format>
  </formats>
  <chartFormats count="1">
    <chartFormat chart="3"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Tries num. only excl. outliers"/>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E063E9-D6AF-45AB-A3A6-85D172C304AD}" name="% of flash, onsight, redpoint" cacheId="671" applyNumberFormats="0" applyBorderFormats="0" applyFontFormats="0" applyPatternFormats="0" applyAlignmentFormats="0" applyWidthHeightFormats="1" dataCaption="Values" tag="ab1dea3c-0c36-415a-9a2b-781269620190" updatedVersion="8" minRefreshableVersion="3" useAutoFormatting="1" itemPrintTitles="1" createdVersion="8" indent="0" outline="1" outlineData="1" multipleFieldFilters="0" chartFormat="5">
  <location ref="A41:B4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 of flash, onsight, redpoint" fld="1" subtotal="count" showDataAs="percentOfTotal" baseField="0" baseItem="0" numFmtId="165"/>
  </dataFields>
  <formats count="1">
    <format dxfId="1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f flash, onsight, redpoi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BC98BF-9FE9-4BAE-977B-1E0A69F19EA2}" name="Count per height" cacheId="693" applyNumberFormats="0" applyBorderFormats="0" applyFontFormats="0" applyPatternFormats="0" applyAlignmentFormats="0" applyWidthHeightFormats="1" dataCaption="Values" tag="de2ba060-8a73-417f-8ee1-f86ab1119aee" updatedVersion="8" minRefreshableVersion="3" useAutoFormatting="1" subtotalHiddenItems="1" itemPrintTitles="1" createdVersion="8" indent="0" outline="1" outlineData="1" multipleFieldFilters="0" chartFormat="9">
  <location ref="K18:L26" firstHeaderRow="1" firstDataRow="1" firstDataCol="1"/>
  <pivotFields count="8">
    <pivotField dataField="1" subtotalTop="0" showAll="0" defaultSubtotal="0"/>
    <pivotField axis="axisRow" allDrilled="1" subtotalTop="0" showAll="0" sortType="ascending"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per height" fld="0" subtotal="count"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heigh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E1BAAD-EE71-4690-8C7C-3D8BD3C5AED4}" name="Count per crag" cacheId="681" applyNumberFormats="0" applyBorderFormats="0" applyFontFormats="0" applyPatternFormats="0" applyAlignmentFormats="0" applyWidthHeightFormats="1" dataCaption="Values" tag="7775fffd-05a1-4d79-ab60-57ce118678dd" updatedVersion="8" minRefreshableVersion="3" visualTotals="0" useAutoFormatting="1" subtotalHiddenItems="1" itemPrintTitles="1" createdVersion="8" indent="0" outline="1" outlineData="1" multipleFieldFilters="0" chartFormat="6">
  <location ref="H4:I15" firstHeaderRow="1" firstDataRow="1" firstDataCol="1"/>
  <pivotFields count="7">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9"/>
    </i>
    <i>
      <x v="5"/>
    </i>
    <i>
      <x v="1"/>
    </i>
    <i>
      <x v="4"/>
    </i>
    <i>
      <x v="8"/>
    </i>
    <i>
      <x v="3"/>
    </i>
    <i>
      <x/>
    </i>
    <i>
      <x v="7"/>
    </i>
    <i>
      <x v="2"/>
    </i>
    <i>
      <x v="6"/>
    </i>
    <i t="grand">
      <x/>
    </i>
  </rowItems>
  <colItems count="1">
    <i/>
  </colItems>
  <dataFields count="1">
    <dataField name="Count per crag" fld="1" subtotal="count"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crag"/>
    <pivotHierarchy dragToData="1"/>
    <pivotHierarchy dragToData="1"/>
    <pivotHierarchy dragToData="1"/>
  </pivotHierarchies>
  <pivotTableStyleInfo name="PivotStyleLight16" showRowHeaders="1" showColHeaders="1" showRowStripes="0" showColStripes="0" showLastColumn="1"/>
  <filters count="1">
    <filter fld="0" type="count" id="3" iMeasureHier="24">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635E00-C4E9-4684-9284-60BF4B132C5C}" name="Count per belayer" cacheId="696" applyNumberFormats="0" applyBorderFormats="0" applyFontFormats="0" applyPatternFormats="0" applyAlignmentFormats="0" applyWidthHeightFormats="1" dataCaption="Values" tag="75b26e15-1250-4053-b299-fa9d58991114" updatedVersion="8" minRefreshableVersion="3" visualTotals="0" useAutoFormatting="1" subtotalHiddenItems="1" itemPrintTitles="1" createdVersion="8" indent="0" outline="1" outlineData="1" chartFormat="6">
  <location ref="K4:L15" firstHeaderRow="1" firstDataRow="1" firstDataCol="1"/>
  <pivotFields count="7">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7"/>
    </i>
    <i>
      <x v="6"/>
    </i>
    <i>
      <x v="2"/>
    </i>
    <i>
      <x v="9"/>
    </i>
    <i>
      <x v="3"/>
    </i>
    <i>
      <x v="8"/>
    </i>
    <i>
      <x v="1"/>
    </i>
    <i>
      <x/>
    </i>
    <i>
      <x v="5"/>
    </i>
    <i t="grand">
      <x/>
    </i>
  </rowItems>
  <colItems count="1">
    <i/>
  </colItems>
  <dataFields count="1">
    <dataField name="Count per belayer" fld="1" subtotal="count" baseField="0" baseItem="0"/>
  </dataFields>
  <chartFormats count="1">
    <chartFormat chart="2" format="8"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ends per belayer"/>
    <pivotHierarchy dragToData="1"/>
    <pivotHierarchy dragToData="1"/>
    <pivotHierarchy dragToData="1"/>
  </pivotHierarchies>
  <pivotTableStyleInfo name="PivotStyleLight16" showRowHeaders="1" showColHeaders="1" showRowStripes="0" showColStripes="0" showLastColumn="1"/>
  <filters count="1">
    <filter fld="0" type="count" id="2" iMeasureHier="24">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461478-45E1-46A8-BAF1-A78B55E57B6B}" name="Count per number of attempts" cacheId="687" applyNumberFormats="0" applyBorderFormats="0" applyFontFormats="0" applyPatternFormats="0" applyAlignmentFormats="0" applyWidthHeightFormats="1" dataCaption="Values" tag="339ec8ee-5db3-4392-9937-3fe0c7072333" updatedVersion="8" minRefreshableVersion="3" useAutoFormatting="1" subtotalHiddenItems="1" itemPrintTitles="1" createdVersion="8" indent="0" outline="1" outlineData="1" multipleFieldFilters="0" chartFormat="7">
  <location ref="A24:B38" firstHeaderRow="1" firstDataRow="1" firstDataCol="1"/>
  <pivotFields count="7">
    <pivotField axis="axisRow" allDrilled="1" subtotalTop="0" showAll="0" sortType="de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4">
    <i>
      <x v="3"/>
    </i>
    <i>
      <x v="12"/>
    </i>
    <i>
      <x v="11"/>
    </i>
    <i>
      <x v="4"/>
    </i>
    <i>
      <x v="5"/>
    </i>
    <i>
      <x v="8"/>
    </i>
    <i>
      <x v="6"/>
    </i>
    <i>
      <x v="9"/>
    </i>
    <i>
      <x/>
    </i>
    <i>
      <x v="10"/>
    </i>
    <i>
      <x v="2"/>
    </i>
    <i>
      <x v="7"/>
    </i>
    <i>
      <x v="1"/>
    </i>
    <i t="grand">
      <x/>
    </i>
  </rowItems>
  <colItems count="1">
    <i/>
  </colItems>
  <dataFields count="1">
    <dataField name="Count per number of attempts"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number of attempt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185487-D7BE-4B84-AFCC-7C3B48452CAC}" name="Count per year" cacheId="675" applyNumberFormats="0" applyBorderFormats="0" applyFontFormats="0" applyPatternFormats="0" applyAlignmentFormats="0" applyWidthHeightFormats="1" dataCaption="Values" missingCaption="0" tag="cb0df60a-b4f8-41ac-a10c-5197c46cb96e" updatedVersion="8" minRefreshableVersion="3" useAutoFormatting="1" subtotalHiddenItems="1" itemPrintTitles="1" createdVersion="8" indent="0" showEmptyRow="1" outline="1" outlineData="1" multipleFieldFilters="0" chartFormat="5">
  <location ref="E4:F24" firstHeaderRow="1" firstDataRow="1" firstDataCol="1"/>
  <pivotFields count="7">
    <pivotField dataField="1" subtotalTop="0" showAll="0" defaultSubtotal="0"/>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per year"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yea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7F50DF-46A1-48BA-8A98-966A6EBFD095}" name="Count per month" cacheId="678" applyNumberFormats="0" applyBorderFormats="0" applyFontFormats="0" applyPatternFormats="0" applyAlignmentFormats="0" applyWidthHeightFormats="1" dataCaption="Values" errorCaption="0" showError="1" missingCaption="0" tag="7dd5ddc3-df85-4b68-ac69-85847583c709" updatedVersion="8" minRefreshableVersion="3" useAutoFormatting="1" subtotalHiddenItems="1" itemPrintTitles="1" createdVersion="8" indent="0" showEmptyRow="1" showEmptyCol="1" outline="1" outlineData="1" multipleFieldFilters="0" chartFormat="4">
  <location ref="E27:F40" firstHeaderRow="1" firstDataRow="1" firstDataCol="1"/>
  <pivotFields count="9">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Count per month"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month"/>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MONTHS]"/>
        <x15:activeTabTopLevelEntity name="[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69F412-D0C8-4312-8E2F-9F2AB827AC65}" name="Count per country" cacheId="684" applyNumberFormats="0" applyBorderFormats="0" applyFontFormats="0" applyPatternFormats="0" applyAlignmentFormats="0" applyWidthHeightFormats="1" dataCaption="Values" tag="0f7bc240-192b-4515-a378-6001f0216c37" updatedVersion="8" minRefreshableVersion="3" useAutoFormatting="1" subtotalHiddenItems="1" itemPrintTitles="1" createdVersion="8" indent="0" showEmptyRow="1" showEmptyCol="1" outline="1" outlineData="1" multipleFieldFilters="0" chartFormat="6">
  <location ref="H32:I39" firstHeaderRow="1" firstDataRow="1" firstDataCol="1"/>
  <pivotFields count="8">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v="5"/>
    </i>
    <i>
      <x/>
    </i>
    <i>
      <x v="1"/>
    </i>
    <i>
      <x v="4"/>
    </i>
    <i>
      <x v="3"/>
    </i>
    <i>
      <x v="2"/>
    </i>
    <i t="grand">
      <x/>
    </i>
  </rowItems>
  <colItems count="1">
    <i/>
  </colItems>
  <dataFields count="1">
    <dataField name="Count per country" fld="1" subtotal="count" baseField="0" baseItem="0"/>
  </dataFields>
  <chartFormats count="7">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2" format="11">
      <pivotArea type="data" outline="0" fieldPosition="0">
        <references count="2">
          <reference field="4294967294" count="1" selected="0">
            <x v="0"/>
          </reference>
          <reference field="0" count="1" selected="0">
            <x v="4"/>
          </reference>
        </references>
      </pivotArea>
    </chartFormat>
    <chartFormat chart="2" format="12">
      <pivotArea type="data" outline="0" fieldPosition="0">
        <references count="2">
          <reference field="4294967294" count="1" selected="0">
            <x v="0"/>
          </reference>
          <reference field="0" count="1" selected="0">
            <x v="5"/>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countr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2683C3-689D-44D3-BBB0-36623980704B}" name="Count per grade" cacheId="690" applyNumberFormats="0" applyBorderFormats="0" applyFontFormats="0" applyPatternFormats="0" applyAlignmentFormats="0" applyWidthHeightFormats="1" dataCaption="Values" tag="a184007c-ae66-4377-82bd-2234bdf27ab1" updatedVersion="8" minRefreshableVersion="3" useAutoFormatting="1" subtotalHiddenItems="1" itemPrintTitles="1" createdVersion="8" indent="0" showEmptyRow="1" showEmptyCol="1" outline="1" outlineData="1" multipleFieldFilters="0" chartFormat="12">
  <location ref="A4:B11" firstHeaderRow="1" firstDataRow="1" firstDataCol="1"/>
  <pivotFields count="7">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per grade" fld="1" subtotal="count" baseField="0" baseItem="0"/>
  </dataFields>
  <chartFormats count="1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1" format="6">
      <pivotArea type="data" outline="0" fieldPosition="0">
        <references count="2">
          <reference field="4294967294" count="1" selected="0">
            <x v="0"/>
          </reference>
          <reference field="0" count="1" selected="0">
            <x v="4"/>
          </reference>
        </references>
      </pivotArea>
    </chartFormat>
    <chartFormat chart="1" format="7">
      <pivotArea type="data" outline="0" fieldPosition="0">
        <references count="2">
          <reference field="4294967294" count="1" selected="0">
            <x v="0"/>
          </reference>
          <reference field="0" count="1" selected="0">
            <x v="5"/>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 chart="2" format="12">
      <pivotArea type="data" outline="0" fieldPosition="0">
        <references count="2">
          <reference field="4294967294" count="1" selected="0">
            <x v="0"/>
          </reference>
          <reference field="0" count="1" selected="0">
            <x v="3"/>
          </reference>
        </references>
      </pivotArea>
    </chartFormat>
    <chartFormat chart="2" format="13">
      <pivotArea type="data" outline="0" fieldPosition="0">
        <references count="2">
          <reference field="4294967294" count="1" selected="0">
            <x v="0"/>
          </reference>
          <reference field="0" count="1" selected="0">
            <x v="4"/>
          </reference>
        </references>
      </pivotArea>
    </chartFormat>
    <chartFormat chart="2" format="14">
      <pivotArea type="data" outline="0" fieldPosition="0">
        <references count="2">
          <reference field="4294967294" count="1" selected="0">
            <x v="0"/>
          </reference>
          <reference field="0" count="1" selected="0">
            <x v="5"/>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grad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number_of_tries" xr10:uid="{EE0836FE-5DCC-489C-A752-816322A94CE0}" sourceName="[SportClimbing].[Total number of tries]">
  <pivotTables>
    <pivotTable tabId="16" name="Count per belayer"/>
    <pivotTable tabId="16" name="Count per year"/>
    <pivotTable tabId="16" name="Count per month"/>
    <pivotTable tabId="16" name="Count per crag"/>
    <pivotTable tabId="16" name="Count per country"/>
    <pivotTable tabId="16" name="Count per number of attempts"/>
    <pivotTable tabId="16" name="Count per grade"/>
    <pivotTable tabId="16" name="Count per height"/>
  </pivotTables>
  <data>
    <olap pivotCacheId="1592332265">
      <levels count="2">
        <level uniqueName="[SportClimbing].[Total number of tries].[(All)]" sourceCaption="(All)" count="0"/>
        <level uniqueName="[SportClimbing].[Total number of tries].[Total number of tries]" sourceCaption="Total number of tries" count="13">
          <ranges>
            <range startItem="0">
              <i n="[SportClimbing].[Total number of tries].&amp;[10]" c="10"/>
              <i n="[SportClimbing].[Total number of tries].&amp;[12]" c="12"/>
              <i n="[SportClimbing].[Total number of tries].&amp;[14]" c="14"/>
              <i n="[SportClimbing].[Total number of tries].&amp;[2]" c="2"/>
              <i n="[SportClimbing].[Total number of tries].&amp;[3]" c="3"/>
              <i n="[SportClimbing].[Total number of tries].&amp;[4]" c="4"/>
              <i n="[SportClimbing].[Total number of tries].&amp;[5]" c="5"/>
              <i n="[SportClimbing].[Total number of tries].&amp;[50]" c="50"/>
              <i n="[SportClimbing].[Total number of tries].&amp;[6]" c="6"/>
              <i n="[SportClimbing].[Total number of tries].&amp;[7]" c="7"/>
              <i n="[SportClimbing].[Total number of tries].&amp;[8]" c="8"/>
              <i n="[SportClimbing].[Total number of tries].&amp;[flash]" c="flash"/>
              <i n="[SportClimbing].[Total number of tries].&amp;[onsight]" c="onsight"/>
            </range>
          </ranges>
        </level>
      </levels>
      <selections count="1">
        <selection n="[SportClimbing].[Total number of tries].[All]"/>
      </selections>
    </olap>
  </data>
  <extLst>
    <x:ext xmlns:x15="http://schemas.microsoft.com/office/spreadsheetml/2010/11/main" uri="{470722E0-AACD-4C17-9CDC-17EF765DBC7E}">
      <x15:slicerCacheHideItemsWithNoData count="1">
        <x15:slicerCacheOlapLevelName uniqueName="[SportClimbing].[Total number of tries].[Total number of tries]"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3ADBF717-C83E-4FF2-9F57-A109611EAA67}" sourceName="[SportClimbing].[Grade]">
  <pivotTables>
    <pivotTable tabId="16" name="Count per belayer"/>
    <pivotTable tabId="16" name="Count per year"/>
    <pivotTable tabId="16" name="Count per month"/>
    <pivotTable tabId="16" name="Count per crag"/>
    <pivotTable tabId="16" name="Count per country"/>
    <pivotTable tabId="16" name="Count per number of attempts"/>
    <pivotTable tabId="16" name="Count per grade"/>
    <pivotTable tabId="16" name="Count per height"/>
  </pivotTables>
  <data>
    <olap pivotCacheId="1592332265">
      <levels count="2">
        <level uniqueName="[SportClimbing].[Grade].[(All)]" sourceCaption="(All)" count="0"/>
        <level uniqueName="[SportClimbing].[Grade].[Grade]" sourceCaption="Grade" count="6">
          <ranges>
            <range startItem="0">
              <i n="[SportClimbing].[Grade].&amp;[7a]" c="7a"/>
              <i n="[SportClimbing].[Grade].&amp;[7a+]" c="7a+"/>
              <i n="[SportClimbing].[Grade].&amp;[7b]" c="7b"/>
              <i n="[SportClimbing].[Grade].&amp;[7b+]" c="7b+"/>
              <i n="[SportClimbing].[Grade].&amp;[7c]" c="7c"/>
              <i n="[SportClimbing].[Grade].&amp;[7c+]" c="7c+"/>
            </range>
          </ranges>
        </level>
      </levels>
      <selections count="1">
        <selection n="[SportClimbing].[Grade].[All]"/>
      </selections>
    </olap>
  </data>
  <extLst>
    <x:ext xmlns:x15="http://schemas.microsoft.com/office/spreadsheetml/2010/11/main" uri="{470722E0-AACD-4C17-9CDC-17EF765DBC7E}">
      <x15:slicerCacheHideItemsWithNoData count="1">
        <x15:slicerCacheOlapLevelName uniqueName="[SportClimbing].[Grade].[Grad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ag" xr10:uid="{57957EA0-0BAF-4904-9BB8-E48552AC0E2E}" sourceName="[SportClimbing].[Crag]">
  <pivotTables>
    <pivotTable tabId="16" name="Count per belayer"/>
    <pivotTable tabId="16" name="Count per year"/>
    <pivotTable tabId="16" name="Count per month"/>
    <pivotTable tabId="16" name="Count per crag"/>
    <pivotTable tabId="16" name="Count per country"/>
    <pivotTable tabId="16" name="Count per number of attempts"/>
    <pivotTable tabId="16" name="Count per grade"/>
    <pivotTable tabId="16" name="Count per height"/>
  </pivotTables>
  <data>
    <olap pivotCacheId="1592332265">
      <levels count="2">
        <level uniqueName="[SportClimbing].[Crag].[(All)]" sourceCaption="(All)" count="0"/>
        <level uniqueName="[SportClimbing].[Crag].[Crag]" sourceCaption="Crag" count="35">
          <ranges>
            <range startItem="0">
              <i n="[SportClimbing].[Crag].&amp;[Arbolí]" c="Arbolí"/>
              <i n="[SportClimbing].[Crag].&amp;[Atlantida]" c="Atlantida"/>
              <i n="[SportClimbing].[Crag].&amp;[Berglsteinersee]" c="Berglsteinersee"/>
              <i n="[SportClimbing].[Crag].&amp;[Bichlersee]" c="Bichlersee"/>
              <i n="[SportClimbing].[Crag].&amp;[Can Paulet]" c="Can Paulet"/>
              <i n="[SportClimbing].[Crag].&amp;[Carol]" c="Carol"/>
              <i n="[SportClimbing].[Crag].&amp;[Cavallers]" c="Cavallers"/>
              <i n="[SportClimbing].[Crag].&amp;[Chulilla]" c="Chulilla"/>
              <i n="[SportClimbing].[Crag].&amp;[Collegats]" c="Collegats"/>
              <i n="[SportClimbing].[Crag].&amp;[Fenda de Arrabida]" c="Fenda de Arrabida"/>
              <i n="[SportClimbing].[Crag].&amp;[Font Soleia]" c="Font Soleia"/>
              <i n="[SportClimbing].[Crag].&amp;[Garraf]" c="Garraf"/>
              <i n="[SportClimbing].[Crag].&amp;[Gelida]" c="Gelida"/>
              <i n="[SportClimbing].[Crag].&amp;[Gorges de la Cesse]" c="Gorges de la Cesse"/>
              <i n="[SportClimbing].[Crag].&amp;[Grau dels matxos]" c="Grau dels matxos"/>
              <i n="[SportClimbing].[Crag].&amp;[Hundepension]" c="Hundepension"/>
              <i n="[SportClimbing].[Crag].&amp;[Le Coupeau]" c="Le Coupeau"/>
              <i n="[SportClimbing].[Crag].&amp;[Le Fayet]" c="Le Fayet"/>
              <i n="[SportClimbing].[Crag].&amp;[Mallorca]" c="Mallorca"/>
              <i n="[SportClimbing].[Crag].&amp;[Margalef]" c="Margalef"/>
              <i n="[SportClimbing].[Crag].&amp;[Martinswand]" c="Martinswand"/>
              <i n="[SportClimbing].[Crag].&amp;[Marxuquera]" c="Marxuquera"/>
              <i n="[SportClimbing].[Crag].&amp;[Montserrat norte]" c="Montserrat norte"/>
              <i n="[SportClimbing].[Crag].&amp;[Montserrat sur]" c="Montserrat sur"/>
              <i n="[SportClimbing].[Crag].&amp;[Ötztal]" c="Ötztal"/>
              <i n="[SportClimbing].[Crag].&amp;[Penyes Aragonesas (Castellón)]" c="Penyes Aragonesas (Castellón)"/>
              <i n="[SportClimbing].[Crag].&amp;[Roc d'Anglars]" c="Roc d'Anglars"/>
              <i n="[SportClimbing].[Crag].&amp;[Roc de la Lluna]" c="Roc de la Lluna"/>
              <i n="[SportClimbing].[Crag].&amp;[Rodellar]" c="Rodellar"/>
              <i n="[SportClimbing].[Crag].&amp;[Sadernes]" c="Sadernes"/>
              <i n="[SportClimbing].[Crag].&amp;[Siurana]" c="Siurana"/>
              <i n="[SportClimbing].[Crag].&amp;[Starkenbach]" c="Starkenbach"/>
              <i n="[SportClimbing].[Crag].&amp;[Unterinn]" c="Unterinn"/>
              <i n="[SportClimbing].[Crag].&amp;[Zillertal - Astholz]" c="Zillertal - Astholz"/>
              <i n="[SportClimbing].[Crag].&amp;[Zillertal - Ewige Jagdgründe]" c="Zillertal - Ewige Jagdgründe"/>
            </range>
          </ranges>
        </level>
      </levels>
      <selections count="1">
        <selection n="[SportClimbing].[Crag].[All]"/>
      </selections>
    </olap>
  </data>
  <extLst>
    <x:ext xmlns:x15="http://schemas.microsoft.com/office/spreadsheetml/2010/11/main" uri="{470722E0-AACD-4C17-9CDC-17EF765DBC7E}">
      <x15:slicerCacheHideItemsWithNoData count="1">
        <x15:slicerCacheOlapLevelName uniqueName="[SportClimbing].[Crag].[Crag]"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2C6E0E4A-8119-4FCD-81C7-2CEF328A1A3B}" sourceName="[Years].[YEARS]">
  <pivotTables>
    <pivotTable tabId="16" name="Count per belayer"/>
    <pivotTable tabId="16" name="Count per year"/>
    <pivotTable tabId="16" name="Count per month"/>
    <pivotTable tabId="16" name="Count per crag"/>
    <pivotTable tabId="16" name="Count per country"/>
    <pivotTable tabId="16" name="Count per number of attempts"/>
    <pivotTable tabId="16" name="Count per grade"/>
    <pivotTable tabId="16" name="Count per height"/>
  </pivotTables>
  <data>
    <olap pivotCacheId="1592332265">
      <levels count="2">
        <level uniqueName="[Years].[YEARS].[(All)]" sourceCaption="(All)" count="0"/>
        <level uniqueName="[Years].[YEARS].[YEARS]" sourceCaption="YEARS" count="19">
          <ranges>
            <range startItem="0">
              <i n="[Years].[YEARS].&amp;[2006]" c="2006"/>
              <i n="[Years].[YEARS].&amp;[2007]" c="2007"/>
              <i n="[Years].[YEARS].&amp;[2008]" c="2008"/>
              <i n="[Years].[YEARS].&amp;[2011]" c="2011"/>
              <i n="[Years].[YEARS].&amp;[2012]" c="2012"/>
              <i n="[Years].[YEARS].&amp;[2013]" c="2013"/>
              <i n="[Years].[YEARS].&amp;[2016]" c="2016"/>
              <i n="[Years].[YEARS].&amp;[2017]" c="2017"/>
              <i n="[Years].[YEARS].&amp;[2018]" c="2018"/>
              <i n="[Years].[YEARS].&amp;[2019]" c="2019"/>
              <i n="[Years].[YEARS].&amp;[2020]" c="2020"/>
              <i n="[Years].[YEARS].&amp;[2021]" c="2021"/>
              <i n="[Years].[YEARS].&amp;[2022]" c="2022"/>
              <i n="[Years].[YEARS].&amp;[2023]" c="2023"/>
              <i n="[Years].[YEARS].&amp;[2024]" c="2024"/>
              <i n="[Years].[YEARS].&amp;[2009]" c="2009" nd="1"/>
              <i n="[Years].[YEARS].&amp;[2010]" c="2010" nd="1"/>
              <i n="[Years].[YEARS].&amp;[2014]" c="2014" nd="1"/>
              <i n="[Years].[YEARS].&amp;[2015]" c="2015" nd="1"/>
            </range>
          </ranges>
        </level>
      </levels>
      <selections count="1">
        <selection n="[Years].[YEARS].[All]"/>
      </selections>
    </olap>
  </data>
  <extLst>
    <x:ext xmlns:x15="http://schemas.microsoft.com/office/spreadsheetml/2010/11/main" uri="{470722E0-AACD-4C17-9CDC-17EF765DBC7E}">
      <x15:slicerCacheHideItemsWithNoData count="1">
        <x15:slicerCacheOlapLevelName uniqueName="[Years].[YEARS].[YEARS]" count="4"/>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layer1" xr10:uid="{CE44DC9C-25BA-4852-A339-E86B221485AA}" sourceName="[SportClimbing].[Belayer]">
  <pivotTables>
    <pivotTable tabId="16" name="Count per number of attempts"/>
    <pivotTable tabId="16" name="Count per country"/>
    <pivotTable tabId="16" name="Count per crag"/>
    <pivotTable tabId="16" name="Count per month"/>
    <pivotTable tabId="16" name="Count per year"/>
    <pivotTable tabId="16" name="Count per belayer"/>
    <pivotTable tabId="16" name="Count per grade"/>
    <pivotTable tabId="16" name="Count per height"/>
  </pivotTables>
  <data>
    <olap pivotCacheId="1592332265">
      <levels count="2">
        <level uniqueName="[SportClimbing].[Belayer].[(All)]" sourceCaption="(All)" count="0"/>
        <level uniqueName="[SportClimbing].[Belayer].[Belayer]" sourceCaption="Belayer" count="48">
          <ranges>
            <range startItem="0">
              <i n="[SportClimbing].[Belayer].&amp;[Alexandre Marques]" c="Alexandre Marques"/>
              <i n="[SportClimbing].[Belayer].&amp;[Andres Villarroel]" c="Andres Villarroel"/>
              <i n="[SportClimbing].[Belayer].&amp;[Angel]" c="Angel"/>
              <i n="[SportClimbing].[Belayer].&amp;[Antonin]" c="Antonin"/>
              <i n="[SportClimbing].[Belayer].&amp;[Asier]" c="Asier"/>
              <i n="[SportClimbing].[Belayer].&amp;[Bernardo]" c="Bernardo"/>
              <i n="[SportClimbing].[Belayer].&amp;[Betka]" c="Betka"/>
              <i n="[SportClimbing].[Belayer].&amp;[Byron]" c="Byron"/>
              <i n="[SportClimbing].[Belayer].&amp;[Chris Awe]" c="Chris Awe"/>
              <i n="[SportClimbing].[Belayer].&amp;[Chris Knight]" c="Chris Knight"/>
              <i n="[SportClimbing].[Belayer].&amp;[Daniel Perez]" c="Daniel Perez"/>
              <i n="[SportClimbing].[Belayer].&amp;[Dave]" c="Dave"/>
              <i n="[SportClimbing].[Belayer].&amp;[David Valls]" c="David Valls"/>
              <i n="[SportClimbing].[Belayer].&amp;[Donald]" c="Donald"/>
              <i n="[SportClimbing].[Belayer].&amp;[Gabo]" c="Gabo"/>
              <i n="[SportClimbing].[Belayer].&amp;[Guhlm]" c="Guhlm"/>
              <i n="[SportClimbing].[Belayer].&amp;[Gustavo]" c="Gustavo"/>
              <i n="[SportClimbing].[Belayer].&amp;[Guy]" c="Guy"/>
              <i n="[SportClimbing].[Belayer].&amp;[Henry]" c="Henry"/>
              <i n="[SportClimbing].[Belayer].&amp;[Hervé]" c="Hervé"/>
              <i n="[SportClimbing].[Belayer].&amp;[Inti]" c="Inti"/>
              <i n="[SportClimbing].[Belayer].&amp;[Juan]" c="Juan"/>
              <i n="[SportClimbing].[Belayer].&amp;[Juman]" c="Juman"/>
              <i n="[SportClimbing].[Belayer].&amp;[Karla Mexicana]" c="Karla Mexicana"/>
              <i n="[SportClimbing].[Belayer].&amp;[Kat]" c="Kat"/>
              <i n="[SportClimbing].[Belayer].&amp;[Kathy]" c="Kathy"/>
              <i n="[SportClimbing].[Belayer].&amp;[Kati Golovina]" c="Kati Golovina"/>
              <i n="[SportClimbing].[Belayer].&amp;[Klaus Charfreitag]" c="Klaus Charfreitag"/>
              <i n="[SportClimbing].[Belayer].&amp;[Laila]" c="Laila"/>
              <i n="[SportClimbing].[Belayer].&amp;[Lena]" c="Lena"/>
              <i n="[SportClimbing].[Belayer].&amp;[Lydia]" c="Lydia"/>
              <i n="[SportClimbing].[Belayer].&amp;[Marc Ros]" c="Marc Ros"/>
              <i n="[SportClimbing].[Belayer].&amp;[Martyn]" c="Martyn"/>
              <i n="[SportClimbing].[Belayer].&amp;[Nadine]" c="Nadine"/>
              <i n="[SportClimbing].[Belayer].&amp;[Natasha]" c="Natasha"/>
              <i n="[SportClimbing].[Belayer].&amp;[Patrick]" c="Patrick"/>
              <i n="[SportClimbing].[Belayer].&amp;[Pelu]" c="Pelu"/>
              <i n="[SportClimbing].[Belayer].&amp;[Sean]" c="Sean"/>
              <i n="[SportClimbing].[Belayer].&amp;[Shyamal]" c="Shyamal"/>
              <i n="[SportClimbing].[Belayer].&amp;[Teddy]" c="Teddy"/>
              <i n="[SportClimbing].[Belayer].&amp;[Thomas Bur]" c="Thomas Bur"/>
              <i n="[SportClimbing].[Belayer].&amp;[Tibor]" c="Tibor"/>
              <i n="[SportClimbing].[Belayer].&amp;[Tieme]" c="Tieme"/>
              <i n="[SportClimbing].[Belayer].&amp;[Ulises]" c="Ulises"/>
              <i n="[SportClimbing].[Belayer].&amp;[Vittorio]" c="Vittorio"/>
              <i n="[SportClimbing].[Belayer].&amp;[water solo]" c="water solo"/>
              <i n="[SportClimbing].[Belayer].&amp;[Will]" c="Will"/>
              <i n="[SportClimbing].[Belayer].&amp;[Yoel]" c="Yoel"/>
            </range>
          </ranges>
        </level>
      </levels>
      <selections count="1">
        <selection n="[SportClimbing].[Belayer].[All]"/>
      </selections>
    </olap>
  </data>
  <extLst>
    <x:ext xmlns:x15="http://schemas.microsoft.com/office/spreadsheetml/2010/11/main" uri="{470722E0-AACD-4C17-9CDC-17EF765DBC7E}">
      <x15:slicerCacheHideItemsWithNoData count="1">
        <x15:slicerCacheOlapLevelName uniqueName="[SportClimbing].[Belayer].[Belayer]"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ight__m" xr10:uid="{D38D332B-CCF9-44BD-A0E1-616CF09F8F19}" sourceName="[SportClimbing].[Height (m)]">
  <pivotTables>
    <pivotTable tabId="16" name="Count per belayer"/>
    <pivotTable tabId="16" name="Count per year"/>
    <pivotTable tabId="16" name="Count per month"/>
    <pivotTable tabId="16" name="Count per crag"/>
    <pivotTable tabId="16" name="Count per country"/>
    <pivotTable tabId="16" name="Count per number of attempts"/>
    <pivotTable tabId="16" name="Count per grade"/>
    <pivotTable tabId="16" name="Count per height"/>
  </pivotTables>
  <data>
    <olap pivotCacheId="1592332265">
      <levels count="2">
        <level uniqueName="[SportClimbing].[Height (m)].[(All)]" sourceCaption="(All)" count="0"/>
        <level uniqueName="[SportClimbing].[Height (m)].[Height (m)]" sourceCaption="Height (m)" count="18">
          <ranges>
            <range startItem="0">
              <i n="[SportClimbing].[Height (m)].&amp;[10]" c="10"/>
              <i n="[SportClimbing].[Height (m)].&amp;[12]" c="12"/>
              <i n="[SportClimbing].[Height (m)].&amp;[13]" c="13"/>
              <i n="[SportClimbing].[Height (m)].&amp;[15]" c="15"/>
              <i n="[SportClimbing].[Height (m)].&amp;[16]" c="16"/>
              <i n="[SportClimbing].[Height (m)].&amp;[18]" c="18"/>
              <i n="[SportClimbing].[Height (m)].&amp;[20]" c="20"/>
              <i n="[SportClimbing].[Height (m)].&amp;[22]" c="22"/>
              <i n="[SportClimbing].[Height (m)].&amp;[23]" c="23"/>
              <i n="[SportClimbing].[Height (m)].&amp;[24]" c="24"/>
              <i n="[SportClimbing].[Height (m)].&amp;[25]" c="25"/>
              <i n="[SportClimbing].[Height (m)].&amp;[27]" c="27"/>
              <i n="[SportClimbing].[Height (m)].&amp;[28]" c="28"/>
              <i n="[SportClimbing].[Height (m)].&amp;[30]" c="30"/>
              <i n="[SportClimbing].[Height (m)].&amp;[32]" c="32"/>
              <i n="[SportClimbing].[Height (m)].&amp;[35]" c="35"/>
              <i n="[SportClimbing].[Height (m)].&amp;[38]" c="38"/>
              <i n="[SportClimbing].[Height (m)].&amp;[40]" c="40"/>
            </range>
          </ranges>
        </level>
      </levels>
      <selections count="1">
        <selection n="[SportClimbing].[Height (m)].[All]"/>
      </selections>
    </olap>
  </data>
  <extLst>
    <x:ext xmlns:x15="http://schemas.microsoft.com/office/spreadsheetml/2010/11/main" uri="{470722E0-AACD-4C17-9CDC-17EF765DBC7E}">
      <x15:slicerCacheHideItemsWithNoData count="1">
        <x15:slicerCacheOlapLevelName uniqueName="[SportClimbing].[Height (m)].[Height (m)]"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 number of tries" xr10:uid="{DC031239-5696-4400-94A8-168247819DF2}" cache="Slicer_Total_number_of_tries" caption="Total number of tries" columnCount="3" level="1" style="SlicerStyleDark4" rowHeight="225425"/>
  <slicer name="Grade" xr10:uid="{C9D86EF3-DA22-4E79-9417-61ECB4BE31B2}" cache="Slicer_Grade" caption="Grade" columnCount="3" level="1" style="SlicerStyleDark1" rowHeight="225425"/>
  <slicer name="Crag" xr10:uid="{57EE081A-5355-4C6F-AF2A-30C624F4D53F}" cache="Slicer_Crag" caption="Crag" columnCount="5" level="1" style="SlicerStyleDark2 2" rowHeight="225425"/>
  <slicer name="YEARS" xr10:uid="{9C5CB6E8-0DB1-4CE8-B125-C3696FFEC8D3}" cache="Slicer_YEARS" caption="Year" columnCount="4" level="1" style="SlicerStyleDark6" rowHeight="225425"/>
  <slicer name="Belayer" xr10:uid="{6A73B54E-930C-4E8F-9CD2-F22A2152753F}" cache="Slicer_Belayer1" caption="Belayer" columnCount="4" level="1" style="Belayer" rowHeight="225425"/>
  <slicer name="Height (m)" xr10:uid="{1C541FAA-BC74-4DDB-A62D-1E2A3A72EDEC}" cache="Slicer_Height__m" caption="Height (m)" columnCount="4" level="1" style="SlicerStyleDark5"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0000000}" name="SportClimbing" displayName="SportClimbing" ref="A1:N164" totalsRowShown="0" headerRowDxfId="33" dataDxfId="32">
  <autoFilter ref="A1:N164" xr:uid="{00000000-0009-0000-0100-00000B000000}"/>
  <tableColumns count="14">
    <tableColumn id="1" xr3:uid="{00000000-0010-0000-0000-000001000000}" name="Day" dataDxfId="31"/>
    <tableColumn id="2" xr3:uid="{00000000-0010-0000-0000-000002000000}" name="Month" dataDxfId="30"/>
    <tableColumn id="3" xr3:uid="{00000000-0010-0000-0000-000003000000}" name="Year" dataDxfId="29"/>
    <tableColumn id="4" xr3:uid="{00000000-0010-0000-0000-000004000000}" name="Route name" dataDxfId="28"/>
    <tableColumn id="5" xr3:uid="{00000000-0010-0000-0000-000005000000}" name="Grade" dataDxfId="27"/>
    <tableColumn id="11" xr3:uid="{BFFEE807-DBDA-4F0E-AB51-6D193DCB058B}" name="Country" dataDxfId="26"/>
    <tableColumn id="6" xr3:uid="{00000000-0010-0000-0000-000006000000}" name="Crag" dataDxfId="25"/>
    <tableColumn id="7" xr3:uid="{00000000-0010-0000-0000-000007000000}" name="Sector" dataDxfId="24"/>
    <tableColumn id="8" xr3:uid="{00000000-0010-0000-0000-000008000000}" name="Height (m)" dataDxfId="23"/>
    <tableColumn id="12" xr3:uid="{81841973-0EB5-42FD-BFDD-2B7B229B7F5E}" name="Height range (m)" dataDxfId="2">
      <calculatedColumnFormula>IF(SportClimbing[[#This Row],[Height (m)]]&lt;11, "0-10", IF(SportClimbing[[#This Row],[Height (m)]]&lt;16, "11-15", IF(SportClimbing[[#This Row],[Height (m)]]&lt;21, "16-20", IF(SportClimbing[[#This Row],[Height (m)]]&lt;26, "21-25", IF(SportClimbing[[#This Row],[Height (m)]]&lt;31, "26-30", IF(SportClimbing[[#This Row],[Height (m)]]&lt;36, "31-35", "35+"))))))</calculatedColumnFormula>
    </tableColumn>
    <tableColumn id="9" xr3:uid="{00000000-0010-0000-0000-000009000000}" name="Belayer" dataDxfId="22"/>
    <tableColumn id="10" xr3:uid="{00000000-0010-0000-0000-00000A000000}" name="Total number of tries" dataDxfId="21"/>
    <tableColumn id="13" xr3:uid="{CFDCCC54-2F7A-4831-BA52-05C63F2A3A19}" name="Tries num. only excl. outliers" dataDxfId="20">
      <calculatedColumnFormula>IF(ISNUMBER(SportClimbing[[#This Row],[Total number of tries]])=TRUE, SportClimbing[[#This Row],[Total number of tries]], 1)</calculatedColumnFormula>
    </tableColumn>
    <tableColumn id="14" xr3:uid="{A0FF27BE-EC33-40AC-AEF4-B5788A5C4E1F}" name="onsight/flash/redpoint" dataDxfId="19">
      <calculatedColumnFormula>IF(ISNUMBER(SportClimbing[[#This Row],[Total number of tries]])=TRUE, "redpoint", SportClimbing[[#This Row],[Total number of tries]])</calculatedColumnFormula>
    </tableColumn>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BDA1C8-67BC-46A4-B59F-88BB6F02F3A5}" name="YEARS" displayName="YEARS" ref="A1:A20" totalsRowShown="0">
  <autoFilter ref="A1:A20" xr:uid="{5DBDA1C8-67BC-46A4-B59F-88BB6F02F3A5}"/>
  <tableColumns count="1">
    <tableColumn id="1" xr3:uid="{94E9D351-C9E9-4065-813F-F63DB1439259}" name="YEAR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5CDF67-69C6-4F8E-8866-17A2301F4074}" name="MONTHS" displayName="MONTHS" ref="C1:E13" totalsRowShown="0">
  <autoFilter ref="C1:E13" xr:uid="{F65CDF67-69C6-4F8E-8866-17A2301F4074}"/>
  <tableColumns count="3">
    <tableColumn id="1" xr3:uid="{077EAEE1-3C25-4029-8A12-05952909279A}" name="MONTHS 1"/>
    <tableColumn id="2" xr3:uid="{48F14ADA-60D5-42F2-B026-D004D0FF61D3}" name="MONTHS 2"/>
    <tableColumn id="3" xr3:uid="{6220A5CE-1022-4C93-A397-A38BF650EDBE}" name="MONTHS 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E91DC0-84F5-47BE-B79E-2355DF0C3A3F}" name="GRADES" displayName="GRADES" ref="G1:G7" totalsRowShown="0">
  <autoFilter ref="G1:G7" xr:uid="{C5E91DC0-84F5-47BE-B79E-2355DF0C3A3F}"/>
  <tableColumns count="1">
    <tableColumn id="1" xr3:uid="{1476F114-40F1-4E3E-BADA-69DE0D8C9ED5}" name="GRADES"/>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vmlDrawing" Target="../drawings/vmlDrawing1.v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A1:N164"/>
  <sheetViews>
    <sheetView showGridLines="0" zoomScaleNormal="100" workbookViewId="0">
      <pane ySplit="1" topLeftCell="A2" activePane="bottomLeft" state="frozen"/>
      <selection pane="bottomLeft" activeCell="J2" sqref="J2"/>
    </sheetView>
  </sheetViews>
  <sheetFormatPr defaultColWidth="11.5703125" defaultRowHeight="12.75" x14ac:dyDescent="0.2"/>
  <cols>
    <col min="1" max="1" width="9.85546875" bestFit="1" customWidth="1"/>
    <col min="2" max="2" width="8.85546875" bestFit="1" customWidth="1"/>
    <col min="3" max="3" width="7.140625" bestFit="1" customWidth="1"/>
    <col min="4" max="4" width="34.5703125" bestFit="1" customWidth="1"/>
    <col min="5" max="5" width="8.5703125" bestFit="1" customWidth="1"/>
    <col min="6" max="6" width="10.7109375" bestFit="1" customWidth="1"/>
    <col min="7" max="7" width="27.7109375" bestFit="1" customWidth="1"/>
    <col min="8" max="8" width="29.28515625" bestFit="1" customWidth="1"/>
    <col min="9" max="9" width="12.28515625" bestFit="1" customWidth="1"/>
    <col min="10" max="10" width="18" bestFit="1" customWidth="1"/>
    <col min="11" max="11" width="17.42578125" bestFit="1" customWidth="1"/>
    <col min="12" max="12" width="22.42578125" bestFit="1" customWidth="1"/>
    <col min="13" max="13" width="30.140625" bestFit="1" customWidth="1"/>
    <col min="14" max="14" width="23.140625" bestFit="1" customWidth="1"/>
  </cols>
  <sheetData>
    <row r="1" spans="1:14" x14ac:dyDescent="0.2">
      <c r="A1" t="s">
        <v>136</v>
      </c>
      <c r="B1" t="s">
        <v>137</v>
      </c>
      <c r="C1" t="s">
        <v>138</v>
      </c>
      <c r="D1" t="s">
        <v>139</v>
      </c>
      <c r="E1" t="s">
        <v>140</v>
      </c>
      <c r="F1" t="s">
        <v>260</v>
      </c>
      <c r="G1" t="s">
        <v>141</v>
      </c>
      <c r="H1" t="s">
        <v>142</v>
      </c>
      <c r="I1" t="s">
        <v>143</v>
      </c>
      <c r="J1" t="s">
        <v>379</v>
      </c>
      <c r="K1" t="s">
        <v>144</v>
      </c>
      <c r="L1" t="s">
        <v>145</v>
      </c>
      <c r="M1" s="11" t="s">
        <v>411</v>
      </c>
      <c r="N1" s="20" t="s">
        <v>404</v>
      </c>
    </row>
    <row r="2" spans="1:14" x14ac:dyDescent="0.2">
      <c r="B2" t="s">
        <v>366</v>
      </c>
      <c r="C2">
        <v>2006</v>
      </c>
      <c r="D2" t="s">
        <v>2</v>
      </c>
      <c r="E2" t="s">
        <v>3</v>
      </c>
      <c r="F2" t="s">
        <v>261</v>
      </c>
      <c r="G2" t="s">
        <v>1</v>
      </c>
      <c r="H2" t="s">
        <v>4</v>
      </c>
      <c r="I2">
        <v>15</v>
      </c>
      <c r="J2" t="str">
        <f>IF(SportClimbing[[#This Row],[Height (m)]]&lt;11, "0-10", IF(SportClimbing[[#This Row],[Height (m)]]&lt;16, "11-15", IF(SportClimbing[[#This Row],[Height (m)]]&lt;21, "16-20", IF(SportClimbing[[#This Row],[Height (m)]]&lt;26, "21-25", IF(SportClimbing[[#This Row],[Height (m)]]&lt;31, "26-30", IF(SportClimbing[[#This Row],[Height (m)]]&lt;36, "31-35", "35+"))))))</f>
        <v>11-15</v>
      </c>
      <c r="K2" t="s">
        <v>10</v>
      </c>
      <c r="L2">
        <v>7</v>
      </c>
      <c r="M2" s="20">
        <f>IF(ISNUMBER(SportClimbing[[#This Row],[Total number of tries]])=TRUE, SportClimbing[[#This Row],[Total number of tries]], 1)</f>
        <v>7</v>
      </c>
      <c r="N2" s="20" t="str">
        <f>IF(ISNUMBER(SportClimbing[[#This Row],[Total number of tries]])=TRUE, "redpoint", SportClimbing[[#This Row],[Total number of tries]])</f>
        <v>redpoint</v>
      </c>
    </row>
    <row r="3" spans="1:14" x14ac:dyDescent="0.2">
      <c r="B3" t="s">
        <v>366</v>
      </c>
      <c r="C3">
        <v>2007</v>
      </c>
      <c r="D3" t="s">
        <v>5</v>
      </c>
      <c r="E3" t="s">
        <v>3</v>
      </c>
      <c r="F3" t="s">
        <v>261</v>
      </c>
      <c r="G3" t="s">
        <v>1</v>
      </c>
      <c r="H3" t="s">
        <v>4</v>
      </c>
      <c r="I3">
        <v>25</v>
      </c>
      <c r="J3" t="str">
        <f>IF(SportClimbing[[#This Row],[Height (m)]]&lt;11, "0-10", IF(SportClimbing[[#This Row],[Height (m)]]&lt;16, "11-15", IF(SportClimbing[[#This Row],[Height (m)]]&lt;21, "16-20", IF(SportClimbing[[#This Row],[Height (m)]]&lt;26, "21-25", IF(SportClimbing[[#This Row],[Height (m)]]&lt;31, "26-30", IF(SportClimbing[[#This Row],[Height (m)]]&lt;36, "31-35", "35+"))))))</f>
        <v>21-25</v>
      </c>
      <c r="K3" t="s">
        <v>6</v>
      </c>
      <c r="L3">
        <v>4</v>
      </c>
      <c r="M3" s="20">
        <f>IF(ISNUMBER(SportClimbing[[#This Row],[Total number of tries]])=TRUE, SportClimbing[[#This Row],[Total number of tries]], 1)</f>
        <v>4</v>
      </c>
      <c r="N3" s="20" t="str">
        <f>IF(ISNUMBER(SportClimbing[[#This Row],[Total number of tries]])=TRUE, "redpoint", SportClimbing[[#This Row],[Total number of tries]])</f>
        <v>redpoint</v>
      </c>
    </row>
    <row r="4" spans="1:14" x14ac:dyDescent="0.2">
      <c r="B4" t="s">
        <v>369</v>
      </c>
      <c r="C4">
        <v>2008</v>
      </c>
      <c r="D4" t="s">
        <v>7</v>
      </c>
      <c r="E4" t="s">
        <v>3</v>
      </c>
      <c r="F4" t="s">
        <v>261</v>
      </c>
      <c r="G4" t="s">
        <v>8</v>
      </c>
      <c r="H4" t="s">
        <v>9</v>
      </c>
      <c r="I4">
        <v>25</v>
      </c>
      <c r="J4" t="str">
        <f>IF(SportClimbing[[#This Row],[Height (m)]]&lt;11, "0-10", IF(SportClimbing[[#This Row],[Height (m)]]&lt;16, "11-15", IF(SportClimbing[[#This Row],[Height (m)]]&lt;21, "16-20", IF(SportClimbing[[#This Row],[Height (m)]]&lt;26, "21-25", IF(SportClimbing[[#This Row],[Height (m)]]&lt;31, "26-30", IF(SportClimbing[[#This Row],[Height (m)]]&lt;36, "31-35", "35+"))))))</f>
        <v>21-25</v>
      </c>
      <c r="K4" t="s">
        <v>10</v>
      </c>
      <c r="L4" t="s">
        <v>11</v>
      </c>
      <c r="M4" s="20">
        <f>IF(ISNUMBER(SportClimbing[[#This Row],[Total number of tries]])=TRUE, SportClimbing[[#This Row],[Total number of tries]], 1)</f>
        <v>1</v>
      </c>
      <c r="N4" s="20" t="str">
        <f>IF(ISNUMBER(SportClimbing[[#This Row],[Total number of tries]])=TRUE, "redpoint", SportClimbing[[#This Row],[Total number of tries]])</f>
        <v>flash</v>
      </c>
    </row>
    <row r="5" spans="1:14" x14ac:dyDescent="0.2">
      <c r="B5" t="s">
        <v>155</v>
      </c>
      <c r="C5">
        <v>2008</v>
      </c>
      <c r="D5" t="s">
        <v>225</v>
      </c>
      <c r="E5" t="s">
        <v>3</v>
      </c>
      <c r="F5" t="s">
        <v>261</v>
      </c>
      <c r="G5" t="s">
        <v>12</v>
      </c>
      <c r="H5" t="s">
        <v>0</v>
      </c>
      <c r="I5">
        <v>18</v>
      </c>
      <c r="J5" t="str">
        <f>IF(SportClimbing[[#This Row],[Height (m)]]&lt;11, "0-10", IF(SportClimbing[[#This Row],[Height (m)]]&lt;16, "11-15", IF(SportClimbing[[#This Row],[Height (m)]]&lt;21, "16-20", IF(SportClimbing[[#This Row],[Height (m)]]&lt;26, "21-25", IF(SportClimbing[[#This Row],[Height (m)]]&lt;31, "26-30", IF(SportClimbing[[#This Row],[Height (m)]]&lt;36, "31-35", "35+"))))))</f>
        <v>16-20</v>
      </c>
      <c r="K5" t="s">
        <v>13</v>
      </c>
      <c r="L5">
        <v>2</v>
      </c>
      <c r="M5" s="20">
        <f>IF(ISNUMBER(SportClimbing[[#This Row],[Total number of tries]])=TRUE, SportClimbing[[#This Row],[Total number of tries]], 1)</f>
        <v>2</v>
      </c>
      <c r="N5" s="20" t="str">
        <f>IF(ISNUMBER(SportClimbing[[#This Row],[Total number of tries]])=TRUE, "redpoint", SportClimbing[[#This Row],[Total number of tries]])</f>
        <v>redpoint</v>
      </c>
    </row>
    <row r="6" spans="1:14" x14ac:dyDescent="0.2">
      <c r="A6">
        <v>6</v>
      </c>
      <c r="B6" t="s">
        <v>158</v>
      </c>
      <c r="C6">
        <v>2011</v>
      </c>
      <c r="D6" t="s">
        <v>14</v>
      </c>
      <c r="E6" t="s">
        <v>3</v>
      </c>
      <c r="F6" t="s">
        <v>262</v>
      </c>
      <c r="G6" t="s">
        <v>15</v>
      </c>
      <c r="H6" t="s">
        <v>16</v>
      </c>
      <c r="I6">
        <v>20</v>
      </c>
      <c r="J6" t="str">
        <f>IF(SportClimbing[[#This Row],[Height (m)]]&lt;11, "0-10", IF(SportClimbing[[#This Row],[Height (m)]]&lt;16, "11-15", IF(SportClimbing[[#This Row],[Height (m)]]&lt;21, "16-20", IF(SportClimbing[[#This Row],[Height (m)]]&lt;26, "21-25", IF(SportClimbing[[#This Row],[Height (m)]]&lt;31, "26-30", IF(SportClimbing[[#This Row],[Height (m)]]&lt;36, "31-35", "35+"))))))</f>
        <v>16-20</v>
      </c>
      <c r="K6" t="s">
        <v>17</v>
      </c>
      <c r="L6">
        <v>2</v>
      </c>
      <c r="M6" s="20">
        <f>IF(ISNUMBER(SportClimbing[[#This Row],[Total number of tries]])=TRUE, SportClimbing[[#This Row],[Total number of tries]], 1)</f>
        <v>2</v>
      </c>
      <c r="N6" s="20" t="str">
        <f>IF(ISNUMBER(SportClimbing[[#This Row],[Total number of tries]])=TRUE, "redpoint", SportClimbing[[#This Row],[Total number of tries]])</f>
        <v>redpoint</v>
      </c>
    </row>
    <row r="7" spans="1:14" x14ac:dyDescent="0.2">
      <c r="A7">
        <v>8</v>
      </c>
      <c r="B7" t="s">
        <v>369</v>
      </c>
      <c r="C7">
        <v>2012</v>
      </c>
      <c r="D7" t="s">
        <v>118</v>
      </c>
      <c r="E7" t="s">
        <v>3</v>
      </c>
      <c r="F7" t="s">
        <v>262</v>
      </c>
      <c r="G7" t="s">
        <v>18</v>
      </c>
      <c r="H7" t="s">
        <v>19</v>
      </c>
      <c r="I7">
        <v>20</v>
      </c>
      <c r="J7" t="str">
        <f>IF(SportClimbing[[#This Row],[Height (m)]]&lt;11, "0-10", IF(SportClimbing[[#This Row],[Height (m)]]&lt;16, "11-15", IF(SportClimbing[[#This Row],[Height (m)]]&lt;21, "16-20", IF(SportClimbing[[#This Row],[Height (m)]]&lt;26, "21-25", IF(SportClimbing[[#This Row],[Height (m)]]&lt;31, "26-30", IF(SportClimbing[[#This Row],[Height (m)]]&lt;36, "31-35", "35+"))))))</f>
        <v>16-20</v>
      </c>
      <c r="K7" t="s">
        <v>146</v>
      </c>
      <c r="L7">
        <v>2</v>
      </c>
      <c r="M7" s="20">
        <f>IF(ISNUMBER(SportClimbing[[#This Row],[Total number of tries]])=TRUE, SportClimbing[[#This Row],[Total number of tries]], 1)</f>
        <v>2</v>
      </c>
      <c r="N7" s="20" t="str">
        <f>IF(ISNUMBER(SportClimbing[[#This Row],[Total number of tries]])=TRUE, "redpoint", SportClimbing[[#This Row],[Total number of tries]])</f>
        <v>redpoint</v>
      </c>
    </row>
    <row r="8" spans="1:14" x14ac:dyDescent="0.2">
      <c r="A8">
        <v>21</v>
      </c>
      <c r="B8" t="s">
        <v>160</v>
      </c>
      <c r="C8">
        <v>2012</v>
      </c>
      <c r="D8" t="s">
        <v>20</v>
      </c>
      <c r="E8" t="s">
        <v>21</v>
      </c>
      <c r="F8" t="s">
        <v>262</v>
      </c>
      <c r="G8" t="s">
        <v>22</v>
      </c>
      <c r="H8" t="s">
        <v>23</v>
      </c>
      <c r="I8">
        <v>25</v>
      </c>
      <c r="J8" t="str">
        <f>IF(SportClimbing[[#This Row],[Height (m)]]&lt;11, "0-10", IF(SportClimbing[[#This Row],[Height (m)]]&lt;16, "11-15", IF(SportClimbing[[#This Row],[Height (m)]]&lt;21, "16-20", IF(SportClimbing[[#This Row],[Height (m)]]&lt;26, "21-25", IF(SportClimbing[[#This Row],[Height (m)]]&lt;31, "26-30", IF(SportClimbing[[#This Row],[Height (m)]]&lt;36, "31-35", "35+"))))))</f>
        <v>21-25</v>
      </c>
      <c r="K8" t="s">
        <v>24</v>
      </c>
      <c r="L8">
        <v>4</v>
      </c>
      <c r="M8" s="20">
        <f>IF(ISNUMBER(SportClimbing[[#This Row],[Total number of tries]])=TRUE, SportClimbing[[#This Row],[Total number of tries]], 1)</f>
        <v>4</v>
      </c>
      <c r="N8" s="20" t="str">
        <f>IF(ISNUMBER(SportClimbing[[#This Row],[Total number of tries]])=TRUE, "redpoint", SportClimbing[[#This Row],[Total number of tries]])</f>
        <v>redpoint</v>
      </c>
    </row>
    <row r="9" spans="1:14" x14ac:dyDescent="0.2">
      <c r="A9">
        <v>21</v>
      </c>
      <c r="B9" t="s">
        <v>161</v>
      </c>
      <c r="C9">
        <v>2012</v>
      </c>
      <c r="D9" t="s">
        <v>28</v>
      </c>
      <c r="E9" t="s">
        <v>21</v>
      </c>
      <c r="F9" t="s">
        <v>262</v>
      </c>
      <c r="G9" t="s">
        <v>22</v>
      </c>
      <c r="H9" t="s">
        <v>23</v>
      </c>
      <c r="I9">
        <v>25</v>
      </c>
      <c r="J9" t="str">
        <f>IF(SportClimbing[[#This Row],[Height (m)]]&lt;11, "0-10", IF(SportClimbing[[#This Row],[Height (m)]]&lt;16, "11-15", IF(SportClimbing[[#This Row],[Height (m)]]&lt;21, "16-20", IF(SportClimbing[[#This Row],[Height (m)]]&lt;26, "21-25", IF(SportClimbing[[#This Row],[Height (m)]]&lt;31, "26-30", IF(SportClimbing[[#This Row],[Height (m)]]&lt;36, "31-35", "35+"))))))</f>
        <v>21-25</v>
      </c>
      <c r="K9" t="s">
        <v>146</v>
      </c>
      <c r="L9" t="s">
        <v>11</v>
      </c>
      <c r="M9" s="20">
        <f>IF(ISNUMBER(SportClimbing[[#This Row],[Total number of tries]])=TRUE, SportClimbing[[#This Row],[Total number of tries]], 1)</f>
        <v>1</v>
      </c>
      <c r="N9" s="20" t="str">
        <f>IF(ISNUMBER(SportClimbing[[#This Row],[Total number of tries]])=TRUE, "redpoint", SportClimbing[[#This Row],[Total number of tries]])</f>
        <v>flash</v>
      </c>
    </row>
    <row r="10" spans="1:14" x14ac:dyDescent="0.2">
      <c r="A10">
        <v>21</v>
      </c>
      <c r="B10" t="s">
        <v>151</v>
      </c>
      <c r="C10">
        <v>2013</v>
      </c>
      <c r="D10" t="s">
        <v>30</v>
      </c>
      <c r="E10" t="s">
        <v>29</v>
      </c>
      <c r="F10" t="s">
        <v>262</v>
      </c>
      <c r="G10" t="s">
        <v>22</v>
      </c>
      <c r="H10" t="s">
        <v>23</v>
      </c>
      <c r="I10">
        <v>25</v>
      </c>
      <c r="J10" t="str">
        <f>IF(SportClimbing[[#This Row],[Height (m)]]&lt;11, "0-10", IF(SportClimbing[[#This Row],[Height (m)]]&lt;16, "11-15", IF(SportClimbing[[#This Row],[Height (m)]]&lt;21, "16-20", IF(SportClimbing[[#This Row],[Height (m)]]&lt;26, "21-25", IF(SportClimbing[[#This Row],[Height (m)]]&lt;31, "26-30", IF(SportClimbing[[#This Row],[Height (m)]]&lt;36, "31-35", "35+"))))))</f>
        <v>21-25</v>
      </c>
      <c r="K10" t="s">
        <v>146</v>
      </c>
      <c r="L10">
        <v>7</v>
      </c>
      <c r="M10" s="20">
        <f>IF(ISNUMBER(SportClimbing[[#This Row],[Total number of tries]])=TRUE, SportClimbing[[#This Row],[Total number of tries]], 1)</f>
        <v>7</v>
      </c>
      <c r="N10" s="20" t="str">
        <f>IF(ISNUMBER(SportClimbing[[#This Row],[Total number of tries]])=TRUE, "redpoint", SportClimbing[[#This Row],[Total number of tries]])</f>
        <v>redpoint</v>
      </c>
    </row>
    <row r="11" spans="1:14" x14ac:dyDescent="0.2">
      <c r="A11">
        <v>1</v>
      </c>
      <c r="B11" t="s">
        <v>152</v>
      </c>
      <c r="C11">
        <v>2013</v>
      </c>
      <c r="D11" t="s">
        <v>33</v>
      </c>
      <c r="E11" t="s">
        <v>3</v>
      </c>
      <c r="F11" t="s">
        <v>262</v>
      </c>
      <c r="G11" t="s">
        <v>22</v>
      </c>
      <c r="H11" t="s">
        <v>23</v>
      </c>
      <c r="I11">
        <v>18</v>
      </c>
      <c r="J11" t="str">
        <f>IF(SportClimbing[[#This Row],[Height (m)]]&lt;11, "0-10", IF(SportClimbing[[#This Row],[Height (m)]]&lt;16, "11-15", IF(SportClimbing[[#This Row],[Height (m)]]&lt;21, "16-20", IF(SportClimbing[[#This Row],[Height (m)]]&lt;26, "21-25", IF(SportClimbing[[#This Row],[Height (m)]]&lt;31, "26-30", IF(SportClimbing[[#This Row],[Height (m)]]&lt;36, "31-35", "35+"))))))</f>
        <v>16-20</v>
      </c>
      <c r="K11" t="s">
        <v>34</v>
      </c>
      <c r="L11" t="s">
        <v>130</v>
      </c>
      <c r="M11" s="20">
        <f>IF(ISNUMBER(SportClimbing[[#This Row],[Total number of tries]])=TRUE, SportClimbing[[#This Row],[Total number of tries]], 1)</f>
        <v>1</v>
      </c>
      <c r="N11" s="20" t="str">
        <f>IF(ISNUMBER(SportClimbing[[#This Row],[Total number of tries]])=TRUE, "redpoint", SportClimbing[[#This Row],[Total number of tries]])</f>
        <v>onsight</v>
      </c>
    </row>
    <row r="12" spans="1:14" x14ac:dyDescent="0.2">
      <c r="A12">
        <v>5</v>
      </c>
      <c r="B12" t="s">
        <v>152</v>
      </c>
      <c r="C12">
        <v>2013</v>
      </c>
      <c r="D12" t="s">
        <v>31</v>
      </c>
      <c r="E12" t="s">
        <v>3</v>
      </c>
      <c r="F12" t="s">
        <v>262</v>
      </c>
      <c r="G12" t="s">
        <v>25</v>
      </c>
      <c r="H12" t="s">
        <v>26</v>
      </c>
      <c r="I12">
        <v>12</v>
      </c>
      <c r="J12" t="str">
        <f>IF(SportClimbing[[#This Row],[Height (m)]]&lt;11, "0-10", IF(SportClimbing[[#This Row],[Height (m)]]&lt;16, "11-15", IF(SportClimbing[[#This Row],[Height (m)]]&lt;21, "16-20", IF(SportClimbing[[#This Row],[Height (m)]]&lt;26, "21-25", IF(SportClimbing[[#This Row],[Height (m)]]&lt;31, "26-30", IF(SportClimbing[[#This Row],[Height (m)]]&lt;36, "31-35", "35+"))))))</f>
        <v>11-15</v>
      </c>
      <c r="K12" t="s">
        <v>147</v>
      </c>
      <c r="L12">
        <v>12</v>
      </c>
      <c r="M12" s="20">
        <f>IF(ISNUMBER(SportClimbing[[#This Row],[Total number of tries]])=TRUE, SportClimbing[[#This Row],[Total number of tries]], 1)</f>
        <v>12</v>
      </c>
      <c r="N12" s="20" t="str">
        <f>IF(ISNUMBER(SportClimbing[[#This Row],[Total number of tries]])=TRUE, "redpoint", SportClimbing[[#This Row],[Total number of tries]])</f>
        <v>redpoint</v>
      </c>
    </row>
    <row r="13" spans="1:14" x14ac:dyDescent="0.2">
      <c r="A13">
        <v>9</v>
      </c>
      <c r="B13" t="s">
        <v>152</v>
      </c>
      <c r="C13">
        <v>2013</v>
      </c>
      <c r="D13" t="s">
        <v>42</v>
      </c>
      <c r="E13" t="s">
        <v>32</v>
      </c>
      <c r="F13" t="s">
        <v>262</v>
      </c>
      <c r="G13" t="s">
        <v>25</v>
      </c>
      <c r="H13" t="s">
        <v>26</v>
      </c>
      <c r="I13">
        <v>25</v>
      </c>
      <c r="J13" t="str">
        <f>IF(SportClimbing[[#This Row],[Height (m)]]&lt;11, "0-10", IF(SportClimbing[[#This Row],[Height (m)]]&lt;16, "11-15", IF(SportClimbing[[#This Row],[Height (m)]]&lt;21, "16-20", IF(SportClimbing[[#This Row],[Height (m)]]&lt;26, "21-25", IF(SportClimbing[[#This Row],[Height (m)]]&lt;31, "26-30", IF(SportClimbing[[#This Row],[Height (m)]]&lt;36, "31-35", "35+"))))))</f>
        <v>21-25</v>
      </c>
      <c r="K13" t="s">
        <v>147</v>
      </c>
      <c r="L13">
        <v>2</v>
      </c>
      <c r="M13" s="20">
        <f>IF(ISNUMBER(SportClimbing[[#This Row],[Total number of tries]])=TRUE, SportClimbing[[#This Row],[Total number of tries]], 1)</f>
        <v>2</v>
      </c>
      <c r="N13" s="20" t="str">
        <f>IF(ISNUMBER(SportClimbing[[#This Row],[Total number of tries]])=TRUE, "redpoint", SportClimbing[[#This Row],[Total number of tries]])</f>
        <v>redpoint</v>
      </c>
    </row>
    <row r="14" spans="1:14" x14ac:dyDescent="0.2">
      <c r="A14">
        <v>26</v>
      </c>
      <c r="B14" t="s">
        <v>152</v>
      </c>
      <c r="C14">
        <v>2013</v>
      </c>
      <c r="D14" t="s">
        <v>36</v>
      </c>
      <c r="E14" t="s">
        <v>21</v>
      </c>
      <c r="F14" t="s">
        <v>262</v>
      </c>
      <c r="G14" t="s">
        <v>22</v>
      </c>
      <c r="H14" t="s">
        <v>23</v>
      </c>
      <c r="I14">
        <v>20</v>
      </c>
      <c r="J14" t="str">
        <f>IF(SportClimbing[[#This Row],[Height (m)]]&lt;11, "0-10", IF(SportClimbing[[#This Row],[Height (m)]]&lt;16, "11-15", IF(SportClimbing[[#This Row],[Height (m)]]&lt;21, "16-20", IF(SportClimbing[[#This Row],[Height (m)]]&lt;26, "21-25", IF(SportClimbing[[#This Row],[Height (m)]]&lt;31, "26-30", IF(SportClimbing[[#This Row],[Height (m)]]&lt;36, "31-35", "35+"))))))</f>
        <v>16-20</v>
      </c>
      <c r="K14" t="s">
        <v>37</v>
      </c>
      <c r="L14" t="s">
        <v>11</v>
      </c>
      <c r="M14" s="20">
        <f>IF(ISNUMBER(SportClimbing[[#This Row],[Total number of tries]])=TRUE, SportClimbing[[#This Row],[Total number of tries]], 1)</f>
        <v>1</v>
      </c>
      <c r="N14" s="20" t="str">
        <f>IF(ISNUMBER(SportClimbing[[#This Row],[Total number of tries]])=TRUE, "redpoint", SportClimbing[[#This Row],[Total number of tries]])</f>
        <v>flash</v>
      </c>
    </row>
    <row r="15" spans="1:14" x14ac:dyDescent="0.2">
      <c r="A15">
        <v>26</v>
      </c>
      <c r="B15" t="s">
        <v>152</v>
      </c>
      <c r="C15">
        <v>2013</v>
      </c>
      <c r="D15" t="s">
        <v>35</v>
      </c>
      <c r="E15" t="s">
        <v>3</v>
      </c>
      <c r="F15" t="s">
        <v>262</v>
      </c>
      <c r="G15" t="s">
        <v>22</v>
      </c>
      <c r="H15" t="s">
        <v>23</v>
      </c>
      <c r="I15">
        <v>20</v>
      </c>
      <c r="J15" t="str">
        <f>IF(SportClimbing[[#This Row],[Height (m)]]&lt;11, "0-10", IF(SportClimbing[[#This Row],[Height (m)]]&lt;16, "11-15", IF(SportClimbing[[#This Row],[Height (m)]]&lt;21, "16-20", IF(SportClimbing[[#This Row],[Height (m)]]&lt;26, "21-25", IF(SportClimbing[[#This Row],[Height (m)]]&lt;31, "26-30", IF(SportClimbing[[#This Row],[Height (m)]]&lt;36, "31-35", "35+"))))))</f>
        <v>16-20</v>
      </c>
      <c r="K15" t="s">
        <v>24</v>
      </c>
      <c r="L15" t="s">
        <v>130</v>
      </c>
      <c r="M15" s="20">
        <f>IF(ISNUMBER(SportClimbing[[#This Row],[Total number of tries]])=TRUE, SportClimbing[[#This Row],[Total number of tries]], 1)</f>
        <v>1</v>
      </c>
      <c r="N15" s="20" t="str">
        <f>IF(ISNUMBER(SportClimbing[[#This Row],[Total number of tries]])=TRUE, "redpoint", SportClimbing[[#This Row],[Total number of tries]])</f>
        <v>onsight</v>
      </c>
    </row>
    <row r="16" spans="1:14" x14ac:dyDescent="0.2">
      <c r="A16">
        <v>9</v>
      </c>
      <c r="B16" t="s">
        <v>368</v>
      </c>
      <c r="C16">
        <v>2013</v>
      </c>
      <c r="D16" t="s">
        <v>40</v>
      </c>
      <c r="E16" t="s">
        <v>21</v>
      </c>
      <c r="F16" t="s">
        <v>262</v>
      </c>
      <c r="G16" t="s">
        <v>22</v>
      </c>
      <c r="H16" t="s">
        <v>23</v>
      </c>
      <c r="I16">
        <v>20</v>
      </c>
      <c r="J16" t="str">
        <f>IF(SportClimbing[[#This Row],[Height (m)]]&lt;11, "0-10", IF(SportClimbing[[#This Row],[Height (m)]]&lt;16, "11-15", IF(SportClimbing[[#This Row],[Height (m)]]&lt;21, "16-20", IF(SportClimbing[[#This Row],[Height (m)]]&lt;26, "21-25", IF(SportClimbing[[#This Row],[Height (m)]]&lt;31, "26-30", IF(SportClimbing[[#This Row],[Height (m)]]&lt;36, "31-35", "35+"))))))</f>
        <v>16-20</v>
      </c>
      <c r="K16" t="s">
        <v>38</v>
      </c>
      <c r="L16">
        <v>2</v>
      </c>
      <c r="M16" s="20">
        <f>IF(ISNUMBER(SportClimbing[[#This Row],[Total number of tries]])=TRUE, SportClimbing[[#This Row],[Total number of tries]], 1)</f>
        <v>2</v>
      </c>
      <c r="N16" s="20" t="str">
        <f>IF(ISNUMBER(SportClimbing[[#This Row],[Total number of tries]])=TRUE, "redpoint", SportClimbing[[#This Row],[Total number of tries]])</f>
        <v>redpoint</v>
      </c>
    </row>
    <row r="17" spans="1:14" x14ac:dyDescent="0.2">
      <c r="A17">
        <v>9</v>
      </c>
      <c r="B17" t="s">
        <v>368</v>
      </c>
      <c r="C17">
        <v>2013</v>
      </c>
      <c r="D17" t="s">
        <v>39</v>
      </c>
      <c r="E17" t="s">
        <v>3</v>
      </c>
      <c r="F17" t="s">
        <v>262</v>
      </c>
      <c r="G17" t="s">
        <v>22</v>
      </c>
      <c r="H17" t="s">
        <v>23</v>
      </c>
      <c r="I17">
        <v>20</v>
      </c>
      <c r="J17" t="str">
        <f>IF(SportClimbing[[#This Row],[Height (m)]]&lt;11, "0-10", IF(SportClimbing[[#This Row],[Height (m)]]&lt;16, "11-15", IF(SportClimbing[[#This Row],[Height (m)]]&lt;21, "16-20", IF(SportClimbing[[#This Row],[Height (m)]]&lt;26, "21-25", IF(SportClimbing[[#This Row],[Height (m)]]&lt;31, "26-30", IF(SportClimbing[[#This Row],[Height (m)]]&lt;36, "31-35", "35+"))))))</f>
        <v>16-20</v>
      </c>
      <c r="K17" t="s">
        <v>38</v>
      </c>
      <c r="L17">
        <v>2</v>
      </c>
      <c r="M17" s="20">
        <f>IF(ISNUMBER(SportClimbing[[#This Row],[Total number of tries]])=TRUE, SportClimbing[[#This Row],[Total number of tries]], 1)</f>
        <v>2</v>
      </c>
      <c r="N17" s="20" t="str">
        <f>IF(ISNUMBER(SportClimbing[[#This Row],[Total number of tries]])=TRUE, "redpoint", SportClimbing[[#This Row],[Total number of tries]])</f>
        <v>redpoint</v>
      </c>
    </row>
    <row r="18" spans="1:14" x14ac:dyDescent="0.2">
      <c r="A18">
        <v>21</v>
      </c>
      <c r="B18" t="s">
        <v>368</v>
      </c>
      <c r="C18">
        <v>2013</v>
      </c>
      <c r="D18" t="s">
        <v>41</v>
      </c>
      <c r="E18" t="s">
        <v>32</v>
      </c>
      <c r="F18" t="s">
        <v>262</v>
      </c>
      <c r="G18" t="s">
        <v>25</v>
      </c>
      <c r="H18" t="s">
        <v>26</v>
      </c>
      <c r="I18">
        <v>18</v>
      </c>
      <c r="J18" t="str">
        <f>IF(SportClimbing[[#This Row],[Height (m)]]&lt;11, "0-10", IF(SportClimbing[[#This Row],[Height (m)]]&lt;16, "11-15", IF(SportClimbing[[#This Row],[Height (m)]]&lt;21, "16-20", IF(SportClimbing[[#This Row],[Height (m)]]&lt;26, "21-25", IF(SportClimbing[[#This Row],[Height (m)]]&lt;31, "26-30", IF(SportClimbing[[#This Row],[Height (m)]]&lt;36, "31-35", "35+"))))))</f>
        <v>16-20</v>
      </c>
      <c r="K18" t="s">
        <v>147</v>
      </c>
      <c r="L18">
        <v>8</v>
      </c>
      <c r="M18" s="20">
        <f>IF(ISNUMBER(SportClimbing[[#This Row],[Total number of tries]])=TRUE, SportClimbing[[#This Row],[Total number of tries]], 1)</f>
        <v>8</v>
      </c>
      <c r="N18" s="20" t="str">
        <f>IF(ISNUMBER(SportClimbing[[#This Row],[Total number of tries]])=TRUE, "redpoint", SportClimbing[[#This Row],[Total number of tries]])</f>
        <v>redpoint</v>
      </c>
    </row>
    <row r="19" spans="1:14" x14ac:dyDescent="0.2">
      <c r="A19">
        <v>10</v>
      </c>
      <c r="B19" t="s">
        <v>369</v>
      </c>
      <c r="C19">
        <v>2013</v>
      </c>
      <c r="D19" t="s">
        <v>54</v>
      </c>
      <c r="E19" t="s">
        <v>32</v>
      </c>
      <c r="F19" t="s">
        <v>262</v>
      </c>
      <c r="G19" t="s">
        <v>25</v>
      </c>
      <c r="H19" t="s">
        <v>26</v>
      </c>
      <c r="I19">
        <v>25</v>
      </c>
      <c r="J19" t="str">
        <f>IF(SportClimbing[[#This Row],[Height (m)]]&lt;11, "0-10", IF(SportClimbing[[#This Row],[Height (m)]]&lt;16, "11-15", IF(SportClimbing[[#This Row],[Height (m)]]&lt;21, "16-20", IF(SportClimbing[[#This Row],[Height (m)]]&lt;26, "21-25", IF(SportClimbing[[#This Row],[Height (m)]]&lt;31, "26-30", IF(SportClimbing[[#This Row],[Height (m)]]&lt;36, "31-35", "35+"))))))</f>
        <v>21-25</v>
      </c>
      <c r="K19" t="s">
        <v>148</v>
      </c>
      <c r="L19">
        <v>14</v>
      </c>
      <c r="M19" s="20">
        <f>IF(ISNUMBER(SportClimbing[[#This Row],[Total number of tries]])=TRUE, SportClimbing[[#This Row],[Total number of tries]], 1)</f>
        <v>14</v>
      </c>
      <c r="N19" s="20" t="str">
        <f>IF(ISNUMBER(SportClimbing[[#This Row],[Total number of tries]])=TRUE, "redpoint", SportClimbing[[#This Row],[Total number of tries]])</f>
        <v>redpoint</v>
      </c>
    </row>
    <row r="20" spans="1:14" x14ac:dyDescent="0.2">
      <c r="A20">
        <v>13</v>
      </c>
      <c r="B20" t="s">
        <v>369</v>
      </c>
      <c r="C20">
        <v>2013</v>
      </c>
      <c r="D20" t="s">
        <v>45</v>
      </c>
      <c r="E20" t="s">
        <v>3</v>
      </c>
      <c r="F20" t="s">
        <v>262</v>
      </c>
      <c r="G20" t="s">
        <v>43</v>
      </c>
      <c r="H20" t="s">
        <v>91</v>
      </c>
      <c r="I20">
        <v>30</v>
      </c>
      <c r="J20" t="str">
        <f>IF(SportClimbing[[#This Row],[Height (m)]]&lt;11, "0-10", IF(SportClimbing[[#This Row],[Height (m)]]&lt;16, "11-15", IF(SportClimbing[[#This Row],[Height (m)]]&lt;21, "16-20", IF(SportClimbing[[#This Row],[Height (m)]]&lt;26, "21-25", IF(SportClimbing[[#This Row],[Height (m)]]&lt;31, "26-30", IF(SportClimbing[[#This Row],[Height (m)]]&lt;36, "31-35", "35+"))))))</f>
        <v>26-30</v>
      </c>
      <c r="K20" t="s">
        <v>218</v>
      </c>
      <c r="L20" t="s">
        <v>130</v>
      </c>
      <c r="M20" s="20">
        <f>IF(ISNUMBER(SportClimbing[[#This Row],[Total number of tries]])=TRUE, SportClimbing[[#This Row],[Total number of tries]], 1)</f>
        <v>1</v>
      </c>
      <c r="N20" s="20" t="str">
        <f>IF(ISNUMBER(SportClimbing[[#This Row],[Total number of tries]])=TRUE, "redpoint", SportClimbing[[#This Row],[Total number of tries]])</f>
        <v>onsight</v>
      </c>
    </row>
    <row r="21" spans="1:14" x14ac:dyDescent="0.2">
      <c r="A21">
        <v>13</v>
      </c>
      <c r="B21" t="s">
        <v>369</v>
      </c>
      <c r="C21">
        <v>2013</v>
      </c>
      <c r="D21" t="s">
        <v>46</v>
      </c>
      <c r="E21" t="s">
        <v>3</v>
      </c>
      <c r="F21" t="s">
        <v>262</v>
      </c>
      <c r="G21" t="s">
        <v>43</v>
      </c>
      <c r="H21" t="s">
        <v>91</v>
      </c>
      <c r="I21">
        <v>30</v>
      </c>
      <c r="J21" t="str">
        <f>IF(SportClimbing[[#This Row],[Height (m)]]&lt;11, "0-10", IF(SportClimbing[[#This Row],[Height (m)]]&lt;16, "11-15", IF(SportClimbing[[#This Row],[Height (m)]]&lt;21, "16-20", IF(SportClimbing[[#This Row],[Height (m)]]&lt;26, "21-25", IF(SportClimbing[[#This Row],[Height (m)]]&lt;31, "26-30", IF(SportClimbing[[#This Row],[Height (m)]]&lt;36, "31-35", "35+"))))))</f>
        <v>26-30</v>
      </c>
      <c r="K21" t="s">
        <v>52</v>
      </c>
      <c r="L21" t="s">
        <v>130</v>
      </c>
      <c r="M21" s="20">
        <f>IF(ISNUMBER(SportClimbing[[#This Row],[Total number of tries]])=TRUE, SportClimbing[[#This Row],[Total number of tries]], 1)</f>
        <v>1</v>
      </c>
      <c r="N21" s="20" t="str">
        <f>IF(ISNUMBER(SportClimbing[[#This Row],[Total number of tries]])=TRUE, "redpoint", SportClimbing[[#This Row],[Total number of tries]])</f>
        <v>onsight</v>
      </c>
    </row>
    <row r="22" spans="1:14" x14ac:dyDescent="0.2">
      <c r="A22">
        <v>13</v>
      </c>
      <c r="B22" t="s">
        <v>369</v>
      </c>
      <c r="C22">
        <v>2013</v>
      </c>
      <c r="D22" t="s">
        <v>197</v>
      </c>
      <c r="E22" t="s">
        <v>3</v>
      </c>
      <c r="F22" t="s">
        <v>262</v>
      </c>
      <c r="G22" t="s">
        <v>43</v>
      </c>
      <c r="H22" t="s">
        <v>91</v>
      </c>
      <c r="I22">
        <v>25</v>
      </c>
      <c r="J22" t="str">
        <f>IF(SportClimbing[[#This Row],[Height (m)]]&lt;11, "0-10", IF(SportClimbing[[#This Row],[Height (m)]]&lt;16, "11-15", IF(SportClimbing[[#This Row],[Height (m)]]&lt;21, "16-20", IF(SportClimbing[[#This Row],[Height (m)]]&lt;26, "21-25", IF(SportClimbing[[#This Row],[Height (m)]]&lt;31, "26-30", IF(SportClimbing[[#This Row],[Height (m)]]&lt;36, "31-35", "35+"))))))</f>
        <v>21-25</v>
      </c>
      <c r="K22" t="s">
        <v>146</v>
      </c>
      <c r="L22">
        <v>2</v>
      </c>
      <c r="M22" s="20">
        <f>IF(ISNUMBER(SportClimbing[[#This Row],[Total number of tries]])=TRUE, SportClimbing[[#This Row],[Total number of tries]], 1)</f>
        <v>2</v>
      </c>
      <c r="N22" s="20" t="str">
        <f>IF(ISNUMBER(SportClimbing[[#This Row],[Total number of tries]])=TRUE, "redpoint", SportClimbing[[#This Row],[Total number of tries]])</f>
        <v>redpoint</v>
      </c>
    </row>
    <row r="23" spans="1:14" x14ac:dyDescent="0.2">
      <c r="A23">
        <v>17</v>
      </c>
      <c r="B23" t="s">
        <v>369</v>
      </c>
      <c r="C23">
        <v>2013</v>
      </c>
      <c r="D23" t="s">
        <v>47</v>
      </c>
      <c r="E23" t="s">
        <v>32</v>
      </c>
      <c r="F23" t="s">
        <v>262</v>
      </c>
      <c r="G23" t="s">
        <v>22</v>
      </c>
      <c r="H23" t="s">
        <v>23</v>
      </c>
      <c r="I23">
        <v>20</v>
      </c>
      <c r="J23" t="str">
        <f>IF(SportClimbing[[#This Row],[Height (m)]]&lt;11, "0-10", IF(SportClimbing[[#This Row],[Height (m)]]&lt;16, "11-15", IF(SportClimbing[[#This Row],[Height (m)]]&lt;21, "16-20", IF(SportClimbing[[#This Row],[Height (m)]]&lt;26, "21-25", IF(SportClimbing[[#This Row],[Height (m)]]&lt;31, "26-30", IF(SportClimbing[[#This Row],[Height (m)]]&lt;36, "31-35", "35+"))))))</f>
        <v>16-20</v>
      </c>
      <c r="K23" t="s">
        <v>146</v>
      </c>
      <c r="L23">
        <v>2</v>
      </c>
      <c r="M23" s="20">
        <f>IF(ISNUMBER(SportClimbing[[#This Row],[Total number of tries]])=TRUE, SportClimbing[[#This Row],[Total number of tries]], 1)</f>
        <v>2</v>
      </c>
      <c r="N23" s="20" t="str">
        <f>IF(ISNUMBER(SportClimbing[[#This Row],[Total number of tries]])=TRUE, "redpoint", SportClimbing[[#This Row],[Total number of tries]])</f>
        <v>redpoint</v>
      </c>
    </row>
    <row r="24" spans="1:14" x14ac:dyDescent="0.2">
      <c r="A24">
        <v>4</v>
      </c>
      <c r="B24" t="s">
        <v>155</v>
      </c>
      <c r="C24">
        <v>2013</v>
      </c>
      <c r="D24" t="s">
        <v>48</v>
      </c>
      <c r="E24" t="s">
        <v>32</v>
      </c>
      <c r="F24" t="s">
        <v>262</v>
      </c>
      <c r="G24" t="s">
        <v>49</v>
      </c>
      <c r="H24" t="s">
        <v>50</v>
      </c>
      <c r="I24">
        <v>22</v>
      </c>
      <c r="J24" t="str">
        <f>IF(SportClimbing[[#This Row],[Height (m)]]&lt;11, "0-10", IF(SportClimbing[[#This Row],[Height (m)]]&lt;16, "11-15", IF(SportClimbing[[#This Row],[Height (m)]]&lt;21, "16-20", IF(SportClimbing[[#This Row],[Height (m)]]&lt;26, "21-25", IF(SportClimbing[[#This Row],[Height (m)]]&lt;31, "26-30", IF(SportClimbing[[#This Row],[Height (m)]]&lt;36, "31-35", "35+"))))))</f>
        <v>21-25</v>
      </c>
      <c r="K24" t="s">
        <v>148</v>
      </c>
      <c r="L24">
        <v>10</v>
      </c>
      <c r="M24" s="20">
        <f>IF(ISNUMBER(SportClimbing[[#This Row],[Total number of tries]])=TRUE, SportClimbing[[#This Row],[Total number of tries]], 1)</f>
        <v>10</v>
      </c>
      <c r="N24" s="20" t="str">
        <f>IF(ISNUMBER(SportClimbing[[#This Row],[Total number of tries]])=TRUE, "redpoint", SportClimbing[[#This Row],[Total number of tries]])</f>
        <v>redpoint</v>
      </c>
    </row>
    <row r="25" spans="1:14" x14ac:dyDescent="0.2">
      <c r="A25">
        <v>29</v>
      </c>
      <c r="B25" t="s">
        <v>155</v>
      </c>
      <c r="C25">
        <v>2013</v>
      </c>
      <c r="D25" t="s">
        <v>51</v>
      </c>
      <c r="E25" t="s">
        <v>3</v>
      </c>
      <c r="F25" t="s">
        <v>262</v>
      </c>
      <c r="G25" t="s">
        <v>49</v>
      </c>
      <c r="H25" t="s">
        <v>50</v>
      </c>
      <c r="I25">
        <v>18</v>
      </c>
      <c r="J25" t="str">
        <f>IF(SportClimbing[[#This Row],[Height (m)]]&lt;11, "0-10", IF(SportClimbing[[#This Row],[Height (m)]]&lt;16, "11-15", IF(SportClimbing[[#This Row],[Height (m)]]&lt;21, "16-20", IF(SportClimbing[[#This Row],[Height (m)]]&lt;26, "21-25", IF(SportClimbing[[#This Row],[Height (m)]]&lt;31, "26-30", IF(SportClimbing[[#This Row],[Height (m)]]&lt;36, "31-35", "35+"))))))</f>
        <v>16-20</v>
      </c>
      <c r="K25" t="s">
        <v>148</v>
      </c>
      <c r="L25">
        <v>2</v>
      </c>
      <c r="M25" s="20">
        <f>IF(ISNUMBER(SportClimbing[[#This Row],[Total number of tries]])=TRUE, SportClimbing[[#This Row],[Total number of tries]], 1)</f>
        <v>2</v>
      </c>
      <c r="N25" s="20" t="str">
        <f>IF(ISNUMBER(SportClimbing[[#This Row],[Total number of tries]])=TRUE, "redpoint", SportClimbing[[#This Row],[Total number of tries]])</f>
        <v>redpoint</v>
      </c>
    </row>
    <row r="26" spans="1:14" x14ac:dyDescent="0.2">
      <c r="A26">
        <v>13</v>
      </c>
      <c r="B26" t="s">
        <v>367</v>
      </c>
      <c r="C26">
        <v>2016</v>
      </c>
      <c r="D26" t="s">
        <v>88</v>
      </c>
      <c r="E26" t="s">
        <v>3</v>
      </c>
      <c r="F26" t="s">
        <v>262</v>
      </c>
      <c r="G26" t="s">
        <v>25</v>
      </c>
      <c r="H26" t="s">
        <v>86</v>
      </c>
      <c r="I26">
        <v>15</v>
      </c>
      <c r="J26" t="str">
        <f>IF(SportClimbing[[#This Row],[Height (m)]]&lt;11, "0-10", IF(SportClimbing[[#This Row],[Height (m)]]&lt;16, "11-15", IF(SportClimbing[[#This Row],[Height (m)]]&lt;21, "16-20", IF(SportClimbing[[#This Row],[Height (m)]]&lt;26, "21-25", IF(SportClimbing[[#This Row],[Height (m)]]&lt;31, "26-30", IF(SportClimbing[[#This Row],[Height (m)]]&lt;36, "31-35", "35+"))))))</f>
        <v>11-15</v>
      </c>
      <c r="K26" t="s">
        <v>87</v>
      </c>
      <c r="L26">
        <v>2</v>
      </c>
      <c r="M26" s="20">
        <f>IF(ISNUMBER(SportClimbing[[#This Row],[Total number of tries]])=TRUE, SportClimbing[[#This Row],[Total number of tries]], 1)</f>
        <v>2</v>
      </c>
      <c r="N26" s="20" t="str">
        <f>IF(ISNUMBER(SportClimbing[[#This Row],[Total number of tries]])=TRUE, "redpoint", SportClimbing[[#This Row],[Total number of tries]])</f>
        <v>redpoint</v>
      </c>
    </row>
    <row r="27" spans="1:14" x14ac:dyDescent="0.2">
      <c r="A27">
        <v>12</v>
      </c>
      <c r="B27" t="s">
        <v>160</v>
      </c>
      <c r="C27">
        <v>2016</v>
      </c>
      <c r="D27" t="s">
        <v>62</v>
      </c>
      <c r="E27" t="s">
        <v>3</v>
      </c>
      <c r="F27" t="s">
        <v>262</v>
      </c>
      <c r="G27" t="s">
        <v>43</v>
      </c>
      <c r="H27" t="s">
        <v>238</v>
      </c>
      <c r="I27">
        <v>25</v>
      </c>
      <c r="J27" t="str">
        <f>IF(SportClimbing[[#This Row],[Height (m)]]&lt;11, "0-10", IF(SportClimbing[[#This Row],[Height (m)]]&lt;16, "11-15", IF(SportClimbing[[#This Row],[Height (m)]]&lt;21, "16-20", IF(SportClimbing[[#This Row],[Height (m)]]&lt;26, "21-25", IF(SportClimbing[[#This Row],[Height (m)]]&lt;31, "26-30", IF(SportClimbing[[#This Row],[Height (m)]]&lt;36, "31-35", "35+"))))))</f>
        <v>21-25</v>
      </c>
      <c r="K27" t="s">
        <v>150</v>
      </c>
      <c r="L27" t="s">
        <v>11</v>
      </c>
      <c r="M27" s="20">
        <f>IF(ISNUMBER(SportClimbing[[#This Row],[Total number of tries]])=TRUE, SportClimbing[[#This Row],[Total number of tries]], 1)</f>
        <v>1</v>
      </c>
      <c r="N27" s="20" t="str">
        <f>IF(ISNUMBER(SportClimbing[[#This Row],[Total number of tries]])=TRUE, "redpoint", SportClimbing[[#This Row],[Total number of tries]])</f>
        <v>flash</v>
      </c>
    </row>
    <row r="28" spans="1:14" x14ac:dyDescent="0.2">
      <c r="A28">
        <v>2</v>
      </c>
      <c r="B28" t="s">
        <v>369</v>
      </c>
      <c r="C28">
        <v>2017</v>
      </c>
      <c r="D28" t="s">
        <v>64</v>
      </c>
      <c r="E28" t="s">
        <v>3</v>
      </c>
      <c r="F28" t="s">
        <v>262</v>
      </c>
      <c r="G28" t="s">
        <v>43</v>
      </c>
      <c r="H28" t="s">
        <v>63</v>
      </c>
      <c r="I28">
        <v>20</v>
      </c>
      <c r="J28" t="str">
        <f>IF(SportClimbing[[#This Row],[Height (m)]]&lt;11, "0-10", IF(SportClimbing[[#This Row],[Height (m)]]&lt;16, "11-15", IF(SportClimbing[[#This Row],[Height (m)]]&lt;21, "16-20", IF(SportClimbing[[#This Row],[Height (m)]]&lt;26, "21-25", IF(SportClimbing[[#This Row],[Height (m)]]&lt;31, "26-30", IF(SportClimbing[[#This Row],[Height (m)]]&lt;36, "31-35", "35+"))))))</f>
        <v>16-20</v>
      </c>
      <c r="K28" t="s">
        <v>53</v>
      </c>
      <c r="L28">
        <v>2</v>
      </c>
      <c r="M28" s="20">
        <f>IF(ISNUMBER(SportClimbing[[#This Row],[Total number of tries]])=TRUE, SportClimbing[[#This Row],[Total number of tries]], 1)</f>
        <v>2</v>
      </c>
      <c r="N28" s="20" t="str">
        <f>IF(ISNUMBER(SportClimbing[[#This Row],[Total number of tries]])=TRUE, "redpoint", SportClimbing[[#This Row],[Total number of tries]])</f>
        <v>redpoint</v>
      </c>
    </row>
    <row r="29" spans="1:14" x14ac:dyDescent="0.2">
      <c r="A29">
        <v>13</v>
      </c>
      <c r="B29" t="s">
        <v>369</v>
      </c>
      <c r="C29">
        <v>2017</v>
      </c>
      <c r="D29" t="s">
        <v>58</v>
      </c>
      <c r="E29" t="s">
        <v>21</v>
      </c>
      <c r="F29" t="s">
        <v>262</v>
      </c>
      <c r="G29" t="s">
        <v>15</v>
      </c>
      <c r="H29" t="s">
        <v>59</v>
      </c>
      <c r="I29">
        <v>20</v>
      </c>
      <c r="J29" t="str">
        <f>IF(SportClimbing[[#This Row],[Height (m)]]&lt;11, "0-10", IF(SportClimbing[[#This Row],[Height (m)]]&lt;16, "11-15", IF(SportClimbing[[#This Row],[Height (m)]]&lt;21, "16-20", IF(SportClimbing[[#This Row],[Height (m)]]&lt;26, "21-25", IF(SportClimbing[[#This Row],[Height (m)]]&lt;31, "26-30", IF(SportClimbing[[#This Row],[Height (m)]]&lt;36, "31-35", "35+"))))))</f>
        <v>16-20</v>
      </c>
      <c r="K29" t="s">
        <v>131</v>
      </c>
      <c r="L29">
        <v>3</v>
      </c>
      <c r="M29" s="20">
        <f>IF(ISNUMBER(SportClimbing[[#This Row],[Total number of tries]])=TRUE, SportClimbing[[#This Row],[Total number of tries]], 1)</f>
        <v>3</v>
      </c>
      <c r="N29" s="20" t="str">
        <f>IF(ISNUMBER(SportClimbing[[#This Row],[Total number of tries]])=TRUE, "redpoint", SportClimbing[[#This Row],[Total number of tries]])</f>
        <v>redpoint</v>
      </c>
    </row>
    <row r="30" spans="1:14" x14ac:dyDescent="0.2">
      <c r="A30">
        <v>15</v>
      </c>
      <c r="B30" t="s">
        <v>369</v>
      </c>
      <c r="C30">
        <v>2017</v>
      </c>
      <c r="D30" t="s">
        <v>27</v>
      </c>
      <c r="E30" t="s">
        <v>3</v>
      </c>
      <c r="F30" t="s">
        <v>262</v>
      </c>
      <c r="G30" t="s">
        <v>15</v>
      </c>
      <c r="H30" t="s">
        <v>55</v>
      </c>
      <c r="I30">
        <v>25</v>
      </c>
      <c r="J30" t="str">
        <f>IF(SportClimbing[[#This Row],[Height (m)]]&lt;11, "0-10", IF(SportClimbing[[#This Row],[Height (m)]]&lt;16, "11-15", IF(SportClimbing[[#This Row],[Height (m)]]&lt;21, "16-20", IF(SportClimbing[[#This Row],[Height (m)]]&lt;26, "21-25", IF(SportClimbing[[#This Row],[Height (m)]]&lt;31, "26-30", IF(SportClimbing[[#This Row],[Height (m)]]&lt;36, "31-35", "35+"))))))</f>
        <v>21-25</v>
      </c>
      <c r="K30" t="s">
        <v>133</v>
      </c>
      <c r="L30">
        <v>8</v>
      </c>
      <c r="M30" s="20">
        <f>IF(ISNUMBER(SportClimbing[[#This Row],[Total number of tries]])=TRUE, SportClimbing[[#This Row],[Total number of tries]], 1)</f>
        <v>8</v>
      </c>
      <c r="N30" s="20" t="str">
        <f>IF(ISNUMBER(SportClimbing[[#This Row],[Total number of tries]])=TRUE, "redpoint", SportClimbing[[#This Row],[Total number of tries]])</f>
        <v>redpoint</v>
      </c>
    </row>
    <row r="31" spans="1:14" x14ac:dyDescent="0.2">
      <c r="A31">
        <v>19</v>
      </c>
      <c r="B31" t="s">
        <v>155</v>
      </c>
      <c r="C31">
        <v>2017</v>
      </c>
      <c r="D31" t="s">
        <v>56</v>
      </c>
      <c r="E31" t="s">
        <v>3</v>
      </c>
      <c r="F31" t="s">
        <v>262</v>
      </c>
      <c r="G31" t="s">
        <v>71</v>
      </c>
      <c r="H31" t="s">
        <v>57</v>
      </c>
      <c r="I31">
        <v>32</v>
      </c>
      <c r="J31" t="str">
        <f>IF(SportClimbing[[#This Row],[Height (m)]]&lt;11, "0-10", IF(SportClimbing[[#This Row],[Height (m)]]&lt;16, "11-15", IF(SportClimbing[[#This Row],[Height (m)]]&lt;21, "16-20", IF(SportClimbing[[#This Row],[Height (m)]]&lt;26, "21-25", IF(SportClimbing[[#This Row],[Height (m)]]&lt;31, "26-30", IF(SportClimbing[[#This Row],[Height (m)]]&lt;36, "31-35", "35+"))))))</f>
        <v>31-35</v>
      </c>
      <c r="K31" t="s">
        <v>34</v>
      </c>
      <c r="L31" t="s">
        <v>130</v>
      </c>
      <c r="M31" s="20">
        <f>IF(ISNUMBER(SportClimbing[[#This Row],[Total number of tries]])=TRUE, SportClimbing[[#This Row],[Total number of tries]], 1)</f>
        <v>1</v>
      </c>
      <c r="N31" s="20" t="str">
        <f>IF(ISNUMBER(SportClimbing[[#This Row],[Total number of tries]])=TRUE, "redpoint", SportClimbing[[#This Row],[Total number of tries]])</f>
        <v>onsight</v>
      </c>
    </row>
    <row r="32" spans="1:14" x14ac:dyDescent="0.2">
      <c r="A32">
        <v>7</v>
      </c>
      <c r="B32" t="s">
        <v>367</v>
      </c>
      <c r="C32">
        <v>2017</v>
      </c>
      <c r="D32" t="s">
        <v>60</v>
      </c>
      <c r="E32" t="s">
        <v>3</v>
      </c>
      <c r="F32" t="s">
        <v>262</v>
      </c>
      <c r="G32" t="s">
        <v>43</v>
      </c>
      <c r="H32" t="s">
        <v>61</v>
      </c>
      <c r="I32">
        <v>25</v>
      </c>
      <c r="J32" t="str">
        <f>IF(SportClimbing[[#This Row],[Height (m)]]&lt;11, "0-10", IF(SportClimbing[[#This Row],[Height (m)]]&lt;16, "11-15", IF(SportClimbing[[#This Row],[Height (m)]]&lt;21, "16-20", IF(SportClimbing[[#This Row],[Height (m)]]&lt;26, "21-25", IF(SportClimbing[[#This Row],[Height (m)]]&lt;31, "26-30", IF(SportClimbing[[#This Row],[Height (m)]]&lt;36, "31-35", "35+"))))))</f>
        <v>21-25</v>
      </c>
      <c r="K32" t="s">
        <v>131</v>
      </c>
      <c r="L32">
        <v>3</v>
      </c>
      <c r="M32" s="20">
        <f>IF(ISNUMBER(SportClimbing[[#This Row],[Total number of tries]])=TRUE, SportClimbing[[#This Row],[Total number of tries]], 1)</f>
        <v>3</v>
      </c>
      <c r="N32" s="20" t="str">
        <f>IF(ISNUMBER(SportClimbing[[#This Row],[Total number of tries]])=TRUE, "redpoint", SportClimbing[[#This Row],[Total number of tries]])</f>
        <v>redpoint</v>
      </c>
    </row>
    <row r="33" spans="1:14" x14ac:dyDescent="0.2">
      <c r="A33">
        <v>20</v>
      </c>
      <c r="B33" t="s">
        <v>367</v>
      </c>
      <c r="C33">
        <v>2017</v>
      </c>
      <c r="D33" t="s">
        <v>65</v>
      </c>
      <c r="E33" t="s">
        <v>3</v>
      </c>
      <c r="F33" t="s">
        <v>262</v>
      </c>
      <c r="G33" t="s">
        <v>49</v>
      </c>
      <c r="H33" t="s">
        <v>66</v>
      </c>
      <c r="I33">
        <v>25</v>
      </c>
      <c r="J33" t="str">
        <f>IF(SportClimbing[[#This Row],[Height (m)]]&lt;11, "0-10", IF(SportClimbing[[#This Row],[Height (m)]]&lt;16, "11-15", IF(SportClimbing[[#This Row],[Height (m)]]&lt;21, "16-20", IF(SportClimbing[[#This Row],[Height (m)]]&lt;26, "21-25", IF(SportClimbing[[#This Row],[Height (m)]]&lt;31, "26-30", IF(SportClimbing[[#This Row],[Height (m)]]&lt;36, "31-35", "35+"))))))</f>
        <v>21-25</v>
      </c>
      <c r="K33" t="s">
        <v>149</v>
      </c>
      <c r="L33" t="s">
        <v>130</v>
      </c>
      <c r="M33" s="20">
        <f>IF(ISNUMBER(SportClimbing[[#This Row],[Total number of tries]])=TRUE, SportClimbing[[#This Row],[Total number of tries]], 1)</f>
        <v>1</v>
      </c>
      <c r="N33" s="20" t="str">
        <f>IF(ISNUMBER(SportClimbing[[#This Row],[Total number of tries]])=TRUE, "redpoint", SportClimbing[[#This Row],[Total number of tries]])</f>
        <v>onsight</v>
      </c>
    </row>
    <row r="34" spans="1:14" x14ac:dyDescent="0.2">
      <c r="A34">
        <v>20</v>
      </c>
      <c r="B34" t="s">
        <v>367</v>
      </c>
      <c r="C34">
        <v>2017</v>
      </c>
      <c r="D34" t="s">
        <v>67</v>
      </c>
      <c r="E34" t="s">
        <v>21</v>
      </c>
      <c r="F34" t="s">
        <v>262</v>
      </c>
      <c r="G34" t="s">
        <v>49</v>
      </c>
      <c r="H34" t="s">
        <v>66</v>
      </c>
      <c r="I34">
        <v>25</v>
      </c>
      <c r="J34" t="str">
        <f>IF(SportClimbing[[#This Row],[Height (m)]]&lt;11, "0-10", IF(SportClimbing[[#This Row],[Height (m)]]&lt;16, "11-15", IF(SportClimbing[[#This Row],[Height (m)]]&lt;21, "16-20", IF(SportClimbing[[#This Row],[Height (m)]]&lt;26, "21-25", IF(SportClimbing[[#This Row],[Height (m)]]&lt;31, "26-30", IF(SportClimbing[[#This Row],[Height (m)]]&lt;36, "31-35", "35+"))))))</f>
        <v>21-25</v>
      </c>
      <c r="K34" t="s">
        <v>149</v>
      </c>
      <c r="L34" t="s">
        <v>130</v>
      </c>
      <c r="M34" s="20">
        <f>IF(ISNUMBER(SportClimbing[[#This Row],[Total number of tries]])=TRUE, SportClimbing[[#This Row],[Total number of tries]], 1)</f>
        <v>1</v>
      </c>
      <c r="N34" s="20" t="str">
        <f>IF(ISNUMBER(SportClimbing[[#This Row],[Total number of tries]])=TRUE, "redpoint", SportClimbing[[#This Row],[Total number of tries]])</f>
        <v>onsight</v>
      </c>
    </row>
    <row r="35" spans="1:14" x14ac:dyDescent="0.2">
      <c r="A35">
        <v>8</v>
      </c>
      <c r="B35" t="s">
        <v>366</v>
      </c>
      <c r="C35">
        <v>2017</v>
      </c>
      <c r="D35" t="s">
        <v>73</v>
      </c>
      <c r="E35" t="s">
        <v>29</v>
      </c>
      <c r="F35" t="s">
        <v>262</v>
      </c>
      <c r="G35" t="s">
        <v>72</v>
      </c>
      <c r="H35" t="s">
        <v>74</v>
      </c>
      <c r="I35">
        <v>35</v>
      </c>
      <c r="J35" t="str">
        <f>IF(SportClimbing[[#This Row],[Height (m)]]&lt;11, "0-10", IF(SportClimbing[[#This Row],[Height (m)]]&lt;16, "11-15", IF(SportClimbing[[#This Row],[Height (m)]]&lt;21, "16-20", IF(SportClimbing[[#This Row],[Height (m)]]&lt;26, "21-25", IF(SportClimbing[[#This Row],[Height (m)]]&lt;31, "26-30", IF(SportClimbing[[#This Row],[Height (m)]]&lt;36, "31-35", "35+"))))))</f>
        <v>31-35</v>
      </c>
      <c r="K35" t="s">
        <v>131</v>
      </c>
      <c r="L35">
        <v>2</v>
      </c>
      <c r="M35" s="20">
        <f>IF(ISNUMBER(SportClimbing[[#This Row],[Total number of tries]])=TRUE, SportClimbing[[#This Row],[Total number of tries]], 1)</f>
        <v>2</v>
      </c>
      <c r="N35" s="20" t="str">
        <f>IF(ISNUMBER(SportClimbing[[#This Row],[Total number of tries]])=TRUE, "redpoint", SportClimbing[[#This Row],[Total number of tries]])</f>
        <v>redpoint</v>
      </c>
    </row>
    <row r="36" spans="1:14" x14ac:dyDescent="0.2">
      <c r="A36">
        <v>12</v>
      </c>
      <c r="B36" t="s">
        <v>158</v>
      </c>
      <c r="C36">
        <v>2017</v>
      </c>
      <c r="D36" t="s">
        <v>90</v>
      </c>
      <c r="E36" t="s">
        <v>3</v>
      </c>
      <c r="F36" t="s">
        <v>262</v>
      </c>
      <c r="G36" t="s">
        <v>43</v>
      </c>
      <c r="H36" t="s">
        <v>44</v>
      </c>
      <c r="I36">
        <v>30</v>
      </c>
      <c r="J36" t="str">
        <f>IF(SportClimbing[[#This Row],[Height (m)]]&lt;11, "0-10", IF(SportClimbing[[#This Row],[Height (m)]]&lt;16, "11-15", IF(SportClimbing[[#This Row],[Height (m)]]&lt;21, "16-20", IF(SportClimbing[[#This Row],[Height (m)]]&lt;26, "21-25", IF(SportClimbing[[#This Row],[Height (m)]]&lt;31, "26-30", IF(SportClimbing[[#This Row],[Height (m)]]&lt;36, "31-35", "35+"))))))</f>
        <v>26-30</v>
      </c>
      <c r="K36" t="s">
        <v>89</v>
      </c>
      <c r="L36" t="s">
        <v>130</v>
      </c>
      <c r="M36" s="20">
        <f>IF(ISNUMBER(SportClimbing[[#This Row],[Total number of tries]])=TRUE, SportClimbing[[#This Row],[Total number of tries]], 1)</f>
        <v>1</v>
      </c>
      <c r="N36" s="20" t="str">
        <f>IF(ISNUMBER(SportClimbing[[#This Row],[Total number of tries]])=TRUE, "redpoint", SportClimbing[[#This Row],[Total number of tries]])</f>
        <v>onsight</v>
      </c>
    </row>
    <row r="37" spans="1:14" x14ac:dyDescent="0.2">
      <c r="A37">
        <v>2</v>
      </c>
      <c r="B37" t="s">
        <v>159</v>
      </c>
      <c r="C37">
        <v>2017</v>
      </c>
      <c r="D37" t="s">
        <v>75</v>
      </c>
      <c r="E37" t="s">
        <v>3</v>
      </c>
      <c r="F37" t="s">
        <v>262</v>
      </c>
      <c r="G37" t="s">
        <v>76</v>
      </c>
      <c r="H37" t="s">
        <v>92</v>
      </c>
      <c r="I37">
        <v>25</v>
      </c>
      <c r="J37" t="str">
        <f>IF(SportClimbing[[#This Row],[Height (m)]]&lt;11, "0-10", IF(SportClimbing[[#This Row],[Height (m)]]&lt;16, "11-15", IF(SportClimbing[[#This Row],[Height (m)]]&lt;21, "16-20", IF(SportClimbing[[#This Row],[Height (m)]]&lt;26, "21-25", IF(SportClimbing[[#This Row],[Height (m)]]&lt;31, "26-30", IF(SportClimbing[[#This Row],[Height (m)]]&lt;36, "31-35", "35+"))))))</f>
        <v>21-25</v>
      </c>
      <c r="K37" t="s">
        <v>133</v>
      </c>
      <c r="L37">
        <v>3</v>
      </c>
      <c r="M37" s="20">
        <f>IF(ISNUMBER(SportClimbing[[#This Row],[Total number of tries]])=TRUE, SportClimbing[[#This Row],[Total number of tries]], 1)</f>
        <v>3</v>
      </c>
      <c r="N37" s="20" t="str">
        <f>IF(ISNUMBER(SportClimbing[[#This Row],[Total number of tries]])=TRUE, "redpoint", SportClimbing[[#This Row],[Total number of tries]])</f>
        <v>redpoint</v>
      </c>
    </row>
    <row r="38" spans="1:14" x14ac:dyDescent="0.2">
      <c r="A38">
        <v>13</v>
      </c>
      <c r="B38" t="s">
        <v>159</v>
      </c>
      <c r="C38">
        <v>2017</v>
      </c>
      <c r="D38" t="s">
        <v>82</v>
      </c>
      <c r="E38" t="s">
        <v>21</v>
      </c>
      <c r="F38" t="s">
        <v>262</v>
      </c>
      <c r="G38" t="s">
        <v>77</v>
      </c>
      <c r="H38" t="s">
        <v>78</v>
      </c>
      <c r="I38">
        <v>10</v>
      </c>
      <c r="J38" t="str">
        <f>IF(SportClimbing[[#This Row],[Height (m)]]&lt;11, "0-10", IF(SportClimbing[[#This Row],[Height (m)]]&lt;16, "11-15", IF(SportClimbing[[#This Row],[Height (m)]]&lt;21, "16-20", IF(SportClimbing[[#This Row],[Height (m)]]&lt;26, "21-25", IF(SportClimbing[[#This Row],[Height (m)]]&lt;31, "26-30", IF(SportClimbing[[#This Row],[Height (m)]]&lt;36, "31-35", "35+"))))))</f>
        <v>0-10</v>
      </c>
      <c r="K38" t="s">
        <v>83</v>
      </c>
      <c r="L38" t="s">
        <v>130</v>
      </c>
      <c r="M38" s="20">
        <f>IF(ISNUMBER(SportClimbing[[#This Row],[Total number of tries]])=TRUE, SportClimbing[[#This Row],[Total number of tries]], 1)</f>
        <v>1</v>
      </c>
      <c r="N38" s="20" t="str">
        <f>IF(ISNUMBER(SportClimbing[[#This Row],[Total number of tries]])=TRUE, "redpoint", SportClimbing[[#This Row],[Total number of tries]])</f>
        <v>onsight</v>
      </c>
    </row>
    <row r="39" spans="1:14" x14ac:dyDescent="0.2">
      <c r="A39">
        <v>13</v>
      </c>
      <c r="B39" t="s">
        <v>159</v>
      </c>
      <c r="C39">
        <v>2017</v>
      </c>
      <c r="D39" t="s">
        <v>81</v>
      </c>
      <c r="E39" t="s">
        <v>3</v>
      </c>
      <c r="F39" t="s">
        <v>262</v>
      </c>
      <c r="G39" t="s">
        <v>77</v>
      </c>
      <c r="H39" t="s">
        <v>79</v>
      </c>
      <c r="I39">
        <v>10</v>
      </c>
      <c r="J39" t="str">
        <f>IF(SportClimbing[[#This Row],[Height (m)]]&lt;11, "0-10", IF(SportClimbing[[#This Row],[Height (m)]]&lt;16, "11-15", IF(SportClimbing[[#This Row],[Height (m)]]&lt;21, "16-20", IF(SportClimbing[[#This Row],[Height (m)]]&lt;26, "21-25", IF(SportClimbing[[#This Row],[Height (m)]]&lt;31, "26-30", IF(SportClimbing[[#This Row],[Height (m)]]&lt;36, "31-35", "35+"))))))</f>
        <v>0-10</v>
      </c>
      <c r="K39" t="s">
        <v>83</v>
      </c>
      <c r="L39" t="s">
        <v>130</v>
      </c>
      <c r="M39" s="20">
        <f>IF(ISNUMBER(SportClimbing[[#This Row],[Total number of tries]])=TRUE, SportClimbing[[#This Row],[Total number of tries]], 1)</f>
        <v>1</v>
      </c>
      <c r="N39" s="20" t="str">
        <f>IF(ISNUMBER(SportClimbing[[#This Row],[Total number of tries]])=TRUE, "redpoint", SportClimbing[[#This Row],[Total number of tries]])</f>
        <v>onsight</v>
      </c>
    </row>
    <row r="40" spans="1:14" x14ac:dyDescent="0.2">
      <c r="A40">
        <v>13</v>
      </c>
      <c r="B40" t="s">
        <v>159</v>
      </c>
      <c r="C40">
        <v>2017</v>
      </c>
      <c r="D40" t="s">
        <v>80</v>
      </c>
      <c r="E40" t="s">
        <v>21</v>
      </c>
      <c r="F40" t="s">
        <v>262</v>
      </c>
      <c r="G40" t="s">
        <v>77</v>
      </c>
      <c r="H40" t="s">
        <v>79</v>
      </c>
      <c r="I40">
        <v>12</v>
      </c>
      <c r="J40" t="str">
        <f>IF(SportClimbing[[#This Row],[Height (m)]]&lt;11, "0-10", IF(SportClimbing[[#This Row],[Height (m)]]&lt;16, "11-15", IF(SportClimbing[[#This Row],[Height (m)]]&lt;21, "16-20", IF(SportClimbing[[#This Row],[Height (m)]]&lt;26, "21-25", IF(SportClimbing[[#This Row],[Height (m)]]&lt;31, "26-30", IF(SportClimbing[[#This Row],[Height (m)]]&lt;36, "31-35", "35+"))))))</f>
        <v>11-15</v>
      </c>
      <c r="K40" t="s">
        <v>83</v>
      </c>
      <c r="L40">
        <v>2</v>
      </c>
      <c r="M40" s="20">
        <f>IF(ISNUMBER(SportClimbing[[#This Row],[Total number of tries]])=TRUE, SportClimbing[[#This Row],[Total number of tries]], 1)</f>
        <v>2</v>
      </c>
      <c r="N40" s="20" t="str">
        <f>IF(ISNUMBER(SportClimbing[[#This Row],[Total number of tries]])=TRUE, "redpoint", SportClimbing[[#This Row],[Total number of tries]])</f>
        <v>redpoint</v>
      </c>
    </row>
    <row r="41" spans="1:14" x14ac:dyDescent="0.2">
      <c r="A41">
        <v>23</v>
      </c>
      <c r="B41" t="s">
        <v>159</v>
      </c>
      <c r="C41">
        <v>2017</v>
      </c>
      <c r="D41" t="s">
        <v>84</v>
      </c>
      <c r="E41" t="s">
        <v>21</v>
      </c>
      <c r="F41" t="s">
        <v>262</v>
      </c>
      <c r="G41" t="s">
        <v>49</v>
      </c>
      <c r="H41" t="s">
        <v>66</v>
      </c>
      <c r="I41">
        <v>25</v>
      </c>
      <c r="J41" t="str">
        <f>IF(SportClimbing[[#This Row],[Height (m)]]&lt;11, "0-10", IF(SportClimbing[[#This Row],[Height (m)]]&lt;16, "11-15", IF(SportClimbing[[#This Row],[Height (m)]]&lt;21, "16-20", IF(SportClimbing[[#This Row],[Height (m)]]&lt;26, "21-25", IF(SportClimbing[[#This Row],[Height (m)]]&lt;31, "26-30", IF(SportClimbing[[#This Row],[Height (m)]]&lt;36, "31-35", "35+"))))))</f>
        <v>21-25</v>
      </c>
      <c r="K41" t="s">
        <v>132</v>
      </c>
      <c r="L41" t="s">
        <v>130</v>
      </c>
      <c r="M41" s="20">
        <f>IF(ISNUMBER(SportClimbing[[#This Row],[Total number of tries]])=TRUE, SportClimbing[[#This Row],[Total number of tries]], 1)</f>
        <v>1</v>
      </c>
      <c r="N41" s="20" t="str">
        <f>IF(ISNUMBER(SportClimbing[[#This Row],[Total number of tries]])=TRUE, "redpoint", SportClimbing[[#This Row],[Total number of tries]])</f>
        <v>onsight</v>
      </c>
    </row>
    <row r="42" spans="1:14" x14ac:dyDescent="0.2">
      <c r="A42">
        <v>25</v>
      </c>
      <c r="B42" t="s">
        <v>159</v>
      </c>
      <c r="C42">
        <v>2017</v>
      </c>
      <c r="D42" t="s">
        <v>85</v>
      </c>
      <c r="E42" t="s">
        <v>21</v>
      </c>
      <c r="F42" t="s">
        <v>262</v>
      </c>
      <c r="G42" t="s">
        <v>25</v>
      </c>
      <c r="H42" t="s">
        <v>86</v>
      </c>
      <c r="I42">
        <v>20</v>
      </c>
      <c r="J42" t="str">
        <f>IF(SportClimbing[[#This Row],[Height (m)]]&lt;11, "0-10", IF(SportClimbing[[#This Row],[Height (m)]]&lt;16, "11-15", IF(SportClimbing[[#This Row],[Height (m)]]&lt;21, "16-20", IF(SportClimbing[[#This Row],[Height (m)]]&lt;26, "21-25", IF(SportClimbing[[#This Row],[Height (m)]]&lt;31, "26-30", IF(SportClimbing[[#This Row],[Height (m)]]&lt;36, "31-35", "35+"))))))</f>
        <v>16-20</v>
      </c>
      <c r="K42" t="s">
        <v>132</v>
      </c>
      <c r="L42">
        <v>5</v>
      </c>
      <c r="M42" s="20">
        <f>IF(ISNUMBER(SportClimbing[[#This Row],[Total number of tries]])=TRUE, SportClimbing[[#This Row],[Total number of tries]], 1)</f>
        <v>5</v>
      </c>
      <c r="N42" s="20" t="str">
        <f>IF(ISNUMBER(SportClimbing[[#This Row],[Total number of tries]])=TRUE, "redpoint", SportClimbing[[#This Row],[Total number of tries]])</f>
        <v>redpoint</v>
      </c>
    </row>
    <row r="43" spans="1:14" x14ac:dyDescent="0.2">
      <c r="A43">
        <v>14</v>
      </c>
      <c r="B43" t="s">
        <v>162</v>
      </c>
      <c r="C43">
        <v>2017</v>
      </c>
      <c r="D43" t="s">
        <v>99</v>
      </c>
      <c r="E43" t="s">
        <v>21</v>
      </c>
      <c r="F43" t="s">
        <v>262</v>
      </c>
      <c r="G43" t="s">
        <v>43</v>
      </c>
      <c r="H43" t="s">
        <v>91</v>
      </c>
      <c r="I43">
        <v>30</v>
      </c>
      <c r="J43" t="str">
        <f>IF(SportClimbing[[#This Row],[Height (m)]]&lt;11, "0-10", IF(SportClimbing[[#This Row],[Height (m)]]&lt;16, "11-15", IF(SportClimbing[[#This Row],[Height (m)]]&lt;21, "16-20", IF(SportClimbing[[#This Row],[Height (m)]]&lt;26, "21-25", IF(SportClimbing[[#This Row],[Height (m)]]&lt;31, "26-30", IF(SportClimbing[[#This Row],[Height (m)]]&lt;36, "31-35", "35+"))))))</f>
        <v>26-30</v>
      </c>
      <c r="K43" t="s">
        <v>133</v>
      </c>
      <c r="L43">
        <v>3</v>
      </c>
      <c r="M43" s="20">
        <f>IF(ISNUMBER(SportClimbing[[#This Row],[Total number of tries]])=TRUE, SportClimbing[[#This Row],[Total number of tries]], 1)</f>
        <v>3</v>
      </c>
      <c r="N43" s="20" t="str">
        <f>IF(ISNUMBER(SportClimbing[[#This Row],[Total number of tries]])=TRUE, "redpoint", SportClimbing[[#This Row],[Total number of tries]])</f>
        <v>redpoint</v>
      </c>
    </row>
    <row r="44" spans="1:14" x14ac:dyDescent="0.2">
      <c r="A44">
        <v>15</v>
      </c>
      <c r="B44" t="s">
        <v>162</v>
      </c>
      <c r="C44">
        <v>2017</v>
      </c>
      <c r="D44" t="s">
        <v>98</v>
      </c>
      <c r="E44" t="s">
        <v>21</v>
      </c>
      <c r="F44" t="s">
        <v>262</v>
      </c>
      <c r="G44" t="s">
        <v>43</v>
      </c>
      <c r="H44" t="s">
        <v>44</v>
      </c>
      <c r="I44">
        <v>25</v>
      </c>
      <c r="J44" t="str">
        <f>IF(SportClimbing[[#This Row],[Height (m)]]&lt;11, "0-10", IF(SportClimbing[[#This Row],[Height (m)]]&lt;16, "11-15", IF(SportClimbing[[#This Row],[Height (m)]]&lt;21, "16-20", IF(SportClimbing[[#This Row],[Height (m)]]&lt;26, "21-25", IF(SportClimbing[[#This Row],[Height (m)]]&lt;31, "26-30", IF(SportClimbing[[#This Row],[Height (m)]]&lt;36, "31-35", "35+"))))))</f>
        <v>21-25</v>
      </c>
      <c r="K44" t="s">
        <v>17</v>
      </c>
      <c r="L44">
        <v>2</v>
      </c>
      <c r="M44" s="20">
        <f>IF(ISNUMBER(SportClimbing[[#This Row],[Total number of tries]])=TRUE, SportClimbing[[#This Row],[Total number of tries]], 1)</f>
        <v>2</v>
      </c>
      <c r="N44" s="20" t="str">
        <f>IF(ISNUMBER(SportClimbing[[#This Row],[Total number of tries]])=TRUE, "redpoint", SportClimbing[[#This Row],[Total number of tries]])</f>
        <v>redpoint</v>
      </c>
    </row>
    <row r="45" spans="1:14" x14ac:dyDescent="0.2">
      <c r="A45">
        <v>21</v>
      </c>
      <c r="B45" t="s">
        <v>162</v>
      </c>
      <c r="C45">
        <v>2017</v>
      </c>
      <c r="D45" t="s">
        <v>95</v>
      </c>
      <c r="E45" t="s">
        <v>21</v>
      </c>
      <c r="F45" t="s">
        <v>262</v>
      </c>
      <c r="G45" t="s">
        <v>43</v>
      </c>
      <c r="H45" t="s">
        <v>94</v>
      </c>
      <c r="I45">
        <v>25</v>
      </c>
      <c r="J45" t="str">
        <f>IF(SportClimbing[[#This Row],[Height (m)]]&lt;11, "0-10", IF(SportClimbing[[#This Row],[Height (m)]]&lt;16, "11-15", IF(SportClimbing[[#This Row],[Height (m)]]&lt;21, "16-20", IF(SportClimbing[[#This Row],[Height (m)]]&lt;26, "21-25", IF(SportClimbing[[#This Row],[Height (m)]]&lt;31, "26-30", IF(SportClimbing[[#This Row],[Height (m)]]&lt;36, "31-35", "35+"))))))</f>
        <v>21-25</v>
      </c>
      <c r="K45" t="s">
        <v>53</v>
      </c>
      <c r="L45" t="s">
        <v>130</v>
      </c>
      <c r="M45" s="20">
        <f>IF(ISNUMBER(SportClimbing[[#This Row],[Total number of tries]])=TRUE, SportClimbing[[#This Row],[Total number of tries]], 1)</f>
        <v>1</v>
      </c>
      <c r="N45" s="20" t="str">
        <f>IF(ISNUMBER(SportClimbing[[#This Row],[Total number of tries]])=TRUE, "redpoint", SportClimbing[[#This Row],[Total number of tries]])</f>
        <v>onsight</v>
      </c>
    </row>
    <row r="46" spans="1:14" x14ac:dyDescent="0.2">
      <c r="A46">
        <v>21</v>
      </c>
      <c r="B46" t="s">
        <v>162</v>
      </c>
      <c r="C46">
        <v>2017</v>
      </c>
      <c r="D46" t="s">
        <v>97</v>
      </c>
      <c r="E46" t="s">
        <v>21</v>
      </c>
      <c r="F46" t="s">
        <v>262</v>
      </c>
      <c r="G46" t="s">
        <v>43</v>
      </c>
      <c r="H46" t="s">
        <v>91</v>
      </c>
      <c r="I46">
        <v>28</v>
      </c>
      <c r="J46" t="str">
        <f>IF(SportClimbing[[#This Row],[Height (m)]]&lt;11, "0-10", IF(SportClimbing[[#This Row],[Height (m)]]&lt;16, "11-15", IF(SportClimbing[[#This Row],[Height (m)]]&lt;21, "16-20", IF(SportClimbing[[#This Row],[Height (m)]]&lt;26, "21-25", IF(SportClimbing[[#This Row],[Height (m)]]&lt;31, "26-30", IF(SportClimbing[[#This Row],[Height (m)]]&lt;36, "31-35", "35+"))))))</f>
        <v>26-30</v>
      </c>
      <c r="K46" t="s">
        <v>53</v>
      </c>
      <c r="L46">
        <v>3</v>
      </c>
      <c r="M46" s="20">
        <f>IF(ISNUMBER(SportClimbing[[#This Row],[Total number of tries]])=TRUE, SportClimbing[[#This Row],[Total number of tries]], 1)</f>
        <v>3</v>
      </c>
      <c r="N46" s="20" t="str">
        <f>IF(ISNUMBER(SportClimbing[[#This Row],[Total number of tries]])=TRUE, "redpoint", SportClimbing[[#This Row],[Total number of tries]])</f>
        <v>redpoint</v>
      </c>
    </row>
    <row r="47" spans="1:14" x14ac:dyDescent="0.2">
      <c r="A47">
        <v>22</v>
      </c>
      <c r="B47" t="s">
        <v>162</v>
      </c>
      <c r="C47">
        <v>2017</v>
      </c>
      <c r="D47" t="s">
        <v>96</v>
      </c>
      <c r="E47" t="s">
        <v>3</v>
      </c>
      <c r="F47" t="s">
        <v>262</v>
      </c>
      <c r="G47" t="s">
        <v>43</v>
      </c>
      <c r="H47" t="s">
        <v>93</v>
      </c>
      <c r="I47">
        <v>30</v>
      </c>
      <c r="J47" t="str">
        <f>IF(SportClimbing[[#This Row],[Height (m)]]&lt;11, "0-10", IF(SportClimbing[[#This Row],[Height (m)]]&lt;16, "11-15", IF(SportClimbing[[#This Row],[Height (m)]]&lt;21, "16-20", IF(SportClimbing[[#This Row],[Height (m)]]&lt;26, "21-25", IF(SportClimbing[[#This Row],[Height (m)]]&lt;31, "26-30", IF(SportClimbing[[#This Row],[Height (m)]]&lt;36, "31-35", "35+"))))))</f>
        <v>26-30</v>
      </c>
      <c r="K47" t="s">
        <v>53</v>
      </c>
      <c r="L47" t="s">
        <v>130</v>
      </c>
      <c r="M47" s="20">
        <f>IF(ISNUMBER(SportClimbing[[#This Row],[Total number of tries]])=TRUE, SportClimbing[[#This Row],[Total number of tries]], 1)</f>
        <v>1</v>
      </c>
      <c r="N47" s="20" t="str">
        <f>IF(ISNUMBER(SportClimbing[[#This Row],[Total number of tries]])=TRUE, "redpoint", SportClimbing[[#This Row],[Total number of tries]])</f>
        <v>onsight</v>
      </c>
    </row>
    <row r="48" spans="1:14" x14ac:dyDescent="0.2">
      <c r="A48">
        <v>28</v>
      </c>
      <c r="B48" t="s">
        <v>162</v>
      </c>
      <c r="C48">
        <v>2017</v>
      </c>
      <c r="D48" t="s">
        <v>101</v>
      </c>
      <c r="E48" t="s">
        <v>3</v>
      </c>
      <c r="F48" t="s">
        <v>262</v>
      </c>
      <c r="G48" t="s">
        <v>100</v>
      </c>
      <c r="H48" t="s">
        <v>213</v>
      </c>
      <c r="I48">
        <v>25</v>
      </c>
      <c r="J48" t="str">
        <f>IF(SportClimbing[[#This Row],[Height (m)]]&lt;11, "0-10", IF(SportClimbing[[#This Row],[Height (m)]]&lt;16, "11-15", IF(SportClimbing[[#This Row],[Height (m)]]&lt;21, "16-20", IF(SportClimbing[[#This Row],[Height (m)]]&lt;26, "21-25", IF(SportClimbing[[#This Row],[Height (m)]]&lt;31, "26-30", IF(SportClimbing[[#This Row],[Height (m)]]&lt;36, "31-35", "35+"))))))</f>
        <v>21-25</v>
      </c>
      <c r="K48" t="s">
        <v>132</v>
      </c>
      <c r="L48">
        <v>2</v>
      </c>
      <c r="M48" s="20">
        <f>IF(ISNUMBER(SportClimbing[[#This Row],[Total number of tries]])=TRUE, SportClimbing[[#This Row],[Total number of tries]], 1)</f>
        <v>2</v>
      </c>
      <c r="N48" s="20" t="str">
        <f>IF(ISNUMBER(SportClimbing[[#This Row],[Total number of tries]])=TRUE, "redpoint", SportClimbing[[#This Row],[Total number of tries]])</f>
        <v>redpoint</v>
      </c>
    </row>
    <row r="49" spans="1:14" x14ac:dyDescent="0.2">
      <c r="A49">
        <v>28</v>
      </c>
      <c r="B49" t="s">
        <v>162</v>
      </c>
      <c r="C49">
        <v>2017</v>
      </c>
      <c r="D49" t="s">
        <v>102</v>
      </c>
      <c r="E49" t="s">
        <v>3</v>
      </c>
      <c r="F49" t="s">
        <v>262</v>
      </c>
      <c r="G49" t="s">
        <v>100</v>
      </c>
      <c r="H49" t="s">
        <v>214</v>
      </c>
      <c r="I49">
        <v>25</v>
      </c>
      <c r="J49" t="str">
        <f>IF(SportClimbing[[#This Row],[Height (m)]]&lt;11, "0-10", IF(SportClimbing[[#This Row],[Height (m)]]&lt;16, "11-15", IF(SportClimbing[[#This Row],[Height (m)]]&lt;21, "16-20", IF(SportClimbing[[#This Row],[Height (m)]]&lt;26, "21-25", IF(SportClimbing[[#This Row],[Height (m)]]&lt;31, "26-30", IF(SportClimbing[[#This Row],[Height (m)]]&lt;36, "31-35", "35+"))))))</f>
        <v>21-25</v>
      </c>
      <c r="K49" t="s">
        <v>132</v>
      </c>
      <c r="L49">
        <v>4</v>
      </c>
      <c r="M49" s="20">
        <f>IF(ISNUMBER(SportClimbing[[#This Row],[Total number of tries]])=TRUE, SportClimbing[[#This Row],[Total number of tries]], 1)</f>
        <v>4</v>
      </c>
      <c r="N49" s="20" t="str">
        <f>IF(ISNUMBER(SportClimbing[[#This Row],[Total number of tries]])=TRUE, "redpoint", SportClimbing[[#This Row],[Total number of tries]])</f>
        <v>redpoint</v>
      </c>
    </row>
    <row r="50" spans="1:14" x14ac:dyDescent="0.2">
      <c r="A50">
        <v>4</v>
      </c>
      <c r="B50" t="s">
        <v>160</v>
      </c>
      <c r="C50">
        <v>2017</v>
      </c>
      <c r="D50" t="s">
        <v>103</v>
      </c>
      <c r="E50" t="s">
        <v>29</v>
      </c>
      <c r="F50" t="s">
        <v>262</v>
      </c>
      <c r="G50" t="s">
        <v>22</v>
      </c>
      <c r="H50" t="s">
        <v>23</v>
      </c>
      <c r="I50">
        <v>25</v>
      </c>
      <c r="J50" t="str">
        <f>IF(SportClimbing[[#This Row],[Height (m)]]&lt;11, "0-10", IF(SportClimbing[[#This Row],[Height (m)]]&lt;16, "11-15", IF(SportClimbing[[#This Row],[Height (m)]]&lt;21, "16-20", IF(SportClimbing[[#This Row],[Height (m)]]&lt;26, "21-25", IF(SportClimbing[[#This Row],[Height (m)]]&lt;31, "26-30", IF(SportClimbing[[#This Row],[Height (m)]]&lt;36, "31-35", "35+"))))))</f>
        <v>21-25</v>
      </c>
      <c r="K50" t="s">
        <v>104</v>
      </c>
      <c r="L50">
        <v>6</v>
      </c>
      <c r="M50" s="20">
        <f>IF(ISNUMBER(SportClimbing[[#This Row],[Total number of tries]])=TRUE, SportClimbing[[#This Row],[Total number of tries]], 1)</f>
        <v>6</v>
      </c>
      <c r="N50" s="20" t="str">
        <f>IF(ISNUMBER(SportClimbing[[#This Row],[Total number of tries]])=TRUE, "redpoint", SportClimbing[[#This Row],[Total number of tries]])</f>
        <v>redpoint</v>
      </c>
    </row>
    <row r="51" spans="1:14" x14ac:dyDescent="0.2">
      <c r="A51">
        <v>8</v>
      </c>
      <c r="B51" t="s">
        <v>161</v>
      </c>
      <c r="C51">
        <v>2017</v>
      </c>
      <c r="D51" t="s">
        <v>109</v>
      </c>
      <c r="E51" t="s">
        <v>21</v>
      </c>
      <c r="F51" t="s">
        <v>262</v>
      </c>
      <c r="G51" t="s">
        <v>43</v>
      </c>
      <c r="H51" t="s">
        <v>226</v>
      </c>
      <c r="I51">
        <v>25</v>
      </c>
      <c r="J51" t="str">
        <f>IF(SportClimbing[[#This Row],[Height (m)]]&lt;11, "0-10", IF(SportClimbing[[#This Row],[Height (m)]]&lt;16, "11-15", IF(SportClimbing[[#This Row],[Height (m)]]&lt;21, "16-20", IF(SportClimbing[[#This Row],[Height (m)]]&lt;26, "21-25", IF(SportClimbing[[#This Row],[Height (m)]]&lt;31, "26-30", IF(SportClimbing[[#This Row],[Height (m)]]&lt;36, "31-35", "35+"))))))</f>
        <v>21-25</v>
      </c>
      <c r="K51" t="s">
        <v>131</v>
      </c>
      <c r="L51">
        <v>2</v>
      </c>
      <c r="M51" s="20">
        <f>IF(ISNUMBER(SportClimbing[[#This Row],[Total number of tries]])=TRUE, SportClimbing[[#This Row],[Total number of tries]], 1)</f>
        <v>2</v>
      </c>
      <c r="N51" s="20" t="str">
        <f>IF(ISNUMBER(SportClimbing[[#This Row],[Total number of tries]])=TRUE, "redpoint", SportClimbing[[#This Row],[Total number of tries]])</f>
        <v>redpoint</v>
      </c>
    </row>
    <row r="52" spans="1:14" x14ac:dyDescent="0.2">
      <c r="A52">
        <v>9</v>
      </c>
      <c r="B52" t="s">
        <v>161</v>
      </c>
      <c r="C52">
        <v>2017</v>
      </c>
      <c r="D52" t="s">
        <v>108</v>
      </c>
      <c r="E52" t="s">
        <v>3</v>
      </c>
      <c r="F52" t="s">
        <v>262</v>
      </c>
      <c r="G52" t="s">
        <v>105</v>
      </c>
      <c r="H52" t="s">
        <v>117</v>
      </c>
      <c r="I52">
        <v>20</v>
      </c>
      <c r="J52" t="str">
        <f>IF(SportClimbing[[#This Row],[Height (m)]]&lt;11, "0-10", IF(SportClimbing[[#This Row],[Height (m)]]&lt;16, "11-15", IF(SportClimbing[[#This Row],[Height (m)]]&lt;21, "16-20", IF(SportClimbing[[#This Row],[Height (m)]]&lt;26, "21-25", IF(SportClimbing[[#This Row],[Height (m)]]&lt;31, "26-30", IF(SportClimbing[[#This Row],[Height (m)]]&lt;36, "31-35", "35+"))))))</f>
        <v>16-20</v>
      </c>
      <c r="K52" t="s">
        <v>38</v>
      </c>
      <c r="L52" t="s">
        <v>11</v>
      </c>
      <c r="M52" s="20">
        <f>IF(ISNUMBER(SportClimbing[[#This Row],[Total number of tries]])=TRUE, SportClimbing[[#This Row],[Total number of tries]], 1)</f>
        <v>1</v>
      </c>
      <c r="N52" s="20" t="str">
        <f>IF(ISNUMBER(SportClimbing[[#This Row],[Total number of tries]])=TRUE, "redpoint", SportClimbing[[#This Row],[Total number of tries]])</f>
        <v>flash</v>
      </c>
    </row>
    <row r="53" spans="1:14" x14ac:dyDescent="0.2">
      <c r="A53">
        <v>10</v>
      </c>
      <c r="B53" t="s">
        <v>161</v>
      </c>
      <c r="C53">
        <v>2017</v>
      </c>
      <c r="D53" t="s">
        <v>107</v>
      </c>
      <c r="E53" t="s">
        <v>21</v>
      </c>
      <c r="F53" t="s">
        <v>262</v>
      </c>
      <c r="G53" t="s">
        <v>43</v>
      </c>
      <c r="H53" t="s">
        <v>106</v>
      </c>
      <c r="I53">
        <v>20</v>
      </c>
      <c r="J53" t="str">
        <f>IF(SportClimbing[[#This Row],[Height (m)]]&lt;11, "0-10", IF(SportClimbing[[#This Row],[Height (m)]]&lt;16, "11-15", IF(SportClimbing[[#This Row],[Height (m)]]&lt;21, "16-20", IF(SportClimbing[[#This Row],[Height (m)]]&lt;26, "21-25", IF(SportClimbing[[#This Row],[Height (m)]]&lt;31, "26-30", IF(SportClimbing[[#This Row],[Height (m)]]&lt;36, "31-35", "35+"))))))</f>
        <v>16-20</v>
      </c>
      <c r="K53" t="s">
        <v>122</v>
      </c>
      <c r="L53">
        <v>3</v>
      </c>
      <c r="M53" s="20">
        <f>IF(ISNUMBER(SportClimbing[[#This Row],[Total number of tries]])=TRUE, SportClimbing[[#This Row],[Total number of tries]], 1)</f>
        <v>3</v>
      </c>
      <c r="N53" s="20" t="str">
        <f>IF(ISNUMBER(SportClimbing[[#This Row],[Total number of tries]])=TRUE, "redpoint", SportClimbing[[#This Row],[Total number of tries]])</f>
        <v>redpoint</v>
      </c>
    </row>
    <row r="54" spans="1:14" x14ac:dyDescent="0.2">
      <c r="A54">
        <v>16</v>
      </c>
      <c r="B54" t="s">
        <v>161</v>
      </c>
      <c r="C54">
        <v>2017</v>
      </c>
      <c r="D54" t="s">
        <v>112</v>
      </c>
      <c r="E54" t="s">
        <v>3</v>
      </c>
      <c r="F54" t="s">
        <v>262</v>
      </c>
      <c r="G54" t="s">
        <v>105</v>
      </c>
      <c r="H54" t="s">
        <v>110</v>
      </c>
      <c r="I54">
        <v>30</v>
      </c>
      <c r="J54" t="str">
        <f>IF(SportClimbing[[#This Row],[Height (m)]]&lt;11, "0-10", IF(SportClimbing[[#This Row],[Height (m)]]&lt;16, "11-15", IF(SportClimbing[[#This Row],[Height (m)]]&lt;21, "16-20", IF(SportClimbing[[#This Row],[Height (m)]]&lt;26, "21-25", IF(SportClimbing[[#This Row],[Height (m)]]&lt;31, "26-30", IF(SportClimbing[[#This Row],[Height (m)]]&lt;36, "31-35", "35+"))))))</f>
        <v>26-30</v>
      </c>
      <c r="K54" t="s">
        <v>111</v>
      </c>
      <c r="L54" t="s">
        <v>130</v>
      </c>
      <c r="M54" s="20">
        <f>IF(ISNUMBER(SportClimbing[[#This Row],[Total number of tries]])=TRUE, SportClimbing[[#This Row],[Total number of tries]], 1)</f>
        <v>1</v>
      </c>
      <c r="N54" s="20" t="str">
        <f>IF(ISNUMBER(SportClimbing[[#This Row],[Total number of tries]])=TRUE, "redpoint", SportClimbing[[#This Row],[Total number of tries]])</f>
        <v>onsight</v>
      </c>
    </row>
    <row r="55" spans="1:14" x14ac:dyDescent="0.2">
      <c r="A55">
        <v>17</v>
      </c>
      <c r="B55" t="s">
        <v>161</v>
      </c>
      <c r="C55">
        <v>2017</v>
      </c>
      <c r="D55" t="s">
        <v>113</v>
      </c>
      <c r="E55" t="s">
        <v>29</v>
      </c>
      <c r="F55" t="s">
        <v>262</v>
      </c>
      <c r="G55" t="s">
        <v>105</v>
      </c>
      <c r="H55" t="s">
        <v>110</v>
      </c>
      <c r="I55">
        <v>30</v>
      </c>
      <c r="J55" t="str">
        <f>IF(SportClimbing[[#This Row],[Height (m)]]&lt;11, "0-10", IF(SportClimbing[[#This Row],[Height (m)]]&lt;16, "11-15", IF(SportClimbing[[#This Row],[Height (m)]]&lt;21, "16-20", IF(SportClimbing[[#This Row],[Height (m)]]&lt;26, "21-25", IF(SportClimbing[[#This Row],[Height (m)]]&lt;31, "26-30", IF(SportClimbing[[#This Row],[Height (m)]]&lt;36, "31-35", "35+"))))))</f>
        <v>26-30</v>
      </c>
      <c r="K55" t="s">
        <v>111</v>
      </c>
      <c r="L55">
        <v>2</v>
      </c>
      <c r="M55" s="20">
        <f>IF(ISNUMBER(SportClimbing[[#This Row],[Total number of tries]])=TRUE, SportClimbing[[#This Row],[Total number of tries]], 1)</f>
        <v>2</v>
      </c>
      <c r="N55" s="20" t="str">
        <f>IF(ISNUMBER(SportClimbing[[#This Row],[Total number of tries]])=TRUE, "redpoint", SportClimbing[[#This Row],[Total number of tries]])</f>
        <v>redpoint</v>
      </c>
    </row>
    <row r="56" spans="1:14" x14ac:dyDescent="0.2">
      <c r="A56">
        <v>30</v>
      </c>
      <c r="B56" t="s">
        <v>161</v>
      </c>
      <c r="C56">
        <v>2017</v>
      </c>
      <c r="D56" t="s">
        <v>116</v>
      </c>
      <c r="E56" t="s">
        <v>32</v>
      </c>
      <c r="F56" t="s">
        <v>262</v>
      </c>
      <c r="G56" t="s">
        <v>43</v>
      </c>
      <c r="H56" t="s">
        <v>115</v>
      </c>
      <c r="I56">
        <v>38</v>
      </c>
      <c r="J56" t="str">
        <f>IF(SportClimbing[[#This Row],[Height (m)]]&lt;11, "0-10", IF(SportClimbing[[#This Row],[Height (m)]]&lt;16, "11-15", IF(SportClimbing[[#This Row],[Height (m)]]&lt;21, "16-20", IF(SportClimbing[[#This Row],[Height (m)]]&lt;26, "21-25", IF(SportClimbing[[#This Row],[Height (m)]]&lt;31, "26-30", IF(SportClimbing[[#This Row],[Height (m)]]&lt;36, "31-35", "35+"))))))</f>
        <v>35+</v>
      </c>
      <c r="K56" t="s">
        <v>131</v>
      </c>
      <c r="L56" t="s">
        <v>130</v>
      </c>
      <c r="M56" s="20">
        <f>IF(ISNUMBER(SportClimbing[[#This Row],[Total number of tries]])=TRUE, SportClimbing[[#This Row],[Total number of tries]], 1)</f>
        <v>1</v>
      </c>
      <c r="N56" s="20" t="str">
        <f>IF(ISNUMBER(SportClimbing[[#This Row],[Total number of tries]])=TRUE, "redpoint", SportClimbing[[#This Row],[Total number of tries]])</f>
        <v>onsight</v>
      </c>
    </row>
    <row r="57" spans="1:14" x14ac:dyDescent="0.2">
      <c r="A57">
        <v>31</v>
      </c>
      <c r="B57" t="s">
        <v>161</v>
      </c>
      <c r="C57">
        <v>2017</v>
      </c>
      <c r="D57" t="s">
        <v>198</v>
      </c>
      <c r="E57" t="s">
        <v>3</v>
      </c>
      <c r="F57" t="s">
        <v>262</v>
      </c>
      <c r="G57" t="s">
        <v>105</v>
      </c>
      <c r="H57" t="s">
        <v>114</v>
      </c>
      <c r="I57">
        <v>20</v>
      </c>
      <c r="J57" t="str">
        <f>IF(SportClimbing[[#This Row],[Height (m)]]&lt;11, "0-10", IF(SportClimbing[[#This Row],[Height (m)]]&lt;16, "11-15", IF(SportClimbing[[#This Row],[Height (m)]]&lt;21, "16-20", IF(SportClimbing[[#This Row],[Height (m)]]&lt;26, "21-25", IF(SportClimbing[[#This Row],[Height (m)]]&lt;31, "26-30", IF(SportClimbing[[#This Row],[Height (m)]]&lt;36, "31-35", "35+"))))))</f>
        <v>16-20</v>
      </c>
      <c r="K57" t="s">
        <v>131</v>
      </c>
      <c r="L57" t="s">
        <v>130</v>
      </c>
      <c r="M57" s="20">
        <f>IF(ISNUMBER(SportClimbing[[#This Row],[Total number of tries]])=TRUE, SportClimbing[[#This Row],[Total number of tries]], 1)</f>
        <v>1</v>
      </c>
      <c r="N57" s="20" t="str">
        <f>IF(ISNUMBER(SportClimbing[[#This Row],[Total number of tries]])=TRUE, "redpoint", SportClimbing[[#This Row],[Total number of tries]])</f>
        <v>onsight</v>
      </c>
    </row>
    <row r="58" spans="1:14" x14ac:dyDescent="0.2">
      <c r="A58">
        <v>31</v>
      </c>
      <c r="B58" t="s">
        <v>161</v>
      </c>
      <c r="C58">
        <v>2017</v>
      </c>
      <c r="D58" t="s">
        <v>244</v>
      </c>
      <c r="E58" t="s">
        <v>21</v>
      </c>
      <c r="F58" t="s">
        <v>262</v>
      </c>
      <c r="G58" t="s">
        <v>105</v>
      </c>
      <c r="H58" t="s">
        <v>114</v>
      </c>
      <c r="I58">
        <v>25</v>
      </c>
      <c r="J58" t="str">
        <f>IF(SportClimbing[[#This Row],[Height (m)]]&lt;11, "0-10", IF(SportClimbing[[#This Row],[Height (m)]]&lt;16, "11-15", IF(SportClimbing[[#This Row],[Height (m)]]&lt;21, "16-20", IF(SportClimbing[[#This Row],[Height (m)]]&lt;26, "21-25", IF(SportClimbing[[#This Row],[Height (m)]]&lt;31, "26-30", IF(SportClimbing[[#This Row],[Height (m)]]&lt;36, "31-35", "35+"))))))</f>
        <v>21-25</v>
      </c>
      <c r="K58" t="s">
        <v>131</v>
      </c>
      <c r="L58">
        <v>2</v>
      </c>
      <c r="M58" s="20">
        <f>IF(ISNUMBER(SportClimbing[[#This Row],[Total number of tries]])=TRUE, SportClimbing[[#This Row],[Total number of tries]], 1)</f>
        <v>2</v>
      </c>
      <c r="N58" s="20" t="str">
        <f>IF(ISNUMBER(SportClimbing[[#This Row],[Total number of tries]])=TRUE, "redpoint", SportClimbing[[#This Row],[Total number of tries]])</f>
        <v>redpoint</v>
      </c>
    </row>
    <row r="59" spans="1:14" x14ac:dyDescent="0.2">
      <c r="A59">
        <v>5</v>
      </c>
      <c r="B59" t="s">
        <v>151</v>
      </c>
      <c r="C59">
        <v>2018</v>
      </c>
      <c r="D59" t="s">
        <v>119</v>
      </c>
      <c r="E59" t="s">
        <v>29</v>
      </c>
      <c r="F59" t="s">
        <v>262</v>
      </c>
      <c r="G59" t="s">
        <v>25</v>
      </c>
      <c r="H59" t="s">
        <v>26</v>
      </c>
      <c r="I59">
        <v>20</v>
      </c>
      <c r="J59" t="str">
        <f>IF(SportClimbing[[#This Row],[Height (m)]]&lt;11, "0-10", IF(SportClimbing[[#This Row],[Height (m)]]&lt;16, "11-15", IF(SportClimbing[[#This Row],[Height (m)]]&lt;21, "16-20", IF(SportClimbing[[#This Row],[Height (m)]]&lt;26, "21-25", IF(SportClimbing[[#This Row],[Height (m)]]&lt;31, "26-30", IF(SportClimbing[[#This Row],[Height (m)]]&lt;36, "31-35", "35+"))))))</f>
        <v>16-20</v>
      </c>
      <c r="K59" t="s">
        <v>120</v>
      </c>
      <c r="L59">
        <v>2</v>
      </c>
      <c r="M59" s="20">
        <f>IF(ISNUMBER(SportClimbing[[#This Row],[Total number of tries]])=TRUE, SportClimbing[[#This Row],[Total number of tries]], 1)</f>
        <v>2</v>
      </c>
      <c r="N59" s="20" t="str">
        <f>IF(ISNUMBER(SportClimbing[[#This Row],[Total number of tries]])=TRUE, "redpoint", SportClimbing[[#This Row],[Total number of tries]])</f>
        <v>redpoint</v>
      </c>
    </row>
    <row r="60" spans="1:14" x14ac:dyDescent="0.2">
      <c r="A60">
        <v>27</v>
      </c>
      <c r="B60" t="s">
        <v>151</v>
      </c>
      <c r="C60">
        <v>2018</v>
      </c>
      <c r="D60" t="s">
        <v>121</v>
      </c>
      <c r="E60" t="s">
        <v>32</v>
      </c>
      <c r="F60" t="s">
        <v>262</v>
      </c>
      <c r="G60" t="s">
        <v>22</v>
      </c>
      <c r="H60" t="s">
        <v>23</v>
      </c>
      <c r="I60">
        <v>25</v>
      </c>
      <c r="J60" t="str">
        <f>IF(SportClimbing[[#This Row],[Height (m)]]&lt;11, "0-10", IF(SportClimbing[[#This Row],[Height (m)]]&lt;16, "11-15", IF(SportClimbing[[#This Row],[Height (m)]]&lt;21, "16-20", IF(SportClimbing[[#This Row],[Height (m)]]&lt;26, "21-25", IF(SportClimbing[[#This Row],[Height (m)]]&lt;31, "26-30", IF(SportClimbing[[#This Row],[Height (m)]]&lt;36, "31-35", "35+"))))))</f>
        <v>21-25</v>
      </c>
      <c r="K60" t="s">
        <v>131</v>
      </c>
      <c r="L60">
        <v>10</v>
      </c>
      <c r="M60" s="20">
        <f>IF(ISNUMBER(SportClimbing[[#This Row],[Total number of tries]])=TRUE, SportClimbing[[#This Row],[Total number of tries]], 1)</f>
        <v>10</v>
      </c>
      <c r="N60" s="20" t="str">
        <f>IF(ISNUMBER(SportClimbing[[#This Row],[Total number of tries]])=TRUE, "redpoint", SportClimbing[[#This Row],[Total number of tries]])</f>
        <v>redpoint</v>
      </c>
    </row>
    <row r="61" spans="1:14" x14ac:dyDescent="0.2">
      <c r="A61">
        <v>3</v>
      </c>
      <c r="B61" t="s">
        <v>152</v>
      </c>
      <c r="C61">
        <v>2018</v>
      </c>
      <c r="D61" t="s">
        <v>125</v>
      </c>
      <c r="E61" t="s">
        <v>29</v>
      </c>
      <c r="F61" t="s">
        <v>262</v>
      </c>
      <c r="G61" t="s">
        <v>123</v>
      </c>
      <c r="H61" t="s">
        <v>124</v>
      </c>
      <c r="I61">
        <v>12</v>
      </c>
      <c r="J61" t="str">
        <f>IF(SportClimbing[[#This Row],[Height (m)]]&lt;11, "0-10", IF(SportClimbing[[#This Row],[Height (m)]]&lt;16, "11-15", IF(SportClimbing[[#This Row],[Height (m)]]&lt;21, "16-20", IF(SportClimbing[[#This Row],[Height (m)]]&lt;26, "21-25", IF(SportClimbing[[#This Row],[Height (m)]]&lt;31, "26-30", IF(SportClimbing[[#This Row],[Height (m)]]&lt;36, "31-35", "35+"))))))</f>
        <v>11-15</v>
      </c>
      <c r="K61" t="s">
        <v>131</v>
      </c>
      <c r="L61">
        <v>3</v>
      </c>
      <c r="M61" s="20">
        <f>IF(ISNUMBER(SportClimbing[[#This Row],[Total number of tries]])=TRUE, SportClimbing[[#This Row],[Total number of tries]], 1)</f>
        <v>3</v>
      </c>
      <c r="N61" s="20" t="str">
        <f>IF(ISNUMBER(SportClimbing[[#This Row],[Total number of tries]])=TRUE, "redpoint", SportClimbing[[#This Row],[Total number of tries]])</f>
        <v>redpoint</v>
      </c>
    </row>
    <row r="62" spans="1:14" x14ac:dyDescent="0.2">
      <c r="A62">
        <v>22</v>
      </c>
      <c r="B62" t="s">
        <v>152</v>
      </c>
      <c r="C62">
        <v>2018</v>
      </c>
      <c r="D62" t="s">
        <v>134</v>
      </c>
      <c r="E62" t="s">
        <v>29</v>
      </c>
      <c r="F62" t="s">
        <v>262</v>
      </c>
      <c r="G62" t="s">
        <v>126</v>
      </c>
      <c r="H62" t="s">
        <v>127</v>
      </c>
      <c r="I62">
        <v>32</v>
      </c>
      <c r="J62" t="str">
        <f>IF(SportClimbing[[#This Row],[Height (m)]]&lt;11, "0-10", IF(SportClimbing[[#This Row],[Height (m)]]&lt;16, "11-15", IF(SportClimbing[[#This Row],[Height (m)]]&lt;21, "16-20", IF(SportClimbing[[#This Row],[Height (m)]]&lt;26, "21-25", IF(SportClimbing[[#This Row],[Height (m)]]&lt;31, "26-30", IF(SportClimbing[[#This Row],[Height (m)]]&lt;36, "31-35", "35+"))))))</f>
        <v>31-35</v>
      </c>
      <c r="K62" t="s">
        <v>120</v>
      </c>
      <c r="L62" t="s">
        <v>11</v>
      </c>
      <c r="M62" s="20">
        <f>IF(ISNUMBER(SportClimbing[[#This Row],[Total number of tries]])=TRUE, SportClimbing[[#This Row],[Total number of tries]], 1)</f>
        <v>1</v>
      </c>
      <c r="N62" s="20" t="str">
        <f>IF(ISNUMBER(SportClimbing[[#This Row],[Total number of tries]])=TRUE, "redpoint", SportClimbing[[#This Row],[Total number of tries]])</f>
        <v>flash</v>
      </c>
    </row>
    <row r="63" spans="1:14" x14ac:dyDescent="0.2">
      <c r="A63">
        <v>23</v>
      </c>
      <c r="B63" t="s">
        <v>152</v>
      </c>
      <c r="C63">
        <v>2018</v>
      </c>
      <c r="D63" t="s">
        <v>135</v>
      </c>
      <c r="E63" t="s">
        <v>29</v>
      </c>
      <c r="F63" t="s">
        <v>262</v>
      </c>
      <c r="G63" t="s">
        <v>126</v>
      </c>
      <c r="H63" t="s">
        <v>128</v>
      </c>
      <c r="I63">
        <v>32</v>
      </c>
      <c r="J63" t="str">
        <f>IF(SportClimbing[[#This Row],[Height (m)]]&lt;11, "0-10", IF(SportClimbing[[#This Row],[Height (m)]]&lt;16, "11-15", IF(SportClimbing[[#This Row],[Height (m)]]&lt;21, "16-20", IF(SportClimbing[[#This Row],[Height (m)]]&lt;26, "21-25", IF(SportClimbing[[#This Row],[Height (m)]]&lt;31, "26-30", IF(SportClimbing[[#This Row],[Height (m)]]&lt;36, "31-35", "35+"))))))</f>
        <v>31-35</v>
      </c>
      <c r="K63" t="s">
        <v>120</v>
      </c>
      <c r="L63">
        <v>2</v>
      </c>
      <c r="M63" s="20">
        <f>IF(ISNUMBER(SportClimbing[[#This Row],[Total number of tries]])=TRUE, SportClimbing[[#This Row],[Total number of tries]], 1)</f>
        <v>2</v>
      </c>
      <c r="N63" s="20" t="str">
        <f>IF(ISNUMBER(SportClimbing[[#This Row],[Total number of tries]])=TRUE, "redpoint", SportClimbing[[#This Row],[Total number of tries]])</f>
        <v>redpoint</v>
      </c>
    </row>
    <row r="64" spans="1:14" x14ac:dyDescent="0.2">
      <c r="A64">
        <v>24</v>
      </c>
      <c r="B64" t="s">
        <v>152</v>
      </c>
      <c r="C64">
        <v>2018</v>
      </c>
      <c r="D64" t="s">
        <v>244</v>
      </c>
      <c r="E64" t="s">
        <v>3</v>
      </c>
      <c r="F64" t="s">
        <v>262</v>
      </c>
      <c r="G64" t="s">
        <v>126</v>
      </c>
      <c r="H64" t="s">
        <v>129</v>
      </c>
      <c r="I64">
        <v>32</v>
      </c>
      <c r="J64" t="str">
        <f>IF(SportClimbing[[#This Row],[Height (m)]]&lt;11, "0-10", IF(SportClimbing[[#This Row],[Height (m)]]&lt;16, "11-15", IF(SportClimbing[[#This Row],[Height (m)]]&lt;21, "16-20", IF(SportClimbing[[#This Row],[Height (m)]]&lt;26, "21-25", IF(SportClimbing[[#This Row],[Height (m)]]&lt;31, "26-30", IF(SportClimbing[[#This Row],[Height (m)]]&lt;36, "31-35", "35+"))))))</f>
        <v>31-35</v>
      </c>
      <c r="K64" t="s">
        <v>120</v>
      </c>
      <c r="L64" t="s">
        <v>130</v>
      </c>
      <c r="M64" s="20">
        <f>IF(ISNUMBER(SportClimbing[[#This Row],[Total number of tries]])=TRUE, SportClimbing[[#This Row],[Total number of tries]], 1)</f>
        <v>1</v>
      </c>
      <c r="N64" s="20" t="str">
        <f>IF(ISNUMBER(SportClimbing[[#This Row],[Total number of tries]])=TRUE, "redpoint", SportClimbing[[#This Row],[Total number of tries]])</f>
        <v>onsight</v>
      </c>
    </row>
    <row r="65" spans="1:14" x14ac:dyDescent="0.2">
      <c r="A65">
        <v>18</v>
      </c>
      <c r="B65" t="s">
        <v>368</v>
      </c>
      <c r="C65">
        <v>2018</v>
      </c>
      <c r="D65" t="s">
        <v>174</v>
      </c>
      <c r="E65" t="s">
        <v>3</v>
      </c>
      <c r="F65" t="s">
        <v>262</v>
      </c>
      <c r="G65" t="s">
        <v>68</v>
      </c>
      <c r="H65" t="s">
        <v>173</v>
      </c>
      <c r="I65">
        <v>18</v>
      </c>
      <c r="J65" t="str">
        <f>IF(SportClimbing[[#This Row],[Height (m)]]&lt;11, "0-10", IF(SportClimbing[[#This Row],[Height (m)]]&lt;16, "11-15", IF(SportClimbing[[#This Row],[Height (m)]]&lt;21, "16-20", IF(SportClimbing[[#This Row],[Height (m)]]&lt;26, "21-25", IF(SportClimbing[[#This Row],[Height (m)]]&lt;31, "26-30", IF(SportClimbing[[#This Row],[Height (m)]]&lt;36, "31-35", "35+"))))))</f>
        <v>16-20</v>
      </c>
      <c r="K65" t="s">
        <v>164</v>
      </c>
      <c r="L65">
        <v>2</v>
      </c>
      <c r="M65" s="20">
        <f>IF(ISNUMBER(SportClimbing[[#This Row],[Total number of tries]])=TRUE, SportClimbing[[#This Row],[Total number of tries]], 1)</f>
        <v>2</v>
      </c>
      <c r="N65" s="20" t="str">
        <f>IF(ISNUMBER(SportClimbing[[#This Row],[Total number of tries]])=TRUE, "redpoint", SportClimbing[[#This Row],[Total number of tries]])</f>
        <v>redpoint</v>
      </c>
    </row>
    <row r="66" spans="1:14" x14ac:dyDescent="0.2">
      <c r="A66">
        <v>30</v>
      </c>
      <c r="B66" t="s">
        <v>368</v>
      </c>
      <c r="C66">
        <v>2018</v>
      </c>
      <c r="D66" t="s">
        <v>165</v>
      </c>
      <c r="E66" t="s">
        <v>69</v>
      </c>
      <c r="F66" t="s">
        <v>262</v>
      </c>
      <c r="G66" t="s">
        <v>126</v>
      </c>
      <c r="H66" t="s">
        <v>127</v>
      </c>
      <c r="I66">
        <v>20</v>
      </c>
      <c r="J66" t="str">
        <f>IF(SportClimbing[[#This Row],[Height (m)]]&lt;11, "0-10", IF(SportClimbing[[#This Row],[Height (m)]]&lt;16, "11-15", IF(SportClimbing[[#This Row],[Height (m)]]&lt;21, "16-20", IF(SportClimbing[[#This Row],[Height (m)]]&lt;26, "21-25", IF(SportClimbing[[#This Row],[Height (m)]]&lt;31, "26-30", IF(SportClimbing[[#This Row],[Height (m)]]&lt;36, "31-35", "35+"))))))</f>
        <v>16-20</v>
      </c>
      <c r="K66" t="s">
        <v>132</v>
      </c>
      <c r="L66">
        <v>5</v>
      </c>
      <c r="M66" s="20">
        <f>IF(ISNUMBER(SportClimbing[[#This Row],[Total number of tries]])=TRUE, SportClimbing[[#This Row],[Total number of tries]], 1)</f>
        <v>5</v>
      </c>
      <c r="N66" s="20" t="str">
        <f>IF(ISNUMBER(SportClimbing[[#This Row],[Total number of tries]])=TRUE, "redpoint", SportClimbing[[#This Row],[Total number of tries]])</f>
        <v>redpoint</v>
      </c>
    </row>
    <row r="67" spans="1:14" x14ac:dyDescent="0.2">
      <c r="A67">
        <v>31</v>
      </c>
      <c r="B67" t="s">
        <v>368</v>
      </c>
      <c r="C67">
        <v>2018</v>
      </c>
      <c r="D67" t="s">
        <v>167</v>
      </c>
      <c r="E67" t="s">
        <v>21</v>
      </c>
      <c r="F67" t="s">
        <v>262</v>
      </c>
      <c r="G67" t="s">
        <v>126</v>
      </c>
      <c r="H67" t="s">
        <v>264</v>
      </c>
      <c r="I67">
        <v>18</v>
      </c>
      <c r="J67" t="str">
        <f>IF(SportClimbing[[#This Row],[Height (m)]]&lt;11, "0-10", IF(SportClimbing[[#This Row],[Height (m)]]&lt;16, "11-15", IF(SportClimbing[[#This Row],[Height (m)]]&lt;21, "16-20", IF(SportClimbing[[#This Row],[Height (m)]]&lt;26, "21-25", IF(SportClimbing[[#This Row],[Height (m)]]&lt;31, "26-30", IF(SportClimbing[[#This Row],[Height (m)]]&lt;36, "31-35", "35+"))))))</f>
        <v>16-20</v>
      </c>
      <c r="K67" t="s">
        <v>132</v>
      </c>
      <c r="L67">
        <v>2</v>
      </c>
      <c r="M67" s="20">
        <f>IF(ISNUMBER(SportClimbing[[#This Row],[Total number of tries]])=TRUE, SportClimbing[[#This Row],[Total number of tries]], 1)</f>
        <v>2</v>
      </c>
      <c r="N67" s="20" t="str">
        <f>IF(ISNUMBER(SportClimbing[[#This Row],[Total number of tries]])=TRUE, "redpoint", SportClimbing[[#This Row],[Total number of tries]])</f>
        <v>redpoint</v>
      </c>
    </row>
    <row r="68" spans="1:14" x14ac:dyDescent="0.2">
      <c r="A68">
        <v>1</v>
      </c>
      <c r="B68" t="s">
        <v>369</v>
      </c>
      <c r="C68">
        <v>2018</v>
      </c>
      <c r="D68" t="s">
        <v>244</v>
      </c>
      <c r="E68" t="s">
        <v>32</v>
      </c>
      <c r="F68" t="s">
        <v>262</v>
      </c>
      <c r="G68" t="s">
        <v>126</v>
      </c>
      <c r="H68" t="s">
        <v>166</v>
      </c>
      <c r="I68">
        <v>30</v>
      </c>
      <c r="J68" t="str">
        <f>IF(SportClimbing[[#This Row],[Height (m)]]&lt;11, "0-10", IF(SportClimbing[[#This Row],[Height (m)]]&lt;16, "11-15", IF(SportClimbing[[#This Row],[Height (m)]]&lt;21, "16-20", IF(SportClimbing[[#This Row],[Height (m)]]&lt;26, "21-25", IF(SportClimbing[[#This Row],[Height (m)]]&lt;31, "26-30", IF(SportClimbing[[#This Row],[Height (m)]]&lt;36, "31-35", "35+"))))))</f>
        <v>26-30</v>
      </c>
      <c r="K68" t="s">
        <v>164</v>
      </c>
      <c r="L68">
        <v>2</v>
      </c>
      <c r="M68" s="20">
        <f>IF(ISNUMBER(SportClimbing[[#This Row],[Total number of tries]])=TRUE, SportClimbing[[#This Row],[Total number of tries]], 1)</f>
        <v>2</v>
      </c>
      <c r="N68" s="20" t="str">
        <f>IF(ISNUMBER(SportClimbing[[#This Row],[Total number of tries]])=TRUE, "redpoint", SportClimbing[[#This Row],[Total number of tries]])</f>
        <v>redpoint</v>
      </c>
    </row>
    <row r="69" spans="1:14" x14ac:dyDescent="0.2">
      <c r="A69">
        <v>2</v>
      </c>
      <c r="B69" t="s">
        <v>369</v>
      </c>
      <c r="C69">
        <v>2018</v>
      </c>
      <c r="D69" t="s">
        <v>244</v>
      </c>
      <c r="E69" t="s">
        <v>29</v>
      </c>
      <c r="F69" t="s">
        <v>262</v>
      </c>
      <c r="G69" t="s">
        <v>126</v>
      </c>
      <c r="H69" t="s">
        <v>168</v>
      </c>
      <c r="I69">
        <v>30</v>
      </c>
      <c r="J69" t="str">
        <f>IF(SportClimbing[[#This Row],[Height (m)]]&lt;11, "0-10", IF(SportClimbing[[#This Row],[Height (m)]]&lt;16, "11-15", IF(SportClimbing[[#This Row],[Height (m)]]&lt;21, "16-20", IF(SportClimbing[[#This Row],[Height (m)]]&lt;26, "21-25", IF(SportClimbing[[#This Row],[Height (m)]]&lt;31, "26-30", IF(SportClimbing[[#This Row],[Height (m)]]&lt;36, "31-35", "35+"))))))</f>
        <v>26-30</v>
      </c>
      <c r="K69" t="s">
        <v>132</v>
      </c>
      <c r="L69">
        <v>4</v>
      </c>
      <c r="M69" s="20">
        <f>IF(ISNUMBER(SportClimbing[[#This Row],[Total number of tries]])=TRUE, SportClimbing[[#This Row],[Total number of tries]], 1)</f>
        <v>4</v>
      </c>
      <c r="N69" s="20" t="str">
        <f>IF(ISNUMBER(SportClimbing[[#This Row],[Total number of tries]])=TRUE, "redpoint", SportClimbing[[#This Row],[Total number of tries]])</f>
        <v>redpoint</v>
      </c>
    </row>
    <row r="70" spans="1:14" x14ac:dyDescent="0.2">
      <c r="A70">
        <v>18</v>
      </c>
      <c r="B70" t="s">
        <v>369</v>
      </c>
      <c r="C70">
        <v>2018</v>
      </c>
      <c r="D70" t="s">
        <v>258</v>
      </c>
      <c r="E70" t="s">
        <v>29</v>
      </c>
      <c r="F70" t="s">
        <v>262</v>
      </c>
      <c r="G70" t="s">
        <v>105</v>
      </c>
      <c r="H70" t="s">
        <v>283</v>
      </c>
      <c r="I70">
        <v>25</v>
      </c>
      <c r="J70" t="str">
        <f>IF(SportClimbing[[#This Row],[Height (m)]]&lt;11, "0-10", IF(SportClimbing[[#This Row],[Height (m)]]&lt;16, "11-15", IF(SportClimbing[[#This Row],[Height (m)]]&lt;21, "16-20", IF(SportClimbing[[#This Row],[Height (m)]]&lt;26, "21-25", IF(SportClimbing[[#This Row],[Height (m)]]&lt;31, "26-30", IF(SportClimbing[[#This Row],[Height (m)]]&lt;36, "31-35", "35+"))))))</f>
        <v>21-25</v>
      </c>
      <c r="K70" t="s">
        <v>169</v>
      </c>
      <c r="L70">
        <v>2</v>
      </c>
      <c r="M70" s="20">
        <f>IF(ISNUMBER(SportClimbing[[#This Row],[Total number of tries]])=TRUE, SportClimbing[[#This Row],[Total number of tries]], 1)</f>
        <v>2</v>
      </c>
      <c r="N70" s="20" t="str">
        <f>IF(ISNUMBER(SportClimbing[[#This Row],[Total number of tries]])=TRUE, "redpoint", SportClimbing[[#This Row],[Total number of tries]])</f>
        <v>redpoint</v>
      </c>
    </row>
    <row r="71" spans="1:14" x14ac:dyDescent="0.2">
      <c r="A71">
        <v>20</v>
      </c>
      <c r="B71" t="s">
        <v>369</v>
      </c>
      <c r="C71">
        <v>2018</v>
      </c>
      <c r="D71" t="s">
        <v>170</v>
      </c>
      <c r="E71" t="s">
        <v>3</v>
      </c>
      <c r="F71" t="s">
        <v>262</v>
      </c>
      <c r="G71" t="s">
        <v>43</v>
      </c>
      <c r="H71" t="s">
        <v>61</v>
      </c>
      <c r="I71">
        <v>35</v>
      </c>
      <c r="J71" t="str">
        <f>IF(SportClimbing[[#This Row],[Height (m)]]&lt;11, "0-10", IF(SportClimbing[[#This Row],[Height (m)]]&lt;16, "11-15", IF(SportClimbing[[#This Row],[Height (m)]]&lt;21, "16-20", IF(SportClimbing[[#This Row],[Height (m)]]&lt;26, "21-25", IF(SportClimbing[[#This Row],[Height (m)]]&lt;31, "26-30", IF(SportClimbing[[#This Row],[Height (m)]]&lt;36, "31-35", "35+"))))))</f>
        <v>31-35</v>
      </c>
      <c r="K71" t="s">
        <v>171</v>
      </c>
      <c r="L71" t="s">
        <v>130</v>
      </c>
      <c r="M71" s="20">
        <f>IF(ISNUMBER(SportClimbing[[#This Row],[Total number of tries]])=TRUE, SportClimbing[[#This Row],[Total number of tries]], 1)</f>
        <v>1</v>
      </c>
      <c r="N71" s="20" t="str">
        <f>IF(ISNUMBER(SportClimbing[[#This Row],[Total number of tries]])=TRUE, "redpoint", SportClimbing[[#This Row],[Total number of tries]])</f>
        <v>onsight</v>
      </c>
    </row>
    <row r="72" spans="1:14" x14ac:dyDescent="0.2">
      <c r="A72">
        <v>22</v>
      </c>
      <c r="B72" t="s">
        <v>369</v>
      </c>
      <c r="C72">
        <v>2018</v>
      </c>
      <c r="D72" t="s">
        <v>172</v>
      </c>
      <c r="E72" t="s">
        <v>21</v>
      </c>
      <c r="F72" t="s">
        <v>262</v>
      </c>
      <c r="G72" t="s">
        <v>43</v>
      </c>
      <c r="H72" t="s">
        <v>201</v>
      </c>
      <c r="I72">
        <v>35</v>
      </c>
      <c r="J72" t="str">
        <f>IF(SportClimbing[[#This Row],[Height (m)]]&lt;11, "0-10", IF(SportClimbing[[#This Row],[Height (m)]]&lt;16, "11-15", IF(SportClimbing[[#This Row],[Height (m)]]&lt;21, "16-20", IF(SportClimbing[[#This Row],[Height (m)]]&lt;26, "21-25", IF(SportClimbing[[#This Row],[Height (m)]]&lt;31, "26-30", IF(SportClimbing[[#This Row],[Height (m)]]&lt;36, "31-35", "35+"))))))</f>
        <v>31-35</v>
      </c>
      <c r="K72" t="s">
        <v>53</v>
      </c>
      <c r="L72" t="s">
        <v>130</v>
      </c>
      <c r="M72" s="20">
        <f>IF(ISNUMBER(SportClimbing[[#This Row],[Total number of tries]])=TRUE, SportClimbing[[#This Row],[Total number of tries]], 1)</f>
        <v>1</v>
      </c>
      <c r="N72" s="20" t="str">
        <f>IF(ISNUMBER(SportClimbing[[#This Row],[Total number of tries]])=TRUE, "redpoint", SportClimbing[[#This Row],[Total number of tries]])</f>
        <v>onsight</v>
      </c>
    </row>
    <row r="73" spans="1:14" x14ac:dyDescent="0.2">
      <c r="A73">
        <v>28</v>
      </c>
      <c r="B73" t="s">
        <v>369</v>
      </c>
      <c r="C73">
        <v>2018</v>
      </c>
      <c r="D73" t="s">
        <v>178</v>
      </c>
      <c r="E73" t="s">
        <v>3</v>
      </c>
      <c r="F73" t="s">
        <v>262</v>
      </c>
      <c r="G73" t="s">
        <v>68</v>
      </c>
      <c r="H73" t="s">
        <v>180</v>
      </c>
      <c r="I73">
        <v>25</v>
      </c>
      <c r="J73" t="str">
        <f>IF(SportClimbing[[#This Row],[Height (m)]]&lt;11, "0-10", IF(SportClimbing[[#This Row],[Height (m)]]&lt;16, "11-15", IF(SportClimbing[[#This Row],[Height (m)]]&lt;21, "16-20", IF(SportClimbing[[#This Row],[Height (m)]]&lt;26, "21-25", IF(SportClimbing[[#This Row],[Height (m)]]&lt;31, "26-30", IF(SportClimbing[[#This Row],[Height (m)]]&lt;36, "31-35", "35+"))))))</f>
        <v>21-25</v>
      </c>
      <c r="K73" t="s">
        <v>164</v>
      </c>
      <c r="L73" t="s">
        <v>130</v>
      </c>
      <c r="M73" s="20">
        <f>IF(ISNUMBER(SportClimbing[[#This Row],[Total number of tries]])=TRUE, SportClimbing[[#This Row],[Total number of tries]], 1)</f>
        <v>1</v>
      </c>
      <c r="N73" s="20" t="str">
        <f>IF(ISNUMBER(SportClimbing[[#This Row],[Total number of tries]])=TRUE, "redpoint", SportClimbing[[#This Row],[Total number of tries]])</f>
        <v>onsight</v>
      </c>
    </row>
    <row r="74" spans="1:14" x14ac:dyDescent="0.2">
      <c r="A74">
        <v>28</v>
      </c>
      <c r="B74" t="s">
        <v>369</v>
      </c>
      <c r="C74">
        <v>2018</v>
      </c>
      <c r="D74" t="s">
        <v>179</v>
      </c>
      <c r="E74" t="s">
        <v>21</v>
      </c>
      <c r="F74" t="s">
        <v>262</v>
      </c>
      <c r="G74" t="s">
        <v>68</v>
      </c>
      <c r="H74" t="s">
        <v>180</v>
      </c>
      <c r="I74">
        <v>25</v>
      </c>
      <c r="J74" t="str">
        <f>IF(SportClimbing[[#This Row],[Height (m)]]&lt;11, "0-10", IF(SportClimbing[[#This Row],[Height (m)]]&lt;16, "11-15", IF(SportClimbing[[#This Row],[Height (m)]]&lt;21, "16-20", IF(SportClimbing[[#This Row],[Height (m)]]&lt;26, "21-25", IF(SportClimbing[[#This Row],[Height (m)]]&lt;31, "26-30", IF(SportClimbing[[#This Row],[Height (m)]]&lt;36, "31-35", "35+"))))))</f>
        <v>21-25</v>
      </c>
      <c r="K74" t="s">
        <v>164</v>
      </c>
      <c r="L74">
        <v>2</v>
      </c>
      <c r="M74" s="20">
        <f>IF(ISNUMBER(SportClimbing[[#This Row],[Total number of tries]])=TRUE, SportClimbing[[#This Row],[Total number of tries]], 1)</f>
        <v>2</v>
      </c>
      <c r="N74" s="20" t="str">
        <f>IF(ISNUMBER(SportClimbing[[#This Row],[Total number of tries]])=TRUE, "redpoint", SportClimbing[[#This Row],[Total number of tries]])</f>
        <v>redpoint</v>
      </c>
    </row>
    <row r="75" spans="1:14" x14ac:dyDescent="0.2">
      <c r="A75">
        <v>29</v>
      </c>
      <c r="B75" t="s">
        <v>369</v>
      </c>
      <c r="C75">
        <v>2018</v>
      </c>
      <c r="D75" t="s">
        <v>176</v>
      </c>
      <c r="E75" t="s">
        <v>3</v>
      </c>
      <c r="F75" t="s">
        <v>262</v>
      </c>
      <c r="G75" t="s">
        <v>68</v>
      </c>
      <c r="H75" t="s">
        <v>175</v>
      </c>
      <c r="I75">
        <v>30</v>
      </c>
      <c r="J75" t="str">
        <f>IF(SportClimbing[[#This Row],[Height (m)]]&lt;11, "0-10", IF(SportClimbing[[#This Row],[Height (m)]]&lt;16, "11-15", IF(SportClimbing[[#This Row],[Height (m)]]&lt;21, "16-20", IF(SportClimbing[[#This Row],[Height (m)]]&lt;26, "21-25", IF(SportClimbing[[#This Row],[Height (m)]]&lt;31, "26-30", IF(SportClimbing[[#This Row],[Height (m)]]&lt;36, "31-35", "35+"))))))</f>
        <v>26-30</v>
      </c>
      <c r="K75" t="s">
        <v>169</v>
      </c>
      <c r="L75" t="s">
        <v>130</v>
      </c>
      <c r="M75" s="20">
        <f>IF(ISNUMBER(SportClimbing[[#This Row],[Total number of tries]])=TRUE, SportClimbing[[#This Row],[Total number of tries]], 1)</f>
        <v>1</v>
      </c>
      <c r="N75" s="20" t="str">
        <f>IF(ISNUMBER(SportClimbing[[#This Row],[Total number of tries]])=TRUE, "redpoint", SportClimbing[[#This Row],[Total number of tries]])</f>
        <v>onsight</v>
      </c>
    </row>
    <row r="76" spans="1:14" x14ac:dyDescent="0.2">
      <c r="A76">
        <v>29</v>
      </c>
      <c r="B76" t="s">
        <v>369</v>
      </c>
      <c r="C76">
        <v>2018</v>
      </c>
      <c r="D76" t="s">
        <v>177</v>
      </c>
      <c r="E76" t="s">
        <v>29</v>
      </c>
      <c r="F76" t="s">
        <v>262</v>
      </c>
      <c r="G76" t="s">
        <v>68</v>
      </c>
      <c r="H76" t="s">
        <v>175</v>
      </c>
      <c r="I76">
        <v>10</v>
      </c>
      <c r="J76" t="str">
        <f>IF(SportClimbing[[#This Row],[Height (m)]]&lt;11, "0-10", IF(SportClimbing[[#This Row],[Height (m)]]&lt;16, "11-15", IF(SportClimbing[[#This Row],[Height (m)]]&lt;21, "16-20", IF(SportClimbing[[#This Row],[Height (m)]]&lt;26, "21-25", IF(SportClimbing[[#This Row],[Height (m)]]&lt;31, "26-30", IF(SportClimbing[[#This Row],[Height (m)]]&lt;36, "31-35", "35+"))))))</f>
        <v>0-10</v>
      </c>
      <c r="K76" t="s">
        <v>164</v>
      </c>
      <c r="L76">
        <v>3</v>
      </c>
      <c r="M76" s="20">
        <f>IF(ISNUMBER(SportClimbing[[#This Row],[Total number of tries]])=TRUE, SportClimbing[[#This Row],[Total number of tries]], 1)</f>
        <v>3</v>
      </c>
      <c r="N76" s="20" t="str">
        <f>IF(ISNUMBER(SportClimbing[[#This Row],[Total number of tries]])=TRUE, "redpoint", SportClimbing[[#This Row],[Total number of tries]])</f>
        <v>redpoint</v>
      </c>
    </row>
    <row r="77" spans="1:14" x14ac:dyDescent="0.2">
      <c r="A77">
        <v>26</v>
      </c>
      <c r="B77" t="s">
        <v>155</v>
      </c>
      <c r="C77">
        <v>2018</v>
      </c>
      <c r="D77" t="s">
        <v>182</v>
      </c>
      <c r="E77" t="s">
        <v>3</v>
      </c>
      <c r="F77" t="s">
        <v>262</v>
      </c>
      <c r="G77" t="s">
        <v>76</v>
      </c>
      <c r="H77" t="s">
        <v>183</v>
      </c>
      <c r="I77">
        <v>25</v>
      </c>
      <c r="J77" t="str">
        <f>IF(SportClimbing[[#This Row],[Height (m)]]&lt;11, "0-10", IF(SportClimbing[[#This Row],[Height (m)]]&lt;16, "11-15", IF(SportClimbing[[#This Row],[Height (m)]]&lt;21, "16-20", IF(SportClimbing[[#This Row],[Height (m)]]&lt;26, "21-25", IF(SportClimbing[[#This Row],[Height (m)]]&lt;31, "26-30", IF(SportClimbing[[#This Row],[Height (m)]]&lt;36, "31-35", "35+"))))))</f>
        <v>21-25</v>
      </c>
      <c r="K77" t="s">
        <v>133</v>
      </c>
      <c r="L77" t="s">
        <v>130</v>
      </c>
      <c r="M77" s="20">
        <f>IF(ISNUMBER(SportClimbing[[#This Row],[Total number of tries]])=TRUE, SportClimbing[[#This Row],[Total number of tries]], 1)</f>
        <v>1</v>
      </c>
      <c r="N77" s="20" t="str">
        <f>IF(ISNUMBER(SportClimbing[[#This Row],[Total number of tries]])=TRUE, "redpoint", SportClimbing[[#This Row],[Total number of tries]])</f>
        <v>onsight</v>
      </c>
    </row>
    <row r="78" spans="1:14" x14ac:dyDescent="0.2">
      <c r="A78">
        <v>26</v>
      </c>
      <c r="B78" t="s">
        <v>155</v>
      </c>
      <c r="C78">
        <v>2018</v>
      </c>
      <c r="D78" t="s">
        <v>181</v>
      </c>
      <c r="E78" t="s">
        <v>21</v>
      </c>
      <c r="F78" t="s">
        <v>262</v>
      </c>
      <c r="G78" t="s">
        <v>76</v>
      </c>
      <c r="H78" t="s">
        <v>183</v>
      </c>
      <c r="I78">
        <v>25</v>
      </c>
      <c r="J78" t="str">
        <f>IF(SportClimbing[[#This Row],[Height (m)]]&lt;11, "0-10", IF(SportClimbing[[#This Row],[Height (m)]]&lt;16, "11-15", IF(SportClimbing[[#This Row],[Height (m)]]&lt;21, "16-20", IF(SportClimbing[[#This Row],[Height (m)]]&lt;26, "21-25", IF(SportClimbing[[#This Row],[Height (m)]]&lt;31, "26-30", IF(SportClimbing[[#This Row],[Height (m)]]&lt;36, "31-35", "35+"))))))</f>
        <v>21-25</v>
      </c>
      <c r="K78" t="s">
        <v>133</v>
      </c>
      <c r="L78" t="s">
        <v>130</v>
      </c>
      <c r="M78" s="20">
        <f>IF(ISNUMBER(SportClimbing[[#This Row],[Total number of tries]])=TRUE, SportClimbing[[#This Row],[Total number of tries]], 1)</f>
        <v>1</v>
      </c>
      <c r="N78" s="20" t="str">
        <f>IF(ISNUMBER(SportClimbing[[#This Row],[Total number of tries]])=TRUE, "redpoint", SportClimbing[[#This Row],[Total number of tries]])</f>
        <v>onsight</v>
      </c>
    </row>
    <row r="79" spans="1:14" x14ac:dyDescent="0.2">
      <c r="A79">
        <v>10</v>
      </c>
      <c r="B79" t="s">
        <v>367</v>
      </c>
      <c r="C79">
        <v>2018</v>
      </c>
      <c r="D79" t="s">
        <v>185</v>
      </c>
      <c r="E79" t="s">
        <v>21</v>
      </c>
      <c r="F79" t="s">
        <v>262</v>
      </c>
      <c r="G79" t="s">
        <v>70</v>
      </c>
      <c r="H79" t="s">
        <v>184</v>
      </c>
      <c r="I79">
        <v>12</v>
      </c>
      <c r="J79" t="str">
        <f>IF(SportClimbing[[#This Row],[Height (m)]]&lt;11, "0-10", IF(SportClimbing[[#This Row],[Height (m)]]&lt;16, "11-15", IF(SportClimbing[[#This Row],[Height (m)]]&lt;21, "16-20", IF(SportClimbing[[#This Row],[Height (m)]]&lt;26, "21-25", IF(SportClimbing[[#This Row],[Height (m)]]&lt;31, "26-30", IF(SportClimbing[[#This Row],[Height (m)]]&lt;36, "31-35", "35+"))))))</f>
        <v>11-15</v>
      </c>
      <c r="K79" t="s">
        <v>164</v>
      </c>
      <c r="L79" t="s">
        <v>11</v>
      </c>
      <c r="M79" s="20">
        <f>IF(ISNUMBER(SportClimbing[[#This Row],[Total number of tries]])=TRUE, SportClimbing[[#This Row],[Total number of tries]], 1)</f>
        <v>1</v>
      </c>
      <c r="N79" s="20" t="str">
        <f>IF(ISNUMBER(SportClimbing[[#This Row],[Total number of tries]])=TRUE, "redpoint", SportClimbing[[#This Row],[Total number of tries]])</f>
        <v>flash</v>
      </c>
    </row>
    <row r="80" spans="1:14" x14ac:dyDescent="0.2">
      <c r="A80">
        <v>24</v>
      </c>
      <c r="B80" t="s">
        <v>367</v>
      </c>
      <c r="C80">
        <v>2018</v>
      </c>
      <c r="D80" t="s">
        <v>188</v>
      </c>
      <c r="E80" t="s">
        <v>21</v>
      </c>
      <c r="F80" t="s">
        <v>262</v>
      </c>
      <c r="G80" t="s">
        <v>186</v>
      </c>
      <c r="H80" t="s">
        <v>187</v>
      </c>
      <c r="I80">
        <v>25</v>
      </c>
      <c r="J80" t="str">
        <f>IF(SportClimbing[[#This Row],[Height (m)]]&lt;11, "0-10", IF(SportClimbing[[#This Row],[Height (m)]]&lt;16, "11-15", IF(SportClimbing[[#This Row],[Height (m)]]&lt;21, "16-20", IF(SportClimbing[[#This Row],[Height (m)]]&lt;26, "21-25", IF(SportClimbing[[#This Row],[Height (m)]]&lt;31, "26-30", IF(SportClimbing[[#This Row],[Height (m)]]&lt;36, "31-35", "35+"))))))</f>
        <v>21-25</v>
      </c>
      <c r="K80" t="s">
        <v>164</v>
      </c>
      <c r="L80">
        <v>2</v>
      </c>
      <c r="M80" s="20">
        <f>IF(ISNUMBER(SportClimbing[[#This Row],[Total number of tries]])=TRUE, SportClimbing[[#This Row],[Total number of tries]], 1)</f>
        <v>2</v>
      </c>
      <c r="N80" s="20" t="str">
        <f>IF(ISNUMBER(SportClimbing[[#This Row],[Total number of tries]])=TRUE, "redpoint", SportClimbing[[#This Row],[Total number of tries]])</f>
        <v>redpoint</v>
      </c>
    </row>
    <row r="81" spans="1:14" x14ac:dyDescent="0.2">
      <c r="A81">
        <v>10</v>
      </c>
      <c r="B81" t="s">
        <v>159</v>
      </c>
      <c r="C81">
        <v>2018</v>
      </c>
      <c r="D81" t="s">
        <v>189</v>
      </c>
      <c r="E81" t="s">
        <v>3</v>
      </c>
      <c r="F81" t="s">
        <v>262</v>
      </c>
      <c r="G81" t="s">
        <v>77</v>
      </c>
      <c r="H81" t="s">
        <v>256</v>
      </c>
      <c r="I81">
        <v>12</v>
      </c>
      <c r="J81" t="str">
        <f>IF(SportClimbing[[#This Row],[Height (m)]]&lt;11, "0-10", IF(SportClimbing[[#This Row],[Height (m)]]&lt;16, "11-15", IF(SportClimbing[[#This Row],[Height (m)]]&lt;21, "16-20", IF(SportClimbing[[#This Row],[Height (m)]]&lt;26, "21-25", IF(SportClimbing[[#This Row],[Height (m)]]&lt;31, "26-30", IF(SportClimbing[[#This Row],[Height (m)]]&lt;36, "31-35", "35+"))))))</f>
        <v>11-15</v>
      </c>
      <c r="K81" t="s">
        <v>83</v>
      </c>
      <c r="L81">
        <v>2</v>
      </c>
      <c r="M81" s="20">
        <f>IF(ISNUMBER(SportClimbing[[#This Row],[Total number of tries]])=TRUE, SportClimbing[[#This Row],[Total number of tries]], 1)</f>
        <v>2</v>
      </c>
      <c r="N81" s="20" t="str">
        <f>IF(ISNUMBER(SportClimbing[[#This Row],[Total number of tries]])=TRUE, "redpoint", SportClimbing[[#This Row],[Total number of tries]])</f>
        <v>redpoint</v>
      </c>
    </row>
    <row r="82" spans="1:14" x14ac:dyDescent="0.2">
      <c r="A82">
        <v>3</v>
      </c>
      <c r="B82" t="s">
        <v>160</v>
      </c>
      <c r="C82">
        <v>2018</v>
      </c>
      <c r="D82" t="s">
        <v>192</v>
      </c>
      <c r="E82" t="s">
        <v>3</v>
      </c>
      <c r="F82" t="s">
        <v>262</v>
      </c>
      <c r="G82" t="s">
        <v>43</v>
      </c>
      <c r="H82" t="s">
        <v>190</v>
      </c>
      <c r="I82">
        <v>22</v>
      </c>
      <c r="J82" t="str">
        <f>IF(SportClimbing[[#This Row],[Height (m)]]&lt;11, "0-10", IF(SportClimbing[[#This Row],[Height (m)]]&lt;16, "11-15", IF(SportClimbing[[#This Row],[Height (m)]]&lt;21, "16-20", IF(SportClimbing[[#This Row],[Height (m)]]&lt;26, "21-25", IF(SportClimbing[[#This Row],[Height (m)]]&lt;31, "26-30", IF(SportClimbing[[#This Row],[Height (m)]]&lt;36, "31-35", "35+"))))))</f>
        <v>21-25</v>
      </c>
      <c r="K82" t="s">
        <v>104</v>
      </c>
      <c r="L82" t="s">
        <v>130</v>
      </c>
      <c r="M82" s="20">
        <f>IF(ISNUMBER(SportClimbing[[#This Row],[Total number of tries]])=TRUE, SportClimbing[[#This Row],[Total number of tries]], 1)</f>
        <v>1</v>
      </c>
      <c r="N82" s="20" t="str">
        <f>IF(ISNUMBER(SportClimbing[[#This Row],[Total number of tries]])=TRUE, "redpoint", SportClimbing[[#This Row],[Total number of tries]])</f>
        <v>onsight</v>
      </c>
    </row>
    <row r="83" spans="1:14" x14ac:dyDescent="0.2">
      <c r="A83">
        <v>3</v>
      </c>
      <c r="B83" t="s">
        <v>160</v>
      </c>
      <c r="C83">
        <v>2018</v>
      </c>
      <c r="D83" t="s">
        <v>191</v>
      </c>
      <c r="E83" t="s">
        <v>21</v>
      </c>
      <c r="F83" t="s">
        <v>262</v>
      </c>
      <c r="G83" t="s">
        <v>43</v>
      </c>
      <c r="H83" t="s">
        <v>190</v>
      </c>
      <c r="I83">
        <v>25</v>
      </c>
      <c r="J83" t="str">
        <f>IF(SportClimbing[[#This Row],[Height (m)]]&lt;11, "0-10", IF(SportClimbing[[#This Row],[Height (m)]]&lt;16, "11-15", IF(SportClimbing[[#This Row],[Height (m)]]&lt;21, "16-20", IF(SportClimbing[[#This Row],[Height (m)]]&lt;26, "21-25", IF(SportClimbing[[#This Row],[Height (m)]]&lt;31, "26-30", IF(SportClimbing[[#This Row],[Height (m)]]&lt;36, "31-35", "35+"))))))</f>
        <v>21-25</v>
      </c>
      <c r="K83" t="s">
        <v>104</v>
      </c>
      <c r="L83">
        <v>2</v>
      </c>
      <c r="M83" s="20">
        <f>IF(ISNUMBER(SportClimbing[[#This Row],[Total number of tries]])=TRUE, SportClimbing[[#This Row],[Total number of tries]], 1)</f>
        <v>2</v>
      </c>
      <c r="N83" s="20" t="str">
        <f>IF(ISNUMBER(SportClimbing[[#This Row],[Total number of tries]])=TRUE, "redpoint", SportClimbing[[#This Row],[Total number of tries]])</f>
        <v>redpoint</v>
      </c>
    </row>
    <row r="84" spans="1:14" x14ac:dyDescent="0.2">
      <c r="A84">
        <v>5</v>
      </c>
      <c r="B84" t="s">
        <v>369</v>
      </c>
      <c r="C84">
        <v>2019</v>
      </c>
      <c r="D84" t="s">
        <v>196</v>
      </c>
      <c r="E84" t="s">
        <v>3</v>
      </c>
      <c r="F84" t="s">
        <v>262</v>
      </c>
      <c r="G84" t="s">
        <v>43</v>
      </c>
      <c r="H84" t="s">
        <v>193</v>
      </c>
      <c r="I84">
        <v>30</v>
      </c>
      <c r="J84" t="str">
        <f>IF(SportClimbing[[#This Row],[Height (m)]]&lt;11, "0-10", IF(SportClimbing[[#This Row],[Height (m)]]&lt;16, "11-15", IF(SportClimbing[[#This Row],[Height (m)]]&lt;21, "16-20", IF(SportClimbing[[#This Row],[Height (m)]]&lt;26, "21-25", IF(SportClimbing[[#This Row],[Height (m)]]&lt;31, "26-30", IF(SportClimbing[[#This Row],[Height (m)]]&lt;36, "31-35", "35+"))))))</f>
        <v>26-30</v>
      </c>
      <c r="K84" t="s">
        <v>132</v>
      </c>
      <c r="L84">
        <v>2</v>
      </c>
      <c r="M84" s="20">
        <f>IF(ISNUMBER(SportClimbing[[#This Row],[Total number of tries]])=TRUE, SportClimbing[[#This Row],[Total number of tries]], 1)</f>
        <v>2</v>
      </c>
      <c r="N84" s="20" t="str">
        <f>IF(ISNUMBER(SportClimbing[[#This Row],[Total number of tries]])=TRUE, "redpoint", SportClimbing[[#This Row],[Total number of tries]])</f>
        <v>redpoint</v>
      </c>
    </row>
    <row r="85" spans="1:14" x14ac:dyDescent="0.2">
      <c r="A85">
        <v>6</v>
      </c>
      <c r="B85" t="s">
        <v>369</v>
      </c>
      <c r="C85">
        <v>2019</v>
      </c>
      <c r="D85" t="s">
        <v>195</v>
      </c>
      <c r="E85" t="s">
        <v>3</v>
      </c>
      <c r="F85" t="s">
        <v>262</v>
      </c>
      <c r="G85" t="s">
        <v>43</v>
      </c>
      <c r="H85" t="s">
        <v>194</v>
      </c>
      <c r="I85">
        <v>13</v>
      </c>
      <c r="J85" t="str">
        <f>IF(SportClimbing[[#This Row],[Height (m)]]&lt;11, "0-10", IF(SportClimbing[[#This Row],[Height (m)]]&lt;16, "11-15", IF(SportClimbing[[#This Row],[Height (m)]]&lt;21, "16-20", IF(SportClimbing[[#This Row],[Height (m)]]&lt;26, "21-25", IF(SportClimbing[[#This Row],[Height (m)]]&lt;31, "26-30", IF(SportClimbing[[#This Row],[Height (m)]]&lt;36, "31-35", "35+"))))))</f>
        <v>11-15</v>
      </c>
      <c r="K85" t="s">
        <v>132</v>
      </c>
      <c r="L85">
        <v>2</v>
      </c>
      <c r="M85" s="20">
        <f>IF(ISNUMBER(SportClimbing[[#This Row],[Total number of tries]])=TRUE, SportClimbing[[#This Row],[Total number of tries]], 1)</f>
        <v>2</v>
      </c>
      <c r="N85" s="20" t="str">
        <f>IF(ISNUMBER(SportClimbing[[#This Row],[Total number of tries]])=TRUE, "redpoint", SportClimbing[[#This Row],[Total number of tries]])</f>
        <v>redpoint</v>
      </c>
    </row>
    <row r="86" spans="1:14" x14ac:dyDescent="0.2">
      <c r="A86">
        <v>14</v>
      </c>
      <c r="B86" t="s">
        <v>369</v>
      </c>
      <c r="C86">
        <v>2019</v>
      </c>
      <c r="D86" t="s">
        <v>199</v>
      </c>
      <c r="E86" t="s">
        <v>21</v>
      </c>
      <c r="F86" t="s">
        <v>262</v>
      </c>
      <c r="G86" t="s">
        <v>70</v>
      </c>
      <c r="H86" t="s">
        <v>200</v>
      </c>
      <c r="I86">
        <v>25</v>
      </c>
      <c r="J86" t="str">
        <f>IF(SportClimbing[[#This Row],[Height (m)]]&lt;11, "0-10", IF(SportClimbing[[#This Row],[Height (m)]]&lt;16, "11-15", IF(SportClimbing[[#This Row],[Height (m)]]&lt;21, "16-20", IF(SportClimbing[[#This Row],[Height (m)]]&lt;26, "21-25", IF(SportClimbing[[#This Row],[Height (m)]]&lt;31, "26-30", IF(SportClimbing[[#This Row],[Height (m)]]&lt;36, "31-35", "35+"))))))</f>
        <v>21-25</v>
      </c>
      <c r="K86" t="s">
        <v>133</v>
      </c>
      <c r="L86" t="s">
        <v>11</v>
      </c>
      <c r="M86" s="20">
        <f>IF(ISNUMBER(SportClimbing[[#This Row],[Total number of tries]])=TRUE, SportClimbing[[#This Row],[Total number of tries]], 1)</f>
        <v>1</v>
      </c>
      <c r="N86" s="20" t="str">
        <f>IF(ISNUMBER(SportClimbing[[#This Row],[Total number of tries]])=TRUE, "redpoint", SportClimbing[[#This Row],[Total number of tries]])</f>
        <v>flash</v>
      </c>
    </row>
    <row r="87" spans="1:14" x14ac:dyDescent="0.2">
      <c r="A87">
        <v>22</v>
      </c>
      <c r="B87" t="s">
        <v>159</v>
      </c>
      <c r="C87">
        <v>2019</v>
      </c>
      <c r="D87" t="s">
        <v>204</v>
      </c>
      <c r="E87" t="s">
        <v>21</v>
      </c>
      <c r="F87" t="s">
        <v>262</v>
      </c>
      <c r="G87" t="s">
        <v>70</v>
      </c>
      <c r="H87" t="s">
        <v>202</v>
      </c>
      <c r="I87">
        <v>20</v>
      </c>
      <c r="J87" t="str">
        <f>IF(SportClimbing[[#This Row],[Height (m)]]&lt;11, "0-10", IF(SportClimbing[[#This Row],[Height (m)]]&lt;16, "11-15", IF(SportClimbing[[#This Row],[Height (m)]]&lt;21, "16-20", IF(SportClimbing[[#This Row],[Height (m)]]&lt;26, "21-25", IF(SportClimbing[[#This Row],[Height (m)]]&lt;31, "26-30", IF(SportClimbing[[#This Row],[Height (m)]]&lt;36, "31-35", "35+"))))))</f>
        <v>16-20</v>
      </c>
      <c r="K87" t="s">
        <v>203</v>
      </c>
      <c r="L87">
        <v>2</v>
      </c>
      <c r="M87" s="20">
        <f>IF(ISNUMBER(SportClimbing[[#This Row],[Total number of tries]])=TRUE, SportClimbing[[#This Row],[Total number of tries]], 1)</f>
        <v>2</v>
      </c>
      <c r="N87" s="20" t="str">
        <f>IF(ISNUMBER(SportClimbing[[#This Row],[Total number of tries]])=TRUE, "redpoint", SportClimbing[[#This Row],[Total number of tries]])</f>
        <v>redpoint</v>
      </c>
    </row>
    <row r="88" spans="1:14" x14ac:dyDescent="0.2">
      <c r="A88">
        <v>1</v>
      </c>
      <c r="B88" t="s">
        <v>160</v>
      </c>
      <c r="C88">
        <v>2019</v>
      </c>
      <c r="D88" t="s">
        <v>205</v>
      </c>
      <c r="E88" t="s">
        <v>29</v>
      </c>
      <c r="F88" t="s">
        <v>262</v>
      </c>
      <c r="G88" t="s">
        <v>43</v>
      </c>
      <c r="H88" t="s">
        <v>201</v>
      </c>
      <c r="I88">
        <v>30</v>
      </c>
      <c r="J88" t="str">
        <f>IF(SportClimbing[[#This Row],[Height (m)]]&lt;11, "0-10", IF(SportClimbing[[#This Row],[Height (m)]]&lt;16, "11-15", IF(SportClimbing[[#This Row],[Height (m)]]&lt;21, "16-20", IF(SportClimbing[[#This Row],[Height (m)]]&lt;26, "21-25", IF(SportClimbing[[#This Row],[Height (m)]]&lt;31, "26-30", IF(SportClimbing[[#This Row],[Height (m)]]&lt;36, "31-35", "35+"))))))</f>
        <v>26-30</v>
      </c>
      <c r="K88" t="s">
        <v>132</v>
      </c>
      <c r="L88">
        <v>3</v>
      </c>
      <c r="M88" s="20">
        <f>IF(ISNUMBER(SportClimbing[[#This Row],[Total number of tries]])=TRUE, SportClimbing[[#This Row],[Total number of tries]], 1)</f>
        <v>3</v>
      </c>
      <c r="N88" s="20" t="str">
        <f>IF(ISNUMBER(SportClimbing[[#This Row],[Total number of tries]])=TRUE, "redpoint", SportClimbing[[#This Row],[Total number of tries]])</f>
        <v>redpoint</v>
      </c>
    </row>
    <row r="89" spans="1:14" x14ac:dyDescent="0.2">
      <c r="A89">
        <v>2</v>
      </c>
      <c r="B89" t="s">
        <v>160</v>
      </c>
      <c r="C89">
        <v>2019</v>
      </c>
      <c r="D89" t="s">
        <v>207</v>
      </c>
      <c r="E89" t="s">
        <v>3</v>
      </c>
      <c r="F89" t="s">
        <v>262</v>
      </c>
      <c r="G89" t="s">
        <v>43</v>
      </c>
      <c r="H89" t="s">
        <v>206</v>
      </c>
      <c r="I89">
        <v>30</v>
      </c>
      <c r="J89" t="str">
        <f>IF(SportClimbing[[#This Row],[Height (m)]]&lt;11, "0-10", IF(SportClimbing[[#This Row],[Height (m)]]&lt;16, "11-15", IF(SportClimbing[[#This Row],[Height (m)]]&lt;21, "16-20", IF(SportClimbing[[#This Row],[Height (m)]]&lt;26, "21-25", IF(SportClimbing[[#This Row],[Height (m)]]&lt;31, "26-30", IF(SportClimbing[[#This Row],[Height (m)]]&lt;36, "31-35", "35+"))))))</f>
        <v>26-30</v>
      </c>
      <c r="K89" t="s">
        <v>133</v>
      </c>
      <c r="L89">
        <v>2</v>
      </c>
      <c r="M89" s="20">
        <f>IF(ISNUMBER(SportClimbing[[#This Row],[Total number of tries]])=TRUE, SportClimbing[[#This Row],[Total number of tries]], 1)</f>
        <v>2</v>
      </c>
      <c r="N89" s="20" t="str">
        <f>IF(ISNUMBER(SportClimbing[[#This Row],[Total number of tries]])=TRUE, "redpoint", SportClimbing[[#This Row],[Total number of tries]])</f>
        <v>redpoint</v>
      </c>
    </row>
    <row r="90" spans="1:14" x14ac:dyDescent="0.2">
      <c r="A90">
        <v>16</v>
      </c>
      <c r="B90" t="s">
        <v>160</v>
      </c>
      <c r="C90">
        <v>2019</v>
      </c>
      <c r="D90" t="s">
        <v>209</v>
      </c>
      <c r="E90" t="s">
        <v>29</v>
      </c>
      <c r="F90" t="s">
        <v>262</v>
      </c>
      <c r="G90" t="s">
        <v>68</v>
      </c>
      <c r="H90" t="s">
        <v>173</v>
      </c>
      <c r="I90">
        <v>20</v>
      </c>
      <c r="J90" t="str">
        <f>IF(SportClimbing[[#This Row],[Height (m)]]&lt;11, "0-10", IF(SportClimbing[[#This Row],[Height (m)]]&lt;16, "11-15", IF(SportClimbing[[#This Row],[Height (m)]]&lt;21, "16-20", IF(SportClimbing[[#This Row],[Height (m)]]&lt;26, "21-25", IF(SportClimbing[[#This Row],[Height (m)]]&lt;31, "26-30", IF(SportClimbing[[#This Row],[Height (m)]]&lt;36, "31-35", "35+"))))))</f>
        <v>16-20</v>
      </c>
      <c r="K90" t="s">
        <v>208</v>
      </c>
      <c r="L90">
        <v>2</v>
      </c>
      <c r="M90" s="20">
        <f>IF(ISNUMBER(SportClimbing[[#This Row],[Total number of tries]])=TRUE, SportClimbing[[#This Row],[Total number of tries]], 1)</f>
        <v>2</v>
      </c>
      <c r="N90" s="20" t="str">
        <f>IF(ISNUMBER(SportClimbing[[#This Row],[Total number of tries]])=TRUE, "redpoint", SportClimbing[[#This Row],[Total number of tries]])</f>
        <v>redpoint</v>
      </c>
    </row>
    <row r="91" spans="1:14" x14ac:dyDescent="0.2">
      <c r="A91">
        <v>24</v>
      </c>
      <c r="B91" t="s">
        <v>158</v>
      </c>
      <c r="C91">
        <v>2020</v>
      </c>
      <c r="D91" t="s">
        <v>210</v>
      </c>
      <c r="E91" t="s">
        <v>21</v>
      </c>
      <c r="F91" t="s">
        <v>262</v>
      </c>
      <c r="G91" t="s">
        <v>43</v>
      </c>
      <c r="H91" t="s">
        <v>201</v>
      </c>
      <c r="I91">
        <v>35</v>
      </c>
      <c r="J91" t="str">
        <f>IF(SportClimbing[[#This Row],[Height (m)]]&lt;11, "0-10", IF(SportClimbing[[#This Row],[Height (m)]]&lt;16, "11-15", IF(SportClimbing[[#This Row],[Height (m)]]&lt;21, "16-20", IF(SportClimbing[[#This Row],[Height (m)]]&lt;26, "21-25", IF(SportClimbing[[#This Row],[Height (m)]]&lt;31, "26-30", IF(SportClimbing[[#This Row],[Height (m)]]&lt;36, "31-35", "35+"))))))</f>
        <v>31-35</v>
      </c>
      <c r="K91" t="s">
        <v>211</v>
      </c>
      <c r="L91">
        <v>2</v>
      </c>
      <c r="M91" s="20">
        <f>IF(ISNUMBER(SportClimbing[[#This Row],[Total number of tries]])=TRUE, SportClimbing[[#This Row],[Total number of tries]], 1)</f>
        <v>2</v>
      </c>
      <c r="N91" s="20" t="str">
        <f>IF(ISNUMBER(SportClimbing[[#This Row],[Total number of tries]])=TRUE, "redpoint", SportClimbing[[#This Row],[Total number of tries]])</f>
        <v>redpoint</v>
      </c>
    </row>
    <row r="92" spans="1:14" x14ac:dyDescent="0.2">
      <c r="A92">
        <v>27</v>
      </c>
      <c r="B92" t="s">
        <v>158</v>
      </c>
      <c r="C92">
        <v>2020</v>
      </c>
      <c r="D92" t="s">
        <v>212</v>
      </c>
      <c r="E92" t="s">
        <v>29</v>
      </c>
      <c r="F92" t="s">
        <v>262</v>
      </c>
      <c r="G92" t="s">
        <v>43</v>
      </c>
      <c r="H92" t="s">
        <v>91</v>
      </c>
      <c r="I92">
        <v>22</v>
      </c>
      <c r="J92" t="str">
        <f>IF(SportClimbing[[#This Row],[Height (m)]]&lt;11, "0-10", IF(SportClimbing[[#This Row],[Height (m)]]&lt;16, "11-15", IF(SportClimbing[[#This Row],[Height (m)]]&lt;21, "16-20", IF(SportClimbing[[#This Row],[Height (m)]]&lt;26, "21-25", IF(SportClimbing[[#This Row],[Height (m)]]&lt;31, "26-30", IF(SportClimbing[[#This Row],[Height (m)]]&lt;36, "31-35", "35+"))))))</f>
        <v>21-25</v>
      </c>
      <c r="K92" t="s">
        <v>208</v>
      </c>
      <c r="L92">
        <v>6</v>
      </c>
      <c r="M92" s="20">
        <f>IF(ISNUMBER(SportClimbing[[#This Row],[Total number of tries]])=TRUE, SportClimbing[[#This Row],[Total number of tries]], 1)</f>
        <v>6</v>
      </c>
      <c r="N92" s="20" t="str">
        <f>IF(ISNUMBER(SportClimbing[[#This Row],[Total number of tries]])=TRUE, "redpoint", SportClimbing[[#This Row],[Total number of tries]])</f>
        <v>redpoint</v>
      </c>
    </row>
    <row r="93" spans="1:14" x14ac:dyDescent="0.2">
      <c r="A93">
        <v>20</v>
      </c>
      <c r="B93" t="s">
        <v>159</v>
      </c>
      <c r="C93">
        <v>2020</v>
      </c>
      <c r="D93" t="s">
        <v>215</v>
      </c>
      <c r="E93" t="s">
        <v>21</v>
      </c>
      <c r="F93" t="s">
        <v>262</v>
      </c>
      <c r="G93" t="s">
        <v>100</v>
      </c>
      <c r="H93" t="s">
        <v>213</v>
      </c>
      <c r="I93">
        <v>25</v>
      </c>
      <c r="J93" t="str">
        <f>IF(SportClimbing[[#This Row],[Height (m)]]&lt;11, "0-10", IF(SportClimbing[[#This Row],[Height (m)]]&lt;16, "11-15", IF(SportClimbing[[#This Row],[Height (m)]]&lt;21, "16-20", IF(SportClimbing[[#This Row],[Height (m)]]&lt;26, "21-25", IF(SportClimbing[[#This Row],[Height (m)]]&lt;31, "26-30", IF(SportClimbing[[#This Row],[Height (m)]]&lt;36, "31-35", "35+"))))))</f>
        <v>21-25</v>
      </c>
      <c r="K93" t="s">
        <v>132</v>
      </c>
      <c r="L93" t="s">
        <v>11</v>
      </c>
      <c r="M93" s="20">
        <f>IF(ISNUMBER(SportClimbing[[#This Row],[Total number of tries]])=TRUE, SportClimbing[[#This Row],[Total number of tries]], 1)</f>
        <v>1</v>
      </c>
      <c r="N93" s="20" t="str">
        <f>IF(ISNUMBER(SportClimbing[[#This Row],[Total number of tries]])=TRUE, "redpoint", SportClimbing[[#This Row],[Total number of tries]])</f>
        <v>flash</v>
      </c>
    </row>
    <row r="94" spans="1:14" x14ac:dyDescent="0.2">
      <c r="A94">
        <v>24</v>
      </c>
      <c r="B94" t="s">
        <v>159</v>
      </c>
      <c r="C94">
        <v>2020</v>
      </c>
      <c r="D94" t="s">
        <v>216</v>
      </c>
      <c r="E94" t="s">
        <v>32</v>
      </c>
      <c r="F94" t="s">
        <v>262</v>
      </c>
      <c r="G94" t="s">
        <v>100</v>
      </c>
      <c r="H94" t="s">
        <v>213</v>
      </c>
      <c r="I94">
        <v>25</v>
      </c>
      <c r="J94" t="str">
        <f>IF(SportClimbing[[#This Row],[Height (m)]]&lt;11, "0-10", IF(SportClimbing[[#This Row],[Height (m)]]&lt;16, "11-15", IF(SportClimbing[[#This Row],[Height (m)]]&lt;21, "16-20", IF(SportClimbing[[#This Row],[Height (m)]]&lt;26, "21-25", IF(SportClimbing[[#This Row],[Height (m)]]&lt;31, "26-30", IF(SportClimbing[[#This Row],[Height (m)]]&lt;36, "31-35", "35+"))))))</f>
        <v>21-25</v>
      </c>
      <c r="K94" t="s">
        <v>132</v>
      </c>
      <c r="L94">
        <v>4</v>
      </c>
      <c r="M94" s="20">
        <f>IF(ISNUMBER(SportClimbing[[#This Row],[Total number of tries]])=TRUE, SportClimbing[[#This Row],[Total number of tries]], 1)</f>
        <v>4</v>
      </c>
      <c r="N94" s="20" t="str">
        <f>IF(ISNUMBER(SportClimbing[[#This Row],[Total number of tries]])=TRUE, "redpoint", SportClimbing[[#This Row],[Total number of tries]])</f>
        <v>redpoint</v>
      </c>
    </row>
    <row r="95" spans="1:14" x14ac:dyDescent="0.2">
      <c r="A95">
        <v>24</v>
      </c>
      <c r="B95" t="s">
        <v>159</v>
      </c>
      <c r="C95">
        <v>2020</v>
      </c>
      <c r="D95" t="s">
        <v>217</v>
      </c>
      <c r="E95" t="s">
        <v>3</v>
      </c>
      <c r="F95" t="s">
        <v>262</v>
      </c>
      <c r="G95" t="s">
        <v>100</v>
      </c>
      <c r="H95" t="s">
        <v>213</v>
      </c>
      <c r="I95">
        <v>25</v>
      </c>
      <c r="J95" t="str">
        <f>IF(SportClimbing[[#This Row],[Height (m)]]&lt;11, "0-10", IF(SportClimbing[[#This Row],[Height (m)]]&lt;16, "11-15", IF(SportClimbing[[#This Row],[Height (m)]]&lt;21, "16-20", IF(SportClimbing[[#This Row],[Height (m)]]&lt;26, "21-25", IF(SportClimbing[[#This Row],[Height (m)]]&lt;31, "26-30", IF(SportClimbing[[#This Row],[Height (m)]]&lt;36, "31-35", "35+"))))))</f>
        <v>21-25</v>
      </c>
      <c r="K95" t="s">
        <v>218</v>
      </c>
      <c r="L95" t="s">
        <v>11</v>
      </c>
      <c r="M95" s="20">
        <f>IF(ISNUMBER(SportClimbing[[#This Row],[Total number of tries]])=TRUE, SportClimbing[[#This Row],[Total number of tries]], 1)</f>
        <v>1</v>
      </c>
      <c r="N95" s="20" t="str">
        <f>IF(ISNUMBER(SportClimbing[[#This Row],[Total number of tries]])=TRUE, "redpoint", SportClimbing[[#This Row],[Total number of tries]])</f>
        <v>flash</v>
      </c>
    </row>
    <row r="96" spans="1:14" x14ac:dyDescent="0.2">
      <c r="A96">
        <v>26</v>
      </c>
      <c r="B96" t="s">
        <v>159</v>
      </c>
      <c r="C96">
        <v>2020</v>
      </c>
      <c r="D96" t="s">
        <v>219</v>
      </c>
      <c r="E96" t="s">
        <v>21</v>
      </c>
      <c r="F96" t="s">
        <v>262</v>
      </c>
      <c r="G96" t="s">
        <v>100</v>
      </c>
      <c r="H96" t="s">
        <v>220</v>
      </c>
      <c r="I96">
        <v>25</v>
      </c>
      <c r="J96" t="str">
        <f>IF(SportClimbing[[#This Row],[Height (m)]]&lt;11, "0-10", IF(SportClimbing[[#This Row],[Height (m)]]&lt;16, "11-15", IF(SportClimbing[[#This Row],[Height (m)]]&lt;21, "16-20", IF(SportClimbing[[#This Row],[Height (m)]]&lt;26, "21-25", IF(SportClimbing[[#This Row],[Height (m)]]&lt;31, "26-30", IF(SportClimbing[[#This Row],[Height (m)]]&lt;36, "31-35", "35+"))))))</f>
        <v>21-25</v>
      </c>
      <c r="K96" t="s">
        <v>171</v>
      </c>
      <c r="L96" t="s">
        <v>130</v>
      </c>
      <c r="M96" s="20">
        <f>IF(ISNUMBER(SportClimbing[[#This Row],[Total number of tries]])=TRUE, SportClimbing[[#This Row],[Total number of tries]], 1)</f>
        <v>1</v>
      </c>
      <c r="N96" s="20" t="str">
        <f>IF(ISNUMBER(SportClimbing[[#This Row],[Total number of tries]])=TRUE, "redpoint", SportClimbing[[#This Row],[Total number of tries]])</f>
        <v>onsight</v>
      </c>
    </row>
    <row r="97" spans="1:14" x14ac:dyDescent="0.2">
      <c r="A97">
        <v>17</v>
      </c>
      <c r="B97" t="s">
        <v>162</v>
      </c>
      <c r="C97">
        <v>2020</v>
      </c>
      <c r="D97" t="s">
        <v>223</v>
      </c>
      <c r="E97" t="s">
        <v>3</v>
      </c>
      <c r="F97" t="s">
        <v>262</v>
      </c>
      <c r="G97" t="s">
        <v>43</v>
      </c>
      <c r="H97" t="s">
        <v>224</v>
      </c>
      <c r="I97">
        <v>20</v>
      </c>
      <c r="J97" t="str">
        <f>IF(SportClimbing[[#This Row],[Height (m)]]&lt;11, "0-10", IF(SportClimbing[[#This Row],[Height (m)]]&lt;16, "11-15", IF(SportClimbing[[#This Row],[Height (m)]]&lt;21, "16-20", IF(SportClimbing[[#This Row],[Height (m)]]&lt;26, "21-25", IF(SportClimbing[[#This Row],[Height (m)]]&lt;31, "26-30", IF(SportClimbing[[#This Row],[Height (m)]]&lt;36, "31-35", "35+"))))))</f>
        <v>16-20</v>
      </c>
      <c r="K97" t="s">
        <v>132</v>
      </c>
      <c r="L97" t="s">
        <v>130</v>
      </c>
      <c r="M97" s="20">
        <f>IF(ISNUMBER(SportClimbing[[#This Row],[Total number of tries]])=TRUE, SportClimbing[[#This Row],[Total number of tries]], 1)</f>
        <v>1</v>
      </c>
      <c r="N97" s="20" t="str">
        <f>IF(ISNUMBER(SportClimbing[[#This Row],[Total number of tries]])=TRUE, "redpoint", SportClimbing[[#This Row],[Total number of tries]])</f>
        <v>onsight</v>
      </c>
    </row>
    <row r="98" spans="1:14" x14ac:dyDescent="0.2">
      <c r="A98">
        <v>18</v>
      </c>
      <c r="B98" t="s">
        <v>162</v>
      </c>
      <c r="C98">
        <v>2020</v>
      </c>
      <c r="D98" t="s">
        <v>221</v>
      </c>
      <c r="E98" t="s">
        <v>32</v>
      </c>
      <c r="F98" t="s">
        <v>262</v>
      </c>
      <c r="G98" t="s">
        <v>43</v>
      </c>
      <c r="H98" t="s">
        <v>222</v>
      </c>
      <c r="I98">
        <v>28</v>
      </c>
      <c r="J98" t="str">
        <f>IF(SportClimbing[[#This Row],[Height (m)]]&lt;11, "0-10", IF(SportClimbing[[#This Row],[Height (m)]]&lt;16, "11-15", IF(SportClimbing[[#This Row],[Height (m)]]&lt;21, "16-20", IF(SportClimbing[[#This Row],[Height (m)]]&lt;26, "21-25", IF(SportClimbing[[#This Row],[Height (m)]]&lt;31, "26-30", IF(SportClimbing[[#This Row],[Height (m)]]&lt;36, "31-35", "35+"))))))</f>
        <v>26-30</v>
      </c>
      <c r="K98" t="s">
        <v>133</v>
      </c>
      <c r="L98">
        <v>4</v>
      </c>
      <c r="M98" s="20">
        <f>IF(ISNUMBER(SportClimbing[[#This Row],[Total number of tries]])=TRUE, SportClimbing[[#This Row],[Total number of tries]], 1)</f>
        <v>4</v>
      </c>
      <c r="N98" s="20" t="str">
        <f>IF(ISNUMBER(SportClimbing[[#This Row],[Total number of tries]])=TRUE, "redpoint", SportClimbing[[#This Row],[Total number of tries]])</f>
        <v>redpoint</v>
      </c>
    </row>
    <row r="99" spans="1:14" x14ac:dyDescent="0.2">
      <c r="A99">
        <v>24</v>
      </c>
      <c r="B99" t="s">
        <v>162</v>
      </c>
      <c r="C99">
        <v>2020</v>
      </c>
      <c r="D99" t="s">
        <v>244</v>
      </c>
      <c r="E99" t="s">
        <v>3</v>
      </c>
      <c r="F99" t="s">
        <v>262</v>
      </c>
      <c r="G99" t="s">
        <v>43</v>
      </c>
      <c r="H99" t="s">
        <v>91</v>
      </c>
      <c r="I99">
        <v>30</v>
      </c>
      <c r="J99" t="str">
        <f>IF(SportClimbing[[#This Row],[Height (m)]]&lt;11, "0-10", IF(SportClimbing[[#This Row],[Height (m)]]&lt;16, "11-15", IF(SportClimbing[[#This Row],[Height (m)]]&lt;21, "16-20", IF(SportClimbing[[#This Row],[Height (m)]]&lt;26, "21-25", IF(SportClimbing[[#This Row],[Height (m)]]&lt;31, "26-30", IF(SportClimbing[[#This Row],[Height (m)]]&lt;36, "31-35", "35+"))))))</f>
        <v>26-30</v>
      </c>
      <c r="K99" t="s">
        <v>208</v>
      </c>
      <c r="L99">
        <v>2</v>
      </c>
      <c r="M99" s="20">
        <f>IF(ISNUMBER(SportClimbing[[#This Row],[Total number of tries]])=TRUE, SportClimbing[[#This Row],[Total number of tries]], 1)</f>
        <v>2</v>
      </c>
      <c r="N99" s="20" t="str">
        <f>IF(ISNUMBER(SportClimbing[[#This Row],[Total number of tries]])=TRUE, "redpoint", SportClimbing[[#This Row],[Total number of tries]])</f>
        <v>redpoint</v>
      </c>
    </row>
    <row r="100" spans="1:14" x14ac:dyDescent="0.2">
      <c r="A100">
        <v>25</v>
      </c>
      <c r="B100" t="s">
        <v>162</v>
      </c>
      <c r="C100">
        <v>2020</v>
      </c>
      <c r="D100" t="s">
        <v>227</v>
      </c>
      <c r="E100" t="s">
        <v>3</v>
      </c>
      <c r="F100" t="s">
        <v>262</v>
      </c>
      <c r="G100" t="s">
        <v>43</v>
      </c>
      <c r="H100" t="s">
        <v>226</v>
      </c>
      <c r="I100">
        <v>30</v>
      </c>
      <c r="J100" t="str">
        <f>IF(SportClimbing[[#This Row],[Height (m)]]&lt;11, "0-10", IF(SportClimbing[[#This Row],[Height (m)]]&lt;16, "11-15", IF(SportClimbing[[#This Row],[Height (m)]]&lt;21, "16-20", IF(SportClimbing[[#This Row],[Height (m)]]&lt;26, "21-25", IF(SportClimbing[[#This Row],[Height (m)]]&lt;31, "26-30", IF(SportClimbing[[#This Row],[Height (m)]]&lt;36, "31-35", "35+"))))))</f>
        <v>26-30</v>
      </c>
      <c r="K100" t="s">
        <v>171</v>
      </c>
      <c r="L100" t="s">
        <v>130</v>
      </c>
      <c r="M100" s="20">
        <f>IF(ISNUMBER(SportClimbing[[#This Row],[Total number of tries]])=TRUE, SportClimbing[[#This Row],[Total number of tries]], 1)</f>
        <v>1</v>
      </c>
      <c r="N100" s="20" t="str">
        <f>IF(ISNUMBER(SportClimbing[[#This Row],[Total number of tries]])=TRUE, "redpoint", SportClimbing[[#This Row],[Total number of tries]])</f>
        <v>onsight</v>
      </c>
    </row>
    <row r="101" spans="1:14" x14ac:dyDescent="0.2">
      <c r="A101">
        <v>22</v>
      </c>
      <c r="B101" t="s">
        <v>369</v>
      </c>
      <c r="C101">
        <v>2021</v>
      </c>
      <c r="D101" t="s">
        <v>234</v>
      </c>
      <c r="E101" t="s">
        <v>3</v>
      </c>
      <c r="F101" t="s">
        <v>262</v>
      </c>
      <c r="G101" t="s">
        <v>43</v>
      </c>
      <c r="H101" t="s">
        <v>228</v>
      </c>
      <c r="I101">
        <v>18</v>
      </c>
      <c r="J101" t="str">
        <f>IF(SportClimbing[[#This Row],[Height (m)]]&lt;11, "0-10", IF(SportClimbing[[#This Row],[Height (m)]]&lt;16, "11-15", IF(SportClimbing[[#This Row],[Height (m)]]&lt;21, "16-20", IF(SportClimbing[[#This Row],[Height (m)]]&lt;26, "21-25", IF(SportClimbing[[#This Row],[Height (m)]]&lt;31, "26-30", IF(SportClimbing[[#This Row],[Height (m)]]&lt;36, "31-35", "35+"))))))</f>
        <v>16-20</v>
      </c>
      <c r="K101" t="s">
        <v>230</v>
      </c>
      <c r="L101" t="s">
        <v>130</v>
      </c>
      <c r="M101" s="20">
        <f>IF(ISNUMBER(SportClimbing[[#This Row],[Total number of tries]])=TRUE, SportClimbing[[#This Row],[Total number of tries]], 1)</f>
        <v>1</v>
      </c>
      <c r="N101" s="20" t="str">
        <f>IF(ISNUMBER(SportClimbing[[#This Row],[Total number of tries]])=TRUE, "redpoint", SportClimbing[[#This Row],[Total number of tries]])</f>
        <v>onsight</v>
      </c>
    </row>
    <row r="102" spans="1:14" x14ac:dyDescent="0.2">
      <c r="A102">
        <v>23</v>
      </c>
      <c r="B102" t="s">
        <v>369</v>
      </c>
      <c r="C102">
        <v>2021</v>
      </c>
      <c r="D102" t="s">
        <v>235</v>
      </c>
      <c r="E102" t="s">
        <v>21</v>
      </c>
      <c r="F102" t="s">
        <v>262</v>
      </c>
      <c r="G102" t="s">
        <v>43</v>
      </c>
      <c r="H102" t="s">
        <v>94</v>
      </c>
      <c r="I102">
        <v>40</v>
      </c>
      <c r="J102" t="str">
        <f>IF(SportClimbing[[#This Row],[Height (m)]]&lt;11, "0-10", IF(SportClimbing[[#This Row],[Height (m)]]&lt;16, "11-15", IF(SportClimbing[[#This Row],[Height (m)]]&lt;21, "16-20", IF(SportClimbing[[#This Row],[Height (m)]]&lt;26, "21-25", IF(SportClimbing[[#This Row],[Height (m)]]&lt;31, "26-30", IF(SportClimbing[[#This Row],[Height (m)]]&lt;36, "31-35", "35+"))))))</f>
        <v>35+</v>
      </c>
      <c r="K102" t="s">
        <v>231</v>
      </c>
      <c r="L102" t="s">
        <v>130</v>
      </c>
      <c r="M102" s="20">
        <f>IF(ISNUMBER(SportClimbing[[#This Row],[Total number of tries]])=TRUE, SportClimbing[[#This Row],[Total number of tries]], 1)</f>
        <v>1</v>
      </c>
      <c r="N102" s="20" t="str">
        <f>IF(ISNUMBER(SportClimbing[[#This Row],[Total number of tries]])=TRUE, "redpoint", SportClimbing[[#This Row],[Total number of tries]])</f>
        <v>onsight</v>
      </c>
    </row>
    <row r="103" spans="1:14" x14ac:dyDescent="0.2">
      <c r="A103">
        <v>24</v>
      </c>
      <c r="B103" t="s">
        <v>369</v>
      </c>
      <c r="C103">
        <v>2021</v>
      </c>
      <c r="D103" t="s">
        <v>236</v>
      </c>
      <c r="E103" t="s">
        <v>3</v>
      </c>
      <c r="F103" t="s">
        <v>262</v>
      </c>
      <c r="G103" t="s">
        <v>43</v>
      </c>
      <c r="H103" t="s">
        <v>229</v>
      </c>
      <c r="I103">
        <v>15</v>
      </c>
      <c r="J103" t="str">
        <f>IF(SportClimbing[[#This Row],[Height (m)]]&lt;11, "0-10", IF(SportClimbing[[#This Row],[Height (m)]]&lt;16, "11-15", IF(SportClimbing[[#This Row],[Height (m)]]&lt;21, "16-20", IF(SportClimbing[[#This Row],[Height (m)]]&lt;26, "21-25", IF(SportClimbing[[#This Row],[Height (m)]]&lt;31, "26-30", IF(SportClimbing[[#This Row],[Height (m)]]&lt;36, "31-35", "35+"))))))</f>
        <v>11-15</v>
      </c>
      <c r="K103" t="s">
        <v>231</v>
      </c>
      <c r="L103">
        <v>2</v>
      </c>
      <c r="M103" s="20">
        <f>IF(ISNUMBER(SportClimbing[[#This Row],[Total number of tries]])=TRUE, SportClimbing[[#This Row],[Total number of tries]], 1)</f>
        <v>2</v>
      </c>
      <c r="N103" s="20" t="str">
        <f>IF(ISNUMBER(SportClimbing[[#This Row],[Total number of tries]])=TRUE, "redpoint", SportClimbing[[#This Row],[Total number of tries]])</f>
        <v>redpoint</v>
      </c>
    </row>
    <row r="104" spans="1:14" x14ac:dyDescent="0.2">
      <c r="A104">
        <v>6</v>
      </c>
      <c r="B104" t="s">
        <v>155</v>
      </c>
      <c r="C104">
        <v>2021</v>
      </c>
      <c r="D104" t="s">
        <v>237</v>
      </c>
      <c r="E104" t="s">
        <v>3</v>
      </c>
      <c r="F104" t="s">
        <v>262</v>
      </c>
      <c r="G104" t="s">
        <v>100</v>
      </c>
      <c r="H104" t="s">
        <v>220</v>
      </c>
      <c r="I104">
        <v>20</v>
      </c>
      <c r="J104" t="str">
        <f>IF(SportClimbing[[#This Row],[Height (m)]]&lt;11, "0-10", IF(SportClimbing[[#This Row],[Height (m)]]&lt;16, "11-15", IF(SportClimbing[[#This Row],[Height (m)]]&lt;21, "16-20", IF(SportClimbing[[#This Row],[Height (m)]]&lt;26, "21-25", IF(SportClimbing[[#This Row],[Height (m)]]&lt;31, "26-30", IF(SportClimbing[[#This Row],[Height (m)]]&lt;36, "31-35", "35+"))))))</f>
        <v>16-20</v>
      </c>
      <c r="K104" t="s">
        <v>132</v>
      </c>
      <c r="L104" t="s">
        <v>130</v>
      </c>
      <c r="M104" s="20">
        <f>IF(ISNUMBER(SportClimbing[[#This Row],[Total number of tries]])=TRUE, SportClimbing[[#This Row],[Total number of tries]], 1)</f>
        <v>1</v>
      </c>
      <c r="N104" s="20" t="str">
        <f>IF(ISNUMBER(SportClimbing[[#This Row],[Total number of tries]])=TRUE, "redpoint", SportClimbing[[#This Row],[Total number of tries]])</f>
        <v>onsight</v>
      </c>
    </row>
    <row r="105" spans="1:14" x14ac:dyDescent="0.2">
      <c r="A105">
        <v>14</v>
      </c>
      <c r="B105" t="s">
        <v>155</v>
      </c>
      <c r="C105">
        <v>2021</v>
      </c>
      <c r="D105" t="s">
        <v>239</v>
      </c>
      <c r="E105" t="s">
        <v>3</v>
      </c>
      <c r="F105" t="s">
        <v>262</v>
      </c>
      <c r="G105" t="s">
        <v>43</v>
      </c>
      <c r="H105" t="s">
        <v>238</v>
      </c>
      <c r="I105">
        <v>25</v>
      </c>
      <c r="J105" t="str">
        <f>IF(SportClimbing[[#This Row],[Height (m)]]&lt;11, "0-10", IF(SportClimbing[[#This Row],[Height (m)]]&lt;16, "11-15", IF(SportClimbing[[#This Row],[Height (m)]]&lt;21, "16-20", IF(SportClimbing[[#This Row],[Height (m)]]&lt;26, "21-25", IF(SportClimbing[[#This Row],[Height (m)]]&lt;31, "26-30", IF(SportClimbing[[#This Row],[Height (m)]]&lt;36, "31-35", "35+"))))))</f>
        <v>21-25</v>
      </c>
      <c r="K105" t="s">
        <v>231</v>
      </c>
      <c r="L105">
        <v>4</v>
      </c>
      <c r="M105" s="20">
        <f>IF(ISNUMBER(SportClimbing[[#This Row],[Total number of tries]])=TRUE, SportClimbing[[#This Row],[Total number of tries]], 1)</f>
        <v>4</v>
      </c>
      <c r="N105" s="20" t="str">
        <f>IF(ISNUMBER(SportClimbing[[#This Row],[Total number of tries]])=TRUE, "redpoint", SportClimbing[[#This Row],[Total number of tries]])</f>
        <v>redpoint</v>
      </c>
    </row>
    <row r="106" spans="1:14" x14ac:dyDescent="0.2">
      <c r="A106">
        <v>19</v>
      </c>
      <c r="B106" t="s">
        <v>155</v>
      </c>
      <c r="C106">
        <v>2021</v>
      </c>
      <c r="D106" t="s">
        <v>240</v>
      </c>
      <c r="E106" t="s">
        <v>3</v>
      </c>
      <c r="F106" t="s">
        <v>262</v>
      </c>
      <c r="G106" t="s">
        <v>100</v>
      </c>
      <c r="H106" t="s">
        <v>243</v>
      </c>
      <c r="I106">
        <v>20</v>
      </c>
      <c r="J106" t="str">
        <f>IF(SportClimbing[[#This Row],[Height (m)]]&lt;11, "0-10", IF(SportClimbing[[#This Row],[Height (m)]]&lt;16, "11-15", IF(SportClimbing[[#This Row],[Height (m)]]&lt;21, "16-20", IF(SportClimbing[[#This Row],[Height (m)]]&lt;26, "21-25", IF(SportClimbing[[#This Row],[Height (m)]]&lt;31, "26-30", IF(SportClimbing[[#This Row],[Height (m)]]&lt;36, "31-35", "35+"))))))</f>
        <v>16-20</v>
      </c>
      <c r="K106" t="s">
        <v>231</v>
      </c>
      <c r="L106" t="s">
        <v>11</v>
      </c>
      <c r="M106" s="20">
        <f>IF(ISNUMBER(SportClimbing[[#This Row],[Total number of tries]])=TRUE, SportClimbing[[#This Row],[Total number of tries]], 1)</f>
        <v>1</v>
      </c>
      <c r="N106" s="20" t="str">
        <f>IF(ISNUMBER(SportClimbing[[#This Row],[Total number of tries]])=TRUE, "redpoint", SportClimbing[[#This Row],[Total number of tries]])</f>
        <v>flash</v>
      </c>
    </row>
    <row r="107" spans="1:14" x14ac:dyDescent="0.2">
      <c r="A107">
        <v>20</v>
      </c>
      <c r="B107" t="s">
        <v>155</v>
      </c>
      <c r="C107">
        <v>2021</v>
      </c>
      <c r="D107" t="s">
        <v>241</v>
      </c>
      <c r="E107" t="s">
        <v>29</v>
      </c>
      <c r="F107" t="s">
        <v>262</v>
      </c>
      <c r="G107" t="s">
        <v>100</v>
      </c>
      <c r="H107" t="s">
        <v>242</v>
      </c>
      <c r="I107">
        <v>20</v>
      </c>
      <c r="J107" t="str">
        <f>IF(SportClimbing[[#This Row],[Height (m)]]&lt;11, "0-10", IF(SportClimbing[[#This Row],[Height (m)]]&lt;16, "11-15", IF(SportClimbing[[#This Row],[Height (m)]]&lt;21, "16-20", IF(SportClimbing[[#This Row],[Height (m)]]&lt;26, "21-25", IF(SportClimbing[[#This Row],[Height (m)]]&lt;31, "26-30", IF(SportClimbing[[#This Row],[Height (m)]]&lt;36, "31-35", "35+"))))))</f>
        <v>16-20</v>
      </c>
      <c r="K107" t="s">
        <v>132</v>
      </c>
      <c r="L107">
        <v>5</v>
      </c>
      <c r="M107" s="20">
        <f>IF(ISNUMBER(SportClimbing[[#This Row],[Total number of tries]])=TRUE, SportClimbing[[#This Row],[Total number of tries]], 1)</f>
        <v>5</v>
      </c>
      <c r="N107" s="20" t="str">
        <f>IF(ISNUMBER(SportClimbing[[#This Row],[Total number of tries]])=TRUE, "redpoint", SportClimbing[[#This Row],[Total number of tries]])</f>
        <v>redpoint</v>
      </c>
    </row>
    <row r="108" spans="1:14" x14ac:dyDescent="0.2">
      <c r="A108">
        <v>27</v>
      </c>
      <c r="B108" t="s">
        <v>155</v>
      </c>
      <c r="C108">
        <v>2021</v>
      </c>
      <c r="D108" t="s">
        <v>245</v>
      </c>
      <c r="E108" t="s">
        <v>29</v>
      </c>
      <c r="F108" t="s">
        <v>262</v>
      </c>
      <c r="G108" t="s">
        <v>100</v>
      </c>
      <c r="H108" t="s">
        <v>242</v>
      </c>
      <c r="I108">
        <v>16</v>
      </c>
      <c r="J108" t="str">
        <f>IF(SportClimbing[[#This Row],[Height (m)]]&lt;11, "0-10", IF(SportClimbing[[#This Row],[Height (m)]]&lt;16, "11-15", IF(SportClimbing[[#This Row],[Height (m)]]&lt;21, "16-20", IF(SportClimbing[[#This Row],[Height (m)]]&lt;26, "21-25", IF(SportClimbing[[#This Row],[Height (m)]]&lt;31, "26-30", IF(SportClimbing[[#This Row],[Height (m)]]&lt;36, "31-35", "35+"))))))</f>
        <v>16-20</v>
      </c>
      <c r="K108" t="s">
        <v>132</v>
      </c>
      <c r="L108">
        <v>6</v>
      </c>
      <c r="M108" s="20">
        <f>IF(ISNUMBER(SportClimbing[[#This Row],[Total number of tries]])=TRUE, SportClimbing[[#This Row],[Total number of tries]], 1)</f>
        <v>6</v>
      </c>
      <c r="N108" s="20" t="str">
        <f>IF(ISNUMBER(SportClimbing[[#This Row],[Total number of tries]])=TRUE, "redpoint", SportClimbing[[#This Row],[Total number of tries]])</f>
        <v>redpoint</v>
      </c>
    </row>
    <row r="109" spans="1:14" x14ac:dyDescent="0.2">
      <c r="A109">
        <v>29</v>
      </c>
      <c r="B109" t="s">
        <v>155</v>
      </c>
      <c r="C109">
        <v>2021</v>
      </c>
      <c r="D109" t="s">
        <v>246</v>
      </c>
      <c r="E109" t="s">
        <v>3</v>
      </c>
      <c r="F109" t="s">
        <v>262</v>
      </c>
      <c r="G109" t="s">
        <v>43</v>
      </c>
      <c r="H109" t="s">
        <v>91</v>
      </c>
      <c r="I109">
        <v>20</v>
      </c>
      <c r="J109" t="str">
        <f>IF(SportClimbing[[#This Row],[Height (m)]]&lt;11, "0-10", IF(SportClimbing[[#This Row],[Height (m)]]&lt;16, "11-15", IF(SportClimbing[[#This Row],[Height (m)]]&lt;21, "16-20", IF(SportClimbing[[#This Row],[Height (m)]]&lt;26, "21-25", IF(SportClimbing[[#This Row],[Height (m)]]&lt;31, "26-30", IF(SportClimbing[[#This Row],[Height (m)]]&lt;36, "31-35", "35+"))))))</f>
        <v>16-20</v>
      </c>
      <c r="K109" t="s">
        <v>104</v>
      </c>
      <c r="L109" t="s">
        <v>130</v>
      </c>
      <c r="M109" s="20">
        <f>IF(ISNUMBER(SportClimbing[[#This Row],[Total number of tries]])=TRUE, SportClimbing[[#This Row],[Total number of tries]], 1)</f>
        <v>1</v>
      </c>
      <c r="N109" s="20" t="str">
        <f>IF(ISNUMBER(SportClimbing[[#This Row],[Total number of tries]])=TRUE, "redpoint", SportClimbing[[#This Row],[Total number of tries]])</f>
        <v>onsight</v>
      </c>
    </row>
    <row r="110" spans="1:14" x14ac:dyDescent="0.2">
      <c r="A110">
        <v>30</v>
      </c>
      <c r="B110" t="s">
        <v>155</v>
      </c>
      <c r="C110">
        <v>2021</v>
      </c>
      <c r="D110" t="s">
        <v>247</v>
      </c>
      <c r="E110" t="s">
        <v>21</v>
      </c>
      <c r="F110" t="s">
        <v>262</v>
      </c>
      <c r="G110" t="s">
        <v>43</v>
      </c>
      <c r="H110" t="s">
        <v>44</v>
      </c>
      <c r="I110">
        <v>25</v>
      </c>
      <c r="J110" t="str">
        <f>IF(SportClimbing[[#This Row],[Height (m)]]&lt;11, "0-10", IF(SportClimbing[[#This Row],[Height (m)]]&lt;16, "11-15", IF(SportClimbing[[#This Row],[Height (m)]]&lt;21, "16-20", IF(SportClimbing[[#This Row],[Height (m)]]&lt;26, "21-25", IF(SportClimbing[[#This Row],[Height (m)]]&lt;31, "26-30", IF(SportClimbing[[#This Row],[Height (m)]]&lt;36, "31-35", "35+"))))))</f>
        <v>21-25</v>
      </c>
      <c r="K110" t="s">
        <v>104</v>
      </c>
      <c r="L110">
        <v>2</v>
      </c>
      <c r="M110" s="20">
        <f>IF(ISNUMBER(SportClimbing[[#This Row],[Total number of tries]])=TRUE, SportClimbing[[#This Row],[Total number of tries]], 1)</f>
        <v>2</v>
      </c>
      <c r="N110" s="20" t="str">
        <f>IF(ISNUMBER(SportClimbing[[#This Row],[Total number of tries]])=TRUE, "redpoint", SportClimbing[[#This Row],[Total number of tries]])</f>
        <v>redpoint</v>
      </c>
    </row>
    <row r="111" spans="1:14" x14ac:dyDescent="0.2">
      <c r="A111">
        <v>2</v>
      </c>
      <c r="B111" t="s">
        <v>367</v>
      </c>
      <c r="C111">
        <v>2021</v>
      </c>
      <c r="D111" t="s">
        <v>248</v>
      </c>
      <c r="E111" t="s">
        <v>21</v>
      </c>
      <c r="F111" t="s">
        <v>262</v>
      </c>
      <c r="G111" t="s">
        <v>100</v>
      </c>
      <c r="H111" t="s">
        <v>250</v>
      </c>
      <c r="I111">
        <v>18</v>
      </c>
      <c r="J111" t="str">
        <f>IF(SportClimbing[[#This Row],[Height (m)]]&lt;11, "0-10", IF(SportClimbing[[#This Row],[Height (m)]]&lt;16, "11-15", IF(SportClimbing[[#This Row],[Height (m)]]&lt;21, "16-20", IF(SportClimbing[[#This Row],[Height (m)]]&lt;26, "21-25", IF(SportClimbing[[#This Row],[Height (m)]]&lt;31, "26-30", IF(SportClimbing[[#This Row],[Height (m)]]&lt;36, "31-35", "35+"))))))</f>
        <v>16-20</v>
      </c>
      <c r="K111" t="s">
        <v>132</v>
      </c>
      <c r="L111" t="s">
        <v>130</v>
      </c>
      <c r="M111" s="20">
        <f>IF(ISNUMBER(SportClimbing[[#This Row],[Total number of tries]])=TRUE, SportClimbing[[#This Row],[Total number of tries]], 1)</f>
        <v>1</v>
      </c>
      <c r="N111" s="20" t="str">
        <f>IF(ISNUMBER(SportClimbing[[#This Row],[Total number of tries]])=TRUE, "redpoint", SportClimbing[[#This Row],[Total number of tries]])</f>
        <v>onsight</v>
      </c>
    </row>
    <row r="112" spans="1:14" x14ac:dyDescent="0.2">
      <c r="A112">
        <v>2</v>
      </c>
      <c r="B112" t="s">
        <v>367</v>
      </c>
      <c r="C112">
        <v>2021</v>
      </c>
      <c r="D112" t="s">
        <v>249</v>
      </c>
      <c r="E112" t="s">
        <v>3</v>
      </c>
      <c r="F112" t="s">
        <v>262</v>
      </c>
      <c r="G112" t="s">
        <v>100</v>
      </c>
      <c r="H112" t="s">
        <v>250</v>
      </c>
      <c r="I112">
        <v>18</v>
      </c>
      <c r="J112" t="str">
        <f>IF(SportClimbing[[#This Row],[Height (m)]]&lt;11, "0-10", IF(SportClimbing[[#This Row],[Height (m)]]&lt;16, "11-15", IF(SportClimbing[[#This Row],[Height (m)]]&lt;21, "16-20", IF(SportClimbing[[#This Row],[Height (m)]]&lt;26, "21-25", IF(SportClimbing[[#This Row],[Height (m)]]&lt;31, "26-30", IF(SportClimbing[[#This Row],[Height (m)]]&lt;36, "31-35", "35+"))))))</f>
        <v>16-20</v>
      </c>
      <c r="K112" t="s">
        <v>132</v>
      </c>
      <c r="L112">
        <v>2</v>
      </c>
      <c r="M112" s="20">
        <f>IF(ISNUMBER(SportClimbing[[#This Row],[Total number of tries]])=TRUE, SportClimbing[[#This Row],[Total number of tries]], 1)</f>
        <v>2</v>
      </c>
      <c r="N112" s="20" t="str">
        <f>IF(ISNUMBER(SportClimbing[[#This Row],[Total number of tries]])=TRUE, "redpoint", SportClimbing[[#This Row],[Total number of tries]])</f>
        <v>redpoint</v>
      </c>
    </row>
    <row r="113" spans="1:14" x14ac:dyDescent="0.2">
      <c r="A113">
        <v>13</v>
      </c>
      <c r="B113" t="s">
        <v>367</v>
      </c>
      <c r="C113">
        <v>2021</v>
      </c>
      <c r="D113" t="s">
        <v>251</v>
      </c>
      <c r="E113" t="s">
        <v>69</v>
      </c>
      <c r="F113" t="s">
        <v>262</v>
      </c>
      <c r="G113" t="s">
        <v>100</v>
      </c>
      <c r="H113" t="s">
        <v>250</v>
      </c>
      <c r="I113">
        <v>22</v>
      </c>
      <c r="J113" t="str">
        <f>IF(SportClimbing[[#This Row],[Height (m)]]&lt;11, "0-10", IF(SportClimbing[[#This Row],[Height (m)]]&lt;16, "11-15", IF(SportClimbing[[#This Row],[Height (m)]]&lt;21, "16-20", IF(SportClimbing[[#This Row],[Height (m)]]&lt;26, "21-25", IF(SportClimbing[[#This Row],[Height (m)]]&lt;31, "26-30", IF(SportClimbing[[#This Row],[Height (m)]]&lt;36, "31-35", "35+"))))))</f>
        <v>21-25</v>
      </c>
      <c r="K113" t="s">
        <v>252</v>
      </c>
      <c r="L113">
        <v>7</v>
      </c>
      <c r="M113" s="20">
        <f>IF(ISNUMBER(SportClimbing[[#This Row],[Total number of tries]])=TRUE, SportClimbing[[#This Row],[Total number of tries]], 1)</f>
        <v>7</v>
      </c>
      <c r="N113" s="20" t="str">
        <f>IF(ISNUMBER(SportClimbing[[#This Row],[Total number of tries]])=TRUE, "redpoint", SportClimbing[[#This Row],[Total number of tries]])</f>
        <v>redpoint</v>
      </c>
    </row>
    <row r="114" spans="1:14" x14ac:dyDescent="0.2">
      <c r="A114">
        <v>20</v>
      </c>
      <c r="B114" t="s">
        <v>367</v>
      </c>
      <c r="C114">
        <v>2021</v>
      </c>
      <c r="D114" t="s">
        <v>253</v>
      </c>
      <c r="E114" t="s">
        <v>21</v>
      </c>
      <c r="F114" t="s">
        <v>262</v>
      </c>
      <c r="G114" t="s">
        <v>100</v>
      </c>
      <c r="H114" t="s">
        <v>250</v>
      </c>
      <c r="I114">
        <v>18</v>
      </c>
      <c r="J114" t="str">
        <f>IF(SportClimbing[[#This Row],[Height (m)]]&lt;11, "0-10", IF(SportClimbing[[#This Row],[Height (m)]]&lt;16, "11-15", IF(SportClimbing[[#This Row],[Height (m)]]&lt;21, "16-20", IF(SportClimbing[[#This Row],[Height (m)]]&lt;26, "21-25", IF(SportClimbing[[#This Row],[Height (m)]]&lt;31, "26-30", IF(SportClimbing[[#This Row],[Height (m)]]&lt;36, "31-35", "35+"))))))</f>
        <v>16-20</v>
      </c>
      <c r="K114" t="s">
        <v>230</v>
      </c>
      <c r="L114" t="s">
        <v>130</v>
      </c>
      <c r="M114" s="20">
        <f>IF(ISNUMBER(SportClimbing[[#This Row],[Total number of tries]])=TRUE, SportClimbing[[#This Row],[Total number of tries]], 1)</f>
        <v>1</v>
      </c>
      <c r="N114" s="20" t="str">
        <f>IF(ISNUMBER(SportClimbing[[#This Row],[Total number of tries]])=TRUE, "redpoint", SportClimbing[[#This Row],[Total number of tries]])</f>
        <v>onsight</v>
      </c>
    </row>
    <row r="115" spans="1:14" x14ac:dyDescent="0.2">
      <c r="A115">
        <v>20</v>
      </c>
      <c r="B115" t="s">
        <v>367</v>
      </c>
      <c r="C115">
        <v>2021</v>
      </c>
      <c r="D115" t="s">
        <v>254</v>
      </c>
      <c r="E115" t="s">
        <v>29</v>
      </c>
      <c r="F115" t="s">
        <v>262</v>
      </c>
      <c r="G115" t="s">
        <v>100</v>
      </c>
      <c r="H115" t="s">
        <v>250</v>
      </c>
      <c r="I115">
        <v>18</v>
      </c>
      <c r="J115" t="str">
        <f>IF(SportClimbing[[#This Row],[Height (m)]]&lt;11, "0-10", IF(SportClimbing[[#This Row],[Height (m)]]&lt;16, "11-15", IF(SportClimbing[[#This Row],[Height (m)]]&lt;21, "16-20", IF(SportClimbing[[#This Row],[Height (m)]]&lt;26, "21-25", IF(SportClimbing[[#This Row],[Height (m)]]&lt;31, "26-30", IF(SportClimbing[[#This Row],[Height (m)]]&lt;36, "31-35", "35+"))))))</f>
        <v>16-20</v>
      </c>
      <c r="K115" t="s">
        <v>230</v>
      </c>
      <c r="L115" t="s">
        <v>130</v>
      </c>
      <c r="M115" s="20">
        <f>IF(ISNUMBER(SportClimbing[[#This Row],[Total number of tries]])=TRUE, SportClimbing[[#This Row],[Total number of tries]], 1)</f>
        <v>1</v>
      </c>
      <c r="N115" s="20" t="str">
        <f>IF(ISNUMBER(SportClimbing[[#This Row],[Total number of tries]])=TRUE, "redpoint", SportClimbing[[#This Row],[Total number of tries]])</f>
        <v>onsight</v>
      </c>
    </row>
    <row r="116" spans="1:14" x14ac:dyDescent="0.2">
      <c r="A116">
        <v>24</v>
      </c>
      <c r="B116" t="s">
        <v>367</v>
      </c>
      <c r="C116">
        <v>2021</v>
      </c>
      <c r="D116" t="s">
        <v>255</v>
      </c>
      <c r="E116" t="s">
        <v>21</v>
      </c>
      <c r="F116" t="s">
        <v>262</v>
      </c>
      <c r="G116" t="s">
        <v>100</v>
      </c>
      <c r="H116" t="s">
        <v>250</v>
      </c>
      <c r="I116">
        <v>18</v>
      </c>
      <c r="J116" t="str">
        <f>IF(SportClimbing[[#This Row],[Height (m)]]&lt;11, "0-10", IF(SportClimbing[[#This Row],[Height (m)]]&lt;16, "11-15", IF(SportClimbing[[#This Row],[Height (m)]]&lt;21, "16-20", IF(SportClimbing[[#This Row],[Height (m)]]&lt;26, "21-25", IF(SportClimbing[[#This Row],[Height (m)]]&lt;31, "26-30", IF(SportClimbing[[#This Row],[Height (m)]]&lt;36, "31-35", "35+"))))))</f>
        <v>16-20</v>
      </c>
      <c r="K116" t="s">
        <v>132</v>
      </c>
      <c r="L116">
        <v>2</v>
      </c>
      <c r="M116" s="20">
        <f>IF(ISNUMBER(SportClimbing[[#This Row],[Total number of tries]])=TRUE, SportClimbing[[#This Row],[Total number of tries]], 1)</f>
        <v>2</v>
      </c>
      <c r="N116" s="20" t="str">
        <f>IF(ISNUMBER(SportClimbing[[#This Row],[Total number of tries]])=TRUE, "redpoint", SportClimbing[[#This Row],[Total number of tries]])</f>
        <v>redpoint</v>
      </c>
    </row>
    <row r="117" spans="1:14" x14ac:dyDescent="0.2">
      <c r="A117">
        <v>14</v>
      </c>
      <c r="B117" t="s">
        <v>160</v>
      </c>
      <c r="C117">
        <v>2021</v>
      </c>
      <c r="D117" t="s">
        <v>257</v>
      </c>
      <c r="E117" t="s">
        <v>3</v>
      </c>
      <c r="F117" t="s">
        <v>262</v>
      </c>
      <c r="G117" t="s">
        <v>43</v>
      </c>
      <c r="H117" t="s">
        <v>226</v>
      </c>
      <c r="I117">
        <v>25</v>
      </c>
      <c r="J117" t="str">
        <f>IF(SportClimbing[[#This Row],[Height (m)]]&lt;11, "0-10", IF(SportClimbing[[#This Row],[Height (m)]]&lt;16, "11-15", IF(SportClimbing[[#This Row],[Height (m)]]&lt;21, "16-20", IF(SportClimbing[[#This Row],[Height (m)]]&lt;26, "21-25", IF(SportClimbing[[#This Row],[Height (m)]]&lt;31, "26-30", IF(SportClimbing[[#This Row],[Height (m)]]&lt;36, "31-35", "35+"))))))</f>
        <v>21-25</v>
      </c>
      <c r="K117" t="s">
        <v>230</v>
      </c>
      <c r="L117" t="s">
        <v>130</v>
      </c>
      <c r="M117" s="20">
        <f>IF(ISNUMBER(SportClimbing[[#This Row],[Total number of tries]])=TRUE, SportClimbing[[#This Row],[Total number of tries]], 1)</f>
        <v>1</v>
      </c>
      <c r="N117" s="20" t="str">
        <f>IF(ISNUMBER(SportClimbing[[#This Row],[Total number of tries]])=TRUE, "redpoint", SportClimbing[[#This Row],[Total number of tries]])</f>
        <v>onsight</v>
      </c>
    </row>
    <row r="118" spans="1:14" x14ac:dyDescent="0.2">
      <c r="A118">
        <v>30</v>
      </c>
      <c r="B118" t="s">
        <v>151</v>
      </c>
      <c r="C118">
        <v>2022</v>
      </c>
      <c r="D118" t="s">
        <v>259</v>
      </c>
      <c r="E118" t="s">
        <v>163</v>
      </c>
      <c r="F118" t="s">
        <v>262</v>
      </c>
      <c r="G118" t="s">
        <v>22</v>
      </c>
      <c r="H118" t="s">
        <v>23</v>
      </c>
      <c r="I118">
        <v>20</v>
      </c>
      <c r="J118" t="str">
        <f>IF(SportClimbing[[#This Row],[Height (m)]]&lt;11, "0-10", IF(SportClimbing[[#This Row],[Height (m)]]&lt;16, "11-15", IF(SportClimbing[[#This Row],[Height (m)]]&lt;21, "16-20", IF(SportClimbing[[#This Row],[Height (m)]]&lt;26, "21-25", IF(SportClimbing[[#This Row],[Height (m)]]&lt;31, "26-30", IF(SportClimbing[[#This Row],[Height (m)]]&lt;36, "31-35", "35+"))))))</f>
        <v>16-20</v>
      </c>
      <c r="K118" t="s">
        <v>132</v>
      </c>
      <c r="L118">
        <v>50</v>
      </c>
      <c r="M118" s="20"/>
      <c r="N118" s="20" t="str">
        <f>IF(ISNUMBER(SportClimbing[[#This Row],[Total number of tries]])=TRUE, "redpoint", SportClimbing[[#This Row],[Total number of tries]])</f>
        <v>redpoint</v>
      </c>
    </row>
    <row r="119" spans="1:14" x14ac:dyDescent="0.2">
      <c r="A119">
        <v>10</v>
      </c>
      <c r="B119" t="s">
        <v>152</v>
      </c>
      <c r="C119">
        <v>2022</v>
      </c>
      <c r="D119" t="s">
        <v>266</v>
      </c>
      <c r="E119" t="s">
        <v>3</v>
      </c>
      <c r="F119" t="s">
        <v>262</v>
      </c>
      <c r="G119" t="s">
        <v>265</v>
      </c>
      <c r="H119" t="s">
        <v>271</v>
      </c>
      <c r="I119">
        <v>15</v>
      </c>
      <c r="J119" t="str">
        <f>IF(SportClimbing[[#This Row],[Height (m)]]&lt;11, "0-10", IF(SportClimbing[[#This Row],[Height (m)]]&lt;16, "11-15", IF(SportClimbing[[#This Row],[Height (m)]]&lt;21, "16-20", IF(SportClimbing[[#This Row],[Height (m)]]&lt;26, "21-25", IF(SportClimbing[[#This Row],[Height (m)]]&lt;31, "26-30", IF(SportClimbing[[#This Row],[Height (m)]]&lt;36, "31-35", "35+"))))))</f>
        <v>11-15</v>
      </c>
      <c r="K119" t="s">
        <v>120</v>
      </c>
      <c r="L119" t="s">
        <v>130</v>
      </c>
      <c r="M119" s="20">
        <f>IF(ISNUMBER(SportClimbing[[#This Row],[Total number of tries]])=TRUE, SportClimbing[[#This Row],[Total number of tries]], 1)</f>
        <v>1</v>
      </c>
      <c r="N119" s="20" t="str">
        <f>IF(ISNUMBER(SportClimbing[[#This Row],[Total number of tries]])=TRUE, "redpoint", SportClimbing[[#This Row],[Total number of tries]])</f>
        <v>onsight</v>
      </c>
    </row>
    <row r="120" spans="1:14" x14ac:dyDescent="0.2">
      <c r="A120">
        <v>11</v>
      </c>
      <c r="B120" t="s">
        <v>152</v>
      </c>
      <c r="C120">
        <v>2022</v>
      </c>
      <c r="D120" t="s">
        <v>268</v>
      </c>
      <c r="E120" t="s">
        <v>3</v>
      </c>
      <c r="F120" t="s">
        <v>262</v>
      </c>
      <c r="G120" t="s">
        <v>126</v>
      </c>
      <c r="H120" t="s">
        <v>264</v>
      </c>
      <c r="I120">
        <v>35</v>
      </c>
      <c r="J120" t="str">
        <f>IF(SportClimbing[[#This Row],[Height (m)]]&lt;11, "0-10", IF(SportClimbing[[#This Row],[Height (m)]]&lt;16, "11-15", IF(SportClimbing[[#This Row],[Height (m)]]&lt;21, "16-20", IF(SportClimbing[[#This Row],[Height (m)]]&lt;26, "21-25", IF(SportClimbing[[#This Row],[Height (m)]]&lt;31, "26-30", IF(SportClimbing[[#This Row],[Height (m)]]&lt;36, "31-35", "35+"))))))</f>
        <v>31-35</v>
      </c>
      <c r="K120" t="s">
        <v>120</v>
      </c>
      <c r="L120" t="s">
        <v>11</v>
      </c>
      <c r="M120" s="20">
        <f>IF(ISNUMBER(SportClimbing[[#This Row],[Total number of tries]])=TRUE, SportClimbing[[#This Row],[Total number of tries]], 1)</f>
        <v>1</v>
      </c>
      <c r="N120" s="20" t="str">
        <f>IF(ISNUMBER(SportClimbing[[#This Row],[Total number of tries]])=TRUE, "redpoint", SportClimbing[[#This Row],[Total number of tries]])</f>
        <v>flash</v>
      </c>
    </row>
    <row r="121" spans="1:14" x14ac:dyDescent="0.2">
      <c r="A121">
        <v>12</v>
      </c>
      <c r="B121" t="s">
        <v>152</v>
      </c>
      <c r="C121">
        <v>2022</v>
      </c>
      <c r="D121" t="s">
        <v>267</v>
      </c>
      <c r="E121" t="s">
        <v>3</v>
      </c>
      <c r="F121" t="s">
        <v>262</v>
      </c>
      <c r="G121" t="s">
        <v>126</v>
      </c>
      <c r="H121" t="s">
        <v>270</v>
      </c>
      <c r="I121">
        <v>20</v>
      </c>
      <c r="J121" t="str">
        <f>IF(SportClimbing[[#This Row],[Height (m)]]&lt;11, "0-10", IF(SportClimbing[[#This Row],[Height (m)]]&lt;16, "11-15", IF(SportClimbing[[#This Row],[Height (m)]]&lt;21, "16-20", IF(SportClimbing[[#This Row],[Height (m)]]&lt;26, "21-25", IF(SportClimbing[[#This Row],[Height (m)]]&lt;31, "26-30", IF(SportClimbing[[#This Row],[Height (m)]]&lt;36, "31-35", "35+"))))))</f>
        <v>16-20</v>
      </c>
      <c r="K121" t="s">
        <v>120</v>
      </c>
      <c r="L121" t="s">
        <v>130</v>
      </c>
      <c r="M121" s="20">
        <f>IF(ISNUMBER(SportClimbing[[#This Row],[Total number of tries]])=TRUE, SportClimbing[[#This Row],[Total number of tries]], 1)</f>
        <v>1</v>
      </c>
      <c r="N121" s="20" t="str">
        <f>IF(ISNUMBER(SportClimbing[[#This Row],[Total number of tries]])=TRUE, "redpoint", SportClimbing[[#This Row],[Total number of tries]])</f>
        <v>onsight</v>
      </c>
    </row>
    <row r="122" spans="1:14" x14ac:dyDescent="0.2">
      <c r="A122">
        <v>13</v>
      </c>
      <c r="B122" t="s">
        <v>152</v>
      </c>
      <c r="C122">
        <v>2022</v>
      </c>
      <c r="D122" t="s">
        <v>269</v>
      </c>
      <c r="E122" t="s">
        <v>21</v>
      </c>
      <c r="F122" t="s">
        <v>262</v>
      </c>
      <c r="G122" t="s">
        <v>126</v>
      </c>
      <c r="H122" t="s">
        <v>128</v>
      </c>
      <c r="I122">
        <v>35</v>
      </c>
      <c r="J122" t="str">
        <f>IF(SportClimbing[[#This Row],[Height (m)]]&lt;11, "0-10", IF(SportClimbing[[#This Row],[Height (m)]]&lt;16, "11-15", IF(SportClimbing[[#This Row],[Height (m)]]&lt;21, "16-20", IF(SportClimbing[[#This Row],[Height (m)]]&lt;26, "21-25", IF(SportClimbing[[#This Row],[Height (m)]]&lt;31, "26-30", IF(SportClimbing[[#This Row],[Height (m)]]&lt;36, "31-35", "35+"))))))</f>
        <v>31-35</v>
      </c>
      <c r="K122" t="s">
        <v>263</v>
      </c>
      <c r="L122" t="s">
        <v>130</v>
      </c>
      <c r="M122" s="20">
        <f>IF(ISNUMBER(SportClimbing[[#This Row],[Total number of tries]])=TRUE, SportClimbing[[#This Row],[Total number of tries]], 1)</f>
        <v>1</v>
      </c>
      <c r="N122" s="20" t="str">
        <f>IF(ISNUMBER(SportClimbing[[#This Row],[Total number of tries]])=TRUE, "redpoint", SportClimbing[[#This Row],[Total number of tries]])</f>
        <v>onsight</v>
      </c>
    </row>
    <row r="123" spans="1:14" x14ac:dyDescent="0.2">
      <c r="A123">
        <v>17</v>
      </c>
      <c r="B123" t="s">
        <v>368</v>
      </c>
      <c r="C123">
        <v>2022</v>
      </c>
      <c r="D123" t="s">
        <v>272</v>
      </c>
      <c r="E123" t="s">
        <v>3</v>
      </c>
      <c r="F123" t="s">
        <v>273</v>
      </c>
      <c r="G123" t="s">
        <v>274</v>
      </c>
      <c r="H123" t="s">
        <v>275</v>
      </c>
      <c r="I123">
        <v>20</v>
      </c>
      <c r="J123" t="str">
        <f>IF(SportClimbing[[#This Row],[Height (m)]]&lt;11, "0-10", IF(SportClimbing[[#This Row],[Height (m)]]&lt;16, "11-15", IF(SportClimbing[[#This Row],[Height (m)]]&lt;21, "16-20", IF(SportClimbing[[#This Row],[Height (m)]]&lt;26, "21-25", IF(SportClimbing[[#This Row],[Height (m)]]&lt;31, "26-30", IF(SportClimbing[[#This Row],[Height (m)]]&lt;36, "31-35", "35+"))))))</f>
        <v>16-20</v>
      </c>
      <c r="K123" t="s">
        <v>276</v>
      </c>
      <c r="L123" t="s">
        <v>130</v>
      </c>
      <c r="M123" s="20">
        <f>IF(ISNUMBER(SportClimbing[[#This Row],[Total number of tries]])=TRUE, SportClimbing[[#This Row],[Total number of tries]], 1)</f>
        <v>1</v>
      </c>
      <c r="N123" s="20" t="str">
        <f>IF(ISNUMBER(SportClimbing[[#This Row],[Total number of tries]])=TRUE, "redpoint", SportClimbing[[#This Row],[Total number of tries]])</f>
        <v>onsight</v>
      </c>
    </row>
    <row r="124" spans="1:14" x14ac:dyDescent="0.2">
      <c r="A124">
        <v>25</v>
      </c>
      <c r="B124" t="s">
        <v>155</v>
      </c>
      <c r="C124">
        <v>2022</v>
      </c>
      <c r="D124" t="s">
        <v>277</v>
      </c>
      <c r="E124" t="s">
        <v>3</v>
      </c>
      <c r="F124" t="s">
        <v>273</v>
      </c>
      <c r="G124" t="s">
        <v>278</v>
      </c>
      <c r="H124" t="s">
        <v>279</v>
      </c>
      <c r="I124">
        <v>23</v>
      </c>
      <c r="J124" t="str">
        <f>IF(SportClimbing[[#This Row],[Height (m)]]&lt;11, "0-10", IF(SportClimbing[[#This Row],[Height (m)]]&lt;16, "11-15", IF(SportClimbing[[#This Row],[Height (m)]]&lt;21, "16-20", IF(SportClimbing[[#This Row],[Height (m)]]&lt;26, "21-25", IF(SportClimbing[[#This Row],[Height (m)]]&lt;31, "26-30", IF(SportClimbing[[#This Row],[Height (m)]]&lt;36, "31-35", "35+"))))))</f>
        <v>21-25</v>
      </c>
      <c r="K124" t="s">
        <v>280</v>
      </c>
      <c r="L124">
        <v>3</v>
      </c>
      <c r="M124" s="20">
        <f>IF(ISNUMBER(SportClimbing[[#This Row],[Total number of tries]])=TRUE, SportClimbing[[#This Row],[Total number of tries]], 1)</f>
        <v>3</v>
      </c>
      <c r="N124" s="20" t="str">
        <f>IF(ISNUMBER(SportClimbing[[#This Row],[Total number of tries]])=TRUE, "redpoint", SportClimbing[[#This Row],[Total number of tries]])</f>
        <v>redpoint</v>
      </c>
    </row>
    <row r="125" spans="1:14" x14ac:dyDescent="0.2">
      <c r="A125">
        <v>10</v>
      </c>
      <c r="B125" t="s">
        <v>367</v>
      </c>
      <c r="C125">
        <v>2022</v>
      </c>
      <c r="D125" t="s">
        <v>285</v>
      </c>
      <c r="E125" t="s">
        <v>3</v>
      </c>
      <c r="F125" t="s">
        <v>262</v>
      </c>
      <c r="G125" t="s">
        <v>105</v>
      </c>
      <c r="H125" t="s">
        <v>284</v>
      </c>
      <c r="I125">
        <v>23</v>
      </c>
      <c r="J125" t="str">
        <f>IF(SportClimbing[[#This Row],[Height (m)]]&lt;11, "0-10", IF(SportClimbing[[#This Row],[Height (m)]]&lt;16, "11-15", IF(SportClimbing[[#This Row],[Height (m)]]&lt;21, "16-20", IF(SportClimbing[[#This Row],[Height (m)]]&lt;26, "21-25", IF(SportClimbing[[#This Row],[Height (m)]]&lt;31, "26-30", IF(SportClimbing[[#This Row],[Height (m)]]&lt;36, "31-35", "35+"))))))</f>
        <v>21-25</v>
      </c>
      <c r="K125" t="s">
        <v>164</v>
      </c>
      <c r="L125" t="s">
        <v>130</v>
      </c>
      <c r="M125" s="20">
        <f>IF(ISNUMBER(SportClimbing[[#This Row],[Total number of tries]])=TRUE, SportClimbing[[#This Row],[Total number of tries]], 1)</f>
        <v>1</v>
      </c>
      <c r="N125" s="20" t="str">
        <f>IF(ISNUMBER(SportClimbing[[#This Row],[Total number of tries]])=TRUE, "redpoint", SportClimbing[[#This Row],[Total number of tries]])</f>
        <v>onsight</v>
      </c>
    </row>
    <row r="126" spans="1:14" x14ac:dyDescent="0.2">
      <c r="A126">
        <v>17</v>
      </c>
      <c r="B126" t="s">
        <v>367</v>
      </c>
      <c r="C126">
        <v>2022</v>
      </c>
      <c r="D126" t="s">
        <v>244</v>
      </c>
      <c r="E126" t="s">
        <v>21</v>
      </c>
      <c r="F126" t="s">
        <v>262</v>
      </c>
      <c r="G126" t="s">
        <v>281</v>
      </c>
      <c r="H126" t="s">
        <v>282</v>
      </c>
      <c r="I126">
        <v>15</v>
      </c>
      <c r="J126" t="str">
        <f>IF(SportClimbing[[#This Row],[Height (m)]]&lt;11, "0-10", IF(SportClimbing[[#This Row],[Height (m)]]&lt;16, "11-15", IF(SportClimbing[[#This Row],[Height (m)]]&lt;21, "16-20", IF(SportClimbing[[#This Row],[Height (m)]]&lt;26, "21-25", IF(SportClimbing[[#This Row],[Height (m)]]&lt;31, "26-30", IF(SportClimbing[[#This Row],[Height (m)]]&lt;36, "31-35", "35+"))))))</f>
        <v>11-15</v>
      </c>
      <c r="K126" t="s">
        <v>164</v>
      </c>
      <c r="L126">
        <v>3</v>
      </c>
      <c r="M126" s="20">
        <f>IF(ISNUMBER(SportClimbing[[#This Row],[Total number of tries]])=TRUE, SportClimbing[[#This Row],[Total number of tries]], 1)</f>
        <v>3</v>
      </c>
      <c r="N126" s="20" t="str">
        <f>IF(ISNUMBER(SportClimbing[[#This Row],[Total number of tries]])=TRUE, "redpoint", SportClimbing[[#This Row],[Total number of tries]])</f>
        <v>redpoint</v>
      </c>
    </row>
    <row r="127" spans="1:14" x14ac:dyDescent="0.2">
      <c r="A127">
        <v>16</v>
      </c>
      <c r="B127" t="s">
        <v>366</v>
      </c>
      <c r="C127">
        <v>2022</v>
      </c>
      <c r="D127" t="s">
        <v>295</v>
      </c>
      <c r="E127" t="s">
        <v>3</v>
      </c>
      <c r="F127" t="s">
        <v>261</v>
      </c>
      <c r="G127" t="s">
        <v>286</v>
      </c>
      <c r="H127" t="s">
        <v>287</v>
      </c>
      <c r="I127">
        <v>16</v>
      </c>
      <c r="J127" t="str">
        <f>IF(SportClimbing[[#This Row],[Height (m)]]&lt;11, "0-10", IF(SportClimbing[[#This Row],[Height (m)]]&lt;16, "11-15", IF(SportClimbing[[#This Row],[Height (m)]]&lt;21, "16-20", IF(SportClimbing[[#This Row],[Height (m)]]&lt;26, "21-25", IF(SportClimbing[[#This Row],[Height (m)]]&lt;31, "26-30", IF(SportClimbing[[#This Row],[Height (m)]]&lt;36, "31-35", "35+"))))))</f>
        <v>16-20</v>
      </c>
      <c r="K127" t="s">
        <v>288</v>
      </c>
      <c r="L127">
        <v>2</v>
      </c>
      <c r="M127" s="20">
        <f>IF(ISNUMBER(SportClimbing[[#This Row],[Total number of tries]])=TRUE, SportClimbing[[#This Row],[Total number of tries]], 1)</f>
        <v>2</v>
      </c>
      <c r="N127" s="20" t="str">
        <f>IF(ISNUMBER(SportClimbing[[#This Row],[Total number of tries]])=TRUE, "redpoint", SportClimbing[[#This Row],[Total number of tries]])</f>
        <v>redpoint</v>
      </c>
    </row>
    <row r="128" spans="1:14" x14ac:dyDescent="0.2">
      <c r="A128">
        <v>23</v>
      </c>
      <c r="B128" t="s">
        <v>366</v>
      </c>
      <c r="C128">
        <v>2022</v>
      </c>
      <c r="D128" t="s">
        <v>291</v>
      </c>
      <c r="E128" t="s">
        <v>21</v>
      </c>
      <c r="F128" t="s">
        <v>261</v>
      </c>
      <c r="G128" t="s">
        <v>289</v>
      </c>
      <c r="H128" t="s">
        <v>293</v>
      </c>
      <c r="I128">
        <v>16</v>
      </c>
      <c r="J128" t="str">
        <f>IF(SportClimbing[[#This Row],[Height (m)]]&lt;11, "0-10", IF(SportClimbing[[#This Row],[Height (m)]]&lt;16, "11-15", IF(SportClimbing[[#This Row],[Height (m)]]&lt;21, "16-20", IF(SportClimbing[[#This Row],[Height (m)]]&lt;26, "21-25", IF(SportClimbing[[#This Row],[Height (m)]]&lt;31, "26-30", IF(SportClimbing[[#This Row],[Height (m)]]&lt;36, "31-35", "35+"))))))</f>
        <v>16-20</v>
      </c>
      <c r="K128" t="s">
        <v>290</v>
      </c>
      <c r="L128">
        <v>2</v>
      </c>
      <c r="M128" s="20">
        <f>IF(ISNUMBER(SportClimbing[[#This Row],[Total number of tries]])=TRUE, SportClimbing[[#This Row],[Total number of tries]], 1)</f>
        <v>2</v>
      </c>
      <c r="N128" s="20" t="str">
        <f>IF(ISNUMBER(SportClimbing[[#This Row],[Total number of tries]])=TRUE, "redpoint", SportClimbing[[#This Row],[Total number of tries]])</f>
        <v>redpoint</v>
      </c>
    </row>
    <row r="129" spans="1:14" x14ac:dyDescent="0.2">
      <c r="A129">
        <v>24</v>
      </c>
      <c r="B129" t="s">
        <v>366</v>
      </c>
      <c r="C129">
        <v>2022</v>
      </c>
      <c r="D129" t="s">
        <v>294</v>
      </c>
      <c r="E129" t="s">
        <v>21</v>
      </c>
      <c r="F129" t="s">
        <v>261</v>
      </c>
      <c r="G129" t="s">
        <v>289</v>
      </c>
      <c r="H129" t="s">
        <v>292</v>
      </c>
      <c r="I129">
        <v>16</v>
      </c>
      <c r="J129" t="str">
        <f>IF(SportClimbing[[#This Row],[Height (m)]]&lt;11, "0-10", IF(SportClimbing[[#This Row],[Height (m)]]&lt;16, "11-15", IF(SportClimbing[[#This Row],[Height (m)]]&lt;21, "16-20", IF(SportClimbing[[#This Row],[Height (m)]]&lt;26, "21-25", IF(SportClimbing[[#This Row],[Height (m)]]&lt;31, "26-30", IF(SportClimbing[[#This Row],[Height (m)]]&lt;36, "31-35", "35+"))))))</f>
        <v>16-20</v>
      </c>
      <c r="K129" t="s">
        <v>290</v>
      </c>
      <c r="L129">
        <v>2</v>
      </c>
      <c r="M129" s="20">
        <f>IF(ISNUMBER(SportClimbing[[#This Row],[Total number of tries]])=TRUE, SportClimbing[[#This Row],[Total number of tries]], 1)</f>
        <v>2</v>
      </c>
      <c r="N129" s="20" t="str">
        <f>IF(ISNUMBER(SportClimbing[[#This Row],[Total number of tries]])=TRUE, "redpoint", SportClimbing[[#This Row],[Total number of tries]])</f>
        <v>redpoint</v>
      </c>
    </row>
    <row r="130" spans="1:14" x14ac:dyDescent="0.2">
      <c r="A130">
        <v>4</v>
      </c>
      <c r="B130" t="s">
        <v>159</v>
      </c>
      <c r="C130">
        <v>2022</v>
      </c>
      <c r="D130" t="s">
        <v>296</v>
      </c>
      <c r="E130" t="s">
        <v>21</v>
      </c>
      <c r="F130" t="s">
        <v>261</v>
      </c>
      <c r="G130" t="s">
        <v>1</v>
      </c>
      <c r="H130" t="s">
        <v>297</v>
      </c>
      <c r="I130">
        <v>27</v>
      </c>
      <c r="J130" t="str">
        <f>IF(SportClimbing[[#This Row],[Height (m)]]&lt;11, "0-10", IF(SportClimbing[[#This Row],[Height (m)]]&lt;16, "11-15", IF(SportClimbing[[#This Row],[Height (m)]]&lt;21, "16-20", IF(SportClimbing[[#This Row],[Height (m)]]&lt;26, "21-25", IF(SportClimbing[[#This Row],[Height (m)]]&lt;31, "26-30", IF(SportClimbing[[#This Row],[Height (m)]]&lt;36, "31-35", "35+"))))))</f>
        <v>26-30</v>
      </c>
      <c r="K130" t="s">
        <v>13</v>
      </c>
      <c r="L130">
        <v>5</v>
      </c>
      <c r="M130" s="20">
        <f>IF(ISNUMBER(SportClimbing[[#This Row],[Total number of tries]])=TRUE, SportClimbing[[#This Row],[Total number of tries]], 1)</f>
        <v>5</v>
      </c>
      <c r="N130" s="20" t="str">
        <f>IF(ISNUMBER(SportClimbing[[#This Row],[Total number of tries]])=TRUE, "redpoint", SportClimbing[[#This Row],[Total number of tries]])</f>
        <v>redpoint</v>
      </c>
    </row>
    <row r="131" spans="1:14" x14ac:dyDescent="0.2">
      <c r="A131">
        <v>8</v>
      </c>
      <c r="B131" t="s">
        <v>162</v>
      </c>
      <c r="C131">
        <v>2022</v>
      </c>
      <c r="D131" t="s">
        <v>303</v>
      </c>
      <c r="E131" t="s">
        <v>3</v>
      </c>
      <c r="F131" t="s">
        <v>298</v>
      </c>
      <c r="G131" t="s">
        <v>300</v>
      </c>
      <c r="H131" t="s">
        <v>301</v>
      </c>
      <c r="I131">
        <v>20</v>
      </c>
      <c r="J131" t="str">
        <f>IF(SportClimbing[[#This Row],[Height (m)]]&lt;11, "0-10", IF(SportClimbing[[#This Row],[Height (m)]]&lt;16, "11-15", IF(SportClimbing[[#This Row],[Height (m)]]&lt;21, "16-20", IF(SportClimbing[[#This Row],[Height (m)]]&lt;26, "21-25", IF(SportClimbing[[#This Row],[Height (m)]]&lt;31, "26-30", IF(SportClimbing[[#This Row],[Height (m)]]&lt;36, "31-35", "35+"))))))</f>
        <v>16-20</v>
      </c>
      <c r="K131" t="s">
        <v>304</v>
      </c>
      <c r="L131" t="s">
        <v>130</v>
      </c>
      <c r="M131" s="20">
        <f>IF(ISNUMBER(SportClimbing[[#This Row],[Total number of tries]])=TRUE, SportClimbing[[#This Row],[Total number of tries]], 1)</f>
        <v>1</v>
      </c>
      <c r="N131" s="20" t="str">
        <f>IF(ISNUMBER(SportClimbing[[#This Row],[Total number of tries]])=TRUE, "redpoint", SportClimbing[[#This Row],[Total number of tries]])</f>
        <v>onsight</v>
      </c>
    </row>
    <row r="132" spans="1:14" x14ac:dyDescent="0.2">
      <c r="A132">
        <v>8</v>
      </c>
      <c r="B132" t="s">
        <v>162</v>
      </c>
      <c r="C132">
        <v>2022</v>
      </c>
      <c r="D132" t="s">
        <v>299</v>
      </c>
      <c r="E132" t="s">
        <v>3</v>
      </c>
      <c r="F132" t="s">
        <v>298</v>
      </c>
      <c r="G132" t="s">
        <v>300</v>
      </c>
      <c r="H132" t="s">
        <v>302</v>
      </c>
      <c r="I132">
        <v>18</v>
      </c>
      <c r="J132" t="str">
        <f>IF(SportClimbing[[#This Row],[Height (m)]]&lt;11, "0-10", IF(SportClimbing[[#This Row],[Height (m)]]&lt;16, "11-15", IF(SportClimbing[[#This Row],[Height (m)]]&lt;21, "16-20", IF(SportClimbing[[#This Row],[Height (m)]]&lt;26, "21-25", IF(SportClimbing[[#This Row],[Height (m)]]&lt;31, "26-30", IF(SportClimbing[[#This Row],[Height (m)]]&lt;36, "31-35", "35+"))))))</f>
        <v>16-20</v>
      </c>
      <c r="K132" t="s">
        <v>304</v>
      </c>
      <c r="L132" t="s">
        <v>130</v>
      </c>
      <c r="M132" s="20">
        <f>IF(ISNUMBER(SportClimbing[[#This Row],[Total number of tries]])=TRUE, SportClimbing[[#This Row],[Total number of tries]], 1)</f>
        <v>1</v>
      </c>
      <c r="N132" s="20" t="str">
        <f>IF(ISNUMBER(SportClimbing[[#This Row],[Total number of tries]])=TRUE, "redpoint", SportClimbing[[#This Row],[Total number of tries]])</f>
        <v>onsight</v>
      </c>
    </row>
    <row r="133" spans="1:14" x14ac:dyDescent="0.2">
      <c r="A133">
        <v>1</v>
      </c>
      <c r="B133" t="s">
        <v>160</v>
      </c>
      <c r="C133">
        <v>2022</v>
      </c>
      <c r="D133" t="s">
        <v>305</v>
      </c>
      <c r="E133" t="s">
        <v>21</v>
      </c>
      <c r="F133" t="s">
        <v>298</v>
      </c>
      <c r="G133" t="s">
        <v>306</v>
      </c>
      <c r="H133" t="s">
        <v>307</v>
      </c>
      <c r="I133">
        <v>15</v>
      </c>
      <c r="J133" t="str">
        <f>IF(SportClimbing[[#This Row],[Height (m)]]&lt;11, "0-10", IF(SportClimbing[[#This Row],[Height (m)]]&lt;16, "11-15", IF(SportClimbing[[#This Row],[Height (m)]]&lt;21, "16-20", IF(SportClimbing[[#This Row],[Height (m)]]&lt;26, "21-25", IF(SportClimbing[[#This Row],[Height (m)]]&lt;31, "26-30", IF(SportClimbing[[#This Row],[Height (m)]]&lt;36, "31-35", "35+"))))))</f>
        <v>11-15</v>
      </c>
      <c r="K133" t="s">
        <v>371</v>
      </c>
      <c r="L133">
        <v>3</v>
      </c>
      <c r="M133" s="20">
        <f>IF(ISNUMBER(SportClimbing[[#This Row],[Total number of tries]])=TRUE, SportClimbing[[#This Row],[Total number of tries]], 1)</f>
        <v>3</v>
      </c>
      <c r="N133" s="20" t="str">
        <f>IF(ISNUMBER(SportClimbing[[#This Row],[Total number of tries]])=TRUE, "redpoint", SportClimbing[[#This Row],[Total number of tries]])</f>
        <v>redpoint</v>
      </c>
    </row>
    <row r="134" spans="1:14" x14ac:dyDescent="0.2">
      <c r="A134">
        <v>5</v>
      </c>
      <c r="B134" t="s">
        <v>160</v>
      </c>
      <c r="C134">
        <v>2022</v>
      </c>
      <c r="D134" t="s">
        <v>308</v>
      </c>
      <c r="E134" t="s">
        <v>3</v>
      </c>
      <c r="F134" t="s">
        <v>298</v>
      </c>
      <c r="G134" t="s">
        <v>306</v>
      </c>
      <c r="H134" t="s">
        <v>307</v>
      </c>
      <c r="I134">
        <v>20</v>
      </c>
      <c r="J134" t="str">
        <f>IF(SportClimbing[[#This Row],[Height (m)]]&lt;11, "0-10", IF(SportClimbing[[#This Row],[Height (m)]]&lt;16, "11-15", IF(SportClimbing[[#This Row],[Height (m)]]&lt;21, "16-20", IF(SportClimbing[[#This Row],[Height (m)]]&lt;26, "21-25", IF(SportClimbing[[#This Row],[Height (m)]]&lt;31, "26-30", IF(SportClimbing[[#This Row],[Height (m)]]&lt;36, "31-35", "35+"))))))</f>
        <v>16-20</v>
      </c>
      <c r="K134" t="s">
        <v>371</v>
      </c>
      <c r="L134" t="s">
        <v>130</v>
      </c>
      <c r="M134" s="20">
        <f>IF(ISNUMBER(SportClimbing[[#This Row],[Total number of tries]])=TRUE, SportClimbing[[#This Row],[Total number of tries]], 1)</f>
        <v>1</v>
      </c>
      <c r="N134" s="20" t="str">
        <f>IF(ISNUMBER(SportClimbing[[#This Row],[Total number of tries]])=TRUE, "redpoint", SportClimbing[[#This Row],[Total number of tries]])</f>
        <v>onsight</v>
      </c>
    </row>
    <row r="135" spans="1:14" x14ac:dyDescent="0.2">
      <c r="A135">
        <v>12</v>
      </c>
      <c r="B135" t="s">
        <v>160</v>
      </c>
      <c r="C135">
        <v>2022</v>
      </c>
      <c r="D135" t="s">
        <v>309</v>
      </c>
      <c r="E135" t="s">
        <v>3</v>
      </c>
      <c r="F135" t="s">
        <v>298</v>
      </c>
      <c r="G135" t="s">
        <v>311</v>
      </c>
      <c r="H135" t="s">
        <v>310</v>
      </c>
      <c r="I135">
        <v>12</v>
      </c>
      <c r="J135" t="str">
        <f>IF(SportClimbing[[#This Row],[Height (m)]]&lt;11, "0-10", IF(SportClimbing[[#This Row],[Height (m)]]&lt;16, "11-15", IF(SportClimbing[[#This Row],[Height (m)]]&lt;21, "16-20", IF(SportClimbing[[#This Row],[Height (m)]]&lt;26, "21-25", IF(SportClimbing[[#This Row],[Height (m)]]&lt;31, "26-30", IF(SportClimbing[[#This Row],[Height (m)]]&lt;36, "31-35", "35+"))))))</f>
        <v>11-15</v>
      </c>
      <c r="K135" t="s">
        <v>371</v>
      </c>
      <c r="L135">
        <v>2</v>
      </c>
      <c r="M135" s="20">
        <f>IF(ISNUMBER(SportClimbing[[#This Row],[Total number of tries]])=TRUE, SportClimbing[[#This Row],[Total number of tries]], 1)</f>
        <v>2</v>
      </c>
      <c r="N135" s="20" t="str">
        <f>IF(ISNUMBER(SportClimbing[[#This Row],[Total number of tries]])=TRUE, "redpoint", SportClimbing[[#This Row],[Total number of tries]])</f>
        <v>redpoint</v>
      </c>
    </row>
    <row r="136" spans="1:14" x14ac:dyDescent="0.2">
      <c r="A136">
        <v>19</v>
      </c>
      <c r="B136" t="s">
        <v>160</v>
      </c>
      <c r="C136">
        <v>2022</v>
      </c>
      <c r="D136" t="s">
        <v>312</v>
      </c>
      <c r="E136" t="s">
        <v>3</v>
      </c>
      <c r="F136" t="s">
        <v>313</v>
      </c>
      <c r="G136" t="s">
        <v>345</v>
      </c>
      <c r="H136" t="s">
        <v>345</v>
      </c>
      <c r="I136">
        <v>10</v>
      </c>
      <c r="J136" t="str">
        <f>IF(SportClimbing[[#This Row],[Height (m)]]&lt;11, "0-10", IF(SportClimbing[[#This Row],[Height (m)]]&lt;16, "11-15", IF(SportClimbing[[#This Row],[Height (m)]]&lt;21, "16-20", IF(SportClimbing[[#This Row],[Height (m)]]&lt;26, "21-25", IF(SportClimbing[[#This Row],[Height (m)]]&lt;31, "26-30", IF(SportClimbing[[#This Row],[Height (m)]]&lt;36, "31-35", "35+"))))))</f>
        <v>0-10</v>
      </c>
      <c r="K136" t="s">
        <v>371</v>
      </c>
      <c r="L136">
        <v>4</v>
      </c>
      <c r="M136" s="20">
        <f>IF(ISNUMBER(SportClimbing[[#This Row],[Total number of tries]])=TRUE, SportClimbing[[#This Row],[Total number of tries]], 1)</f>
        <v>4</v>
      </c>
      <c r="N136" s="20" t="str">
        <f>IF(ISNUMBER(SportClimbing[[#This Row],[Total number of tries]])=TRUE, "redpoint", SportClimbing[[#This Row],[Total number of tries]])</f>
        <v>redpoint</v>
      </c>
    </row>
    <row r="137" spans="1:14" x14ac:dyDescent="0.2">
      <c r="A137">
        <v>6</v>
      </c>
      <c r="B137" t="s">
        <v>152</v>
      </c>
      <c r="C137">
        <v>2023</v>
      </c>
      <c r="D137" t="s">
        <v>244</v>
      </c>
      <c r="E137" t="s">
        <v>3</v>
      </c>
      <c r="F137" t="s">
        <v>262</v>
      </c>
      <c r="G137" t="s">
        <v>43</v>
      </c>
      <c r="H137" t="s">
        <v>93</v>
      </c>
      <c r="I137">
        <v>15</v>
      </c>
      <c r="J137" t="str">
        <f>IF(SportClimbing[[#This Row],[Height (m)]]&lt;11, "0-10", IF(SportClimbing[[#This Row],[Height (m)]]&lt;16, "11-15", IF(SportClimbing[[#This Row],[Height (m)]]&lt;21, "16-20", IF(SportClimbing[[#This Row],[Height (m)]]&lt;26, "21-25", IF(SportClimbing[[#This Row],[Height (m)]]&lt;31, "26-30", IF(SportClimbing[[#This Row],[Height (m)]]&lt;36, "31-35", "35+"))))))</f>
        <v>11-15</v>
      </c>
      <c r="K137" t="s">
        <v>120</v>
      </c>
      <c r="L137">
        <v>2</v>
      </c>
      <c r="M137" s="20">
        <f>IF(ISNUMBER(SportClimbing[[#This Row],[Total number of tries]])=TRUE, SportClimbing[[#This Row],[Total number of tries]], 1)</f>
        <v>2</v>
      </c>
      <c r="N137" s="20" t="str">
        <f>IF(ISNUMBER(SportClimbing[[#This Row],[Total number of tries]])=TRUE, "redpoint", SportClimbing[[#This Row],[Total number of tries]])</f>
        <v>redpoint</v>
      </c>
    </row>
    <row r="138" spans="1:14" x14ac:dyDescent="0.2">
      <c r="A138">
        <v>9</v>
      </c>
      <c r="B138" t="s">
        <v>152</v>
      </c>
      <c r="C138">
        <v>2023</v>
      </c>
      <c r="D138" t="s">
        <v>316</v>
      </c>
      <c r="E138" t="s">
        <v>3</v>
      </c>
      <c r="F138" t="s">
        <v>262</v>
      </c>
      <c r="G138" t="s">
        <v>43</v>
      </c>
      <c r="H138" t="s">
        <v>315</v>
      </c>
      <c r="I138">
        <v>18</v>
      </c>
      <c r="J138" t="str">
        <f>IF(SportClimbing[[#This Row],[Height (m)]]&lt;11, "0-10", IF(SportClimbing[[#This Row],[Height (m)]]&lt;16, "11-15", IF(SportClimbing[[#This Row],[Height (m)]]&lt;21, "16-20", IF(SportClimbing[[#This Row],[Height (m)]]&lt;26, "21-25", IF(SportClimbing[[#This Row],[Height (m)]]&lt;31, "26-30", IF(SportClimbing[[#This Row],[Height (m)]]&lt;36, "31-35", "35+"))))))</f>
        <v>16-20</v>
      </c>
      <c r="K138" t="s">
        <v>371</v>
      </c>
      <c r="L138" t="s">
        <v>11</v>
      </c>
      <c r="M138" s="20">
        <f>IF(ISNUMBER(SportClimbing[[#This Row],[Total number of tries]])=TRUE, SportClimbing[[#This Row],[Total number of tries]], 1)</f>
        <v>1</v>
      </c>
      <c r="N138" s="20" t="str">
        <f>IF(ISNUMBER(SportClimbing[[#This Row],[Total number of tries]])=TRUE, "redpoint", SportClimbing[[#This Row],[Total number of tries]])</f>
        <v>flash</v>
      </c>
    </row>
    <row r="139" spans="1:14" x14ac:dyDescent="0.2">
      <c r="A139">
        <v>9</v>
      </c>
      <c r="B139" t="s">
        <v>152</v>
      </c>
      <c r="C139">
        <v>2023</v>
      </c>
      <c r="D139" t="s">
        <v>314</v>
      </c>
      <c r="E139" t="s">
        <v>3</v>
      </c>
      <c r="F139" t="s">
        <v>262</v>
      </c>
      <c r="G139" t="s">
        <v>43</v>
      </c>
      <c r="H139" t="s">
        <v>315</v>
      </c>
      <c r="I139">
        <v>25</v>
      </c>
      <c r="J139" t="str">
        <f>IF(SportClimbing[[#This Row],[Height (m)]]&lt;11, "0-10", IF(SportClimbing[[#This Row],[Height (m)]]&lt;16, "11-15", IF(SportClimbing[[#This Row],[Height (m)]]&lt;21, "16-20", IF(SportClimbing[[#This Row],[Height (m)]]&lt;26, "21-25", IF(SportClimbing[[#This Row],[Height (m)]]&lt;31, "26-30", IF(SportClimbing[[#This Row],[Height (m)]]&lt;36, "31-35", "35+"))))))</f>
        <v>21-25</v>
      </c>
      <c r="K139" t="s">
        <v>304</v>
      </c>
      <c r="L139">
        <v>2</v>
      </c>
      <c r="M139" s="20">
        <f>IF(ISNUMBER(SportClimbing[[#This Row],[Total number of tries]])=TRUE, SportClimbing[[#This Row],[Total number of tries]], 1)</f>
        <v>2</v>
      </c>
      <c r="N139" s="20" t="str">
        <f>IF(ISNUMBER(SportClimbing[[#This Row],[Total number of tries]])=TRUE, "redpoint", SportClimbing[[#This Row],[Total number of tries]])</f>
        <v>redpoint</v>
      </c>
    </row>
    <row r="140" spans="1:14" x14ac:dyDescent="0.2">
      <c r="A140">
        <v>10</v>
      </c>
      <c r="B140" t="s">
        <v>152</v>
      </c>
      <c r="C140">
        <v>2023</v>
      </c>
      <c r="D140" t="s">
        <v>317</v>
      </c>
      <c r="E140" t="s">
        <v>3</v>
      </c>
      <c r="F140" t="s">
        <v>262</v>
      </c>
      <c r="G140" t="s">
        <v>43</v>
      </c>
      <c r="H140" t="s">
        <v>206</v>
      </c>
      <c r="I140">
        <v>28</v>
      </c>
      <c r="J140" t="str">
        <f>IF(SportClimbing[[#This Row],[Height (m)]]&lt;11, "0-10", IF(SportClimbing[[#This Row],[Height (m)]]&lt;16, "11-15", IF(SportClimbing[[#This Row],[Height (m)]]&lt;21, "16-20", IF(SportClimbing[[#This Row],[Height (m)]]&lt;26, "21-25", IF(SportClimbing[[#This Row],[Height (m)]]&lt;31, "26-30", IF(SportClimbing[[#This Row],[Height (m)]]&lt;36, "31-35", "35+"))))))</f>
        <v>26-30</v>
      </c>
      <c r="K140" t="s">
        <v>304</v>
      </c>
      <c r="L140" t="s">
        <v>11</v>
      </c>
      <c r="M140" s="20">
        <f>IF(ISNUMBER(SportClimbing[[#This Row],[Total number of tries]])=TRUE, SportClimbing[[#This Row],[Total number of tries]], 1)</f>
        <v>1</v>
      </c>
      <c r="N140" s="20" t="str">
        <f>IF(ISNUMBER(SportClimbing[[#This Row],[Total number of tries]])=TRUE, "redpoint", SportClimbing[[#This Row],[Total number of tries]])</f>
        <v>flash</v>
      </c>
    </row>
    <row r="141" spans="1:14" x14ac:dyDescent="0.2">
      <c r="A141">
        <v>10</v>
      </c>
      <c r="B141" t="s">
        <v>152</v>
      </c>
      <c r="C141">
        <v>2023</v>
      </c>
      <c r="D141" t="s">
        <v>318</v>
      </c>
      <c r="E141" t="s">
        <v>3</v>
      </c>
      <c r="F141" t="s">
        <v>262</v>
      </c>
      <c r="G141" t="s">
        <v>43</v>
      </c>
      <c r="H141" t="s">
        <v>206</v>
      </c>
      <c r="I141">
        <v>20</v>
      </c>
      <c r="J141" t="str">
        <f>IF(SportClimbing[[#This Row],[Height (m)]]&lt;11, "0-10", IF(SportClimbing[[#This Row],[Height (m)]]&lt;16, "11-15", IF(SportClimbing[[#This Row],[Height (m)]]&lt;21, "16-20", IF(SportClimbing[[#This Row],[Height (m)]]&lt;26, "21-25", IF(SportClimbing[[#This Row],[Height (m)]]&lt;31, "26-30", IF(SportClimbing[[#This Row],[Height (m)]]&lt;36, "31-35", "35+"))))))</f>
        <v>16-20</v>
      </c>
      <c r="K141" t="s">
        <v>120</v>
      </c>
      <c r="L141">
        <v>2</v>
      </c>
      <c r="M141" s="20">
        <f>IF(ISNUMBER(SportClimbing[[#This Row],[Total number of tries]])=TRUE, SportClimbing[[#This Row],[Total number of tries]], 1)</f>
        <v>2</v>
      </c>
      <c r="N141" s="20" t="str">
        <f>IF(ISNUMBER(SportClimbing[[#This Row],[Total number of tries]])=TRUE, "redpoint", SportClimbing[[#This Row],[Total number of tries]])</f>
        <v>redpoint</v>
      </c>
    </row>
    <row r="142" spans="1:14" x14ac:dyDescent="0.2">
      <c r="A142">
        <v>11</v>
      </c>
      <c r="B142" t="s">
        <v>152</v>
      </c>
      <c r="C142">
        <v>2023</v>
      </c>
      <c r="D142" t="s">
        <v>319</v>
      </c>
      <c r="E142" t="s">
        <v>3</v>
      </c>
      <c r="F142" t="s">
        <v>262</v>
      </c>
      <c r="G142" t="s">
        <v>43</v>
      </c>
      <c r="H142" t="s">
        <v>206</v>
      </c>
      <c r="I142">
        <v>28</v>
      </c>
      <c r="J142" t="str">
        <f>IF(SportClimbing[[#This Row],[Height (m)]]&lt;11, "0-10", IF(SportClimbing[[#This Row],[Height (m)]]&lt;16, "11-15", IF(SportClimbing[[#This Row],[Height (m)]]&lt;21, "16-20", IF(SportClimbing[[#This Row],[Height (m)]]&lt;26, "21-25", IF(SportClimbing[[#This Row],[Height (m)]]&lt;31, "26-30", IF(SportClimbing[[#This Row],[Height (m)]]&lt;36, "31-35", "35+"))))))</f>
        <v>26-30</v>
      </c>
      <c r="K142" t="s">
        <v>304</v>
      </c>
      <c r="L142" t="s">
        <v>130</v>
      </c>
      <c r="M142" s="20">
        <f>IF(ISNUMBER(SportClimbing[[#This Row],[Total number of tries]])=TRUE, SportClimbing[[#This Row],[Total number of tries]], 1)</f>
        <v>1</v>
      </c>
      <c r="N142" s="20" t="str">
        <f>IF(ISNUMBER(SportClimbing[[#This Row],[Total number of tries]])=TRUE, "redpoint", SportClimbing[[#This Row],[Total number of tries]])</f>
        <v>onsight</v>
      </c>
    </row>
    <row r="143" spans="1:14" x14ac:dyDescent="0.2">
      <c r="A143">
        <v>19</v>
      </c>
      <c r="B143" t="s">
        <v>152</v>
      </c>
      <c r="C143">
        <v>2023</v>
      </c>
      <c r="D143" t="s">
        <v>321</v>
      </c>
      <c r="E143" t="s">
        <v>21</v>
      </c>
      <c r="F143" t="s">
        <v>262</v>
      </c>
      <c r="G143" t="s">
        <v>43</v>
      </c>
      <c r="H143" t="s">
        <v>320</v>
      </c>
      <c r="I143">
        <v>18</v>
      </c>
      <c r="J143" t="str">
        <f>IF(SportClimbing[[#This Row],[Height (m)]]&lt;11, "0-10", IF(SportClimbing[[#This Row],[Height (m)]]&lt;16, "11-15", IF(SportClimbing[[#This Row],[Height (m)]]&lt;21, "16-20", IF(SportClimbing[[#This Row],[Height (m)]]&lt;26, "21-25", IF(SportClimbing[[#This Row],[Height (m)]]&lt;31, "26-30", IF(SportClimbing[[#This Row],[Height (m)]]&lt;36, "31-35", "35+"))))))</f>
        <v>16-20</v>
      </c>
      <c r="K143" t="s">
        <v>120</v>
      </c>
      <c r="L143">
        <v>2</v>
      </c>
      <c r="M143" s="20">
        <f>IF(ISNUMBER(SportClimbing[[#This Row],[Total number of tries]])=TRUE, SportClimbing[[#This Row],[Total number of tries]], 1)</f>
        <v>2</v>
      </c>
      <c r="N143" s="20" t="str">
        <f>IF(ISNUMBER(SportClimbing[[#This Row],[Total number of tries]])=TRUE, "redpoint", SportClimbing[[#This Row],[Total number of tries]])</f>
        <v>redpoint</v>
      </c>
    </row>
    <row r="144" spans="1:14" x14ac:dyDescent="0.2">
      <c r="A144">
        <v>19</v>
      </c>
      <c r="B144" t="s">
        <v>152</v>
      </c>
      <c r="C144">
        <v>2023</v>
      </c>
      <c r="D144" t="s">
        <v>322</v>
      </c>
      <c r="E144" t="s">
        <v>3</v>
      </c>
      <c r="F144" t="s">
        <v>262</v>
      </c>
      <c r="G144" t="s">
        <v>43</v>
      </c>
      <c r="H144" t="s">
        <v>91</v>
      </c>
      <c r="I144">
        <v>25</v>
      </c>
      <c r="J144" t="str">
        <f>IF(SportClimbing[[#This Row],[Height (m)]]&lt;11, "0-10", IF(SportClimbing[[#This Row],[Height (m)]]&lt;16, "11-15", IF(SportClimbing[[#This Row],[Height (m)]]&lt;21, "16-20", IF(SportClimbing[[#This Row],[Height (m)]]&lt;26, "21-25", IF(SportClimbing[[#This Row],[Height (m)]]&lt;31, "26-30", IF(SportClimbing[[#This Row],[Height (m)]]&lt;36, "31-35", "35+"))))))</f>
        <v>21-25</v>
      </c>
      <c r="K144" t="s">
        <v>371</v>
      </c>
      <c r="L144">
        <v>2</v>
      </c>
      <c r="M144" s="20">
        <f>IF(ISNUMBER(SportClimbing[[#This Row],[Total number of tries]])=TRUE, SportClimbing[[#This Row],[Total number of tries]], 1)</f>
        <v>2</v>
      </c>
      <c r="N144" s="20" t="str">
        <f>IF(ISNUMBER(SportClimbing[[#This Row],[Total number of tries]])=TRUE, "redpoint", SportClimbing[[#This Row],[Total number of tries]])</f>
        <v>redpoint</v>
      </c>
    </row>
    <row r="145" spans="1:14" x14ac:dyDescent="0.2">
      <c r="A145">
        <v>22</v>
      </c>
      <c r="B145" t="s">
        <v>152</v>
      </c>
      <c r="C145">
        <v>2023</v>
      </c>
      <c r="D145" t="s">
        <v>389</v>
      </c>
      <c r="E145" t="s">
        <v>3</v>
      </c>
      <c r="F145" t="s">
        <v>262</v>
      </c>
      <c r="G145" t="s">
        <v>323</v>
      </c>
      <c r="H145" t="s">
        <v>330</v>
      </c>
      <c r="I145">
        <v>18</v>
      </c>
      <c r="J145" t="str">
        <f>IF(SportClimbing[[#This Row],[Height (m)]]&lt;11, "0-10", IF(SportClimbing[[#This Row],[Height (m)]]&lt;16, "11-15", IF(SportClimbing[[#This Row],[Height (m)]]&lt;21, "16-20", IF(SportClimbing[[#This Row],[Height (m)]]&lt;26, "21-25", IF(SportClimbing[[#This Row],[Height (m)]]&lt;31, "26-30", IF(SportClimbing[[#This Row],[Height (m)]]&lt;36, "31-35", "35+"))))))</f>
        <v>16-20</v>
      </c>
      <c r="K145" t="s">
        <v>324</v>
      </c>
      <c r="L145" t="s">
        <v>130</v>
      </c>
      <c r="M145" s="20">
        <f>IF(ISNUMBER(SportClimbing[[#This Row],[Total number of tries]])=TRUE, SportClimbing[[#This Row],[Total number of tries]], 1)</f>
        <v>1</v>
      </c>
      <c r="N145" s="20" t="str">
        <f>IF(ISNUMBER(SportClimbing[[#This Row],[Total number of tries]])=TRUE, "redpoint", SportClimbing[[#This Row],[Total number of tries]])</f>
        <v>onsight</v>
      </c>
    </row>
    <row r="146" spans="1:14" x14ac:dyDescent="0.2">
      <c r="A146">
        <v>26</v>
      </c>
      <c r="B146" t="s">
        <v>152</v>
      </c>
      <c r="C146">
        <v>2023</v>
      </c>
      <c r="D146" t="s">
        <v>326</v>
      </c>
      <c r="E146" t="s">
        <v>3</v>
      </c>
      <c r="F146" t="s">
        <v>262</v>
      </c>
      <c r="G146" t="s">
        <v>126</v>
      </c>
      <c r="H146" t="s">
        <v>328</v>
      </c>
      <c r="I146">
        <v>30</v>
      </c>
      <c r="J146" t="str">
        <f>IF(SportClimbing[[#This Row],[Height (m)]]&lt;11, "0-10", IF(SportClimbing[[#This Row],[Height (m)]]&lt;16, "11-15", IF(SportClimbing[[#This Row],[Height (m)]]&lt;21, "16-20", IF(SportClimbing[[#This Row],[Height (m)]]&lt;26, "21-25", IF(SportClimbing[[#This Row],[Height (m)]]&lt;31, "26-30", IF(SportClimbing[[#This Row],[Height (m)]]&lt;36, "31-35", "35+"))))))</f>
        <v>26-30</v>
      </c>
      <c r="K146" t="s">
        <v>231</v>
      </c>
      <c r="L146" t="s">
        <v>130</v>
      </c>
      <c r="M146" s="20">
        <f>IF(ISNUMBER(SportClimbing[[#This Row],[Total number of tries]])=TRUE, SportClimbing[[#This Row],[Total number of tries]], 1)</f>
        <v>1</v>
      </c>
      <c r="N146" s="20" t="str">
        <f>IF(ISNUMBER(SportClimbing[[#This Row],[Total number of tries]])=TRUE, "redpoint", SportClimbing[[#This Row],[Total number of tries]])</f>
        <v>onsight</v>
      </c>
    </row>
    <row r="147" spans="1:14" x14ac:dyDescent="0.2">
      <c r="A147">
        <v>26</v>
      </c>
      <c r="B147" t="s">
        <v>152</v>
      </c>
      <c r="C147">
        <v>2023</v>
      </c>
      <c r="D147" t="s">
        <v>327</v>
      </c>
      <c r="E147" t="s">
        <v>3</v>
      </c>
      <c r="F147" t="s">
        <v>262</v>
      </c>
      <c r="G147" t="s">
        <v>126</v>
      </c>
      <c r="H147" t="s">
        <v>328</v>
      </c>
      <c r="I147">
        <v>25</v>
      </c>
      <c r="J147" t="str">
        <f>IF(SportClimbing[[#This Row],[Height (m)]]&lt;11, "0-10", IF(SportClimbing[[#This Row],[Height (m)]]&lt;16, "11-15", IF(SportClimbing[[#This Row],[Height (m)]]&lt;21, "16-20", IF(SportClimbing[[#This Row],[Height (m)]]&lt;26, "21-25", IF(SportClimbing[[#This Row],[Height (m)]]&lt;31, "26-30", IF(SportClimbing[[#This Row],[Height (m)]]&lt;36, "31-35", "35+"))))))</f>
        <v>21-25</v>
      </c>
      <c r="K147" t="s">
        <v>120</v>
      </c>
      <c r="L147" t="s">
        <v>11</v>
      </c>
      <c r="M147" s="20">
        <f>IF(ISNUMBER(SportClimbing[[#This Row],[Total number of tries]])=TRUE, SportClimbing[[#This Row],[Total number of tries]], 1)</f>
        <v>1</v>
      </c>
      <c r="N147" s="20" t="str">
        <f>IF(ISNUMBER(SportClimbing[[#This Row],[Total number of tries]])=TRUE, "redpoint", SportClimbing[[#This Row],[Total number of tries]])</f>
        <v>flash</v>
      </c>
    </row>
    <row r="148" spans="1:14" x14ac:dyDescent="0.2">
      <c r="A148">
        <v>27</v>
      </c>
      <c r="B148" t="s">
        <v>152</v>
      </c>
      <c r="C148">
        <v>2023</v>
      </c>
      <c r="D148" t="s">
        <v>329</v>
      </c>
      <c r="E148" t="s">
        <v>3</v>
      </c>
      <c r="F148" t="s">
        <v>262</v>
      </c>
      <c r="G148" t="s">
        <v>126</v>
      </c>
      <c r="H148" t="s">
        <v>380</v>
      </c>
      <c r="I148">
        <v>16</v>
      </c>
      <c r="J148" t="str">
        <f>IF(SportClimbing[[#This Row],[Height (m)]]&lt;11, "0-10", IF(SportClimbing[[#This Row],[Height (m)]]&lt;16, "11-15", IF(SportClimbing[[#This Row],[Height (m)]]&lt;21, "16-20", IF(SportClimbing[[#This Row],[Height (m)]]&lt;26, "21-25", IF(SportClimbing[[#This Row],[Height (m)]]&lt;31, "26-30", IF(SportClimbing[[#This Row],[Height (m)]]&lt;36, "31-35", "35+"))))))</f>
        <v>16-20</v>
      </c>
      <c r="K148" t="s">
        <v>325</v>
      </c>
      <c r="L148" t="s">
        <v>130</v>
      </c>
      <c r="M148" s="20">
        <f>IF(ISNUMBER(SportClimbing[[#This Row],[Total number of tries]])=TRUE, SportClimbing[[#This Row],[Total number of tries]], 1)</f>
        <v>1</v>
      </c>
      <c r="N148" s="20" t="str">
        <f>IF(ISNUMBER(SportClimbing[[#This Row],[Total number of tries]])=TRUE, "redpoint", SportClimbing[[#This Row],[Total number of tries]])</f>
        <v>onsight</v>
      </c>
    </row>
    <row r="149" spans="1:14" x14ac:dyDescent="0.2">
      <c r="A149">
        <v>24</v>
      </c>
      <c r="B149" t="s">
        <v>368</v>
      </c>
      <c r="C149">
        <v>2023</v>
      </c>
      <c r="D149" t="s">
        <v>331</v>
      </c>
      <c r="E149" t="s">
        <v>3</v>
      </c>
      <c r="F149" s="5" t="s">
        <v>298</v>
      </c>
      <c r="G149" s="5" t="s">
        <v>306</v>
      </c>
      <c r="H149" t="s">
        <v>333</v>
      </c>
      <c r="I149">
        <v>22</v>
      </c>
      <c r="J149" t="str">
        <f>IF(SportClimbing[[#This Row],[Height (m)]]&lt;11, "0-10", IF(SportClimbing[[#This Row],[Height (m)]]&lt;16, "11-15", IF(SportClimbing[[#This Row],[Height (m)]]&lt;21, "16-20", IF(SportClimbing[[#This Row],[Height (m)]]&lt;26, "21-25", IF(SportClimbing[[#This Row],[Height (m)]]&lt;31, "26-30", IF(SportClimbing[[#This Row],[Height (m)]]&lt;36, "31-35", "35+"))))))</f>
        <v>21-25</v>
      </c>
      <c r="K149" t="s">
        <v>332</v>
      </c>
      <c r="L149" t="s">
        <v>11</v>
      </c>
      <c r="M149" s="20">
        <f>IF(ISNUMBER(SportClimbing[[#This Row],[Total number of tries]])=TRUE, SportClimbing[[#This Row],[Total number of tries]], 1)</f>
        <v>1</v>
      </c>
      <c r="N149" s="20" t="str">
        <f>IF(ISNUMBER(SportClimbing[[#This Row],[Total number of tries]])=TRUE, "redpoint", SportClimbing[[#This Row],[Total number of tries]])</f>
        <v>flash</v>
      </c>
    </row>
    <row r="150" spans="1:14" x14ac:dyDescent="0.2">
      <c r="A150">
        <v>27</v>
      </c>
      <c r="B150" t="s">
        <v>155</v>
      </c>
      <c r="C150">
        <v>2023</v>
      </c>
      <c r="D150" t="s">
        <v>335</v>
      </c>
      <c r="E150" t="s">
        <v>3</v>
      </c>
      <c r="F150" s="5" t="s">
        <v>298</v>
      </c>
      <c r="G150" t="s">
        <v>334</v>
      </c>
      <c r="H150" t="s">
        <v>335</v>
      </c>
      <c r="I150">
        <v>15</v>
      </c>
      <c r="J150" t="str">
        <f>IF(SportClimbing[[#This Row],[Height (m)]]&lt;11, "0-10", IF(SportClimbing[[#This Row],[Height (m)]]&lt;16, "11-15", IF(SportClimbing[[#This Row],[Height (m)]]&lt;21, "16-20", IF(SportClimbing[[#This Row],[Height (m)]]&lt;26, "21-25", IF(SportClimbing[[#This Row],[Height (m)]]&lt;31, "26-30", IF(SportClimbing[[#This Row],[Height (m)]]&lt;36, "31-35", "35+"))))))</f>
        <v>11-15</v>
      </c>
      <c r="K150" t="s">
        <v>371</v>
      </c>
      <c r="L150">
        <v>2</v>
      </c>
      <c r="M150" s="20">
        <f>IF(ISNUMBER(SportClimbing[[#This Row],[Total number of tries]])=TRUE, SportClimbing[[#This Row],[Total number of tries]], 1)</f>
        <v>2</v>
      </c>
      <c r="N150" s="20" t="str">
        <f>IF(ISNUMBER(SportClimbing[[#This Row],[Total number of tries]])=TRUE, "redpoint", SportClimbing[[#This Row],[Total number of tries]])</f>
        <v>redpoint</v>
      </c>
    </row>
    <row r="151" spans="1:14" x14ac:dyDescent="0.2">
      <c r="A151">
        <v>17</v>
      </c>
      <c r="B151" t="s">
        <v>367</v>
      </c>
      <c r="C151">
        <v>2023</v>
      </c>
      <c r="D151" t="s">
        <v>336</v>
      </c>
      <c r="E151" t="s">
        <v>3</v>
      </c>
      <c r="F151" s="5" t="s">
        <v>298</v>
      </c>
      <c r="G151" t="s">
        <v>343</v>
      </c>
      <c r="H151" t="s">
        <v>337</v>
      </c>
      <c r="I151">
        <v>18</v>
      </c>
      <c r="J151" t="str">
        <f>IF(SportClimbing[[#This Row],[Height (m)]]&lt;11, "0-10", IF(SportClimbing[[#This Row],[Height (m)]]&lt;16, "11-15", IF(SportClimbing[[#This Row],[Height (m)]]&lt;21, "16-20", IF(SportClimbing[[#This Row],[Height (m)]]&lt;26, "21-25", IF(SportClimbing[[#This Row],[Height (m)]]&lt;31, "26-30", IF(SportClimbing[[#This Row],[Height (m)]]&lt;36, "31-35", "35+"))))))</f>
        <v>16-20</v>
      </c>
      <c r="K151" t="s">
        <v>371</v>
      </c>
      <c r="L151">
        <v>2</v>
      </c>
      <c r="M151" s="20">
        <f>IF(ISNUMBER(SportClimbing[[#This Row],[Total number of tries]])=TRUE, SportClimbing[[#This Row],[Total number of tries]], 1)</f>
        <v>2</v>
      </c>
      <c r="N151" s="20" t="str">
        <f>IF(ISNUMBER(SportClimbing[[#This Row],[Total number of tries]])=TRUE, "redpoint", SportClimbing[[#This Row],[Total number of tries]])</f>
        <v>redpoint</v>
      </c>
    </row>
    <row r="152" spans="1:14" x14ac:dyDescent="0.2">
      <c r="A152">
        <v>3</v>
      </c>
      <c r="B152" t="s">
        <v>366</v>
      </c>
      <c r="C152">
        <v>2023</v>
      </c>
      <c r="D152" t="s">
        <v>340</v>
      </c>
      <c r="E152" t="s">
        <v>3</v>
      </c>
      <c r="F152" s="5" t="s">
        <v>298</v>
      </c>
      <c r="G152" t="s">
        <v>381</v>
      </c>
      <c r="H152" t="s">
        <v>342</v>
      </c>
      <c r="I152">
        <v>20</v>
      </c>
      <c r="J152" t="str">
        <f>IF(SportClimbing[[#This Row],[Height (m)]]&lt;11, "0-10", IF(SportClimbing[[#This Row],[Height (m)]]&lt;16, "11-15", IF(SportClimbing[[#This Row],[Height (m)]]&lt;21, "16-20", IF(SportClimbing[[#This Row],[Height (m)]]&lt;26, "21-25", IF(SportClimbing[[#This Row],[Height (m)]]&lt;31, "26-30", IF(SportClimbing[[#This Row],[Height (m)]]&lt;36, "31-35", "35+"))))))</f>
        <v>16-20</v>
      </c>
      <c r="K152" t="s">
        <v>338</v>
      </c>
      <c r="L152">
        <v>2</v>
      </c>
      <c r="M152" s="20">
        <f>IF(ISNUMBER(SportClimbing[[#This Row],[Total number of tries]])=TRUE, SportClimbing[[#This Row],[Total number of tries]], 1)</f>
        <v>2</v>
      </c>
      <c r="N152" s="20" t="str">
        <f>IF(ISNUMBER(SportClimbing[[#This Row],[Total number of tries]])=TRUE, "redpoint", SportClimbing[[#This Row],[Total number of tries]])</f>
        <v>redpoint</v>
      </c>
    </row>
    <row r="153" spans="1:14" x14ac:dyDescent="0.2">
      <c r="A153">
        <v>3</v>
      </c>
      <c r="B153" t="s">
        <v>366</v>
      </c>
      <c r="C153">
        <v>2023</v>
      </c>
      <c r="D153" t="s">
        <v>341</v>
      </c>
      <c r="E153" t="s">
        <v>3</v>
      </c>
      <c r="F153" s="5" t="s">
        <v>298</v>
      </c>
      <c r="G153" t="s">
        <v>381</v>
      </c>
      <c r="H153" t="s">
        <v>342</v>
      </c>
      <c r="I153">
        <v>10</v>
      </c>
      <c r="J153" t="str">
        <f>IF(SportClimbing[[#This Row],[Height (m)]]&lt;11, "0-10", IF(SportClimbing[[#This Row],[Height (m)]]&lt;16, "11-15", IF(SportClimbing[[#This Row],[Height (m)]]&lt;21, "16-20", IF(SportClimbing[[#This Row],[Height (m)]]&lt;26, "21-25", IF(SportClimbing[[#This Row],[Height (m)]]&lt;31, "26-30", IF(SportClimbing[[#This Row],[Height (m)]]&lt;36, "31-35", "35+"))))))</f>
        <v>0-10</v>
      </c>
      <c r="K153" t="s">
        <v>338</v>
      </c>
      <c r="L153">
        <v>2</v>
      </c>
      <c r="M153" s="20">
        <f>IF(ISNUMBER(SportClimbing[[#This Row],[Total number of tries]])=TRUE, SportClimbing[[#This Row],[Total number of tries]], 1)</f>
        <v>2</v>
      </c>
      <c r="N153" s="20" t="str">
        <f>IF(ISNUMBER(SportClimbing[[#This Row],[Total number of tries]])=TRUE, "redpoint", SportClimbing[[#This Row],[Total number of tries]])</f>
        <v>redpoint</v>
      </c>
    </row>
    <row r="154" spans="1:14" x14ac:dyDescent="0.2">
      <c r="A154">
        <v>3</v>
      </c>
      <c r="B154" t="s">
        <v>366</v>
      </c>
      <c r="C154">
        <v>2023</v>
      </c>
      <c r="D154" s="6" t="s">
        <v>339</v>
      </c>
      <c r="E154" t="s">
        <v>3</v>
      </c>
      <c r="F154" s="5" t="s">
        <v>298</v>
      </c>
      <c r="G154" t="s">
        <v>381</v>
      </c>
      <c r="H154" t="s">
        <v>342</v>
      </c>
      <c r="I154">
        <v>20</v>
      </c>
      <c r="J154" t="str">
        <f>IF(SportClimbing[[#This Row],[Height (m)]]&lt;11, "0-10", IF(SportClimbing[[#This Row],[Height (m)]]&lt;16, "11-15", IF(SportClimbing[[#This Row],[Height (m)]]&lt;21, "16-20", IF(SportClimbing[[#This Row],[Height (m)]]&lt;26, "21-25", IF(SportClimbing[[#This Row],[Height (m)]]&lt;31, "26-30", IF(SportClimbing[[#This Row],[Height (m)]]&lt;36, "31-35", "35+"))))))</f>
        <v>16-20</v>
      </c>
      <c r="K154" t="s">
        <v>338</v>
      </c>
      <c r="L154">
        <v>2</v>
      </c>
      <c r="M154" s="20">
        <f>IF(ISNUMBER(SportClimbing[[#This Row],[Total number of tries]])=TRUE, SportClimbing[[#This Row],[Total number of tries]], 1)</f>
        <v>2</v>
      </c>
      <c r="N154" s="20" t="str">
        <f>IF(ISNUMBER(SportClimbing[[#This Row],[Total number of tries]])=TRUE, "redpoint", SportClimbing[[#This Row],[Total number of tries]])</f>
        <v>redpoint</v>
      </c>
    </row>
    <row r="155" spans="1:14" x14ac:dyDescent="0.2">
      <c r="A155">
        <v>17</v>
      </c>
      <c r="B155" t="s">
        <v>159</v>
      </c>
      <c r="C155">
        <v>2023</v>
      </c>
      <c r="D155" t="s">
        <v>344</v>
      </c>
      <c r="E155" t="s">
        <v>3</v>
      </c>
      <c r="F155" s="5" t="s">
        <v>298</v>
      </c>
      <c r="G155" t="s">
        <v>343</v>
      </c>
      <c r="H155" t="s">
        <v>337</v>
      </c>
      <c r="I155">
        <v>12</v>
      </c>
      <c r="J155" t="str">
        <f>IF(SportClimbing[[#This Row],[Height (m)]]&lt;11, "0-10", IF(SportClimbing[[#This Row],[Height (m)]]&lt;16, "11-15", IF(SportClimbing[[#This Row],[Height (m)]]&lt;21, "16-20", IF(SportClimbing[[#This Row],[Height (m)]]&lt;26, "21-25", IF(SportClimbing[[#This Row],[Height (m)]]&lt;31, "26-30", IF(SportClimbing[[#This Row],[Height (m)]]&lt;36, "31-35", "35+"))))))</f>
        <v>11-15</v>
      </c>
      <c r="K155" t="s">
        <v>332</v>
      </c>
      <c r="L155">
        <v>3</v>
      </c>
      <c r="M155" s="20">
        <f>IF(ISNUMBER(SportClimbing[[#This Row],[Total number of tries]])=TRUE, SportClimbing[[#This Row],[Total number of tries]], 1)</f>
        <v>3</v>
      </c>
      <c r="N155" s="20" t="str">
        <f>IF(ISNUMBER(SportClimbing[[#This Row],[Total number of tries]])=TRUE, "redpoint", SportClimbing[[#This Row],[Total number of tries]])</f>
        <v>redpoint</v>
      </c>
    </row>
    <row r="156" spans="1:14" x14ac:dyDescent="0.2">
      <c r="A156">
        <v>28</v>
      </c>
      <c r="B156" t="s">
        <v>162</v>
      </c>
      <c r="C156">
        <v>2023</v>
      </c>
      <c r="D156" t="s">
        <v>376</v>
      </c>
      <c r="E156" t="s">
        <v>3</v>
      </c>
      <c r="F156" s="5" t="s">
        <v>298</v>
      </c>
      <c r="G156" t="s">
        <v>311</v>
      </c>
      <c r="H156" t="s">
        <v>372</v>
      </c>
      <c r="I156">
        <v>18</v>
      </c>
      <c r="J156" t="str">
        <f>IF(SportClimbing[[#This Row],[Height (m)]]&lt;11, "0-10", IF(SportClimbing[[#This Row],[Height (m)]]&lt;16, "11-15", IF(SportClimbing[[#This Row],[Height (m)]]&lt;21, "16-20", IF(SportClimbing[[#This Row],[Height (m)]]&lt;26, "21-25", IF(SportClimbing[[#This Row],[Height (m)]]&lt;31, "26-30", IF(SportClimbing[[#This Row],[Height (m)]]&lt;36, "31-35", "35+"))))))</f>
        <v>16-20</v>
      </c>
      <c r="K156" t="s">
        <v>375</v>
      </c>
      <c r="L156">
        <v>2</v>
      </c>
      <c r="M156" s="20">
        <f>IF(ISNUMBER(SportClimbing[[#This Row],[Total number of tries]])=TRUE, SportClimbing[[#This Row],[Total number of tries]], 1)</f>
        <v>2</v>
      </c>
      <c r="N156" s="20" t="str">
        <f>IF(ISNUMBER(SportClimbing[[#This Row],[Total number of tries]])=TRUE, "redpoint", SportClimbing[[#This Row],[Total number of tries]])</f>
        <v>redpoint</v>
      </c>
    </row>
    <row r="157" spans="1:14" x14ac:dyDescent="0.2">
      <c r="A157">
        <v>4</v>
      </c>
      <c r="B157" t="s">
        <v>160</v>
      </c>
      <c r="C157">
        <v>2023</v>
      </c>
      <c r="D157" t="s">
        <v>377</v>
      </c>
      <c r="E157" t="s">
        <v>3</v>
      </c>
      <c r="F157" s="5" t="s">
        <v>298</v>
      </c>
      <c r="G157" t="s">
        <v>373</v>
      </c>
      <c r="H157" t="s">
        <v>374</v>
      </c>
      <c r="I157">
        <v>15</v>
      </c>
      <c r="J157" t="str">
        <f>IF(SportClimbing[[#This Row],[Height (m)]]&lt;11, "0-10", IF(SportClimbing[[#This Row],[Height (m)]]&lt;16, "11-15", IF(SportClimbing[[#This Row],[Height (m)]]&lt;21, "16-20", IF(SportClimbing[[#This Row],[Height (m)]]&lt;26, "21-25", IF(SportClimbing[[#This Row],[Height (m)]]&lt;31, "26-30", IF(SportClimbing[[#This Row],[Height (m)]]&lt;36, "31-35", "35+"))))))</f>
        <v>11-15</v>
      </c>
      <c r="K157" t="s">
        <v>375</v>
      </c>
      <c r="L157">
        <v>2</v>
      </c>
      <c r="M157" s="20">
        <f>IF(ISNUMBER(SportClimbing[[#This Row],[Total number of tries]])=TRUE, SportClimbing[[#This Row],[Total number of tries]], 1)</f>
        <v>2</v>
      </c>
      <c r="N157" s="20" t="str">
        <f>IF(ISNUMBER(SportClimbing[[#This Row],[Total number of tries]])=TRUE, "redpoint", SportClimbing[[#This Row],[Total number of tries]])</f>
        <v>redpoint</v>
      </c>
    </row>
    <row r="158" spans="1:14" x14ac:dyDescent="0.2">
      <c r="A158">
        <v>4</v>
      </c>
      <c r="B158" t="s">
        <v>160</v>
      </c>
      <c r="C158">
        <v>2023</v>
      </c>
      <c r="D158" t="s">
        <v>378</v>
      </c>
      <c r="E158" t="s">
        <v>3</v>
      </c>
      <c r="F158" s="5" t="s">
        <v>298</v>
      </c>
      <c r="G158" t="s">
        <v>373</v>
      </c>
      <c r="H158" t="s">
        <v>374</v>
      </c>
      <c r="I158">
        <v>10</v>
      </c>
      <c r="J158" t="str">
        <f>IF(SportClimbing[[#This Row],[Height (m)]]&lt;11, "0-10", IF(SportClimbing[[#This Row],[Height (m)]]&lt;16, "11-15", IF(SportClimbing[[#This Row],[Height (m)]]&lt;21, "16-20", IF(SportClimbing[[#This Row],[Height (m)]]&lt;26, "21-25", IF(SportClimbing[[#This Row],[Height (m)]]&lt;31, "26-30", IF(SportClimbing[[#This Row],[Height (m)]]&lt;36, "31-35", "35+"))))))</f>
        <v>0-10</v>
      </c>
      <c r="K158" t="s">
        <v>375</v>
      </c>
      <c r="L158">
        <v>3</v>
      </c>
      <c r="M158" s="20">
        <f>IF(ISNUMBER(SportClimbing[[#This Row],[Total number of tries]])=TRUE, SportClimbing[[#This Row],[Total number of tries]], 1)</f>
        <v>3</v>
      </c>
      <c r="N158" s="20" t="str">
        <f>IF(ISNUMBER(SportClimbing[[#This Row],[Total number of tries]])=TRUE, "redpoint", SportClimbing[[#This Row],[Total number of tries]])</f>
        <v>redpoint</v>
      </c>
    </row>
    <row r="159" spans="1:14" x14ac:dyDescent="0.2">
      <c r="A159">
        <v>28</v>
      </c>
      <c r="B159" t="s">
        <v>151</v>
      </c>
      <c r="C159">
        <v>2024</v>
      </c>
      <c r="D159" t="s">
        <v>384</v>
      </c>
      <c r="E159" t="s">
        <v>3</v>
      </c>
      <c r="F159" t="s">
        <v>298</v>
      </c>
      <c r="G159" s="5" t="s">
        <v>306</v>
      </c>
      <c r="H159" t="s">
        <v>333</v>
      </c>
      <c r="I159">
        <v>22</v>
      </c>
      <c r="J159" t="str">
        <f>IF(SportClimbing[[#This Row],[Height (m)]]&lt;11, "0-10", IF(SportClimbing[[#This Row],[Height (m)]]&lt;16, "11-15", IF(SportClimbing[[#This Row],[Height (m)]]&lt;21, "16-20", IF(SportClimbing[[#This Row],[Height (m)]]&lt;26, "21-25", IF(SportClimbing[[#This Row],[Height (m)]]&lt;31, "26-30", IF(SportClimbing[[#This Row],[Height (m)]]&lt;36, "31-35", "35+"))))))</f>
        <v>21-25</v>
      </c>
      <c r="K159" t="s">
        <v>332</v>
      </c>
      <c r="L159">
        <v>6</v>
      </c>
      <c r="M159" s="20">
        <f>IF(ISNUMBER(SportClimbing[[#This Row],[Total number of tries]])=TRUE, SportClimbing[[#This Row],[Total number of tries]], 1)</f>
        <v>6</v>
      </c>
      <c r="N159" s="20" t="str">
        <f>IF(ISNUMBER(SportClimbing[[#This Row],[Total number of tries]])=TRUE, "redpoint", SportClimbing[[#This Row],[Total number of tries]])</f>
        <v>redpoint</v>
      </c>
    </row>
    <row r="160" spans="1:14" x14ac:dyDescent="0.2">
      <c r="A160">
        <v>10</v>
      </c>
      <c r="B160" t="s">
        <v>368</v>
      </c>
      <c r="C160">
        <v>2024</v>
      </c>
      <c r="D160" t="s">
        <v>385</v>
      </c>
      <c r="E160" t="s">
        <v>21</v>
      </c>
      <c r="F160" t="s">
        <v>298</v>
      </c>
      <c r="G160" s="5" t="s">
        <v>306</v>
      </c>
      <c r="H160" t="s">
        <v>307</v>
      </c>
      <c r="I160">
        <v>22</v>
      </c>
      <c r="J160" t="str">
        <f>IF(SportClimbing[[#This Row],[Height (m)]]&lt;11, "0-10", IF(SportClimbing[[#This Row],[Height (m)]]&lt;16, "11-15", IF(SportClimbing[[#This Row],[Height (m)]]&lt;21, "16-20", IF(SportClimbing[[#This Row],[Height (m)]]&lt;26, "21-25", IF(SportClimbing[[#This Row],[Height (m)]]&lt;31, "26-30", IF(SportClimbing[[#This Row],[Height (m)]]&lt;36, "31-35", "35+"))))))</f>
        <v>21-25</v>
      </c>
      <c r="K160" t="s">
        <v>371</v>
      </c>
      <c r="L160">
        <v>2</v>
      </c>
      <c r="M160" s="20">
        <f>IF(ISNUMBER(SportClimbing[[#This Row],[Total number of tries]])=TRUE, SportClimbing[[#This Row],[Total number of tries]], 1)</f>
        <v>2</v>
      </c>
      <c r="N160" s="20" t="str">
        <f>IF(ISNUMBER(SportClimbing[[#This Row],[Total number of tries]])=TRUE, "redpoint", SportClimbing[[#This Row],[Total number of tries]])</f>
        <v>redpoint</v>
      </c>
    </row>
    <row r="161" spans="1:14" x14ac:dyDescent="0.2">
      <c r="A161">
        <v>20</v>
      </c>
      <c r="B161" t="s">
        <v>368</v>
      </c>
      <c r="C161">
        <v>2024</v>
      </c>
      <c r="D161" t="s">
        <v>386</v>
      </c>
      <c r="E161" t="s">
        <v>3</v>
      </c>
      <c r="F161" t="s">
        <v>298</v>
      </c>
      <c r="G161" s="5" t="s">
        <v>306</v>
      </c>
      <c r="H161" t="s">
        <v>333</v>
      </c>
      <c r="I161">
        <v>24</v>
      </c>
      <c r="J161" t="str">
        <f>IF(SportClimbing[[#This Row],[Height (m)]]&lt;11, "0-10", IF(SportClimbing[[#This Row],[Height (m)]]&lt;16, "11-15", IF(SportClimbing[[#This Row],[Height (m)]]&lt;21, "16-20", IF(SportClimbing[[#This Row],[Height (m)]]&lt;26, "21-25", IF(SportClimbing[[#This Row],[Height (m)]]&lt;31, "26-30", IF(SportClimbing[[#This Row],[Height (m)]]&lt;36, "31-35", "35+"))))))</f>
        <v>21-25</v>
      </c>
      <c r="K161" t="s">
        <v>332</v>
      </c>
      <c r="L161" t="s">
        <v>11</v>
      </c>
      <c r="M161" s="20">
        <f>IF(ISNUMBER(SportClimbing[[#This Row],[Total number of tries]])=TRUE, SportClimbing[[#This Row],[Total number of tries]], 1)</f>
        <v>1</v>
      </c>
      <c r="N161" s="20" t="str">
        <f>IF(ISNUMBER(SportClimbing[[#This Row],[Total number of tries]])=TRUE, "redpoint", SportClimbing[[#This Row],[Total number of tries]])</f>
        <v>flash</v>
      </c>
    </row>
    <row r="162" spans="1:14" x14ac:dyDescent="0.2">
      <c r="A162">
        <v>9</v>
      </c>
      <c r="B162" t="s">
        <v>369</v>
      </c>
      <c r="C162">
        <v>2024</v>
      </c>
      <c r="D162" t="s">
        <v>387</v>
      </c>
      <c r="E162" t="s">
        <v>3</v>
      </c>
      <c r="F162" t="s">
        <v>298</v>
      </c>
      <c r="G162" s="5" t="s">
        <v>306</v>
      </c>
      <c r="H162" t="s">
        <v>333</v>
      </c>
      <c r="I162">
        <v>18</v>
      </c>
      <c r="J162" t="str">
        <f>IF(SportClimbing[[#This Row],[Height (m)]]&lt;11, "0-10", IF(SportClimbing[[#This Row],[Height (m)]]&lt;16, "11-15", IF(SportClimbing[[#This Row],[Height (m)]]&lt;21, "16-20", IF(SportClimbing[[#This Row],[Height (m)]]&lt;26, "21-25", IF(SportClimbing[[#This Row],[Height (m)]]&lt;31, "26-30", IF(SportClimbing[[#This Row],[Height (m)]]&lt;36, "31-35", "35+"))))))</f>
        <v>16-20</v>
      </c>
      <c r="K162" t="s">
        <v>332</v>
      </c>
      <c r="L162">
        <v>3</v>
      </c>
      <c r="M162" s="20">
        <f>IF(ISNUMBER(SportClimbing[[#This Row],[Total number of tries]])=TRUE, SportClimbing[[#This Row],[Total number of tries]], 1)</f>
        <v>3</v>
      </c>
      <c r="N162" s="20" t="str">
        <f>IF(ISNUMBER(SportClimbing[[#This Row],[Total number of tries]])=TRUE, "redpoint", SportClimbing[[#This Row],[Total number of tries]])</f>
        <v>redpoint</v>
      </c>
    </row>
    <row r="163" spans="1:14" x14ac:dyDescent="0.2">
      <c r="A163">
        <v>9</v>
      </c>
      <c r="B163" t="s">
        <v>369</v>
      </c>
      <c r="C163">
        <v>2024</v>
      </c>
      <c r="D163" t="s">
        <v>388</v>
      </c>
      <c r="E163" t="s">
        <v>3</v>
      </c>
      <c r="F163" t="s">
        <v>298</v>
      </c>
      <c r="G163" s="5" t="s">
        <v>306</v>
      </c>
      <c r="H163" t="s">
        <v>333</v>
      </c>
      <c r="I163">
        <v>20</v>
      </c>
      <c r="J163" t="str">
        <f>IF(SportClimbing[[#This Row],[Height (m)]]&lt;11, "0-10", IF(SportClimbing[[#This Row],[Height (m)]]&lt;16, "11-15", IF(SportClimbing[[#This Row],[Height (m)]]&lt;21, "16-20", IF(SportClimbing[[#This Row],[Height (m)]]&lt;26, "21-25", IF(SportClimbing[[#This Row],[Height (m)]]&lt;31, "26-30", IF(SportClimbing[[#This Row],[Height (m)]]&lt;36, "31-35", "35+"))))))</f>
        <v>16-20</v>
      </c>
      <c r="K163" t="s">
        <v>332</v>
      </c>
      <c r="L163">
        <v>2</v>
      </c>
      <c r="M163" s="20">
        <f>IF(ISNUMBER(SportClimbing[[#This Row],[Total number of tries]])=TRUE, SportClimbing[[#This Row],[Total number of tries]], 1)</f>
        <v>2</v>
      </c>
      <c r="N163" s="20" t="str">
        <f>IF(ISNUMBER(SportClimbing[[#This Row],[Total number of tries]])=TRUE, "redpoint", SportClimbing[[#This Row],[Total number of tries]])</f>
        <v>redpoint</v>
      </c>
    </row>
    <row r="164" spans="1:14" x14ac:dyDescent="0.2">
      <c r="A164">
        <v>1</v>
      </c>
      <c r="B164" t="s">
        <v>155</v>
      </c>
      <c r="C164">
        <v>2024</v>
      </c>
      <c r="D164" t="s">
        <v>390</v>
      </c>
      <c r="E164" t="s">
        <v>21</v>
      </c>
      <c r="F164" t="s">
        <v>391</v>
      </c>
      <c r="G164" t="s">
        <v>392</v>
      </c>
      <c r="I164">
        <v>22</v>
      </c>
      <c r="J164" t="str">
        <f>IF(SportClimbing[[#This Row],[Height (m)]]&lt;11, "0-10", IF(SportClimbing[[#This Row],[Height (m)]]&lt;16, "11-15", IF(SportClimbing[[#This Row],[Height (m)]]&lt;21, "16-20", IF(SportClimbing[[#This Row],[Height (m)]]&lt;26, "21-25", IF(SportClimbing[[#This Row],[Height (m)]]&lt;31, "26-30", IF(SportClimbing[[#This Row],[Height (m)]]&lt;36, "31-35", "35+"))))))</f>
        <v>21-25</v>
      </c>
      <c r="K164" t="s">
        <v>393</v>
      </c>
      <c r="L164">
        <v>2</v>
      </c>
      <c r="M164" s="20">
        <f>IF(ISNUMBER(SportClimbing[[#This Row],[Total number of tries]])=TRUE, SportClimbing[[#This Row],[Total number of tries]], 1)</f>
        <v>2</v>
      </c>
      <c r="N164" s="20" t="str">
        <f>IF(ISNUMBER(SportClimbing[[#This Row],[Total number of tries]])=TRUE, "redpoint", SportClimbing[[#This Row],[Total number of tries]])</f>
        <v>redpoint</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E5B40-F163-49B0-B208-8FE9E6886035}">
  <sheetPr>
    <tabColor rgb="FF00B0F0"/>
    <pageSetUpPr fitToPage="1"/>
  </sheetPr>
  <dimension ref="A1"/>
  <sheetViews>
    <sheetView showGridLines="0" tabSelected="1" zoomScaleNormal="100" workbookViewId="0">
      <selection activeCell="A5" sqref="A5"/>
    </sheetView>
  </sheetViews>
  <sheetFormatPr defaultRowHeight="12.75" x14ac:dyDescent="0.2"/>
  <cols>
    <col min="1" max="16384" width="9.140625" style="3"/>
  </cols>
  <sheetData/>
  <pageMargins left="0.25" right="0.25" top="0.75" bottom="0.75" header="0.3" footer="0.3"/>
  <pageSetup paperSize="8" scale="87"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2933-BCCC-41BA-ADF6-9C9561906489}">
  <sheetPr>
    <tabColor theme="7" tint="0.59999389629810485"/>
  </sheetPr>
  <dimension ref="A2:V54"/>
  <sheetViews>
    <sheetView workbookViewId="0">
      <selection activeCell="K28" sqref="K28"/>
    </sheetView>
  </sheetViews>
  <sheetFormatPr defaultRowHeight="12.75" x14ac:dyDescent="0.2"/>
  <cols>
    <col min="1" max="1" width="13.85546875" bestFit="1" customWidth="1"/>
    <col min="2" max="2" width="38.7109375" bestFit="1" customWidth="1"/>
    <col min="3" max="3" width="15.85546875" bestFit="1" customWidth="1"/>
    <col min="4" max="4" width="9.140625" customWidth="1"/>
    <col min="5" max="5" width="13.85546875" bestFit="1" customWidth="1"/>
    <col min="6" max="6" width="16.28515625" bestFit="1" customWidth="1"/>
    <col min="7" max="7" width="9.140625" customWidth="1"/>
    <col min="8" max="8" width="13.85546875" bestFit="1" customWidth="1"/>
    <col min="9" max="9" width="17.42578125" bestFit="1" customWidth="1"/>
    <col min="10" max="10" width="9.140625" customWidth="1"/>
    <col min="11" max="11" width="13.85546875" bestFit="1" customWidth="1"/>
    <col min="12" max="12" width="17.5703125" bestFit="1" customWidth="1"/>
    <col min="13" max="13" width="8" customWidth="1"/>
    <col min="14" max="15" width="8" bestFit="1" customWidth="1"/>
    <col min="16" max="16" width="12.28515625" bestFit="1" customWidth="1"/>
    <col min="17" max="17" width="8.140625" bestFit="1" customWidth="1"/>
    <col min="18" max="20" width="8" bestFit="1" customWidth="1"/>
    <col min="21" max="21" width="8.28515625" bestFit="1" customWidth="1"/>
    <col min="22" max="27" width="8" bestFit="1" customWidth="1"/>
    <col min="28" max="28" width="9.42578125" bestFit="1" customWidth="1"/>
    <col min="29" max="36" width="8" bestFit="1" customWidth="1"/>
    <col min="37" max="37" width="8.28515625" bestFit="1" customWidth="1"/>
    <col min="38" max="43" width="8" bestFit="1" customWidth="1"/>
    <col min="44" max="44" width="9.42578125" bestFit="1" customWidth="1"/>
    <col min="45" max="46" width="8" bestFit="1" customWidth="1"/>
    <col min="47" max="47" width="8.140625" bestFit="1" customWidth="1"/>
    <col min="48" max="48" width="8" bestFit="1" customWidth="1"/>
    <col min="49" max="49" width="9.28515625" bestFit="1" customWidth="1"/>
    <col min="50" max="50" width="11.7109375" bestFit="1" customWidth="1"/>
  </cols>
  <sheetData>
    <row r="2" spans="1:22" s="16" customFormat="1" ht="15.75" x14ac:dyDescent="0.25">
      <c r="A2" s="15" t="s">
        <v>407</v>
      </c>
      <c r="B2" s="15"/>
      <c r="C2" s="15"/>
      <c r="E2" s="17" t="s">
        <v>408</v>
      </c>
      <c r="F2" s="17"/>
      <c r="H2" s="18" t="s">
        <v>410</v>
      </c>
      <c r="I2" s="18"/>
      <c r="K2" s="19" t="s">
        <v>409</v>
      </c>
      <c r="L2" s="19"/>
      <c r="M2" s="19"/>
      <c r="N2" s="19"/>
      <c r="P2" s="23" t="s">
        <v>413</v>
      </c>
      <c r="Q2" s="23"/>
      <c r="R2" s="23"/>
      <c r="S2" s="23"/>
      <c r="T2" s="23"/>
      <c r="U2" s="23"/>
      <c r="V2" s="23"/>
    </row>
    <row r="3" spans="1:22" x14ac:dyDescent="0.2">
      <c r="P3" t="s">
        <v>414</v>
      </c>
      <c r="Q3" s="22">
        <f>PEARSON(SportClimbing[Height (m)], SportClimbing[Tries num. only excl. outliers])</f>
        <v>-0.11652569948061108</v>
      </c>
      <c r="R3" s="21"/>
    </row>
    <row r="4" spans="1:22" x14ac:dyDescent="0.2">
      <c r="A4" s="1" t="s">
        <v>233</v>
      </c>
      <c r="B4" t="s">
        <v>394</v>
      </c>
      <c r="E4" s="1" t="s">
        <v>233</v>
      </c>
      <c r="F4" t="s">
        <v>397</v>
      </c>
      <c r="H4" s="1" t="s">
        <v>233</v>
      </c>
      <c r="I4" t="s">
        <v>399</v>
      </c>
      <c r="K4" s="1" t="s">
        <v>233</v>
      </c>
      <c r="L4" t="s">
        <v>396</v>
      </c>
      <c r="P4" s="21" t="s">
        <v>415</v>
      </c>
      <c r="Q4" s="22">
        <f>RSQ(SportClimbing[Height (m)], SportClimbing[Tries num. only excl. outliers])</f>
        <v>1.3578238639445685E-2</v>
      </c>
      <c r="R4" s="21"/>
    </row>
    <row r="5" spans="1:22" x14ac:dyDescent="0.2">
      <c r="A5" s="2" t="s">
        <v>3</v>
      </c>
      <c r="B5" s="13">
        <v>90</v>
      </c>
      <c r="E5" s="2">
        <v>2006</v>
      </c>
      <c r="F5" s="13">
        <v>1</v>
      </c>
      <c r="H5" s="2" t="s">
        <v>43</v>
      </c>
      <c r="I5" s="13">
        <v>44</v>
      </c>
      <c r="K5" s="2" t="s">
        <v>132</v>
      </c>
      <c r="L5" s="13">
        <v>20</v>
      </c>
    </row>
    <row r="6" spans="1:22" x14ac:dyDescent="0.2">
      <c r="A6" s="2" t="s">
        <v>21</v>
      </c>
      <c r="B6" s="13">
        <v>43</v>
      </c>
      <c r="E6" s="2">
        <v>2007</v>
      </c>
      <c r="F6" s="13">
        <v>1</v>
      </c>
      <c r="H6" s="2" t="s">
        <v>100</v>
      </c>
      <c r="I6" s="13">
        <v>16</v>
      </c>
      <c r="K6" s="2" t="s">
        <v>120</v>
      </c>
      <c r="L6" s="13">
        <v>11</v>
      </c>
    </row>
    <row r="7" spans="1:22" x14ac:dyDescent="0.2">
      <c r="A7" s="2" t="s">
        <v>29</v>
      </c>
      <c r="B7" s="13">
        <v>17</v>
      </c>
      <c r="E7" s="2">
        <v>2008</v>
      </c>
      <c r="F7" s="13">
        <v>2</v>
      </c>
      <c r="H7" s="2" t="s">
        <v>126</v>
      </c>
      <c r="I7" s="13">
        <v>13</v>
      </c>
      <c r="K7" s="2" t="s">
        <v>164</v>
      </c>
      <c r="L7" s="13">
        <v>9</v>
      </c>
    </row>
    <row r="8" spans="1:22" x14ac:dyDescent="0.2">
      <c r="A8" s="2" t="s">
        <v>32</v>
      </c>
      <c r="B8" s="13">
        <v>10</v>
      </c>
      <c r="E8" s="2">
        <v>2009</v>
      </c>
      <c r="F8" s="13">
        <v>0</v>
      </c>
      <c r="H8" s="2" t="s">
        <v>22</v>
      </c>
      <c r="I8" s="13">
        <v>12</v>
      </c>
      <c r="K8" s="2" t="s">
        <v>371</v>
      </c>
      <c r="L8" s="13">
        <v>9</v>
      </c>
    </row>
    <row r="9" spans="1:22" x14ac:dyDescent="0.2">
      <c r="A9" s="2" t="s">
        <v>69</v>
      </c>
      <c r="B9" s="13">
        <v>2</v>
      </c>
      <c r="E9" s="2">
        <v>2010</v>
      </c>
      <c r="F9" s="13">
        <v>0</v>
      </c>
      <c r="H9" s="2" t="s">
        <v>306</v>
      </c>
      <c r="I9" s="13">
        <v>8</v>
      </c>
      <c r="K9" s="2" t="s">
        <v>131</v>
      </c>
      <c r="L9" s="13">
        <v>9</v>
      </c>
    </row>
    <row r="10" spans="1:22" x14ac:dyDescent="0.2">
      <c r="A10" s="2" t="s">
        <v>163</v>
      </c>
      <c r="B10" s="13">
        <v>1</v>
      </c>
      <c r="E10" s="2">
        <v>2011</v>
      </c>
      <c r="F10" s="13">
        <v>1</v>
      </c>
      <c r="H10" s="2" t="s">
        <v>25</v>
      </c>
      <c r="I10" s="13">
        <v>7</v>
      </c>
      <c r="K10" s="2" t="s">
        <v>133</v>
      </c>
      <c r="L10" s="13">
        <v>8</v>
      </c>
    </row>
    <row r="11" spans="1:22" x14ac:dyDescent="0.2">
      <c r="A11" s="2" t="s">
        <v>232</v>
      </c>
      <c r="B11" s="13">
        <v>163</v>
      </c>
      <c r="E11" s="2">
        <v>2012</v>
      </c>
      <c r="F11" s="13">
        <v>3</v>
      </c>
      <c r="H11" s="2" t="s">
        <v>105</v>
      </c>
      <c r="I11" s="13">
        <v>7</v>
      </c>
      <c r="K11" s="2" t="s">
        <v>332</v>
      </c>
      <c r="L11" s="13">
        <v>6</v>
      </c>
    </row>
    <row r="12" spans="1:22" x14ac:dyDescent="0.2">
      <c r="E12" s="2">
        <v>2013</v>
      </c>
      <c r="F12" s="13">
        <v>16</v>
      </c>
      <c r="H12" s="2" t="s">
        <v>68</v>
      </c>
      <c r="I12" s="13">
        <v>6</v>
      </c>
      <c r="K12" s="2" t="s">
        <v>231</v>
      </c>
      <c r="L12" s="13">
        <v>5</v>
      </c>
    </row>
    <row r="13" spans="1:22" x14ac:dyDescent="0.2">
      <c r="E13" s="2">
        <v>2014</v>
      </c>
      <c r="F13" s="13">
        <v>0</v>
      </c>
      <c r="H13" s="2" t="s">
        <v>49</v>
      </c>
      <c r="I13" s="13">
        <v>5</v>
      </c>
      <c r="K13" s="2" t="s">
        <v>104</v>
      </c>
      <c r="L13" s="13">
        <v>5</v>
      </c>
    </row>
    <row r="14" spans="1:22" x14ac:dyDescent="0.2">
      <c r="A14" s="10" t="s">
        <v>140</v>
      </c>
      <c r="B14" s="10" t="s">
        <v>403</v>
      </c>
      <c r="C14" s="10" t="s">
        <v>394</v>
      </c>
      <c r="E14" s="2">
        <v>2015</v>
      </c>
      <c r="F14" s="13">
        <v>0</v>
      </c>
      <c r="H14" s="2" t="s">
        <v>77</v>
      </c>
      <c r="I14" s="13">
        <v>4</v>
      </c>
      <c r="K14" s="2" t="s">
        <v>53</v>
      </c>
      <c r="L14" s="13">
        <v>5</v>
      </c>
    </row>
    <row r="15" spans="1:22" x14ac:dyDescent="0.2">
      <c r="A15" s="9" t="s">
        <v>3</v>
      </c>
      <c r="B15" s="9">
        <f>(LARGE($C$15:$C$20, 1)-C15)/2</f>
        <v>0</v>
      </c>
      <c r="C15" s="9">
        <f>GETPIVOTDATA("[Measures].[Count of Belayer]",$A$4,"[SportClimbing].[Grade]","[SportClimbing].[Grade].&amp;[7a]")</f>
        <v>90</v>
      </c>
      <c r="E15" s="2">
        <v>2016</v>
      </c>
      <c r="F15" s="13">
        <v>2</v>
      </c>
      <c r="H15" s="4" t="s">
        <v>232</v>
      </c>
      <c r="I15" s="13">
        <v>163</v>
      </c>
      <c r="K15" s="4" t="s">
        <v>232</v>
      </c>
      <c r="L15" s="13">
        <v>163</v>
      </c>
    </row>
    <row r="16" spans="1:22" x14ac:dyDescent="0.2">
      <c r="A16" s="9" t="s">
        <v>21</v>
      </c>
      <c r="B16" s="9">
        <f>(LARGE($C$15:$C$20, 1)-C16)/2</f>
        <v>23.5</v>
      </c>
      <c r="C16" s="9">
        <f>GETPIVOTDATA("[Measures].[Count of Belayer]",$A$4,"[SportClimbing].[Grade]","[SportClimbing].[Grade].&amp;[7a+]")</f>
        <v>43</v>
      </c>
      <c r="E16" s="2">
        <v>2017</v>
      </c>
      <c r="F16" s="13">
        <v>31</v>
      </c>
    </row>
    <row r="17" spans="1:12" x14ac:dyDescent="0.2">
      <c r="A17" s="9" t="s">
        <v>29</v>
      </c>
      <c r="B17" s="9">
        <f>(LARGE($C$15:$C$20, 1)-C17)/2</f>
        <v>36.5</v>
      </c>
      <c r="C17" s="9">
        <f>GETPIVOTDATA("[Measures].[Count of Belayer]",$A$4,"[SportClimbing].[Grade]","[SportClimbing].[Grade].&amp;[7b]")</f>
        <v>17</v>
      </c>
      <c r="E17" s="2">
        <v>2018</v>
      </c>
      <c r="F17" s="13">
        <v>25</v>
      </c>
      <c r="H17" s="7" t="s">
        <v>141</v>
      </c>
      <c r="I17" s="7" t="s">
        <v>399</v>
      </c>
    </row>
    <row r="18" spans="1:12" x14ac:dyDescent="0.2">
      <c r="A18" s="9" t="s">
        <v>32</v>
      </c>
      <c r="B18" s="9">
        <f>(LARGE($C$15:$C$20, 1)-C18)/2</f>
        <v>40</v>
      </c>
      <c r="C18" s="9">
        <f>GETPIVOTDATA("[Measures].[Count of Belayer]",$A$4,"[SportClimbing].[Grade]","[SportClimbing].[Grade].&amp;[7b+]")</f>
        <v>10</v>
      </c>
      <c r="E18" s="2">
        <v>2019</v>
      </c>
      <c r="F18" s="13">
        <v>7</v>
      </c>
      <c r="H18" s="8" t="str">
        <f>IF($H5="Grand Total", "", $H5)</f>
        <v>Siurana</v>
      </c>
      <c r="I18" s="9">
        <f>IF($H5="Grand Total", "", $I5)</f>
        <v>44</v>
      </c>
      <c r="K18" s="1" t="s">
        <v>233</v>
      </c>
      <c r="L18" t="s">
        <v>395</v>
      </c>
    </row>
    <row r="19" spans="1:12" x14ac:dyDescent="0.2">
      <c r="A19" s="9" t="s">
        <v>69</v>
      </c>
      <c r="B19" s="9">
        <f>(LARGE($C$15:$C$20, 1)-C19)/2</f>
        <v>44</v>
      </c>
      <c r="C19" s="9">
        <f>GETPIVOTDATA("[Measures].[Count of Belayer]",$A$4,"[SportClimbing].[Grade]","[SportClimbing].[Grade].&amp;[7c]")</f>
        <v>2</v>
      </c>
      <c r="E19" s="2">
        <v>2020</v>
      </c>
      <c r="F19" s="13">
        <v>10</v>
      </c>
      <c r="H19" s="8" t="str">
        <f>IF($H6="Grand Total", "", $H6)</f>
        <v>Grau dels matxos</v>
      </c>
      <c r="I19" s="9">
        <f>IF($H6="Grand Total", "", $I6)</f>
        <v>16</v>
      </c>
      <c r="K19" s="2" t="s">
        <v>417</v>
      </c>
      <c r="L19" s="13">
        <v>6</v>
      </c>
    </row>
    <row r="20" spans="1:12" x14ac:dyDescent="0.2">
      <c r="A20" s="9" t="s">
        <v>163</v>
      </c>
      <c r="B20" s="9">
        <f>(LARGE($C$15:$C$20, 1)-C20)/2</f>
        <v>44.5</v>
      </c>
      <c r="C20" s="9">
        <f>GETPIVOTDATA("[Measures].[Count of Belayer]",$A$4,"[SportClimbing].[Grade]","[SportClimbing].[Grade].&amp;[7c+]")</f>
        <v>1</v>
      </c>
      <c r="E20" s="2">
        <v>2021</v>
      </c>
      <c r="F20" s="13">
        <v>17</v>
      </c>
      <c r="H20" s="8" t="str">
        <f>IF($H7="Grand Total", "", $H7)</f>
        <v>Chulilla</v>
      </c>
      <c r="I20" s="9">
        <f>IF($H7="Grand Total", "", $I7)</f>
        <v>13</v>
      </c>
      <c r="K20" s="2" t="s">
        <v>418</v>
      </c>
      <c r="L20" s="13">
        <v>17</v>
      </c>
    </row>
    <row r="21" spans="1:12" x14ac:dyDescent="0.2">
      <c r="A21" s="10" t="s">
        <v>232</v>
      </c>
      <c r="B21" s="10"/>
      <c r="C21" s="10">
        <f>GETPIVOTDATA("[Measures].[Count of Belayer]",$A$4)</f>
        <v>163</v>
      </c>
      <c r="E21" s="2">
        <v>2022</v>
      </c>
      <c r="F21" s="13">
        <v>19</v>
      </c>
      <c r="H21" s="8" t="str">
        <f>IF($H8="Grand Total", "", $H8)</f>
        <v>Gelida</v>
      </c>
      <c r="I21" s="9">
        <f>IF($H8="Grand Total", "", $I8)</f>
        <v>12</v>
      </c>
      <c r="K21" s="2" t="s">
        <v>419</v>
      </c>
      <c r="L21" s="13">
        <v>55</v>
      </c>
    </row>
    <row r="22" spans="1:12" x14ac:dyDescent="0.2">
      <c r="E22" s="2">
        <v>2023</v>
      </c>
      <c r="F22" s="13">
        <v>22</v>
      </c>
      <c r="H22" s="8" t="str">
        <f>IF($H9="Grand Total", "", $H9)</f>
        <v>Martinswand</v>
      </c>
      <c r="I22" s="9">
        <f>IF($H9="Grand Total", "", $I9)</f>
        <v>8</v>
      </c>
      <c r="K22" s="2" t="s">
        <v>420</v>
      </c>
      <c r="L22" s="13">
        <v>52</v>
      </c>
    </row>
    <row r="23" spans="1:12" x14ac:dyDescent="0.2">
      <c r="E23" s="2">
        <v>2024</v>
      </c>
      <c r="F23" s="13">
        <v>6</v>
      </c>
      <c r="H23" s="8" t="str">
        <f>IF($H10="Grand Total", "", $H10)</f>
        <v>Garraf</v>
      </c>
      <c r="I23" s="9">
        <f>IF($H10="Grand Total", "", $I10)</f>
        <v>7</v>
      </c>
      <c r="K23" s="2" t="s">
        <v>421</v>
      </c>
      <c r="L23" s="13">
        <v>21</v>
      </c>
    </row>
    <row r="24" spans="1:12" x14ac:dyDescent="0.2">
      <c r="A24" s="1" t="s">
        <v>233</v>
      </c>
      <c r="B24" t="s">
        <v>400</v>
      </c>
      <c r="E24" s="2" t="s">
        <v>232</v>
      </c>
      <c r="F24" s="13">
        <v>163</v>
      </c>
      <c r="H24" s="8" t="str">
        <f>IF($H11="Grand Total", "", $H11)</f>
        <v>Arbolí</v>
      </c>
      <c r="I24" s="9">
        <f>IF($H11="Grand Total", "", $I11)</f>
        <v>7</v>
      </c>
      <c r="K24" s="2" t="s">
        <v>422</v>
      </c>
      <c r="L24" s="13">
        <v>10</v>
      </c>
    </row>
    <row r="25" spans="1:12" x14ac:dyDescent="0.2">
      <c r="A25" s="2" t="s">
        <v>348</v>
      </c>
      <c r="B25" s="13">
        <v>58</v>
      </c>
      <c r="H25" s="8" t="str">
        <f>IF($H12="Grand Total", "", $H12)</f>
        <v>Margalef</v>
      </c>
      <c r="I25" s="9">
        <f>IF($H12="Grand Total", "", $I12)</f>
        <v>6</v>
      </c>
      <c r="K25" s="2" t="s">
        <v>382</v>
      </c>
      <c r="L25" s="13">
        <v>2</v>
      </c>
    </row>
    <row r="26" spans="1:12" x14ac:dyDescent="0.2">
      <c r="A26" s="2" t="s">
        <v>130</v>
      </c>
      <c r="B26" s="13">
        <v>47</v>
      </c>
      <c r="H26" s="8" t="str">
        <f>IF($H13="Grand Total", "", $H13)</f>
        <v>Font Soleia</v>
      </c>
      <c r="I26" s="9">
        <f>IF($H13="Grand Total", "", $I13)</f>
        <v>5</v>
      </c>
      <c r="K26" s="2" t="s">
        <v>232</v>
      </c>
      <c r="L26" s="13">
        <v>163</v>
      </c>
    </row>
    <row r="27" spans="1:12" x14ac:dyDescent="0.2">
      <c r="A27" s="2" t="s">
        <v>11</v>
      </c>
      <c r="B27" s="13">
        <v>17</v>
      </c>
      <c r="E27" s="1" t="s">
        <v>233</v>
      </c>
      <c r="F27" t="s">
        <v>398</v>
      </c>
      <c r="H27" s="8" t="str">
        <f>IF($H14="Grand Total", "", $H14)</f>
        <v>Mallorca</v>
      </c>
      <c r="I27" s="9">
        <f>IF($H14="Grand Total", "", $I14)</f>
        <v>4</v>
      </c>
    </row>
    <row r="28" spans="1:12" x14ac:dyDescent="0.2">
      <c r="A28" s="2" t="s">
        <v>349</v>
      </c>
      <c r="B28" s="13">
        <v>15</v>
      </c>
      <c r="E28" s="2" t="s">
        <v>151</v>
      </c>
      <c r="F28" s="13">
        <v>5</v>
      </c>
      <c r="H28" s="8" t="s">
        <v>402</v>
      </c>
      <c r="I28" s="9">
        <f>$I29-SUM($I18:$I27)</f>
        <v>41</v>
      </c>
    </row>
    <row r="29" spans="1:12" x14ac:dyDescent="0.2">
      <c r="A29" s="2" t="s">
        <v>350</v>
      </c>
      <c r="B29" s="13">
        <v>8</v>
      </c>
      <c r="E29" s="2" t="s">
        <v>152</v>
      </c>
      <c r="F29" s="13">
        <v>25</v>
      </c>
      <c r="H29" s="7" t="s">
        <v>232</v>
      </c>
      <c r="I29" s="7">
        <f>GETPIVOTDATA("[Measures].[Count of Belayer]",$H$4)</f>
        <v>163</v>
      </c>
    </row>
    <row r="30" spans="1:12" x14ac:dyDescent="0.2">
      <c r="A30" s="2" t="s">
        <v>353</v>
      </c>
      <c r="B30" s="13">
        <v>4</v>
      </c>
      <c r="E30" s="2" t="s">
        <v>368</v>
      </c>
      <c r="F30" s="13">
        <v>10</v>
      </c>
    </row>
    <row r="31" spans="1:12" x14ac:dyDescent="0.2">
      <c r="A31" s="2" t="s">
        <v>351</v>
      </c>
      <c r="B31" s="13">
        <v>4</v>
      </c>
      <c r="E31" s="2" t="s">
        <v>369</v>
      </c>
      <c r="F31" s="13">
        <v>27</v>
      </c>
    </row>
    <row r="32" spans="1:12" x14ac:dyDescent="0.2">
      <c r="A32" s="2" t="s">
        <v>354</v>
      </c>
      <c r="B32" s="13">
        <v>3</v>
      </c>
      <c r="E32" s="2" t="s">
        <v>155</v>
      </c>
      <c r="F32" s="13">
        <v>16</v>
      </c>
      <c r="H32" s="1" t="s">
        <v>233</v>
      </c>
      <c r="I32" t="s">
        <v>401</v>
      </c>
    </row>
    <row r="33" spans="1:9" x14ac:dyDescent="0.2">
      <c r="A33" s="2" t="s">
        <v>346</v>
      </c>
      <c r="B33" s="13">
        <v>2</v>
      </c>
      <c r="E33" s="2" t="s">
        <v>367</v>
      </c>
      <c r="F33" s="13">
        <v>15</v>
      </c>
      <c r="H33" s="2" t="s">
        <v>262</v>
      </c>
      <c r="I33" s="13">
        <v>131</v>
      </c>
    </row>
    <row r="34" spans="1:9" x14ac:dyDescent="0.2">
      <c r="A34" s="2" t="s">
        <v>355</v>
      </c>
      <c r="B34" s="13">
        <v>2</v>
      </c>
      <c r="E34" s="2" t="s">
        <v>366</v>
      </c>
      <c r="F34" s="13">
        <v>9</v>
      </c>
      <c r="H34" s="2" t="s">
        <v>298</v>
      </c>
      <c r="I34" s="13">
        <v>20</v>
      </c>
    </row>
    <row r="35" spans="1:9" x14ac:dyDescent="0.2">
      <c r="A35" s="2" t="s">
        <v>347</v>
      </c>
      <c r="B35" s="13">
        <v>1</v>
      </c>
      <c r="E35" s="2" t="s">
        <v>158</v>
      </c>
      <c r="F35" s="13">
        <v>4</v>
      </c>
      <c r="H35" s="2" t="s">
        <v>261</v>
      </c>
      <c r="I35" s="13">
        <v>8</v>
      </c>
    </row>
    <row r="36" spans="1:9" x14ac:dyDescent="0.2">
      <c r="A36" s="2" t="s">
        <v>352</v>
      </c>
      <c r="B36" s="13">
        <v>1</v>
      </c>
      <c r="E36" s="2" t="s">
        <v>159</v>
      </c>
      <c r="F36" s="13">
        <v>14</v>
      </c>
      <c r="H36" s="2" t="s">
        <v>273</v>
      </c>
      <c r="I36" s="13">
        <v>2</v>
      </c>
    </row>
    <row r="37" spans="1:9" x14ac:dyDescent="0.2">
      <c r="A37" s="2" t="s">
        <v>383</v>
      </c>
      <c r="B37" s="13">
        <v>1</v>
      </c>
      <c r="E37" s="2" t="s">
        <v>162</v>
      </c>
      <c r="F37" s="13">
        <v>14</v>
      </c>
      <c r="H37" s="2" t="s">
        <v>313</v>
      </c>
      <c r="I37" s="13">
        <v>1</v>
      </c>
    </row>
    <row r="38" spans="1:9" x14ac:dyDescent="0.2">
      <c r="A38" s="2" t="s">
        <v>232</v>
      </c>
      <c r="B38" s="13">
        <v>163</v>
      </c>
      <c r="E38" s="2" t="s">
        <v>160</v>
      </c>
      <c r="F38" s="13">
        <v>15</v>
      </c>
      <c r="H38" s="2" t="s">
        <v>391</v>
      </c>
      <c r="I38" s="13">
        <v>1</v>
      </c>
    </row>
    <row r="39" spans="1:9" x14ac:dyDescent="0.2">
      <c r="E39" s="2" t="s">
        <v>161</v>
      </c>
      <c r="F39" s="13">
        <v>9</v>
      </c>
      <c r="H39" s="2" t="s">
        <v>232</v>
      </c>
      <c r="I39" s="13">
        <v>163</v>
      </c>
    </row>
    <row r="40" spans="1:9" x14ac:dyDescent="0.2">
      <c r="E40" s="2" t="s">
        <v>232</v>
      </c>
      <c r="F40" s="13">
        <v>163</v>
      </c>
    </row>
    <row r="41" spans="1:9" x14ac:dyDescent="0.2">
      <c r="A41" s="1" t="s">
        <v>233</v>
      </c>
      <c r="B41" t="s">
        <v>412</v>
      </c>
      <c r="H41" s="10" t="s">
        <v>140</v>
      </c>
      <c r="I41" s="10" t="s">
        <v>394</v>
      </c>
    </row>
    <row r="42" spans="1:9" x14ac:dyDescent="0.2">
      <c r="A42" s="2" t="s">
        <v>11</v>
      </c>
      <c r="B42" s="14">
        <v>0.10429447852760736</v>
      </c>
      <c r="H42" s="9" t="s">
        <v>262</v>
      </c>
      <c r="I42" s="9">
        <f>GETPIVOTDATA("[Measures].[Count of Belayer]",$H$32,"[SportClimbing].[Country]","[SportClimbing].[Country].&amp;[Spain]")</f>
        <v>131</v>
      </c>
    </row>
    <row r="43" spans="1:9" x14ac:dyDescent="0.2">
      <c r="A43" s="2" t="s">
        <v>130</v>
      </c>
      <c r="B43" s="14">
        <v>0.28834355828220859</v>
      </c>
      <c r="H43" s="9" t="s">
        <v>298</v>
      </c>
      <c r="I43" s="9">
        <f>GETPIVOTDATA("[Measures].[Count of Belayer]",$H$32,"[SportClimbing].[Country]","[SportClimbing].[Country].&amp;[Austria]")</f>
        <v>20</v>
      </c>
    </row>
    <row r="44" spans="1:9" x14ac:dyDescent="0.2">
      <c r="A44" s="2" t="s">
        <v>405</v>
      </c>
      <c r="B44" s="14">
        <v>0.6073619631901841</v>
      </c>
      <c r="H44" s="9" t="s">
        <v>261</v>
      </c>
      <c r="I44" s="9">
        <f>GETPIVOTDATA("[Measures].[Count of Belayer]",$H$32,"[SportClimbing].[Country]","[SportClimbing].[Country].&amp;[France]")</f>
        <v>8</v>
      </c>
    </row>
    <row r="45" spans="1:9" x14ac:dyDescent="0.2">
      <c r="A45" s="2" t="s">
        <v>232</v>
      </c>
      <c r="B45" s="14">
        <v>1</v>
      </c>
      <c r="H45" s="9" t="s">
        <v>273</v>
      </c>
      <c r="I45" s="9">
        <f>GETPIVOTDATA("[Measures].[Count of Belayer]",$H$32,"[SportClimbing].[Country]","[SportClimbing].[Country].&amp;[Portugal]")</f>
        <v>2</v>
      </c>
    </row>
    <row r="46" spans="1:9" x14ac:dyDescent="0.2">
      <c r="H46" s="9" t="s">
        <v>313</v>
      </c>
      <c r="I46" s="9">
        <f>GETPIVOTDATA("[Measures].[Count of Belayer]",$H$32,"[SportClimbing].[Country]","[SportClimbing].[Country].&amp;[Italy]")</f>
        <v>1</v>
      </c>
    </row>
    <row r="47" spans="1:9" x14ac:dyDescent="0.2">
      <c r="H47" s="9" t="s">
        <v>391</v>
      </c>
      <c r="I47" s="9">
        <f>GETPIVOTDATA("[Measures].[Count of Belayer]",$H$32,"[SportClimbing].[Country]","[SportClimbing].[Country].&amp;[Germany]")</f>
        <v>1</v>
      </c>
    </row>
    <row r="48" spans="1:9" x14ac:dyDescent="0.2">
      <c r="A48" s="1" t="s">
        <v>233</v>
      </c>
      <c r="B48" t="s">
        <v>416</v>
      </c>
      <c r="H48" s="10" t="s">
        <v>232</v>
      </c>
      <c r="I48" s="10">
        <f>GETPIVOTDATA("[Measures].[Count of Belayer]",$A$4)</f>
        <v>163</v>
      </c>
    </row>
    <row r="49" spans="1:2" x14ac:dyDescent="0.2">
      <c r="A49" s="2" t="s">
        <v>3</v>
      </c>
      <c r="B49" s="12">
        <v>1.9333333333333333</v>
      </c>
    </row>
    <row r="50" spans="1:2" x14ac:dyDescent="0.2">
      <c r="A50" s="2" t="s">
        <v>21</v>
      </c>
      <c r="B50" s="12">
        <v>1.9534883720930232</v>
      </c>
    </row>
    <row r="51" spans="1:2" x14ac:dyDescent="0.2">
      <c r="A51" s="2" t="s">
        <v>29</v>
      </c>
      <c r="B51" s="12">
        <v>3.3529411764705883</v>
      </c>
    </row>
    <row r="52" spans="1:2" x14ac:dyDescent="0.2">
      <c r="A52" s="2" t="s">
        <v>32</v>
      </c>
      <c r="B52" s="12">
        <v>5.7</v>
      </c>
    </row>
    <row r="53" spans="1:2" x14ac:dyDescent="0.2">
      <c r="A53" s="2" t="s">
        <v>69</v>
      </c>
      <c r="B53" s="12">
        <v>6</v>
      </c>
    </row>
    <row r="54" spans="1:2" x14ac:dyDescent="0.2">
      <c r="A54" s="2" t="s">
        <v>232</v>
      </c>
      <c r="B54" s="12">
        <v>2.3703703703703702</v>
      </c>
    </row>
  </sheetData>
  <mergeCells count="5">
    <mergeCell ref="P2:V2"/>
    <mergeCell ref="E2:F2"/>
    <mergeCell ref="H2:I2"/>
    <mergeCell ref="K2:N2"/>
    <mergeCell ref="A2:C2"/>
  </mergeCells>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EDF08-8F91-4AAA-8F54-2A151311C853}">
  <sheetPr>
    <tabColor theme="9" tint="0.59999389629810485"/>
  </sheetPr>
  <dimension ref="A1:I20"/>
  <sheetViews>
    <sheetView workbookViewId="0">
      <selection activeCell="I17" sqref="I17"/>
    </sheetView>
  </sheetViews>
  <sheetFormatPr defaultRowHeight="12.75" x14ac:dyDescent="0.2"/>
  <cols>
    <col min="1" max="1" width="9.42578125" bestFit="1" customWidth="1"/>
    <col min="3" max="5" width="12.85546875" bestFit="1" customWidth="1"/>
    <col min="7" max="7" width="10.85546875" customWidth="1"/>
  </cols>
  <sheetData>
    <row r="1" spans="1:9" x14ac:dyDescent="0.2">
      <c r="A1" t="s">
        <v>356</v>
      </c>
      <c r="C1" t="s">
        <v>364</v>
      </c>
      <c r="D1" t="s">
        <v>365</v>
      </c>
      <c r="E1" t="s">
        <v>370</v>
      </c>
      <c r="G1" t="s">
        <v>406</v>
      </c>
    </row>
    <row r="2" spans="1:9" x14ac:dyDescent="0.2">
      <c r="A2">
        <v>2006</v>
      </c>
      <c r="C2" t="s">
        <v>360</v>
      </c>
      <c r="D2" t="s">
        <v>151</v>
      </c>
      <c r="E2">
        <v>1</v>
      </c>
      <c r="G2" t="s">
        <v>3</v>
      </c>
    </row>
    <row r="3" spans="1:9" x14ac:dyDescent="0.2">
      <c r="A3">
        <v>2007</v>
      </c>
      <c r="C3" t="s">
        <v>361</v>
      </c>
      <c r="D3" t="s">
        <v>152</v>
      </c>
      <c r="E3">
        <v>2</v>
      </c>
      <c r="G3" t="s">
        <v>21</v>
      </c>
    </row>
    <row r="4" spans="1:9" x14ac:dyDescent="0.2">
      <c r="A4">
        <v>2008</v>
      </c>
      <c r="C4" t="s">
        <v>153</v>
      </c>
      <c r="D4" t="s">
        <v>368</v>
      </c>
      <c r="E4">
        <v>3</v>
      </c>
      <c r="G4" t="s">
        <v>29</v>
      </c>
    </row>
    <row r="5" spans="1:9" x14ac:dyDescent="0.2">
      <c r="A5">
        <v>2009</v>
      </c>
      <c r="C5" t="s">
        <v>154</v>
      </c>
      <c r="D5" t="s">
        <v>369</v>
      </c>
      <c r="E5">
        <v>4</v>
      </c>
      <c r="G5" t="s">
        <v>32</v>
      </c>
    </row>
    <row r="6" spans="1:9" x14ac:dyDescent="0.2">
      <c r="A6">
        <v>2010</v>
      </c>
      <c r="C6" t="s">
        <v>155</v>
      </c>
      <c r="D6" t="s">
        <v>155</v>
      </c>
      <c r="E6">
        <v>5</v>
      </c>
      <c r="G6" t="s">
        <v>69</v>
      </c>
    </row>
    <row r="7" spans="1:9" x14ac:dyDescent="0.2">
      <c r="A7">
        <v>2011</v>
      </c>
      <c r="C7" t="s">
        <v>156</v>
      </c>
      <c r="D7" t="s">
        <v>367</v>
      </c>
      <c r="E7">
        <v>6</v>
      </c>
      <c r="G7" t="s">
        <v>163</v>
      </c>
    </row>
    <row r="8" spans="1:9" x14ac:dyDescent="0.2">
      <c r="A8">
        <v>2012</v>
      </c>
      <c r="C8" t="s">
        <v>157</v>
      </c>
      <c r="D8" t="s">
        <v>366</v>
      </c>
      <c r="E8">
        <v>7</v>
      </c>
    </row>
    <row r="9" spans="1:9" x14ac:dyDescent="0.2">
      <c r="A9">
        <v>2013</v>
      </c>
      <c r="C9" t="s">
        <v>357</v>
      </c>
      <c r="D9" t="s">
        <v>158</v>
      </c>
      <c r="E9">
        <v>8</v>
      </c>
    </row>
    <row r="10" spans="1:9" x14ac:dyDescent="0.2">
      <c r="A10">
        <v>2014</v>
      </c>
      <c r="C10" t="s">
        <v>362</v>
      </c>
      <c r="D10" t="s">
        <v>159</v>
      </c>
      <c r="E10">
        <v>9</v>
      </c>
    </row>
    <row r="11" spans="1:9" x14ac:dyDescent="0.2">
      <c r="A11">
        <v>2015</v>
      </c>
      <c r="C11" t="s">
        <v>363</v>
      </c>
      <c r="D11" t="s">
        <v>162</v>
      </c>
      <c r="E11">
        <v>10</v>
      </c>
    </row>
    <row r="12" spans="1:9" x14ac:dyDescent="0.2">
      <c r="A12">
        <v>2016</v>
      </c>
      <c r="C12" t="s">
        <v>358</v>
      </c>
      <c r="D12" t="s">
        <v>160</v>
      </c>
      <c r="E12">
        <v>11</v>
      </c>
    </row>
    <row r="13" spans="1:9" x14ac:dyDescent="0.2">
      <c r="A13">
        <v>2017</v>
      </c>
      <c r="C13" t="s">
        <v>359</v>
      </c>
      <c r="D13" t="s">
        <v>161</v>
      </c>
      <c r="E13">
        <v>12</v>
      </c>
    </row>
    <row r="14" spans="1:9" x14ac:dyDescent="0.2">
      <c r="A14">
        <v>2018</v>
      </c>
    </row>
    <row r="15" spans="1:9" x14ac:dyDescent="0.2">
      <c r="A15">
        <v>2019</v>
      </c>
    </row>
    <row r="16" spans="1:9" x14ac:dyDescent="0.2">
      <c r="A16">
        <v>2020</v>
      </c>
    </row>
    <row r="17" spans="1:1" x14ac:dyDescent="0.2">
      <c r="A17">
        <v>2021</v>
      </c>
    </row>
    <row r="18" spans="1:1" x14ac:dyDescent="0.2">
      <c r="A18">
        <v>2022</v>
      </c>
    </row>
    <row r="19" spans="1:1" x14ac:dyDescent="0.2">
      <c r="A19">
        <v>2023</v>
      </c>
    </row>
    <row r="20" spans="1:1" x14ac:dyDescent="0.2">
      <c r="A20">
        <v>2024</v>
      </c>
    </row>
  </sheetData>
  <phoneticPr fontId="2" type="noConversion"/>
  <pageMargins left="0.7" right="0.7" top="0.75" bottom="0.75" header="0.3" footer="0.3"/>
  <legacyDrawing r:id="rId1"/>
  <tableParts count="3">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8E0F24F3-C0E9-449F-B688-77A7DFD38F09}">
  <ds:schemaRefs/>
</ds:datastoreItem>
</file>

<file path=customXml/itemProps2.xml><?xml version="1.0" encoding="utf-8"?>
<ds:datastoreItem xmlns:ds="http://schemas.openxmlformats.org/officeDocument/2006/customXml" ds:itemID="{6762C802-A2A4-49C2-8CE0-E1ADC23F5280}">
  <ds:schemaRefs/>
</ds:datastoreItem>
</file>

<file path=customXml/itemProps3.xml><?xml version="1.0" encoding="utf-8"?>
<ds:datastoreItem xmlns:ds="http://schemas.openxmlformats.org/officeDocument/2006/customXml" ds:itemID="{4E7D7996-E24C-4A79-816F-264DE0E703E2}">
  <ds:schemaRefs/>
</ds:datastoreItem>
</file>

<file path=customXml/itemProps4.xml><?xml version="1.0" encoding="utf-8"?>
<ds:datastoreItem xmlns:ds="http://schemas.openxmlformats.org/officeDocument/2006/customXml" ds:itemID="{DE5384C8-4EE0-48D0-BE86-A3A7DCB1A787}">
  <ds:schemaRefs/>
</ds:datastoreItem>
</file>

<file path=customXml/itemProps5.xml><?xml version="1.0" encoding="utf-8"?>
<ds:datastoreItem xmlns:ds="http://schemas.openxmlformats.org/officeDocument/2006/customXml" ds:itemID="{CCB5A8B8-789C-43BE-854E-1DB53E81B2A1}">
  <ds:schemaRefs>
    <ds:schemaRef ds:uri="http://schemas.microsoft.com/DataMashup"/>
  </ds:schemaRefs>
</ds:datastoreItem>
</file>

<file path=customXml/itemProps6.xml><?xml version="1.0" encoding="utf-8"?>
<ds:datastoreItem xmlns:ds="http://schemas.openxmlformats.org/officeDocument/2006/customXml" ds:itemID="{0BFDF83C-55EF-45CE-84C5-DA16D7BE9A86}">
  <ds:schemaRefs/>
</ds:datastoreItem>
</file>

<file path=customXml/itemProps7.xml><?xml version="1.0" encoding="utf-8"?>
<ds:datastoreItem xmlns:ds="http://schemas.openxmlformats.org/officeDocument/2006/customXml" ds:itemID="{8EA1DE6E-EEDE-465C-890A-110EE8903A8C}">
  <ds:schemaRefs/>
</ds:datastoreItem>
</file>

<file path=customXml/itemProps8.xml><?xml version="1.0" encoding="utf-8"?>
<ds:datastoreItem xmlns:ds="http://schemas.openxmlformats.org/officeDocument/2006/customXml" ds:itemID="{E2948CCF-8C3D-4458-B583-D98867966D63}">
  <ds:schemaRefs/>
</ds:datastoreItem>
</file>

<file path=customXml/itemProps9.xml><?xml version="1.0" encoding="utf-8"?>
<ds:datastoreItem xmlns:ds="http://schemas.openxmlformats.org/officeDocument/2006/customXml" ds:itemID="{770F313B-F554-4FA0-B7C8-2BB721D1E244}">
  <ds:schemaRefs/>
</ds:datastoreItem>
</file>

<file path=customXml/itemProps10.xml><?xml version="1.0" encoding="utf-8"?>
<ds:datastoreItem xmlns:ds="http://schemas.openxmlformats.org/officeDocument/2006/customXml" ds:itemID="{18E3C73A-E7C2-44AC-8229-922530DBB2CB}">
  <ds:schemaRefs/>
</ds:datastoreItem>
</file>

<file path=customXml/itemProps11.xml><?xml version="1.0" encoding="utf-8"?>
<ds:datastoreItem xmlns:ds="http://schemas.openxmlformats.org/officeDocument/2006/customXml" ds:itemID="{A4D24252-5665-426C-9C48-C4A54AC52032}">
  <ds:schemaRefs/>
</ds:datastoreItem>
</file>

<file path=customXml/itemProps12.xml><?xml version="1.0" encoding="utf-8"?>
<ds:datastoreItem xmlns:ds="http://schemas.openxmlformats.org/officeDocument/2006/customXml" ds:itemID="{73E54430-EFDA-4EB2-B239-7D19CA9AE462}">
  <ds:schemaRefs/>
</ds:datastoreItem>
</file>

<file path=customXml/itemProps13.xml><?xml version="1.0" encoding="utf-8"?>
<ds:datastoreItem xmlns:ds="http://schemas.openxmlformats.org/officeDocument/2006/customXml" ds:itemID="{C199F09B-2C07-497C-8768-B7F14479A520}">
  <ds:schemaRefs/>
</ds:datastoreItem>
</file>

<file path=customXml/itemProps14.xml><?xml version="1.0" encoding="utf-8"?>
<ds:datastoreItem xmlns:ds="http://schemas.openxmlformats.org/officeDocument/2006/customXml" ds:itemID="{AF3E11AF-90E2-495D-B551-9382F56A4D2E}">
  <ds:schemaRefs/>
</ds:datastoreItem>
</file>

<file path=customXml/itemProps15.xml><?xml version="1.0" encoding="utf-8"?>
<ds:datastoreItem xmlns:ds="http://schemas.openxmlformats.org/officeDocument/2006/customXml" ds:itemID="{9CBF62C7-F60C-4F68-B59F-7BF211F0FB9A}">
  <ds:schemaRefs/>
</ds:datastoreItem>
</file>

<file path=customXml/itemProps16.xml><?xml version="1.0" encoding="utf-8"?>
<ds:datastoreItem xmlns:ds="http://schemas.openxmlformats.org/officeDocument/2006/customXml" ds:itemID="{F7D5CBB7-B7AD-45F3-97D6-654C1B5168AA}">
  <ds:schemaRefs/>
</ds:datastoreItem>
</file>

<file path=customXml/itemProps17.xml><?xml version="1.0" encoding="utf-8"?>
<ds:datastoreItem xmlns:ds="http://schemas.openxmlformats.org/officeDocument/2006/customXml" ds:itemID="{19A99D6D-2EC4-44CB-BA73-C996F1FCE5BF}">
  <ds:schemaRefs/>
</ds:datastoreItem>
</file>

<file path=customXml/itemProps18.xml><?xml version="1.0" encoding="utf-8"?>
<ds:datastoreItem xmlns:ds="http://schemas.openxmlformats.org/officeDocument/2006/customXml" ds:itemID="{52476EAA-C796-4281-8B5F-44C30968198E}">
  <ds:schemaRefs/>
</ds:datastoreItem>
</file>

<file path=customXml/itemProps19.xml><?xml version="1.0" encoding="utf-8"?>
<ds:datastoreItem xmlns:ds="http://schemas.openxmlformats.org/officeDocument/2006/customXml" ds:itemID="{DBFE5085-2058-4FF0-AE79-35AC2A55F6B4}">
  <ds:schemaRefs/>
</ds:datastoreItem>
</file>

<file path=customXml/itemProps20.xml><?xml version="1.0" encoding="utf-8"?>
<ds:datastoreItem xmlns:ds="http://schemas.openxmlformats.org/officeDocument/2006/customXml" ds:itemID="{494D67C1-17E3-4E0D-B94E-A848537C010B}">
  <ds:schemaRefs/>
</ds:datastoreItem>
</file>

<file path=customXml/itemProps21.xml><?xml version="1.0" encoding="utf-8"?>
<ds:datastoreItem xmlns:ds="http://schemas.openxmlformats.org/officeDocument/2006/customXml" ds:itemID="{5A5389A0-80A2-431F-B631-38B4AD847302}">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DASHBOARD</vt:lpstr>
      <vt:lpstr>PIVOTS &amp; CALCULATIONS</vt:lpstr>
      <vt:lpstr>DATES &amp; GRADES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Malharin, Frederic (external - Service)</dc:creator>
  <cp:lastModifiedBy>Frédéric Malharin</cp:lastModifiedBy>
  <cp:lastPrinted>2024-05-20T21:03:14Z</cp:lastPrinted>
  <dcterms:created xsi:type="dcterms:W3CDTF">2018-02-26T15:29:07Z</dcterms:created>
  <dcterms:modified xsi:type="dcterms:W3CDTF">2024-05-22T12:40:17Z</dcterms:modified>
</cp:coreProperties>
</file>