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rikfeyling/Documents/Skole/V20/Radio/Project Report/Tables/"/>
    </mc:Choice>
  </mc:AlternateContent>
  <xr:revisionPtr revIDLastSave="0" documentId="13_ncr:1_{F35ADBC7-5356-DA41-B9C5-6CD5AB30B3BC}" xr6:coauthVersionLast="45" xr6:coauthVersionMax="45" xr10:uidLastSave="{00000000-0000-0000-0000-000000000000}"/>
  <bookViews>
    <workbookView xWindow="0" yWindow="460" windowWidth="28800" windowHeight="16040" xr2:uid="{D23B0FDC-2720-5246-BF19-F622F0F7BB99}"/>
  </bookViews>
  <sheets>
    <sheet name="Link 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21" i="1" l="1"/>
  <c r="E14" i="1" l="1"/>
  <c r="E16" i="1" s="1"/>
  <c r="E12" i="1"/>
  <c r="E5" i="1"/>
  <c r="E7" i="1" s="1"/>
  <c r="E18" i="1" l="1"/>
  <c r="E25" i="1" s="1"/>
  <c r="E26" i="1" l="1"/>
  <c r="F26" i="1"/>
  <c r="F27" i="1" s="1"/>
  <c r="E27" i="1" l="1"/>
</calcChain>
</file>

<file path=xl/sharedStrings.xml><?xml version="1.0" encoding="utf-8"?>
<sst xmlns="http://schemas.openxmlformats.org/spreadsheetml/2006/main" count="80" uniqueCount="67">
  <si>
    <t>Variable</t>
  </si>
  <si>
    <t>Units</t>
  </si>
  <si>
    <t>Equation</t>
  </si>
  <si>
    <t>Value</t>
  </si>
  <si>
    <t>m</t>
  </si>
  <si>
    <t>PA Power</t>
  </si>
  <si>
    <t>$P_{PA}$</t>
  </si>
  <si>
    <t>dBm</t>
  </si>
  <si>
    <t>$L_{ConT}$</t>
  </si>
  <si>
    <t xml:space="preserve">dB </t>
  </si>
  <si>
    <t>TX Power</t>
  </si>
  <si>
    <t>$P_T$</t>
  </si>
  <si>
    <t>$P_T=P_{PA}\cdot 2L_{ConT}$</t>
  </si>
  <si>
    <t>TX Antenna Gain</t>
  </si>
  <si>
    <t>TX Connector Loss</t>
  </si>
  <si>
    <t>$G_T$</t>
  </si>
  <si>
    <t>dBi</t>
  </si>
  <si>
    <t>Effective (Isotropic) Radiated Power</t>
  </si>
  <si>
    <t>EIRP</t>
  </si>
  <si>
    <t>Distance</t>
  </si>
  <si>
    <t>Floor loss factor</t>
  </si>
  <si>
    <t>dB</t>
  </si>
  <si>
    <t>Distance power loss coefficient</t>
  </si>
  <si>
    <t>Total ITU path loss</t>
  </si>
  <si>
    <t>RX antenna gain</t>
  </si>
  <si>
    <t>RX connector loss</t>
  </si>
  <si>
    <t>Total RX Loss</t>
  </si>
  <si>
    <t>$L_{ConR}$</t>
  </si>
  <si>
    <t>$G_R$</t>
  </si>
  <si>
    <t>Total Received Power</t>
  </si>
  <si>
    <t>$P_R$</t>
  </si>
  <si>
    <t>$L_P$</t>
  </si>
  <si>
    <t>$d$</t>
  </si>
  <si>
    <t>$Pf(n)$</t>
  </si>
  <si>
    <t>$N$</t>
  </si>
  <si>
    <t>$L_R$</t>
  </si>
  <si>
    <t>$P_R = \text{EIRP}\cdot L_P \cdot L_R$</t>
  </si>
  <si>
    <t>TX Loss</t>
  </si>
  <si>
    <t>RX Loss</t>
  </si>
  <si>
    <t>RX Noise</t>
  </si>
  <si>
    <t>Antenna Noise Density</t>
  </si>
  <si>
    <t>dbm/Hz</t>
  </si>
  <si>
    <t>Antenna Total Noise Power</t>
  </si>
  <si>
    <t>RX Noise Figure</t>
  </si>
  <si>
    <t>Small Scale fading margin</t>
  </si>
  <si>
    <t>Measured with spectrum analyser. Average of several single runs</t>
  </si>
  <si>
    <t>From NI USRP-2901 datasheet</t>
  </si>
  <si>
    <t>Carrier-to-noise ratio</t>
  </si>
  <si>
    <t>Eb over N0</t>
  </si>
  <si>
    <t>BER</t>
  </si>
  <si>
    <t>from connector data sheet</t>
  </si>
  <si>
    <t>from antenna data sheet</t>
  </si>
  <si>
    <t>$\text{N0}\cdot \text{BW}$</t>
  </si>
  <si>
    <t>From measurements of RX power variations</t>
  </si>
  <si>
    <r>
      <t>$\text{EIRP} = P_T</t>
    </r>
    <r>
      <rPr>
        <sz val="12"/>
        <color indexed="8"/>
        <rFont val="Calibri (Brødtekst)"/>
      </rPr>
      <t>G_T$</t>
    </r>
  </si>
  <si>
    <t>$M_{ssf}$</t>
  </si>
  <si>
    <t>$NF$</t>
  </si>
  <si>
    <t>$N_0$</t>
  </si>
  <si>
    <t>$E_b/N_0$</t>
  </si>
  <si>
    <t>$C/N_0 = \frac{P_R}{N NF M_{ssf}}$</t>
  </si>
  <si>
    <t>$C/N$</t>
  </si>
  <si>
    <t>$\frac{E_b}{N_0} = \frac{C}{N} \frac{\Delta f}{R_b}$</t>
  </si>
  <si>
    <t>Bit error rate</t>
  </si>
  <si>
    <t>RX Properties</t>
  </si>
  <si>
    <t>Path Loss, ITU Indoor Propagation Loss Model</t>
  </si>
  <si>
    <t>QPSK</t>
  </si>
  <si>
    <t>QAM64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</si>
</sst>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Brødtekst)"/>
    </font>
    <font>
      <sz val="12"/>
      <color indexed="8"/>
      <name val="Calibri (Brødtekst)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4" fillId="2" borderId="0" xfId="0" applyFont="1" applyFill="1" applyBorder="1"/>
    <xf numFmtId="0" fontId="4" fillId="2" borderId="0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164" fontId="0" fillId="0" borderId="0" xfId="0" applyNumberFormat="1" applyFont="1" applyBorder="1"/>
    <xf numFmtId="11" fontId="0" fillId="0" borderId="0" xfId="0" applyNumberFormat="1" applyFont="1" applyBorder="1" applyAlignment="1">
      <alignment horizontal="center"/>
    </xf>
    <xf numFmtId="11" fontId="0" fillId="0" borderId="0" xfId="0" applyNumberFormat="1" applyFont="1" applyBorder="1"/>
    <xf numFmtId="0" fontId="4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" fillId="2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2" fontId="8" fillId="0" borderId="0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91FB6-C9A7-7E44-9EDC-C51A06F5BF27}">
  <dimension ref="A1:F28"/>
  <sheetViews>
    <sheetView tabSelected="1" zoomScale="83" workbookViewId="0">
      <selection activeCell="J12" sqref="J12"/>
    </sheetView>
  </sheetViews>
  <sheetFormatPr baseColWidth="10" defaultRowHeight="16"/>
  <cols>
    <col min="1" max="1" width="31" style="1" customWidth="1"/>
    <col min="2" max="3" width="10.83203125" style="2"/>
    <col min="4" max="4" width="28.6640625" style="19" customWidth="1"/>
    <col min="5" max="5" width="8.33203125" style="2" customWidth="1"/>
    <col min="6" max="6" width="9.83203125" style="1" customWidth="1"/>
  </cols>
  <sheetData>
    <row r="1" spans="1:6" ht="17">
      <c r="A1" s="3" t="s">
        <v>37</v>
      </c>
      <c r="B1" s="4" t="s">
        <v>0</v>
      </c>
      <c r="C1" s="4" t="s">
        <v>1</v>
      </c>
      <c r="D1" s="12" t="s">
        <v>2</v>
      </c>
      <c r="E1" s="20" t="s">
        <v>3</v>
      </c>
      <c r="F1" s="20"/>
    </row>
    <row r="2" spans="1:6" ht="17">
      <c r="A2" s="3"/>
      <c r="B2" s="4"/>
      <c r="C2" s="4"/>
      <c r="D2" s="13"/>
      <c r="E2" s="12" t="s">
        <v>65</v>
      </c>
      <c r="F2" s="12" t="s">
        <v>66</v>
      </c>
    </row>
    <row r="3" spans="1:6">
      <c r="A3" s="5" t="s">
        <v>5</v>
      </c>
      <c r="B3" s="6" t="s">
        <v>6</v>
      </c>
      <c r="C3" s="6" t="s">
        <v>7</v>
      </c>
      <c r="D3" s="14"/>
      <c r="E3" s="21">
        <v>-10</v>
      </c>
      <c r="F3" s="21"/>
    </row>
    <row r="4" spans="1:6">
      <c r="A4" s="5" t="s">
        <v>14</v>
      </c>
      <c r="B4" s="6" t="s">
        <v>8</v>
      </c>
      <c r="C4" s="6" t="s">
        <v>9</v>
      </c>
      <c r="D4" s="15" t="s">
        <v>50</v>
      </c>
      <c r="E4" s="22">
        <v>-0.3</v>
      </c>
      <c r="F4" s="22"/>
    </row>
    <row r="5" spans="1:6" ht="17">
      <c r="A5" s="5" t="s">
        <v>10</v>
      </c>
      <c r="B5" s="6" t="s">
        <v>11</v>
      </c>
      <c r="C5" s="6" t="s">
        <v>7</v>
      </c>
      <c r="D5" s="16" t="s">
        <v>12</v>
      </c>
      <c r="E5" s="21">
        <f>E3+2*E4</f>
        <v>-10.6</v>
      </c>
      <c r="F5" s="21"/>
    </row>
    <row r="6" spans="1:6">
      <c r="A6" s="5" t="s">
        <v>13</v>
      </c>
      <c r="B6" s="6" t="s">
        <v>15</v>
      </c>
      <c r="C6" s="6" t="s">
        <v>16</v>
      </c>
      <c r="D6" s="15" t="s">
        <v>51</v>
      </c>
      <c r="E6" s="21">
        <v>3</v>
      </c>
      <c r="F6" s="21"/>
    </row>
    <row r="7" spans="1:6" ht="17">
      <c r="A7" s="5" t="s">
        <v>17</v>
      </c>
      <c r="B7" s="6" t="s">
        <v>18</v>
      </c>
      <c r="C7" s="6" t="s">
        <v>7</v>
      </c>
      <c r="D7" s="17" t="s">
        <v>54</v>
      </c>
      <c r="E7" s="21">
        <f>E5+E6</f>
        <v>-7.6</v>
      </c>
      <c r="F7" s="21"/>
    </row>
    <row r="8" spans="1:6">
      <c r="A8" s="23" t="s">
        <v>64</v>
      </c>
      <c r="B8" s="23"/>
      <c r="C8" s="23"/>
      <c r="D8" s="12"/>
      <c r="E8" s="4"/>
      <c r="F8" s="3"/>
    </row>
    <row r="9" spans="1:6">
      <c r="A9" s="5" t="s">
        <v>19</v>
      </c>
      <c r="B9" s="6" t="s">
        <v>32</v>
      </c>
      <c r="C9" s="6" t="s">
        <v>4</v>
      </c>
      <c r="D9" s="14"/>
      <c r="E9" s="21">
        <v>2</v>
      </c>
      <c r="F9" s="21"/>
    </row>
    <row r="10" spans="1:6">
      <c r="A10" s="5" t="s">
        <v>20</v>
      </c>
      <c r="B10" s="6" t="s">
        <v>33</v>
      </c>
      <c r="C10" s="6" t="s">
        <v>21</v>
      </c>
      <c r="D10" s="14"/>
      <c r="E10" s="21">
        <v>0</v>
      </c>
      <c r="F10" s="21"/>
    </row>
    <row r="11" spans="1:6">
      <c r="A11" s="5" t="s">
        <v>22</v>
      </c>
      <c r="B11" s="6" t="s">
        <v>34</v>
      </c>
      <c r="C11" s="6"/>
      <c r="D11" s="14"/>
      <c r="E11" s="21">
        <v>38</v>
      </c>
      <c r="F11" s="21"/>
    </row>
    <row r="12" spans="1:6">
      <c r="A12" s="5" t="s">
        <v>23</v>
      </c>
      <c r="B12" s="6" t="s">
        <v>31</v>
      </c>
      <c r="C12" s="6" t="s">
        <v>21</v>
      </c>
      <c r="D12" s="14"/>
      <c r="E12" s="24">
        <f>-(20*LOG10(2415)+E11*LOG10(E9)-28+E10)</f>
        <v>-51.0974825369819</v>
      </c>
      <c r="F12" s="24"/>
    </row>
    <row r="13" spans="1:6">
      <c r="A13" s="3" t="s">
        <v>38</v>
      </c>
      <c r="B13" s="4"/>
      <c r="C13" s="4"/>
      <c r="D13" s="13"/>
      <c r="E13" s="4"/>
      <c r="F13" s="3"/>
    </row>
    <row r="14" spans="1:6">
      <c r="A14" s="5" t="s">
        <v>24</v>
      </c>
      <c r="B14" s="6" t="s">
        <v>28</v>
      </c>
      <c r="C14" s="6" t="s">
        <v>16</v>
      </c>
      <c r="D14" s="14"/>
      <c r="E14" s="21">
        <f>E6</f>
        <v>3</v>
      </c>
      <c r="F14" s="21"/>
    </row>
    <row r="15" spans="1:6">
      <c r="A15" s="5" t="s">
        <v>25</v>
      </c>
      <c r="B15" s="6" t="s">
        <v>27</v>
      </c>
      <c r="C15" s="6" t="s">
        <v>21</v>
      </c>
      <c r="D15" s="14"/>
      <c r="E15" s="21">
        <f>E4</f>
        <v>-0.3</v>
      </c>
      <c r="F15" s="21"/>
    </row>
    <row r="16" spans="1:6">
      <c r="A16" s="5" t="s">
        <v>26</v>
      </c>
      <c r="B16" s="6" t="s">
        <v>35</v>
      </c>
      <c r="C16" s="6" t="s">
        <v>21</v>
      </c>
      <c r="D16" s="14"/>
      <c r="E16" s="21">
        <f>E14+E15*2</f>
        <v>2.4</v>
      </c>
      <c r="F16" s="21"/>
    </row>
    <row r="17" spans="1:6">
      <c r="A17" s="5"/>
      <c r="B17" s="6"/>
      <c r="C17" s="6"/>
      <c r="D17" s="14"/>
      <c r="E17" s="21"/>
      <c r="F17" s="21"/>
    </row>
    <row r="18" spans="1:6" ht="34">
      <c r="A18" s="5" t="s">
        <v>29</v>
      </c>
      <c r="B18" s="6" t="s">
        <v>30</v>
      </c>
      <c r="C18" s="6" t="s">
        <v>7</v>
      </c>
      <c r="D18" s="16" t="s">
        <v>36</v>
      </c>
      <c r="E18" s="27">
        <f>E7+E12+E16</f>
        <v>-56.297482536981903</v>
      </c>
      <c r="F18" s="27"/>
    </row>
    <row r="19" spans="1:6">
      <c r="A19" s="3" t="s">
        <v>39</v>
      </c>
      <c r="B19" s="4"/>
      <c r="C19" s="4"/>
      <c r="D19" s="13"/>
      <c r="E19" s="4"/>
      <c r="F19" s="3"/>
    </row>
    <row r="20" spans="1:6" ht="30">
      <c r="A20" s="7" t="s">
        <v>40</v>
      </c>
      <c r="B20" s="8" t="s">
        <v>57</v>
      </c>
      <c r="C20" s="8" t="s">
        <v>41</v>
      </c>
      <c r="D20" s="18" t="s">
        <v>45</v>
      </c>
      <c r="E20" s="28">
        <v>-145.72999999999999</v>
      </c>
      <c r="F20" s="28"/>
    </row>
    <row r="21" spans="1:6">
      <c r="A21" s="7" t="s">
        <v>42</v>
      </c>
      <c r="B21" s="8" t="s">
        <v>34</v>
      </c>
      <c r="C21" s="8" t="s">
        <v>7</v>
      </c>
      <c r="D21" s="18" t="s">
        <v>52</v>
      </c>
      <c r="E21" s="25">
        <f>10*LOG10(10^(E20/10)*62*1000)</f>
        <v>-97.806083105017464</v>
      </c>
      <c r="F21" s="25"/>
    </row>
    <row r="22" spans="1:6">
      <c r="A22" s="7" t="s">
        <v>43</v>
      </c>
      <c r="B22" s="8" t="s">
        <v>56</v>
      </c>
      <c r="C22" s="8" t="s">
        <v>21</v>
      </c>
      <c r="D22" s="18" t="s">
        <v>46</v>
      </c>
      <c r="E22" s="25">
        <v>7</v>
      </c>
      <c r="F22" s="25"/>
    </row>
    <row r="23" spans="1:6" ht="30">
      <c r="A23" s="7" t="s">
        <v>44</v>
      </c>
      <c r="B23" s="8" t="s">
        <v>55</v>
      </c>
      <c r="C23" s="8" t="s">
        <v>21</v>
      </c>
      <c r="D23" s="18" t="s">
        <v>53</v>
      </c>
      <c r="E23" s="25">
        <v>9.4</v>
      </c>
      <c r="F23" s="25"/>
    </row>
    <row r="24" spans="1:6">
      <c r="A24" s="3" t="s">
        <v>63</v>
      </c>
      <c r="B24" s="4"/>
      <c r="C24" s="4"/>
      <c r="D24" s="13"/>
      <c r="E24" s="4"/>
      <c r="F24" s="3"/>
    </row>
    <row r="25" spans="1:6" ht="34">
      <c r="A25" s="5" t="s">
        <v>47</v>
      </c>
      <c r="B25" s="6" t="s">
        <v>60</v>
      </c>
      <c r="C25" s="6" t="s">
        <v>21</v>
      </c>
      <c r="D25" s="14" t="s">
        <v>59</v>
      </c>
      <c r="E25" s="26">
        <f>E18-E21-E22-E23</f>
        <v>25.108600568035563</v>
      </c>
      <c r="F25" s="26"/>
    </row>
    <row r="26" spans="1:6" ht="34">
      <c r="A26" s="5" t="s">
        <v>48</v>
      </c>
      <c r="B26" s="6" t="s">
        <v>58</v>
      </c>
      <c r="C26" s="6" t="s">
        <v>21</v>
      </c>
      <c r="D26" s="14" t="s">
        <v>61</v>
      </c>
      <c r="E26" s="9">
        <f>E25-10*LOG10(187.39/60.9)</f>
        <v>20.227309382352423</v>
      </c>
      <c r="F26" s="9">
        <f>E25-10*LOG10(572.67/62)</f>
        <v>15.453473136262609</v>
      </c>
    </row>
    <row r="27" spans="1:6">
      <c r="A27" s="5" t="s">
        <v>62</v>
      </c>
      <c r="B27" s="6" t="s">
        <v>49</v>
      </c>
      <c r="C27" s="6"/>
      <c r="D27" s="14"/>
      <c r="E27" s="10">
        <f>0.5*ERFC(SQRT(E26))</f>
        <v>1.0061808764039024E-10</v>
      </c>
      <c r="F27" s="11">
        <f>2/LOG(64, 2)*(1-1/SQRT(64))*ERFC(SQRT(3*LOG(64,2)/(2*15)*F26))</f>
        <v>4.8420284952290429E-6</v>
      </c>
    </row>
    <row r="28" spans="1:6">
      <c r="A28" s="5"/>
      <c r="B28" s="6"/>
      <c r="C28" s="6"/>
      <c r="D28" s="14"/>
      <c r="E28" s="6"/>
      <c r="F28" s="5"/>
    </row>
  </sheetData>
  <mergeCells count="21">
    <mergeCell ref="E25:F25"/>
    <mergeCell ref="E16:F16"/>
    <mergeCell ref="E17:F17"/>
    <mergeCell ref="E18:F18"/>
    <mergeCell ref="E20:F20"/>
    <mergeCell ref="E21:F21"/>
    <mergeCell ref="E12:F12"/>
    <mergeCell ref="E14:F14"/>
    <mergeCell ref="E15:F15"/>
    <mergeCell ref="E22:F22"/>
    <mergeCell ref="E23:F23"/>
    <mergeCell ref="E7:F7"/>
    <mergeCell ref="E9:F9"/>
    <mergeCell ref="A8:C8"/>
    <mergeCell ref="E10:F10"/>
    <mergeCell ref="E11:F11"/>
    <mergeCell ref="E1:F1"/>
    <mergeCell ref="E3:F3"/>
    <mergeCell ref="E4:F4"/>
    <mergeCell ref="E5:F5"/>
    <mergeCell ref="E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Link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Office-bruker</cp:lastModifiedBy>
  <dcterms:created xsi:type="dcterms:W3CDTF">2020-04-14T07:57:58Z</dcterms:created>
  <dcterms:modified xsi:type="dcterms:W3CDTF">2020-05-03T05:57:42Z</dcterms:modified>
</cp:coreProperties>
</file>