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360" yWindow="300" windowWidth="14790" windowHeight="6600" activeTab="1"/>
  </bookViews>
  <sheets>
    <sheet name="Summary" sheetId="3" r:id="rId1"/>
    <sheet name="HOURS" sheetId="8" r:id="rId2"/>
    <sheet name="Definitions" sheetId="6" r:id="rId3"/>
    <sheet name="MASTER" sheetId="4" state="hidden" r:id="rId4"/>
  </sheets>
  <definedNames>
    <definedName name="_xlnm._FilterDatabase" localSheetId="0" hidden="1">Summary!$A$9:$H$40</definedName>
    <definedName name="nmComplexity">Summary!$D$131:$D$135</definedName>
    <definedName name="nmOccurence">Summary!$G$128:$G$145</definedName>
  </definedNames>
  <calcPr calcId="125725"/>
</workbook>
</file>

<file path=xl/calcChain.xml><?xml version="1.0" encoding="utf-8"?>
<calcChain xmlns="http://schemas.openxmlformats.org/spreadsheetml/2006/main">
  <c r="J39" i="3"/>
  <c r="L39" s="1"/>
  <c r="J38"/>
  <c r="L38" s="1"/>
  <c r="J37"/>
  <c r="L37" s="1"/>
  <c r="J36"/>
  <c r="L36" s="1"/>
  <c r="J35"/>
  <c r="L35" s="1"/>
  <c r="J34"/>
  <c r="L34" s="1"/>
  <c r="J33"/>
  <c r="L33" s="1"/>
  <c r="J32"/>
  <c r="L32" s="1"/>
  <c r="J31"/>
  <c r="L31" s="1"/>
  <c r="J30"/>
  <c r="L30" s="1"/>
  <c r="J29"/>
  <c r="L29" s="1"/>
  <c r="J28"/>
  <c r="L28" s="1"/>
  <c r="J27"/>
  <c r="L27" s="1"/>
  <c r="J26"/>
  <c r="L26" s="1"/>
  <c r="J25"/>
  <c r="L25" s="1"/>
  <c r="J24"/>
  <c r="L24" s="1"/>
  <c r="J23"/>
  <c r="L23" s="1"/>
  <c r="J22"/>
  <c r="L22" s="1"/>
  <c r="J21"/>
  <c r="L21" s="1"/>
  <c r="J20"/>
  <c r="L20" s="1"/>
  <c r="J19"/>
  <c r="L19" s="1"/>
  <c r="J18"/>
  <c r="L18" s="1"/>
  <c r="J17"/>
  <c r="L17" s="1"/>
  <c r="J16"/>
  <c r="L16" s="1"/>
  <c r="J15"/>
  <c r="L15" s="1"/>
  <c r="J14"/>
  <c r="L14" s="1"/>
  <c r="J13"/>
  <c r="L13" s="1"/>
  <c r="J12"/>
  <c r="L12" s="1"/>
  <c r="J11"/>
  <c r="L11" s="1"/>
  <c r="J10"/>
  <c r="L10" s="1"/>
  <c r="E39"/>
  <c r="G39" s="1"/>
  <c r="E38"/>
  <c r="G38" s="1"/>
  <c r="E37"/>
  <c r="G37" s="1"/>
  <c r="E36"/>
  <c r="G36" s="1"/>
  <c r="E35"/>
  <c r="G35" s="1"/>
  <c r="E34"/>
  <c r="G34" s="1"/>
  <c r="E33"/>
  <c r="G33" s="1"/>
  <c r="E32"/>
  <c r="G32" s="1"/>
  <c r="E31"/>
  <c r="G31" s="1"/>
  <c r="E30"/>
  <c r="G30" s="1"/>
  <c r="E29"/>
  <c r="G29" s="1"/>
  <c r="E28"/>
  <c r="G28" s="1"/>
  <c r="E27"/>
  <c r="G27" s="1"/>
  <c r="E26"/>
  <c r="G26" s="1"/>
  <c r="E25"/>
  <c r="G25" s="1"/>
  <c r="E24"/>
  <c r="G24" s="1"/>
  <c r="E23"/>
  <c r="G23" s="1"/>
  <c r="E22"/>
  <c r="G22" s="1"/>
  <c r="E21"/>
  <c r="G21" s="1"/>
  <c r="E20"/>
  <c r="G20" s="1"/>
  <c r="E19"/>
  <c r="G19" s="1"/>
  <c r="E18"/>
  <c r="G18" s="1"/>
  <c r="E17"/>
  <c r="G17" s="1"/>
  <c r="E16"/>
  <c r="G16" s="1"/>
  <c r="E15" l="1"/>
  <c r="G15" s="1"/>
  <c r="E14"/>
  <c r="G14" s="1"/>
  <c r="E13"/>
  <c r="G13" s="1"/>
  <c r="E12"/>
  <c r="G12" s="1"/>
  <c r="E11"/>
  <c r="G11" s="1"/>
  <c r="E10"/>
  <c r="G10" s="1"/>
  <c r="C48" l="1"/>
  <c r="B48"/>
  <c r="C53" l="1"/>
  <c r="C54"/>
  <c r="C51" l="1"/>
  <c r="C50"/>
  <c r="C49"/>
  <c r="C52"/>
  <c r="C55"/>
  <c r="L40"/>
  <c r="L41"/>
  <c r="L42" l="1"/>
  <c r="F56" l="1"/>
  <c r="E56" l="1"/>
  <c r="B54"/>
  <c r="G54" l="1"/>
  <c r="G53" l="1"/>
  <c r="B53"/>
  <c r="D56"/>
  <c r="B55"/>
  <c r="B50" l="1"/>
  <c r="G55"/>
  <c r="G50"/>
  <c r="F75" i="4"/>
  <c r="E75"/>
  <c r="D75"/>
  <c r="C75"/>
  <c r="D72"/>
  <c r="C72"/>
  <c r="F65"/>
  <c r="E65"/>
  <c r="D65"/>
  <c r="C65"/>
  <c r="F61"/>
  <c r="E61"/>
  <c r="D61"/>
  <c r="C61"/>
  <c r="F56"/>
  <c r="E56"/>
  <c r="D56"/>
  <c r="C56"/>
  <c r="F50"/>
  <c r="E50"/>
  <c r="D50"/>
  <c r="C50"/>
  <c r="F46"/>
  <c r="E46"/>
  <c r="D46"/>
  <c r="C46"/>
  <c r="F41"/>
  <c r="E41"/>
  <c r="D41"/>
  <c r="C41"/>
  <c r="F36"/>
  <c r="E36"/>
  <c r="D36"/>
  <c r="C36"/>
  <c r="F32"/>
  <c r="E32"/>
  <c r="D32"/>
  <c r="C32"/>
  <c r="F28"/>
  <c r="E28"/>
  <c r="D28"/>
  <c r="C28"/>
  <c r="F24"/>
  <c r="E24"/>
  <c r="D24"/>
  <c r="C24"/>
  <c r="F17"/>
  <c r="E17"/>
  <c r="D17"/>
  <c r="C17"/>
  <c r="F14"/>
  <c r="E14"/>
  <c r="D14"/>
  <c r="C14"/>
  <c r="K66"/>
  <c r="K65"/>
  <c r="L59"/>
  <c r="L58"/>
  <c r="L57"/>
  <c r="L56"/>
  <c r="K53"/>
  <c r="L53" s="1"/>
  <c r="K52"/>
  <c r="L52" s="1"/>
  <c r="K51"/>
  <c r="L51" s="1"/>
  <c r="K49"/>
  <c r="L49" s="1"/>
  <c r="N40"/>
  <c r="N38"/>
  <c r="N37"/>
  <c r="N36"/>
  <c r="N35"/>
  <c r="K40"/>
  <c r="L40" s="1"/>
  <c r="K38"/>
  <c r="L38" s="1"/>
  <c r="O38" s="1"/>
  <c r="K37"/>
  <c r="L37" s="1"/>
  <c r="K36"/>
  <c r="L36" s="1"/>
  <c r="K35"/>
  <c r="L35" s="1"/>
  <c r="O35" s="1"/>
  <c r="O40" l="1"/>
  <c r="O36"/>
  <c r="G51" i="3"/>
  <c r="G52"/>
  <c r="O37" i="4"/>
  <c r="B52" i="3" l="1"/>
  <c r="B51"/>
  <c r="G41"/>
  <c r="B49"/>
  <c r="G49"/>
  <c r="G40"/>
  <c r="B56" l="1"/>
  <c r="C56"/>
  <c r="G56" s="1"/>
  <c r="G42"/>
  <c r="G57" l="1"/>
</calcChain>
</file>

<file path=xl/comments1.xml><?xml version="1.0" encoding="utf-8"?>
<comments xmlns="http://schemas.openxmlformats.org/spreadsheetml/2006/main">
  <authors>
    <author>Author</author>
  </authors>
  <commentList>
    <comment ref="F9" authorId="0">
      <text>
        <r>
          <rPr>
            <b/>
            <sz val="9"/>
            <color indexed="81"/>
            <rFont val="Tahoma"/>
            <family val="2"/>
          </rPr>
          <t>Author:</t>
        </r>
        <r>
          <rPr>
            <sz val="9"/>
            <color indexed="81"/>
            <rFont val="Tahoma"/>
            <family val="2"/>
          </rPr>
          <t xml:space="preserve">
no. of instances/places where it needs to be incorporated</t>
        </r>
      </text>
    </comment>
    <comment ref="K9" authorId="0">
      <text>
        <r>
          <rPr>
            <b/>
            <sz val="9"/>
            <color indexed="81"/>
            <rFont val="Tahoma"/>
            <family val="2"/>
          </rPr>
          <t>Author:</t>
        </r>
        <r>
          <rPr>
            <sz val="9"/>
            <color indexed="81"/>
            <rFont val="Tahoma"/>
            <family val="2"/>
          </rPr>
          <t xml:space="preserve">
no. of instances/places where it needs to be incorporated</t>
        </r>
      </text>
    </comment>
  </commentList>
</comments>
</file>

<file path=xl/sharedStrings.xml><?xml version="1.0" encoding="utf-8"?>
<sst xmlns="http://schemas.openxmlformats.org/spreadsheetml/2006/main" count="545" uniqueCount="322">
  <si>
    <t>.Net</t>
  </si>
  <si>
    <t>Analysis</t>
  </si>
  <si>
    <t>Unclear Requirement.
Need a POC asees the Impact of Change.
Need an Environment for POC.</t>
  </si>
  <si>
    <t>Easy to Access the task invoved.
Cystral Clear Requirments.</t>
  </si>
  <si>
    <t>2- Medium</t>
  </si>
  <si>
    <t>Requirments not complete.
Need to re-create/simulate in Dev enironment.</t>
  </si>
  <si>
    <t>Requirments not complete But good enough to start Analysis.</t>
  </si>
  <si>
    <t>Documentations/Deployments</t>
  </si>
  <si>
    <t>Screen Changes 5-10 Fields</t>
  </si>
  <si>
    <t>Batch Scripts - Changes</t>
  </si>
  <si>
    <t>Testing (Plan and Execution)</t>
  </si>
  <si>
    <t>Analysis,(Overall)</t>
  </si>
  <si>
    <t>Screen Changes &lt; 5 Fields, Mostly Cosmatic</t>
  </si>
  <si>
    <t>Data Access/Busines layer Change</t>
  </si>
  <si>
    <t>Tables involving Less than 5
Less than 5 Column</t>
  </si>
  <si>
    <t>Schema Changes</t>
  </si>
  <si>
    <t>Tables involving Less than 5
Less than 10 Column</t>
  </si>
  <si>
    <t>Tables involving more than 10
and Over 20 Column</t>
  </si>
  <si>
    <t>Tables involving more than 10
and less 20 Column</t>
  </si>
  <si>
    <t>Screen Changes &lt; 5 Fields, Mostly Cosmatic
No New GUI</t>
  </si>
  <si>
    <t>Screen Changes 5-10 Fields
Or New Screen  with under 10 Fields</t>
  </si>
  <si>
    <t>Screen Changes more than 10 Fields.
New Screen  more 10 Fields, with additional Elements like Radio,Toggle,Drop Down,Dynamic elements</t>
  </si>
  <si>
    <t>Processing Logic</t>
  </si>
  <si>
    <t>.NET</t>
  </si>
  <si>
    <t>UI Changes</t>
  </si>
  <si>
    <t>Business Layer/Functionality</t>
  </si>
  <si>
    <t xml:space="preserve">Screen Changes more than 20 Fields.
New Screen  more 20 Fields, with additional Elements like Radio,Toggle,Drop Down,Dynamic elements
</t>
  </si>
  <si>
    <t>Business Layer</t>
  </si>
  <si>
    <t>Less than 4 Existing Business Layer Components Changed</t>
  </si>
  <si>
    <t>4 to 6 Existing Business Layer Components Changed</t>
  </si>
  <si>
    <t>7 to 10 Existing Business Layer Components Changed, and 1 or 2 New Components</t>
  </si>
  <si>
    <t>More than 10 Existing Business Layer Components Changed, and more than 2 New Components</t>
  </si>
  <si>
    <t>1-Simple</t>
  </si>
  <si>
    <t>3- Complex</t>
  </si>
  <si>
    <t>4- Extremly Complex</t>
  </si>
  <si>
    <t>Points</t>
  </si>
  <si>
    <t>Hours</t>
  </si>
  <si>
    <t xml:space="preserve">Easy to Access the task invoved.
Cystral Clear Requirments.
</t>
  </si>
  <si>
    <t>Simple Impact Analysis</t>
  </si>
  <si>
    <t xml:space="preserve">Requirments not complete But good enough to start Analysis.
</t>
  </si>
  <si>
    <t>Impact Analysis within Applicaiton(no Dependencies)</t>
  </si>
  <si>
    <t xml:space="preserve">
Impact Analysis with 9-13 changes(tables/Interface)</t>
  </si>
  <si>
    <t xml:space="preserve">
Impact Analysis with around 20 changes(tables/Interface)</t>
  </si>
  <si>
    <t>Requirments not complete, Discuss still in progress.
Need to re-create/simulate in Dev enironment.</t>
  </si>
  <si>
    <t>Requirments</t>
  </si>
  <si>
    <t>Impact Analysis</t>
  </si>
  <si>
    <t xml:space="preserve">
Impact Analysis with 9-13 changes(tables/Interface),
Change in Process Flow with dependency.(no new Scenarios)</t>
  </si>
  <si>
    <t xml:space="preserve">
Impact Analysis with around 20 changes(tables/Interface)
Change in Process Flow with dependency.(with new Scenarios and complex Logics)</t>
  </si>
  <si>
    <t>Impact Analysis within Applicaiton(no Dependencies)
Simple Change in Process Flow with no dependency.(no new Scenarios)</t>
  </si>
  <si>
    <t xml:space="preserve">Unclear Requirement, Business needs IT support to access the Impact of Change.(During Recreation/Simulation)
</t>
  </si>
  <si>
    <t>Screen Changes more than 10 Fields,
Might be with with additional Elements like Radio,Toggle,Drop Down,Dynamic elements</t>
  </si>
  <si>
    <t>Screen Changes more than 20 Fields, might be with additional Elements like Radio,Toggle,Drop Down,Dynamic elements</t>
  </si>
  <si>
    <t>Less than 5 Existing Data Field Components Changed</t>
  </si>
  <si>
    <t>New DATA Access Module to be added,(with over 10 Field)</t>
  </si>
  <si>
    <t>More than 15 Existing Data Field Components Changed</t>
  </si>
  <si>
    <t>5 - 10 Existing Data Field Components Changed</t>
  </si>
  <si>
    <t>1 - 3 tables invloved with not Calculation/Dervied fields</t>
  </si>
  <si>
    <t>4 - 6 tables invloved with not Calculation/Dervied fields (Or)
1 - 3 tables invloved with simple Calculation</t>
  </si>
  <si>
    <t>7 - 10 tables invloved with not Calculation/Dervied fields (Or)
4 - 6 tables invloved with simple Calculation</t>
  </si>
  <si>
    <t>7 - 10 tables invloved with not Calculation/Dervied fields (Or)
More than 6 tables invloved with Very complex Calculation</t>
  </si>
  <si>
    <t>Data Access Layer</t>
  </si>
  <si>
    <t>Query / Coding</t>
  </si>
  <si>
    <t>Batch Scripts - Changes
(Deployment Scripts inclusive)</t>
  </si>
  <si>
    <t>Functions/Package/Procedure</t>
  </si>
  <si>
    <t>Batch Jobs</t>
  </si>
  <si>
    <t>(Less than 2 Jobs to be Modified/Created) OR a Jobs with equivalent effort.</t>
  </si>
  <si>
    <t>2-5 Jobs to be Modified/Created OR a Jobs with equivalent effort.</t>
  </si>
  <si>
    <t>5-15 Jobs to be Modified/Created OR a Jobs with equivalent effort.</t>
  </si>
  <si>
    <t>15-20 Jobs to be Modified/Created OR a Jobs with equivalent effort.</t>
  </si>
  <si>
    <t xml:space="preserve">1 to 4 Select/DML queries involving upto 5 tables.
</t>
  </si>
  <si>
    <t xml:space="preserve">5 to 8 Select/DML queries involving upto 5 tables.
</t>
  </si>
  <si>
    <t xml:space="preserve">9 to 8 Select/DML queries involving upto 5 tables.
</t>
  </si>
  <si>
    <t xml:space="preserve">11 to 14 Select/DML queries involving upto 5 tables.
</t>
  </si>
  <si>
    <t>Unit testing</t>
  </si>
  <si>
    <t>Tesing Backend jobs/multiple Quires required to verify the output</t>
  </si>
  <si>
    <t>Testing as per a Simple test case within Scope of Function/method</t>
  </si>
  <si>
    <t>Testing as per a Simple test case within Scope of Function/method with some additional verfications</t>
  </si>
  <si>
    <t>Testing of function/method in mutiple cycles.</t>
  </si>
  <si>
    <t>BAT/UAT Support</t>
  </si>
  <si>
    <t>Documentation</t>
  </si>
  <si>
    <t>Design Docs</t>
  </si>
  <si>
    <t>Test cases/Reporting</t>
  </si>
  <si>
    <t>Functional/System Testing</t>
  </si>
  <si>
    <t>0-N/A</t>
  </si>
  <si>
    <t>4- Extremely Complex</t>
  </si>
  <si>
    <t>----Simple---</t>
  </si>
  <si>
    <t>----Medium---</t>
  </si>
  <si>
    <t>----Complex----</t>
  </si>
  <si>
    <t>----Extermely Complex----</t>
  </si>
  <si>
    <t>Functional Testing scope is limited to Change Request</t>
  </si>
  <si>
    <t>Functional Testing scope is limited to module and end to end testing is required</t>
  </si>
  <si>
    <t>Functional Testing scope is not limited to Change Request and needs regression testing</t>
  </si>
  <si>
    <t>TRD to be prepared with Straight forward requirements</t>
  </si>
  <si>
    <t>Design</t>
  </si>
  <si>
    <t>LLD to be prepared for no major/complex changes, same technology, no new challenges.</t>
  </si>
  <si>
    <t>LLD to be prepared for minor/complex changes, same technology, no new challenges.</t>
  </si>
  <si>
    <t>Design Phase</t>
  </si>
  <si>
    <t>UTC  to be prepared for no major/complex changes.</t>
  </si>
  <si>
    <t>TRD to be prepared with minimal inputs available, uncertainity can be seen.</t>
  </si>
  <si>
    <t>TRD to be prepared from high level details available, minimal uncertainity can be seen.</t>
  </si>
  <si>
    <t>TRD to be prepared from detail requirements available. No uncertainity foreseen.</t>
  </si>
  <si>
    <t>LLD to be prepared for major/complex changes or new complex enhancements, same technology, can be with some new challenges, has minimal uncertainty.</t>
  </si>
  <si>
    <t>Views</t>
  </si>
  <si>
    <t>Triggers</t>
  </si>
  <si>
    <t>Integration Testing</t>
  </si>
  <si>
    <t>Performance Testing</t>
  </si>
  <si>
    <t>Phase</t>
  </si>
  <si>
    <t>Task</t>
  </si>
  <si>
    <t>Complexity</t>
  </si>
  <si>
    <t>Unit Hours</t>
  </si>
  <si>
    <t>Occurrence
 Count</t>
  </si>
  <si>
    <t>Comments</t>
  </si>
  <si>
    <t>Data Flow</t>
  </si>
  <si>
    <t>Process Flow</t>
  </si>
  <si>
    <t>Simple Impact Analysis with no calculation</t>
  </si>
  <si>
    <t>Impact Analysis with 1-3 data calculation or condition checking or loops</t>
  </si>
  <si>
    <t>Impact Analysis with 6-10 data calculation or condition checking or &gt;2 nested loops</t>
  </si>
  <si>
    <t>Impact Analysis with 4-6 data calculation or condition checking or 1-3 simple or &lt;2  nested loops</t>
  </si>
  <si>
    <t>LLD to be prepared for new enhancements or very complex changes, same/new technology, can be with some new challenges, has medium or high uncertainity.</t>
  </si>
  <si>
    <t>Unit Testing</t>
  </si>
  <si>
    <t>Requirement Phase</t>
  </si>
  <si>
    <t>simple view with 1-2 tables</t>
  </si>
  <si>
    <t>simple view with 2-4 tables</t>
  </si>
  <si>
    <t>1-4 Select/DML involving upto 5 tables
1-2 Select/DML involving upto 10 tables</t>
  </si>
  <si>
    <t>5-8 Select/DML involving upto 5 tables
3-4 Select/DML involving upto 10 tables</t>
  </si>
  <si>
    <t>9-10 Select/DML involving upto 5 tables
5-6 Select/DML involving upto 10 tables</t>
  </si>
  <si>
    <t>&gt;11 Select/DML involving upto 5 tables
&gt;7 Select/DML involving upto 10 tables</t>
  </si>
  <si>
    <t>TRD Preparation</t>
  </si>
  <si>
    <t>Clarity of Requirements</t>
  </si>
  <si>
    <t>ITSA Activities</t>
  </si>
  <si>
    <t>medium complex with 4-6 tables</t>
  </si>
  <si>
    <t>complex or very comples view with &gt;6 tables</t>
  </si>
  <si>
    <t>Existing schema to be used only data preparation is to be done for 5-10 tables</t>
  </si>
  <si>
    <t>Existing schema to be used only data preparation is to be done for 10-15 tables</t>
  </si>
  <si>
    <t>Existing schema to be used only data preparation is to be done for &gt;15 tables Or new schema is to be replicated and complete data is to be prepared</t>
  </si>
  <si>
    <t>Environment Setup</t>
  </si>
  <si>
    <t>Sourcing Hours</t>
  </si>
  <si>
    <t>IKEA Hours</t>
  </si>
  <si>
    <t>Testing Phase (Plan and Execution)</t>
  </si>
  <si>
    <t xml:space="preserve">Environment Setup </t>
  </si>
  <si>
    <t xml:space="preserve">ITSA activities </t>
  </si>
  <si>
    <t>Environment/Schema Setup / Data Preparation within Analysis or Development or Testing Phase</t>
  </si>
  <si>
    <t>Other Activities</t>
  </si>
  <si>
    <t>Simple Change Count &lt;10 
+ 
Publishing UI Code + Normal instruction are to be sent without any change</t>
  </si>
  <si>
    <t>Simple Change Count &lt;20 or Medium Complex Change Count &lt;10
+
Publishing UI Code + Minor changes required in instructions</t>
  </si>
  <si>
    <t xml:space="preserve"> Medium Complex Change  Count 10-20 Or Complex Change Count &lt;15
+
Publishing UI Code + Major changes required in instructions</t>
  </si>
  <si>
    <t>Complex Change Count &gt;15
+
Publishing UI Code + Major changes required in instructions and team involvement required while deployment</t>
  </si>
  <si>
    <t>Unit 
Testing</t>
  </si>
  <si>
    <t>Integration 
Testing</t>
  </si>
  <si>
    <t>Performance 
Testing</t>
  </si>
  <si>
    <t xml:space="preserve">Requirement </t>
  </si>
  <si>
    <t>Coding</t>
  </si>
  <si>
    <t>OPAM changes, Estimation Sheet Preparation/ ALM Update /CQ Update/ CR/ Status Sheet /PSL Sheet</t>
  </si>
  <si>
    <t>Enhancement No.</t>
  </si>
  <si>
    <t>Phases</t>
  </si>
  <si>
    <t>Task/Complexity</t>
  </si>
  <si>
    <t>Effort (Hours)</t>
  </si>
  <si>
    <t>Engg Hours</t>
  </si>
  <si>
    <t xml:space="preserve"> Total (Engg. Hours CR Wise)</t>
  </si>
  <si>
    <t>SQA Effort</t>
  </si>
  <si>
    <t>Final Inspection and Release Management Effort</t>
  </si>
  <si>
    <t>Project Management Effort</t>
  </si>
  <si>
    <t>Additional Effort-Populated from Other tasks</t>
  </si>
  <si>
    <t>Total Effort (Release)</t>
  </si>
  <si>
    <t xml:space="preserve"> Estimation Sheet Preparation/ ALM Update /CQ Update/ CR/ Status Sheet /PSL Sheet</t>
  </si>
  <si>
    <t>CSM</t>
  </si>
  <si>
    <t>UDC</t>
  </si>
  <si>
    <t>UDT</t>
  </si>
  <si>
    <t>Metadata Scripting</t>
  </si>
  <si>
    <t>SRE Configuration</t>
  </si>
  <si>
    <t>Node Pool</t>
  </si>
  <si>
    <t>Metadata/SRE/Node Pool/Import/Export</t>
  </si>
  <si>
    <t>Import Script</t>
  </si>
  <si>
    <t>Export Script</t>
  </si>
  <si>
    <t>Data Load/Database Table</t>
  </si>
  <si>
    <t>Database</t>
  </si>
  <si>
    <t>GUI Analysis</t>
  </si>
  <si>
    <t>Only 1 functionality is getting affected</t>
  </si>
  <si>
    <t>2-4 Functionalities are getting affected</t>
  </si>
  <si>
    <t>TD  to be prepared for no major/complex changes.</t>
  </si>
  <si>
    <t>TD to be prepared for minor/complex changes, no challenges foreseen.</t>
  </si>
  <si>
    <t>TD to be prepared for major/complex changes or new complex enhancements, and  impact is medium and needs regression/, has minimal uncertainity.</t>
  </si>
  <si>
    <t>TD to be prepared for new enhancements or very complex changes,  impact is too vast and needs exhaustive regression/ medium or high uncertainity.</t>
  </si>
  <si>
    <t>UTC to be prepared for minor/complex changes,, no challenges foreseen.</t>
  </si>
  <si>
    <t>UTC to be prepared for major/complex changes or new complex enhancements,, and  impact is medium and needs regression, has minimal uncertainity.</t>
  </si>
  <si>
    <t>UTC to be prepared for new enhancements or very complex changes, impact is too vast and needs exhaustive regression, has medium or high uncertainity.</t>
  </si>
  <si>
    <t>1 Import Script with no major functionality Impact</t>
  </si>
  <si>
    <t>2 Import Script with no major functionality Impact
1 Import Script with medium functionality Impact</t>
  </si>
  <si>
    <t>3 Import Script with no major functionality Impact
1 Import Script with high functionality Impact</t>
  </si>
  <si>
    <t>More than 3 Import Script with no major functionality Impact
More than 1 Import script with high functionality impact
1 Import Script with extremely high functionality Impact</t>
  </si>
  <si>
    <t>2 Export Script with no major functionality Impact
1 Export Script with medium functionality Impact</t>
  </si>
  <si>
    <t>1 Export Script with no major functionality Impact</t>
  </si>
  <si>
    <t>3 Export Script with no major functionality Impact
1 Export Script with high functionality Impact</t>
  </si>
  <si>
    <t>More than 3 Export Script with no major functionality Impact
More than 1 Export script with high functionality impact
1 Export Script with extremely high functionality Impact</t>
  </si>
  <si>
    <t>1 batch job with no major functionality Impact</t>
  </si>
  <si>
    <t>2 batch job with no major functionality Impact
1 batch job with medium functionality Impact</t>
  </si>
  <si>
    <t>3 batch job with no major functionality Impact
1 batch job with high functionality Impact</t>
  </si>
  <si>
    <t>More than 3 batch job with no major functionality Impact
More than 1 batch job with high functionality impact
1 batch job with extremely high functionality Impact</t>
  </si>
  <si>
    <t xml:space="preserve">Insert/Update Scripts in IKEA schema tables (Less than 100 lines). </t>
  </si>
  <si>
    <t>Sub Phase</t>
  </si>
  <si>
    <t>Integration Testing involves checking the export of data values only
Integration test involves 1 System and No business logic/calculation/major business impact involved.</t>
  </si>
  <si>
    <t>Integration Testing involves checking the export of data values only
Integration test involves 2-4 System and No business logic/calculation/major business impact involved.</t>
  </si>
  <si>
    <t>Integration Testing involves checking the export of data values only as well as regression testing
Integration test involves more than 4 System and impacts critical  business logic/calculation in COFS</t>
  </si>
  <si>
    <t>Integration Testing involves checking the export of data values only as well as regression testing
Integration test involves 2-4 System and impacts minimal business logic/calculation including COFS</t>
  </si>
  <si>
    <t>Function/Procedure/Packages</t>
  </si>
  <si>
    <t>Preparation of Functional/Integration TC</t>
  </si>
  <si>
    <t>Functional/Integration TC  to be prepared for no major/complex changes.</t>
  </si>
  <si>
    <t>Functional/Integration TC to be prepared for minor/complex changes,, no challenges foreseen.</t>
  </si>
  <si>
    <t>Functional/Integration TC to be prepared for major/complex changes or new complex enhancements,, and  impact is medium and needs regression, has minimal uncertainity.</t>
  </si>
  <si>
    <t>Functional/Integration TC to be prepared for new enhancements or very complex changes, impact is too vast and needs exhaustive regression, has medium or high uncertainity.</t>
  </si>
  <si>
    <t>Application</t>
  </si>
  <si>
    <t>Release</t>
  </si>
  <si>
    <t>Version</t>
  </si>
  <si>
    <t>Search/Option Set/Task List</t>
  </si>
  <si>
    <t>Total
Hours</t>
  </si>
  <si>
    <t>Analysis Done By</t>
  </si>
  <si>
    <t>Common Release Activities</t>
  </si>
  <si>
    <t>Business Demo</t>
  </si>
  <si>
    <t>Demos</t>
  </si>
  <si>
    <t>PRA Support/ Deployment(MFAB or RFC instructions) / SIT Support/ PSL Sheet</t>
  </si>
  <si>
    <t>Demo for the given Business Case</t>
  </si>
  <si>
    <t>Other Release Activities</t>
  </si>
  <si>
    <t>Preparation of Unit Test Case</t>
  </si>
  <si>
    <t>Preparation of System Test Case</t>
  </si>
  <si>
    <r>
      <t>Integration Testing</t>
    </r>
    <r>
      <rPr>
        <sz val="10"/>
        <color rgb="FFFF0000"/>
        <rFont val="Calibri"/>
        <family val="2"/>
        <scheme val="minor"/>
      </rPr>
      <t>(Not applicable for Rel CRs)</t>
    </r>
  </si>
  <si>
    <r>
      <t>Performance Testing</t>
    </r>
    <r>
      <rPr>
        <sz val="10"/>
        <color rgb="FFFF0000"/>
        <rFont val="Calibri"/>
        <family val="2"/>
        <scheme val="minor"/>
      </rPr>
      <t>(Not applicable for Rel CRs)</t>
    </r>
  </si>
  <si>
    <r>
      <t xml:space="preserve">OPAM changes,Environment/Schema Setup / Data Preparation within Analysis or Development or Testing Phase - </t>
    </r>
    <r>
      <rPr>
        <sz val="10"/>
        <color rgb="FFFF0000"/>
        <rFont val="Calibri"/>
        <family val="2"/>
        <scheme val="minor"/>
      </rPr>
      <t>(Not applicable for Rel CRs)</t>
    </r>
  </si>
  <si>
    <r>
      <t xml:space="preserve">PRA Support/ Deployment(MFAB or RFC instructions) / SIT Support/ PSL Sheet </t>
    </r>
    <r>
      <rPr>
        <sz val="10"/>
        <color rgb="FFFF0000"/>
        <rFont val="Calibri"/>
        <family val="2"/>
        <scheme val="minor"/>
      </rPr>
      <t>- (Not applicable for Rel CRs)</t>
    </r>
  </si>
  <si>
    <t>2 Script with no major functionality Impact
1 Export Script with medium functionality Impact
Script does not Exists for the 1 JDA Component being modified
Script Exists for the 2-4 JDA Component being modified</t>
  </si>
  <si>
    <t>3 Script with no major functionality Impact
1 Script with high functionality Impact
Script does not Exists for the 2-4 JDA Component being modified
New Script to be written for 1 complex JDA component to be modified
Script Exists for the 4-6 JDA Component being modified</t>
  </si>
  <si>
    <t>More than 3 Script with no major functionality Impact
More than 1 script with high functionality impact
1 Script with extremely high functionality Impact
Script does not Exists for the more than 4 JDA Component being modified
New Script to be written for more than 1 complex JDA component to be modified
Script Exists for the more than 6 JDA Component being modified</t>
  </si>
  <si>
    <t xml:space="preserve"> IKEA-Estimation Template-Enhancement Track v4.0</t>
  </si>
  <si>
    <t>Changes to add UDC to a table in the Viewable/Not Viewable in the Application</t>
  </si>
  <si>
    <t>UDT with/without any change to FE page and Search</t>
  </si>
  <si>
    <t xml:space="preserve">Metedata script for 
UDT/UDC/Resource </t>
  </si>
  <si>
    <t xml:space="preserve">change in configuration file </t>
  </si>
  <si>
    <t>change in configuration file</t>
  </si>
  <si>
    <t>Change in Time-outs of standard job / Node pool configuration change/ New Node Pool creation</t>
  </si>
  <si>
    <t xml:space="preserve">FE Changes more than 10-15 Fields.
New FE  more 10-15 Fields on existing JDA standrad table, or New FE on an UDT with less than 10 fields                                                 OR                                                       CWS Changes more than 10-15 Fields.
New CWS  more 10-15 Fields on existing JDA standrad table, or New CWS on an UDT with less than 10 fields                                 </t>
  </si>
  <si>
    <t>FE Changes more than 15 Fields.
New FE  more 15 Fields on existing JDA standrad table, or New FE on an UDT with more than 10 fields                                                OR                                                     CWS Changes more than 15 Fields.
New CWS  more 15 Fields on existing JDA standrad table, or New CWS on an UDT with more than 10 fields</t>
  </si>
  <si>
    <t xml:space="preserve">Change in Existing Search or Adding/Modifying less than 5 columns     OR                                                                              1 option set needs to be changed not including Plan/Model                                    OR                                                                   Addtion/deletion in 1 tasklist affecting a single role                                 </t>
  </si>
  <si>
    <t>Existing Search Changes 5-10 Fields
Or New Search with under 10 Fields on an existing JDA standard table                        OR                                                                             2-4 option set needs to be changed not including Plan/Model                                        OR                                                                        Addtion/deletion in 2-4 tasklist affecting 2-4 roles</t>
  </si>
  <si>
    <t xml:space="preserve">Search Changes more than 10-15 Fields.
New Search  more 10-15 Fields on existing JDA standrad table, or New Search on an UDT with less than 10 fields                          OR                                                                            4-6 option set needs to be changed or Simple change in Plan/Model option set to be changed                                                      OR                                                                             Addtion/deletion in 4-6 tasklist affecting 4-6 roles  </t>
  </si>
  <si>
    <t>Search Changes more than 15 Fields.
New Search  more 15 Fields on existing JDA standrad table, or New Search on an UDT with more than 10 fields                       OR                                                                                &gt;6 option set needs to be changed or Complex change in Plan/Model option set to be changed                                               OR                                                                     Addtion/deletion in more than 6 tasklist affecting more than 6 roles</t>
  </si>
  <si>
    <t>Change in 1 role/filter/new resource</t>
  </si>
  <si>
    <t>Change in 2-4 role/filter/new resource</t>
  </si>
  <si>
    <t>Change in 4-6 role/filter/new resource</t>
  </si>
  <si>
    <t>Change in more than 6 role/filter/new resource</t>
  </si>
  <si>
    <t>&lt;&gt;</t>
  </si>
  <si>
    <t>IKEA008XXXXX- Make XXXXXXXXXXXXXX</t>
  </si>
  <si>
    <t>IKEA0080XXXX - No dependency XXXXXXXXXXXX</t>
  </si>
  <si>
    <t xml:space="preserve">Unclear Requirement.
Need to simulate in Test or Development environment to see the impact of Change. </t>
  </si>
  <si>
    <t>Requirements not complete.
Need to to do discussions with client / simulate in Dev enironment.</t>
  </si>
  <si>
    <t>Requirements not complete But good enough to start Analysis.</t>
  </si>
  <si>
    <t>Easy to Access the task involved.
Cystral Clear Requirments.</t>
  </si>
  <si>
    <t xml:space="preserve">
Impact Analysis with 3-5 changes(ECIS/GPS objects; GPS-frm,classes,collections ECIS: *.aspx, *.js, collections)</t>
  </si>
  <si>
    <t xml:space="preserve">
Impact Analysis with &gt;10 changes((ECIS/GPS objects; GPS-frm,classes,collections ECIS: *.aspx, *.js, collections)</t>
  </si>
  <si>
    <t xml:space="preserve">
Impact Analysis with &lt;3 changes in (ECIS/GPS objects) GPS-frm,classes,collections ECIS: *.aspx, *.js, collections)</t>
  </si>
  <si>
    <t xml:space="preserve">
Impact Analysis with 6-10 changes(ECIS/GPS objects; GPS-frm,classes,collections ECIS: *.aspx, *.js, collections)</t>
  </si>
  <si>
    <t>6-10 changes in (ECIS/GPS DB Components ie /Batch/Database/IDRS Configuration)</t>
  </si>
  <si>
    <t>More than 10 changes in (ECIS/GPS DB Components ie /Batch/Database/IDRS Configuration)</t>
  </si>
  <si>
    <t>Process Flow(Internal &amp;&amp; || External System)</t>
  </si>
  <si>
    <t>2 Functionalities are getting affected</t>
  </si>
  <si>
    <t xml:space="preserve">Completely new functionality or more than 4 functionalities are being changed </t>
  </si>
  <si>
    <t>Preparation of UTC (Unit Test Case)</t>
  </si>
  <si>
    <t>GUI Page/Screen</t>
  </si>
  <si>
    <t>Requirement Handover</t>
  </si>
  <si>
    <t>1-3 change in (ECIS/GPS DB Components ie                   /Batch/Database/IDRS Configuration)</t>
  </si>
  <si>
    <t>3-6 changes in (ECIS/GPS DB Components ie                        /Batch/Database/IDRS Configuration)</t>
  </si>
  <si>
    <t>Presentation Layer</t>
  </si>
  <si>
    <t>Code Behind/JS</t>
  </si>
  <si>
    <t>Framework</t>
  </si>
  <si>
    <t>Coding Phase - Front End</t>
  </si>
  <si>
    <t>Coding Phase - Back End</t>
  </si>
  <si>
    <t>DDL</t>
  </si>
  <si>
    <t>Configuration/Framework</t>
  </si>
  <si>
    <t>ServiceInterface</t>
  </si>
  <si>
    <t>Facade/Business/DataAccess Layer</t>
  </si>
  <si>
    <t xml:space="preserve">Change in Existing GUI screen/page with Adding/Modifying of less than 5 gui elements(label, textbox,fields, columns)  </t>
  </si>
  <si>
    <t>Change in Existing GUI code behind file related to Adding/Modifying less than 5 gui elements(label, textbox, fields, columns)</t>
  </si>
  <si>
    <t>Facade/Business/Data Access Layer</t>
  </si>
  <si>
    <t>Application Conf/Web Conf</t>
  </si>
  <si>
    <t>Web Config/Module Config</t>
  </si>
  <si>
    <t>Functions/Procdures/Packages</t>
  </si>
  <si>
    <t>1 Function/Procedure with no major functionality Impact</t>
  </si>
  <si>
    <t>Create new database table (includes grant, synonyms if needed) with &lt; 20 columns                          Or  Adding more than 10 columns to existing table</t>
  </si>
  <si>
    <t>Add columns to existing table Or New Index</t>
  </si>
  <si>
    <t>Modifying existing database table structure (change data types) &gt; 20 columns</t>
  </si>
  <si>
    <t>Modifying existing database table structure (change data types) &lt; 20 columns</t>
  </si>
  <si>
    <t xml:space="preserve">Insert/Update Scripts in IKEA schema tables (Less than 100-200 lines). </t>
  </si>
  <si>
    <t xml:space="preserve">Insert/Update Scripts in IKEA schema tables (Less than 200-400 lines). 
</t>
  </si>
  <si>
    <t>Simple Test scenario with no impact on any functionality</t>
  </si>
  <si>
    <t xml:space="preserve">Insert/Update Scripts in IKEA schema tables (More than 400 lines). 
</t>
  </si>
  <si>
    <t>Test scenario with impact on 1 functionality and not affecting COF</t>
  </si>
  <si>
    <t xml:space="preserve">Test scenario with  minimal affecting COF
</t>
  </si>
  <si>
    <t xml:space="preserve">Test scenario with Complex logic affecting COF
</t>
  </si>
  <si>
    <t>1 Script with no major functionality Impact
Script Exists for the 1 Component being modified</t>
  </si>
  <si>
    <t>Existing schema to be used only data preparation is to be done for upto 5 tables</t>
  </si>
  <si>
    <t>1 Function/Procedure with medium functionality Impact</t>
  </si>
  <si>
    <t>1 Function/Procedure with high functionality Impact</t>
  </si>
  <si>
    <t>1 Function/Procedure with extremely high functionality Impact</t>
  </si>
  <si>
    <t>Functional Testing scope includes whole application and end to end testing is required</t>
  </si>
  <si>
    <t>OPAM changes, Estimation Sheet Preparation/ ALM Update /CQ Update/ CR/ Status Sheet</t>
  </si>
  <si>
    <t>Service Interface</t>
  </si>
  <si>
    <t>Facade/Business/Data Layer</t>
  </si>
  <si>
    <t>Framework related</t>
  </si>
  <si>
    <t>Adding of 1-5 Service Operations in existing service interface</t>
  </si>
  <si>
    <t>Change in existing business entity modifying/adding &lt; 10 attributes with related, simple (CRUD) business logic</t>
  </si>
  <si>
    <r>
      <t xml:space="preserve">Change in existing business entity modifying/adding 10-15 attributes with related, medium applied business logic and CRUD operations </t>
    </r>
    <r>
      <rPr>
        <b/>
        <sz val="11"/>
        <rFont val="Calibri"/>
        <family val="2"/>
        <scheme val="minor"/>
      </rPr>
      <t>OR</t>
    </r>
    <r>
      <rPr>
        <sz val="11"/>
        <rFont val="Calibri"/>
        <family val="2"/>
        <scheme val="minor"/>
      </rPr>
      <t xml:space="preserve">                                           New Business entity with &lt; 10 attributes together with related, basic CRUD business logic</t>
    </r>
  </si>
  <si>
    <r>
      <t xml:space="preserve">Change in existing business entity modifying/adding &gt; 15 attributes with related, complex applied business logic and CRUD operations </t>
    </r>
    <r>
      <rPr>
        <b/>
        <sz val="11"/>
        <rFont val="Calibri"/>
        <family val="2"/>
        <scheme val="minor"/>
      </rPr>
      <t>OR</t>
    </r>
    <r>
      <rPr>
        <sz val="11"/>
        <rFont val="Calibri"/>
        <family val="2"/>
        <scheme val="minor"/>
      </rPr>
      <t xml:space="preserve">                                           New Business entity with 10 - 15 attributes together with related, medium CRUD business logic</t>
    </r>
  </si>
  <si>
    <t>Business Entities/Data Access</t>
  </si>
  <si>
    <t>Business/Data Access/Logic</t>
  </si>
  <si>
    <r>
      <t xml:space="preserve">Change in existing business entity modifying/adding 15-25 attributes with related, complex applied business logic and CRUD operations </t>
    </r>
    <r>
      <rPr>
        <b/>
        <sz val="11"/>
        <rFont val="Calibri"/>
        <family val="2"/>
        <scheme val="minor"/>
      </rPr>
      <t>OR</t>
    </r>
    <r>
      <rPr>
        <sz val="11"/>
        <rFont val="Calibri"/>
        <family val="2"/>
        <scheme val="minor"/>
      </rPr>
      <t xml:space="preserve">                                           New Business entity with 10 - 15 attributes together with related, medium CRUD business logic </t>
    </r>
    <r>
      <rPr>
        <b/>
        <sz val="11"/>
        <rFont val="Calibri"/>
        <family val="2"/>
        <scheme val="minor"/>
      </rPr>
      <t>OR</t>
    </r>
    <r>
      <rPr>
        <sz val="11"/>
        <rFont val="Calibri"/>
        <family val="2"/>
        <scheme val="minor"/>
      </rPr>
      <t xml:space="preserve">               Change in existing business entity modifying 10 - 15 attributes with related extremely complex applied business logic and CRUD operations</t>
    </r>
  </si>
  <si>
    <t>Simple change in configuration file</t>
  </si>
  <si>
    <t>Medium change in configuration file</t>
  </si>
  <si>
    <t>N/A</t>
  </si>
  <si>
    <t>Minor change in framework related object</t>
  </si>
  <si>
    <t>Medium change in framework related object</t>
  </si>
  <si>
    <t>Complex change in framework related object</t>
  </si>
  <si>
    <r>
      <t xml:space="preserve">New Service Interface with &lt;= 5 service operations </t>
    </r>
    <r>
      <rPr>
        <b/>
        <sz val="11"/>
        <rFont val="Calibri"/>
        <family val="2"/>
        <scheme val="minor"/>
      </rPr>
      <t>OR</t>
    </r>
    <r>
      <rPr>
        <sz val="11"/>
        <rFont val="Calibri"/>
        <family val="2"/>
        <scheme val="minor"/>
      </rPr>
      <t xml:space="preserve">                                5-10 new service operations in existing service interface</t>
    </r>
  </si>
  <si>
    <r>
      <t>Change in Existing GUI code behind file related to Adding/Modifying 5 - 10 gui elements(label, textbox, fields, columns)</t>
    </r>
    <r>
      <rPr>
        <b/>
        <sz val="11"/>
        <rFont val="Calibri"/>
        <family val="2"/>
        <scheme val="minor"/>
      </rPr>
      <t xml:space="preserve"> OR</t>
    </r>
    <r>
      <rPr>
        <sz val="11"/>
        <rFont val="Calibri"/>
        <family val="2"/>
        <scheme val="minor"/>
      </rPr>
      <t xml:space="preserve">                                                                                              New code behind file related to a new GUI page/screen with &lt; 10 gui elements </t>
    </r>
    <r>
      <rPr>
        <b/>
        <sz val="11"/>
        <rFont val="Calibri"/>
        <family val="2"/>
        <scheme val="minor"/>
      </rPr>
      <t>OR</t>
    </r>
    <r>
      <rPr>
        <sz val="11"/>
        <rFont val="Calibri"/>
        <family val="2"/>
        <scheme val="minor"/>
      </rPr>
      <t xml:space="preserve">       Change in code behind file related to changes on 5-10 column/fields in a existing grid component</t>
    </r>
  </si>
  <si>
    <r>
      <t xml:space="preserve">Changes in existing Screen/Page with adding/modifying 5-10 GUI Components </t>
    </r>
    <r>
      <rPr>
        <b/>
        <sz val="11"/>
        <rFont val="Calibri"/>
        <family val="2"/>
        <scheme val="minor"/>
      </rPr>
      <t>OR</t>
    </r>
    <r>
      <rPr>
        <sz val="11"/>
        <rFont val="Calibri"/>
        <family val="2"/>
        <scheme val="minor"/>
      </rPr>
      <t xml:space="preserve">                                                           New Screen/Page with under 10 GUI Components </t>
    </r>
    <r>
      <rPr>
        <b/>
        <sz val="11"/>
        <rFont val="Calibri"/>
        <family val="2"/>
        <scheme val="minor"/>
      </rPr>
      <t>OR</t>
    </r>
    <r>
      <rPr>
        <sz val="11"/>
        <rFont val="Calibri"/>
        <family val="2"/>
        <scheme val="minor"/>
      </rPr>
      <t xml:space="preserve">                                                 Changes in existing Grid component adding/modifying 5-10 columns/Fields
</t>
    </r>
  </si>
</sst>
</file>

<file path=xl/styles.xml><?xml version="1.0" encoding="utf-8"?>
<styleSheet xmlns="http://schemas.openxmlformats.org/spreadsheetml/2006/main">
  <numFmts count="1">
    <numFmt numFmtId="164" formatCode="0.0"/>
  </numFmts>
  <fonts count="28">
    <font>
      <sz val="11"/>
      <color theme="1"/>
      <name val="Calibri"/>
      <family val="2"/>
      <scheme val="minor"/>
    </font>
    <font>
      <b/>
      <sz val="11"/>
      <color theme="1"/>
      <name val="Calibri"/>
      <family val="2"/>
      <scheme val="minor"/>
    </font>
    <font>
      <b/>
      <sz val="14"/>
      <color theme="1"/>
      <name val="Calibri"/>
      <family val="2"/>
      <scheme val="minor"/>
    </font>
    <font>
      <sz val="11"/>
      <color theme="0"/>
      <name val="Calibri"/>
      <family val="2"/>
      <scheme val="minor"/>
    </font>
    <font>
      <sz val="8"/>
      <color rgb="FFFF0000"/>
      <name val="Calibri"/>
      <family val="2"/>
      <scheme val="minor"/>
    </font>
    <font>
      <sz val="10"/>
      <color theme="1"/>
      <name val="Calibri"/>
      <family val="2"/>
      <scheme val="minor"/>
    </font>
    <font>
      <b/>
      <i/>
      <sz val="10"/>
      <color theme="1"/>
      <name val="Calibri"/>
      <family val="2"/>
      <scheme val="minor"/>
    </font>
    <font>
      <sz val="10"/>
      <color rgb="FFFF0000"/>
      <name val="Calibri"/>
      <family val="2"/>
      <scheme val="minor"/>
    </font>
    <font>
      <b/>
      <sz val="10"/>
      <color theme="1"/>
      <name val="Calibri"/>
      <family val="2"/>
      <scheme val="minor"/>
    </font>
    <font>
      <sz val="10"/>
      <name val="Calibri"/>
      <family val="2"/>
      <scheme val="minor"/>
    </font>
    <font>
      <sz val="9"/>
      <color indexed="81"/>
      <name val="Tahoma"/>
      <family val="2"/>
    </font>
    <font>
      <b/>
      <sz val="9"/>
      <color indexed="81"/>
      <name val="Tahoma"/>
      <family val="2"/>
    </font>
    <font>
      <sz val="11"/>
      <name val="Calibri"/>
      <family val="2"/>
      <scheme val="minor"/>
    </font>
    <font>
      <b/>
      <sz val="10"/>
      <name val="Calibri"/>
      <family val="2"/>
      <scheme val="minor"/>
    </font>
    <font>
      <b/>
      <sz val="11"/>
      <name val="Calibri"/>
      <family val="2"/>
      <scheme val="minor"/>
    </font>
    <font>
      <b/>
      <sz val="12"/>
      <name val="Calibri"/>
      <family val="2"/>
      <scheme val="minor"/>
    </font>
    <font>
      <b/>
      <sz val="14"/>
      <name val="Calibri"/>
      <family val="2"/>
      <scheme val="minor"/>
    </font>
    <font>
      <b/>
      <sz val="16"/>
      <name val="Calibri"/>
      <family val="2"/>
      <scheme val="minor"/>
    </font>
    <font>
      <sz val="9"/>
      <color theme="0"/>
      <name val="Calibri"/>
      <family val="2"/>
      <scheme val="minor"/>
    </font>
    <font>
      <b/>
      <i/>
      <sz val="10"/>
      <name val="Calibri"/>
      <family val="2"/>
      <scheme val="minor"/>
    </font>
    <font>
      <b/>
      <i/>
      <sz val="11"/>
      <name val="Calibri"/>
      <family val="2"/>
      <scheme val="minor"/>
    </font>
    <font>
      <b/>
      <sz val="11"/>
      <color theme="0" tint="-0.499984740745262"/>
      <name val="Calibri"/>
      <family val="2"/>
      <scheme val="minor"/>
    </font>
    <font>
      <b/>
      <sz val="10"/>
      <color theme="0" tint="-0.499984740745262"/>
      <name val="Calibri"/>
      <family val="2"/>
      <scheme val="minor"/>
    </font>
    <font>
      <sz val="10"/>
      <color theme="0" tint="-0.499984740745262"/>
      <name val="Calibri"/>
      <family val="2"/>
      <scheme val="minor"/>
    </font>
    <font>
      <b/>
      <u/>
      <sz val="11"/>
      <name val="Calibri"/>
      <family val="2"/>
      <scheme val="minor"/>
    </font>
    <font>
      <sz val="11"/>
      <color rgb="FF00B050"/>
      <name val="Calibri"/>
      <family val="2"/>
      <scheme val="minor"/>
    </font>
    <font>
      <sz val="11"/>
      <color rgb="FFFF0000"/>
      <name val="Calibri"/>
      <family val="2"/>
      <scheme val="minor"/>
    </font>
    <font>
      <i/>
      <sz val="11"/>
      <color theme="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bgColor indexed="64"/>
      </patternFill>
    </fill>
    <fill>
      <gradientFill degree="90">
        <stop position="0">
          <color theme="0"/>
        </stop>
        <stop position="1">
          <color theme="4"/>
        </stop>
      </gradientFill>
    </fill>
    <fill>
      <gradientFill degree="90">
        <stop position="0">
          <color theme="5" tint="0.80001220740379042"/>
        </stop>
        <stop position="1">
          <color theme="5" tint="0.40000610370189521"/>
        </stop>
      </gradientFill>
    </fill>
    <fill>
      <gradientFill degree="270">
        <stop position="0">
          <color theme="0"/>
        </stop>
        <stop position="1">
          <color theme="4"/>
        </stop>
      </gradientFill>
    </fill>
    <fill>
      <gradientFill degree="90">
        <stop position="0">
          <color theme="8" tint="0.80001220740379042"/>
        </stop>
        <stop position="1">
          <color theme="8" tint="0.40000610370189521"/>
        </stop>
      </gradient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style="medium">
        <color indexed="64"/>
      </right>
      <top/>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top/>
      <bottom style="thin">
        <color indexed="64"/>
      </bottom>
      <diagonal/>
    </border>
    <border>
      <left/>
      <right style="medium">
        <color indexed="64"/>
      </right>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327">
    <xf numFmtId="0" fontId="0" fillId="0" borderId="0" xfId="0"/>
    <xf numFmtId="0" fontId="0" fillId="0" borderId="0" xfId="0" applyAlignment="1">
      <alignment wrapText="1"/>
    </xf>
    <xf numFmtId="0" fontId="1" fillId="0" borderId="0" xfId="0" applyFont="1" applyAlignment="1">
      <alignment wrapText="1"/>
    </xf>
    <xf numFmtId="0" fontId="0" fillId="0" borderId="1" xfId="0" applyBorder="1"/>
    <xf numFmtId="16" fontId="0" fillId="0" borderId="0" xfId="0" applyNumberFormat="1" applyAlignment="1">
      <alignment wrapText="1"/>
    </xf>
    <xf numFmtId="0" fontId="0" fillId="0" borderId="0" xfId="0" applyFont="1" applyAlignment="1">
      <alignment wrapText="1"/>
    </xf>
    <xf numFmtId="0" fontId="2" fillId="0" borderId="2" xfId="0" applyFont="1" applyBorder="1" applyAlignment="1">
      <alignment horizontal="center" vertical="center"/>
    </xf>
    <xf numFmtId="0" fontId="1" fillId="0" borderId="2" xfId="0" applyFont="1" applyBorder="1" applyAlignment="1">
      <alignment vertical="center"/>
    </xf>
    <xf numFmtId="0" fontId="0" fillId="0" borderId="6" xfId="0" applyBorder="1" applyAlignment="1">
      <alignment vertical="center" wrapText="1"/>
    </xf>
    <xf numFmtId="0" fontId="0" fillId="0" borderId="2" xfId="0" applyBorder="1" applyAlignment="1">
      <alignment vertical="center" wrapText="1"/>
    </xf>
    <xf numFmtId="0" fontId="0" fillId="0" borderId="1" xfId="0" applyBorder="1" applyAlignment="1">
      <alignment vertical="center" wrapText="1"/>
    </xf>
    <xf numFmtId="16" fontId="0" fillId="0" borderId="7"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xf>
    <xf numFmtId="0" fontId="0" fillId="0" borderId="8" xfId="0" applyBorder="1" applyAlignment="1">
      <alignment vertical="center" wrapText="1"/>
    </xf>
    <xf numFmtId="0" fontId="0" fillId="0" borderId="13" xfId="0" applyBorder="1" applyAlignment="1">
      <alignment vertical="center" wrapText="1"/>
    </xf>
    <xf numFmtId="0" fontId="0" fillId="0" borderId="17" xfId="0" applyBorder="1" applyAlignment="1">
      <alignment vertical="center" wrapText="1"/>
    </xf>
    <xf numFmtId="16" fontId="0" fillId="0" borderId="9" xfId="0" applyNumberFormat="1" applyBorder="1" applyAlignment="1">
      <alignment vertical="center" wrapText="1"/>
    </xf>
    <xf numFmtId="0" fontId="1" fillId="0" borderId="0" xfId="0" applyFont="1"/>
    <xf numFmtId="0" fontId="2" fillId="0" borderId="6"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wrapText="1"/>
    </xf>
    <xf numFmtId="0" fontId="0" fillId="0" borderId="0" xfId="0" applyAlignment="1">
      <alignment horizontal="center"/>
    </xf>
    <xf numFmtId="0" fontId="0" fillId="0" borderId="0" xfId="0" applyBorder="1"/>
    <xf numFmtId="1" fontId="0" fillId="0" borderId="0" xfId="0" applyNumberFormat="1"/>
    <xf numFmtId="1" fontId="0" fillId="0" borderId="0" xfId="0" applyNumberFormat="1" applyBorder="1"/>
    <xf numFmtId="0" fontId="3" fillId="0" borderId="0" xfId="0" applyFont="1" applyBorder="1"/>
    <xf numFmtId="0" fontId="3" fillId="0" borderId="0" xfId="0" applyFont="1"/>
    <xf numFmtId="0" fontId="0" fillId="0" borderId="0" xfId="0" applyBorder="1" applyAlignment="1">
      <alignment wrapText="1"/>
    </xf>
    <xf numFmtId="2" fontId="3" fillId="2" borderId="0" xfId="0" applyNumberFormat="1" applyFont="1" applyFill="1" applyBorder="1"/>
    <xf numFmtId="2" fontId="3" fillId="2" borderId="0" xfId="0" applyNumberFormat="1" applyFont="1" applyFill="1"/>
    <xf numFmtId="0" fontId="4" fillId="0" borderId="0" xfId="0" applyFont="1" applyBorder="1" applyAlignment="1">
      <alignment wrapText="1"/>
    </xf>
    <xf numFmtId="1" fontId="0" fillId="0" borderId="0" xfId="0" applyNumberFormat="1" applyAlignment="1">
      <alignment wrapText="1"/>
    </xf>
    <xf numFmtId="0" fontId="0" fillId="0" borderId="24" xfId="0" applyBorder="1"/>
    <xf numFmtId="1" fontId="12" fillId="0" borderId="21" xfId="0" applyNumberFormat="1" applyFont="1" applyBorder="1" applyAlignment="1">
      <alignment horizontal="center" vertical="center" wrapText="1"/>
    </xf>
    <xf numFmtId="1" fontId="12" fillId="0" borderId="22" xfId="0" applyNumberFormat="1" applyFont="1" applyBorder="1" applyAlignment="1">
      <alignment horizontal="center" vertical="center" wrapText="1"/>
    </xf>
    <xf numFmtId="1" fontId="0" fillId="0" borderId="0" xfId="0" applyNumberFormat="1" applyAlignment="1">
      <alignment horizontal="left"/>
    </xf>
    <xf numFmtId="0" fontId="12" fillId="0" borderId="21" xfId="0" applyNumberFormat="1" applyFont="1" applyBorder="1" applyAlignment="1">
      <alignment horizontal="center" vertical="center" wrapText="1"/>
    </xf>
    <xf numFmtId="0" fontId="12" fillId="0" borderId="0" xfId="0" applyFont="1" applyAlignment="1">
      <alignment wrapText="1"/>
    </xf>
    <xf numFmtId="0" fontId="12" fillId="0" borderId="0" xfId="0" applyFont="1" applyAlignment="1">
      <alignment horizontal="center" wrapText="1"/>
    </xf>
    <xf numFmtId="0" fontId="12" fillId="0" borderId="0" xfId="0" applyFont="1"/>
    <xf numFmtId="0" fontId="12" fillId="0" borderId="27" xfId="0" applyFont="1" applyBorder="1" applyAlignment="1">
      <alignment vertical="center" wrapText="1"/>
    </xf>
    <xf numFmtId="0" fontId="12" fillId="0" borderId="26" xfId="0" quotePrefix="1" applyFont="1" applyBorder="1" applyAlignment="1">
      <alignment horizontal="center" vertical="center"/>
    </xf>
    <xf numFmtId="0" fontId="12" fillId="0" borderId="21" xfId="0" applyFont="1" applyBorder="1" applyAlignment="1">
      <alignment vertical="center" wrapText="1"/>
    </xf>
    <xf numFmtId="0" fontId="12" fillId="0" borderId="25" xfId="0" applyFont="1" applyBorder="1" applyAlignment="1">
      <alignment vertical="center" wrapText="1"/>
    </xf>
    <xf numFmtId="0" fontId="12" fillId="0" borderId="21" xfId="0" quotePrefix="1" applyFont="1" applyBorder="1" applyAlignment="1">
      <alignment horizontal="center" vertical="center"/>
    </xf>
    <xf numFmtId="0" fontId="12" fillId="0" borderId="22" xfId="0" applyFont="1" applyBorder="1" applyAlignment="1">
      <alignment vertical="center" wrapText="1"/>
    </xf>
    <xf numFmtId="0" fontId="12" fillId="0" borderId="30" xfId="0" applyFont="1" applyBorder="1" applyAlignment="1">
      <alignment vertical="center" wrapText="1"/>
    </xf>
    <xf numFmtId="0" fontId="12" fillId="0" borderId="22" xfId="0" quotePrefix="1" applyFont="1" applyBorder="1" applyAlignment="1">
      <alignment horizontal="center" vertical="center"/>
    </xf>
    <xf numFmtId="0" fontId="12" fillId="0" borderId="24" xfId="0" applyFont="1" applyBorder="1"/>
    <xf numFmtId="16" fontId="12" fillId="0" borderId="0" xfId="0" applyNumberFormat="1" applyFont="1" applyFill="1" applyBorder="1" applyAlignment="1">
      <alignment vertical="center" wrapText="1"/>
    </xf>
    <xf numFmtId="0" fontId="12" fillId="0" borderId="0" xfId="0" applyFont="1" applyFill="1" applyBorder="1" applyAlignment="1">
      <alignment vertical="center" wrapText="1"/>
    </xf>
    <xf numFmtId="0" fontId="12" fillId="3" borderId="0" xfId="0" applyFont="1" applyFill="1"/>
    <xf numFmtId="2" fontId="0" fillId="0" borderId="0" xfId="0" applyNumberFormat="1"/>
    <xf numFmtId="2" fontId="0" fillId="0" borderId="0" xfId="0" applyNumberFormat="1" applyBorder="1"/>
    <xf numFmtId="1" fontId="0" fillId="0" borderId="1" xfId="0" applyNumberFormat="1" applyBorder="1"/>
    <xf numFmtId="1" fontId="5" fillId="0" borderId="1" xfId="0" applyNumberFormat="1" applyFont="1" applyBorder="1"/>
    <xf numFmtId="2" fontId="5" fillId="0" borderId="1" xfId="0" applyNumberFormat="1" applyFont="1" applyBorder="1"/>
    <xf numFmtId="0" fontId="0" fillId="0" borderId="6" xfId="0" applyBorder="1"/>
    <xf numFmtId="0" fontId="0" fillId="0" borderId="8" xfId="0" applyBorder="1"/>
    <xf numFmtId="1" fontId="0" fillId="0" borderId="17" xfId="0" applyNumberFormat="1" applyBorder="1"/>
    <xf numFmtId="0" fontId="0" fillId="0" borderId="17" xfId="0" applyBorder="1"/>
    <xf numFmtId="0" fontId="0" fillId="0" borderId="4" xfId="0" applyBorder="1"/>
    <xf numFmtId="1" fontId="5" fillId="0" borderId="47" xfId="0" applyNumberFormat="1" applyFont="1" applyBorder="1"/>
    <xf numFmtId="1" fontId="12" fillId="0" borderId="1" xfId="0" applyNumberFormat="1" applyFont="1" applyBorder="1" applyAlignment="1">
      <alignment horizontal="center" vertical="center" wrapText="1"/>
    </xf>
    <xf numFmtId="0" fontId="12" fillId="0" borderId="1" xfId="0" applyFont="1" applyBorder="1" applyAlignment="1">
      <alignment horizontal="center" vertical="center" wrapText="1"/>
    </xf>
    <xf numFmtId="1" fontId="12" fillId="0" borderId="6"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8" xfId="0" applyNumberFormat="1" applyFont="1" applyBorder="1" applyAlignment="1">
      <alignment horizontal="center" vertical="center" wrapText="1"/>
    </xf>
    <xf numFmtId="1" fontId="12" fillId="0" borderId="17" xfId="0" applyNumberFormat="1" applyFont="1" applyBorder="1" applyAlignment="1">
      <alignment horizontal="center" vertical="center" wrapText="1"/>
    </xf>
    <xf numFmtId="1" fontId="12" fillId="0" borderId="9" xfId="0" applyNumberFormat="1" applyFont="1" applyBorder="1" applyAlignment="1">
      <alignment horizontal="center" vertical="center" wrapText="1"/>
    </xf>
    <xf numFmtId="0" fontId="12" fillId="0" borderId="6" xfId="0" applyFont="1" applyBorder="1" applyAlignment="1">
      <alignment horizontal="center" vertical="center" wrapText="1"/>
    </xf>
    <xf numFmtId="0" fontId="12" fillId="0" borderId="21" xfId="0" applyFont="1" applyBorder="1" applyAlignment="1">
      <alignment horizontal="center" vertical="center" wrapText="1"/>
    </xf>
    <xf numFmtId="0" fontId="15" fillId="6" borderId="2" xfId="0" applyFont="1" applyFill="1" applyBorder="1" applyAlignment="1">
      <alignment horizontal="center" vertical="center" wrapText="1"/>
    </xf>
    <xf numFmtId="0" fontId="15" fillId="6" borderId="38" xfId="0" applyFont="1" applyFill="1" applyBorder="1" applyAlignment="1">
      <alignment horizontal="center" vertical="center" wrapText="1"/>
    </xf>
    <xf numFmtId="0" fontId="15" fillId="6" borderId="5" xfId="0" applyFont="1" applyFill="1" applyBorder="1" applyAlignment="1">
      <alignment horizontal="center" vertical="center" wrapText="1"/>
    </xf>
    <xf numFmtId="0" fontId="16" fillId="6" borderId="28" xfId="0" applyFont="1" applyFill="1" applyBorder="1" applyAlignment="1">
      <alignment horizontal="center" vertical="center"/>
    </xf>
    <xf numFmtId="0" fontId="16" fillId="6" borderId="28" xfId="0" applyFont="1" applyFill="1" applyBorder="1" applyAlignment="1">
      <alignment horizontal="center" vertical="center" wrapText="1"/>
    </xf>
    <xf numFmtId="0" fontId="12" fillId="0" borderId="2" xfId="0" applyFont="1" applyBorder="1" applyAlignment="1">
      <alignment vertical="center" wrapText="1"/>
    </xf>
    <xf numFmtId="0" fontId="14" fillId="6" borderId="44" xfId="0" applyFont="1" applyFill="1" applyBorder="1" applyAlignment="1">
      <alignment horizontal="center" vertical="center"/>
    </xf>
    <xf numFmtId="0" fontId="12" fillId="0" borderId="1" xfId="0" applyFont="1" applyBorder="1" applyAlignment="1">
      <alignment vertical="center" wrapText="1"/>
    </xf>
    <xf numFmtId="0" fontId="12" fillId="0" borderId="6" xfId="0" applyFont="1" applyBorder="1" applyAlignment="1">
      <alignment vertical="center" wrapText="1"/>
    </xf>
    <xf numFmtId="0" fontId="12" fillId="0" borderId="8" xfId="0" applyFont="1" applyBorder="1" applyAlignment="1">
      <alignment vertical="center" wrapText="1"/>
    </xf>
    <xf numFmtId="0" fontId="12" fillId="0" borderId="17" xfId="0" applyFont="1" applyBorder="1" applyAlignment="1">
      <alignment vertical="center" wrapText="1"/>
    </xf>
    <xf numFmtId="0" fontId="12" fillId="0" borderId="13" xfId="0" applyFont="1" applyBorder="1" applyAlignment="1">
      <alignment vertical="center" wrapText="1"/>
    </xf>
    <xf numFmtId="0" fontId="12" fillId="0" borderId="0" xfId="0" applyFont="1" applyBorder="1"/>
    <xf numFmtId="16" fontId="12" fillId="0" borderId="1" xfId="0" applyNumberFormat="1" applyFont="1" applyBorder="1" applyAlignment="1">
      <alignment vertical="center" wrapText="1"/>
    </xf>
    <xf numFmtId="0" fontId="15" fillId="5" borderId="2" xfId="0" applyFont="1" applyFill="1" applyBorder="1" applyAlignment="1">
      <alignment horizontal="center" vertical="center" wrapText="1"/>
    </xf>
    <xf numFmtId="0" fontId="15" fillId="5" borderId="14" xfId="0" applyFont="1" applyFill="1" applyBorder="1" applyAlignment="1">
      <alignment horizontal="center" vertical="center" wrapText="1"/>
    </xf>
    <xf numFmtId="0" fontId="15" fillId="5" borderId="15" xfId="0" applyFont="1" applyFill="1" applyBorder="1" applyAlignment="1">
      <alignment horizontal="center" vertical="center" wrapText="1"/>
    </xf>
    <xf numFmtId="0" fontId="15" fillId="5" borderId="16" xfId="0" applyFont="1" applyFill="1" applyBorder="1" applyAlignment="1">
      <alignment horizontal="center" vertical="center" wrapText="1"/>
    </xf>
    <xf numFmtId="0" fontId="15" fillId="5" borderId="14" xfId="0" applyFont="1" applyFill="1" applyBorder="1" applyAlignment="1">
      <alignment vertical="center" wrapText="1"/>
    </xf>
    <xf numFmtId="0" fontId="15" fillId="5" borderId="40" xfId="0" applyFont="1" applyFill="1" applyBorder="1" applyAlignment="1">
      <alignment horizontal="center" vertical="center" wrapText="1"/>
    </xf>
    <xf numFmtId="0" fontId="14" fillId="5" borderId="43" xfId="0" applyFont="1" applyFill="1" applyBorder="1" applyAlignment="1">
      <alignment horizontal="center" vertical="center" wrapText="1"/>
    </xf>
    <xf numFmtId="0" fontId="14" fillId="5" borderId="14" xfId="0" applyFont="1" applyFill="1" applyBorder="1" applyAlignment="1">
      <alignment horizontal="center" vertical="center" wrapText="1"/>
    </xf>
    <xf numFmtId="0" fontId="14" fillId="5" borderId="15" xfId="0" applyFont="1" applyFill="1" applyBorder="1" applyAlignment="1">
      <alignment horizontal="center" vertical="center" wrapText="1"/>
    </xf>
    <xf numFmtId="0" fontId="14" fillId="5" borderId="45" xfId="0" applyFont="1" applyFill="1" applyBorder="1" applyAlignment="1">
      <alignment horizontal="center" vertical="center" wrapText="1"/>
    </xf>
    <xf numFmtId="0" fontId="14" fillId="5" borderId="28" xfId="0" applyFont="1" applyFill="1" applyBorder="1" applyAlignment="1">
      <alignment horizontal="center" vertical="center" wrapText="1"/>
    </xf>
    <xf numFmtId="0" fontId="0" fillId="0" borderId="46" xfId="0" applyBorder="1"/>
    <xf numFmtId="0" fontId="6" fillId="0" borderId="6" xfId="0" applyFont="1" applyFill="1" applyBorder="1" applyAlignment="1">
      <alignment horizontal="left" vertical="center" wrapText="1"/>
    </xf>
    <xf numFmtId="0" fontId="6" fillId="0" borderId="8" xfId="0" applyFont="1" applyFill="1" applyBorder="1" applyAlignment="1">
      <alignment horizontal="left" vertical="center" wrapText="1"/>
    </xf>
    <xf numFmtId="0" fontId="0" fillId="0" borderId="47" xfId="0" applyBorder="1"/>
    <xf numFmtId="1" fontId="5" fillId="0" borderId="17" xfId="0" applyNumberFormat="1" applyFont="1" applyBorder="1"/>
    <xf numFmtId="2" fontId="5" fillId="0" borderId="17" xfId="0" applyNumberFormat="1" applyFont="1" applyBorder="1"/>
    <xf numFmtId="2" fontId="18" fillId="2" borderId="0" xfId="0" applyNumberFormat="1" applyFont="1" applyFill="1" applyBorder="1"/>
    <xf numFmtId="2" fontId="18" fillId="2" borderId="0" xfId="0" applyNumberFormat="1" applyFont="1" applyFill="1" applyBorder="1" applyAlignment="1">
      <alignment wrapText="1"/>
    </xf>
    <xf numFmtId="1" fontId="0" fillId="0" borderId="7" xfId="0" applyNumberFormat="1" applyBorder="1"/>
    <xf numFmtId="1" fontId="0" fillId="0" borderId="9" xfId="0" applyNumberFormat="1" applyBorder="1"/>
    <xf numFmtId="0" fontId="19" fillId="5" borderId="36" xfId="0" applyFont="1" applyFill="1" applyBorder="1" applyAlignment="1"/>
    <xf numFmtId="1" fontId="20" fillId="5" borderId="36" xfId="0" applyNumberFormat="1" applyFont="1" applyFill="1" applyBorder="1" applyAlignment="1"/>
    <xf numFmtId="0" fontId="19" fillId="5" borderId="55" xfId="0" applyFont="1" applyFill="1" applyBorder="1" applyAlignment="1"/>
    <xf numFmtId="0" fontId="0" fillId="0" borderId="56" xfId="0" applyBorder="1"/>
    <xf numFmtId="0" fontId="0" fillId="0" borderId="53" xfId="0" applyBorder="1"/>
    <xf numFmtId="0" fontId="19" fillId="5" borderId="52" xfId="0" applyFont="1" applyFill="1" applyBorder="1" applyAlignment="1"/>
    <xf numFmtId="2" fontId="0" fillId="0" borderId="0" xfId="0" applyNumberFormat="1" applyFill="1" applyBorder="1"/>
    <xf numFmtId="0" fontId="0" fillId="0" borderId="0" xfId="0" applyFill="1" applyBorder="1"/>
    <xf numFmtId="0" fontId="14" fillId="0" borderId="0" xfId="0" applyFont="1" applyFill="1" applyBorder="1" applyAlignment="1"/>
    <xf numFmtId="0" fontId="14" fillId="7" borderId="5" xfId="0" applyFont="1" applyFill="1" applyBorder="1" applyAlignment="1">
      <alignment horizontal="center" vertical="center" wrapText="1"/>
    </xf>
    <xf numFmtId="1" fontId="21" fillId="7" borderId="5" xfId="0" applyNumberFormat="1" applyFont="1" applyFill="1" applyBorder="1" applyAlignment="1">
      <alignment horizontal="center" vertical="center" wrapText="1"/>
    </xf>
    <xf numFmtId="0" fontId="22" fillId="7" borderId="5" xfId="0" applyFont="1" applyFill="1" applyBorder="1" applyAlignment="1">
      <alignment horizontal="left" vertical="center" wrapText="1"/>
    </xf>
    <xf numFmtId="1" fontId="23" fillId="0" borderId="39" xfId="0" applyNumberFormat="1" applyFont="1" applyBorder="1" applyAlignment="1">
      <alignment horizontal="center"/>
    </xf>
    <xf numFmtId="1" fontId="23" fillId="0" borderId="53" xfId="0" applyNumberFormat="1" applyFont="1" applyBorder="1" applyAlignment="1">
      <alignment horizontal="center"/>
    </xf>
    <xf numFmtId="0" fontId="24" fillId="7" borderId="5" xfId="0" applyFont="1" applyFill="1" applyBorder="1" applyAlignment="1">
      <alignment horizontal="left" vertical="center" wrapText="1"/>
    </xf>
    <xf numFmtId="1" fontId="24" fillId="7" borderId="5" xfId="0" applyNumberFormat="1" applyFont="1" applyFill="1" applyBorder="1" applyAlignment="1">
      <alignment horizontal="center" vertical="center" wrapText="1"/>
    </xf>
    <xf numFmtId="1" fontId="24" fillId="7" borderId="36" xfId="0" applyNumberFormat="1" applyFont="1" applyFill="1" applyBorder="1" applyAlignment="1">
      <alignment horizontal="center" vertical="center" wrapText="1"/>
    </xf>
    <xf numFmtId="0" fontId="0" fillId="0" borderId="53" xfId="0" applyBorder="1" applyAlignment="1">
      <alignment wrapText="1"/>
    </xf>
    <xf numFmtId="0" fontId="25" fillId="0" borderId="57" xfId="0" applyFont="1" applyBorder="1"/>
    <xf numFmtId="0" fontId="15" fillId="6" borderId="5" xfId="0" applyFont="1" applyFill="1" applyBorder="1" applyAlignment="1">
      <alignment horizontal="center" vertical="center" wrapText="1"/>
    </xf>
    <xf numFmtId="0" fontId="16" fillId="6" borderId="29" xfId="0" applyFont="1" applyFill="1" applyBorder="1" applyAlignment="1">
      <alignment horizontal="center" vertical="center"/>
    </xf>
    <xf numFmtId="0" fontId="16" fillId="6" borderId="34" xfId="0" applyFont="1" applyFill="1" applyBorder="1" applyAlignment="1">
      <alignment horizontal="center" vertical="center"/>
    </xf>
    <xf numFmtId="0" fontId="16" fillId="6" borderId="37" xfId="0" applyFont="1" applyFill="1" applyBorder="1" applyAlignment="1">
      <alignment horizontal="center" vertical="center"/>
    </xf>
    <xf numFmtId="0" fontId="15" fillId="5" borderId="47" xfId="0" applyFont="1" applyFill="1" applyBorder="1" applyAlignment="1">
      <alignment horizontal="center" vertical="center" wrapText="1"/>
    </xf>
    <xf numFmtId="0" fontId="14" fillId="6" borderId="0" xfId="0" applyFont="1" applyFill="1" applyBorder="1" applyAlignment="1">
      <alignment horizontal="center" vertical="center"/>
    </xf>
    <xf numFmtId="0" fontId="15" fillId="5" borderId="50" xfId="0" applyFont="1" applyFill="1" applyBorder="1" applyAlignment="1">
      <alignment horizontal="center" vertical="center" wrapText="1"/>
    </xf>
    <xf numFmtId="0" fontId="12" fillId="0" borderId="3" xfId="0" applyFont="1" applyBorder="1" applyAlignment="1">
      <alignment vertical="center" wrapText="1"/>
    </xf>
    <xf numFmtId="0" fontId="14" fillId="5" borderId="47" xfId="0" applyFont="1" applyFill="1" applyBorder="1" applyAlignment="1">
      <alignment horizontal="center" vertical="center" wrapText="1"/>
    </xf>
    <xf numFmtId="0" fontId="6" fillId="0" borderId="23" xfId="0" applyFont="1" applyFill="1" applyBorder="1" applyAlignment="1">
      <alignment horizontal="left" vertical="center" wrapText="1"/>
    </xf>
    <xf numFmtId="0" fontId="6" fillId="0" borderId="33" xfId="0" applyFont="1" applyFill="1" applyBorder="1" applyAlignment="1">
      <alignment horizontal="left" vertical="center" wrapText="1"/>
    </xf>
    <xf numFmtId="0" fontId="16" fillId="6" borderId="34" xfId="0" applyFont="1" applyFill="1" applyBorder="1" applyAlignment="1">
      <alignment horizontal="center" vertical="center"/>
    </xf>
    <xf numFmtId="0" fontId="12" fillId="0" borderId="1" xfId="0" applyFont="1" applyFill="1" applyBorder="1" applyAlignment="1">
      <alignment horizontal="center" vertical="center" wrapText="1"/>
    </xf>
    <xf numFmtId="1" fontId="12" fillId="0" borderId="1" xfId="0" applyNumberFormat="1" applyFont="1" applyFill="1" applyBorder="1" applyAlignment="1">
      <alignment horizontal="center" vertical="center" wrapText="1"/>
    </xf>
    <xf numFmtId="1" fontId="12" fillId="0" borderId="17" xfId="0" applyNumberFormat="1" applyFont="1" applyFill="1" applyBorder="1" applyAlignment="1">
      <alignment horizontal="center" vertical="center" wrapText="1"/>
    </xf>
    <xf numFmtId="0" fontId="12" fillId="0" borderId="6" xfId="0" applyFont="1" applyFill="1" applyBorder="1" applyAlignment="1">
      <alignment horizontal="center" vertical="center" wrapText="1"/>
    </xf>
    <xf numFmtId="1" fontId="12" fillId="0" borderId="6" xfId="0" applyNumberFormat="1" applyFont="1" applyFill="1" applyBorder="1" applyAlignment="1">
      <alignment horizontal="center" vertical="center" wrapText="1"/>
    </xf>
    <xf numFmtId="1" fontId="12" fillId="0" borderId="8" xfId="0" applyNumberFormat="1" applyFont="1" applyFill="1" applyBorder="1" applyAlignment="1">
      <alignment horizontal="center" vertical="center" wrapText="1"/>
    </xf>
    <xf numFmtId="0" fontId="12" fillId="0" borderId="7" xfId="0" applyFont="1" applyFill="1" applyBorder="1" applyAlignment="1">
      <alignment horizontal="center" vertical="center" wrapText="1"/>
    </xf>
    <xf numFmtId="1" fontId="0" fillId="0" borderId="1" xfId="0" applyNumberFormat="1" applyFill="1" applyBorder="1"/>
    <xf numFmtId="2" fontId="5" fillId="0" borderId="1" xfId="0" applyNumberFormat="1" applyFont="1" applyFill="1" applyBorder="1"/>
    <xf numFmtId="0" fontId="0" fillId="0" borderId="44"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1" xfId="0" applyBorder="1" applyAlignment="1">
      <alignment horizontal="center"/>
    </xf>
    <xf numFmtId="0" fontId="17" fillId="4" borderId="0" xfId="0" applyFont="1" applyFill="1" applyBorder="1" applyAlignment="1">
      <alignment horizontal="left"/>
    </xf>
    <xf numFmtId="0" fontId="0" fillId="0" borderId="15" xfId="0" applyBorder="1"/>
    <xf numFmtId="2" fontId="5" fillId="0" borderId="15" xfId="0" applyNumberFormat="1" applyFont="1" applyBorder="1"/>
    <xf numFmtId="1" fontId="5" fillId="0" borderId="15" xfId="0" applyNumberFormat="1" applyFont="1" applyBorder="1"/>
    <xf numFmtId="0" fontId="8" fillId="0" borderId="38" xfId="0" applyFont="1" applyBorder="1" applyAlignment="1">
      <alignment horizontal="center" vertical="center"/>
    </xf>
    <xf numFmtId="0" fontId="8" fillId="0" borderId="4" xfId="0" applyFont="1" applyBorder="1" applyAlignment="1">
      <alignment horizontal="center" vertical="center"/>
    </xf>
    <xf numFmtId="0" fontId="8" fillId="0" borderId="10" xfId="0" applyFont="1" applyBorder="1" applyAlignment="1">
      <alignment horizontal="center" vertical="center"/>
    </xf>
    <xf numFmtId="0" fontId="8" fillId="0" borderId="32" xfId="0" applyFont="1" applyBorder="1" applyAlignment="1">
      <alignment horizontal="center" vertical="center"/>
    </xf>
    <xf numFmtId="0" fontId="8" fillId="0" borderId="32" xfId="0" applyFont="1" applyBorder="1" applyAlignment="1">
      <alignment horizontal="center" vertical="center" wrapText="1"/>
    </xf>
    <xf numFmtId="0" fontId="8" fillId="0" borderId="12" xfId="0" applyFont="1" applyBorder="1" applyAlignment="1">
      <alignment horizontal="center" vertical="center"/>
    </xf>
    <xf numFmtId="2" fontId="8" fillId="0" borderId="32" xfId="0" applyNumberFormat="1" applyFont="1" applyBorder="1" applyAlignment="1">
      <alignment horizontal="center" vertical="center" wrapText="1"/>
    </xf>
    <xf numFmtId="0" fontId="6" fillId="0" borderId="46" xfId="0" applyFont="1" applyFill="1" applyBorder="1" applyAlignment="1">
      <alignment horizontal="left" vertical="center" wrapText="1"/>
    </xf>
    <xf numFmtId="0" fontId="6" fillId="0" borderId="54" xfId="0" applyFont="1" applyFill="1" applyBorder="1" applyAlignment="1">
      <alignment horizontal="left" vertical="center" wrapText="1"/>
    </xf>
    <xf numFmtId="0" fontId="19" fillId="5" borderId="35" xfId="0" applyFont="1" applyFill="1" applyBorder="1" applyAlignment="1"/>
    <xf numFmtId="1" fontId="0" fillId="0" borderId="15" xfId="0" applyNumberFormat="1" applyBorder="1"/>
    <xf numFmtId="2" fontId="5" fillId="0" borderId="15" xfId="0" applyNumberFormat="1" applyFont="1" applyFill="1" applyBorder="1"/>
    <xf numFmtId="0" fontId="7" fillId="0" borderId="56" xfId="0" applyFont="1" applyBorder="1" applyAlignment="1">
      <alignment wrapText="1"/>
    </xf>
    <xf numFmtId="0" fontId="26" fillId="0" borderId="57" xfId="0" applyFont="1" applyBorder="1" applyAlignment="1">
      <alignment wrapText="1"/>
    </xf>
    <xf numFmtId="1" fontId="6" fillId="0" borderId="48" xfId="0" applyNumberFormat="1" applyFont="1" applyFill="1" applyBorder="1" applyAlignment="1">
      <alignment horizontal="right" vertical="center" wrapText="1"/>
    </xf>
    <xf numFmtId="1" fontId="6" fillId="0" borderId="7" xfId="0" applyNumberFormat="1" applyFont="1" applyFill="1" applyBorder="1" applyAlignment="1">
      <alignment horizontal="right" vertical="center" wrapText="1"/>
    </xf>
    <xf numFmtId="1" fontId="6" fillId="0" borderId="9" xfId="0" applyNumberFormat="1" applyFont="1" applyFill="1" applyBorder="1" applyAlignment="1">
      <alignment horizontal="right" vertical="center" wrapText="1"/>
    </xf>
    <xf numFmtId="0" fontId="0" fillId="0" borderId="60" xfId="0" applyBorder="1" applyAlignment="1">
      <alignment horizontal="center"/>
    </xf>
    <xf numFmtId="0" fontId="27" fillId="0" borderId="24" xfId="0" applyFont="1" applyBorder="1" applyAlignment="1">
      <alignment horizontal="right"/>
    </xf>
    <xf numFmtId="0" fontId="0" fillId="0" borderId="29" xfId="0" applyBorder="1" applyAlignment="1">
      <alignment horizontal="center"/>
    </xf>
    <xf numFmtId="0" fontId="0" fillId="0" borderId="34" xfId="0" applyBorder="1" applyAlignment="1">
      <alignment horizontal="center"/>
    </xf>
    <xf numFmtId="0" fontId="0" fillId="0" borderId="37" xfId="0" applyBorder="1" applyAlignment="1">
      <alignment horizontal="center"/>
    </xf>
    <xf numFmtId="0" fontId="15" fillId="6" borderId="5" xfId="0" applyFont="1" applyFill="1" applyBorder="1" applyAlignment="1">
      <alignment horizontal="center" vertical="center" wrapText="1"/>
    </xf>
    <xf numFmtId="0" fontId="12" fillId="0" borderId="22" xfId="0" applyNumberFormat="1" applyFont="1" applyBorder="1" applyAlignment="1">
      <alignment horizontal="center" vertical="center" wrapText="1"/>
    </xf>
    <xf numFmtId="0" fontId="13" fillId="0" borderId="17" xfId="0" applyFont="1" applyBorder="1" applyAlignment="1">
      <alignment vertical="center" wrapText="1"/>
    </xf>
    <xf numFmtId="0" fontId="15" fillId="6" borderId="34" xfId="0" applyFont="1" applyFill="1" applyBorder="1" applyAlignment="1">
      <alignment horizontal="center" vertical="center" wrapText="1"/>
    </xf>
    <xf numFmtId="0" fontId="15" fillId="6" borderId="24" xfId="0" applyFont="1" applyFill="1" applyBorder="1" applyAlignment="1">
      <alignment horizontal="center" vertical="center" wrapText="1"/>
    </xf>
    <xf numFmtId="0" fontId="15" fillId="5" borderId="64" xfId="0" applyFont="1" applyFill="1" applyBorder="1" applyAlignment="1">
      <alignment horizontal="center" vertical="center" wrapText="1"/>
    </xf>
    <xf numFmtId="1" fontId="12" fillId="0" borderId="23" xfId="0" applyNumberFormat="1" applyFont="1" applyBorder="1" applyAlignment="1">
      <alignment horizontal="center" vertical="center" wrapText="1"/>
    </xf>
    <xf numFmtId="1" fontId="12" fillId="0" borderId="33" xfId="0" applyNumberFormat="1" applyFont="1" applyBorder="1" applyAlignment="1">
      <alignment horizontal="center" vertical="center" wrapText="1"/>
    </xf>
    <xf numFmtId="2" fontId="5" fillId="0" borderId="17" xfId="0" applyNumberFormat="1" applyFont="1" applyFill="1" applyBorder="1"/>
    <xf numFmtId="0" fontId="13" fillId="0" borderId="15" xfId="0" applyFont="1" applyBorder="1" applyAlignment="1">
      <alignment horizontal="left" vertical="center" wrapText="1"/>
    </xf>
    <xf numFmtId="0" fontId="13" fillId="0" borderId="1" xfId="0" applyFont="1" applyBorder="1" applyAlignment="1">
      <alignment vertical="center" wrapText="1"/>
    </xf>
    <xf numFmtId="0" fontId="13" fillId="0" borderId="8" xfId="0" applyFont="1" applyBorder="1" applyAlignment="1">
      <alignment vertical="center" wrapText="1"/>
    </xf>
    <xf numFmtId="16" fontId="12" fillId="0" borderId="2" xfId="0" applyNumberFormat="1" applyFont="1" applyBorder="1" applyAlignment="1">
      <alignment vertical="center" wrapText="1"/>
    </xf>
    <xf numFmtId="0" fontId="13" fillId="0" borderId="14" xfId="0" applyFont="1" applyBorder="1" applyAlignment="1">
      <alignment horizontal="left" vertical="center" wrapText="1"/>
    </xf>
    <xf numFmtId="0" fontId="9" fillId="0" borderId="15" xfId="0" applyFont="1" applyBorder="1" applyAlignment="1">
      <alignment vertical="center" wrapText="1"/>
    </xf>
    <xf numFmtId="0" fontId="5" fillId="0" borderId="15" xfId="0" applyFont="1" applyFill="1" applyBorder="1"/>
    <xf numFmtId="0" fontId="0" fillId="0" borderId="15" xfId="0" applyBorder="1" applyAlignment="1">
      <alignment wrapText="1"/>
    </xf>
    <xf numFmtId="0" fontId="5" fillId="0" borderId="15" xfId="0" applyFont="1" applyBorder="1"/>
    <xf numFmtId="0" fontId="9" fillId="0" borderId="1" xfId="0" applyFont="1" applyBorder="1" applyAlignment="1">
      <alignment vertical="center" wrapText="1"/>
    </xf>
    <xf numFmtId="0" fontId="5" fillId="0" borderId="1" xfId="0" applyFont="1" applyFill="1" applyBorder="1"/>
    <xf numFmtId="0" fontId="7" fillId="0" borderId="1" xfId="0" applyFont="1" applyBorder="1" applyAlignment="1">
      <alignment wrapText="1"/>
    </xf>
    <xf numFmtId="0" fontId="5" fillId="0" borderId="1" xfId="0" applyFont="1" applyBorder="1"/>
    <xf numFmtId="0" fontId="9" fillId="0" borderId="17" xfId="0" applyFont="1" applyBorder="1" applyAlignment="1">
      <alignment vertical="center" wrapText="1"/>
    </xf>
    <xf numFmtId="0" fontId="5" fillId="0" borderId="17" xfId="0" applyFont="1" applyFill="1" applyBorder="1"/>
    <xf numFmtId="0" fontId="7" fillId="0" borderId="17" xfId="0" applyFont="1" applyBorder="1" applyAlignment="1">
      <alignment wrapText="1"/>
    </xf>
    <xf numFmtId="0" fontId="0" fillId="0" borderId="17" xfId="0" applyFill="1" applyBorder="1"/>
    <xf numFmtId="0" fontId="5" fillId="0" borderId="17" xfId="0" applyFont="1" applyBorder="1"/>
    <xf numFmtId="0" fontId="7" fillId="0" borderId="15" xfId="0" applyFont="1" applyBorder="1" applyAlignment="1">
      <alignment wrapText="1"/>
    </xf>
    <xf numFmtId="0" fontId="5" fillId="0" borderId="1" xfId="0" applyFont="1" applyBorder="1" applyAlignment="1">
      <alignment wrapText="1"/>
    </xf>
    <xf numFmtId="0" fontId="5" fillId="0" borderId="15" xfId="0" applyFont="1" applyBorder="1" applyAlignment="1">
      <alignment wrapText="1"/>
    </xf>
    <xf numFmtId="0" fontId="5" fillId="0" borderId="17" xfId="0" applyFont="1" applyBorder="1" applyAlignment="1">
      <alignment wrapText="1"/>
    </xf>
    <xf numFmtId="0" fontId="9" fillId="0" borderId="1" xfId="0" applyFont="1" applyBorder="1"/>
    <xf numFmtId="0" fontId="0" fillId="0" borderId="1" xfId="0" applyBorder="1" applyAlignment="1">
      <alignment wrapText="1"/>
    </xf>
    <xf numFmtId="0" fontId="9" fillId="0" borderId="17" xfId="0" applyFont="1" applyBorder="1"/>
    <xf numFmtId="0" fontId="0" fillId="0" borderId="17" xfId="0" applyBorder="1" applyAlignment="1">
      <alignment wrapText="1"/>
    </xf>
    <xf numFmtId="0" fontId="16" fillId="6" borderId="34" xfId="0" applyFont="1" applyFill="1" applyBorder="1" applyAlignment="1">
      <alignment horizontal="center" vertical="center"/>
    </xf>
    <xf numFmtId="0" fontId="12" fillId="0" borderId="1" xfId="0" applyFont="1" applyBorder="1" applyAlignment="1">
      <alignment vertical="top" wrapText="1"/>
    </xf>
    <xf numFmtId="0" fontId="15" fillId="5" borderId="27" xfId="0" applyFont="1" applyFill="1" applyBorder="1" applyAlignment="1">
      <alignment horizontal="center" vertical="center" wrapText="1"/>
    </xf>
    <xf numFmtId="0" fontId="16" fillId="6" borderId="0" xfId="0" applyFont="1" applyFill="1" applyBorder="1" applyAlignment="1">
      <alignment horizontal="center" vertical="center"/>
    </xf>
    <xf numFmtId="0" fontId="15" fillId="5" borderId="65" xfId="0" applyFont="1" applyFill="1" applyBorder="1" applyAlignment="1">
      <alignment horizontal="center" vertical="center" wrapText="1"/>
    </xf>
    <xf numFmtId="0" fontId="12" fillId="0" borderId="66" xfId="0" applyFont="1" applyBorder="1" applyAlignment="1">
      <alignment vertical="center" wrapText="1"/>
    </xf>
    <xf numFmtId="0" fontId="12" fillId="0" borderId="67" xfId="0" applyFont="1" applyBorder="1" applyAlignment="1">
      <alignment vertical="center" wrapText="1"/>
    </xf>
    <xf numFmtId="0" fontId="12" fillId="0" borderId="68" xfId="0" applyFont="1" applyBorder="1" applyAlignment="1">
      <alignment vertical="center" wrapText="1"/>
    </xf>
    <xf numFmtId="0" fontId="12" fillId="0" borderId="69" xfId="0" applyFont="1" applyBorder="1" applyAlignment="1">
      <alignment vertical="center" wrapText="1"/>
    </xf>
    <xf numFmtId="0" fontId="12" fillId="0" borderId="57" xfId="0" applyFont="1" applyBorder="1" applyAlignment="1">
      <alignment vertical="center" wrapText="1"/>
    </xf>
    <xf numFmtId="0" fontId="15" fillId="5" borderId="45" xfId="0" applyFont="1" applyFill="1" applyBorder="1" applyAlignment="1">
      <alignment horizontal="center" vertical="center" wrapText="1"/>
    </xf>
    <xf numFmtId="0" fontId="16" fillId="6" borderId="33" xfId="0" applyFont="1" applyFill="1" applyBorder="1" applyAlignment="1">
      <alignment horizontal="center" vertical="center"/>
    </xf>
    <xf numFmtId="0" fontId="16" fillId="6" borderId="0" xfId="0" applyFont="1" applyFill="1" applyBorder="1" applyAlignment="1">
      <alignment horizontal="center"/>
    </xf>
    <xf numFmtId="0" fontId="15" fillId="5" borderId="43" xfId="0" applyFont="1" applyFill="1" applyBorder="1" applyAlignment="1">
      <alignment horizontal="center" vertical="center" wrapText="1"/>
    </xf>
    <xf numFmtId="0" fontId="14" fillId="6" borderId="37" xfId="0" applyFont="1" applyFill="1" applyBorder="1" applyAlignment="1">
      <alignment horizontal="center"/>
    </xf>
    <xf numFmtId="0" fontId="14" fillId="6" borderId="29" xfId="0" applyFont="1" applyFill="1" applyBorder="1" applyAlignment="1">
      <alignment horizontal="center"/>
    </xf>
    <xf numFmtId="0" fontId="15" fillId="5" borderId="63" xfId="0" applyFont="1" applyFill="1" applyBorder="1" applyAlignment="1">
      <alignment horizontal="center" vertical="center" wrapText="1"/>
    </xf>
    <xf numFmtId="0" fontId="12" fillId="0" borderId="3" xfId="0" applyFont="1" applyFill="1" applyBorder="1" applyAlignment="1">
      <alignment horizontal="center" vertical="center" wrapText="1"/>
    </xf>
    <xf numFmtId="1" fontId="12" fillId="0" borderId="3" xfId="0" applyNumberFormat="1" applyFont="1" applyFill="1" applyBorder="1" applyAlignment="1">
      <alignment horizontal="center" vertical="center" wrapText="1"/>
    </xf>
    <xf numFmtId="1" fontId="12" fillId="0" borderId="61" xfId="0" applyNumberFormat="1" applyFont="1" applyFill="1" applyBorder="1" applyAlignment="1">
      <alignment horizontal="center" vertical="center" wrapText="1"/>
    </xf>
    <xf numFmtId="0" fontId="15" fillId="5" borderId="10" xfId="0" applyFont="1" applyFill="1" applyBorder="1" applyAlignment="1">
      <alignment horizontal="center" vertical="center" wrapText="1"/>
    </xf>
    <xf numFmtId="0" fontId="15" fillId="5" borderId="54" xfId="0" applyFont="1" applyFill="1" applyBorder="1" applyAlignment="1">
      <alignment horizontal="center" vertical="center" wrapText="1"/>
    </xf>
    <xf numFmtId="0" fontId="12" fillId="0" borderId="2" xfId="0" applyFont="1" applyFill="1" applyBorder="1" applyAlignment="1">
      <alignment horizontal="center" vertical="center" wrapText="1"/>
    </xf>
    <xf numFmtId="1" fontId="12" fillId="0" borderId="2" xfId="0" applyNumberFormat="1" applyFont="1" applyFill="1" applyBorder="1" applyAlignment="1">
      <alignment horizontal="center" vertical="center" wrapText="1"/>
    </xf>
    <xf numFmtId="1" fontId="12" fillId="0" borderId="13" xfId="0" applyNumberFormat="1" applyFont="1" applyFill="1" applyBorder="1" applyAlignment="1">
      <alignment horizontal="center" vertical="center" wrapText="1"/>
    </xf>
    <xf numFmtId="0" fontId="12" fillId="0" borderId="25" xfId="0" applyFont="1" applyBorder="1" applyAlignment="1">
      <alignment horizontal="center" vertical="center" wrapText="1"/>
    </xf>
    <xf numFmtId="0" fontId="16" fillId="6" borderId="34" xfId="0" applyFont="1" applyFill="1" applyBorder="1" applyAlignment="1">
      <alignment horizontal="center"/>
    </xf>
    <xf numFmtId="164" fontId="12" fillId="0" borderId="6" xfId="0" applyNumberFormat="1" applyFont="1" applyBorder="1" applyAlignment="1">
      <alignment horizontal="center" vertical="center" wrapText="1"/>
    </xf>
    <xf numFmtId="164" fontId="12" fillId="0" borderId="46" xfId="0" applyNumberFormat="1" applyFont="1" applyBorder="1" applyAlignment="1">
      <alignment horizontal="center" vertical="center" wrapText="1"/>
    </xf>
    <xf numFmtId="164" fontId="12" fillId="0" borderId="8" xfId="0" applyNumberFormat="1" applyFont="1" applyBorder="1" applyAlignment="1">
      <alignment horizontal="center" vertical="center" wrapText="1"/>
    </xf>
    <xf numFmtId="0" fontId="12" fillId="0" borderId="1" xfId="0" applyFont="1" applyBorder="1" applyAlignment="1">
      <alignment horizontal="left" vertical="top" wrapText="1"/>
    </xf>
    <xf numFmtId="164" fontId="12" fillId="0" borderId="7" xfId="0" applyNumberFormat="1" applyFont="1" applyFill="1" applyBorder="1" applyAlignment="1">
      <alignment horizontal="center" vertical="center" wrapText="1"/>
    </xf>
    <xf numFmtId="164" fontId="12" fillId="0" borderId="9" xfId="0" applyNumberFormat="1" applyFont="1" applyFill="1" applyBorder="1" applyAlignment="1">
      <alignment horizontal="center" vertical="center" wrapText="1"/>
    </xf>
    <xf numFmtId="0" fontId="12" fillId="0" borderId="53" xfId="0" applyFont="1" applyBorder="1" applyAlignment="1">
      <alignment vertical="center" wrapText="1"/>
    </xf>
    <xf numFmtId="0" fontId="8" fillId="0" borderId="70" xfId="0" applyFont="1" applyBorder="1" applyAlignment="1">
      <alignment horizontal="center" vertical="center" wrapText="1"/>
    </xf>
    <xf numFmtId="0" fontId="8" fillId="0" borderId="47" xfId="0" applyFont="1" applyBorder="1" applyAlignment="1">
      <alignment horizontal="center" vertical="center" wrapText="1"/>
    </xf>
    <xf numFmtId="0" fontId="8" fillId="0" borderId="32" xfId="0" applyFont="1" applyBorder="1" applyAlignment="1">
      <alignment horizontal="center" vertical="center" wrapText="1"/>
    </xf>
    <xf numFmtId="0" fontId="8" fillId="0" borderId="62" xfId="0" applyFont="1" applyBorder="1" applyAlignment="1">
      <alignment horizontal="center" vertical="center" wrapText="1"/>
    </xf>
    <xf numFmtId="0" fontId="8" fillId="0" borderId="51" xfId="0" applyFont="1" applyBorder="1" applyAlignment="1">
      <alignment horizontal="center" vertical="center" wrapText="1"/>
    </xf>
    <xf numFmtId="0" fontId="8" fillId="0" borderId="10" xfId="0" applyFont="1" applyBorder="1" applyAlignment="1">
      <alignment horizontal="left" vertical="center" wrapText="1"/>
    </xf>
    <xf numFmtId="0" fontId="8" fillId="0" borderId="71" xfId="0" applyFont="1" applyBorder="1" applyAlignment="1">
      <alignment horizontal="left" vertical="center" wrapText="1"/>
    </xf>
    <xf numFmtId="0" fontId="8" fillId="0" borderId="72" xfId="0" applyFont="1" applyBorder="1" applyAlignment="1">
      <alignment horizontal="left" vertical="center" wrapText="1"/>
    </xf>
    <xf numFmtId="0" fontId="24" fillId="7" borderId="0" xfId="0" applyFont="1" applyFill="1" applyBorder="1" applyAlignment="1">
      <alignment horizontal="left" vertical="center" wrapText="1"/>
    </xf>
    <xf numFmtId="0" fontId="24" fillId="7" borderId="31" xfId="0" applyFont="1" applyFill="1" applyBorder="1" applyAlignment="1">
      <alignment horizontal="left" vertical="center" wrapText="1"/>
    </xf>
    <xf numFmtId="0" fontId="13" fillId="0" borderId="14" xfId="0" applyFont="1" applyBorder="1" applyAlignment="1">
      <alignment horizontal="left" vertical="center" wrapText="1"/>
    </xf>
    <xf numFmtId="0" fontId="13" fillId="0" borderId="6" xfId="0" applyFont="1" applyBorder="1" applyAlignment="1">
      <alignment horizontal="left" vertical="center" wrapText="1"/>
    </xf>
    <xf numFmtId="0" fontId="13" fillId="0" borderId="8" xfId="0" applyFont="1" applyBorder="1" applyAlignment="1">
      <alignment horizontal="left" vertical="center" wrapText="1"/>
    </xf>
    <xf numFmtId="0" fontId="8" fillId="0" borderId="14" xfId="0" applyFont="1" applyBorder="1" applyAlignment="1">
      <alignment horizontal="left" vertical="center" wrapText="1"/>
    </xf>
    <xf numFmtId="0" fontId="8" fillId="0" borderId="6" xfId="0" applyFont="1" applyBorder="1" applyAlignment="1">
      <alignment horizontal="left" vertical="center" wrapText="1"/>
    </xf>
    <xf numFmtId="0" fontId="8" fillId="0" borderId="8" xfId="0" applyFont="1" applyBorder="1" applyAlignment="1">
      <alignment horizontal="left" vertical="center" wrapText="1"/>
    </xf>
    <xf numFmtId="0" fontId="8" fillId="0" borderId="1" xfId="0" applyFont="1" applyBorder="1" applyAlignment="1">
      <alignment horizontal="center" vertical="center" wrapText="1"/>
    </xf>
    <xf numFmtId="0" fontId="13" fillId="0" borderId="15" xfId="0" applyFont="1" applyBorder="1" applyAlignment="1">
      <alignment horizontal="center" vertical="center"/>
    </xf>
    <xf numFmtId="0" fontId="13" fillId="0" borderId="1" xfId="0" applyFont="1" applyBorder="1" applyAlignment="1">
      <alignment horizontal="center" vertical="center"/>
    </xf>
    <xf numFmtId="0" fontId="13" fillId="0" borderId="17" xfId="0" applyFont="1" applyBorder="1" applyAlignment="1">
      <alignment horizontal="center" vertical="center"/>
    </xf>
    <xf numFmtId="0" fontId="8" fillId="0" borderId="15" xfId="0" applyFont="1" applyBorder="1" applyAlignment="1">
      <alignment horizontal="center" vertical="center" wrapText="1"/>
    </xf>
    <xf numFmtId="0" fontId="8" fillId="0" borderId="17" xfId="0" applyFont="1" applyBorder="1" applyAlignment="1">
      <alignment horizontal="center" vertical="center" wrapText="1"/>
    </xf>
    <xf numFmtId="0" fontId="0" fillId="0" borderId="13" xfId="0" applyBorder="1" applyAlignment="1">
      <alignment horizontal="center"/>
    </xf>
    <xf numFmtId="0" fontId="0" fillId="0" borderId="33" xfId="0" applyBorder="1" applyAlignment="1">
      <alignment horizontal="center"/>
    </xf>
    <xf numFmtId="0" fontId="0" fillId="0" borderId="61" xfId="0" applyBorder="1" applyAlignment="1">
      <alignment horizontal="center"/>
    </xf>
    <xf numFmtId="0" fontId="0" fillId="0" borderId="2" xfId="0" applyBorder="1" applyAlignment="1">
      <alignment horizontal="center"/>
    </xf>
    <xf numFmtId="0" fontId="0" fillId="0" borderId="23" xfId="0" applyBorder="1" applyAlignment="1">
      <alignment horizontal="center"/>
    </xf>
    <xf numFmtId="0" fontId="0" fillId="0" borderId="3" xfId="0" applyBorder="1" applyAlignment="1">
      <alignment horizontal="center"/>
    </xf>
    <xf numFmtId="0" fontId="0" fillId="0" borderId="44"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14" fillId="5" borderId="4" xfId="0" applyFont="1" applyFill="1" applyBorder="1" applyAlignment="1">
      <alignment horizontal="center"/>
    </xf>
    <xf numFmtId="0" fontId="14" fillId="5" borderId="24" xfId="0" applyFont="1" applyFill="1" applyBorder="1" applyAlignment="1">
      <alignment horizontal="center"/>
    </xf>
    <xf numFmtId="0" fontId="14" fillId="5" borderId="5" xfId="0" applyFont="1" applyFill="1" applyBorder="1" applyAlignment="1">
      <alignment horizontal="center"/>
    </xf>
    <xf numFmtId="0" fontId="14" fillId="5" borderId="29" xfId="0" applyFont="1" applyFill="1" applyBorder="1" applyAlignment="1">
      <alignment horizontal="left" wrapText="1"/>
    </xf>
    <xf numFmtId="0" fontId="14" fillId="5" borderId="34" xfId="0" applyFont="1" applyFill="1" applyBorder="1" applyAlignment="1">
      <alignment horizontal="left" wrapText="1"/>
    </xf>
    <xf numFmtId="0" fontId="14" fillId="5" borderId="37" xfId="0" applyFont="1" applyFill="1" applyBorder="1" applyAlignment="1">
      <alignment horizontal="left"/>
    </xf>
    <xf numFmtId="0" fontId="17" fillId="4" borderId="29" xfId="0" applyFont="1" applyFill="1" applyBorder="1" applyAlignment="1">
      <alignment horizontal="left"/>
    </xf>
    <xf numFmtId="0" fontId="17" fillId="4" borderId="34" xfId="0" applyFont="1" applyFill="1" applyBorder="1" applyAlignment="1">
      <alignment horizontal="left"/>
    </xf>
    <xf numFmtId="0" fontId="14" fillId="5" borderId="29" xfId="0" applyFont="1" applyFill="1" applyBorder="1" applyAlignment="1">
      <alignment horizontal="center"/>
    </xf>
    <xf numFmtId="0" fontId="14" fillId="5" borderId="34" xfId="0" applyFont="1" applyFill="1" applyBorder="1" applyAlignment="1">
      <alignment horizontal="center"/>
    </xf>
    <xf numFmtId="0" fontId="14" fillId="5" borderId="37" xfId="0" applyFont="1" applyFill="1" applyBorder="1" applyAlignment="1">
      <alignment horizontal="center"/>
    </xf>
    <xf numFmtId="0" fontId="15" fillId="6" borderId="29" xfId="0" applyFont="1" applyFill="1" applyBorder="1" applyAlignment="1">
      <alignment horizontal="center" vertical="center" wrapText="1"/>
    </xf>
    <xf numFmtId="0" fontId="15" fillId="6" borderId="34" xfId="0" applyFont="1" applyFill="1" applyBorder="1" applyAlignment="1">
      <alignment horizontal="center" vertical="center" wrapText="1"/>
    </xf>
    <xf numFmtId="0" fontId="15" fillId="6" borderId="37" xfId="0" applyFont="1" applyFill="1" applyBorder="1" applyAlignment="1">
      <alignment horizontal="center" vertical="center" wrapText="1"/>
    </xf>
    <xf numFmtId="0" fontId="15" fillId="6" borderId="10" xfId="0" applyFont="1" applyFill="1" applyBorder="1" applyAlignment="1">
      <alignment horizontal="center" vertical="center" wrapText="1"/>
    </xf>
    <xf numFmtId="0" fontId="15" fillId="6" borderId="24" xfId="0" applyFont="1" applyFill="1" applyBorder="1" applyAlignment="1">
      <alignment horizontal="center" vertical="center" wrapText="1"/>
    </xf>
    <xf numFmtId="0" fontId="15" fillId="6" borderId="4" xfId="0" applyFont="1" applyFill="1" applyBorder="1" applyAlignment="1">
      <alignment horizontal="center" vertical="center" wrapText="1"/>
    </xf>
    <xf numFmtId="0" fontId="15" fillId="6" borderId="5" xfId="0" applyFont="1" applyFill="1" applyBorder="1" applyAlignment="1">
      <alignment horizontal="center" vertical="center" wrapText="1"/>
    </xf>
    <xf numFmtId="0" fontId="15" fillId="6" borderId="35" xfId="0" applyFont="1" applyFill="1" applyBorder="1" applyAlignment="1">
      <alignment horizontal="center" vertical="center" wrapText="1"/>
    </xf>
    <xf numFmtId="0" fontId="15" fillId="6" borderId="60" xfId="0" applyFont="1" applyFill="1" applyBorder="1" applyAlignment="1">
      <alignment horizontal="center" vertical="center" wrapText="1"/>
    </xf>
    <xf numFmtId="0" fontId="16" fillId="6" borderId="42" xfId="0" applyFont="1" applyFill="1" applyBorder="1" applyAlignment="1">
      <alignment horizontal="center" vertical="center"/>
    </xf>
    <xf numFmtId="0" fontId="16" fillId="6" borderId="49" xfId="0" applyFont="1" applyFill="1" applyBorder="1" applyAlignment="1">
      <alignment horizontal="center" vertical="center"/>
    </xf>
    <xf numFmtId="0" fontId="16" fillId="6" borderId="41" xfId="0" applyFont="1" applyFill="1" applyBorder="1" applyAlignment="1">
      <alignment horizontal="center" vertical="center"/>
    </xf>
    <xf numFmtId="0" fontId="16" fillId="6" borderId="34" xfId="0" applyFont="1" applyFill="1" applyBorder="1" applyAlignment="1">
      <alignment horizontal="center" vertical="center"/>
    </xf>
    <xf numFmtId="0" fontId="16" fillId="6" borderId="37" xfId="0" applyFont="1" applyFill="1" applyBorder="1" applyAlignment="1">
      <alignment horizontal="center" vertical="center"/>
    </xf>
    <xf numFmtId="0" fontId="14" fillId="6" borderId="34" xfId="0" applyFont="1" applyFill="1" applyBorder="1" applyAlignment="1">
      <alignment horizontal="center"/>
    </xf>
    <xf numFmtId="0" fontId="16" fillId="6" borderId="29" xfId="0" applyFont="1" applyFill="1" applyBorder="1" applyAlignment="1">
      <alignment horizontal="center" vertical="center"/>
    </xf>
    <xf numFmtId="0" fontId="14" fillId="6" borderId="29" xfId="0" applyFont="1" applyFill="1" applyBorder="1" applyAlignment="1">
      <alignment horizontal="center"/>
    </xf>
    <xf numFmtId="0" fontId="14" fillId="6" borderId="37" xfId="0" applyFont="1" applyFill="1" applyBorder="1" applyAlignment="1">
      <alignment horizontal="center"/>
    </xf>
    <xf numFmtId="0" fontId="16" fillId="6" borderId="58" xfId="0" applyFont="1" applyFill="1" applyBorder="1" applyAlignment="1">
      <alignment horizontal="center"/>
    </xf>
    <xf numFmtId="0" fontId="16" fillId="6" borderId="49" xfId="0" applyFont="1" applyFill="1" applyBorder="1" applyAlignment="1">
      <alignment horizontal="center"/>
    </xf>
    <xf numFmtId="0" fontId="16" fillId="6" borderId="59" xfId="0" applyFont="1" applyFill="1" applyBorder="1" applyAlignment="1">
      <alignment horizontal="center"/>
    </xf>
    <xf numFmtId="0" fontId="16" fillId="6" borderId="38" xfId="0" applyFont="1" applyFill="1" applyBorder="1" applyAlignment="1">
      <alignment horizontal="center" vertical="center"/>
    </xf>
    <xf numFmtId="0" fontId="16" fillId="6" borderId="4" xfId="0" applyFont="1" applyFill="1" applyBorder="1" applyAlignment="1">
      <alignment horizontal="center" vertical="center"/>
    </xf>
    <xf numFmtId="0" fontId="14" fillId="5" borderId="43" xfId="0" applyFont="1" applyFill="1" applyBorder="1" applyAlignment="1">
      <alignment horizontal="center" vertical="center" wrapText="1"/>
    </xf>
    <xf numFmtId="0" fontId="14" fillId="5" borderId="63" xfId="0" applyFont="1" applyFill="1" applyBorder="1" applyAlignment="1">
      <alignment horizontal="center" vertical="center" wrapText="1"/>
    </xf>
    <xf numFmtId="0" fontId="16" fillId="6" borderId="24" xfId="0" applyFont="1" applyFill="1" applyBorder="1" applyAlignment="1">
      <alignment horizontal="center" vertical="center"/>
    </xf>
    <xf numFmtId="0" fontId="16" fillId="6" borderId="5" xfId="0" applyFont="1" applyFill="1" applyBorder="1" applyAlignment="1">
      <alignment horizontal="center" vertical="center"/>
    </xf>
    <xf numFmtId="0" fontId="2" fillId="0" borderId="1" xfId="0" applyFont="1" applyBorder="1" applyAlignment="1">
      <alignment horizontal="center" vertical="center"/>
    </xf>
    <xf numFmtId="0" fontId="0" fillId="0" borderId="2" xfId="0"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008000"/>
      <color rgb="FF0000FF"/>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22075765529308694"/>
          <c:y val="0.1226851851851862"/>
          <c:w val="0.46388888888889518"/>
          <c:h val="0.77314814814815525"/>
        </c:manualLayout>
      </c:layout>
      <c:pieChart>
        <c:varyColors val="1"/>
        <c:ser>
          <c:idx val="0"/>
          <c:order val="0"/>
          <c:dLbls>
            <c:dLblPos val="bestFit"/>
            <c:showLegendKey val="1"/>
            <c:showCatName val="1"/>
            <c:showPercent val="1"/>
            <c:showLeaderLines val="1"/>
          </c:dLbls>
          <c:cat>
            <c:strRef>
              <c:f>Summary!$A$49:$A$55</c:f>
              <c:strCache>
                <c:ptCount val="7"/>
                <c:pt idx="0">
                  <c:v>Requirement </c:v>
                </c:pt>
                <c:pt idx="1">
                  <c:v>Design</c:v>
                </c:pt>
                <c:pt idx="2">
                  <c:v>Coding</c:v>
                </c:pt>
                <c:pt idx="3">
                  <c:v>Testing (Plan and Execution)</c:v>
                </c:pt>
                <c:pt idx="4">
                  <c:v>Environment Setup</c:v>
                </c:pt>
                <c:pt idx="5">
                  <c:v>Other Activities</c:v>
                </c:pt>
                <c:pt idx="6">
                  <c:v>ITSA Activities</c:v>
                </c:pt>
              </c:strCache>
            </c:strRef>
          </c:cat>
          <c:val>
            <c:numRef>
              <c:f>Summary!$G$49:$G$55</c:f>
              <c:numCache>
                <c:formatCode>0</c:formatCode>
                <c:ptCount val="7"/>
                <c:pt idx="0">
                  <c:v>3.9411764705882351</c:v>
                </c:pt>
                <c:pt idx="1">
                  <c:v>6</c:v>
                </c:pt>
                <c:pt idx="2">
                  <c:v>10.25</c:v>
                </c:pt>
                <c:pt idx="3">
                  <c:v>15.921568627450981</c:v>
                </c:pt>
                <c:pt idx="4">
                  <c:v>0</c:v>
                </c:pt>
                <c:pt idx="5">
                  <c:v>0</c:v>
                </c:pt>
                <c:pt idx="6">
                  <c:v>0</c:v>
                </c:pt>
              </c:numCache>
            </c:numRef>
          </c:val>
        </c:ser>
        <c:firstSliceAng val="0"/>
      </c:pieChart>
    </c:plotArea>
    <c:plotVisOnly val="1"/>
    <c:dispBlanksAs val="zero"/>
  </c:chart>
  <c:printSettings>
    <c:headerFooter/>
    <c:pageMargins b="0.75000000000000566" l="0.70000000000000062" r="0.70000000000000062" t="0.75000000000000566"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127187</xdr:colOff>
      <xdr:row>59</xdr:row>
      <xdr:rowOff>31935</xdr:rowOff>
    </xdr:from>
    <xdr:to>
      <xdr:col>7</xdr:col>
      <xdr:colOff>235323</xdr:colOff>
      <xdr:row>81</xdr:row>
      <xdr:rowOff>22412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M145"/>
  <sheetViews>
    <sheetView showGridLines="0" zoomScale="85" zoomScaleNormal="85" workbookViewId="0">
      <pane xSplit="3" ySplit="9" topLeftCell="D10" activePane="bottomRight" state="frozen"/>
      <selection pane="topRight" activeCell="C1" sqref="C1"/>
      <selection pane="bottomLeft" activeCell="A3" sqref="A3"/>
      <selection pane="bottomRight" activeCell="C26" sqref="C26"/>
    </sheetView>
  </sheetViews>
  <sheetFormatPr defaultRowHeight="15"/>
  <cols>
    <col min="1" max="2" width="29" customWidth="1"/>
    <col min="3" max="3" width="42.42578125" bestFit="1" customWidth="1"/>
    <col min="4" max="4" width="17.7109375" customWidth="1"/>
    <col min="5" max="5" width="9.28515625" style="25" customWidth="1"/>
    <col min="6" max="6" width="13.140625" style="25" customWidth="1"/>
    <col min="7" max="7" width="11.5703125" style="25" customWidth="1"/>
    <col min="8" max="8" width="9.5703125" style="1" customWidth="1"/>
    <col min="9" max="9" width="9.85546875" customWidth="1"/>
    <col min="11" max="11" width="12.85546875" style="54" customWidth="1"/>
    <col min="12" max="12" width="11.5703125" customWidth="1"/>
    <col min="13" max="13" width="9.5703125" customWidth="1"/>
  </cols>
  <sheetData>
    <row r="1" spans="1:13" ht="21.75" thickBot="1">
      <c r="A1" s="285" t="s">
        <v>231</v>
      </c>
      <c r="B1" s="286"/>
      <c r="C1" s="286"/>
      <c r="D1" s="273"/>
      <c r="E1" s="274"/>
      <c r="F1" s="274"/>
      <c r="G1" s="274"/>
      <c r="H1" s="275"/>
      <c r="I1" s="273"/>
      <c r="J1" s="274"/>
      <c r="K1" s="274"/>
      <c r="L1" s="274"/>
      <c r="M1" s="275"/>
    </row>
    <row r="2" spans="1:13" ht="21">
      <c r="A2" s="153"/>
      <c r="B2" s="153"/>
      <c r="C2" s="153"/>
      <c r="D2" s="150"/>
      <c r="E2" s="150"/>
      <c r="F2" s="150"/>
      <c r="G2" s="150"/>
      <c r="H2" s="151"/>
      <c r="I2" s="149"/>
      <c r="J2" s="150"/>
      <c r="K2" s="150"/>
      <c r="L2" s="150"/>
      <c r="M2" s="151"/>
    </row>
    <row r="3" spans="1:13">
      <c r="A3" s="152" t="s">
        <v>210</v>
      </c>
      <c r="B3" s="152" t="s">
        <v>248</v>
      </c>
      <c r="C3" s="152"/>
      <c r="D3" s="150"/>
      <c r="E3" s="150"/>
      <c r="F3" s="150"/>
      <c r="G3" s="150"/>
      <c r="H3" s="151"/>
      <c r="I3" s="149"/>
      <c r="J3" s="150"/>
      <c r="K3" s="150"/>
      <c r="L3" s="150"/>
      <c r="M3" s="151"/>
    </row>
    <row r="4" spans="1:13">
      <c r="A4" s="152" t="s">
        <v>211</v>
      </c>
      <c r="B4" s="152" t="s">
        <v>248</v>
      </c>
      <c r="C4" s="152"/>
      <c r="D4" s="150"/>
      <c r="E4" s="150"/>
      <c r="F4" s="150"/>
      <c r="G4" s="150"/>
      <c r="H4" s="151"/>
      <c r="I4" s="149"/>
      <c r="J4" s="150"/>
      <c r="K4" s="150"/>
      <c r="L4" s="150"/>
      <c r="M4" s="151"/>
    </row>
    <row r="5" spans="1:13" ht="15.75" thickBot="1">
      <c r="A5" s="152" t="s">
        <v>212</v>
      </c>
      <c r="B5" s="152" t="s">
        <v>248</v>
      </c>
      <c r="C5" s="152"/>
      <c r="D5" s="150"/>
      <c r="E5" s="150"/>
      <c r="F5" s="150"/>
      <c r="G5" s="150"/>
      <c r="H5" s="151"/>
      <c r="I5" s="149"/>
      <c r="J5" s="150"/>
      <c r="K5" s="150"/>
      <c r="L5" s="150"/>
      <c r="M5" s="151"/>
    </row>
    <row r="6" spans="1:13" ht="15.75" thickBot="1">
      <c r="A6" s="63"/>
      <c r="B6" s="34"/>
      <c r="C6" s="34"/>
      <c r="D6" s="276"/>
      <c r="E6" s="277"/>
      <c r="F6" s="277"/>
      <c r="G6" s="277"/>
      <c r="H6" s="278"/>
      <c r="I6" s="270"/>
      <c r="J6" s="271"/>
      <c r="K6" s="271"/>
      <c r="L6" s="271"/>
      <c r="M6" s="272"/>
    </row>
    <row r="7" spans="1:13" ht="15.75" thickBot="1">
      <c r="A7" s="63"/>
      <c r="B7" s="34"/>
      <c r="C7" s="175" t="s">
        <v>215</v>
      </c>
      <c r="D7" s="176"/>
      <c r="E7" s="177"/>
      <c r="F7" s="177"/>
      <c r="G7" s="177"/>
      <c r="H7" s="178"/>
      <c r="I7" s="174"/>
      <c r="J7" s="174"/>
      <c r="K7" s="174"/>
      <c r="L7" s="174"/>
      <c r="M7" s="174"/>
    </row>
    <row r="8" spans="1:13" ht="15.75" thickBot="1">
      <c r="A8" s="282" t="s">
        <v>153</v>
      </c>
      <c r="B8" s="283"/>
      <c r="C8" s="284"/>
      <c r="D8" s="279" t="s">
        <v>249</v>
      </c>
      <c r="E8" s="280"/>
      <c r="F8" s="280"/>
      <c r="G8" s="280"/>
      <c r="H8" s="281"/>
      <c r="I8" s="287" t="s">
        <v>250</v>
      </c>
      <c r="J8" s="288"/>
      <c r="K8" s="288"/>
      <c r="L8" s="288"/>
      <c r="M8" s="289"/>
    </row>
    <row r="9" spans="1:13" ht="42.75" customHeight="1" thickBot="1">
      <c r="A9" s="157" t="s">
        <v>106</v>
      </c>
      <c r="B9" s="158" t="s">
        <v>199</v>
      </c>
      <c r="C9" s="157" t="s">
        <v>107</v>
      </c>
      <c r="D9" s="159" t="s">
        <v>108</v>
      </c>
      <c r="E9" s="160" t="s">
        <v>109</v>
      </c>
      <c r="F9" s="161" t="s">
        <v>110</v>
      </c>
      <c r="G9" s="160" t="s">
        <v>156</v>
      </c>
      <c r="H9" s="162" t="s">
        <v>111</v>
      </c>
      <c r="I9" s="159" t="s">
        <v>108</v>
      </c>
      <c r="J9" s="160" t="s">
        <v>109</v>
      </c>
      <c r="K9" s="163" t="s">
        <v>110</v>
      </c>
      <c r="L9" s="160" t="s">
        <v>156</v>
      </c>
      <c r="M9" s="162" t="s">
        <v>111</v>
      </c>
    </row>
    <row r="10" spans="1:13">
      <c r="A10" s="261" t="s">
        <v>120</v>
      </c>
      <c r="B10" s="250"/>
      <c r="C10" s="193" t="s">
        <v>128</v>
      </c>
      <c r="D10" s="194" t="s">
        <v>32</v>
      </c>
      <c r="E10" s="156">
        <f>LOOKUP(D10,HOURS!$A$4:$A$8,HOURS!$B$4:$B$8)</f>
        <v>1.9607843137254901</v>
      </c>
      <c r="F10" s="155">
        <v>1</v>
      </c>
      <c r="G10" s="156">
        <f>E10*F10</f>
        <v>1.9607843137254901</v>
      </c>
      <c r="H10" s="206"/>
      <c r="I10" s="194" t="s">
        <v>32</v>
      </c>
      <c r="J10" s="156">
        <f>LOOKUP(I10,HOURS!$A$4:$A$8,HOURS!$B$4:$B$8)</f>
        <v>1.9607843137254901</v>
      </c>
      <c r="K10" s="155">
        <v>0.5</v>
      </c>
      <c r="L10" s="156">
        <f>J10*K10</f>
        <v>0.98039215686274506</v>
      </c>
      <c r="M10" s="154"/>
    </row>
    <row r="11" spans="1:13">
      <c r="A11" s="262"/>
      <c r="B11" s="251"/>
      <c r="C11" s="197" t="s">
        <v>176</v>
      </c>
      <c r="D11" s="198" t="s">
        <v>33</v>
      </c>
      <c r="E11" s="57">
        <f>LOOKUP(D11,HOURS!$A$4:$A$8,HOURS!$C$4:$C$8)</f>
        <v>8</v>
      </c>
      <c r="F11" s="58">
        <v>1</v>
      </c>
      <c r="G11" s="57">
        <f t="shared" ref="G11:G39" si="0">E11*F11</f>
        <v>8</v>
      </c>
      <c r="H11" s="199"/>
      <c r="I11" s="198" t="s">
        <v>83</v>
      </c>
      <c r="J11" s="57">
        <f>LOOKUP(I11,HOURS!$A$4:$A$8,HOURS!$C$4:$C$8)</f>
        <v>0</v>
      </c>
      <c r="K11" s="58">
        <v>1</v>
      </c>
      <c r="L11" s="57">
        <f t="shared" ref="L11:L39" si="1">J11*K11</f>
        <v>0</v>
      </c>
      <c r="M11" s="3"/>
    </row>
    <row r="12" spans="1:13">
      <c r="A12" s="262"/>
      <c r="B12" s="251"/>
      <c r="C12" s="197" t="s">
        <v>112</v>
      </c>
      <c r="D12" s="198" t="s">
        <v>33</v>
      </c>
      <c r="E12" s="57">
        <f>LOOKUP(D12,HOURS!$A$4:$A$8,HOURS!$D$4:$D$8)</f>
        <v>8</v>
      </c>
      <c r="F12" s="58">
        <v>1</v>
      </c>
      <c r="G12" s="57">
        <f t="shared" si="0"/>
        <v>8</v>
      </c>
      <c r="H12" s="199"/>
      <c r="I12" s="198" t="s">
        <v>83</v>
      </c>
      <c r="J12" s="57">
        <f>LOOKUP(I12,HOURS!$A$4:$A$8,HOURS!$D$4:$D$8)</f>
        <v>0</v>
      </c>
      <c r="K12" s="58">
        <v>1</v>
      </c>
      <c r="L12" s="57">
        <f t="shared" si="1"/>
        <v>0</v>
      </c>
      <c r="M12" s="3"/>
    </row>
    <row r="13" spans="1:13">
      <c r="A13" s="262"/>
      <c r="B13" s="251"/>
      <c r="C13" s="197" t="s">
        <v>113</v>
      </c>
      <c r="D13" s="198" t="s">
        <v>84</v>
      </c>
      <c r="E13" s="57">
        <f>LOOKUP(D13,HOURS!$A$4:$A$8,HOURS!$E$4:$E$8)</f>
        <v>16</v>
      </c>
      <c r="F13" s="58">
        <v>1</v>
      </c>
      <c r="G13" s="57">
        <f t="shared" si="0"/>
        <v>16</v>
      </c>
      <c r="H13" s="199"/>
      <c r="I13" s="198" t="s">
        <v>83</v>
      </c>
      <c r="J13" s="57">
        <f>LOOKUP(I13,HOURS!$A$4:$A$8,HOURS!$E$4:$E$8)</f>
        <v>0</v>
      </c>
      <c r="K13" s="58">
        <v>1</v>
      </c>
      <c r="L13" s="57">
        <f t="shared" si="1"/>
        <v>0</v>
      </c>
      <c r="M13" s="3"/>
    </row>
    <row r="14" spans="1:13">
      <c r="A14" s="262"/>
      <c r="B14" s="251"/>
      <c r="C14" s="210" t="s">
        <v>45</v>
      </c>
      <c r="D14" s="198" t="s">
        <v>33</v>
      </c>
      <c r="E14" s="57">
        <f>LOOKUP(D14,HOURS!$A$4:$A$8,HOURS!$F$4:$F$8)</f>
        <v>9.8039215686274517</v>
      </c>
      <c r="F14" s="58">
        <v>1</v>
      </c>
      <c r="G14" s="57">
        <f t="shared" si="0"/>
        <v>9.8039215686274517</v>
      </c>
      <c r="H14" s="211"/>
      <c r="I14" s="198" t="s">
        <v>32</v>
      </c>
      <c r="J14" s="57">
        <f>LOOKUP(I14,HOURS!$A$4:$A$8,HOURS!$F$4:$F$8)</f>
        <v>1.9607843137254901</v>
      </c>
      <c r="K14" s="58">
        <v>1</v>
      </c>
      <c r="L14" s="57">
        <f t="shared" si="1"/>
        <v>1.9607843137254901</v>
      </c>
      <c r="M14" s="3"/>
    </row>
    <row r="15" spans="1:13" ht="15.75" thickBot="1">
      <c r="A15" s="263"/>
      <c r="B15" s="252"/>
      <c r="C15" s="212" t="s">
        <v>127</v>
      </c>
      <c r="D15" s="202" t="s">
        <v>33</v>
      </c>
      <c r="E15" s="103">
        <f>LOOKUP(D15,HOURS!$A$4:$A$8,HOURS!$G$4:$G$8)</f>
        <v>8</v>
      </c>
      <c r="F15" s="104">
        <v>1</v>
      </c>
      <c r="G15" s="103">
        <f t="shared" si="0"/>
        <v>8</v>
      </c>
      <c r="H15" s="213"/>
      <c r="I15" s="202" t="s">
        <v>32</v>
      </c>
      <c r="J15" s="103">
        <f>LOOKUP(I15,HOURS!$A$4:$A$8,HOURS!$G$4:$G$8)</f>
        <v>2</v>
      </c>
      <c r="K15" s="104">
        <v>0.5</v>
      </c>
      <c r="L15" s="103">
        <f t="shared" si="1"/>
        <v>1</v>
      </c>
      <c r="M15" s="62"/>
    </row>
    <row r="16" spans="1:13">
      <c r="A16" s="261" t="s">
        <v>96</v>
      </c>
      <c r="B16" s="268"/>
      <c r="C16" s="193" t="s">
        <v>266</v>
      </c>
      <c r="D16" s="194" t="s">
        <v>4</v>
      </c>
      <c r="E16" s="154">
        <f>LOOKUP(D16,HOURS!$A$4:$A$8,HOURS!$H$4:$H$8)</f>
        <v>4</v>
      </c>
      <c r="F16" s="155">
        <v>1</v>
      </c>
      <c r="G16" s="156">
        <f t="shared" si="0"/>
        <v>4</v>
      </c>
      <c r="H16" s="195"/>
      <c r="I16" s="194" t="s">
        <v>83</v>
      </c>
      <c r="J16" s="154">
        <f>LOOKUP(I16,HOURS!$A$4:$A$8,HOURS!$H$4:$H$8)</f>
        <v>0</v>
      </c>
      <c r="K16" s="155"/>
      <c r="L16" s="156">
        <f t="shared" si="1"/>
        <v>0</v>
      </c>
      <c r="M16" s="154"/>
    </row>
    <row r="17" spans="1:13">
      <c r="A17" s="262"/>
      <c r="B17" s="264"/>
      <c r="C17" s="197" t="s">
        <v>93</v>
      </c>
      <c r="D17" s="198" t="s">
        <v>33</v>
      </c>
      <c r="E17" s="3">
        <f>LOOKUP(D17,HOURS!$A$4:$A$8,HOURS!$I$4:$I$8)</f>
        <v>10</v>
      </c>
      <c r="F17" s="58">
        <v>1</v>
      </c>
      <c r="G17" s="57">
        <f t="shared" si="0"/>
        <v>10</v>
      </c>
      <c r="H17" s="199"/>
      <c r="I17" s="198" t="s">
        <v>32</v>
      </c>
      <c r="J17" s="3">
        <f>LOOKUP(I17,HOURS!$A$4:$A$8,HOURS!$I$4:$I$8)</f>
        <v>2</v>
      </c>
      <c r="K17" s="58">
        <v>1</v>
      </c>
      <c r="L17" s="57">
        <f t="shared" si="1"/>
        <v>2</v>
      </c>
      <c r="M17" s="3"/>
    </row>
    <row r="18" spans="1:13">
      <c r="A18" s="262"/>
      <c r="B18" s="264"/>
      <c r="C18" s="197" t="s">
        <v>222</v>
      </c>
      <c r="D18" s="198" t="s">
        <v>33</v>
      </c>
      <c r="E18" s="3">
        <f>LOOKUP(D18,HOURS!$A$4:$A$8,HOURS!$J$4:$J$8)</f>
        <v>8</v>
      </c>
      <c r="F18" s="58">
        <v>1</v>
      </c>
      <c r="G18" s="57">
        <f t="shared" si="0"/>
        <v>8</v>
      </c>
      <c r="H18" s="199"/>
      <c r="I18" s="198" t="s">
        <v>4</v>
      </c>
      <c r="J18" s="3">
        <f>LOOKUP(I18,HOURS!$A$4:$A$8,HOURS!$J$4:$J$8)</f>
        <v>4</v>
      </c>
      <c r="K18" s="58">
        <v>0.5</v>
      </c>
      <c r="L18" s="57">
        <f t="shared" si="1"/>
        <v>2</v>
      </c>
      <c r="M18" s="3"/>
    </row>
    <row r="19" spans="1:13" ht="15.75" thickBot="1">
      <c r="A19" s="263"/>
      <c r="B19" s="269"/>
      <c r="C19" s="201" t="s">
        <v>223</v>
      </c>
      <c r="D19" s="202" t="s">
        <v>33</v>
      </c>
      <c r="E19" s="62">
        <f>LOOKUP(D19,HOURS!$A$4:$A$8,HOURS!$K$4:$K$8)</f>
        <v>10</v>
      </c>
      <c r="F19" s="104">
        <v>1</v>
      </c>
      <c r="G19" s="103">
        <f t="shared" si="0"/>
        <v>10</v>
      </c>
      <c r="H19" s="203"/>
      <c r="I19" s="202" t="s">
        <v>32</v>
      </c>
      <c r="J19" s="62">
        <f>LOOKUP(I19,HOURS!$A$4:$A$8,HOURS!$K$4:$K$8)</f>
        <v>2</v>
      </c>
      <c r="K19" s="187">
        <v>1</v>
      </c>
      <c r="L19" s="103">
        <f t="shared" si="1"/>
        <v>2</v>
      </c>
      <c r="M19" s="204"/>
    </row>
    <row r="20" spans="1:13">
      <c r="A20" s="253" t="s">
        <v>272</v>
      </c>
      <c r="B20" s="251" t="s">
        <v>269</v>
      </c>
      <c r="C20" s="193" t="s">
        <v>265</v>
      </c>
      <c r="D20" s="194" t="s">
        <v>4</v>
      </c>
      <c r="E20" s="154">
        <f>LOOKUP(D20,HOURS!$A$4:$A$8,HOURS!$L$4:$L$8)</f>
        <v>4</v>
      </c>
      <c r="F20" s="155">
        <v>4</v>
      </c>
      <c r="G20" s="156">
        <f t="shared" si="0"/>
        <v>16</v>
      </c>
      <c r="H20" s="206"/>
      <c r="I20" s="194" t="s">
        <v>32</v>
      </c>
      <c r="J20" s="154">
        <f>LOOKUP(I20,HOURS!$A$4:$A$8,HOURS!$L$4:$L$8)</f>
        <v>2</v>
      </c>
      <c r="K20" s="155">
        <v>1</v>
      </c>
      <c r="L20" s="156">
        <f t="shared" si="1"/>
        <v>2</v>
      </c>
      <c r="M20" s="154"/>
    </row>
    <row r="21" spans="1:13">
      <c r="A21" s="254"/>
      <c r="B21" s="249"/>
      <c r="C21" s="197" t="s">
        <v>270</v>
      </c>
      <c r="D21" s="198" t="s">
        <v>4</v>
      </c>
      <c r="E21" s="3">
        <f>LOOKUP(D21,HOURS!$A$4:$A$8,HOURS!$M$4:$M$8)</f>
        <v>6</v>
      </c>
      <c r="F21" s="58">
        <v>4</v>
      </c>
      <c r="G21" s="57">
        <f t="shared" si="0"/>
        <v>24</v>
      </c>
      <c r="H21" s="199"/>
      <c r="I21" s="198" t="s">
        <v>83</v>
      </c>
      <c r="J21" s="3">
        <f>LOOKUP(I21,HOURS!$A$4:$A$8,HOURS!$M$4:$M$8)</f>
        <v>0</v>
      </c>
      <c r="K21" s="58">
        <v>0.5</v>
      </c>
      <c r="L21" s="57">
        <f t="shared" si="1"/>
        <v>0</v>
      </c>
      <c r="M21" s="3"/>
    </row>
    <row r="22" spans="1:13">
      <c r="A22" s="254"/>
      <c r="B22" s="248" t="s">
        <v>304</v>
      </c>
      <c r="C22" s="197" t="s">
        <v>303</v>
      </c>
      <c r="D22" s="198" t="s">
        <v>4</v>
      </c>
      <c r="E22" s="3">
        <f>LOOKUP(D22,HOURS!$A$4:$A$8,HOURS!$N$4:$N$8)</f>
        <v>2</v>
      </c>
      <c r="F22" s="58">
        <v>1</v>
      </c>
      <c r="G22" s="57">
        <f t="shared" si="0"/>
        <v>2</v>
      </c>
      <c r="H22" s="199"/>
      <c r="I22" s="198" t="s">
        <v>83</v>
      </c>
      <c r="J22" s="3">
        <f>LOOKUP(I22,HOURS!$A$4:$A$8,HOURS!$N$4:$N$8)</f>
        <v>0</v>
      </c>
      <c r="K22" s="58">
        <v>0</v>
      </c>
      <c r="L22" s="57">
        <f t="shared" si="1"/>
        <v>0</v>
      </c>
      <c r="M22" s="3"/>
    </row>
    <row r="23" spans="1:13">
      <c r="A23" s="254"/>
      <c r="B23" s="249"/>
      <c r="C23" s="197" t="s">
        <v>310</v>
      </c>
      <c r="D23" s="198" t="s">
        <v>33</v>
      </c>
      <c r="E23" s="3">
        <f>LOOKUP(D23,HOURS!$A$4:$A$8,HOURS!$O$4:$O$8)</f>
        <v>8</v>
      </c>
      <c r="F23" s="58">
        <v>4</v>
      </c>
      <c r="G23" s="57">
        <f t="shared" si="0"/>
        <v>32</v>
      </c>
      <c r="H23" s="199"/>
      <c r="I23" s="198" t="s">
        <v>83</v>
      </c>
      <c r="J23" s="3">
        <f>LOOKUP(I23,HOURS!$A$4:$A$8,HOURS!$O$4:$O$8)</f>
        <v>0</v>
      </c>
      <c r="K23" s="58">
        <v>0</v>
      </c>
      <c r="L23" s="57">
        <f t="shared" si="1"/>
        <v>0</v>
      </c>
      <c r="M23" s="3"/>
    </row>
    <row r="24" spans="1:13">
      <c r="A24" s="254"/>
      <c r="B24" s="264" t="s">
        <v>275</v>
      </c>
      <c r="C24" s="197" t="s">
        <v>282</v>
      </c>
      <c r="D24" s="198" t="s">
        <v>83</v>
      </c>
      <c r="E24" s="3">
        <f>LOOKUP(D24,HOURS!$A$4:$A$8,HOURS!$P$4:$P$8)</f>
        <v>0</v>
      </c>
      <c r="F24" s="58">
        <v>0</v>
      </c>
      <c r="G24" s="57">
        <f t="shared" si="0"/>
        <v>0</v>
      </c>
      <c r="H24" s="207"/>
      <c r="I24" s="198" t="s">
        <v>32</v>
      </c>
      <c r="J24" s="3">
        <f>LOOKUP(I24,HOURS!$A$4:$A$8,HOURS!$P$4:$P$8)</f>
        <v>0.5</v>
      </c>
      <c r="K24" s="58">
        <v>0.5</v>
      </c>
      <c r="L24" s="57">
        <f t="shared" si="1"/>
        <v>0.25</v>
      </c>
      <c r="M24" s="3"/>
    </row>
    <row r="25" spans="1:13" ht="15.75" thickBot="1">
      <c r="A25" s="255"/>
      <c r="B25" s="264"/>
      <c r="C25" s="197" t="s">
        <v>305</v>
      </c>
      <c r="D25" s="198" t="s">
        <v>32</v>
      </c>
      <c r="E25" s="3">
        <f>LOOKUP(D25,HOURS!$A$4:$A$8,HOURS!$Q$4:$Q$8)</f>
        <v>1</v>
      </c>
      <c r="F25" s="58">
        <v>0</v>
      </c>
      <c r="G25" s="57">
        <f t="shared" si="0"/>
        <v>0</v>
      </c>
      <c r="H25" s="207"/>
      <c r="I25" s="198" t="s">
        <v>83</v>
      </c>
      <c r="J25" s="3">
        <f>LOOKUP(I25,HOURS!$A$4:$A$8,HOURS!$Q$4:$Q$8)</f>
        <v>0</v>
      </c>
      <c r="K25" s="58">
        <v>1</v>
      </c>
      <c r="L25" s="57">
        <f t="shared" si="1"/>
        <v>0</v>
      </c>
      <c r="M25" s="3"/>
    </row>
    <row r="26" spans="1:13">
      <c r="A26" s="253" t="s">
        <v>273</v>
      </c>
      <c r="B26" s="250" t="s">
        <v>175</v>
      </c>
      <c r="C26" s="193" t="s">
        <v>274</v>
      </c>
      <c r="D26" s="194" t="s">
        <v>4</v>
      </c>
      <c r="E26" s="154">
        <f>LOOKUP(D26,HOURS!$A$4:$A$8,HOURS!$S$4:$S$8)</f>
        <v>16</v>
      </c>
      <c r="F26" s="155">
        <v>4</v>
      </c>
      <c r="G26" s="156">
        <f t="shared" si="0"/>
        <v>64</v>
      </c>
      <c r="H26" s="206"/>
      <c r="I26" s="194" t="s">
        <v>83</v>
      </c>
      <c r="J26" s="154">
        <f>LOOKUP(I26,HOURS!$A$4:$A$8,HOURS!$S$4:$S$8)</f>
        <v>0</v>
      </c>
      <c r="K26" s="155">
        <v>0</v>
      </c>
      <c r="L26" s="156">
        <f t="shared" si="1"/>
        <v>0</v>
      </c>
      <c r="M26" s="154"/>
    </row>
    <row r="27" spans="1:13">
      <c r="A27" s="254"/>
      <c r="B27" s="251"/>
      <c r="C27" s="197" t="s">
        <v>64</v>
      </c>
      <c r="D27" s="198" t="s">
        <v>33</v>
      </c>
      <c r="E27" s="56">
        <f>LOOKUP(D27,HOURS!$A$4:$A$8,HOURS!$T$4:$T$8)</f>
        <v>24</v>
      </c>
      <c r="F27" s="58">
        <v>1</v>
      </c>
      <c r="G27" s="57">
        <f t="shared" si="0"/>
        <v>24</v>
      </c>
      <c r="H27" s="199"/>
      <c r="I27" s="198" t="s">
        <v>83</v>
      </c>
      <c r="J27" s="56">
        <f>LOOKUP(I27,HOURS!$A$4:$A$8,HOURS!$T$4:$T$8)</f>
        <v>0</v>
      </c>
      <c r="K27" s="58">
        <v>0</v>
      </c>
      <c r="L27" s="57">
        <f t="shared" si="1"/>
        <v>0</v>
      </c>
      <c r="M27" s="3"/>
    </row>
    <row r="28" spans="1:13">
      <c r="A28" s="254"/>
      <c r="B28" s="251"/>
      <c r="C28" s="197" t="s">
        <v>174</v>
      </c>
      <c r="D28" s="198" t="s">
        <v>33</v>
      </c>
      <c r="E28" s="56">
        <f>LOOKUP(D28,HOURS!$A$4:$A$8,HOURS!$U$4:$U$8)</f>
        <v>24</v>
      </c>
      <c r="F28" s="58">
        <v>1</v>
      </c>
      <c r="G28" s="57">
        <f t="shared" si="0"/>
        <v>24</v>
      </c>
      <c r="H28" s="199"/>
      <c r="I28" s="198" t="s">
        <v>83</v>
      </c>
      <c r="J28" s="56">
        <f>LOOKUP(I28,HOURS!$A$4:$A$8,HOURS!$U$4:$U$8)</f>
        <v>0</v>
      </c>
      <c r="K28" s="58">
        <v>2</v>
      </c>
      <c r="L28" s="57">
        <f t="shared" si="1"/>
        <v>0</v>
      </c>
      <c r="M28" s="3"/>
    </row>
    <row r="29" spans="1:13">
      <c r="A29" s="254"/>
      <c r="B29" s="251"/>
      <c r="C29" s="197" t="s">
        <v>102</v>
      </c>
      <c r="D29" s="198" t="s">
        <v>33</v>
      </c>
      <c r="E29" s="56">
        <f>LOOKUP(D29,HOURS!$A$4:$A$8,HOURS!$V$4:$V$8)</f>
        <v>10</v>
      </c>
      <c r="F29" s="58">
        <v>1</v>
      </c>
      <c r="G29" s="57">
        <f t="shared" si="0"/>
        <v>10</v>
      </c>
      <c r="H29" s="199"/>
      <c r="I29" s="198" t="s">
        <v>83</v>
      </c>
      <c r="J29" s="56">
        <f>LOOKUP(I29,HOURS!$A$4:$A$8,HOURS!$V$4:$V$8)</f>
        <v>0</v>
      </c>
      <c r="K29" s="58">
        <v>0</v>
      </c>
      <c r="L29" s="57">
        <f t="shared" si="1"/>
        <v>0</v>
      </c>
      <c r="M29" s="3"/>
    </row>
    <row r="30" spans="1:13">
      <c r="A30" s="254"/>
      <c r="B30" s="251"/>
      <c r="C30" s="197" t="s">
        <v>103</v>
      </c>
      <c r="D30" s="198" t="s">
        <v>83</v>
      </c>
      <c r="E30" s="56">
        <f>LOOKUP(D30,HOURS!$A$4:$A$8,HOURS!$W$4:$W$8)</f>
        <v>0</v>
      </c>
      <c r="F30" s="58">
        <v>0</v>
      </c>
      <c r="G30" s="57">
        <f t="shared" si="0"/>
        <v>0</v>
      </c>
      <c r="H30" s="199"/>
      <c r="I30" s="198" t="s">
        <v>83</v>
      </c>
      <c r="J30" s="56">
        <f>LOOKUP(I30,HOURS!$A$4:$A$8,HOURS!$W$4:$W$8)</f>
        <v>0</v>
      </c>
      <c r="K30" s="58">
        <v>0</v>
      </c>
      <c r="L30" s="57">
        <f t="shared" si="1"/>
        <v>0</v>
      </c>
      <c r="M30" s="3"/>
    </row>
    <row r="31" spans="1:13" ht="15.75" thickBot="1">
      <c r="A31" s="255"/>
      <c r="B31" s="252"/>
      <c r="C31" s="197" t="s">
        <v>204</v>
      </c>
      <c r="D31" s="198" t="s">
        <v>4</v>
      </c>
      <c r="E31" s="147">
        <f>LOOKUP(D31,HOURS!$A$4:$A$8,HOURS!$Y$4:$Y$8)</f>
        <v>16</v>
      </c>
      <c r="F31" s="58">
        <v>4</v>
      </c>
      <c r="G31" s="57">
        <f t="shared" si="0"/>
        <v>64</v>
      </c>
      <c r="H31" s="199"/>
      <c r="I31" s="198" t="s">
        <v>32</v>
      </c>
      <c r="J31" s="147">
        <f>LOOKUP(I31,HOURS!$A$4:$A$8,HOURS!$Y$4:$Y$8)</f>
        <v>8</v>
      </c>
      <c r="K31" s="58">
        <v>1</v>
      </c>
      <c r="L31" s="57">
        <f t="shared" si="1"/>
        <v>8</v>
      </c>
      <c r="M31" s="3"/>
    </row>
    <row r="32" spans="1:13" ht="15" customHeight="1">
      <c r="A32" s="258" t="s">
        <v>138</v>
      </c>
      <c r="B32" s="265"/>
      <c r="C32" s="193" t="s">
        <v>73</v>
      </c>
      <c r="D32" s="196" t="s">
        <v>33</v>
      </c>
      <c r="E32" s="167">
        <f>LOOKUP(D32,HOURS!$A$4:$A$8,HOURS!$Z$4:$Z$8)</f>
        <v>8</v>
      </c>
      <c r="F32" s="155">
        <v>4</v>
      </c>
      <c r="G32" s="156">
        <f t="shared" si="0"/>
        <v>32</v>
      </c>
      <c r="H32" s="206"/>
      <c r="I32" s="194" t="s">
        <v>32</v>
      </c>
      <c r="J32" s="167">
        <f>LOOKUP(I32,HOURS!$A$4:$A$8,HOURS!$Z$4:$Z$8)</f>
        <v>1.9607843137254901</v>
      </c>
      <c r="K32" s="168">
        <v>2</v>
      </c>
      <c r="L32" s="156">
        <f t="shared" si="1"/>
        <v>3.9215686274509802</v>
      </c>
      <c r="M32" s="154"/>
    </row>
    <row r="33" spans="1:13">
      <c r="A33" s="259"/>
      <c r="B33" s="266"/>
      <c r="C33" s="197" t="s">
        <v>82</v>
      </c>
      <c r="D33" s="200" t="s">
        <v>4</v>
      </c>
      <c r="E33" s="147">
        <f>LOOKUP(D33,HOURS!$A$4:$A$8,HOURS!$AA$4:$AA$8)</f>
        <v>8</v>
      </c>
      <c r="F33" s="58">
        <v>1</v>
      </c>
      <c r="G33" s="57">
        <f t="shared" si="0"/>
        <v>8</v>
      </c>
      <c r="H33" s="199"/>
      <c r="I33" s="198" t="s">
        <v>32</v>
      </c>
      <c r="J33" s="147">
        <f>LOOKUP(I33,HOURS!$A$4:$A$8,HOURS!$AA$4:$AA$8)</f>
        <v>4</v>
      </c>
      <c r="K33" s="148">
        <v>3</v>
      </c>
      <c r="L33" s="57">
        <f t="shared" si="1"/>
        <v>12</v>
      </c>
      <c r="M33" s="3"/>
    </row>
    <row r="34" spans="1:13">
      <c r="A34" s="259"/>
      <c r="B34" s="266"/>
      <c r="C34" s="197" t="s">
        <v>224</v>
      </c>
      <c r="D34" s="200" t="s">
        <v>83</v>
      </c>
      <c r="E34" s="56">
        <f>LOOKUP(D34,HOURS!$A$4:$A$8,HOURS!$AB$4:$AB$8)</f>
        <v>0</v>
      </c>
      <c r="F34" s="58">
        <v>1</v>
      </c>
      <c r="G34" s="57">
        <f t="shared" si="0"/>
        <v>0</v>
      </c>
      <c r="H34" s="199"/>
      <c r="I34" s="198" t="s">
        <v>83</v>
      </c>
      <c r="J34" s="56">
        <f>LOOKUP(I34,HOURS!$A$4:$A$8,HOURS!$AB$4:$AB$8)</f>
        <v>0</v>
      </c>
      <c r="K34" s="58">
        <v>0.5</v>
      </c>
      <c r="L34" s="57">
        <f t="shared" si="1"/>
        <v>0</v>
      </c>
      <c r="M34" s="3"/>
    </row>
    <row r="35" spans="1:13" ht="15.75" thickBot="1">
      <c r="A35" s="260"/>
      <c r="B35" s="267"/>
      <c r="C35" s="201" t="s">
        <v>225</v>
      </c>
      <c r="D35" s="205" t="s">
        <v>83</v>
      </c>
      <c r="E35" s="61">
        <f>LOOKUP(D35,HOURS!$A$4:$A$8,HOURS!$AC$4:$AC$8)</f>
        <v>0</v>
      </c>
      <c r="F35" s="104">
        <v>1</v>
      </c>
      <c r="G35" s="103">
        <f t="shared" si="0"/>
        <v>0</v>
      </c>
      <c r="H35" s="203"/>
      <c r="I35" s="202" t="s">
        <v>83</v>
      </c>
      <c r="J35" s="61">
        <f>LOOKUP(I35,HOURS!$A$4:$A$8,HOURS!$AC$4:$AC$8)</f>
        <v>0</v>
      </c>
      <c r="K35" s="104">
        <v>0.5</v>
      </c>
      <c r="L35" s="103">
        <f t="shared" si="1"/>
        <v>0</v>
      </c>
      <c r="M35" s="62"/>
    </row>
    <row r="36" spans="1:13" ht="38.25">
      <c r="A36" s="192" t="s">
        <v>135</v>
      </c>
      <c r="B36" s="188"/>
      <c r="C36" s="193" t="s">
        <v>226</v>
      </c>
      <c r="D36" s="196" t="s">
        <v>83</v>
      </c>
      <c r="E36" s="167">
        <f>LOOKUP(D36,HOURS!$A$4:$A$8,HOURS!$AD$4:$AD$8)</f>
        <v>0</v>
      </c>
      <c r="F36" s="155">
        <v>1</v>
      </c>
      <c r="G36" s="156">
        <f t="shared" si="0"/>
        <v>0</v>
      </c>
      <c r="H36" s="208"/>
      <c r="I36" s="194" t="s">
        <v>83</v>
      </c>
      <c r="J36" s="167">
        <f>LOOKUP(I36,HOURS!$A$4:$A$8,HOURS!$AD$4:$AD$8)</f>
        <v>0</v>
      </c>
      <c r="K36" s="155">
        <v>1</v>
      </c>
      <c r="L36" s="156">
        <f t="shared" si="1"/>
        <v>0</v>
      </c>
      <c r="M36" s="154"/>
    </row>
    <row r="37" spans="1:13">
      <c r="A37" s="259" t="s">
        <v>216</v>
      </c>
      <c r="B37" s="189" t="s">
        <v>217</v>
      </c>
      <c r="C37" s="197" t="s">
        <v>218</v>
      </c>
      <c r="D37" s="200" t="s">
        <v>83</v>
      </c>
      <c r="E37" s="56">
        <f>LOOKUP(D37,HOURS!$A$4:$A$8,HOURS!$AE$4:$AE$8)</f>
        <v>0</v>
      </c>
      <c r="F37" s="58">
        <v>1</v>
      </c>
      <c r="G37" s="57">
        <f t="shared" si="0"/>
        <v>0</v>
      </c>
      <c r="H37" s="207"/>
      <c r="I37" s="198" t="s">
        <v>83</v>
      </c>
      <c r="J37" s="56">
        <f>LOOKUP(I37,HOURS!$A$4:$A$8,HOURS!$AE$4:$AE$8)</f>
        <v>0</v>
      </c>
      <c r="K37" s="58">
        <v>0.5</v>
      </c>
      <c r="L37" s="57">
        <f t="shared" si="1"/>
        <v>0</v>
      </c>
      <c r="M37" s="3"/>
    </row>
    <row r="38" spans="1:13" ht="38.25">
      <c r="A38" s="259"/>
      <c r="B38" s="189" t="s">
        <v>221</v>
      </c>
      <c r="C38" s="197" t="s">
        <v>227</v>
      </c>
      <c r="D38" s="200" t="s">
        <v>83</v>
      </c>
      <c r="E38" s="56">
        <f>LOOKUP(D38,HOURS!$A$4:$A$8,HOURS!$AF$4:$AF$8)</f>
        <v>0</v>
      </c>
      <c r="F38" s="58"/>
      <c r="G38" s="57">
        <f t="shared" si="0"/>
        <v>0</v>
      </c>
      <c r="H38" s="207"/>
      <c r="I38" s="198" t="s">
        <v>83</v>
      </c>
      <c r="J38" s="56">
        <f>LOOKUP(I38,HOURS!$A$4:$A$8,HOURS!$AF$4:$AF$8)</f>
        <v>0</v>
      </c>
      <c r="K38" s="58"/>
      <c r="L38" s="57">
        <f t="shared" si="1"/>
        <v>0</v>
      </c>
      <c r="M38" s="3"/>
    </row>
    <row r="39" spans="1:13" ht="26.25" thickBot="1">
      <c r="A39" s="190" t="s">
        <v>129</v>
      </c>
      <c r="B39" s="181"/>
      <c r="C39" s="201" t="s">
        <v>164</v>
      </c>
      <c r="D39" s="205" t="s">
        <v>33</v>
      </c>
      <c r="E39" s="61">
        <f>LOOKUP(D39,HOURS!$A$4:$A$8,HOURS!$AG$4:$AG$8)</f>
        <v>13</v>
      </c>
      <c r="F39" s="104">
        <v>1</v>
      </c>
      <c r="G39" s="103">
        <f t="shared" si="0"/>
        <v>13</v>
      </c>
      <c r="H39" s="209"/>
      <c r="I39" s="202" t="s">
        <v>83</v>
      </c>
      <c r="J39" s="61">
        <f>LOOKUP(I39,HOURS!$A$4:$A$8,HOURS!$AG$4:$AG$8)</f>
        <v>0</v>
      </c>
      <c r="K39" s="104">
        <v>0.5</v>
      </c>
      <c r="L39" s="103">
        <f t="shared" si="1"/>
        <v>0</v>
      </c>
      <c r="M39" s="62"/>
    </row>
    <row r="40" spans="1:13" ht="15.75" thickBot="1">
      <c r="A40" s="164"/>
      <c r="B40" s="165"/>
      <c r="C40" s="171"/>
      <c r="D40" s="99"/>
      <c r="E40" s="64"/>
      <c r="F40" s="166" t="s">
        <v>157</v>
      </c>
      <c r="G40" s="110">
        <f>SUM(G10:G39)</f>
        <v>396.76470588235293</v>
      </c>
      <c r="H40" s="169"/>
      <c r="I40" s="99"/>
      <c r="J40" s="102"/>
      <c r="K40" s="109" t="s">
        <v>157</v>
      </c>
      <c r="L40" s="110">
        <f>SUM(L10:L39)</f>
        <v>36.112745098039213</v>
      </c>
      <c r="M40" s="112"/>
    </row>
    <row r="41" spans="1:13" ht="15.75" thickBot="1">
      <c r="A41" s="100"/>
      <c r="B41" s="137"/>
      <c r="C41" s="172"/>
      <c r="D41" s="59"/>
      <c r="E41" s="107"/>
      <c r="F41" s="109" t="s">
        <v>137</v>
      </c>
      <c r="G41" s="110">
        <f>SUM(G39,G10:G15)</f>
        <v>64.764705882352942</v>
      </c>
      <c r="H41" s="126"/>
      <c r="I41" s="59"/>
      <c r="J41" s="3"/>
      <c r="K41" s="114" t="s">
        <v>137</v>
      </c>
      <c r="L41" s="110">
        <f>SUM(L39,L10:L15)</f>
        <v>3.9411764705882351</v>
      </c>
      <c r="M41" s="113"/>
    </row>
    <row r="42" spans="1:13" ht="15.75" thickBot="1">
      <c r="A42" s="101"/>
      <c r="B42" s="138"/>
      <c r="C42" s="173"/>
      <c r="D42" s="60"/>
      <c r="E42" s="108"/>
      <c r="F42" s="109" t="s">
        <v>136</v>
      </c>
      <c r="G42" s="110">
        <f>G40-G41</f>
        <v>332</v>
      </c>
      <c r="H42" s="170"/>
      <c r="I42" s="60"/>
      <c r="J42" s="62"/>
      <c r="K42" s="111" t="s">
        <v>136</v>
      </c>
      <c r="L42" s="110">
        <f>L40-L41</f>
        <v>32.171568627450981</v>
      </c>
      <c r="M42" s="127"/>
    </row>
    <row r="43" spans="1:13">
      <c r="F43" s="37"/>
      <c r="M43" s="24"/>
    </row>
    <row r="47" spans="1:13" ht="15.75" thickBot="1"/>
    <row r="48" spans="1:13" ht="30.75" thickBot="1">
      <c r="A48" s="118" t="s">
        <v>106</v>
      </c>
      <c r="B48" s="118" t="str">
        <f>D8</f>
        <v>IKEA008XXXXX- Make XXXXXXXXXXXXXX</v>
      </c>
      <c r="C48" s="118" t="str">
        <f>I8</f>
        <v>IKEA0080XXXX - No dependency XXXXXXXXXXXX</v>
      </c>
      <c r="D48" s="118"/>
      <c r="E48" s="118"/>
      <c r="F48" s="118"/>
      <c r="G48" s="118" t="s">
        <v>214</v>
      </c>
    </row>
    <row r="49" spans="1:13" ht="15.75" thickBot="1">
      <c r="A49" s="120" t="s">
        <v>150</v>
      </c>
      <c r="B49" s="122">
        <f>SUM(G10:G15)</f>
        <v>51.764705882352942</v>
      </c>
      <c r="C49" s="122">
        <f>SUM(L10:L15)</f>
        <v>3.9411764705882351</v>
      </c>
      <c r="D49" s="122"/>
      <c r="E49" s="121"/>
      <c r="F49" s="121"/>
      <c r="G49" s="119">
        <f t="shared" ref="G49:G55" si="2">SUM(C49,D49)</f>
        <v>3.9411764705882351</v>
      </c>
    </row>
    <row r="50" spans="1:13" ht="15.75" thickBot="1">
      <c r="A50" s="120" t="s">
        <v>93</v>
      </c>
      <c r="B50" s="122">
        <f>SUM(G17:G19)</f>
        <v>28</v>
      </c>
      <c r="C50" s="122">
        <f>SUM(L17:L19)</f>
        <v>6</v>
      </c>
      <c r="D50" s="122"/>
      <c r="E50" s="122"/>
      <c r="F50" s="122"/>
      <c r="G50" s="119">
        <f t="shared" si="2"/>
        <v>6</v>
      </c>
    </row>
    <row r="51" spans="1:13" ht="15.75" thickBot="1">
      <c r="A51" s="120" t="s">
        <v>151</v>
      </c>
      <c r="B51" s="122">
        <f>SUM(G20:G31)</f>
        <v>260</v>
      </c>
      <c r="C51" s="122">
        <f>SUM(L20:L31)</f>
        <v>10.25</v>
      </c>
      <c r="D51" s="122"/>
      <c r="E51" s="122"/>
      <c r="F51" s="122"/>
      <c r="G51" s="119">
        <f t="shared" si="2"/>
        <v>10.25</v>
      </c>
      <c r="K51" s="115"/>
      <c r="L51" s="116"/>
      <c r="M51" s="116"/>
    </row>
    <row r="52" spans="1:13" ht="15.75" thickBot="1">
      <c r="A52" s="120" t="s">
        <v>10</v>
      </c>
      <c r="B52" s="122">
        <f>SUM(G32:G35)</f>
        <v>40</v>
      </c>
      <c r="C52" s="122">
        <f>SUM(L32:L35)</f>
        <v>15.921568627450981</v>
      </c>
      <c r="D52" s="122"/>
      <c r="E52" s="122"/>
      <c r="F52" s="122"/>
      <c r="G52" s="119">
        <f t="shared" si="2"/>
        <v>15.921568627450981</v>
      </c>
      <c r="K52" s="115"/>
      <c r="L52" s="116"/>
      <c r="M52" s="116"/>
    </row>
    <row r="53" spans="1:13" ht="15.75" thickBot="1">
      <c r="A53" s="120" t="s">
        <v>135</v>
      </c>
      <c r="B53" s="122">
        <f>SUM(G36)</f>
        <v>0</v>
      </c>
      <c r="C53" s="122">
        <f>SUM(L36)</f>
        <v>0</v>
      </c>
      <c r="D53" s="122"/>
      <c r="E53" s="122"/>
      <c r="F53" s="122"/>
      <c r="G53" s="119">
        <f t="shared" si="2"/>
        <v>0</v>
      </c>
      <c r="K53" s="117"/>
      <c r="L53" s="117"/>
      <c r="M53" s="117"/>
    </row>
    <row r="54" spans="1:13" ht="15.75" thickBot="1">
      <c r="A54" s="120" t="s">
        <v>142</v>
      </c>
      <c r="B54" s="122">
        <f>SUM(G37)</f>
        <v>0</v>
      </c>
      <c r="C54" s="122">
        <f>SUM(L37)</f>
        <v>0</v>
      </c>
      <c r="D54" s="122"/>
      <c r="E54" s="122"/>
      <c r="F54" s="122"/>
      <c r="G54" s="119">
        <f t="shared" si="2"/>
        <v>0</v>
      </c>
      <c r="K54" s="115"/>
      <c r="L54" s="116"/>
      <c r="M54" s="116"/>
    </row>
    <row r="55" spans="1:13" ht="15.75" thickBot="1">
      <c r="A55" s="120" t="s">
        <v>129</v>
      </c>
      <c r="B55" s="122">
        <f>SUM(G39)</f>
        <v>13</v>
      </c>
      <c r="C55" s="122">
        <f>SUM(L39)</f>
        <v>0</v>
      </c>
      <c r="D55" s="122"/>
      <c r="E55" s="122"/>
      <c r="F55" s="122"/>
      <c r="G55" s="119">
        <f t="shared" si="2"/>
        <v>0</v>
      </c>
      <c r="K55" s="115"/>
      <c r="L55" s="116"/>
      <c r="M55" s="116"/>
    </row>
    <row r="56" spans="1:13">
      <c r="A56" s="123" t="s">
        <v>158</v>
      </c>
      <c r="B56" s="124">
        <f>SUM(B49:B55)</f>
        <v>392.76470588235293</v>
      </c>
      <c r="C56" s="124">
        <f>SUM(C49:C55)</f>
        <v>36.112745098039213</v>
      </c>
      <c r="D56" s="124">
        <f>SUM(D49:D55)</f>
        <v>0</v>
      </c>
      <c r="E56" s="124">
        <f>SUM(E49:E55)</f>
        <v>0</v>
      </c>
      <c r="F56" s="124">
        <f>SUM(F49:F55)</f>
        <v>0</v>
      </c>
      <c r="G56" s="124">
        <f>SUM(C56:F56)</f>
        <v>36.112745098039213</v>
      </c>
    </row>
    <row r="57" spans="1:13" ht="15.75" thickBot="1">
      <c r="A57" s="256" t="s">
        <v>163</v>
      </c>
      <c r="B57" s="256"/>
      <c r="C57" s="256"/>
      <c r="D57" s="256"/>
      <c r="E57" s="256"/>
      <c r="F57" s="257"/>
      <c r="G57" s="125">
        <f>SUM(G56:G56)</f>
        <v>36.112745098039213</v>
      </c>
    </row>
    <row r="60" spans="1:13">
      <c r="I60" s="24"/>
    </row>
    <row r="61" spans="1:13">
      <c r="I61" s="24"/>
    </row>
    <row r="62" spans="1:13">
      <c r="I62" s="32"/>
    </row>
    <row r="63" spans="1:13">
      <c r="I63" s="32"/>
    </row>
    <row r="64" spans="1:13">
      <c r="I64" s="24"/>
    </row>
    <row r="65" spans="9:9">
      <c r="I65" s="24"/>
    </row>
    <row r="76" spans="9:9">
      <c r="I76" s="33"/>
    </row>
    <row r="83" spans="3:11">
      <c r="C83" s="24"/>
      <c r="D83" s="24"/>
      <c r="E83" s="26"/>
      <c r="F83" s="26"/>
      <c r="G83" s="26"/>
      <c r="K83" s="55"/>
    </row>
    <row r="84" spans="3:11">
      <c r="C84" s="24"/>
      <c r="D84" s="24"/>
      <c r="E84" s="26"/>
      <c r="F84" s="26"/>
      <c r="G84" s="26"/>
      <c r="K84" s="55"/>
    </row>
    <row r="85" spans="3:11">
      <c r="C85" s="24"/>
      <c r="D85" s="24"/>
      <c r="E85" s="26"/>
      <c r="F85" s="26"/>
      <c r="G85" s="26"/>
      <c r="H85" s="29"/>
      <c r="K85" s="55"/>
    </row>
    <row r="86" spans="3:11">
      <c r="C86" s="24"/>
      <c r="D86" s="24"/>
      <c r="E86" s="26"/>
      <c r="F86" s="26"/>
      <c r="G86" s="26"/>
      <c r="H86" s="29"/>
      <c r="K86" s="55"/>
    </row>
    <row r="87" spans="3:11">
      <c r="C87" s="24"/>
      <c r="D87" s="24"/>
      <c r="E87" s="26"/>
      <c r="F87" s="26"/>
      <c r="G87" s="26"/>
      <c r="H87" s="29"/>
      <c r="K87" s="55"/>
    </row>
    <row r="88" spans="3:11">
      <c r="C88" s="24"/>
      <c r="D88" s="24"/>
      <c r="E88" s="26"/>
      <c r="F88" s="26"/>
      <c r="G88" s="26"/>
      <c r="H88" s="29"/>
      <c r="K88" s="55"/>
    </row>
    <row r="89" spans="3:11">
      <c r="C89" s="24"/>
      <c r="D89" s="24"/>
      <c r="E89" s="26"/>
      <c r="F89" s="26"/>
      <c r="G89" s="26"/>
      <c r="H89" s="29"/>
      <c r="K89" s="55"/>
    </row>
    <row r="90" spans="3:11">
      <c r="C90" s="24"/>
      <c r="D90" s="24"/>
      <c r="E90" s="26"/>
      <c r="F90" s="26"/>
      <c r="G90" s="26"/>
      <c r="H90" s="29"/>
      <c r="K90" s="55"/>
    </row>
    <row r="91" spans="3:11">
      <c r="C91" s="24"/>
      <c r="D91" s="24"/>
      <c r="E91" s="26"/>
      <c r="F91" s="26"/>
      <c r="G91" s="26"/>
      <c r="H91" s="29"/>
      <c r="K91" s="55"/>
    </row>
    <row r="92" spans="3:11">
      <c r="C92" s="24"/>
      <c r="D92" s="24"/>
      <c r="E92" s="26"/>
      <c r="F92" s="26"/>
      <c r="G92" s="26"/>
      <c r="H92" s="29"/>
      <c r="K92" s="55"/>
    </row>
    <row r="93" spans="3:11">
      <c r="C93" s="24"/>
      <c r="D93" s="24"/>
      <c r="E93" s="26"/>
      <c r="F93" s="26"/>
      <c r="G93" s="26"/>
      <c r="H93" s="29"/>
      <c r="K93" s="55"/>
    </row>
    <row r="94" spans="3:11">
      <c r="C94" s="24"/>
      <c r="D94" s="24"/>
      <c r="E94" s="26"/>
      <c r="F94" s="26"/>
      <c r="G94" s="26"/>
      <c r="H94" s="29"/>
      <c r="K94" s="55"/>
    </row>
    <row r="95" spans="3:11">
      <c r="C95" s="24"/>
      <c r="D95" s="24"/>
      <c r="E95" s="26"/>
      <c r="F95" s="26"/>
      <c r="G95" s="26"/>
      <c r="H95" s="29"/>
      <c r="K95" s="55"/>
    </row>
    <row r="96" spans="3:11">
      <c r="C96" s="24"/>
      <c r="D96" s="24"/>
      <c r="E96" s="26"/>
      <c r="F96" s="26"/>
      <c r="G96" s="26"/>
      <c r="H96" s="29"/>
      <c r="K96" s="55"/>
    </row>
    <row r="97" spans="3:11">
      <c r="C97" s="24"/>
      <c r="D97" s="24"/>
      <c r="E97" s="26"/>
      <c r="F97" s="26"/>
      <c r="G97" s="26"/>
      <c r="H97" s="29"/>
      <c r="K97" s="55"/>
    </row>
    <row r="98" spans="3:11">
      <c r="C98" s="24"/>
      <c r="D98" s="24"/>
      <c r="E98" s="26"/>
      <c r="F98" s="26"/>
      <c r="G98" s="26"/>
      <c r="H98" s="29"/>
      <c r="K98" s="55"/>
    </row>
    <row r="99" spans="3:11">
      <c r="C99" s="24"/>
      <c r="D99" s="24"/>
      <c r="E99" s="26"/>
      <c r="F99" s="26"/>
      <c r="G99" s="26"/>
      <c r="H99" s="29"/>
      <c r="K99" s="55"/>
    </row>
    <row r="100" spans="3:11">
      <c r="C100" s="24"/>
      <c r="D100" s="24"/>
      <c r="E100" s="26"/>
      <c r="F100" s="26"/>
      <c r="G100" s="26"/>
      <c r="H100" s="29"/>
      <c r="K100" s="55"/>
    </row>
    <row r="101" spans="3:11">
      <c r="C101" s="24"/>
      <c r="D101" s="24"/>
      <c r="E101" s="26"/>
      <c r="F101" s="26"/>
      <c r="G101" s="26"/>
      <c r="H101" s="29"/>
      <c r="K101" s="55"/>
    </row>
    <row r="102" spans="3:11">
      <c r="C102" s="24"/>
      <c r="D102" s="24"/>
      <c r="E102" s="26"/>
      <c r="F102" s="26"/>
      <c r="G102" s="26"/>
      <c r="H102" s="29"/>
      <c r="K102" s="55"/>
    </row>
    <row r="103" spans="3:11">
      <c r="C103" s="24"/>
      <c r="D103" s="24"/>
      <c r="E103" s="26"/>
      <c r="F103" s="26"/>
      <c r="G103" s="26"/>
      <c r="H103" s="29"/>
      <c r="K103" s="55"/>
    </row>
    <row r="104" spans="3:11">
      <c r="C104" s="24"/>
      <c r="D104" s="24"/>
      <c r="E104" s="26"/>
      <c r="F104" s="26"/>
      <c r="G104" s="26"/>
      <c r="H104" s="29"/>
      <c r="K104" s="55"/>
    </row>
    <row r="105" spans="3:11">
      <c r="C105" s="24"/>
      <c r="D105" s="24"/>
      <c r="E105" s="26"/>
      <c r="F105" s="26"/>
      <c r="G105" s="26"/>
      <c r="H105" s="29"/>
      <c r="K105" s="55"/>
    </row>
    <row r="106" spans="3:11">
      <c r="C106" s="24"/>
      <c r="D106" s="24"/>
      <c r="E106" s="26"/>
      <c r="F106" s="26"/>
      <c r="G106" s="26"/>
      <c r="H106" s="29"/>
      <c r="K106" s="55"/>
    </row>
    <row r="107" spans="3:11">
      <c r="C107" s="24"/>
      <c r="D107" s="24"/>
      <c r="E107" s="26"/>
      <c r="F107" s="26"/>
      <c r="G107" s="26"/>
      <c r="H107" s="29"/>
      <c r="K107" s="55"/>
    </row>
    <row r="108" spans="3:11">
      <c r="C108" s="24"/>
      <c r="D108" s="24"/>
      <c r="E108" s="26"/>
      <c r="F108" s="26"/>
      <c r="G108" s="26"/>
      <c r="H108" s="29"/>
      <c r="K108" s="55"/>
    </row>
    <row r="109" spans="3:11">
      <c r="C109" s="24"/>
      <c r="D109" s="24"/>
      <c r="E109" s="26"/>
      <c r="F109" s="26"/>
      <c r="G109" s="26"/>
      <c r="H109" s="29"/>
      <c r="K109" s="55"/>
    </row>
    <row r="110" spans="3:11">
      <c r="C110" s="24"/>
      <c r="D110" s="24"/>
      <c r="E110" s="26"/>
      <c r="F110" s="26"/>
      <c r="G110" s="26"/>
      <c r="H110" s="29"/>
      <c r="K110" s="55"/>
    </row>
    <row r="111" spans="3:11">
      <c r="C111" s="24"/>
      <c r="D111" s="24"/>
      <c r="E111" s="26"/>
      <c r="F111" s="26"/>
      <c r="G111" s="26"/>
      <c r="H111" s="29"/>
      <c r="K111" s="55"/>
    </row>
    <row r="112" spans="3:11">
      <c r="C112" s="24"/>
      <c r="D112" s="24"/>
      <c r="E112" s="26"/>
      <c r="F112" s="26"/>
      <c r="G112" s="26"/>
      <c r="H112" s="29"/>
      <c r="K112" s="55"/>
    </row>
    <row r="113" spans="3:11">
      <c r="C113" s="24"/>
      <c r="D113" s="24"/>
      <c r="E113" s="26"/>
      <c r="F113" s="26"/>
      <c r="G113" s="26"/>
      <c r="H113" s="29"/>
      <c r="K113" s="55"/>
    </row>
    <row r="114" spans="3:11">
      <c r="C114" s="24"/>
      <c r="D114" s="24"/>
      <c r="E114" s="26"/>
      <c r="F114" s="26"/>
      <c r="G114" s="26"/>
      <c r="H114" s="29"/>
      <c r="K114" s="55"/>
    </row>
    <row r="115" spans="3:11">
      <c r="C115" s="24"/>
      <c r="D115" s="24"/>
      <c r="E115" s="26"/>
      <c r="F115" s="26"/>
      <c r="G115" s="26"/>
      <c r="H115" s="29"/>
      <c r="K115" s="55"/>
    </row>
    <row r="116" spans="3:11">
      <c r="C116" s="24"/>
      <c r="D116" s="24"/>
      <c r="E116" s="26"/>
      <c r="F116" s="26"/>
      <c r="G116" s="26"/>
      <c r="H116" s="29"/>
      <c r="K116" s="55"/>
    </row>
    <row r="117" spans="3:11">
      <c r="C117" s="24"/>
      <c r="D117" s="24"/>
      <c r="E117" s="26"/>
      <c r="F117" s="26"/>
      <c r="G117" s="26"/>
      <c r="H117" s="29"/>
      <c r="K117" s="55"/>
    </row>
    <row r="118" spans="3:11">
      <c r="C118" s="24"/>
      <c r="D118" s="24"/>
      <c r="E118" s="26"/>
      <c r="F118" s="26"/>
      <c r="G118" s="26"/>
      <c r="H118" s="29"/>
      <c r="K118" s="55"/>
    </row>
    <row r="119" spans="3:11">
      <c r="C119" s="24"/>
      <c r="D119" s="24"/>
      <c r="E119" s="26"/>
      <c r="F119" s="26"/>
      <c r="G119" s="26"/>
      <c r="H119" s="29"/>
      <c r="K119" s="55"/>
    </row>
    <row r="120" spans="3:11">
      <c r="C120" s="24"/>
      <c r="D120" s="24"/>
      <c r="E120" s="26"/>
      <c r="F120" s="26"/>
      <c r="G120" s="26"/>
      <c r="H120" s="29"/>
      <c r="K120" s="55"/>
    </row>
    <row r="121" spans="3:11">
      <c r="C121" s="24"/>
      <c r="D121" s="24"/>
      <c r="E121" s="26"/>
      <c r="F121" s="26"/>
      <c r="G121" s="26"/>
      <c r="H121" s="29"/>
      <c r="K121" s="55"/>
    </row>
    <row r="122" spans="3:11">
      <c r="C122" s="24"/>
      <c r="D122" s="24"/>
      <c r="E122" s="26"/>
      <c r="F122" s="26"/>
      <c r="G122" s="26"/>
      <c r="H122" s="29"/>
      <c r="K122" s="55"/>
    </row>
    <row r="123" spans="3:11">
      <c r="C123" s="24"/>
      <c r="D123" s="24"/>
      <c r="E123" s="26"/>
      <c r="F123" s="26"/>
      <c r="G123" s="26"/>
      <c r="H123" s="29"/>
      <c r="K123" s="55"/>
    </row>
    <row r="124" spans="3:11">
      <c r="C124" s="24"/>
      <c r="D124" s="24"/>
      <c r="E124" s="26"/>
      <c r="F124" s="26"/>
      <c r="G124" s="26"/>
      <c r="H124" s="29"/>
      <c r="K124" s="55"/>
    </row>
    <row r="125" spans="3:11">
      <c r="C125" s="24"/>
      <c r="D125" s="24"/>
      <c r="E125" s="26"/>
      <c r="F125" s="26"/>
      <c r="G125" s="26"/>
      <c r="H125" s="29"/>
      <c r="K125" s="55"/>
    </row>
    <row r="126" spans="3:11">
      <c r="C126" s="24"/>
      <c r="D126" s="24"/>
      <c r="E126" s="26"/>
      <c r="F126" s="26"/>
      <c r="G126" s="26"/>
      <c r="H126" s="29"/>
      <c r="K126" s="55"/>
    </row>
    <row r="127" spans="3:11">
      <c r="C127" s="24"/>
      <c r="D127" s="27"/>
      <c r="E127" s="26"/>
      <c r="F127" s="26"/>
      <c r="G127" s="26"/>
      <c r="H127" s="29"/>
      <c r="K127" s="55"/>
    </row>
    <row r="128" spans="3:11">
      <c r="C128" s="24"/>
      <c r="D128" s="27"/>
      <c r="E128" s="26"/>
      <c r="F128" s="26"/>
      <c r="G128" s="31">
        <v>0</v>
      </c>
      <c r="H128" s="29"/>
      <c r="K128" s="55"/>
    </row>
    <row r="129" spans="1:11">
      <c r="C129" s="24"/>
      <c r="D129" s="27"/>
      <c r="E129" s="26"/>
      <c r="F129" s="26"/>
      <c r="G129" s="31">
        <v>0.25</v>
      </c>
      <c r="H129" s="29"/>
      <c r="K129" s="55"/>
    </row>
    <row r="130" spans="1:11">
      <c r="C130" s="24"/>
      <c r="D130" s="27"/>
      <c r="E130" s="26"/>
      <c r="F130" s="26"/>
      <c r="G130" s="31">
        <v>0.5</v>
      </c>
      <c r="H130" s="29"/>
      <c r="K130" s="55"/>
    </row>
    <row r="131" spans="1:11">
      <c r="A131" s="105" t="s">
        <v>159</v>
      </c>
      <c r="B131" s="105"/>
      <c r="C131" s="105">
        <v>2.8799999999999999E-2</v>
      </c>
      <c r="D131" s="30" t="s">
        <v>83</v>
      </c>
      <c r="E131" s="26"/>
      <c r="F131" s="26"/>
      <c r="G131" s="30">
        <v>1</v>
      </c>
      <c r="H131" s="29"/>
      <c r="K131" s="55"/>
    </row>
    <row r="132" spans="1:11" ht="24.75">
      <c r="A132" s="106" t="s">
        <v>160</v>
      </c>
      <c r="B132" s="106"/>
      <c r="C132" s="105">
        <v>0</v>
      </c>
      <c r="D132" s="30" t="s">
        <v>32</v>
      </c>
      <c r="E132" s="26"/>
      <c r="F132" s="26"/>
      <c r="G132" s="30">
        <v>2</v>
      </c>
      <c r="H132" s="29"/>
      <c r="K132" s="55"/>
    </row>
    <row r="133" spans="1:11">
      <c r="A133" s="105" t="s">
        <v>161</v>
      </c>
      <c r="B133" s="105"/>
      <c r="C133" s="105">
        <v>0.1232</v>
      </c>
      <c r="D133" s="30" t="s">
        <v>4</v>
      </c>
      <c r="E133" s="26"/>
      <c r="F133" s="26"/>
      <c r="G133" s="30">
        <v>3</v>
      </c>
      <c r="H133" s="29"/>
      <c r="K133" s="55"/>
    </row>
    <row r="134" spans="1:11">
      <c r="A134" s="105" t="s">
        <v>162</v>
      </c>
      <c r="B134" s="105"/>
      <c r="C134" s="105"/>
      <c r="D134" s="30" t="s">
        <v>33</v>
      </c>
      <c r="E134" s="26"/>
      <c r="F134" s="26"/>
      <c r="G134" s="30">
        <v>4</v>
      </c>
      <c r="H134" s="29"/>
      <c r="K134" s="55"/>
    </row>
    <row r="135" spans="1:11">
      <c r="A135" s="105"/>
      <c r="B135" s="105"/>
      <c r="C135" s="105"/>
      <c r="D135" s="30" t="s">
        <v>84</v>
      </c>
      <c r="E135" s="26"/>
      <c r="F135" s="26"/>
      <c r="G135" s="30">
        <v>5</v>
      </c>
      <c r="H135" s="29"/>
      <c r="K135" s="55"/>
    </row>
    <row r="136" spans="1:11">
      <c r="C136" s="24"/>
      <c r="D136" s="27"/>
      <c r="E136" s="26"/>
      <c r="F136" s="26"/>
      <c r="G136" s="30">
        <v>6</v>
      </c>
      <c r="H136" s="29"/>
      <c r="K136" s="55"/>
    </row>
    <row r="137" spans="1:11">
      <c r="D137" s="28"/>
      <c r="G137" s="31">
        <v>7</v>
      </c>
    </row>
    <row r="138" spans="1:11">
      <c r="G138" s="31">
        <v>8</v>
      </c>
    </row>
    <row r="139" spans="1:11">
      <c r="G139" s="31">
        <v>9</v>
      </c>
    </row>
    <row r="140" spans="1:11">
      <c r="G140" s="31">
        <v>10</v>
      </c>
    </row>
    <row r="141" spans="1:11">
      <c r="G141" s="31">
        <v>11</v>
      </c>
    </row>
    <row r="142" spans="1:11">
      <c r="G142" s="31">
        <v>12</v>
      </c>
    </row>
    <row r="143" spans="1:11">
      <c r="G143" s="31">
        <v>13</v>
      </c>
    </row>
    <row r="144" spans="1:11">
      <c r="G144" s="31">
        <v>14</v>
      </c>
    </row>
    <row r="145" spans="7:7">
      <c r="G145" s="31">
        <v>15</v>
      </c>
    </row>
  </sheetData>
  <mergeCells count="22">
    <mergeCell ref="A8:C8"/>
    <mergeCell ref="A1:C1"/>
    <mergeCell ref="B10:B15"/>
    <mergeCell ref="I8:M8"/>
    <mergeCell ref="I6:M6"/>
    <mergeCell ref="I1:M1"/>
    <mergeCell ref="D1:H1"/>
    <mergeCell ref="D6:H6"/>
    <mergeCell ref="D8:H8"/>
    <mergeCell ref="A10:A15"/>
    <mergeCell ref="B24:B25"/>
    <mergeCell ref="B32:B35"/>
    <mergeCell ref="A37:A38"/>
    <mergeCell ref="A16:A19"/>
    <mergeCell ref="B16:B19"/>
    <mergeCell ref="B20:B21"/>
    <mergeCell ref="A20:A25"/>
    <mergeCell ref="B22:B23"/>
    <mergeCell ref="B26:B31"/>
    <mergeCell ref="A26:A31"/>
    <mergeCell ref="A57:F57"/>
    <mergeCell ref="A32:A35"/>
  </mergeCells>
  <dataValidations count="3">
    <dataValidation type="list" allowBlank="1" showInputMessage="1" showErrorMessage="1" sqref="D10:D39 I10:I39">
      <formula1>$D$131:$D$135</formula1>
    </dataValidation>
    <dataValidation type="list" showInputMessage="1" showErrorMessage="1" sqref="K10:K18 K20:K39">
      <formula1>nmOccurence</formula1>
    </dataValidation>
    <dataValidation type="list" showInputMessage="1" showErrorMessage="1" sqref="K19 F10:F39">
      <formula1>$G$128:$G$145</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A1:AG8"/>
  <sheetViews>
    <sheetView showGridLines="0" tabSelected="1" zoomScale="90" zoomScaleNormal="90" workbookViewId="0">
      <pane xSplit="1" ySplit="3" topLeftCell="B4" activePane="bottomRight" state="frozen"/>
      <selection pane="topRight" activeCell="B1" sqref="B1"/>
      <selection pane="bottomLeft" activeCell="A3" sqref="A3"/>
      <selection pane="bottomRight" activeCell="C15" sqref="C15"/>
    </sheetView>
  </sheetViews>
  <sheetFormatPr defaultColWidth="19.5703125" defaultRowHeight="15"/>
  <cols>
    <col min="1" max="1" width="19.5703125" style="39"/>
    <col min="2" max="2" width="14.7109375" style="39" customWidth="1"/>
    <col min="3" max="3" width="13.7109375" style="39" customWidth="1"/>
    <col min="4" max="4" width="10.7109375" style="39" customWidth="1"/>
    <col min="5" max="5" width="13.5703125" style="39" customWidth="1"/>
    <col min="6" max="6" width="16.140625" style="39" customWidth="1"/>
    <col min="7" max="8" width="17.42578125" style="39" customWidth="1"/>
    <col min="9" max="9" width="17.85546875" style="39" customWidth="1"/>
    <col min="10" max="10" width="16.5703125" style="39" customWidth="1"/>
    <col min="11" max="11" width="14.7109375" style="39" customWidth="1"/>
    <col min="12" max="12" width="13.5703125" style="39" customWidth="1"/>
    <col min="13" max="13" width="17.85546875" style="39" customWidth="1"/>
    <col min="14" max="14" width="12" style="39" customWidth="1"/>
    <col min="15" max="15" width="14.5703125" style="39" customWidth="1"/>
    <col min="16" max="16" width="16.140625" style="39" customWidth="1"/>
    <col min="17" max="17" width="14.7109375" style="39" customWidth="1"/>
    <col min="18" max="18" width="19.5703125" style="39"/>
    <col min="19" max="19" width="14.5703125" style="39" hidden="1" customWidth="1"/>
    <col min="20" max="20" width="14.42578125" style="39" hidden="1" customWidth="1"/>
    <col min="21" max="21" width="11.28515625" style="39" customWidth="1"/>
    <col min="22" max="22" width="11.42578125" style="39" customWidth="1"/>
    <col min="23" max="23" width="6.5703125" style="39" customWidth="1"/>
    <col min="24" max="24" width="8.7109375" style="39" customWidth="1"/>
    <col min="25" max="25" width="13.140625" style="39" customWidth="1"/>
    <col min="26" max="26" width="9" style="39" customWidth="1"/>
    <col min="27" max="27" width="19.5703125" style="39"/>
    <col min="28" max="28" width="12" style="39" customWidth="1"/>
    <col min="29" max="29" width="14" style="39" customWidth="1"/>
    <col min="30" max="30" width="23.5703125" style="39" customWidth="1"/>
    <col min="31" max="32" width="19.5703125" style="39"/>
    <col min="33" max="33" width="19.7109375" style="39" customWidth="1"/>
    <col min="34" max="34" width="29.7109375" style="39" customWidth="1"/>
    <col min="35" max="16384" width="19.5703125" style="39"/>
  </cols>
  <sheetData>
    <row r="1" spans="1:33" ht="57.75" customHeight="1" thickBot="1">
      <c r="A1" s="74" t="s">
        <v>154</v>
      </c>
      <c r="B1" s="295" t="s">
        <v>120</v>
      </c>
      <c r="C1" s="294"/>
      <c r="D1" s="294"/>
      <c r="E1" s="294"/>
      <c r="F1" s="294"/>
      <c r="G1" s="296"/>
      <c r="H1" s="183"/>
      <c r="I1" s="293" t="s">
        <v>96</v>
      </c>
      <c r="J1" s="294"/>
      <c r="K1" s="294"/>
      <c r="L1" s="290" t="s">
        <v>272</v>
      </c>
      <c r="M1" s="291"/>
      <c r="N1" s="291"/>
      <c r="O1" s="291"/>
      <c r="P1" s="291"/>
      <c r="Q1" s="291"/>
      <c r="R1" s="290" t="s">
        <v>273</v>
      </c>
      <c r="S1" s="291"/>
      <c r="T1" s="291"/>
      <c r="U1" s="291"/>
      <c r="V1" s="291"/>
      <c r="W1" s="291"/>
      <c r="X1" s="291"/>
      <c r="Y1" s="291"/>
      <c r="Z1" s="290" t="s">
        <v>138</v>
      </c>
      <c r="AA1" s="291"/>
      <c r="AB1" s="291"/>
      <c r="AC1" s="292"/>
      <c r="AD1" s="75" t="s">
        <v>139</v>
      </c>
      <c r="AE1" s="290" t="s">
        <v>216</v>
      </c>
      <c r="AF1" s="292"/>
      <c r="AG1" s="76" t="s">
        <v>140</v>
      </c>
    </row>
    <row r="2" spans="1:33" ht="57.75" customHeight="1" thickBot="1">
      <c r="A2" s="74"/>
      <c r="B2" s="290"/>
      <c r="C2" s="291"/>
      <c r="D2" s="291"/>
      <c r="E2" s="291"/>
      <c r="F2" s="291"/>
      <c r="G2" s="292"/>
      <c r="H2" s="182"/>
      <c r="I2" s="290"/>
      <c r="J2" s="291"/>
      <c r="K2" s="292"/>
      <c r="L2" s="290" t="s">
        <v>269</v>
      </c>
      <c r="M2" s="292"/>
      <c r="N2" s="290" t="s">
        <v>280</v>
      </c>
      <c r="O2" s="291"/>
      <c r="P2" s="290" t="s">
        <v>275</v>
      </c>
      <c r="Q2" s="292"/>
      <c r="R2" s="295" t="s">
        <v>175</v>
      </c>
      <c r="S2" s="294"/>
      <c r="T2" s="294"/>
      <c r="U2" s="294"/>
      <c r="V2" s="294"/>
      <c r="W2" s="294"/>
      <c r="X2" s="294"/>
      <c r="Y2" s="296"/>
      <c r="Z2" s="297"/>
      <c r="AA2" s="298"/>
      <c r="AB2" s="298"/>
      <c r="AC2" s="298"/>
      <c r="AD2" s="75"/>
      <c r="AE2" s="179" t="s">
        <v>217</v>
      </c>
      <c r="AF2" s="179" t="s">
        <v>221</v>
      </c>
      <c r="AG2" s="128"/>
    </row>
    <row r="3" spans="1:33" s="40" customFormat="1" ht="110.25">
      <c r="A3" s="88" t="s">
        <v>155</v>
      </c>
      <c r="B3" s="89" t="s">
        <v>128</v>
      </c>
      <c r="C3" s="90" t="s">
        <v>176</v>
      </c>
      <c r="D3" s="90" t="s">
        <v>112</v>
      </c>
      <c r="E3" s="90" t="s">
        <v>113</v>
      </c>
      <c r="F3" s="90" t="s">
        <v>45</v>
      </c>
      <c r="G3" s="91" t="s">
        <v>127</v>
      </c>
      <c r="H3" s="184" t="s">
        <v>266</v>
      </c>
      <c r="I3" s="89" t="s">
        <v>93</v>
      </c>
      <c r="J3" s="90" t="s">
        <v>222</v>
      </c>
      <c r="K3" s="91" t="s">
        <v>223</v>
      </c>
      <c r="L3" s="132" t="s">
        <v>265</v>
      </c>
      <c r="M3" s="235" t="s">
        <v>270</v>
      </c>
      <c r="N3" s="89" t="s">
        <v>276</v>
      </c>
      <c r="O3" s="90" t="s">
        <v>311</v>
      </c>
      <c r="P3" s="234" t="s">
        <v>281</v>
      </c>
      <c r="Q3" s="91" t="s">
        <v>271</v>
      </c>
      <c r="R3" s="230" t="s">
        <v>274</v>
      </c>
      <c r="S3" s="90" t="s">
        <v>172</v>
      </c>
      <c r="T3" s="90" t="s">
        <v>173</v>
      </c>
      <c r="U3" s="90" t="s">
        <v>64</v>
      </c>
      <c r="V3" s="90" t="s">
        <v>174</v>
      </c>
      <c r="W3" s="90" t="s">
        <v>102</v>
      </c>
      <c r="X3" s="90" t="s">
        <v>103</v>
      </c>
      <c r="Y3" s="91" t="s">
        <v>204</v>
      </c>
      <c r="Z3" s="92" t="s">
        <v>147</v>
      </c>
      <c r="AA3" s="90" t="s">
        <v>82</v>
      </c>
      <c r="AB3" s="90" t="s">
        <v>148</v>
      </c>
      <c r="AC3" s="91" t="s">
        <v>149</v>
      </c>
      <c r="AD3" s="93" t="s">
        <v>141</v>
      </c>
      <c r="AE3" s="93" t="s">
        <v>220</v>
      </c>
      <c r="AF3" s="93" t="s">
        <v>219</v>
      </c>
      <c r="AG3" s="93" t="s">
        <v>152</v>
      </c>
    </row>
    <row r="4" spans="1:33" s="40" customFormat="1">
      <c r="A4" s="79" t="s">
        <v>83</v>
      </c>
      <c r="B4" s="67">
        <v>0</v>
      </c>
      <c r="C4" s="65">
        <v>0</v>
      </c>
      <c r="D4" s="65">
        <v>0</v>
      </c>
      <c r="E4" s="65">
        <v>0</v>
      </c>
      <c r="F4" s="65">
        <v>0</v>
      </c>
      <c r="G4" s="68">
        <v>0</v>
      </c>
      <c r="H4" s="185">
        <v>0</v>
      </c>
      <c r="I4" s="67">
        <v>0</v>
      </c>
      <c r="J4" s="65">
        <v>0</v>
      </c>
      <c r="K4" s="68">
        <v>0</v>
      </c>
      <c r="L4" s="72">
        <v>0</v>
      </c>
      <c r="M4" s="236">
        <v>0</v>
      </c>
      <c r="N4" s="72">
        <v>0</v>
      </c>
      <c r="O4" s="66">
        <v>0</v>
      </c>
      <c r="P4" s="242">
        <v>0</v>
      </c>
      <c r="Q4" s="245">
        <v>0</v>
      </c>
      <c r="R4" s="143">
        <v>0</v>
      </c>
      <c r="S4" s="140">
        <v>0</v>
      </c>
      <c r="T4" s="140">
        <v>0</v>
      </c>
      <c r="U4" s="231">
        <v>0</v>
      </c>
      <c r="V4" s="66">
        <v>0</v>
      </c>
      <c r="W4" s="66">
        <v>0</v>
      </c>
      <c r="X4" s="66">
        <v>0</v>
      </c>
      <c r="Y4" s="146">
        <v>0</v>
      </c>
      <c r="Z4" s="72">
        <v>0</v>
      </c>
      <c r="AA4" s="66">
        <v>0</v>
      </c>
      <c r="AB4" s="66">
        <v>0</v>
      </c>
      <c r="AC4" s="66">
        <v>0</v>
      </c>
      <c r="AD4" s="73">
        <v>0</v>
      </c>
      <c r="AE4" s="38">
        <v>0</v>
      </c>
      <c r="AF4" s="38">
        <v>0</v>
      </c>
      <c r="AG4" s="73">
        <v>0</v>
      </c>
    </row>
    <row r="5" spans="1:33">
      <c r="A5" s="79" t="s">
        <v>32</v>
      </c>
      <c r="B5" s="67">
        <v>1.9607843137254901</v>
      </c>
      <c r="C5" s="65">
        <v>2</v>
      </c>
      <c r="D5" s="65">
        <v>1</v>
      </c>
      <c r="E5" s="65">
        <v>1</v>
      </c>
      <c r="F5" s="65">
        <v>1.9607843137254901</v>
      </c>
      <c r="G5" s="68">
        <v>2</v>
      </c>
      <c r="H5" s="185">
        <v>2</v>
      </c>
      <c r="I5" s="67">
        <v>2</v>
      </c>
      <c r="J5" s="65">
        <v>2</v>
      </c>
      <c r="K5" s="68">
        <v>2</v>
      </c>
      <c r="L5" s="67">
        <v>2</v>
      </c>
      <c r="M5" s="237">
        <v>3</v>
      </c>
      <c r="N5" s="67">
        <v>1</v>
      </c>
      <c r="O5" s="65">
        <v>2</v>
      </c>
      <c r="P5" s="241">
        <v>0.5</v>
      </c>
      <c r="Q5" s="245">
        <v>1</v>
      </c>
      <c r="R5" s="144">
        <v>2</v>
      </c>
      <c r="S5" s="141">
        <v>8</v>
      </c>
      <c r="T5" s="141">
        <v>8</v>
      </c>
      <c r="U5" s="232">
        <v>8</v>
      </c>
      <c r="V5" s="65">
        <v>4</v>
      </c>
      <c r="W5" s="65">
        <v>8</v>
      </c>
      <c r="X5" s="65">
        <v>8</v>
      </c>
      <c r="Y5" s="232">
        <v>8</v>
      </c>
      <c r="Z5" s="67">
        <v>1.9607843137254901</v>
      </c>
      <c r="AA5" s="65">
        <v>4</v>
      </c>
      <c r="AB5" s="65">
        <v>4</v>
      </c>
      <c r="AC5" s="65">
        <v>1.9607843137254901</v>
      </c>
      <c r="AD5" s="35">
        <v>4</v>
      </c>
      <c r="AE5" s="38">
        <v>2</v>
      </c>
      <c r="AF5" s="35">
        <v>7</v>
      </c>
      <c r="AG5" s="35">
        <v>2</v>
      </c>
    </row>
    <row r="6" spans="1:33">
      <c r="A6" s="79" t="s">
        <v>4</v>
      </c>
      <c r="B6" s="67">
        <v>3.9215686274509802</v>
      </c>
      <c r="C6" s="65">
        <v>4</v>
      </c>
      <c r="D6" s="65">
        <v>2</v>
      </c>
      <c r="E6" s="65">
        <v>2</v>
      </c>
      <c r="F6" s="65">
        <v>3.9215686274509802</v>
      </c>
      <c r="G6" s="68">
        <v>4</v>
      </c>
      <c r="H6" s="185">
        <v>4</v>
      </c>
      <c r="I6" s="67">
        <v>4</v>
      </c>
      <c r="J6" s="65">
        <v>4</v>
      </c>
      <c r="K6" s="68">
        <v>4</v>
      </c>
      <c r="L6" s="67">
        <v>4</v>
      </c>
      <c r="M6" s="237">
        <v>6</v>
      </c>
      <c r="N6" s="67">
        <v>2</v>
      </c>
      <c r="O6" s="65">
        <v>4</v>
      </c>
      <c r="P6" s="241">
        <v>1</v>
      </c>
      <c r="Q6" s="245">
        <v>2</v>
      </c>
      <c r="R6" s="144">
        <v>8</v>
      </c>
      <c r="S6" s="141">
        <v>16</v>
      </c>
      <c r="T6" s="141">
        <v>16</v>
      </c>
      <c r="U6" s="232">
        <v>16</v>
      </c>
      <c r="V6" s="65">
        <v>8</v>
      </c>
      <c r="W6" s="65">
        <v>16</v>
      </c>
      <c r="X6" s="65">
        <v>16</v>
      </c>
      <c r="Y6" s="232">
        <v>16</v>
      </c>
      <c r="Z6" s="67">
        <v>3.9215686274509802</v>
      </c>
      <c r="AA6" s="65">
        <v>8</v>
      </c>
      <c r="AB6" s="65">
        <v>8</v>
      </c>
      <c r="AC6" s="65">
        <v>3.9215686274509802</v>
      </c>
      <c r="AD6" s="35">
        <v>8</v>
      </c>
      <c r="AE6" s="38">
        <v>5</v>
      </c>
      <c r="AF6" s="35">
        <v>11</v>
      </c>
      <c r="AG6" s="35">
        <v>4</v>
      </c>
    </row>
    <row r="7" spans="1:33">
      <c r="A7" s="79" t="s">
        <v>33</v>
      </c>
      <c r="B7" s="67">
        <v>10</v>
      </c>
      <c r="C7" s="65">
        <v>8</v>
      </c>
      <c r="D7" s="65">
        <v>8</v>
      </c>
      <c r="E7" s="65">
        <v>8</v>
      </c>
      <c r="F7" s="65">
        <v>9.8039215686274517</v>
      </c>
      <c r="G7" s="68">
        <v>8</v>
      </c>
      <c r="H7" s="185">
        <v>8</v>
      </c>
      <c r="I7" s="67">
        <v>10</v>
      </c>
      <c r="J7" s="65">
        <v>8</v>
      </c>
      <c r="K7" s="68">
        <v>10</v>
      </c>
      <c r="L7" s="67">
        <v>10</v>
      </c>
      <c r="M7" s="237">
        <v>16</v>
      </c>
      <c r="N7" s="67">
        <v>2</v>
      </c>
      <c r="O7" s="65">
        <v>8</v>
      </c>
      <c r="P7" s="241">
        <v>1</v>
      </c>
      <c r="Q7" s="245">
        <v>3</v>
      </c>
      <c r="R7" s="144">
        <v>16</v>
      </c>
      <c r="S7" s="141">
        <v>24</v>
      </c>
      <c r="T7" s="141">
        <v>24</v>
      </c>
      <c r="U7" s="232">
        <v>24</v>
      </c>
      <c r="V7" s="65">
        <v>10</v>
      </c>
      <c r="W7" s="65">
        <v>24</v>
      </c>
      <c r="X7" s="65">
        <v>24</v>
      </c>
      <c r="Y7" s="232">
        <v>32</v>
      </c>
      <c r="Z7" s="67">
        <v>8</v>
      </c>
      <c r="AA7" s="65">
        <v>16</v>
      </c>
      <c r="AB7" s="65">
        <v>9.8039215686274517</v>
      </c>
      <c r="AC7" s="65">
        <v>9.8039215686274517</v>
      </c>
      <c r="AD7" s="35">
        <v>10</v>
      </c>
      <c r="AE7" s="38">
        <v>8</v>
      </c>
      <c r="AF7" s="35">
        <v>18</v>
      </c>
      <c r="AG7" s="35">
        <v>13</v>
      </c>
    </row>
    <row r="8" spans="1:33" ht="30.75" thickBot="1">
      <c r="A8" s="79" t="s">
        <v>84</v>
      </c>
      <c r="B8" s="69">
        <v>15.686274509803921</v>
      </c>
      <c r="C8" s="70">
        <v>12</v>
      </c>
      <c r="D8" s="70">
        <v>16</v>
      </c>
      <c r="E8" s="70">
        <v>16</v>
      </c>
      <c r="F8" s="70">
        <v>15.686274509803921</v>
      </c>
      <c r="G8" s="71">
        <v>10</v>
      </c>
      <c r="H8" s="186">
        <v>10</v>
      </c>
      <c r="I8" s="69">
        <v>16</v>
      </c>
      <c r="J8" s="70">
        <v>10</v>
      </c>
      <c r="K8" s="71">
        <v>16</v>
      </c>
      <c r="L8" s="69">
        <v>16</v>
      </c>
      <c r="M8" s="238">
        <v>24</v>
      </c>
      <c r="N8" s="69">
        <v>2</v>
      </c>
      <c r="O8" s="70">
        <v>12</v>
      </c>
      <c r="P8" s="243">
        <v>1</v>
      </c>
      <c r="Q8" s="246">
        <v>3</v>
      </c>
      <c r="R8" s="145">
        <v>24</v>
      </c>
      <c r="S8" s="142">
        <v>32</v>
      </c>
      <c r="T8" s="142">
        <v>32</v>
      </c>
      <c r="U8" s="233">
        <v>32</v>
      </c>
      <c r="V8" s="70">
        <v>16</v>
      </c>
      <c r="W8" s="70">
        <v>32</v>
      </c>
      <c r="X8" s="70">
        <v>32</v>
      </c>
      <c r="Y8" s="233">
        <v>64</v>
      </c>
      <c r="Z8" s="69">
        <v>16</v>
      </c>
      <c r="AA8" s="70">
        <v>24</v>
      </c>
      <c r="AB8" s="70">
        <v>15.686274509803921</v>
      </c>
      <c r="AC8" s="70">
        <v>15.686274509803921</v>
      </c>
      <c r="AD8" s="36">
        <v>16</v>
      </c>
      <c r="AE8" s="180">
        <v>12</v>
      </c>
      <c r="AF8" s="35">
        <v>26</v>
      </c>
      <c r="AG8" s="36">
        <v>16</v>
      </c>
    </row>
  </sheetData>
  <mergeCells count="13">
    <mergeCell ref="AE1:AF1"/>
    <mergeCell ref="Z2:AC2"/>
    <mergeCell ref="B2:G2"/>
    <mergeCell ref="I2:K2"/>
    <mergeCell ref="Z1:AC1"/>
    <mergeCell ref="I1:K1"/>
    <mergeCell ref="B1:G1"/>
    <mergeCell ref="L2:M2"/>
    <mergeCell ref="N2:O2"/>
    <mergeCell ref="P2:Q2"/>
    <mergeCell ref="L1:Q1"/>
    <mergeCell ref="R1:Y1"/>
    <mergeCell ref="R2:Y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N11"/>
  <sheetViews>
    <sheetView showGridLines="0" zoomScale="71" zoomScaleNormal="71" workbookViewId="0">
      <pane xSplit="1" ySplit="3" topLeftCell="K4" activePane="bottomRight" state="frozen"/>
      <selection pane="topRight" activeCell="B1" sqref="B1"/>
      <selection pane="bottomLeft" activeCell="A3" sqref="A3"/>
      <selection pane="bottomRight" activeCell="M5" sqref="M5"/>
    </sheetView>
  </sheetViews>
  <sheetFormatPr defaultColWidth="8.85546875" defaultRowHeight="15"/>
  <cols>
    <col min="1" max="1" width="23.28515625" style="41" customWidth="1"/>
    <col min="2" max="2" width="34.140625" style="41" customWidth="1"/>
    <col min="3" max="3" width="29.85546875" style="41" customWidth="1"/>
    <col min="4" max="5" width="34.140625" style="41" customWidth="1"/>
    <col min="6" max="6" width="31.5703125" style="41" customWidth="1"/>
    <col min="7" max="12" width="34.140625" style="41" customWidth="1"/>
    <col min="13" max="13" width="41.28515625" style="41" customWidth="1"/>
    <col min="14" max="14" width="33.85546875" style="41" hidden="1" customWidth="1"/>
    <col min="15" max="16" width="34.140625" style="41" hidden="1" customWidth="1"/>
    <col min="17" max="18" width="34.140625" style="41" customWidth="1"/>
    <col min="19" max="22" width="34.140625" style="41" hidden="1" customWidth="1"/>
    <col min="23" max="25" width="34.140625" style="41" customWidth="1"/>
    <col min="26" max="27" width="34.140625" style="41" hidden="1" customWidth="1"/>
    <col min="28" max="36" width="34.140625" style="41" customWidth="1"/>
    <col min="37" max="38" width="41.85546875" style="41" customWidth="1"/>
    <col min="39" max="39" width="26.85546875" style="41" customWidth="1"/>
    <col min="40" max="40" width="30.42578125" style="41" customWidth="1"/>
    <col min="41" max="41" width="11.5703125" style="41" bestFit="1" customWidth="1"/>
    <col min="42" max="16384" width="8.85546875" style="41"/>
  </cols>
  <sheetData>
    <row r="1" spans="1:40" ht="19.5" thickBot="1">
      <c r="A1" s="80" t="s">
        <v>154</v>
      </c>
      <c r="B1" s="305" t="s">
        <v>120</v>
      </c>
      <c r="C1" s="302"/>
      <c r="D1" s="302"/>
      <c r="E1" s="302"/>
      <c r="F1" s="302"/>
      <c r="G1" s="303"/>
      <c r="H1" s="315" t="s">
        <v>96</v>
      </c>
      <c r="I1" s="315"/>
      <c r="J1" s="315"/>
      <c r="K1" s="316"/>
      <c r="L1" s="311" t="s">
        <v>272</v>
      </c>
      <c r="M1" s="311"/>
      <c r="N1" s="311"/>
      <c r="O1" s="311"/>
      <c r="P1" s="311"/>
      <c r="Q1" s="311"/>
      <c r="R1" s="311"/>
      <c r="S1" s="311"/>
      <c r="T1" s="311"/>
      <c r="U1" s="311"/>
      <c r="V1" s="312"/>
      <c r="W1" s="217"/>
      <c r="X1" s="225"/>
      <c r="Y1" s="226"/>
      <c r="Z1" s="308" t="s">
        <v>273</v>
      </c>
      <c r="AA1" s="309"/>
      <c r="AB1" s="309"/>
      <c r="AC1" s="309"/>
      <c r="AD1" s="309"/>
      <c r="AE1" s="310"/>
      <c r="AF1" s="240"/>
      <c r="AG1" s="306" t="s">
        <v>138</v>
      </c>
      <c r="AH1" s="304"/>
      <c r="AI1" s="307"/>
      <c r="AJ1" s="77" t="s">
        <v>139</v>
      </c>
      <c r="AK1" s="290" t="s">
        <v>216</v>
      </c>
      <c r="AL1" s="292"/>
      <c r="AM1" s="78" t="s">
        <v>140</v>
      </c>
    </row>
    <row r="2" spans="1:40" ht="19.5" thickBot="1">
      <c r="A2" s="133"/>
      <c r="B2" s="129"/>
      <c r="C2" s="130"/>
      <c r="D2" s="130"/>
      <c r="E2" s="130"/>
      <c r="F2" s="130"/>
      <c r="G2" s="131"/>
      <c r="H2" s="129"/>
      <c r="I2" s="130"/>
      <c r="J2" s="139"/>
      <c r="K2" s="214"/>
      <c r="L2" s="299" t="s">
        <v>269</v>
      </c>
      <c r="M2" s="300"/>
      <c r="N2" s="300"/>
      <c r="O2" s="300"/>
      <c r="P2" s="301"/>
      <c r="Q2" s="305" t="s">
        <v>277</v>
      </c>
      <c r="R2" s="302"/>
      <c r="S2" s="302" t="s">
        <v>171</v>
      </c>
      <c r="T2" s="302"/>
      <c r="U2" s="302"/>
      <c r="V2" s="303"/>
      <c r="W2" s="305" t="s">
        <v>275</v>
      </c>
      <c r="X2" s="303"/>
      <c r="Y2" s="229"/>
      <c r="Z2" s="304"/>
      <c r="AA2" s="304"/>
      <c r="AB2" s="304" t="s">
        <v>175</v>
      </c>
      <c r="AC2" s="304"/>
      <c r="AD2" s="304"/>
      <c r="AE2" s="304"/>
      <c r="AF2" s="228"/>
      <c r="AG2" s="304"/>
      <c r="AH2" s="304"/>
      <c r="AI2" s="304"/>
      <c r="AJ2" s="77"/>
      <c r="AK2" s="78"/>
      <c r="AL2" s="78"/>
      <c r="AM2" s="78"/>
    </row>
    <row r="3" spans="1:40" s="40" customFormat="1" ht="75" customHeight="1" thickBot="1">
      <c r="A3" s="94" t="s">
        <v>155</v>
      </c>
      <c r="B3" s="95" t="s">
        <v>128</v>
      </c>
      <c r="C3" s="96" t="s">
        <v>176</v>
      </c>
      <c r="D3" s="96" t="s">
        <v>112</v>
      </c>
      <c r="E3" s="96" t="s">
        <v>261</v>
      </c>
      <c r="F3" s="96" t="s">
        <v>45</v>
      </c>
      <c r="G3" s="97" t="s">
        <v>127</v>
      </c>
      <c r="H3" s="313" t="s">
        <v>93</v>
      </c>
      <c r="I3" s="314"/>
      <c r="J3" s="97" t="s">
        <v>264</v>
      </c>
      <c r="K3" s="97" t="s">
        <v>205</v>
      </c>
      <c r="L3" s="132" t="s">
        <v>265</v>
      </c>
      <c r="M3" s="216" t="s">
        <v>270</v>
      </c>
      <c r="N3" s="132" t="s">
        <v>213</v>
      </c>
      <c r="O3" s="132" t="s">
        <v>165</v>
      </c>
      <c r="P3" s="218" t="s">
        <v>166</v>
      </c>
      <c r="Q3" s="216" t="s">
        <v>276</v>
      </c>
      <c r="R3" s="132" t="s">
        <v>310</v>
      </c>
      <c r="S3" s="132" t="s">
        <v>167</v>
      </c>
      <c r="T3" s="90" t="s">
        <v>168</v>
      </c>
      <c r="U3" s="90" t="s">
        <v>169</v>
      </c>
      <c r="V3" s="90" t="s">
        <v>170</v>
      </c>
      <c r="W3" s="134" t="s">
        <v>282</v>
      </c>
      <c r="X3" s="224" t="s">
        <v>271</v>
      </c>
      <c r="Y3" s="227" t="s">
        <v>274</v>
      </c>
      <c r="Z3" s="93" t="s">
        <v>172</v>
      </c>
      <c r="AA3" s="216" t="s">
        <v>173</v>
      </c>
      <c r="AB3" s="90" t="s">
        <v>64</v>
      </c>
      <c r="AC3" s="132" t="s">
        <v>174</v>
      </c>
      <c r="AD3" s="132" t="s">
        <v>102</v>
      </c>
      <c r="AE3" s="132" t="s">
        <v>103</v>
      </c>
      <c r="AF3" s="91" t="s">
        <v>283</v>
      </c>
      <c r="AG3" s="235" t="s">
        <v>119</v>
      </c>
      <c r="AH3" s="136" t="s">
        <v>82</v>
      </c>
      <c r="AI3" s="136" t="s">
        <v>104</v>
      </c>
      <c r="AJ3" s="90" t="s">
        <v>105</v>
      </c>
      <c r="AK3" s="98" t="s">
        <v>141</v>
      </c>
      <c r="AL3" s="179" t="s">
        <v>217</v>
      </c>
      <c r="AM3" s="179" t="s">
        <v>221</v>
      </c>
      <c r="AN3" s="98" t="s">
        <v>302</v>
      </c>
    </row>
    <row r="4" spans="1:40" ht="108" customHeight="1">
      <c r="A4" s="45" t="s">
        <v>32</v>
      </c>
      <c r="B4" s="82" t="s">
        <v>254</v>
      </c>
      <c r="C4" s="215" t="s">
        <v>257</v>
      </c>
      <c r="D4" s="81" t="s">
        <v>267</v>
      </c>
      <c r="E4" s="81" t="s">
        <v>177</v>
      </c>
      <c r="F4" s="81" t="s">
        <v>114</v>
      </c>
      <c r="G4" s="79" t="s">
        <v>92</v>
      </c>
      <c r="H4" s="82" t="s">
        <v>94</v>
      </c>
      <c r="I4" s="81" t="s">
        <v>179</v>
      </c>
      <c r="J4" s="79" t="s">
        <v>97</v>
      </c>
      <c r="K4" s="79" t="s">
        <v>206</v>
      </c>
      <c r="L4" s="81" t="s">
        <v>278</v>
      </c>
      <c r="M4" s="135" t="s">
        <v>279</v>
      </c>
      <c r="N4" s="82" t="s">
        <v>240</v>
      </c>
      <c r="O4" s="81" t="s">
        <v>244</v>
      </c>
      <c r="P4" s="219" t="s">
        <v>232</v>
      </c>
      <c r="Q4" s="135" t="s">
        <v>306</v>
      </c>
      <c r="R4" s="81" t="s">
        <v>307</v>
      </c>
      <c r="S4" s="81" t="s">
        <v>233</v>
      </c>
      <c r="T4" s="81" t="s">
        <v>234</v>
      </c>
      <c r="U4" s="81" t="s">
        <v>235</v>
      </c>
      <c r="V4" s="87" t="s">
        <v>237</v>
      </c>
      <c r="W4" s="191" t="s">
        <v>313</v>
      </c>
      <c r="X4" s="191" t="s">
        <v>316</v>
      </c>
      <c r="Y4" s="239" t="s">
        <v>286</v>
      </c>
      <c r="Z4" s="44" t="s">
        <v>186</v>
      </c>
      <c r="AA4" s="135" t="s">
        <v>191</v>
      </c>
      <c r="AB4" s="82" t="s">
        <v>194</v>
      </c>
      <c r="AC4" s="81" t="s">
        <v>198</v>
      </c>
      <c r="AD4" s="81" t="s">
        <v>121</v>
      </c>
      <c r="AE4" s="81" t="s">
        <v>123</v>
      </c>
      <c r="AF4" s="247" t="s">
        <v>284</v>
      </c>
      <c r="AG4" s="135" t="s">
        <v>291</v>
      </c>
      <c r="AH4" s="81" t="s">
        <v>89</v>
      </c>
      <c r="AI4" s="81" t="s">
        <v>200</v>
      </c>
      <c r="AJ4" s="82" t="s">
        <v>296</v>
      </c>
      <c r="AK4" s="82" t="s">
        <v>297</v>
      </c>
      <c r="AL4" s="43" t="s">
        <v>85</v>
      </c>
      <c r="AM4" s="42" t="s">
        <v>143</v>
      </c>
      <c r="AN4" s="43" t="s">
        <v>85</v>
      </c>
    </row>
    <row r="5" spans="1:40" ht="137.25" customHeight="1">
      <c r="A5" s="45" t="s">
        <v>4</v>
      </c>
      <c r="B5" s="82" t="s">
        <v>253</v>
      </c>
      <c r="C5" s="81" t="s">
        <v>255</v>
      </c>
      <c r="D5" s="81" t="s">
        <v>268</v>
      </c>
      <c r="E5" s="81" t="s">
        <v>262</v>
      </c>
      <c r="F5" s="81" t="s">
        <v>115</v>
      </c>
      <c r="G5" s="79" t="s">
        <v>100</v>
      </c>
      <c r="H5" s="82" t="s">
        <v>95</v>
      </c>
      <c r="I5" s="81" t="s">
        <v>180</v>
      </c>
      <c r="J5" s="79" t="s">
        <v>183</v>
      </c>
      <c r="K5" s="79" t="s">
        <v>207</v>
      </c>
      <c r="L5" s="81" t="s">
        <v>321</v>
      </c>
      <c r="M5" s="135" t="s">
        <v>320</v>
      </c>
      <c r="N5" s="82" t="s">
        <v>241</v>
      </c>
      <c r="O5" s="81" t="s">
        <v>245</v>
      </c>
      <c r="P5" s="219" t="s">
        <v>232</v>
      </c>
      <c r="Q5" s="135" t="s">
        <v>319</v>
      </c>
      <c r="R5" s="81" t="s">
        <v>308</v>
      </c>
      <c r="S5" s="81" t="s">
        <v>233</v>
      </c>
      <c r="T5" s="81" t="s">
        <v>234</v>
      </c>
      <c r="U5" s="81" t="s">
        <v>236</v>
      </c>
      <c r="V5" s="87" t="s">
        <v>237</v>
      </c>
      <c r="W5" s="191" t="s">
        <v>314</v>
      </c>
      <c r="X5" s="191" t="s">
        <v>317</v>
      </c>
      <c r="Y5" s="239" t="s">
        <v>285</v>
      </c>
      <c r="Z5" s="44" t="s">
        <v>187</v>
      </c>
      <c r="AA5" s="135" t="s">
        <v>190</v>
      </c>
      <c r="AB5" s="82" t="s">
        <v>195</v>
      </c>
      <c r="AC5" s="81" t="s">
        <v>289</v>
      </c>
      <c r="AD5" s="81" t="s">
        <v>122</v>
      </c>
      <c r="AE5" s="81" t="s">
        <v>124</v>
      </c>
      <c r="AF5" s="247" t="s">
        <v>298</v>
      </c>
      <c r="AG5" s="135" t="s">
        <v>293</v>
      </c>
      <c r="AH5" s="81" t="s">
        <v>91</v>
      </c>
      <c r="AI5" s="81" t="s">
        <v>201</v>
      </c>
      <c r="AJ5" s="82" t="s">
        <v>228</v>
      </c>
      <c r="AK5" s="82" t="s">
        <v>132</v>
      </c>
      <c r="AL5" s="46" t="s">
        <v>86</v>
      </c>
      <c r="AM5" s="44" t="s">
        <v>144</v>
      </c>
      <c r="AN5" s="46" t="s">
        <v>86</v>
      </c>
    </row>
    <row r="6" spans="1:40" ht="204" customHeight="1" thickBot="1">
      <c r="A6" s="45" t="s">
        <v>33</v>
      </c>
      <c r="B6" s="82" t="s">
        <v>252</v>
      </c>
      <c r="C6" s="81" t="s">
        <v>258</v>
      </c>
      <c r="D6" s="81" t="s">
        <v>259</v>
      </c>
      <c r="E6" s="81" t="s">
        <v>178</v>
      </c>
      <c r="F6" s="81" t="s">
        <v>117</v>
      </c>
      <c r="G6" s="79" t="s">
        <v>99</v>
      </c>
      <c r="H6" s="82" t="s">
        <v>101</v>
      </c>
      <c r="I6" s="81" t="s">
        <v>181</v>
      </c>
      <c r="J6" s="79" t="s">
        <v>184</v>
      </c>
      <c r="K6" s="79" t="s">
        <v>208</v>
      </c>
      <c r="L6" s="81" t="s">
        <v>238</v>
      </c>
      <c r="M6" s="135" t="s">
        <v>238</v>
      </c>
      <c r="N6" s="82" t="s">
        <v>242</v>
      </c>
      <c r="O6" s="81" t="s">
        <v>246</v>
      </c>
      <c r="P6" s="219" t="s">
        <v>232</v>
      </c>
      <c r="Q6" s="135" t="s">
        <v>315</v>
      </c>
      <c r="R6" s="81" t="s">
        <v>309</v>
      </c>
      <c r="S6" s="81" t="s">
        <v>233</v>
      </c>
      <c r="T6" s="81" t="s">
        <v>234</v>
      </c>
      <c r="U6" s="81" t="s">
        <v>236</v>
      </c>
      <c r="V6" s="87" t="s">
        <v>237</v>
      </c>
      <c r="W6" s="191" t="s">
        <v>315</v>
      </c>
      <c r="X6" s="191" t="s">
        <v>318</v>
      </c>
      <c r="Y6" s="48" t="s">
        <v>288</v>
      </c>
      <c r="Z6" s="44" t="s">
        <v>188</v>
      </c>
      <c r="AA6" s="135" t="s">
        <v>192</v>
      </c>
      <c r="AB6" s="82" t="s">
        <v>196</v>
      </c>
      <c r="AC6" s="81" t="s">
        <v>290</v>
      </c>
      <c r="AD6" s="81" t="s">
        <v>130</v>
      </c>
      <c r="AE6" s="81" t="s">
        <v>125</v>
      </c>
      <c r="AF6" s="247" t="s">
        <v>299</v>
      </c>
      <c r="AG6" s="135" t="s">
        <v>294</v>
      </c>
      <c r="AH6" s="81" t="s">
        <v>90</v>
      </c>
      <c r="AI6" s="81" t="s">
        <v>203</v>
      </c>
      <c r="AJ6" s="82" t="s">
        <v>229</v>
      </c>
      <c r="AK6" s="82" t="s">
        <v>133</v>
      </c>
      <c r="AL6" s="46" t="s">
        <v>87</v>
      </c>
      <c r="AM6" s="44" t="s">
        <v>145</v>
      </c>
      <c r="AN6" s="46" t="s">
        <v>87</v>
      </c>
    </row>
    <row r="7" spans="1:40" ht="196.5" customHeight="1" thickBot="1">
      <c r="A7" s="48" t="s">
        <v>84</v>
      </c>
      <c r="B7" s="83" t="s">
        <v>251</v>
      </c>
      <c r="C7" s="84" t="s">
        <v>256</v>
      </c>
      <c r="D7" s="84" t="s">
        <v>260</v>
      </c>
      <c r="E7" s="84" t="s">
        <v>263</v>
      </c>
      <c r="F7" s="84" t="s">
        <v>116</v>
      </c>
      <c r="G7" s="85" t="s">
        <v>98</v>
      </c>
      <c r="H7" s="83" t="s">
        <v>118</v>
      </c>
      <c r="I7" s="84" t="s">
        <v>182</v>
      </c>
      <c r="J7" s="85" t="s">
        <v>185</v>
      </c>
      <c r="K7" s="85" t="s">
        <v>209</v>
      </c>
      <c r="L7" s="84" t="s">
        <v>239</v>
      </c>
      <c r="M7" s="223" t="s">
        <v>239</v>
      </c>
      <c r="N7" s="220" t="s">
        <v>243</v>
      </c>
      <c r="O7" s="221" t="s">
        <v>247</v>
      </c>
      <c r="P7" s="222" t="s">
        <v>232</v>
      </c>
      <c r="Q7" s="135" t="s">
        <v>315</v>
      </c>
      <c r="R7" s="244" t="s">
        <v>312</v>
      </c>
      <c r="S7" s="81" t="s">
        <v>233</v>
      </c>
      <c r="T7" s="81" t="s">
        <v>234</v>
      </c>
      <c r="U7" s="81" t="s">
        <v>236</v>
      </c>
      <c r="V7" s="87" t="s">
        <v>237</v>
      </c>
      <c r="W7" s="191" t="s">
        <v>315</v>
      </c>
      <c r="X7" s="191" t="s">
        <v>315</v>
      </c>
      <c r="Y7" s="48" t="s">
        <v>287</v>
      </c>
      <c r="Z7" s="47" t="s">
        <v>189</v>
      </c>
      <c r="AA7" s="135" t="s">
        <v>193</v>
      </c>
      <c r="AB7" s="82" t="s">
        <v>197</v>
      </c>
      <c r="AC7" s="81" t="s">
        <v>292</v>
      </c>
      <c r="AD7" s="84" t="s">
        <v>131</v>
      </c>
      <c r="AE7" s="84" t="s">
        <v>126</v>
      </c>
      <c r="AF7" s="247" t="s">
        <v>300</v>
      </c>
      <c r="AG7" s="135" t="s">
        <v>295</v>
      </c>
      <c r="AH7" s="84" t="s">
        <v>301</v>
      </c>
      <c r="AI7" s="81" t="s">
        <v>202</v>
      </c>
      <c r="AJ7" s="82" t="s">
        <v>230</v>
      </c>
      <c r="AK7" s="82" t="s">
        <v>134</v>
      </c>
      <c r="AL7" s="49" t="s">
        <v>88</v>
      </c>
      <c r="AM7" s="47" t="s">
        <v>146</v>
      </c>
      <c r="AN7" s="49" t="s">
        <v>88</v>
      </c>
    </row>
    <row r="8" spans="1:40">
      <c r="V8" s="86"/>
      <c r="W8" s="86"/>
      <c r="X8" s="86"/>
      <c r="AB8" s="86"/>
      <c r="AD8" s="86"/>
      <c r="AH8" s="86"/>
      <c r="AI8" s="86"/>
      <c r="AK8" s="50"/>
      <c r="AL8" s="86"/>
    </row>
    <row r="9" spans="1:40">
      <c r="F9" s="51"/>
      <c r="G9" s="51"/>
      <c r="H9" s="51"/>
      <c r="I9" s="51"/>
      <c r="J9" s="51"/>
      <c r="K9" s="51"/>
      <c r="V9" s="51"/>
      <c r="W9" s="51"/>
      <c r="X9" s="51"/>
    </row>
    <row r="10" spans="1:40" ht="51.75" customHeight="1">
      <c r="F10" s="51"/>
      <c r="G10" s="52"/>
      <c r="H10" s="52"/>
      <c r="I10" s="52"/>
      <c r="J10" s="52"/>
      <c r="K10" s="52"/>
      <c r="AB10" s="53"/>
    </row>
    <row r="11" spans="1:40">
      <c r="F11" s="39"/>
      <c r="G11" s="39"/>
      <c r="H11" s="39"/>
      <c r="I11" s="39"/>
      <c r="J11" s="39"/>
      <c r="K11" s="39"/>
      <c r="L11" s="39"/>
      <c r="M11" s="39"/>
      <c r="N11" s="39"/>
      <c r="O11" s="39"/>
      <c r="P11" s="39"/>
      <c r="Q11" s="39"/>
      <c r="R11" s="39"/>
      <c r="S11" s="39"/>
      <c r="T11" s="39"/>
      <c r="U11" s="39"/>
    </row>
  </sheetData>
  <mergeCells count="14">
    <mergeCell ref="B1:G1"/>
    <mergeCell ref="AG1:AI1"/>
    <mergeCell ref="Z1:AE1"/>
    <mergeCell ref="L1:V1"/>
    <mergeCell ref="H3:I3"/>
    <mergeCell ref="H1:K1"/>
    <mergeCell ref="W2:X2"/>
    <mergeCell ref="AK1:AL1"/>
    <mergeCell ref="L2:P2"/>
    <mergeCell ref="S2:V2"/>
    <mergeCell ref="Z2:AA2"/>
    <mergeCell ref="AB2:AE2"/>
    <mergeCell ref="AG2:AI2"/>
    <mergeCell ref="Q2:R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R78"/>
  <sheetViews>
    <sheetView topLeftCell="A52" workbookViewId="0">
      <selection activeCell="E91" sqref="E91"/>
    </sheetView>
  </sheetViews>
  <sheetFormatPr defaultColWidth="8.85546875" defaultRowHeight="15"/>
  <cols>
    <col min="1" max="1" width="19.5703125" customWidth="1"/>
    <col min="2" max="11" width="34.140625" customWidth="1"/>
    <col min="12" max="12" width="41.85546875" customWidth="1"/>
    <col min="14" max="15" width="11.5703125" customWidth="1"/>
  </cols>
  <sheetData>
    <row r="1" spans="1:12" ht="19.5" thickBot="1">
      <c r="A1" s="318"/>
      <c r="B1" s="319" t="s">
        <v>11</v>
      </c>
      <c r="C1" s="320"/>
      <c r="D1" s="321" t="s">
        <v>0</v>
      </c>
      <c r="E1" s="322"/>
      <c r="F1" s="322"/>
      <c r="G1" s="323"/>
      <c r="H1" s="324" t="s">
        <v>9</v>
      </c>
      <c r="I1" s="325"/>
      <c r="J1" s="326"/>
      <c r="K1" s="317" t="s">
        <v>10</v>
      </c>
      <c r="L1" s="317" t="s">
        <v>7</v>
      </c>
    </row>
    <row r="2" spans="1:12" s="23" customFormat="1" ht="18.75">
      <c r="A2" s="318"/>
      <c r="B2" s="19" t="s">
        <v>44</v>
      </c>
      <c r="C2" s="6" t="s">
        <v>45</v>
      </c>
      <c r="D2" s="20" t="s">
        <v>24</v>
      </c>
      <c r="E2" s="21" t="s">
        <v>25</v>
      </c>
      <c r="F2" s="21" t="s">
        <v>60</v>
      </c>
      <c r="G2" s="22" t="s">
        <v>22</v>
      </c>
      <c r="H2" s="2" t="s">
        <v>15</v>
      </c>
      <c r="I2" s="2" t="s">
        <v>63</v>
      </c>
      <c r="J2" s="2" t="s">
        <v>64</v>
      </c>
      <c r="K2" s="317"/>
      <c r="L2" s="317"/>
    </row>
    <row r="3" spans="1:12" ht="45">
      <c r="A3" s="7" t="s">
        <v>32</v>
      </c>
      <c r="B3" s="8" t="s">
        <v>3</v>
      </c>
      <c r="C3" s="9" t="s">
        <v>38</v>
      </c>
      <c r="D3" s="8" t="s">
        <v>19</v>
      </c>
      <c r="E3" s="10" t="s">
        <v>28</v>
      </c>
      <c r="F3" s="10" t="s">
        <v>52</v>
      </c>
      <c r="G3" s="11" t="s">
        <v>56</v>
      </c>
      <c r="H3" s="12" t="s">
        <v>14</v>
      </c>
      <c r="I3" s="12" t="s">
        <v>69</v>
      </c>
      <c r="J3" s="12" t="s">
        <v>65</v>
      </c>
      <c r="K3" s="13"/>
      <c r="L3" s="13"/>
    </row>
    <row r="4" spans="1:12" ht="60">
      <c r="A4" s="7" t="s">
        <v>4</v>
      </c>
      <c r="B4" s="8" t="s">
        <v>6</v>
      </c>
      <c r="C4" s="9" t="s">
        <v>40</v>
      </c>
      <c r="D4" s="8" t="s">
        <v>20</v>
      </c>
      <c r="E4" s="10" t="s">
        <v>29</v>
      </c>
      <c r="F4" s="10" t="s">
        <v>55</v>
      </c>
      <c r="G4" s="11" t="s">
        <v>57</v>
      </c>
      <c r="H4" s="12" t="s">
        <v>16</v>
      </c>
      <c r="I4" s="12" t="s">
        <v>70</v>
      </c>
      <c r="J4" s="12" t="s">
        <v>66</v>
      </c>
      <c r="K4" s="13"/>
      <c r="L4" s="13"/>
    </row>
    <row r="5" spans="1:12" ht="75">
      <c r="A5" s="7" t="s">
        <v>33</v>
      </c>
      <c r="B5" s="8" t="s">
        <v>5</v>
      </c>
      <c r="C5" s="9" t="s">
        <v>41</v>
      </c>
      <c r="D5" s="8" t="s">
        <v>21</v>
      </c>
      <c r="E5" s="10" t="s">
        <v>30</v>
      </c>
      <c r="F5" s="10" t="s">
        <v>54</v>
      </c>
      <c r="G5" s="11" t="s">
        <v>58</v>
      </c>
      <c r="H5" s="12" t="s">
        <v>18</v>
      </c>
      <c r="I5" s="12" t="s">
        <v>71</v>
      </c>
      <c r="J5" s="12" t="s">
        <v>67</v>
      </c>
      <c r="K5" s="13"/>
      <c r="L5" s="13"/>
    </row>
    <row r="6" spans="1:12" ht="90.75" thickBot="1">
      <c r="A6" s="7" t="s">
        <v>34</v>
      </c>
      <c r="B6" s="14" t="s">
        <v>2</v>
      </c>
      <c r="C6" s="15" t="s">
        <v>42</v>
      </c>
      <c r="D6" s="14" t="s">
        <v>26</v>
      </c>
      <c r="E6" s="16" t="s">
        <v>31</v>
      </c>
      <c r="F6" s="16" t="s">
        <v>53</v>
      </c>
      <c r="G6" s="17" t="s">
        <v>59</v>
      </c>
      <c r="H6" s="12" t="s">
        <v>17</v>
      </c>
      <c r="I6" s="12" t="s">
        <v>72</v>
      </c>
      <c r="J6" s="12" t="s">
        <v>68</v>
      </c>
      <c r="K6" s="13"/>
      <c r="L6" s="13"/>
    </row>
    <row r="11" spans="1:12">
      <c r="C11" s="3" t="s">
        <v>32</v>
      </c>
      <c r="D11" s="3" t="s">
        <v>4</v>
      </c>
      <c r="E11" s="3" t="s">
        <v>33</v>
      </c>
      <c r="F11" s="3" t="s">
        <v>34</v>
      </c>
    </row>
    <row r="12" spans="1:12" ht="75">
      <c r="B12" t="s">
        <v>1</v>
      </c>
      <c r="C12" s="1" t="s">
        <v>37</v>
      </c>
      <c r="D12" s="1" t="s">
        <v>39</v>
      </c>
      <c r="E12" s="1" t="s">
        <v>43</v>
      </c>
      <c r="F12" s="1" t="s">
        <v>49</v>
      </c>
    </row>
    <row r="13" spans="1:12">
      <c r="B13" t="s">
        <v>35</v>
      </c>
      <c r="C13" s="1">
        <v>1</v>
      </c>
      <c r="D13" s="1">
        <v>2</v>
      </c>
      <c r="E13" s="1">
        <v>5</v>
      </c>
      <c r="F13" s="1">
        <v>8</v>
      </c>
    </row>
    <row r="14" spans="1:12">
      <c r="C14" s="1">
        <f>C13/0.51</f>
        <v>1.9607843137254901</v>
      </c>
      <c r="D14" s="1">
        <f>D13/0.51</f>
        <v>3.9215686274509802</v>
      </c>
      <c r="E14" s="1">
        <f>E13/0.51</f>
        <v>9.8039215686274517</v>
      </c>
      <c r="F14" s="1">
        <f>F13/0.51</f>
        <v>15.686274509803921</v>
      </c>
    </row>
    <row r="15" spans="1:12" ht="105">
      <c r="C15" s="1" t="s">
        <v>38</v>
      </c>
      <c r="D15" s="1" t="s">
        <v>48</v>
      </c>
      <c r="E15" s="1" t="s">
        <v>46</v>
      </c>
      <c r="F15" s="1" t="s">
        <v>47</v>
      </c>
    </row>
    <row r="16" spans="1:12">
      <c r="B16" t="s">
        <v>35</v>
      </c>
      <c r="C16" s="1">
        <v>1</v>
      </c>
      <c r="D16" s="1">
        <v>2</v>
      </c>
      <c r="E16" s="1">
        <v>5</v>
      </c>
      <c r="F16" s="1">
        <v>8</v>
      </c>
    </row>
    <row r="17" spans="2:18">
      <c r="C17" s="1">
        <f>C16/0.51</f>
        <v>1.9607843137254901</v>
      </c>
      <c r="D17" s="1">
        <f>D16/0.51</f>
        <v>3.9215686274509802</v>
      </c>
      <c r="E17" s="1">
        <f>E16/0.51</f>
        <v>9.8039215686274517</v>
      </c>
      <c r="F17" s="1">
        <f>F16/0.51</f>
        <v>15.686274509803921</v>
      </c>
    </row>
    <row r="18" spans="2:18">
      <c r="L18" s="1"/>
      <c r="M18" s="1"/>
      <c r="N18" s="1"/>
      <c r="O18" s="1"/>
      <c r="P18" s="1"/>
      <c r="Q18" s="1"/>
      <c r="R18" s="1"/>
    </row>
    <row r="19" spans="2:18">
      <c r="L19" s="1"/>
      <c r="M19" s="1"/>
      <c r="N19" s="1"/>
      <c r="O19" s="1"/>
      <c r="P19" s="1"/>
      <c r="Q19" s="1"/>
      <c r="R19" s="1"/>
    </row>
    <row r="20" spans="2:18">
      <c r="B20" s="1"/>
      <c r="C20" s="1"/>
      <c r="D20" s="1"/>
      <c r="E20" s="1"/>
      <c r="F20" s="1"/>
      <c r="M20" s="1"/>
      <c r="N20" s="1"/>
      <c r="O20" s="1"/>
      <c r="P20" s="1"/>
      <c r="Q20" s="1"/>
      <c r="R20" s="1"/>
    </row>
    <row r="21" spans="2:18">
      <c r="B21" s="2" t="s">
        <v>23</v>
      </c>
      <c r="C21" s="1"/>
      <c r="D21" s="1"/>
      <c r="E21" s="1"/>
      <c r="F21" s="1"/>
      <c r="M21" s="1"/>
      <c r="N21" s="1"/>
      <c r="O21" s="1"/>
      <c r="P21" s="1"/>
      <c r="Q21" s="1"/>
      <c r="R21" s="1"/>
    </row>
    <row r="22" spans="2:18" ht="60">
      <c r="C22" s="1" t="s">
        <v>12</v>
      </c>
      <c r="D22" s="1" t="s">
        <v>8</v>
      </c>
      <c r="E22" s="1" t="s">
        <v>50</v>
      </c>
      <c r="F22" s="1" t="s">
        <v>51</v>
      </c>
      <c r="M22" s="1"/>
      <c r="N22" s="1"/>
      <c r="O22" s="1"/>
      <c r="P22" s="1"/>
      <c r="Q22" s="1"/>
      <c r="R22" s="1"/>
    </row>
    <row r="23" spans="2:18">
      <c r="B23" t="s">
        <v>35</v>
      </c>
      <c r="C23" s="1">
        <v>1</v>
      </c>
      <c r="D23" s="1">
        <v>2</v>
      </c>
      <c r="E23" s="1">
        <v>5</v>
      </c>
      <c r="F23" s="1">
        <v>8</v>
      </c>
      <c r="M23" s="1"/>
      <c r="N23" s="1"/>
      <c r="O23" s="1"/>
      <c r="P23" s="1"/>
      <c r="Q23" s="1"/>
      <c r="R23" s="1"/>
    </row>
    <row r="24" spans="2:18">
      <c r="B24" t="s">
        <v>36</v>
      </c>
      <c r="C24">
        <f>C23/0.51</f>
        <v>1.9607843137254901</v>
      </c>
      <c r="D24">
        <f>D23/0.51</f>
        <v>3.9215686274509802</v>
      </c>
      <c r="E24">
        <f>E23/0.51</f>
        <v>9.8039215686274517</v>
      </c>
      <c r="F24">
        <f>F23/0.51</f>
        <v>15.686274509803921</v>
      </c>
      <c r="M24" s="1"/>
      <c r="N24" s="1"/>
      <c r="O24" s="1"/>
      <c r="P24" s="1"/>
      <c r="Q24" s="1"/>
      <c r="R24" s="1"/>
    </row>
    <row r="25" spans="2:18">
      <c r="B25" s="1"/>
      <c r="C25" s="2" t="s">
        <v>27</v>
      </c>
      <c r="D25" s="1"/>
      <c r="E25" s="1"/>
      <c r="F25" s="1"/>
      <c r="M25" s="1"/>
      <c r="N25" s="1"/>
      <c r="O25" s="1"/>
      <c r="P25" s="1"/>
      <c r="Q25" s="1"/>
      <c r="R25" s="1"/>
    </row>
    <row r="26" spans="2:18" ht="45">
      <c r="B26" s="1"/>
      <c r="C26" s="1" t="s">
        <v>28</v>
      </c>
      <c r="D26" s="1" t="s">
        <v>29</v>
      </c>
      <c r="E26" s="1" t="s">
        <v>30</v>
      </c>
      <c r="F26" s="1" t="s">
        <v>31</v>
      </c>
      <c r="M26" s="1"/>
      <c r="N26" s="1"/>
      <c r="O26" s="1"/>
      <c r="P26" s="1"/>
      <c r="Q26" s="1"/>
      <c r="R26" s="1"/>
    </row>
    <row r="27" spans="2:18">
      <c r="B27" t="s">
        <v>35</v>
      </c>
      <c r="C27" s="1">
        <v>2</v>
      </c>
      <c r="D27" s="1">
        <v>3</v>
      </c>
      <c r="E27" s="1">
        <v>5</v>
      </c>
      <c r="F27" s="1">
        <v>8</v>
      </c>
      <c r="M27" s="1"/>
      <c r="N27" s="1"/>
      <c r="O27" s="1"/>
      <c r="P27" s="1"/>
      <c r="Q27" s="1"/>
      <c r="R27" s="1"/>
    </row>
    <row r="28" spans="2:18">
      <c r="B28" t="s">
        <v>36</v>
      </c>
      <c r="C28">
        <f>C27/0.51</f>
        <v>3.9215686274509802</v>
      </c>
      <c r="D28">
        <f>D27/0.51</f>
        <v>5.8823529411764701</v>
      </c>
      <c r="E28">
        <f>E27/0.51</f>
        <v>9.8039215686274517</v>
      </c>
      <c r="F28">
        <f>F27/0.51</f>
        <v>15.686274509803921</v>
      </c>
      <c r="M28" s="1"/>
      <c r="N28" s="1"/>
      <c r="O28" s="1"/>
      <c r="P28" s="1"/>
      <c r="Q28" s="1"/>
      <c r="R28" s="1"/>
    </row>
    <row r="29" spans="2:18">
      <c r="B29" s="1"/>
      <c r="C29" s="2" t="s">
        <v>13</v>
      </c>
      <c r="D29" s="1"/>
      <c r="E29" s="1"/>
      <c r="F29" s="1"/>
      <c r="M29" s="1"/>
      <c r="N29" s="1"/>
      <c r="O29" s="1"/>
      <c r="P29" s="1"/>
      <c r="Q29" s="1"/>
      <c r="R29" s="1"/>
    </row>
    <row r="30" spans="2:18" ht="30">
      <c r="B30" s="1"/>
      <c r="C30" s="1" t="s">
        <v>52</v>
      </c>
      <c r="D30" s="1" t="s">
        <v>55</v>
      </c>
      <c r="E30" s="1" t="s">
        <v>54</v>
      </c>
      <c r="F30" s="1" t="s">
        <v>53</v>
      </c>
      <c r="M30" s="1"/>
      <c r="N30" s="1"/>
      <c r="O30" s="1"/>
      <c r="P30" s="1"/>
      <c r="Q30" s="1"/>
      <c r="R30" s="1"/>
    </row>
    <row r="31" spans="2:18">
      <c r="B31" t="s">
        <v>35</v>
      </c>
      <c r="C31" s="2">
        <v>1</v>
      </c>
      <c r="D31" s="1">
        <v>2</v>
      </c>
      <c r="E31" s="1">
        <v>5</v>
      </c>
      <c r="F31">
        <v>13</v>
      </c>
      <c r="M31" s="1"/>
      <c r="N31" s="1"/>
      <c r="O31" s="1"/>
      <c r="P31" s="1"/>
      <c r="Q31" s="1"/>
      <c r="R31" s="1"/>
    </row>
    <row r="32" spans="2:18">
      <c r="B32" t="s">
        <v>36</v>
      </c>
      <c r="C32">
        <f>C31/0.51</f>
        <v>1.9607843137254901</v>
      </c>
      <c r="D32">
        <f>D31/0.51</f>
        <v>3.9215686274509802</v>
      </c>
      <c r="E32">
        <f>E31/0.51</f>
        <v>9.8039215686274517</v>
      </c>
      <c r="F32">
        <f>F31/0.51</f>
        <v>25.490196078431371</v>
      </c>
      <c r="M32" s="1"/>
      <c r="N32" s="1"/>
      <c r="O32" s="1"/>
      <c r="P32" s="1"/>
      <c r="Q32" s="1"/>
      <c r="R32" s="1"/>
    </row>
    <row r="33" spans="2:18">
      <c r="B33" s="1"/>
      <c r="C33" s="2" t="s">
        <v>22</v>
      </c>
      <c r="D33" s="1"/>
      <c r="E33" s="1"/>
      <c r="F33" s="1"/>
      <c r="M33" s="1"/>
      <c r="N33" s="1"/>
      <c r="O33" s="1"/>
      <c r="P33" s="1"/>
      <c r="Q33" s="1"/>
      <c r="R33" s="1"/>
    </row>
    <row r="34" spans="2:18" ht="60">
      <c r="B34" s="1"/>
      <c r="C34" s="4" t="s">
        <v>56</v>
      </c>
      <c r="D34" s="4" t="s">
        <v>57</v>
      </c>
      <c r="E34" s="4" t="s">
        <v>58</v>
      </c>
      <c r="F34" s="4" t="s">
        <v>59</v>
      </c>
      <c r="M34" s="1"/>
      <c r="N34" s="1"/>
      <c r="O34" s="1"/>
      <c r="P34" s="1"/>
      <c r="Q34" s="1"/>
      <c r="R34" s="1"/>
    </row>
    <row r="35" spans="2:18">
      <c r="B35" t="s">
        <v>35</v>
      </c>
      <c r="C35" s="5">
        <v>1</v>
      </c>
      <c r="D35" s="5">
        <v>2</v>
      </c>
      <c r="E35" s="5">
        <v>3</v>
      </c>
      <c r="F35" s="5">
        <v>8</v>
      </c>
      <c r="H35">
        <v>1</v>
      </c>
      <c r="K35">
        <f>H35*3</f>
        <v>3</v>
      </c>
      <c r="L35">
        <f>K35/0.51</f>
        <v>5.8823529411764701</v>
      </c>
      <c r="M35">
        <v>1</v>
      </c>
      <c r="N35" s="1">
        <f>M35/0.51</f>
        <v>1.9607843137254901</v>
      </c>
      <c r="O35" s="1">
        <f>L35+N35</f>
        <v>7.8431372549019605</v>
      </c>
      <c r="P35" s="1"/>
      <c r="Q35" s="1"/>
      <c r="R35" s="1"/>
    </row>
    <row r="36" spans="2:18">
      <c r="B36" t="s">
        <v>36</v>
      </c>
      <c r="C36">
        <f>C35/0.51</f>
        <v>1.9607843137254901</v>
      </c>
      <c r="D36">
        <f>D35/0.51</f>
        <v>3.9215686274509802</v>
      </c>
      <c r="E36">
        <f>E35/0.51</f>
        <v>5.8823529411764701</v>
      </c>
      <c r="F36">
        <f>F35/0.51</f>
        <v>15.686274509803921</v>
      </c>
      <c r="G36" s="1"/>
      <c r="H36" s="1">
        <v>2</v>
      </c>
      <c r="I36" s="1"/>
      <c r="J36" s="1"/>
      <c r="K36">
        <f>H36*3</f>
        <v>6</v>
      </c>
      <c r="L36">
        <f>K36/0.51</f>
        <v>11.76470588235294</v>
      </c>
      <c r="M36" s="1">
        <v>2</v>
      </c>
      <c r="N36" s="1">
        <f>M36/0.51</f>
        <v>3.9215686274509802</v>
      </c>
      <c r="O36" s="1">
        <f>L36+N36</f>
        <v>15.686274509803921</v>
      </c>
      <c r="P36" s="1"/>
      <c r="Q36" s="1"/>
      <c r="R36" s="1"/>
    </row>
    <row r="37" spans="2:18">
      <c r="B37" s="1"/>
      <c r="C37" s="1"/>
      <c r="D37" s="1"/>
      <c r="E37" s="1"/>
      <c r="F37" s="1"/>
      <c r="H37">
        <v>3</v>
      </c>
      <c r="K37">
        <f>H37*3</f>
        <v>9</v>
      </c>
      <c r="L37">
        <f>K37/0.51</f>
        <v>17.647058823529413</v>
      </c>
      <c r="M37">
        <v>3</v>
      </c>
      <c r="N37" s="1">
        <f>M37/0.51</f>
        <v>5.8823529411764701</v>
      </c>
      <c r="O37" s="1">
        <f>L37+N37</f>
        <v>23.529411764705884</v>
      </c>
    </row>
    <row r="38" spans="2:18" ht="30">
      <c r="B38" s="2" t="s">
        <v>62</v>
      </c>
      <c r="C38" s="2" t="s">
        <v>15</v>
      </c>
      <c r="D38" s="1"/>
      <c r="E38" s="1"/>
      <c r="F38" s="1"/>
      <c r="H38">
        <v>5</v>
      </c>
      <c r="K38">
        <f>H38*3</f>
        <v>15</v>
      </c>
      <c r="L38">
        <f>K38/0.51</f>
        <v>29.411764705882351</v>
      </c>
      <c r="M38">
        <v>5</v>
      </c>
      <c r="N38" s="1">
        <f>M38/0.51</f>
        <v>9.8039215686274517</v>
      </c>
      <c r="O38" s="1">
        <f>L38+N38</f>
        <v>39.215686274509807</v>
      </c>
    </row>
    <row r="39" spans="2:18" ht="30">
      <c r="B39" s="1"/>
      <c r="C39" s="1" t="s">
        <v>14</v>
      </c>
      <c r="D39" s="1" t="s">
        <v>16</v>
      </c>
      <c r="E39" s="1" t="s">
        <v>18</v>
      </c>
      <c r="F39" s="1" t="s">
        <v>17</v>
      </c>
      <c r="N39" s="1"/>
      <c r="O39" s="1"/>
    </row>
    <row r="40" spans="2:18">
      <c r="B40" s="1"/>
      <c r="C40" s="1">
        <v>1</v>
      </c>
      <c r="D40" s="1">
        <v>2</v>
      </c>
      <c r="E40" s="1">
        <v>5</v>
      </c>
      <c r="F40" s="1">
        <v>8</v>
      </c>
      <c r="H40">
        <v>8</v>
      </c>
      <c r="K40">
        <f>H40*3</f>
        <v>24</v>
      </c>
      <c r="L40">
        <f>K40/0.51</f>
        <v>47.058823529411761</v>
      </c>
      <c r="M40">
        <v>8</v>
      </c>
      <c r="N40" s="1">
        <f>M40/0.51</f>
        <v>15.686274509803921</v>
      </c>
      <c r="O40" s="1">
        <f>L40+N40</f>
        <v>62.745098039215684</v>
      </c>
    </row>
    <row r="41" spans="2:18">
      <c r="B41" s="1"/>
      <c r="C41" s="1">
        <f>C40/0.51</f>
        <v>1.9607843137254901</v>
      </c>
      <c r="D41" s="1">
        <f>D40/0.51</f>
        <v>3.9215686274509802</v>
      </c>
      <c r="E41" s="1">
        <f>E40/0.51</f>
        <v>9.8039215686274517</v>
      </c>
      <c r="F41" s="1">
        <f>F40/0.51</f>
        <v>15.686274509803921</v>
      </c>
      <c r="N41" s="1"/>
      <c r="O41" s="1"/>
    </row>
    <row r="42" spans="2:18">
      <c r="C42" s="2" t="s">
        <v>61</v>
      </c>
      <c r="D42" s="1"/>
      <c r="E42" s="1"/>
      <c r="F42" s="1"/>
    </row>
    <row r="43" spans="2:18">
      <c r="C43" s="2" t="s">
        <v>63</v>
      </c>
      <c r="D43" s="1"/>
      <c r="E43" s="1"/>
      <c r="F43" s="1"/>
    </row>
    <row r="44" spans="2:18" ht="45">
      <c r="C44" s="4" t="s">
        <v>69</v>
      </c>
      <c r="D44" s="1" t="s">
        <v>70</v>
      </c>
      <c r="E44" s="1" t="s">
        <v>71</v>
      </c>
      <c r="F44" s="4" t="s">
        <v>72</v>
      </c>
    </row>
    <row r="45" spans="2:18">
      <c r="C45" s="1">
        <v>2</v>
      </c>
      <c r="D45" s="1">
        <v>4</v>
      </c>
      <c r="E45" s="1">
        <v>6</v>
      </c>
      <c r="F45" s="1">
        <v>16</v>
      </c>
    </row>
    <row r="46" spans="2:18">
      <c r="C46" s="1">
        <f>C45/0.51</f>
        <v>3.9215686274509802</v>
      </c>
      <c r="D46" s="1">
        <f>D45/0.51</f>
        <v>7.8431372549019605</v>
      </c>
      <c r="E46" s="1">
        <f>E45/0.51</f>
        <v>11.76470588235294</v>
      </c>
      <c r="F46" s="1">
        <f>F45/0.51</f>
        <v>31.372549019607842</v>
      </c>
    </row>
    <row r="47" spans="2:18">
      <c r="C47" s="2" t="s">
        <v>64</v>
      </c>
      <c r="D47" s="1"/>
      <c r="E47" s="1"/>
      <c r="F47" s="1"/>
    </row>
    <row r="48" spans="2:18" ht="45">
      <c r="C48" s="1" t="s">
        <v>65</v>
      </c>
      <c r="D48" s="1" t="s">
        <v>66</v>
      </c>
      <c r="E48" s="1" t="s">
        <v>67</v>
      </c>
      <c r="F48" s="1" t="s">
        <v>68</v>
      </c>
    </row>
    <row r="49" spans="2:12">
      <c r="C49" s="1">
        <v>1</v>
      </c>
      <c r="D49" s="1">
        <v>2</v>
      </c>
      <c r="E49" s="1">
        <v>5</v>
      </c>
      <c r="F49" s="1">
        <v>8</v>
      </c>
      <c r="H49">
        <v>1</v>
      </c>
      <c r="K49">
        <f>H49*4</f>
        <v>4</v>
      </c>
      <c r="L49">
        <f>K49/0.51</f>
        <v>7.8431372549019605</v>
      </c>
    </row>
    <row r="50" spans="2:12">
      <c r="C50" s="1">
        <f>C49/0.51</f>
        <v>1.9607843137254901</v>
      </c>
      <c r="D50" s="1">
        <f>D49/0.51</f>
        <v>3.9215686274509802</v>
      </c>
      <c r="E50" s="1">
        <f>E49/0.51</f>
        <v>9.8039215686274517</v>
      </c>
      <c r="F50" s="1">
        <f>F49/0.51</f>
        <v>15.686274509803921</v>
      </c>
    </row>
    <row r="51" spans="2:12">
      <c r="C51" s="1"/>
      <c r="D51" s="1"/>
      <c r="E51" s="1"/>
      <c r="F51" s="1"/>
      <c r="H51">
        <v>2</v>
      </c>
      <c r="K51">
        <f>H51*4</f>
        <v>8</v>
      </c>
      <c r="L51">
        <f>K51/0.51</f>
        <v>15.686274509803921</v>
      </c>
    </row>
    <row r="52" spans="2:12">
      <c r="B52" s="18" t="s">
        <v>10</v>
      </c>
      <c r="C52" s="1"/>
      <c r="D52" s="1"/>
      <c r="E52" s="1"/>
      <c r="F52" s="1"/>
      <c r="H52">
        <v>5</v>
      </c>
      <c r="K52">
        <f>H52*4</f>
        <v>20</v>
      </c>
      <c r="L52">
        <f>K52/0.51</f>
        <v>39.215686274509807</v>
      </c>
    </row>
    <row r="53" spans="2:12">
      <c r="C53" s="1" t="s">
        <v>73</v>
      </c>
      <c r="D53" s="1"/>
      <c r="E53" s="1"/>
      <c r="F53" s="1"/>
      <c r="H53">
        <v>8</v>
      </c>
      <c r="K53">
        <f>H53*4</f>
        <v>32</v>
      </c>
      <c r="L53">
        <f>K53/0.51</f>
        <v>62.745098039215684</v>
      </c>
    </row>
    <row r="54" spans="2:12" ht="45">
      <c r="C54" s="1" t="s">
        <v>75</v>
      </c>
      <c r="D54" s="1" t="s">
        <v>76</v>
      </c>
      <c r="E54" s="1" t="s">
        <v>77</v>
      </c>
      <c r="F54" s="1" t="s">
        <v>74</v>
      </c>
    </row>
    <row r="55" spans="2:12">
      <c r="C55" s="1">
        <v>1</v>
      </c>
      <c r="D55" s="1">
        <v>2</v>
      </c>
      <c r="E55" s="1">
        <v>10</v>
      </c>
      <c r="F55" s="1">
        <v>16</v>
      </c>
    </row>
    <row r="56" spans="2:12">
      <c r="C56" s="1">
        <f>C55/0.51</f>
        <v>1.9607843137254901</v>
      </c>
      <c r="D56" s="1">
        <f>D55/0.51</f>
        <v>3.9215686274509802</v>
      </c>
      <c r="E56" s="1">
        <f>E55/0.51</f>
        <v>19.607843137254903</v>
      </c>
      <c r="F56" s="1">
        <f>F55/0.51</f>
        <v>31.372549019607842</v>
      </c>
      <c r="K56">
        <v>1</v>
      </c>
      <c r="L56">
        <f>K56/0.51</f>
        <v>1.9607843137254901</v>
      </c>
    </row>
    <row r="57" spans="2:12">
      <c r="D57" s="1"/>
      <c r="E57" s="1"/>
      <c r="F57" s="1"/>
      <c r="K57">
        <v>2</v>
      </c>
      <c r="L57">
        <f>K57/0.51</f>
        <v>3.9215686274509802</v>
      </c>
    </row>
    <row r="58" spans="2:12">
      <c r="C58" s="1" t="s">
        <v>82</v>
      </c>
      <c r="D58" s="1"/>
      <c r="E58" s="1"/>
      <c r="F58" s="1"/>
      <c r="K58">
        <v>5</v>
      </c>
      <c r="L58">
        <f>K58/0.51</f>
        <v>9.8039215686274517</v>
      </c>
    </row>
    <row r="59" spans="2:12">
      <c r="C59" s="1"/>
      <c r="D59" s="1"/>
      <c r="E59" s="1"/>
      <c r="F59" s="1"/>
      <c r="K59">
        <v>8</v>
      </c>
      <c r="L59">
        <f>K59/0.51</f>
        <v>15.686274509803921</v>
      </c>
    </row>
    <row r="60" spans="2:12">
      <c r="C60" s="1">
        <v>1</v>
      </c>
      <c r="D60" s="1">
        <v>2</v>
      </c>
      <c r="E60" s="1">
        <v>5</v>
      </c>
      <c r="F60" s="1">
        <v>8</v>
      </c>
    </row>
    <row r="61" spans="2:12">
      <c r="C61" s="1">
        <f>C60/0.51</f>
        <v>1.9607843137254901</v>
      </c>
      <c r="D61" s="1">
        <f>D60/0.51</f>
        <v>3.9215686274509802</v>
      </c>
      <c r="E61" s="1">
        <f>E60/0.51</f>
        <v>9.8039215686274517</v>
      </c>
      <c r="F61" s="1">
        <f>F60/0.51</f>
        <v>15.686274509803921</v>
      </c>
    </row>
    <row r="62" spans="2:12">
      <c r="C62" s="1" t="s">
        <v>78</v>
      </c>
      <c r="D62" s="1"/>
      <c r="E62" s="1"/>
      <c r="F62" s="1"/>
    </row>
    <row r="63" spans="2:12">
      <c r="C63" s="1"/>
      <c r="D63" s="1"/>
      <c r="E63" s="1"/>
      <c r="F63" s="1"/>
    </row>
    <row r="64" spans="2:12">
      <c r="C64" s="1">
        <v>1</v>
      </c>
      <c r="D64" s="1">
        <v>2</v>
      </c>
      <c r="E64" s="1">
        <v>5</v>
      </c>
      <c r="F64" s="1">
        <v>8</v>
      </c>
    </row>
    <row r="65" spans="2:11">
      <c r="C65" s="1">
        <f>C64/0.51</f>
        <v>1.9607843137254901</v>
      </c>
      <c r="D65" s="1">
        <f>D64/0.51</f>
        <v>3.9215686274509802</v>
      </c>
      <c r="E65" s="1">
        <f>E64/0.51</f>
        <v>9.8039215686274517</v>
      </c>
      <c r="F65" s="1">
        <f>F64/0.51</f>
        <v>15.686274509803921</v>
      </c>
      <c r="H65">
        <v>2</v>
      </c>
      <c r="K65">
        <f>H65/0.51</f>
        <v>3.9215686274509802</v>
      </c>
    </row>
    <row r="66" spans="2:11">
      <c r="C66" s="1"/>
      <c r="D66" s="1"/>
      <c r="E66" s="1"/>
      <c r="F66" s="1"/>
      <c r="H66">
        <v>5</v>
      </c>
      <c r="K66">
        <f>H66/0.51</f>
        <v>9.8039215686274517</v>
      </c>
    </row>
    <row r="67" spans="2:11">
      <c r="C67" s="1"/>
      <c r="D67" s="1"/>
      <c r="E67" s="1"/>
      <c r="F67" s="1"/>
    </row>
    <row r="68" spans="2:11">
      <c r="B68" s="18" t="s">
        <v>79</v>
      </c>
      <c r="C68" s="1"/>
      <c r="D68" s="1"/>
      <c r="E68" s="1"/>
      <c r="F68" s="1"/>
    </row>
    <row r="69" spans="2:11">
      <c r="C69" s="1" t="s">
        <v>80</v>
      </c>
      <c r="D69" s="1"/>
      <c r="E69" s="1"/>
      <c r="F69" s="1"/>
    </row>
    <row r="70" spans="2:11">
      <c r="D70" s="1"/>
      <c r="E70" s="1"/>
      <c r="F70" s="1"/>
    </row>
    <row r="71" spans="2:11">
      <c r="C71" s="1">
        <v>2</v>
      </c>
      <c r="D71" s="1">
        <v>5</v>
      </c>
      <c r="E71" s="1"/>
      <c r="F71" s="1"/>
    </row>
    <row r="72" spans="2:11">
      <c r="C72" s="1">
        <f>C71/0.51</f>
        <v>3.9215686274509802</v>
      </c>
      <c r="D72" s="1">
        <f>D71/0.51</f>
        <v>9.8039215686274517</v>
      </c>
      <c r="E72" s="1"/>
      <c r="F72" s="1"/>
    </row>
    <row r="73" spans="2:11">
      <c r="C73" s="1" t="s">
        <v>81</v>
      </c>
      <c r="D73" s="1"/>
      <c r="E73" s="1"/>
      <c r="F73" s="1"/>
    </row>
    <row r="74" spans="2:11">
      <c r="C74" s="1">
        <v>1</v>
      </c>
      <c r="D74" s="1">
        <v>2</v>
      </c>
      <c r="E74" s="1">
        <v>3</v>
      </c>
      <c r="F74" s="1">
        <v>5</v>
      </c>
    </row>
    <row r="75" spans="2:11">
      <c r="C75" s="1">
        <f>C74/0.51</f>
        <v>1.9607843137254901</v>
      </c>
      <c r="D75" s="1">
        <f>D74/0.51</f>
        <v>3.9215686274509802</v>
      </c>
      <c r="E75" s="1">
        <f>E74/0.51</f>
        <v>5.8823529411764701</v>
      </c>
      <c r="F75" s="1">
        <f>F74/0.51</f>
        <v>9.8039215686274517</v>
      </c>
    </row>
    <row r="76" spans="2:11">
      <c r="C76" s="1">
        <v>4</v>
      </c>
      <c r="D76" s="1">
        <v>10</v>
      </c>
      <c r="E76" s="1">
        <v>13</v>
      </c>
      <c r="F76" s="1">
        <v>16</v>
      </c>
    </row>
    <row r="77" spans="2:11">
      <c r="C77" s="1"/>
      <c r="D77" s="1"/>
      <c r="E77" s="1"/>
      <c r="F77" s="1"/>
    </row>
    <row r="78" spans="2:11">
      <c r="C78" s="1"/>
      <c r="D78" s="1"/>
      <c r="E78" s="1"/>
      <c r="F78" s="1"/>
    </row>
  </sheetData>
  <mergeCells count="6">
    <mergeCell ref="L1:L2"/>
    <mergeCell ref="A1:A2"/>
    <mergeCell ref="B1:C1"/>
    <mergeCell ref="D1:G1"/>
    <mergeCell ref="K1:K2"/>
    <mergeCell ref="H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Summary</vt:lpstr>
      <vt:lpstr>HOURS</vt:lpstr>
      <vt:lpstr>Definitions</vt:lpstr>
      <vt:lpstr>MASTER</vt:lpstr>
      <vt:lpstr>nmComplexity</vt:lpstr>
      <vt:lpstr>nmOccurence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2006-09-25T10:59:01Z</dcterms:created>
  <dcterms:modified xsi:type="dcterms:W3CDTF">2014-12-19T13:13:14Z</dcterms:modified>
</cp:coreProperties>
</file>