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11_OS4817\01_GESTAO\"/>
    </mc:Choice>
  </mc:AlternateContent>
  <bookViews>
    <workbookView xWindow="0" yWindow="0" windowWidth="20490" windowHeight="882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Dados'!$B$1:$N$70</definedName>
    <definedName name="_xlnm.Print_Area" localSheetId="3">'Funções de Transações'!$A$1:$N$120</definedName>
    <definedName name="_xlnm.Print_Area" localSheetId="0">Identificação!$A$1:$D$33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 iterateDelta="1E-4"/>
</workbook>
</file>

<file path=xl/calcChain.xml><?xml version="1.0" encoding="utf-8"?>
<calcChain xmlns="http://schemas.openxmlformats.org/spreadsheetml/2006/main">
  <c r="I5" i="9" l="1"/>
  <c r="D4" i="11" l="1"/>
  <c r="D5" i="11"/>
  <c r="K5" i="4" l="1"/>
  <c r="J5" i="4"/>
  <c r="S5" i="4" s="1"/>
  <c r="I5" i="4"/>
  <c r="R5" i="4" s="1"/>
  <c r="I4" i="4"/>
  <c r="R4" i="4" s="1"/>
  <c r="J4" i="4"/>
  <c r="S4" i="4" s="1"/>
  <c r="K4" i="4"/>
  <c r="T4" i="4" s="1"/>
  <c r="I6" i="4"/>
  <c r="R6" i="4" s="1"/>
  <c r="J6" i="4"/>
  <c r="S6" i="4" s="1"/>
  <c r="K6" i="4"/>
  <c r="T6" i="4" s="1"/>
  <c r="I7" i="4"/>
  <c r="J7" i="4"/>
  <c r="S7" i="4" s="1"/>
  <c r="K7" i="4"/>
  <c r="T7" i="4" s="1"/>
  <c r="I8" i="4"/>
  <c r="J8" i="4"/>
  <c r="S8" i="4" s="1"/>
  <c r="K8" i="4"/>
  <c r="T8" i="4" s="1"/>
  <c r="B2" i="11"/>
  <c r="I4" i="9"/>
  <c r="O4" i="9" s="1"/>
  <c r="J4" i="9"/>
  <c r="X4" i="9" s="1"/>
  <c r="K4" i="9"/>
  <c r="Q4" i="9" s="1"/>
  <c r="W5" i="9"/>
  <c r="J5" i="9"/>
  <c r="X5" i="9" s="1"/>
  <c r="K5" i="9"/>
  <c r="Y5" i="9" s="1"/>
  <c r="I6" i="9"/>
  <c r="O6" i="9" s="1"/>
  <c r="J6" i="9"/>
  <c r="X6" i="9" s="1"/>
  <c r="K6" i="9"/>
  <c r="Q6" i="9" s="1"/>
  <c r="I14" i="9"/>
  <c r="I15" i="9"/>
  <c r="I16" i="9"/>
  <c r="I17" i="9"/>
  <c r="I18" i="9"/>
  <c r="I19" i="9"/>
  <c r="I20" i="9"/>
  <c r="I21" i="9"/>
  <c r="I22" i="9"/>
  <c r="I23" i="9"/>
  <c r="I24" i="9"/>
  <c r="W24" i="9" s="1"/>
  <c r="I25" i="9"/>
  <c r="W25" i="9" s="1"/>
  <c r="I26" i="9"/>
  <c r="W26" i="9" s="1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W51" i="9" s="1"/>
  <c r="I52" i="9"/>
  <c r="W52" i="9" s="1"/>
  <c r="I53" i="9"/>
  <c r="W53" i="9" s="1"/>
  <c r="I54" i="9"/>
  <c r="W54" i="9" s="1"/>
  <c r="I55" i="9"/>
  <c r="I56" i="9"/>
  <c r="W56" i="9" s="1"/>
  <c r="I57" i="9"/>
  <c r="W57" i="9" s="1"/>
  <c r="I58" i="9"/>
  <c r="W58" i="9" s="1"/>
  <c r="I59" i="9"/>
  <c r="W59" i="9" s="1"/>
  <c r="I60" i="9"/>
  <c r="W60" i="9" s="1"/>
  <c r="I61" i="9"/>
  <c r="W61" i="9" s="1"/>
  <c r="L61" i="9"/>
  <c r="M61" i="9"/>
  <c r="I62" i="9"/>
  <c r="W62" i="9" s="1"/>
  <c r="I63" i="9"/>
  <c r="W63" i="9" s="1"/>
  <c r="I64" i="9"/>
  <c r="W64" i="9" s="1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I84" i="9"/>
  <c r="I85" i="9"/>
  <c r="W85" i="9" s="1"/>
  <c r="I86" i="9"/>
  <c r="I87" i="9"/>
  <c r="W87" i="9" s="1"/>
  <c r="I88" i="9"/>
  <c r="W88" i="9" s="1"/>
  <c r="I89" i="9"/>
  <c r="W89" i="9" s="1"/>
  <c r="L89" i="9"/>
  <c r="M89" i="9"/>
  <c r="I90" i="9"/>
  <c r="W90" i="9" s="1"/>
  <c r="I91" i="9"/>
  <c r="W91" i="9" s="1"/>
  <c r="I92" i="9"/>
  <c r="W92" i="9" s="1"/>
  <c r="I93" i="9"/>
  <c r="W93" i="9" s="1"/>
  <c r="I94" i="9"/>
  <c r="W94" i="9" s="1"/>
  <c r="I95" i="9"/>
  <c r="W95" i="9" s="1"/>
  <c r="I96" i="9"/>
  <c r="W96" i="9" s="1"/>
  <c r="J14" i="9"/>
  <c r="J15" i="9"/>
  <c r="J16" i="9"/>
  <c r="J17" i="9"/>
  <c r="J18" i="9"/>
  <c r="J19" i="9"/>
  <c r="J20" i="9"/>
  <c r="J21" i="9"/>
  <c r="J22" i="9"/>
  <c r="J23" i="9"/>
  <c r="J24" i="9"/>
  <c r="X24" i="9" s="1"/>
  <c r="J25" i="9"/>
  <c r="X25" i="9" s="1"/>
  <c r="J26" i="9"/>
  <c r="X26" i="9" s="1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J85" i="9"/>
  <c r="X85" i="9" s="1"/>
  <c r="J86" i="9"/>
  <c r="J87" i="9"/>
  <c r="X87" i="9" s="1"/>
  <c r="J88" i="9"/>
  <c r="X88" i="9" s="1"/>
  <c r="J89" i="9"/>
  <c r="X89" i="9" s="1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L96" i="9"/>
  <c r="M96" i="9"/>
  <c r="J97" i="9"/>
  <c r="X97" i="9" s="1"/>
  <c r="J98" i="9"/>
  <c r="X98" i="9" s="1"/>
  <c r="J99" i="9"/>
  <c r="X99" i="9" s="1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K14" i="9"/>
  <c r="K15" i="9"/>
  <c r="K16" i="9"/>
  <c r="K17" i="9"/>
  <c r="K18" i="9"/>
  <c r="K19" i="9"/>
  <c r="K20" i="9"/>
  <c r="K21" i="9"/>
  <c r="K22" i="9"/>
  <c r="K23" i="9"/>
  <c r="K24" i="9"/>
  <c r="Y24" i="9" s="1"/>
  <c r="K25" i="9"/>
  <c r="Y25" i="9" s="1"/>
  <c r="K26" i="9"/>
  <c r="Y26" i="9" s="1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L84" i="9"/>
  <c r="L86" i="9"/>
  <c r="M86" i="9"/>
  <c r="L88" i="9"/>
  <c r="M84" i="9"/>
  <c r="M88" i="9"/>
  <c r="B5" i="11"/>
  <c r="B4" i="11"/>
  <c r="D6" i="11"/>
  <c r="B6" i="11"/>
  <c r="B3" i="11"/>
  <c r="M110" i="9"/>
  <c r="M111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L77" i="9"/>
  <c r="M77" i="9"/>
  <c r="L110" i="9"/>
  <c r="L111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46" i="9"/>
  <c r="Y46" i="9" s="1"/>
  <c r="K47" i="9"/>
  <c r="Y47" i="9" s="1"/>
  <c r="K48" i="9"/>
  <c r="Y48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L66" i="9"/>
  <c r="M66" i="9"/>
  <c r="K67" i="9"/>
  <c r="Y67" i="9" s="1"/>
  <c r="K68" i="9"/>
  <c r="Y68" i="9" s="1"/>
  <c r="K69" i="9"/>
  <c r="Y69" i="9" s="1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5" i="9"/>
  <c r="Y85" i="9" s="1"/>
  <c r="K87" i="9"/>
  <c r="Y87" i="9" s="1"/>
  <c r="K88" i="9"/>
  <c r="Y88" i="9" s="1"/>
  <c r="K89" i="9"/>
  <c r="Y89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06" i="9"/>
  <c r="X106" i="9" s="1"/>
  <c r="J107" i="9"/>
  <c r="X107" i="9" s="1"/>
  <c r="J108" i="9"/>
  <c r="X108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97" i="9"/>
  <c r="W97" i="9" s="1"/>
  <c r="I98" i="9"/>
  <c r="W98" i="9" s="1"/>
  <c r="L98" i="9"/>
  <c r="M98" i="9"/>
  <c r="I99" i="9"/>
  <c r="W99" i="9" s="1"/>
  <c r="L99" i="9"/>
  <c r="M99" i="9"/>
  <c r="I100" i="9"/>
  <c r="W100" i="9" s="1"/>
  <c r="I101" i="9"/>
  <c r="W101" i="9" s="1"/>
  <c r="I102" i="9"/>
  <c r="W102" i="9" s="1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L112" i="9"/>
  <c r="M112" i="9"/>
  <c r="I113" i="9"/>
  <c r="W113" i="9" s="1"/>
  <c r="I114" i="9"/>
  <c r="W114" i="9" s="1"/>
  <c r="I115" i="9"/>
  <c r="W115" i="9" s="1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K20" i="4"/>
  <c r="T20" i="4" s="1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J20" i="4"/>
  <c r="S20" i="4" s="1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J64" i="4"/>
  <c r="S64" i="4" s="1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J132" i="4"/>
  <c r="S132" i="4" s="1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I20" i="4"/>
  <c r="R20" i="4" s="1"/>
  <c r="I21" i="4"/>
  <c r="I22" i="4"/>
  <c r="R22" i="4" s="1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I55" i="4"/>
  <c r="R55" i="4" s="1"/>
  <c r="I56" i="4"/>
  <c r="R56" i="4" s="1"/>
  <c r="I57" i="4"/>
  <c r="R57" i="4" s="1"/>
  <c r="I58" i="4"/>
  <c r="R58" i="4" s="1"/>
  <c r="I59" i="4"/>
  <c r="R59" i="4" s="1"/>
  <c r="I60" i="4"/>
  <c r="R60" i="4" s="1"/>
  <c r="I61" i="4"/>
  <c r="I62" i="4"/>
  <c r="R62" i="4" s="1"/>
  <c r="I63" i="4"/>
  <c r="R63" i="4" s="1"/>
  <c r="I64" i="4"/>
  <c r="R64" i="4" s="1"/>
  <c r="I65" i="4"/>
  <c r="R65" i="4" s="1"/>
  <c r="I66" i="4"/>
  <c r="R66" i="4" s="1"/>
  <c r="I67" i="4"/>
  <c r="I68" i="4"/>
  <c r="R68" i="4" s="1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I109" i="4"/>
  <c r="R109" i="4" s="1"/>
  <c r="I110" i="4"/>
  <c r="R110" i="4" s="1"/>
  <c r="I111" i="4"/>
  <c r="I112" i="4"/>
  <c r="R112" i="4" s="1"/>
  <c r="I113" i="4"/>
  <c r="I114" i="4"/>
  <c r="I115" i="4"/>
  <c r="R115" i="4" s="1"/>
  <c r="I116" i="4"/>
  <c r="R116" i="4" s="1"/>
  <c r="I117" i="4"/>
  <c r="R117" i="4" s="1"/>
  <c r="I118" i="4"/>
  <c r="R118" i="4" s="1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I137" i="4"/>
  <c r="R137" i="4" s="1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R154" i="4"/>
  <c r="R155" i="4"/>
  <c r="R157" i="4"/>
  <c r="R158" i="4"/>
  <c r="R159" i="4"/>
  <c r="R161" i="4"/>
  <c r="R162" i="4"/>
  <c r="R163" i="4"/>
  <c r="R165" i="4"/>
  <c r="R166" i="4"/>
  <c r="R167" i="4"/>
  <c r="R169" i="4"/>
  <c r="R170" i="4"/>
  <c r="R171" i="4"/>
  <c r="R173" i="4"/>
  <c r="R174" i="4"/>
  <c r="R175" i="4"/>
  <c r="R177" i="4"/>
  <c r="R178" i="4"/>
  <c r="R179" i="4"/>
  <c r="R181" i="4"/>
  <c r="R182" i="4"/>
  <c r="R183" i="4"/>
  <c r="R185" i="4"/>
  <c r="R186" i="4"/>
  <c r="R187" i="4"/>
  <c r="R189" i="4"/>
  <c r="R190" i="4"/>
  <c r="R191" i="4"/>
  <c r="R193" i="4"/>
  <c r="R194" i="4"/>
  <c r="R195" i="4"/>
  <c r="R197" i="4"/>
  <c r="R198" i="4"/>
  <c r="R199" i="4"/>
  <c r="R201" i="4"/>
  <c r="R202" i="4"/>
  <c r="R203" i="4"/>
  <c r="R205" i="4"/>
  <c r="R206" i="4"/>
  <c r="R207" i="4"/>
  <c r="R209" i="4"/>
  <c r="R210" i="4"/>
  <c r="R211" i="4"/>
  <c r="R213" i="4"/>
  <c r="R214" i="4"/>
  <c r="R215" i="4"/>
  <c r="R217" i="4"/>
  <c r="R218" i="4"/>
  <c r="R219" i="4"/>
  <c r="R221" i="4"/>
  <c r="R222" i="4"/>
  <c r="R223" i="4"/>
  <c r="R225" i="4"/>
  <c r="R226" i="4"/>
  <c r="R227" i="4"/>
  <c r="R229" i="4"/>
  <c r="R230" i="4"/>
  <c r="R231" i="4"/>
  <c r="R233" i="4"/>
  <c r="R234" i="4"/>
  <c r="R235" i="4"/>
  <c r="R237" i="4"/>
  <c r="R238" i="4"/>
  <c r="R239" i="4"/>
  <c r="R241" i="4"/>
  <c r="R242" i="4"/>
  <c r="R243" i="4"/>
  <c r="R245" i="4"/>
  <c r="R246" i="4"/>
  <c r="R247" i="4"/>
  <c r="R249" i="4"/>
  <c r="R250" i="4"/>
  <c r="R251" i="4"/>
  <c r="R253" i="4"/>
  <c r="R254" i="4"/>
  <c r="R255" i="4"/>
  <c r="R257" i="4"/>
  <c r="R258" i="4"/>
  <c r="R259" i="4"/>
  <c r="R261" i="4"/>
  <c r="R262" i="4"/>
  <c r="R263" i="4"/>
  <c r="R265" i="4"/>
  <c r="R266" i="4"/>
  <c r="R267" i="4"/>
  <c r="R269" i="4"/>
  <c r="R270" i="4"/>
  <c r="R271" i="4"/>
  <c r="R273" i="4"/>
  <c r="R274" i="4"/>
  <c r="R275" i="4"/>
  <c r="R277" i="4"/>
  <c r="R278" i="4"/>
  <c r="R279" i="4"/>
  <c r="R281" i="4"/>
  <c r="R282" i="4"/>
  <c r="R283" i="4"/>
  <c r="M17" i="4"/>
  <c r="M18" i="4"/>
  <c r="M19" i="4"/>
  <c r="T5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R8" i="4"/>
  <c r="I9" i="4"/>
  <c r="R9" i="4" s="1"/>
  <c r="I10" i="4"/>
  <c r="R10" i="4" s="1"/>
  <c r="I11" i="4"/>
  <c r="R11" i="4" s="1"/>
  <c r="M11" i="4"/>
  <c r="I12" i="4"/>
  <c r="R12" i="4" s="1"/>
  <c r="I13" i="4"/>
  <c r="R13" i="4" s="1"/>
  <c r="I14" i="4"/>
  <c r="R14" i="4" s="1"/>
  <c r="M14" i="4"/>
  <c r="I15" i="4"/>
  <c r="R15" i="4" s="1"/>
  <c r="I16" i="4"/>
  <c r="R16" i="4" s="1"/>
  <c r="I17" i="4"/>
  <c r="R17" i="4" s="1"/>
  <c r="I18" i="4"/>
  <c r="R18" i="4" s="1"/>
  <c r="I19" i="4"/>
  <c r="R19" i="4" s="1"/>
  <c r="R284" i="4"/>
  <c r="R280" i="4"/>
  <c r="R276" i="4"/>
  <c r="R272" i="4"/>
  <c r="R268" i="4"/>
  <c r="R264" i="4"/>
  <c r="R260" i="4"/>
  <c r="R256" i="4"/>
  <c r="R252" i="4"/>
  <c r="R248" i="4"/>
  <c r="R244" i="4"/>
  <c r="R240" i="4"/>
  <c r="R236" i="4"/>
  <c r="R232" i="4"/>
  <c r="R228" i="4"/>
  <c r="R224" i="4"/>
  <c r="R220" i="4"/>
  <c r="R216" i="4"/>
  <c r="R212" i="4"/>
  <c r="R208" i="4"/>
  <c r="R204" i="4"/>
  <c r="R200" i="4"/>
  <c r="R196" i="4"/>
  <c r="R192" i="4"/>
  <c r="R188" i="4"/>
  <c r="R184" i="4"/>
  <c r="R180" i="4"/>
  <c r="R176" i="4"/>
  <c r="R172" i="4"/>
  <c r="R168" i="4"/>
  <c r="R164" i="4"/>
  <c r="R160" i="4"/>
  <c r="R156" i="4"/>
  <c r="R136" i="4"/>
  <c r="R108" i="4"/>
  <c r="L62" i="9"/>
  <c r="M62" i="9"/>
  <c r="L59" i="9"/>
  <c r="M59" i="9"/>
  <c r="L58" i="9"/>
  <c r="M58" i="9"/>
  <c r="L57" i="9"/>
  <c r="M57" i="9"/>
  <c r="L68" i="9"/>
  <c r="M68" i="9"/>
  <c r="L48" i="9"/>
  <c r="M48" i="9" s="1"/>
  <c r="L56" i="9"/>
  <c r="M56" i="9"/>
  <c r="L54" i="9"/>
  <c r="M54" i="9" s="1"/>
  <c r="L72" i="9"/>
  <c r="M72" i="9"/>
  <c r="L70" i="9"/>
  <c r="M70" i="9"/>
  <c r="L73" i="9"/>
  <c r="M73" i="9"/>
  <c r="L82" i="9"/>
  <c r="M82" i="9"/>
  <c r="L60" i="9"/>
  <c r="M60" i="9"/>
  <c r="L76" i="9"/>
  <c r="M76" i="9"/>
  <c r="L71" i="9"/>
  <c r="M71" i="9"/>
  <c r="L75" i="9"/>
  <c r="L65" i="9"/>
  <c r="M65" i="9"/>
  <c r="L87" i="9"/>
  <c r="M87" i="9"/>
  <c r="Y66" i="9"/>
  <c r="L64" i="9"/>
  <c r="M64" i="9"/>
  <c r="L78" i="9"/>
  <c r="M78" i="9"/>
  <c r="L74" i="9"/>
  <c r="M74" i="9"/>
  <c r="M75" i="9"/>
  <c r="L80" i="9"/>
  <c r="M80" i="9"/>
  <c r="L63" i="9"/>
  <c r="M63" i="9"/>
  <c r="L67" i="9"/>
  <c r="M67" i="9"/>
  <c r="L81" i="9"/>
  <c r="M81" i="9"/>
  <c r="L44" i="9"/>
  <c r="M44" i="9" s="1"/>
  <c r="L40" i="9"/>
  <c r="M40" i="9" s="1"/>
  <c r="L79" i="9"/>
  <c r="M79" i="9"/>
  <c r="W55" i="9"/>
  <c r="L55" i="9"/>
  <c r="M55" i="9"/>
  <c r="L53" i="9"/>
  <c r="M53" i="9" s="1"/>
  <c r="L91" i="9"/>
  <c r="M91" i="9"/>
  <c r="L93" i="9"/>
  <c r="M93" i="9"/>
  <c r="L95" i="9"/>
  <c r="M95" i="9"/>
  <c r="L94" i="9"/>
  <c r="M94" i="9"/>
  <c r="L92" i="9"/>
  <c r="M92" i="9"/>
  <c r="M13" i="4"/>
  <c r="L85" i="9"/>
  <c r="M85" i="9"/>
  <c r="L109" i="9"/>
  <c r="M109" i="9"/>
  <c r="L107" i="9"/>
  <c r="M107" i="9"/>
  <c r="L100" i="9"/>
  <c r="M100" i="9"/>
  <c r="L113" i="9"/>
  <c r="M113" i="9"/>
  <c r="L105" i="9"/>
  <c r="M105" i="9"/>
  <c r="L106" i="9"/>
  <c r="M106" i="9"/>
  <c r="M12" i="4"/>
  <c r="L101" i="9"/>
  <c r="M101" i="9"/>
  <c r="L90" i="9"/>
  <c r="M90" i="9"/>
  <c r="L97" i="9"/>
  <c r="M97" i="9"/>
  <c r="L108" i="9"/>
  <c r="M108" i="9"/>
  <c r="L24" i="9"/>
  <c r="M24" i="9" s="1"/>
  <c r="L52" i="9"/>
  <c r="M52" i="9" s="1"/>
  <c r="W83" i="9"/>
  <c r="L83" i="9"/>
  <c r="M83" i="9"/>
  <c r="L69" i="9"/>
  <c r="M69" i="9"/>
  <c r="L102" i="9"/>
  <c r="M102" i="9"/>
  <c r="L104" i="9"/>
  <c r="M104" i="9"/>
  <c r="L22" i="9"/>
  <c r="M22" i="9" s="1"/>
  <c r="L38" i="9"/>
  <c r="M38" i="9" s="1"/>
  <c r="L18" i="9"/>
  <c r="M18" i="9" s="1"/>
  <c r="L30" i="9"/>
  <c r="M30" i="9" s="1"/>
  <c r="L31" i="9"/>
  <c r="M31" i="9" s="1"/>
  <c r="L16" i="9"/>
  <c r="M16" i="9" s="1"/>
  <c r="L19" i="9"/>
  <c r="M19" i="9" s="1"/>
  <c r="L34" i="9"/>
  <c r="M34" i="9" s="1"/>
  <c r="L33" i="9"/>
  <c r="M33" i="9" s="1"/>
  <c r="L35" i="9"/>
  <c r="M35" i="9" s="1"/>
  <c r="L28" i="9"/>
  <c r="M28" i="9" s="1"/>
  <c r="L25" i="9"/>
  <c r="M25" i="9" s="1"/>
  <c r="L29" i="9"/>
  <c r="M29" i="9" s="1"/>
  <c r="B23" i="11"/>
  <c r="D23" i="11" s="1"/>
  <c r="Y4" i="9"/>
  <c r="W4" i="9"/>
  <c r="L4" i="9"/>
  <c r="M4" i="9" s="1"/>
  <c r="B22" i="11"/>
  <c r="D22" i="11" s="1"/>
  <c r="L6" i="9" l="1"/>
  <c r="M6" i="9" s="1"/>
  <c r="L7" i="9"/>
  <c r="M7" i="9" s="1"/>
  <c r="L113" i="4"/>
  <c r="L117" i="4"/>
  <c r="L82" i="4"/>
  <c r="R113" i="4"/>
  <c r="L49" i="4"/>
  <c r="L68" i="4"/>
  <c r="L40" i="4"/>
  <c r="L114" i="4"/>
  <c r="R114" i="4"/>
  <c r="L20" i="9"/>
  <c r="M20" i="9" s="1"/>
  <c r="L21" i="9"/>
  <c r="M21" i="9" s="1"/>
  <c r="L17" i="9"/>
  <c r="M17" i="9" s="1"/>
  <c r="L112" i="4"/>
  <c r="L75" i="4"/>
  <c r="L65" i="4"/>
  <c r="L108" i="4"/>
  <c r="L63" i="4"/>
  <c r="L144" i="4"/>
  <c r="AC5" i="9"/>
  <c r="L7" i="4"/>
  <c r="M7" i="4" s="1"/>
  <c r="L4" i="4"/>
  <c r="M4" i="4" s="1"/>
  <c r="L8" i="9"/>
  <c r="M8" i="9" s="1"/>
  <c r="L10" i="9"/>
  <c r="M10" i="9" s="1"/>
  <c r="L14" i="9"/>
  <c r="M14" i="9" s="1"/>
  <c r="L27" i="9"/>
  <c r="M27" i="9" s="1"/>
  <c r="L43" i="9"/>
  <c r="M43" i="9" s="1"/>
  <c r="L12" i="9"/>
  <c r="M12" i="9" s="1"/>
  <c r="W6" i="9"/>
  <c r="L39" i="9"/>
  <c r="M39" i="9" s="1"/>
  <c r="L23" i="9"/>
  <c r="M23" i="9" s="1"/>
  <c r="L5" i="9"/>
  <c r="S5" i="9" s="1"/>
  <c r="L85" i="4"/>
  <c r="L101" i="4"/>
  <c r="L21" i="4"/>
  <c r="L98" i="4"/>
  <c r="L110" i="4"/>
  <c r="L125" i="4"/>
  <c r="L115" i="4"/>
  <c r="L111" i="4"/>
  <c r="L64" i="4"/>
  <c r="L131" i="4"/>
  <c r="L134" i="4"/>
  <c r="L150" i="4"/>
  <c r="L143" i="4"/>
  <c r="L126" i="4"/>
  <c r="L30" i="4"/>
  <c r="L95" i="4"/>
  <c r="L140" i="4"/>
  <c r="L88" i="4"/>
  <c r="L76" i="4"/>
  <c r="L136" i="4"/>
  <c r="L67" i="4"/>
  <c r="L39" i="4"/>
  <c r="L35" i="4"/>
  <c r="L109" i="4"/>
  <c r="L54" i="4"/>
  <c r="L23" i="4"/>
  <c r="L25" i="4"/>
  <c r="L146" i="4"/>
  <c r="L91" i="4"/>
  <c r="L141" i="4"/>
  <c r="L135" i="4"/>
  <c r="R21" i="4"/>
  <c r="L78" i="4"/>
  <c r="L15" i="4"/>
  <c r="M15" i="4" s="1"/>
  <c r="L147" i="4"/>
  <c r="L129" i="4"/>
  <c r="L80" i="4"/>
  <c r="L50" i="4"/>
  <c r="L93" i="4"/>
  <c r="L142" i="4"/>
  <c r="L86" i="4"/>
  <c r="L149" i="4"/>
  <c r="L89" i="4"/>
  <c r="L83" i="4"/>
  <c r="L81" i="4"/>
  <c r="L61" i="4"/>
  <c r="L57" i="4"/>
  <c r="L33" i="4"/>
  <c r="L31" i="4"/>
  <c r="L138" i="4"/>
  <c r="L120" i="4"/>
  <c r="L119" i="4"/>
  <c r="L122" i="4"/>
  <c r="L77" i="4"/>
  <c r="L100" i="4"/>
  <c r="L27" i="4"/>
  <c r="L22" i="4"/>
  <c r="L13" i="4"/>
  <c r="L60" i="4"/>
  <c r="L103" i="4"/>
  <c r="L10" i="4"/>
  <c r="M10" i="4" s="1"/>
  <c r="L94" i="4"/>
  <c r="L66" i="4"/>
  <c r="R111" i="4"/>
  <c r="L128" i="4"/>
  <c r="L74" i="4"/>
  <c r="L90" i="4"/>
  <c r="L130" i="4"/>
  <c r="L34" i="4"/>
  <c r="L62" i="4"/>
  <c r="L84" i="4"/>
  <c r="L107" i="4"/>
  <c r="L139" i="4"/>
  <c r="L29" i="4"/>
  <c r="L46" i="4"/>
  <c r="L70" i="4"/>
  <c r="L102" i="4"/>
  <c r="L133" i="4"/>
  <c r="L38" i="4"/>
  <c r="L32" i="4"/>
  <c r="L16" i="4"/>
  <c r="M16" i="4" s="1"/>
  <c r="L145" i="4"/>
  <c r="L116" i="4"/>
  <c r="L96" i="4"/>
  <c r="L72" i="4"/>
  <c r="L56" i="4"/>
  <c r="R54" i="4"/>
  <c r="L37" i="4"/>
  <c r="S131" i="4"/>
  <c r="S63" i="4"/>
  <c r="L11" i="9"/>
  <c r="M11" i="9" s="1"/>
  <c r="L12" i="4"/>
  <c r="L47" i="4"/>
  <c r="L17" i="4"/>
  <c r="L99" i="4"/>
  <c r="L42" i="4"/>
  <c r="R61" i="4"/>
  <c r="L132" i="4"/>
  <c r="L9" i="4"/>
  <c r="M9" i="4" s="1"/>
  <c r="R67" i="4"/>
  <c r="L52" i="4"/>
  <c r="L123" i="4"/>
  <c r="L43" i="4"/>
  <c r="L97" i="4"/>
  <c r="L127" i="4"/>
  <c r="L48" i="4"/>
  <c r="L153" i="4"/>
  <c r="L121" i="4"/>
  <c r="L73" i="4"/>
  <c r="L71" i="4"/>
  <c r="L55" i="4"/>
  <c r="L53" i="4"/>
  <c r="L15" i="9"/>
  <c r="M15" i="9" s="1"/>
  <c r="L87" i="4"/>
  <c r="L58" i="4"/>
  <c r="L26" i="4"/>
  <c r="L59" i="4"/>
  <c r="L45" i="4"/>
  <c r="L69" i="4"/>
  <c r="L124" i="4"/>
  <c r="L41" i="4"/>
  <c r="L47" i="9"/>
  <c r="M47" i="9" s="1"/>
  <c r="L36" i="9"/>
  <c r="M36" i="9" s="1"/>
  <c r="L51" i="9"/>
  <c r="M51" i="9" s="1"/>
  <c r="L37" i="9"/>
  <c r="M37" i="9" s="1"/>
  <c r="L49" i="9"/>
  <c r="M49" i="9" s="1"/>
  <c r="L45" i="9"/>
  <c r="M45" i="9" s="1"/>
  <c r="L32" i="9"/>
  <c r="M32" i="9" s="1"/>
  <c r="L9" i="9"/>
  <c r="M9" i="9" s="1"/>
  <c r="L13" i="9"/>
  <c r="M13" i="9" s="1"/>
  <c r="P6" i="9"/>
  <c r="L26" i="9"/>
  <c r="M26" i="9" s="1"/>
  <c r="L46" i="9"/>
  <c r="M46" i="9" s="1"/>
  <c r="L41" i="9"/>
  <c r="M41" i="9" s="1"/>
  <c r="L50" i="9"/>
  <c r="M50" i="9" s="1"/>
  <c r="L42" i="9"/>
  <c r="M42" i="9" s="1"/>
  <c r="R7" i="4"/>
  <c r="W4" i="4" s="1"/>
  <c r="Y6" i="9"/>
  <c r="AD5" i="9" s="1"/>
  <c r="P5" i="9"/>
  <c r="L6" i="4"/>
  <c r="M6" i="4" s="1"/>
  <c r="L11" i="4"/>
  <c r="L8" i="4"/>
  <c r="M8" i="4" s="1"/>
  <c r="L18" i="4"/>
  <c r="L14" i="4"/>
  <c r="L137" i="4"/>
  <c r="L106" i="4"/>
  <c r="L104" i="4"/>
  <c r="L51" i="4"/>
  <c r="L24" i="4"/>
  <c r="L44" i="4"/>
  <c r="L152" i="4"/>
  <c r="L151" i="4"/>
  <c r="L118" i="4"/>
  <c r="L105" i="4"/>
  <c r="L92" i="4"/>
  <c r="L79" i="4"/>
  <c r="L36" i="4"/>
  <c r="L20" i="4"/>
  <c r="L19" i="4"/>
  <c r="L148" i="4"/>
  <c r="L28" i="4"/>
  <c r="L5" i="4"/>
  <c r="M5" i="4" s="1"/>
  <c r="S6" i="9"/>
  <c r="S4" i="9"/>
  <c r="AC4" i="9"/>
  <c r="AD4" i="9"/>
  <c r="AC6" i="9"/>
  <c r="D14" i="11" s="1"/>
  <c r="W5" i="4"/>
  <c r="C11" i="11" s="1"/>
  <c r="AB6" i="9"/>
  <c r="C14" i="11" s="1"/>
  <c r="X5" i="4"/>
  <c r="D11" i="11" s="1"/>
  <c r="Y5" i="4"/>
  <c r="E11" i="11" s="1"/>
  <c r="Y4" i="4"/>
  <c r="X4" i="4"/>
  <c r="AD6" i="9"/>
  <c r="E13" i="11" s="1"/>
  <c r="P4" i="9"/>
  <c r="O5" i="9"/>
  <c r="Q5" i="9"/>
  <c r="D10" i="11" l="1"/>
  <c r="AB4" i="9"/>
  <c r="AB5" i="9"/>
  <c r="C13" i="11" s="1"/>
  <c r="B13" i="11"/>
  <c r="D13" i="11"/>
  <c r="M5" i="9"/>
  <c r="D12" i="11"/>
  <c r="B12" i="11"/>
  <c r="C10" i="11"/>
  <c r="B10" i="11"/>
  <c r="B21" i="11"/>
  <c r="D21" i="11" s="1"/>
  <c r="B24" i="11" s="1"/>
  <c r="B26" i="11" s="1"/>
  <c r="B14" i="11"/>
  <c r="B11" i="11"/>
  <c r="E10" i="11"/>
  <c r="E14" i="11"/>
  <c r="E12" i="11"/>
  <c r="C12" i="11" l="1"/>
  <c r="C15" i="11" s="1"/>
  <c r="D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<sst xmlns="http://schemas.openxmlformats.org/spreadsheetml/2006/main" count="362" uniqueCount="171">
  <si>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</si>
  <si>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</si>
  <si>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</si>
  <si>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</si>
  <si>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</si>
  <si>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</si>
  <si>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</si>
  <si>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</si>
  <si>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</si>
  <si>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</si>
  <si>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</si>
  <si>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</si>
  <si>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</si>
  <si>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</si>
  <si>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</si>
  <si>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</si>
  <si>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</si>
  <si>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</si>
  <si>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</si>
  <si>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</si>
  <si>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</si>
  <si>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</si>
  <si>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</si>
  <si>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</si>
  <si>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</si>
  <si>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</si>
  <si>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</si>
  <si>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</si>
  <si>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</si>
  <si>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</si>
  <si>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</si>
  <si>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</si>
  <si>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</si>
  <si>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</si>
  <si>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</si>
  <si>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</si>
  <si>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</si>
  <si>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</si>
  <si>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</si>
  <si>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</si>
  <si>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</si>
  <si>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</si>
  <si>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</si>
  <si>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</si>
  <si>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</si>
  <si>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</si>
  <si>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</si>
  <si>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</si>
  <si>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</si>
  <si>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</si>
  <si>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</si>
  <si>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</si>
  <si>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</si>
  <si>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</si>
  <si>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</si>
  <si>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</si>
  <si>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</si>
  <si>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</si>
  <si>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</si>
  <si>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</si>
  <si>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</si>
  <si>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</si>
  <si>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</si>
  <si>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</si>
  <si>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</si>
  <si>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</si>
  <si>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</si>
  <si>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</si>
  <si>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</si>
  <si>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</si>
  <si>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</si>
  <si>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</si>
  <si>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</si>
  <si>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</si>
  <si>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</si>
  <si>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</si>
  <si>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</si>
  <si>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</si>
  <si>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</si>
  <si>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</si>
  <si>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</si>
  <si>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</si>
  <si>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</si>
  <si>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</si>
  <si>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</si>
  <si>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</si>
  <si>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</si>
  <si>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</si>
  <si>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</si>
  <si>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</si>
  <si>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</si>
  <si>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</si>
  <si>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</si>
  <si>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</si>
  <si>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</si>
  <si>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</si>
  <si>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</si>
  <si>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</si>
  <si>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</si>
  <si>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</si>
  <si>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</si>
  <si>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</si>
  <si>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</si>
  <si>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</si>
  <si>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</si>
  <si>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</si>
  <si>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</si>
  <si>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</si>
  <si>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</si>
  <si>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</si>
  <si>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</si>
  <si>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SDEUC0010 - Administrar Formularios</t>
  </si>
  <si>
    <t>SDEUC0020 - Ver Documento PDF</t>
  </si>
  <si>
    <t>SDEUC0030 - Consultar Documentos</t>
  </si>
  <si>
    <t>SDEUC0040 - Gerar Formulario</t>
  </si>
  <si>
    <t>SDEUC0050 - Visualizar Documento</t>
  </si>
  <si>
    <t>SDEUC0060 - Ver Gerais Documento</t>
  </si>
  <si>
    <t>SDEUC0070 - Validar Documento</t>
  </si>
  <si>
    <t>SDEUC0080 - Gravar Rascunho</t>
  </si>
  <si>
    <t>SDEUC0090 - Enviar Documento</t>
  </si>
  <si>
    <t>SDEUC0100 - Criar Documento de XML</t>
  </si>
  <si>
    <t>SDEUC0110 - Enviar XML Documento</t>
  </si>
  <si>
    <t>SDEUC0120 - Administrar Anexos</t>
  </si>
  <si>
    <t>SDEUC0130 - Administrar Ações</t>
  </si>
  <si>
    <t>Produto Serviços Transversais - Subproduto Serviço de Documentos Versão (1.0)</t>
  </si>
  <si>
    <t>Incluir Formulário</t>
  </si>
  <si>
    <t>Alterar Formulário</t>
  </si>
  <si>
    <t>Ativar/Desativar Formulário</t>
  </si>
  <si>
    <t>Listar Formulário</t>
  </si>
  <si>
    <t>Formulário</t>
  </si>
  <si>
    <t xml:space="preserve">Id Formulário
Nome
Descrição
Autor
Formato
Versão
Estado
Ação </t>
  </si>
  <si>
    <t>Id Formulario, Estado, ação, mensagem</t>
  </si>
  <si>
    <t>Consultar Documento PDF</t>
  </si>
  <si>
    <t>Id Documento
XML, PDF
Ação
Mensagem</t>
  </si>
  <si>
    <t>Lista de Formulários</t>
  </si>
  <si>
    <t>Documento</t>
  </si>
  <si>
    <t>códigos 
versão 
nomes de formulário
ação
mensagem</t>
  </si>
  <si>
    <t>Documento, Critérios, ação, mensagem</t>
  </si>
  <si>
    <t>Apresentar Critérios de Busca</t>
  </si>
  <si>
    <t>Formulário Selecionado
Critérios de Pesquisa
Id Documento
Data Criação
Data Atualização
Colunas com dados
ação
mensagem</t>
  </si>
  <si>
    <t>Buscar Documentos</t>
  </si>
  <si>
    <t>Gerar Formulário</t>
  </si>
  <si>
    <t>Formulario Selecionado
Criterios de Pesquisa
Id Documento
Data Criação
Data Atualização
Colunas com dados
ação
Mensagem</t>
  </si>
  <si>
    <t>Id Documento
XML
ação
mensagem</t>
  </si>
  <si>
    <t xml:space="preserve"> Visualizar Documento</t>
  </si>
  <si>
    <t>Id Documento
Formulário
XML
ação
mensagem</t>
  </si>
  <si>
    <t>Ver Geraris Documento</t>
  </si>
  <si>
    <t>id Documento, Status, ação, mensagem</t>
  </si>
  <si>
    <t>Vallidar Documento</t>
  </si>
  <si>
    <t>Id Documento
XML
Estado 
ação
mensagem</t>
  </si>
  <si>
    <t>Gravar Rascunho</t>
  </si>
  <si>
    <t>Id Documento
XML
Estado 
Dados do Documento
Dados do Documento Multiregistro
Dados de índices
ação
mensagem</t>
  </si>
  <si>
    <t>Enviar Documento</t>
  </si>
  <si>
    <t>Id Documento
XML
Estado 
ação 
mensagem</t>
  </si>
  <si>
    <t>Criar Documento de XML</t>
  </si>
  <si>
    <t>Id Documento
XML
Estado 
Dados do Documento
ação
mensagem</t>
  </si>
  <si>
    <t>Enviar XML Documento</t>
  </si>
  <si>
    <t>Incluir Anexo</t>
  </si>
  <si>
    <t>Excluir Anexo</t>
  </si>
  <si>
    <t>Documentos/Campos Documento/Anexos</t>
  </si>
  <si>
    <t>Id Documento
Id Formulário
Status
Atualização
Documento CML
Id Campo
Detalhes Campo
Tipo Campo
Valor de Pesquisa, Id Anexo, Data Anexo, Documento Anexo</t>
  </si>
  <si>
    <t>Id Documento
Xml
Id Documento Anexo
Número Documento Anexo
Data Anexado
Nome Documento
Tipo Documento
ação 
mensagem</t>
  </si>
  <si>
    <t>Id Documento
Id Documento Anexo
ação 
mensagem</t>
  </si>
  <si>
    <t>Ver Anexo</t>
  </si>
  <si>
    <t>Consultar Anexo (Lista)</t>
  </si>
  <si>
    <t>Id Formulário
Ação
Tipo
Nome
Programa
ação
mensagem</t>
  </si>
  <si>
    <t>Incluir Ação</t>
  </si>
  <si>
    <t>Consultar Ação</t>
  </si>
  <si>
    <t>Formulário/Ações</t>
  </si>
  <si>
    <t xml:space="preserve">Id Formulário
Nome
Descrição
Autor
Formato
Versão
Estado, Progama, ação
 </t>
  </si>
  <si>
    <t>Estabelecer o tamanho funcional do Pacote Serviço de Documentos. O escopo da contagem são as funcionalidades descritas nos Casos de Uso do Pacote.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</si>
</sst>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3"/>
      <name val="Arial"/>
      <family val="2"/>
    </font>
    <font>
      <b/>
      <sz val="10"/>
      <color theme="3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top"/>
    </xf>
    <xf numFmtId="0" fontId="15" fillId="0" borderId="0" xfId="0" applyFont="1"/>
    <xf numFmtId="0" fontId="16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 readingOrder="1"/>
    </xf>
    <xf numFmtId="0" fontId="5" fillId="0" borderId="8" xfId="0" applyFont="1" applyBorder="1" applyAlignment="1">
      <alignment horizontal="left" vertical="top" wrapText="1" readingOrder="1"/>
    </xf>
    <xf numFmtId="0" fontId="5" fillId="0" borderId="9" xfId="0" applyFont="1" applyBorder="1" applyAlignment="1">
      <alignment horizontal="left" vertical="top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>
          <a:extLst>
            <a:ext uri="{FF2B5EF4-FFF2-40B4-BE49-F238E27FC236}">
              <a16:creationId xmlns:a16="http://schemas.microsoft.com/office/drawing/2014/main" id="{00000000-0008-0000-0000-0000AB2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>
          <a:extLst>
            <a:ext uri="{FF2B5EF4-FFF2-40B4-BE49-F238E27FC236}">
              <a16:creationId xmlns:a16="http://schemas.microsoft.com/office/drawing/2014/main" id="{00000000-0008-0000-0100-00005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146862</xdr:colOff>
      <xdr:row>0</xdr:row>
      <xdr:rowOff>57150</xdr:rowOff>
    </xdr:from>
    <xdr:to>
      <xdr:col>0</xdr:col>
      <xdr:colOff>880287</xdr:colOff>
      <xdr:row>0</xdr:row>
      <xdr:rowOff>838200</xdr:rowOff>
    </xdr:to>
    <xdr:pic>
      <xdr:nvPicPr>
        <xdr:cNvPr id="2" name="Imagem 2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62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34"/>
  <sheetViews>
    <sheetView showGridLines="0" tabSelected="1" zoomScaleNormal="100" workbookViewId="0">
      <pane ySplit="1" topLeftCell="A2" activePane="bottomLeft" state="frozen"/>
      <selection pane="bottomLeft" activeCell="B2" sqref="B2:D2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2" t="s">
        <v>72</v>
      </c>
      <c r="C1" s="112"/>
      <c r="D1" s="113"/>
    </row>
    <row r="2" spans="1:4" ht="15.95" customHeight="1" x14ac:dyDescent="0.2">
      <c r="A2" s="37" t="s">
        <v>62</v>
      </c>
      <c r="B2" s="135">
        <v>122</v>
      </c>
      <c r="C2" s="136"/>
      <c r="D2" s="137"/>
    </row>
    <row r="3" spans="1:4" ht="15.95" customHeight="1" x14ac:dyDescent="0.2">
      <c r="A3" s="37" t="s">
        <v>87</v>
      </c>
      <c r="B3" s="138" t="s">
        <v>110</v>
      </c>
      <c r="C3" s="136"/>
      <c r="D3" s="137"/>
    </row>
    <row r="4" spans="1:4" ht="15.95" customHeight="1" x14ac:dyDescent="0.2">
      <c r="A4" s="37" t="s">
        <v>61</v>
      </c>
      <c r="B4" s="114" t="s">
        <v>124</v>
      </c>
      <c r="C4" s="115"/>
      <c r="D4" s="116"/>
    </row>
    <row r="5" spans="1:4" ht="15.95" customHeight="1" x14ac:dyDescent="0.2">
      <c r="A5" s="40" t="s">
        <v>71</v>
      </c>
      <c r="B5" s="57">
        <v>4817</v>
      </c>
      <c r="C5" s="43" t="s">
        <v>91</v>
      </c>
      <c r="D5" s="58">
        <v>20161021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4" t="s">
        <v>74</v>
      </c>
      <c r="C7" s="42" t="s">
        <v>96</v>
      </c>
      <c r="D7" s="44" t="s">
        <v>99</v>
      </c>
    </row>
    <row r="8" spans="1:4" ht="15.95" customHeight="1" x14ac:dyDescent="0.2">
      <c r="A8" s="98"/>
      <c r="B8" s="99"/>
      <c r="C8" s="100"/>
      <c r="D8" s="101"/>
    </row>
    <row r="9" spans="1:4" ht="24" customHeight="1" x14ac:dyDescent="0.2">
      <c r="A9" s="117" t="s">
        <v>89</v>
      </c>
      <c r="B9" s="118"/>
      <c r="C9" s="118"/>
      <c r="D9" s="119"/>
    </row>
    <row r="10" spans="1:4" ht="61.5" customHeight="1" x14ac:dyDescent="0.2">
      <c r="A10" s="132" t="s">
        <v>170</v>
      </c>
      <c r="B10" s="133"/>
      <c r="C10" s="133"/>
      <c r="D10" s="134"/>
    </row>
    <row r="11" spans="1:4" ht="22.5" customHeight="1" x14ac:dyDescent="0.2">
      <c r="A11" s="123" t="s">
        <v>104</v>
      </c>
      <c r="B11" s="124"/>
      <c r="C11" s="124"/>
      <c r="D11" s="125"/>
    </row>
    <row r="12" spans="1:4" ht="20.25" customHeight="1" x14ac:dyDescent="0.2">
      <c r="A12" s="90" t="s">
        <v>105</v>
      </c>
      <c r="B12" s="90" t="s">
        <v>106</v>
      </c>
      <c r="C12" s="91" t="s">
        <v>56</v>
      </c>
      <c r="D12" s="90" t="s">
        <v>107</v>
      </c>
    </row>
    <row r="13" spans="1:4" ht="12.75" customHeight="1" x14ac:dyDescent="0.2">
      <c r="A13" s="104" t="s">
        <v>111</v>
      </c>
      <c r="B13" s="92"/>
      <c r="C13" s="93"/>
      <c r="D13" s="94"/>
    </row>
    <row r="14" spans="1:4" x14ac:dyDescent="0.2">
      <c r="A14" s="104" t="s">
        <v>112</v>
      </c>
      <c r="B14" s="92"/>
      <c r="C14" s="93"/>
      <c r="D14" s="94"/>
    </row>
    <row r="15" spans="1:4" x14ac:dyDescent="0.2">
      <c r="A15" s="92" t="s">
        <v>113</v>
      </c>
      <c r="B15" s="92"/>
      <c r="C15" s="93"/>
      <c r="D15" s="94"/>
    </row>
    <row r="16" spans="1:4" x14ac:dyDescent="0.2">
      <c r="A16" s="92" t="s">
        <v>114</v>
      </c>
      <c r="B16" s="92"/>
      <c r="C16" s="93"/>
      <c r="D16" s="94"/>
    </row>
    <row r="17" spans="1:4" ht="12.75" customHeight="1" x14ac:dyDescent="0.2">
      <c r="A17" s="92" t="s">
        <v>115</v>
      </c>
      <c r="B17" s="92"/>
      <c r="C17" s="93"/>
      <c r="D17" s="94"/>
    </row>
    <row r="18" spans="1:4" x14ac:dyDescent="0.2">
      <c r="A18" s="92" t="s">
        <v>116</v>
      </c>
      <c r="B18" s="92"/>
      <c r="C18" s="93"/>
      <c r="D18" s="94"/>
    </row>
    <row r="19" spans="1:4" x14ac:dyDescent="0.2">
      <c r="A19" s="92" t="s">
        <v>117</v>
      </c>
      <c r="B19" s="92"/>
      <c r="C19" s="93"/>
      <c r="D19" s="94"/>
    </row>
    <row r="20" spans="1:4" ht="12.75" customHeight="1" x14ac:dyDescent="0.2">
      <c r="A20" s="92" t="s">
        <v>118</v>
      </c>
      <c r="B20" s="92"/>
      <c r="C20" s="93"/>
      <c r="D20" s="94"/>
    </row>
    <row r="21" spans="1:4" x14ac:dyDescent="0.2">
      <c r="A21" s="92" t="s">
        <v>119</v>
      </c>
      <c r="B21" s="92"/>
      <c r="C21" s="93"/>
      <c r="D21" s="94"/>
    </row>
    <row r="22" spans="1:4" x14ac:dyDescent="0.2">
      <c r="A22" s="92" t="s">
        <v>120</v>
      </c>
      <c r="B22" s="92"/>
      <c r="C22" s="93"/>
      <c r="D22" s="94"/>
    </row>
    <row r="23" spans="1:4" ht="12.75" customHeight="1" x14ac:dyDescent="0.2">
      <c r="A23" s="92" t="s">
        <v>121</v>
      </c>
      <c r="B23" s="92"/>
      <c r="C23" s="93"/>
      <c r="D23" s="94"/>
    </row>
    <row r="24" spans="1:4" x14ac:dyDescent="0.2">
      <c r="A24" s="92" t="s">
        <v>122</v>
      </c>
      <c r="B24" s="92"/>
      <c r="C24" s="93"/>
      <c r="D24" s="94"/>
    </row>
    <row r="25" spans="1:4" x14ac:dyDescent="0.2">
      <c r="A25" s="92" t="s">
        <v>123</v>
      </c>
      <c r="B25" s="92"/>
      <c r="C25" s="93"/>
      <c r="D25" s="94"/>
    </row>
    <row r="26" spans="1:4" ht="12.75" customHeight="1" x14ac:dyDescent="0.2">
      <c r="A26" s="92"/>
      <c r="B26" s="92"/>
      <c r="C26" s="93"/>
      <c r="D26" s="94"/>
    </row>
    <row r="27" spans="1:4" ht="12.75" customHeight="1" x14ac:dyDescent="0.2">
      <c r="A27" s="92"/>
      <c r="B27" s="95"/>
      <c r="C27" s="93"/>
      <c r="D27" s="95"/>
    </row>
    <row r="28" spans="1:4" ht="12.75" customHeight="1" x14ac:dyDescent="0.2">
      <c r="A28" s="92"/>
      <c r="B28" s="95"/>
      <c r="C28" s="96"/>
      <c r="D28" s="97"/>
    </row>
    <row r="29" spans="1:4" x14ac:dyDescent="0.2">
      <c r="A29" s="126" t="s">
        <v>108</v>
      </c>
      <c r="B29" s="127"/>
      <c r="C29" s="127"/>
      <c r="D29" s="128"/>
    </row>
    <row r="30" spans="1:4" ht="59.25" customHeight="1" x14ac:dyDescent="0.2">
      <c r="A30" s="129"/>
      <c r="B30" s="130"/>
      <c r="C30" s="130"/>
      <c r="D30" s="131"/>
    </row>
    <row r="31" spans="1:4" ht="27" customHeight="1" x14ac:dyDescent="0.2">
      <c r="A31" s="117" t="s">
        <v>92</v>
      </c>
      <c r="B31" s="118"/>
      <c r="C31" s="118"/>
      <c r="D31" s="119"/>
    </row>
    <row r="32" spans="1:4" ht="143.25" customHeight="1" x14ac:dyDescent="0.2">
      <c r="A32" s="120"/>
      <c r="B32" s="121"/>
      <c r="C32" s="121"/>
      <c r="D32" s="122"/>
    </row>
    <row r="33" spans="1:4" ht="15.95" customHeight="1" x14ac:dyDescent="0.2">
      <c r="A33" s="38" t="s">
        <v>88</v>
      </c>
      <c r="B33" s="75" t="s">
        <v>109</v>
      </c>
      <c r="C33" s="39" t="s">
        <v>90</v>
      </c>
      <c r="D33" s="87">
        <v>42664</v>
      </c>
    </row>
    <row r="34" spans="1:4" x14ac:dyDescent="0.2">
      <c r="A34" s="108"/>
    </row>
  </sheetData>
  <mergeCells count="11">
    <mergeCell ref="B1:D1"/>
    <mergeCell ref="B4:D4"/>
    <mergeCell ref="A9:D9"/>
    <mergeCell ref="A32:D32"/>
    <mergeCell ref="A11:D11"/>
    <mergeCell ref="A29:D29"/>
    <mergeCell ref="A30:D30"/>
    <mergeCell ref="A10:D10"/>
    <mergeCell ref="A31:D31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14" activePane="bottomLeft" state="frozen"/>
      <selection pane="bottomLeft" activeCell="A18" sqref="A17:A18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39" t="s">
        <v>85</v>
      </c>
      <c r="C1" s="139"/>
      <c r="D1" s="139"/>
      <c r="E1" s="139"/>
    </row>
    <row r="2" spans="1:6" ht="15.95" customHeight="1" x14ac:dyDescent="0.2">
      <c r="A2" s="37" t="s">
        <v>87</v>
      </c>
      <c r="B2" s="138" t="str">
        <f>Identificação!B3</f>
        <v>SEFAZ Tocantins</v>
      </c>
      <c r="C2" s="136"/>
      <c r="D2" s="136"/>
      <c r="E2" s="137"/>
    </row>
    <row r="3" spans="1:6" ht="15.95" customHeight="1" x14ac:dyDescent="0.2">
      <c r="A3" s="37" t="s">
        <v>61</v>
      </c>
      <c r="B3" s="114" t="str">
        <f>Identificação!B4</f>
        <v>Produto Serviços Transversais - Subproduto Serviço de Documentos Versão (1.0)</v>
      </c>
      <c r="C3" s="115"/>
      <c r="D3" s="115"/>
      <c r="E3" s="116"/>
    </row>
    <row r="4" spans="1:6" ht="15.95" customHeight="1" x14ac:dyDescent="0.2">
      <c r="A4" s="40" t="s">
        <v>71</v>
      </c>
      <c r="B4" s="57">
        <f>Identificação!B5</f>
        <v>4817</v>
      </c>
      <c r="C4" s="56" t="s">
        <v>91</v>
      </c>
      <c r="D4" s="150">
        <f>Identificação!D5</f>
        <v>20161021</v>
      </c>
      <c r="E4" s="150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1" t="str">
        <f>Identificação!D6</f>
        <v>Projeto de Desenvolvimento</v>
      </c>
      <c r="E5" s="151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1" t="str">
        <f>Identificação!D7</f>
        <v>IFPUG v.4.3</v>
      </c>
      <c r="E6" s="151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0" t="s">
        <v>93</v>
      </c>
      <c r="B8" s="141"/>
      <c r="C8" s="141"/>
      <c r="D8" s="141"/>
      <c r="E8" s="142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Dados'!D4:D153,ALI,'Funções de Dados'!L4:L153)</f>
        <v>14</v>
      </c>
      <c r="C10" s="34">
        <f ca="1">SUMIF('Funções de Dados'!$D$4:$D$153,"ALI",'Funções de Dados'!W4)</f>
        <v>2</v>
      </c>
      <c r="D10" s="34">
        <f ca="1">SUMIF('Funções de Dados'!$D$4:$D$153,"ALI",'Funções de Dados'!X4)</f>
        <v>0</v>
      </c>
      <c r="E10" s="34">
        <f ca="1">SUMIF('Funções de Dados'!$D$4:$D$153,"ALI",'Funções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Dados'!D4:D153,AIE,'Funções de Dados'!L4:L153)</f>
        <v>0</v>
      </c>
      <c r="C11" s="34">
        <f ca="1">SUMIF('Funções de Dados'!$D$4:$D$153,"AIE",'Funções de Dados'!W5)</f>
        <v>0</v>
      </c>
      <c r="D11" s="34">
        <f ca="1">SUMIF('Funções de Dados'!$D$4:$D$153,"AIE",'Funções de Dados'!X5)</f>
        <v>0</v>
      </c>
      <c r="E11" s="34">
        <f ca="1">SUMIF('Funções de Dados'!$D$4:$D$153,"AIE",'Funções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Transações'!D4:D948,EE,'Funções de Transações'!L4:L948)</f>
        <v>27</v>
      </c>
      <c r="C12" s="34">
        <f ca="1">SUMIF('Funções de Transações'!$D$4:$D$925,"EE",'Funções de Transações'!AB4)</f>
        <v>12</v>
      </c>
      <c r="D12" s="34">
        <f ca="1">SUMIF('Funções de Transações'!$D$4:$D$925,"EE",'Funções de Transações'!AC4)</f>
        <v>0</v>
      </c>
      <c r="E12" s="34">
        <f ca="1">SUMIF('Funções de Transações'!$D$4:$D$925,"EE",'Funções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Transações'!D4:D948,SE,'Funções de Transações'!L4:L948)</f>
        <v>16</v>
      </c>
      <c r="C13" s="34">
        <f ca="1">SUMIF('Funções de Transações'!$D$4:$D$925,"SE",'Funções de Transações'!AB5)</f>
        <v>0</v>
      </c>
      <c r="D13" s="34">
        <f ca="1">SUMIF('Funções de Transações'!$D$4:$D$925,"SE",'Funções de Transações'!AC5)</f>
        <v>0</v>
      </c>
      <c r="E13" s="34">
        <f ca="1">SUMIF('Funções de Transações'!$D$4:$D$925,"SE",'Funções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Transações'!D4:D948,CE,'Funções de Transações'!L4:L948)</f>
        <v>27</v>
      </c>
      <c r="C14" s="34">
        <f ca="1">SUMIF('Funções de Transações'!$D$4:$D$925,"CE",'Funções de Transações'!AB6)</f>
        <v>0</v>
      </c>
      <c r="D14" s="34">
        <f ca="1">SUMIF('Funções de Transações'!$D$4:$D$925,"CE",'Funções de Transações'!AC6)</f>
        <v>0</v>
      </c>
      <c r="E14" s="34">
        <f ca="1">SUMIF('Funções de Transações'!$D$4:$D$925,"CE",'Funções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84</v>
      </c>
      <c r="C15" s="51">
        <f ca="1">SUM(C10:C14)</f>
        <v>14</v>
      </c>
      <c r="D15" s="51">
        <f ca="1">SUM(D10:D14)</f>
        <v>0</v>
      </c>
      <c r="E15" s="51">
        <f ca="1">SUM(E10:E14)</f>
        <v>0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84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0" t="s">
        <v>95</v>
      </c>
      <c r="B19" s="141"/>
      <c r="C19" s="141"/>
      <c r="D19" s="141"/>
      <c r="E19" s="142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46" t="s">
        <v>84</v>
      </c>
      <c r="E20" s="146"/>
      <c r="F20" s="24"/>
    </row>
    <row r="21" spans="1:6" ht="15" customHeight="1" x14ac:dyDescent="0.2">
      <c r="A21" s="36" t="s">
        <v>80</v>
      </c>
      <c r="B21" s="36">
        <f>SUMIF('Funções de Dados'!$C$4:$C$153,"I", 'Funções de Dados'!$L$4:$L$153) + SUMIF('Funções de Transações'!$C$4:$C$948,"I",'Funções de Transações'!$L$4:$L$948)</f>
        <v>84</v>
      </c>
      <c r="C21" s="36">
        <v>1</v>
      </c>
      <c r="D21" s="145">
        <f>C21*B21</f>
        <v>84</v>
      </c>
      <c r="E21" s="145"/>
      <c r="F21" s="24"/>
    </row>
    <row r="22" spans="1:6" ht="15" customHeight="1" x14ac:dyDescent="0.2">
      <c r="A22" s="36" t="s">
        <v>81</v>
      </c>
      <c r="B22" s="36">
        <f>SUMIF('Funções de Dados'!$C$4:$C$153,"A", 'Funções de Dados'!$L$4:$L$153)+SUMIF('Funções de Transações'!$C$4:$C$948,"A",'Funções de Transações'!$L$4:$L$948)</f>
        <v>0</v>
      </c>
      <c r="C22" s="36">
        <v>0.5</v>
      </c>
      <c r="D22" s="145">
        <f>C22*B22</f>
        <v>0</v>
      </c>
      <c r="E22" s="145"/>
      <c r="F22" s="24"/>
    </row>
    <row r="23" spans="1:6" ht="15" customHeight="1" x14ac:dyDescent="0.2">
      <c r="A23" s="36" t="s">
        <v>82</v>
      </c>
      <c r="B23" s="36">
        <f>SUMIF('Funções de Dados'!$C$4:$C$153,"E", 'Funções de Dados'!$L$4:$L$153)+SUMIF('Funções de Transações'!$C$4:$C$948,"E",'Funções de Transações'!$L$4:$L$948)</f>
        <v>0</v>
      </c>
      <c r="C23" s="36">
        <v>0.3</v>
      </c>
      <c r="D23" s="145">
        <f>C23*B23</f>
        <v>0</v>
      </c>
      <c r="E23" s="145"/>
      <c r="F23" s="24"/>
    </row>
    <row r="24" spans="1:6" ht="15" customHeight="1" x14ac:dyDescent="0.2">
      <c r="A24" s="53" t="s">
        <v>100</v>
      </c>
      <c r="B24" s="147">
        <f>SUM(D21:E23)</f>
        <v>84</v>
      </c>
      <c r="C24" s="148"/>
      <c r="D24" s="148"/>
      <c r="E24" s="149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3">
        <f>B24</f>
        <v>84</v>
      </c>
      <c r="C26" s="143"/>
      <c r="D26" s="143"/>
      <c r="E26" s="144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4"/>
  <sheetViews>
    <sheetView showGridLines="0" zoomScale="86" zoomScaleNormal="86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2" t="s">
        <v>76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3"/>
      <c r="P1" s="3"/>
    </row>
    <row r="2" spans="1:25" s="20" customFormat="1" ht="25.5" customHeight="1" x14ac:dyDescent="0.2">
      <c r="A2" s="155" t="s">
        <v>55</v>
      </c>
      <c r="B2" s="155" t="s">
        <v>28</v>
      </c>
      <c r="C2" s="155" t="s">
        <v>2</v>
      </c>
      <c r="D2" s="154" t="s">
        <v>51</v>
      </c>
      <c r="E2" s="155" t="s">
        <v>8</v>
      </c>
      <c r="F2" s="154"/>
      <c r="G2" s="155" t="s">
        <v>7</v>
      </c>
      <c r="H2" s="154"/>
      <c r="I2" s="154" t="s">
        <v>37</v>
      </c>
      <c r="J2" s="154"/>
      <c r="K2" s="154"/>
      <c r="L2" s="155" t="s">
        <v>54</v>
      </c>
      <c r="M2" s="155" t="s">
        <v>58</v>
      </c>
      <c r="N2" s="155" t="s">
        <v>30</v>
      </c>
      <c r="O2" s="12"/>
      <c r="R2" s="153" t="s">
        <v>35</v>
      </c>
      <c r="S2" s="153"/>
      <c r="T2" s="153"/>
    </row>
    <row r="3" spans="1:25" s="20" customFormat="1" ht="18" customHeight="1" x14ac:dyDescent="0.2">
      <c r="A3" s="155"/>
      <c r="B3" s="155"/>
      <c r="C3" s="155"/>
      <c r="D3" s="154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5"/>
      <c r="M3" s="155"/>
      <c r="N3" s="155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104" t="s">
        <v>111</v>
      </c>
      <c r="B4" s="33" t="s">
        <v>168</v>
      </c>
      <c r="C4" s="105" t="s">
        <v>3</v>
      </c>
      <c r="D4" s="33" t="s">
        <v>38</v>
      </c>
      <c r="E4" s="69">
        <v>2</v>
      </c>
      <c r="F4" s="33" t="s">
        <v>168</v>
      </c>
      <c r="G4" s="69">
        <v>10</v>
      </c>
      <c r="H4" s="72" t="s">
        <v>169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92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SUMIF($D$4:$D$284,"ALI",$R$4:$R$284)</f>
        <v>2</v>
      </c>
      <c r="X4" s="29">
        <f>SUMIF($D$4:$D$284,"ALI",$S$4:$S$284)</f>
        <v>0</v>
      </c>
      <c r="Y4" s="29">
        <f>SUMIF($D$4:$D$284,"ALI",$T4:$T$284)</f>
        <v>0</v>
      </c>
    </row>
    <row r="5" spans="1:25" ht="15" customHeight="1" x14ac:dyDescent="0.2">
      <c r="A5" s="92" t="s">
        <v>117</v>
      </c>
      <c r="B5" s="33" t="s">
        <v>159</v>
      </c>
      <c r="C5" s="105" t="s">
        <v>3</v>
      </c>
      <c r="D5" s="33" t="s">
        <v>38</v>
      </c>
      <c r="E5" s="69">
        <v>3</v>
      </c>
      <c r="F5" s="33" t="s">
        <v>159</v>
      </c>
      <c r="G5" s="69">
        <v>12</v>
      </c>
      <c r="H5" s="72" t="s">
        <v>160</v>
      </c>
      <c r="I5" s="21" t="str">
        <f>IF(D5&lt;&gt;"", IF(D5 ="Codedata", "", IF(OR(AND(E5=1, G5&gt;0, G5&lt;51),AND(E5&gt;1, E5&lt;6, G5&gt;0, G5&lt;20)),"X","")),"")</f>
        <v>X</v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22">
        <f>IF(C5="I",L5*Resumo!$C$21, IF(C5="A",L5*Resumo!$C$22, IF(C5="E",L5*Resumo!$C$23,"")))</f>
        <v>7</v>
      </c>
      <c r="N5" s="92"/>
      <c r="O5" s="8"/>
      <c r="R5" s="20">
        <f t="shared" ref="R5:R63" si="0">IF(I5="X",1,0)</f>
        <v>1</v>
      </c>
      <c r="S5" s="20">
        <f t="shared" ref="S5:S63" si="1">IF(J5="X",1,0)</f>
        <v>0</v>
      </c>
      <c r="T5" s="20">
        <f t="shared" ref="T5:T63" si="2">IF(K5="X",1,0)</f>
        <v>0</v>
      </c>
      <c r="V5" s="28" t="s">
        <v>44</v>
      </c>
      <c r="W5" s="29">
        <f>SUMIF($D$4:$D$284,"AIE",$R$4:$R$284)</f>
        <v>0</v>
      </c>
      <c r="X5" s="29">
        <f>SUMIF($D$4:$D$284,"AIE",$S$4:$S$284)</f>
        <v>0</v>
      </c>
      <c r="Y5" s="29">
        <f ca="1">SUMIF($D$4:$D$284,"AIE",$T5:$T$284)</f>
        <v>0</v>
      </c>
    </row>
    <row r="6" spans="1:25" ht="15" customHeight="1" x14ac:dyDescent="0.2">
      <c r="A6" s="104"/>
      <c r="B6" s="33"/>
      <c r="C6" s="105"/>
      <c r="D6" s="33"/>
      <c r="E6" s="89"/>
      <c r="F6" s="33"/>
      <c r="G6" s="14"/>
      <c r="H6" s="72"/>
      <c r="I6" s="21" t="str">
        <f t="shared" ref="I6:I63" si="3">IF(D6&lt;&gt;"", IF(D6 ="Codedata", "", IF(OR(AND(E6=1, G6&gt;0, G6&lt;51),AND(E6&gt;1, E6&lt;6, G6&gt;0, G6&lt;20)),"X","")),"")</f>
        <v/>
      </c>
      <c r="J6" s="21" t="str">
        <f t="shared" ref="J6:J63" si="4">IF(D6&lt;&gt;"", IF(D6 ="Codedata", "", IF(OR(AND(E6=1, G6&gt;50),AND(E6&gt;1, E6&lt;6, G6&gt;19, G6&lt;51),AND(E6&gt;5, G6&gt;0, G6&lt;20)),"X","")),"")</f>
        <v/>
      </c>
      <c r="K6" s="21" t="str">
        <f t="shared" ref="K6:K63" si="5">IF(D6&lt;&gt;"", IF(D6 ="Codedata", "", IF(OR(AND(E6&gt;1, E6&lt;6, G6&gt;50),AND(E6&gt;5, G6&gt;19)),"X","")),"")</f>
        <v/>
      </c>
      <c r="L6" s="22" t="str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/>
      </c>
      <c r="M6" s="22" t="str">
        <f>IF(C6="I",L6*Resumo!$C$21, IF(C6="A",L6*Resumo!$C$22, IF(C6="E",L6*Resumo!$C$23,"")))</f>
        <v/>
      </c>
      <c r="N6" s="33"/>
      <c r="O6" s="8"/>
      <c r="R6" s="20">
        <f t="shared" si="0"/>
        <v>0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92"/>
      <c r="B7" s="33"/>
      <c r="C7" s="105"/>
      <c r="D7" s="33"/>
      <c r="E7" s="89"/>
      <c r="F7" s="33"/>
      <c r="G7" s="1"/>
      <c r="H7" s="68"/>
      <c r="I7" s="21" t="str">
        <f t="shared" si="3"/>
        <v/>
      </c>
      <c r="J7" s="21" t="str">
        <f t="shared" si="4"/>
        <v/>
      </c>
      <c r="K7" s="21" t="str">
        <f t="shared" si="5"/>
        <v/>
      </c>
      <c r="L7" s="22" t="str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/>
      </c>
      <c r="M7" s="22" t="str">
        <f>IF(C7="I",L7*Resumo!$C$21, IF(C7="A",L7*Resumo!$C$22, IF(C7="E",L7*Resumo!$C$23,"")))</f>
        <v/>
      </c>
      <c r="N7" s="33"/>
      <c r="O7" s="8"/>
      <c r="R7" s="20">
        <f t="shared" si="0"/>
        <v>0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92"/>
      <c r="B8" s="33"/>
      <c r="C8" s="105"/>
      <c r="D8" s="33"/>
      <c r="E8" s="89"/>
      <c r="F8" s="33"/>
      <c r="G8" s="1"/>
      <c r="H8" s="68"/>
      <c r="I8" s="21" t="str">
        <f t="shared" si="3"/>
        <v/>
      </c>
      <c r="J8" s="21" t="str">
        <f t="shared" si="4"/>
        <v/>
      </c>
      <c r="K8" s="21" t="str">
        <f t="shared" si="5"/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92"/>
      <c r="O8" s="8"/>
      <c r="R8" s="20">
        <f t="shared" si="0"/>
        <v>0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92"/>
      <c r="B9" s="33"/>
      <c r="C9" s="110"/>
      <c r="D9" s="69"/>
      <c r="E9" s="1"/>
      <c r="F9" s="33"/>
      <c r="G9" s="1"/>
      <c r="H9" s="68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09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82"/>
      <c r="B10" s="82"/>
      <c r="C10" s="105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07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5"/>
      <c r="D11" s="69"/>
      <c r="E11" s="1"/>
      <c r="F11" s="69"/>
      <c r="G11" s="1"/>
      <c r="H11" s="68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07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33"/>
      <c r="B12" s="33"/>
      <c r="C12" s="105"/>
      <c r="D12" s="69"/>
      <c r="E12" s="1"/>
      <c r="F12" s="1"/>
      <c r="G12" s="1"/>
      <c r="H12" s="31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07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5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07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69"/>
      <c r="B14" s="69"/>
      <c r="C14" s="105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07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104"/>
      <c r="B15" s="33"/>
      <c r="C15" s="105"/>
      <c r="D15" s="33"/>
      <c r="E15" s="69"/>
      <c r="F15" s="33"/>
      <c r="G15" s="69"/>
      <c r="H15" s="72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07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104"/>
      <c r="B16" s="33"/>
      <c r="C16" s="105"/>
      <c r="D16" s="33"/>
      <c r="E16" s="69"/>
      <c r="F16" s="33"/>
      <c r="G16" s="69"/>
      <c r="H16" s="72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07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5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07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5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07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5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07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5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07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5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07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5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07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5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07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5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07"/>
      <c r="Q24" s="8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5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07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5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07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5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07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5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07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5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07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5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07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5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07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5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07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5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07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5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07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5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07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5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07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5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07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5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07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5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07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5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07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5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07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5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07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5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07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5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07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5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07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5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07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5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07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5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07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5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07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5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07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5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07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5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07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5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07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5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07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5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07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5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07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5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07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5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07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5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07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5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07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5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07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5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07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5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07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5"/>
      <c r="D64" s="69"/>
      <c r="E64" s="1"/>
      <c r="F64" s="1"/>
      <c r="G64" s="1"/>
      <c r="H64" s="1"/>
      <c r="I64" s="21" t="str">
        <f t="shared" ref="I64:I127" si="6">IF(D64&lt;&gt;"", IF(D64 ="Codedata", "", IF(OR(AND(E64=1, G64&gt;0, G64&lt;51),AND(E64&gt;1, E64&lt;6, G64&gt;0, G64&lt;20)),"X","")),"")</f>
        <v/>
      </c>
      <c r="J64" s="21" t="str">
        <f t="shared" ref="J64:J127" si="7">IF(D64&lt;&gt;"", IF(D64 ="Codedata", "", IF(OR(AND(E64=1, G64&gt;50),AND(E64&gt;1, E64&lt;6, G64&gt;19, G64&lt;51),AND(E64&gt;5, G64&gt;0, G64&lt;20)),"X","")),"")</f>
        <v/>
      </c>
      <c r="K64" s="21" t="str">
        <f t="shared" ref="K64:K127" si="8">IF(D64&lt;&gt;"", IF(D64 ="Codedata", "", IF(OR(AND(E64&gt;1, E64&lt;6, G64&gt;50),AND(E64&gt;5, G64&gt;19)),"X","")),"")</f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07"/>
      <c r="Q64" s="8"/>
      <c r="R64" s="20">
        <f t="shared" ref="R64:T127" si="9">IF(I64="X",1,0)</f>
        <v>0</v>
      </c>
      <c r="S64" s="20">
        <f t="shared" si="9"/>
        <v>0</v>
      </c>
      <c r="T64" s="20">
        <f t="shared" si="9"/>
        <v>0</v>
      </c>
    </row>
    <row r="65" spans="1:20" ht="15" customHeight="1" x14ac:dyDescent="0.2">
      <c r="A65" s="1"/>
      <c r="B65" s="1"/>
      <c r="C65" s="105"/>
      <c r="D65" s="69"/>
      <c r="E65" s="1"/>
      <c r="F65" s="1"/>
      <c r="G65" s="1"/>
      <c r="H65" s="1"/>
      <c r="I65" s="21" t="str">
        <f t="shared" si="6"/>
        <v/>
      </c>
      <c r="J65" s="21" t="str">
        <f t="shared" si="7"/>
        <v/>
      </c>
      <c r="K65" s="21" t="str">
        <f t="shared" si="8"/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07"/>
      <c r="Q65" s="4"/>
      <c r="R65" s="20">
        <f t="shared" si="9"/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5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07"/>
      <c r="Q66" s="8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5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07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5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07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5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07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5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07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5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07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5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07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5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07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5"/>
      <c r="D74" s="69"/>
      <c r="E74" s="1"/>
      <c r="F74" s="30"/>
      <c r="G74" s="1"/>
      <c r="H74" s="30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07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5"/>
      <c r="D75" s="69"/>
      <c r="E75" s="1"/>
      <c r="F75" s="1"/>
      <c r="G75" s="1"/>
      <c r="H75" s="1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07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5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07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5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07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5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07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5"/>
      <c r="D79" s="69"/>
      <c r="E79" s="1"/>
      <c r="F79" s="5"/>
      <c r="G79" s="1"/>
      <c r="H79" s="5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07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5"/>
      <c r="D80" s="69"/>
      <c r="E80" s="1"/>
      <c r="F80" s="1"/>
      <c r="G80" s="1"/>
      <c r="H80" s="1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07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5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07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5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07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5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07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5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07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5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07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5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07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5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07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5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07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5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07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5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07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5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07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5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07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5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07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5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07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5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07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5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07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5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07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5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07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5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07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5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07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5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07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5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07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5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07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5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07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5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07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5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07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5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07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5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07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5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07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5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07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5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07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5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07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5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07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5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07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5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07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5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07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5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07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5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07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5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07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5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07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5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07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5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07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5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07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5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07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5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07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5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07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5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07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5"/>
      <c r="D128" s="69"/>
      <c r="E128" s="1"/>
      <c r="F128" s="1"/>
      <c r="G128" s="1"/>
      <c r="H128" s="1"/>
      <c r="I128" s="21" t="str">
        <f t="shared" ref="I128:I153" si="10">IF(D128&lt;&gt;"", IF(D128 ="Codedata", "", IF(OR(AND(E128=1, G128&gt;0, G128&lt;51),AND(E128&gt;1, E128&lt;6, G128&gt;0, G128&lt;20)),"X","")),"")</f>
        <v/>
      </c>
      <c r="J128" s="21" t="str">
        <f t="shared" ref="J128:J153" si="11">IF(D128&lt;&gt;"", IF(D128 ="Codedata", "", IF(OR(AND(E128=1, G128&gt;50),AND(E128&gt;1, E128&lt;6, G128&gt;19, G128&lt;51),AND(E128&gt;5, G128&gt;0, G128&lt;20)),"X","")),"")</f>
        <v/>
      </c>
      <c r="K128" s="21" t="str">
        <f t="shared" ref="K128:K153" si="12">IF(D128&lt;&gt;"", IF(D128 ="Codedata", "", IF(OR(AND(E128&gt;1, E128&lt;6, G128&gt;50),AND(E128&gt;5, G128&gt;19)),"X","")),"")</f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07"/>
      <c r="R128" s="20">
        <f t="shared" ref="R128:T153" si="13">IF(I128="X",1,0)</f>
        <v>0</v>
      </c>
      <c r="S128" s="20">
        <f t="shared" si="13"/>
        <v>0</v>
      </c>
      <c r="T128" s="20">
        <f t="shared" si="13"/>
        <v>0</v>
      </c>
    </row>
    <row r="129" spans="1:20" ht="15" customHeight="1" x14ac:dyDescent="0.2">
      <c r="A129" s="1"/>
      <c r="B129" s="1"/>
      <c r="C129" s="105"/>
      <c r="D129" s="69"/>
      <c r="E129" s="1"/>
      <c r="F129" s="1"/>
      <c r="G129" s="1"/>
      <c r="H129" s="1"/>
      <c r="I129" s="21" t="str">
        <f t="shared" si="10"/>
        <v/>
      </c>
      <c r="J129" s="21" t="str">
        <f t="shared" si="11"/>
        <v/>
      </c>
      <c r="K129" s="21" t="str">
        <f t="shared" si="12"/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07"/>
      <c r="R129" s="20">
        <f t="shared" si="13"/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5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07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5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07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5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07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5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07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5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07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5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07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5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07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5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07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5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07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5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07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5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07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5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07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5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07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5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07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5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07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5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07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5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07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5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07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5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07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5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07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5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07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5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07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5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07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5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07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24"/>
      <c r="B154" s="24"/>
      <c r="C154" s="46"/>
      <c r="D154" s="24"/>
      <c r="E154" s="24"/>
      <c r="F154" s="24"/>
      <c r="G154" s="24"/>
      <c r="H154" s="24"/>
      <c r="I154" s="46"/>
      <c r="J154" s="46"/>
      <c r="K154" s="46"/>
      <c r="L154" s="25"/>
      <c r="M154" s="25"/>
      <c r="N154" s="24"/>
      <c r="R154" s="20">
        <f t="shared" ref="R154:T174" si="14">IF(I154="X",1,0)</f>
        <v>0</v>
      </c>
      <c r="S154" s="20">
        <f t="shared" si="14"/>
        <v>0</v>
      </c>
      <c r="T154" s="20">
        <f t="shared" si="14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si="14"/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ref="R175:T238" si="15">IF(I175="X",1,0)</f>
        <v>0</v>
      </c>
      <c r="S175" s="20">
        <f t="shared" si="15"/>
        <v>0</v>
      </c>
      <c r="T175" s="20">
        <f t="shared" si="15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si="15"/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ref="R239:T284" si="16">IF(I239="X",1,0)</f>
        <v>0</v>
      </c>
      <c r="S239" s="20">
        <f t="shared" si="16"/>
        <v>0</v>
      </c>
      <c r="T239" s="20">
        <f t="shared" si="16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si="16"/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</sheetData>
  <sheetProtection formatColumns="0" formatRows="0"/>
  <mergeCells count="12">
    <mergeCell ref="A1:N1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  <mergeCell ref="A2:A3"/>
  </mergeCells>
  <phoneticPr fontId="0" type="noConversion"/>
  <dataValidations count="2">
    <dataValidation type="list" allowBlank="1" showInputMessage="1" showErrorMessage="1" sqref="C10:C14 C17:C153">
      <formula1>"I,A,E,"</formula1>
    </dataValidation>
    <dataValidation type="list" allowBlank="1" showInputMessage="1" showErrorMessage="1" sqref="D4:D5 D9:D153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48"/>
  <sheetViews>
    <sheetView showGridLines="0" zoomScale="65" zoomScaleNormal="65" workbookViewId="0">
      <pane ySplit="3" topLeftCell="A4" activePane="bottomLeft" state="frozen"/>
      <selection pane="bottomLeft" activeCell="A25" sqref="A25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56" t="s">
        <v>77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</row>
    <row r="2" spans="1:30" s="23" customFormat="1" ht="25.5" customHeight="1" x14ac:dyDescent="0.2">
      <c r="A2" s="155" t="s">
        <v>55</v>
      </c>
      <c r="B2" s="155" t="s">
        <v>56</v>
      </c>
      <c r="C2" s="155" t="s">
        <v>57</v>
      </c>
      <c r="D2" s="155" t="s">
        <v>51</v>
      </c>
      <c r="E2" s="155" t="s">
        <v>6</v>
      </c>
      <c r="F2" s="155"/>
      <c r="G2" s="155" t="s">
        <v>7</v>
      </c>
      <c r="H2" s="155"/>
      <c r="I2" s="155" t="s">
        <v>37</v>
      </c>
      <c r="J2" s="155"/>
      <c r="K2" s="155"/>
      <c r="L2" s="155" t="s">
        <v>54</v>
      </c>
      <c r="M2" s="155" t="s">
        <v>58</v>
      </c>
      <c r="N2" s="155" t="s">
        <v>30</v>
      </c>
      <c r="O2" s="76"/>
      <c r="P2" s="76"/>
      <c r="Q2" s="76"/>
      <c r="W2" s="153" t="s">
        <v>35</v>
      </c>
      <c r="X2" s="153"/>
      <c r="Y2" s="153"/>
    </row>
    <row r="3" spans="1:30" s="23" customFormat="1" ht="18.75" customHeight="1" x14ac:dyDescent="0.2">
      <c r="A3" s="155"/>
      <c r="B3" s="155"/>
      <c r="C3" s="155"/>
      <c r="D3" s="155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5"/>
      <c r="M3" s="155"/>
      <c r="N3" s="155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104" t="s">
        <v>111</v>
      </c>
      <c r="B4" s="92" t="s">
        <v>125</v>
      </c>
      <c r="C4" s="106" t="s">
        <v>3</v>
      </c>
      <c r="D4" s="103" t="s">
        <v>39</v>
      </c>
      <c r="E4" s="69">
        <v>1</v>
      </c>
      <c r="F4" s="33" t="s">
        <v>129</v>
      </c>
      <c r="G4" s="69">
        <v>8</v>
      </c>
      <c r="H4" s="72" t="s">
        <v>130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/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28" si="1">IF(I4="X",1,0)</f>
        <v>1</v>
      </c>
      <c r="X4" s="20">
        <f t="shared" ref="X4:X28" si="2">IF(J4="X",1,0)</f>
        <v>0</v>
      </c>
      <c r="Y4" s="20">
        <f t="shared" ref="Y4:Y28" si="3">IF(K4="X",1,0)</f>
        <v>0</v>
      </c>
      <c r="AA4" t="s">
        <v>39</v>
      </c>
      <c r="AB4" s="29">
        <f>SUMIF($D$4:$D$925,"EE",W$4:W$925)</f>
        <v>4</v>
      </c>
      <c r="AC4" s="29">
        <f>SUMIF($D$4:$D$925,"EE",X$4:X$925)</f>
        <v>0</v>
      </c>
      <c r="AD4" s="29">
        <f>SUMIF($D$4:$D$925,"EE",Y$4:Y$925)</f>
        <v>0</v>
      </c>
    </row>
    <row r="5" spans="1:30" ht="15" customHeight="1" x14ac:dyDescent="0.2">
      <c r="A5" s="104" t="s">
        <v>111</v>
      </c>
      <c r="B5" s="88" t="s">
        <v>126</v>
      </c>
      <c r="C5" s="106" t="s">
        <v>3</v>
      </c>
      <c r="D5" s="103" t="s">
        <v>39</v>
      </c>
      <c r="E5" s="69">
        <v>1</v>
      </c>
      <c r="F5" s="33" t="s">
        <v>129</v>
      </c>
      <c r="G5" s="69">
        <v>8</v>
      </c>
      <c r="H5" s="72" t="s">
        <v>130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72"/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SUMIF($D$4:$D$925,"SE",W$4:W$925)</f>
        <v>2</v>
      </c>
      <c r="AC5" s="29">
        <f>SUMIF($D$4:$D$925,"SE",X$4:X$925)</f>
        <v>0</v>
      </c>
      <c r="AD5" s="29">
        <f>SUMIF($D$4:$D$925,"SE",Y$4:Y$925)</f>
        <v>0</v>
      </c>
    </row>
    <row r="6" spans="1:30" ht="15" customHeight="1" x14ac:dyDescent="0.2">
      <c r="A6" s="104" t="s">
        <v>111</v>
      </c>
      <c r="B6" s="88" t="s">
        <v>127</v>
      </c>
      <c r="C6" s="106" t="s">
        <v>3</v>
      </c>
      <c r="D6" s="103" t="s">
        <v>39</v>
      </c>
      <c r="E6" s="69">
        <v>1</v>
      </c>
      <c r="F6" s="33" t="s">
        <v>129</v>
      </c>
      <c r="G6" s="69">
        <v>4</v>
      </c>
      <c r="H6" s="72" t="s">
        <v>131</v>
      </c>
      <c r="I6" s="21" t="str">
        <f t="shared" ref="I6:I27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27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27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SUMIF($D$4:$D$925,"CE",W$4:W$925)</f>
        <v>6</v>
      </c>
      <c r="AC6" s="29">
        <f>SUMIF($D$4:$D$925,"CE",X$4:X$925)</f>
        <v>0</v>
      </c>
      <c r="AD6" s="29">
        <f>SUMIF($D$4:$D$925,"CE",Y$4:Y$925)</f>
        <v>0</v>
      </c>
    </row>
    <row r="7" spans="1:30" ht="15" customHeight="1" x14ac:dyDescent="0.2">
      <c r="A7" s="104" t="s">
        <v>111</v>
      </c>
      <c r="B7" s="88" t="s">
        <v>128</v>
      </c>
      <c r="C7" s="106" t="s">
        <v>3</v>
      </c>
      <c r="D7" s="103" t="s">
        <v>40</v>
      </c>
      <c r="E7" s="69">
        <v>1</v>
      </c>
      <c r="F7" s="33" t="s">
        <v>129</v>
      </c>
      <c r="G7" s="69">
        <v>8</v>
      </c>
      <c r="H7" s="72" t="s">
        <v>130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2" t="s">
        <v>112</v>
      </c>
      <c r="B8" s="83" t="s">
        <v>132</v>
      </c>
      <c r="C8" s="106" t="s">
        <v>3</v>
      </c>
      <c r="D8" s="105" t="s">
        <v>40</v>
      </c>
      <c r="E8" s="85">
        <v>1</v>
      </c>
      <c r="F8" s="72" t="s">
        <v>135</v>
      </c>
      <c r="G8" s="33">
        <v>5</v>
      </c>
      <c r="H8" s="72" t="s">
        <v>133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92" t="s">
        <v>113</v>
      </c>
      <c r="B9" s="83" t="s">
        <v>134</v>
      </c>
      <c r="C9" s="105" t="s">
        <v>3</v>
      </c>
      <c r="D9" s="105" t="s">
        <v>40</v>
      </c>
      <c r="E9" s="85">
        <v>1</v>
      </c>
      <c r="F9" s="72" t="s">
        <v>135</v>
      </c>
      <c r="G9" s="14">
        <v>5</v>
      </c>
      <c r="H9" s="72" t="s">
        <v>136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92" t="s">
        <v>113</v>
      </c>
      <c r="B10" s="88" t="s">
        <v>138</v>
      </c>
      <c r="C10" s="106" t="s">
        <v>3</v>
      </c>
      <c r="D10" s="103" t="s">
        <v>40</v>
      </c>
      <c r="E10" s="69">
        <v>1</v>
      </c>
      <c r="F10" s="72" t="s">
        <v>135</v>
      </c>
      <c r="G10" s="69">
        <v>4</v>
      </c>
      <c r="H10" s="72" t="s">
        <v>137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72"/>
      <c r="O10" s="77"/>
      <c r="P10" s="77"/>
      <c r="Q10" s="77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92" t="s">
        <v>113</v>
      </c>
      <c r="B11" s="82" t="s">
        <v>140</v>
      </c>
      <c r="C11" s="106" t="s">
        <v>3</v>
      </c>
      <c r="D11" s="103" t="s">
        <v>40</v>
      </c>
      <c r="E11" s="69">
        <v>1</v>
      </c>
      <c r="F11" s="72" t="s">
        <v>135</v>
      </c>
      <c r="G11" s="14">
        <v>8</v>
      </c>
      <c r="H11" s="72" t="s">
        <v>139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7"/>
      <c r="P11" s="77"/>
      <c r="Q11" s="77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2" t="s">
        <v>114</v>
      </c>
      <c r="B12" s="82" t="s">
        <v>141</v>
      </c>
      <c r="C12" s="105" t="s">
        <v>3</v>
      </c>
      <c r="D12" s="105" t="s">
        <v>41</v>
      </c>
      <c r="E12" s="69">
        <v>1</v>
      </c>
      <c r="F12" s="72" t="s">
        <v>135</v>
      </c>
      <c r="G12" s="14">
        <v>8</v>
      </c>
      <c r="H12" s="72" t="s">
        <v>142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4</v>
      </c>
      <c r="M12" s="22">
        <f>IF(C12="I",L12*Resumo!$C$21, IF(C12="A",L12*Resumo!$C$22, IF(C12="E",L12*Resumo!$C$23,"")))</f>
        <v>4</v>
      </c>
      <c r="N12" s="15"/>
      <c r="O12" s="77"/>
      <c r="P12" s="77"/>
      <c r="Q12" s="77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2" t="s">
        <v>115</v>
      </c>
      <c r="B13" s="82" t="s">
        <v>144</v>
      </c>
      <c r="C13" s="105" t="s">
        <v>3</v>
      </c>
      <c r="D13" s="105" t="s">
        <v>41</v>
      </c>
      <c r="E13" s="69">
        <v>1</v>
      </c>
      <c r="F13" s="72" t="s">
        <v>135</v>
      </c>
      <c r="G13" s="33">
        <v>4</v>
      </c>
      <c r="H13" s="72" t="s">
        <v>143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4</v>
      </c>
      <c r="M13" s="22">
        <f>IF(C13="I",L13*Resumo!$C$21, IF(C13="A",L13*Resumo!$C$22, IF(C13="E",L13*Resumo!$C$23,"")))</f>
        <v>4</v>
      </c>
      <c r="N13" s="15"/>
      <c r="O13" s="77"/>
      <c r="P13" s="77"/>
      <c r="Q13" s="77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2" t="s">
        <v>116</v>
      </c>
      <c r="B14" s="83" t="s">
        <v>146</v>
      </c>
      <c r="C14" s="106" t="s">
        <v>3</v>
      </c>
      <c r="D14" s="105" t="s">
        <v>40</v>
      </c>
      <c r="E14" s="69">
        <v>1</v>
      </c>
      <c r="F14" s="72" t="s">
        <v>135</v>
      </c>
      <c r="G14" s="33">
        <v>5</v>
      </c>
      <c r="H14" s="72" t="s">
        <v>145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3</v>
      </c>
      <c r="M14" s="22">
        <f>IF(C14="I",L14*Resumo!$C$21, IF(C14="A",L14*Resumo!$C$22, IF(C14="E",L14*Resumo!$C$23,"")))</f>
        <v>3</v>
      </c>
      <c r="N14" s="15"/>
      <c r="O14" s="77"/>
      <c r="P14" s="77"/>
      <c r="Q14" s="77"/>
      <c r="W14" s="20"/>
      <c r="X14" s="20"/>
      <c r="Y14" s="20"/>
    </row>
    <row r="15" spans="1:30" ht="15" customHeight="1" x14ac:dyDescent="0.2">
      <c r="A15" s="92" t="s">
        <v>117</v>
      </c>
      <c r="B15" s="83" t="s">
        <v>148</v>
      </c>
      <c r="C15" s="105" t="s">
        <v>3</v>
      </c>
      <c r="D15" s="105" t="s">
        <v>41</v>
      </c>
      <c r="E15" s="85">
        <v>1</v>
      </c>
      <c r="F15" s="72" t="s">
        <v>135</v>
      </c>
      <c r="G15" s="14">
        <v>4</v>
      </c>
      <c r="H15" s="72" t="s">
        <v>147</v>
      </c>
      <c r="I15" s="21" t="str">
        <f t="shared" si="4"/>
        <v>X</v>
      </c>
      <c r="J15" s="21" t="str">
        <f t="shared" si="5"/>
        <v/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4</v>
      </c>
      <c r="M15" s="22">
        <f>IF(C15="I",L15*Resumo!$C$21, IF(C15="A",L15*Resumo!$C$22, IF(C15="E",L15*Resumo!$C$23,"")))</f>
        <v>4</v>
      </c>
      <c r="N15" s="72"/>
      <c r="O15" s="77"/>
      <c r="P15" s="77"/>
      <c r="Q15" s="77"/>
      <c r="W15" s="20"/>
      <c r="X15" s="20"/>
      <c r="Y15" s="20"/>
    </row>
    <row r="16" spans="1:30" ht="15" customHeight="1" x14ac:dyDescent="0.2">
      <c r="A16" s="92" t="s">
        <v>118</v>
      </c>
      <c r="B16" s="88" t="s">
        <v>150</v>
      </c>
      <c r="C16" s="106" t="s">
        <v>3</v>
      </c>
      <c r="D16" s="103" t="s">
        <v>39</v>
      </c>
      <c r="E16" s="85">
        <v>1</v>
      </c>
      <c r="F16" s="72" t="s">
        <v>135</v>
      </c>
      <c r="G16" s="69">
        <v>5</v>
      </c>
      <c r="H16" s="72" t="s">
        <v>149</v>
      </c>
      <c r="I16" s="21" t="str">
        <f t="shared" si="4"/>
        <v>X</v>
      </c>
      <c r="J16" s="21" t="str">
        <f t="shared" si="5"/>
        <v/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3</v>
      </c>
      <c r="M16" s="22">
        <f>IF(C16="I",L16*Resumo!$C$21, IF(C16="A",L16*Resumo!$C$22, IF(C16="E",L16*Resumo!$C$23,"")))</f>
        <v>3</v>
      </c>
      <c r="N16" s="72"/>
      <c r="O16" s="77"/>
      <c r="P16" s="77"/>
      <c r="Q16" s="77"/>
      <c r="W16" s="20"/>
      <c r="X16" s="20"/>
      <c r="Y16" s="20"/>
    </row>
    <row r="17" spans="1:25" ht="15" customHeight="1" x14ac:dyDescent="0.2">
      <c r="A17" s="92" t="s">
        <v>119</v>
      </c>
      <c r="B17" s="83" t="s">
        <v>152</v>
      </c>
      <c r="C17" s="105" t="s">
        <v>3</v>
      </c>
      <c r="D17" s="105" t="s">
        <v>39</v>
      </c>
      <c r="E17" s="85">
        <v>1</v>
      </c>
      <c r="F17" s="72" t="s">
        <v>135</v>
      </c>
      <c r="G17" s="14">
        <v>8</v>
      </c>
      <c r="H17" s="72" t="s">
        <v>151</v>
      </c>
      <c r="I17" s="21" t="str">
        <f t="shared" si="4"/>
        <v>X</v>
      </c>
      <c r="J17" s="21" t="str">
        <f t="shared" si="5"/>
        <v/>
      </c>
      <c r="K17" s="21" t="str">
        <f t="shared" si="6"/>
        <v/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3</v>
      </c>
      <c r="M17" s="22">
        <f>IF(C17="I",L17*Resumo!$C$21, IF(C17="A",L17*Resumo!$C$22, IF(C17="E",L17*Resumo!$C$23,"")))</f>
        <v>3</v>
      </c>
      <c r="N17" s="72"/>
      <c r="O17" s="77"/>
      <c r="P17" s="77"/>
      <c r="Q17" s="77"/>
      <c r="W17" s="20"/>
      <c r="X17" s="20"/>
      <c r="Y17" s="20"/>
    </row>
    <row r="18" spans="1:25" ht="15" customHeight="1" x14ac:dyDescent="0.2">
      <c r="A18" s="92" t="s">
        <v>120</v>
      </c>
      <c r="B18" s="33" t="s">
        <v>154</v>
      </c>
      <c r="C18" s="111" t="s">
        <v>3</v>
      </c>
      <c r="D18" s="105" t="s">
        <v>39</v>
      </c>
      <c r="E18" s="85">
        <v>1</v>
      </c>
      <c r="F18" s="72" t="s">
        <v>135</v>
      </c>
      <c r="G18" s="14">
        <v>5</v>
      </c>
      <c r="H18" s="72" t="s">
        <v>153</v>
      </c>
      <c r="I18" s="21" t="str">
        <f t="shared" si="4"/>
        <v>X</v>
      </c>
      <c r="J18" s="21" t="str">
        <f t="shared" si="5"/>
        <v/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3</v>
      </c>
      <c r="M18" s="22">
        <f>IF(C18="I",L18*Resumo!$C$21, IF(C18="A",L18*Resumo!$C$22, IF(C18="E",L18*Resumo!$C$23,"")))</f>
        <v>3</v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92" t="s">
        <v>121</v>
      </c>
      <c r="B19" s="82" t="s">
        <v>156</v>
      </c>
      <c r="C19" s="105" t="s">
        <v>3</v>
      </c>
      <c r="D19" s="105" t="s">
        <v>41</v>
      </c>
      <c r="E19" s="85">
        <v>1</v>
      </c>
      <c r="F19" s="72" t="s">
        <v>135</v>
      </c>
      <c r="G19" s="14">
        <v>6</v>
      </c>
      <c r="H19" s="72" t="s">
        <v>155</v>
      </c>
      <c r="I19" s="21" t="str">
        <f t="shared" si="4"/>
        <v>X</v>
      </c>
      <c r="J19" s="21" t="str">
        <f t="shared" si="5"/>
        <v/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4</v>
      </c>
      <c r="M19" s="22">
        <f>IF(C19="I",L19*Resumo!$C$21, IF(C19="A",L19*Resumo!$C$22, IF(C19="E",L19*Resumo!$C$23,"")))</f>
        <v>4</v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92" t="s">
        <v>122</v>
      </c>
      <c r="B20" s="82" t="s">
        <v>157</v>
      </c>
      <c r="C20" s="105" t="s">
        <v>3</v>
      </c>
      <c r="D20" s="105" t="s">
        <v>39</v>
      </c>
      <c r="E20" s="85">
        <v>1</v>
      </c>
      <c r="F20" s="72" t="s">
        <v>135</v>
      </c>
      <c r="G20" s="14">
        <v>8</v>
      </c>
      <c r="H20" s="72" t="s">
        <v>161</v>
      </c>
      <c r="I20" s="21" t="str">
        <f t="shared" si="4"/>
        <v>X</v>
      </c>
      <c r="J20" s="21" t="str">
        <f t="shared" si="5"/>
        <v/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3</v>
      </c>
      <c r="M20" s="22">
        <f>IF(C20="I",L20*Resumo!$C$21, IF(C20="A",L20*Resumo!$C$22, IF(C20="E",L20*Resumo!$C$23,"")))</f>
        <v>3</v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92" t="s">
        <v>122</v>
      </c>
      <c r="B21" s="82" t="s">
        <v>164</v>
      </c>
      <c r="C21" s="105" t="s">
        <v>3</v>
      </c>
      <c r="D21" s="105" t="s">
        <v>40</v>
      </c>
      <c r="E21" s="85">
        <v>1</v>
      </c>
      <c r="F21" s="72" t="s">
        <v>135</v>
      </c>
      <c r="G21" s="14">
        <v>8</v>
      </c>
      <c r="H21" s="72" t="s">
        <v>161</v>
      </c>
      <c r="I21" s="21" t="str">
        <f t="shared" si="4"/>
        <v>X</v>
      </c>
      <c r="J21" s="21" t="str">
        <f t="shared" si="5"/>
        <v/>
      </c>
      <c r="K21" s="21" t="str">
        <f t="shared" si="6"/>
        <v/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3</v>
      </c>
      <c r="M21" s="22">
        <f>IF(C21="I",L21*Resumo!$C$21, IF(C21="A",L21*Resumo!$C$22, IF(C21="E",L21*Resumo!$C$23,"")))</f>
        <v>3</v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92" t="s">
        <v>122</v>
      </c>
      <c r="B22" s="82" t="s">
        <v>158</v>
      </c>
      <c r="C22" s="105" t="s">
        <v>3</v>
      </c>
      <c r="D22" s="105" t="s">
        <v>39</v>
      </c>
      <c r="E22" s="85">
        <v>1</v>
      </c>
      <c r="F22" s="72" t="s">
        <v>135</v>
      </c>
      <c r="G22" s="14">
        <v>4</v>
      </c>
      <c r="H22" s="72" t="s">
        <v>162</v>
      </c>
      <c r="I22" s="21" t="str">
        <f t="shared" si="4"/>
        <v>X</v>
      </c>
      <c r="J22" s="21" t="str">
        <f t="shared" si="5"/>
        <v/>
      </c>
      <c r="K22" s="21" t="str">
        <f t="shared" si="6"/>
        <v/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3</v>
      </c>
      <c r="M22" s="22">
        <f>IF(C22="I",L22*Resumo!$C$21, IF(C22="A",L22*Resumo!$C$22, IF(C22="E",L22*Resumo!$C$23,"")))</f>
        <v>3</v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92" t="s">
        <v>122</v>
      </c>
      <c r="B23" s="82" t="s">
        <v>163</v>
      </c>
      <c r="C23" s="105" t="s">
        <v>3</v>
      </c>
      <c r="D23" s="105" t="s">
        <v>40</v>
      </c>
      <c r="E23" s="85">
        <v>1</v>
      </c>
      <c r="F23" s="72" t="s">
        <v>135</v>
      </c>
      <c r="G23" s="14">
        <v>4</v>
      </c>
      <c r="H23" s="72" t="s">
        <v>162</v>
      </c>
      <c r="I23" s="21" t="str">
        <f t="shared" si="4"/>
        <v>X</v>
      </c>
      <c r="J23" s="21" t="str">
        <f t="shared" si="5"/>
        <v/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3</v>
      </c>
      <c r="M23" s="22">
        <f>IF(C23="I",L23*Resumo!$C$21, IF(C23="A",L23*Resumo!$C$22, IF(C23="E",L23*Resumo!$C$23,"")))</f>
        <v>3</v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92" t="s">
        <v>123</v>
      </c>
      <c r="B24" s="82" t="s">
        <v>166</v>
      </c>
      <c r="C24" s="105" t="s">
        <v>3</v>
      </c>
      <c r="D24" s="105" t="s">
        <v>39</v>
      </c>
      <c r="E24" s="69">
        <v>1</v>
      </c>
      <c r="F24" s="33" t="s">
        <v>129</v>
      </c>
      <c r="G24" s="14">
        <v>7</v>
      </c>
      <c r="H24" s="72" t="s">
        <v>165</v>
      </c>
      <c r="I24" s="21" t="str">
        <f t="shared" si="4"/>
        <v>X</v>
      </c>
      <c r="J24" s="21" t="str">
        <f t="shared" si="5"/>
        <v/>
      </c>
      <c r="K24" s="21" t="str">
        <f t="shared" si="6"/>
        <v/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3</v>
      </c>
      <c r="M24" s="22">
        <f>IF(C24="I",L24*Resumo!$C$21, IF(C24="A",L24*Resumo!$C$22, IF(C24="E",L24*Resumo!$C$23,"")))</f>
        <v>3</v>
      </c>
      <c r="N24" s="15"/>
      <c r="O24" s="77"/>
      <c r="P24" s="77"/>
      <c r="Q24" s="77"/>
      <c r="W24" s="20">
        <f t="shared" si="1"/>
        <v>1</v>
      </c>
      <c r="X24" s="20">
        <f t="shared" si="2"/>
        <v>0</v>
      </c>
      <c r="Y24" s="20">
        <f t="shared" si="3"/>
        <v>0</v>
      </c>
    </row>
    <row r="25" spans="1:25" ht="15" customHeight="1" x14ac:dyDescent="0.2">
      <c r="A25" s="92" t="s">
        <v>123</v>
      </c>
      <c r="B25" s="82" t="s">
        <v>167</v>
      </c>
      <c r="C25" s="105" t="s">
        <v>3</v>
      </c>
      <c r="D25" s="105" t="s">
        <v>40</v>
      </c>
      <c r="E25" s="69">
        <v>1</v>
      </c>
      <c r="F25" s="33" t="s">
        <v>129</v>
      </c>
      <c r="G25" s="14">
        <v>7</v>
      </c>
      <c r="H25" s="72" t="s">
        <v>165</v>
      </c>
      <c r="I25" s="21" t="str">
        <f t="shared" si="4"/>
        <v>X</v>
      </c>
      <c r="J25" s="21" t="str">
        <f t="shared" si="5"/>
        <v/>
      </c>
      <c r="K25" s="21" t="str">
        <f t="shared" si="6"/>
        <v/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3</v>
      </c>
      <c r="M25" s="22">
        <f>IF(C25="I",L25*Resumo!$C$21, IF(C25="A",L25*Resumo!$C$22, IF(C25="E",L25*Resumo!$C$23,"")))</f>
        <v>3</v>
      </c>
      <c r="N25" s="72"/>
      <c r="O25" s="77"/>
      <c r="P25" s="77"/>
      <c r="Q25" s="77"/>
      <c r="W25" s="20">
        <f t="shared" si="1"/>
        <v>1</v>
      </c>
      <c r="X25" s="20">
        <f t="shared" si="2"/>
        <v>0</v>
      </c>
      <c r="Y25" s="20">
        <f t="shared" si="3"/>
        <v>0</v>
      </c>
    </row>
    <row r="26" spans="1:25" ht="15" customHeight="1" x14ac:dyDescent="0.2">
      <c r="A26" s="92"/>
      <c r="B26" s="82"/>
      <c r="C26" s="105"/>
      <c r="D26" s="105"/>
      <c r="E26" s="14"/>
      <c r="F26" s="72"/>
      <c r="G26" s="14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>
        <f t="shared" si="1"/>
        <v>0</v>
      </c>
      <c r="X26" s="20">
        <f t="shared" si="2"/>
        <v>0</v>
      </c>
      <c r="Y26" s="20">
        <f t="shared" si="3"/>
        <v>0</v>
      </c>
    </row>
    <row r="27" spans="1:25" ht="15" customHeight="1" x14ac:dyDescent="0.2">
      <c r="A27" s="92"/>
      <c r="B27" s="82"/>
      <c r="C27" s="105"/>
      <c r="D27" s="105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72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92"/>
      <c r="B28" s="82"/>
      <c r="C28" s="105"/>
      <c r="D28" s="105"/>
      <c r="E28" s="14"/>
      <c r="F28" s="72"/>
      <c r="G28" s="14"/>
      <c r="H28" s="72"/>
      <c r="I28" s="21" t="str">
        <f t="shared" ref="I28:I85" si="7">IF(D28=EE,IF(OR(AND(E28&gt;-1,E28&lt;2,G28&gt;0,G28&lt;16),AND(E28&gt;1,E28&lt;3,G28&gt;0,G28&lt;5)),"X",""),IF(OR(AND(E28&gt;-1,E28&lt;2,G28&gt;0,G28&lt;20),AND(E28&gt;1,E28&lt;4,G28&gt;0,G28&lt;6)),"X",""))</f>
        <v/>
      </c>
      <c r="J28" s="21" t="str">
        <f t="shared" ref="J28:J85" si="8">IF(D28=EE,IF(OR(AND(E28&gt;-1,E28&lt;2,G28&gt;15),AND(E28&gt;1,E28&lt;3,G28&gt;4,G28&lt;16),AND(E28&gt;2,G28&gt;0,G28&lt;5)),"X",""),IF(OR(AND(E28&gt;-1,E28&lt;2,G28&gt;19),AND(E28&gt;1,E28&lt;4,G28&gt;5,G28&lt;20),AND(E28&gt;3,G28&gt;0,G28&lt;6)),"X",""))</f>
        <v/>
      </c>
      <c r="K28" s="21" t="str">
        <f t="shared" ref="K28:K45" si="9">IF(D28=EE,IF(OR(AND(E28&gt;1,E28&lt;3,G28&gt;15),AND(E28&gt;2,G28&gt;4)),"X",""),IF(OR(AND(E28&gt;1,E28&lt;4,G28&gt;19),AND(E28&gt;3,G28&gt;5)),"X",""))</f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2"/>
      <c r="B29" s="82"/>
      <c r="C29" s="105"/>
      <c r="D29" s="105"/>
      <c r="E29" s="14"/>
      <c r="F29" s="72"/>
      <c r="G29" s="14"/>
      <c r="H29" s="72"/>
      <c r="I29" s="21" t="str">
        <f t="shared" si="7"/>
        <v/>
      </c>
      <c r="J29" s="21" t="str">
        <f t="shared" si="8"/>
        <v/>
      </c>
      <c r="K29" s="21" t="str">
        <f t="shared" si="9"/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ref="W29:Y83" si="10">IF(I29="X",1,0)</f>
        <v>0</v>
      </c>
      <c r="X29" s="20">
        <f t="shared" si="10"/>
        <v>0</v>
      </c>
      <c r="Y29" s="20">
        <f t="shared" si="10"/>
        <v>0</v>
      </c>
    </row>
    <row r="30" spans="1:25" ht="15" customHeight="1" x14ac:dyDescent="0.2">
      <c r="A30" s="92"/>
      <c r="B30" s="82"/>
      <c r="C30" s="105"/>
      <c r="D30" s="105"/>
      <c r="E30" s="14"/>
      <c r="F30" s="72"/>
      <c r="G30" s="14"/>
      <c r="H30" s="72"/>
      <c r="I30" s="21" t="str">
        <f t="shared" si="7"/>
        <v/>
      </c>
      <c r="J30" s="21" t="str">
        <f t="shared" si="8"/>
        <v/>
      </c>
      <c r="K30" s="21" t="str">
        <f t="shared" si="9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si="10"/>
        <v>0</v>
      </c>
      <c r="X30" s="20">
        <f t="shared" si="10"/>
        <v>0</v>
      </c>
      <c r="Y30" s="20">
        <f t="shared" si="10"/>
        <v>0</v>
      </c>
    </row>
    <row r="31" spans="1:25" ht="15" customHeight="1" x14ac:dyDescent="0.2">
      <c r="A31" s="92"/>
      <c r="B31" s="82"/>
      <c r="C31" s="105"/>
      <c r="D31" s="105"/>
      <c r="E31" s="14"/>
      <c r="F31" s="72"/>
      <c r="G31" s="14"/>
      <c r="H31" s="72"/>
      <c r="I31" s="21" t="str">
        <f t="shared" si="7"/>
        <v/>
      </c>
      <c r="J31" s="21" t="str">
        <f t="shared" si="8"/>
        <v/>
      </c>
      <c r="K31" s="21" t="str">
        <f t="shared" si="9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0"/>
        <v>0</v>
      </c>
      <c r="X31" s="20">
        <f t="shared" si="10"/>
        <v>0</v>
      </c>
      <c r="Y31" s="20">
        <f t="shared" si="10"/>
        <v>0</v>
      </c>
    </row>
    <row r="32" spans="1:25" ht="15" customHeight="1" x14ac:dyDescent="0.2">
      <c r="A32" s="92"/>
      <c r="B32" s="82"/>
      <c r="C32" s="105"/>
      <c r="D32" s="105"/>
      <c r="E32" s="14"/>
      <c r="F32" s="72"/>
      <c r="G32" s="14"/>
      <c r="H32" s="72"/>
      <c r="I32" s="21" t="str">
        <f t="shared" si="7"/>
        <v/>
      </c>
      <c r="J32" s="21" t="str">
        <f t="shared" si="8"/>
        <v/>
      </c>
      <c r="K32" s="21" t="str">
        <f t="shared" si="9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0"/>
        <v>0</v>
      </c>
      <c r="X32" s="20">
        <f t="shared" si="10"/>
        <v>0</v>
      </c>
      <c r="Y32" s="20">
        <f t="shared" si="10"/>
        <v>0</v>
      </c>
    </row>
    <row r="33" spans="1:25" ht="15" customHeight="1" x14ac:dyDescent="0.2">
      <c r="A33" s="92"/>
      <c r="B33" s="82"/>
      <c r="C33" s="105"/>
      <c r="D33" s="105"/>
      <c r="E33" s="14"/>
      <c r="F33" s="72"/>
      <c r="G33" s="14"/>
      <c r="H33" s="72"/>
      <c r="I33" s="21" t="str">
        <f t="shared" si="7"/>
        <v/>
      </c>
      <c r="J33" s="21" t="str">
        <f t="shared" si="8"/>
        <v/>
      </c>
      <c r="K33" s="21" t="str">
        <f t="shared" si="9"/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0"/>
        <v>0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2"/>
      <c r="B34" s="82"/>
      <c r="C34" s="105"/>
      <c r="D34" s="105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15"/>
      <c r="O34" s="77"/>
      <c r="P34" s="77"/>
      <c r="Q34" s="77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5"/>
      <c r="D35" s="105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5"/>
      <c r="D36" s="105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15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3"/>
      <c r="C37" s="105"/>
      <c r="D37" s="105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33"/>
      <c r="B38" s="86"/>
      <c r="C38" s="105"/>
      <c r="D38" s="105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6"/>
      <c r="C39" s="105"/>
      <c r="D39" s="105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6"/>
      <c r="C40" s="105"/>
      <c r="D40" s="105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6"/>
      <c r="C41" s="105"/>
      <c r="D41" s="105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72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6"/>
      <c r="C42" s="105"/>
      <c r="D42" s="105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5"/>
      <c r="D43" s="105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5"/>
      <c r="D44" s="105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72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5"/>
      <c r="D45" s="105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5"/>
      <c r="D46" s="105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ref="K46:K82" si="11">IF(D46=EE,IF(OR(AND(E46&gt;1,E46&lt;3,G46&gt;15),AND(E46&gt;2,G46&gt;4)),"X",""),IF(OR(AND(E46&gt;1,E46&lt;4,G46&gt;19),AND(E46&gt;3,G46&gt;5)),"X",""))</f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5"/>
      <c r="D47" s="105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11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5"/>
      <c r="D48" s="105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11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81"/>
      <c r="B49" s="86"/>
      <c r="C49" s="105"/>
      <c r="D49" s="105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11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81"/>
      <c r="B50" s="86"/>
      <c r="C50" s="105"/>
      <c r="D50" s="13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81"/>
      <c r="B51" s="82"/>
      <c r="C51" s="105"/>
      <c r="D51" s="105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81"/>
      <c r="B52" s="86"/>
      <c r="C52" s="105"/>
      <c r="D52" s="13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72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2"/>
      <c r="C53" s="105"/>
      <c r="D53" s="102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3"/>
      <c r="C54" s="105"/>
      <c r="D54" s="3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72"/>
      <c r="C55" s="105"/>
      <c r="D55" s="3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72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72"/>
      <c r="C56" s="105"/>
      <c r="D56" s="3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72"/>
      <c r="C57" s="105"/>
      <c r="D57" s="3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72"/>
      <c r="C58" s="105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72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33"/>
      <c r="C59" s="105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5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5"/>
      <c r="D61" s="33"/>
      <c r="E61" s="14"/>
      <c r="F61" s="33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5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5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83"/>
      <c r="C64" s="105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72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5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5"/>
      <c r="D66" s="33"/>
      <c r="E66" s="85"/>
      <c r="F66" s="72"/>
      <c r="G66" s="33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5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5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5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33"/>
      <c r="C70" s="105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72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33"/>
      <c r="C71" s="105"/>
      <c r="D71" s="33"/>
      <c r="E71" s="33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81"/>
      <c r="C72" s="105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81"/>
      <c r="C73" s="105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5"/>
      <c r="D74" s="33"/>
      <c r="E74" s="14"/>
      <c r="F74" s="72"/>
      <c r="G74" s="14"/>
      <c r="H74" s="15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83"/>
      <c r="C75" s="105"/>
      <c r="D75" s="33"/>
      <c r="E75" s="14"/>
      <c r="F75" s="72"/>
      <c r="G75" s="14"/>
      <c r="H75" s="15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33"/>
      <c r="B76" s="33"/>
      <c r="C76" s="105"/>
      <c r="D76" s="33"/>
      <c r="E76" s="14"/>
      <c r="F76" s="72"/>
      <c r="G76" s="14"/>
      <c r="H76" s="15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72"/>
      <c r="C77" s="105"/>
      <c r="D77" s="33"/>
      <c r="E77" s="14"/>
      <c r="F77" s="72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5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5"/>
      <c r="D79" s="33"/>
      <c r="E79" s="14"/>
      <c r="F79" s="33"/>
      <c r="G79" s="14"/>
      <c r="H79" s="72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72"/>
      <c r="C80" s="105"/>
      <c r="D80" s="33"/>
      <c r="E80" s="14"/>
      <c r="F80" s="72"/>
      <c r="G80" s="14"/>
      <c r="H80" s="72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5"/>
      <c r="D81" s="33"/>
      <c r="E81" s="14"/>
      <c r="F81" s="72"/>
      <c r="G81" s="14"/>
      <c r="H81" s="72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83"/>
      <c r="C82" s="105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5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ref="K83:K145" si="12">IF(D83=EE,IF(OR(AND(E83&gt;1,E83&lt;3,G83&gt;15),AND(E83&gt;2,G83&gt;4)),"X",""),IF(OR(AND(E83&gt;1,E83&lt;4,G83&gt;19),AND(E83&gt;3,G83&gt;5)),"X",""))</f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5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/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/>
      <c r="X84" s="20"/>
      <c r="Y84" s="20"/>
    </row>
    <row r="85" spans="1:25" ht="15" customHeight="1" x14ac:dyDescent="0.2">
      <c r="A85" s="81"/>
      <c r="B85" s="83"/>
      <c r="C85" s="105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2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ref="W85:Y146" si="13">IF(I85="X",1,0)</f>
        <v>0</v>
      </c>
      <c r="X85" s="20">
        <f t="shared" si="13"/>
        <v>0</v>
      </c>
      <c r="Y85" s="20">
        <f t="shared" si="13"/>
        <v>0</v>
      </c>
    </row>
    <row r="86" spans="1:25" ht="15" customHeight="1" x14ac:dyDescent="0.2">
      <c r="A86" s="81"/>
      <c r="B86" s="83"/>
      <c r="C86" s="105"/>
      <c r="D86" s="33"/>
      <c r="E86" s="14"/>
      <c r="F86" s="72"/>
      <c r="G86" s="14"/>
      <c r="H86" s="72"/>
      <c r="I86" s="21" t="str">
        <f t="shared" ref="I86:I96" si="14">IF(D86=EE,IF(OR(AND(E86&gt;-1,E86&lt;2,G86&gt;0,G86&lt;16),AND(E86&gt;1,E86&lt;3,G86&gt;0,G86&lt;5)),"X",""),IF(OR(AND(E86&gt;-1,E86&lt;2,G86&gt;0,G86&lt;20),AND(E86&gt;1,E86&lt;4,G86&gt;0,G86&lt;6)),"X",""))</f>
        <v/>
      </c>
      <c r="J86" s="21" t="str">
        <f t="shared" ref="J86:J105" si="15">IF(D86=EE,IF(OR(AND(E86&gt;-1,E86&lt;2,G86&gt;15),AND(E86&gt;1,E86&lt;3,G86&gt;4,G86&lt;16),AND(E86&gt;2,G86&gt;0,G86&lt;5)),"X",""),IF(OR(AND(E86&gt;-1,E86&lt;2,G86&gt;19),AND(E86&gt;1,E86&lt;4,G86&gt;5,G86&lt;20),AND(E86&gt;3,G86&gt;0,G86&lt;6)),"X",""))</f>
        <v/>
      </c>
      <c r="K86" s="21"/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/>
      <c r="X86" s="20"/>
      <c r="Y86" s="20"/>
    </row>
    <row r="87" spans="1:25" ht="15" customHeight="1" x14ac:dyDescent="0.2">
      <c r="A87" s="81"/>
      <c r="B87" s="72"/>
      <c r="C87" s="105"/>
      <c r="D87" s="33"/>
      <c r="E87" s="14"/>
      <c r="F87" s="72"/>
      <c r="G87" s="14"/>
      <c r="H87" s="72"/>
      <c r="I87" s="21" t="str">
        <f t="shared" si="14"/>
        <v/>
      </c>
      <c r="J87" s="21" t="str">
        <f t="shared" si="15"/>
        <v/>
      </c>
      <c r="K87" s="21" t="str">
        <f t="shared" si="12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3"/>
        <v>0</v>
      </c>
      <c r="X87" s="20">
        <f t="shared" si="13"/>
        <v>0</v>
      </c>
      <c r="Y87" s="20">
        <f t="shared" si="13"/>
        <v>0</v>
      </c>
    </row>
    <row r="88" spans="1:25" ht="15" customHeight="1" x14ac:dyDescent="0.2">
      <c r="A88" s="81"/>
      <c r="B88" s="72"/>
      <c r="C88" s="105"/>
      <c r="D88" s="33"/>
      <c r="E88" s="85"/>
      <c r="F88" s="72"/>
      <c r="G88" s="33"/>
      <c r="H88" s="72"/>
      <c r="I88" s="21" t="str">
        <f t="shared" si="14"/>
        <v/>
      </c>
      <c r="J88" s="21" t="str">
        <f t="shared" si="15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3"/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81"/>
      <c r="B89" s="72"/>
      <c r="C89" s="105"/>
      <c r="D89" s="33"/>
      <c r="E89" s="14"/>
      <c r="F89" s="72"/>
      <c r="G89" s="14"/>
      <c r="H89" s="72"/>
      <c r="I89" s="21" t="str">
        <f t="shared" si="14"/>
        <v/>
      </c>
      <c r="J89" s="21" t="str">
        <f t="shared" si="15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si="13"/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5"/>
      <c r="D90" s="33"/>
      <c r="E90" s="14"/>
      <c r="F90" s="72"/>
      <c r="G90" s="14"/>
      <c r="H90" s="72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5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81"/>
      <c r="C92" s="105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33"/>
      <c r="C93" s="105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1"/>
      <c r="C94" s="105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5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5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5"/>
      <c r="D97" s="33"/>
      <c r="E97" s="14"/>
      <c r="F97" s="72"/>
      <c r="G97" s="14"/>
      <c r="H97" s="72"/>
      <c r="I97" s="21" t="str">
        <f t="shared" ref="I97:I145" si="16">IF(D97=EE,IF(OR(AND(E97&gt;-1,E97&lt;2,G97&gt;0,G97&lt;16),AND(E97&gt;1,E97&lt;3,G97&gt;0,G97&lt;5)),"X",""),IF(OR(AND(E97&gt;-1,E97&lt;2,G97&gt;0,G97&lt;20),AND(E97&gt;1,E97&lt;4,G97&gt;0,G97&lt;6)),"X",""))</f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33"/>
      <c r="B98" s="33"/>
      <c r="C98" s="105"/>
      <c r="D98" s="33"/>
      <c r="E98" s="14"/>
      <c r="F98" s="72"/>
      <c r="G98" s="14"/>
      <c r="H98" s="72"/>
      <c r="I98" s="21" t="str">
        <f t="shared" si="16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5"/>
      <c r="D99" s="33"/>
      <c r="E99" s="14"/>
      <c r="F99" s="72"/>
      <c r="G99" s="14"/>
      <c r="H99" s="72"/>
      <c r="I99" s="21" t="str">
        <f t="shared" si="16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5"/>
      <c r="D100" s="33"/>
      <c r="E100" s="14"/>
      <c r="F100" s="72"/>
      <c r="G100" s="14"/>
      <c r="H100" s="72"/>
      <c r="I100" s="21" t="str">
        <f t="shared" si="16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5"/>
      <c r="D101" s="33"/>
      <c r="E101" s="14"/>
      <c r="F101" s="72"/>
      <c r="G101" s="14"/>
      <c r="H101" s="72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5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5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5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33"/>
      <c r="C105" s="105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33"/>
      <c r="C106" s="105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ref="J106:J145" si="17">IF(D106=EE,IF(OR(AND(E106&gt;-1,E106&lt;2,G106&gt;15),AND(E106&gt;1,E106&lt;3,G106&gt;4,G106&lt;16),AND(E106&gt;2,G106&gt;0,G106&lt;5)),"X",""),IF(OR(AND(E106&gt;-1,E106&lt;2,G106&gt;19),AND(E106&gt;1,E106&lt;4,G106&gt;5,G106&lt;20),AND(E106&gt;3,G106&gt;0,G106&lt;6)),"X",""))</f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5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7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5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7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33"/>
      <c r="B109" s="84"/>
      <c r="C109" s="105"/>
      <c r="D109" s="14"/>
      <c r="E109" s="14"/>
      <c r="F109" s="72"/>
      <c r="G109" s="14"/>
      <c r="H109" s="15"/>
      <c r="I109" s="21" t="str">
        <f t="shared" si="16"/>
        <v/>
      </c>
      <c r="J109" s="21" t="str">
        <f t="shared" si="17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16"/>
      <c r="B110" s="15"/>
      <c r="C110" s="105"/>
      <c r="D110" s="14"/>
      <c r="E110" s="14"/>
      <c r="F110" s="14"/>
      <c r="G110" s="14"/>
      <c r="H110" s="14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16"/>
      <c r="B111" s="15"/>
      <c r="C111" s="105"/>
      <c r="D111" s="14"/>
      <c r="E111" s="14"/>
      <c r="F111" s="14"/>
      <c r="G111" s="14"/>
      <c r="H111" s="14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16"/>
      <c r="B112" s="83"/>
      <c r="C112" s="105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83"/>
      <c r="C113" s="105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5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5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5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5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5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5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5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5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5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5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5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5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5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5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5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5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5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5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5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5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5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5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5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5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5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5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5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5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5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5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5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5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5"/>
      <c r="D146" s="14"/>
      <c r="E146" s="14"/>
      <c r="F146" s="14"/>
      <c r="G146" s="14"/>
      <c r="H146" s="14"/>
      <c r="I146" s="21" t="str">
        <f t="shared" ref="I146:I209" si="18">IF(D146=EE,IF(OR(AND(E146&gt;-1,E146&lt;2,G146&gt;0,G146&lt;16),AND(E146&gt;1,E146&lt;3,G146&gt;0,G146&lt;5)),"X",""),IF(OR(AND(E146&gt;-1,E146&lt;2,G146&gt;0,G146&lt;20),AND(E146&gt;1,E146&lt;4,G146&gt;0,G146&lt;6)),"X",""))</f>
        <v/>
      </c>
      <c r="J146" s="21" t="str">
        <f t="shared" ref="J146:J209" si="19">IF(D146=EE,IF(OR(AND(E146&gt;-1,E146&lt;2,G146&gt;15),AND(E146&gt;1,E146&lt;3,G146&gt;4,G146&lt;16),AND(E146&gt;2,G146&gt;0,G146&lt;5)),"X",""),IF(OR(AND(E146&gt;-1,E146&lt;2,G146&gt;19),AND(E146&gt;1,E146&lt;4,G146&gt;5,G146&lt;20),AND(E146&gt;3,G146&gt;0,G146&lt;6)),"X",""))</f>
        <v/>
      </c>
      <c r="K146" s="21" t="str">
        <f t="shared" ref="K146:K209" si="20">IF(D146=EE,IF(OR(AND(E146&gt;1,E146&lt;3,G146&gt;15),AND(E146&gt;2,G146&gt;4)),"X",""),IF(OR(AND(E146&gt;1,E146&lt;4,G146&gt;19),AND(E146&gt;3,G146&gt;5)),"X",""))</f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5"/>
      <c r="D147" s="14"/>
      <c r="E147" s="14"/>
      <c r="F147" s="14"/>
      <c r="G147" s="14"/>
      <c r="H147" s="14"/>
      <c r="I147" s="21" t="str">
        <f t="shared" si="18"/>
        <v/>
      </c>
      <c r="J147" s="21" t="str">
        <f t="shared" si="19"/>
        <v/>
      </c>
      <c r="K147" s="21" t="str">
        <f t="shared" si="20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ref="W147:Y210" si="21">IF(I147="X",1,0)</f>
        <v>0</v>
      </c>
      <c r="X147" s="20">
        <f t="shared" si="21"/>
        <v>0</v>
      </c>
      <c r="Y147" s="20">
        <f t="shared" si="21"/>
        <v>0</v>
      </c>
    </row>
    <row r="148" spans="1:25" ht="15" customHeight="1" x14ac:dyDescent="0.2">
      <c r="A148" s="16"/>
      <c r="B148" s="15"/>
      <c r="C148" s="105"/>
      <c r="D148" s="14"/>
      <c r="E148" s="14"/>
      <c r="F148" s="14"/>
      <c r="G148" s="14"/>
      <c r="H148" s="14"/>
      <c r="I148" s="21" t="str">
        <f t="shared" si="18"/>
        <v/>
      </c>
      <c r="J148" s="21" t="str">
        <f t="shared" si="19"/>
        <v/>
      </c>
      <c r="K148" s="21" t="str">
        <f t="shared" si="20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21"/>
        <v>0</v>
      </c>
      <c r="X148" s="20">
        <f t="shared" si="21"/>
        <v>0</v>
      </c>
      <c r="Y148" s="20">
        <f t="shared" si="21"/>
        <v>0</v>
      </c>
    </row>
    <row r="149" spans="1:25" ht="15" customHeight="1" x14ac:dyDescent="0.2">
      <c r="A149" s="16"/>
      <c r="B149" s="15"/>
      <c r="C149" s="105"/>
      <c r="D149" s="14"/>
      <c r="E149" s="14"/>
      <c r="F149" s="14"/>
      <c r="G149" s="14"/>
      <c r="H149" s="14"/>
      <c r="I149" s="21" t="str">
        <f t="shared" si="18"/>
        <v/>
      </c>
      <c r="J149" s="21" t="str">
        <f t="shared" si="19"/>
        <v/>
      </c>
      <c r="K149" s="21" t="str">
        <f t="shared" si="20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21"/>
        <v>0</v>
      </c>
      <c r="X149" s="20">
        <f t="shared" si="21"/>
        <v>0</v>
      </c>
      <c r="Y149" s="20">
        <f t="shared" si="21"/>
        <v>0</v>
      </c>
    </row>
    <row r="150" spans="1:25" ht="15" customHeight="1" x14ac:dyDescent="0.2">
      <c r="A150" s="16"/>
      <c r="B150" s="15"/>
      <c r="C150" s="105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21"/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5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5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5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5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5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5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5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5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5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5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5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5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5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5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5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5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5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5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5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5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5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5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5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5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5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5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5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5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5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5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5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5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5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5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5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5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5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5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5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5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5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5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5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5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5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5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5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5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5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5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5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5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5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5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5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5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5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5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5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5"/>
      <c r="D210" s="14"/>
      <c r="E210" s="14"/>
      <c r="F210" s="14"/>
      <c r="G210" s="14"/>
      <c r="H210" s="14"/>
      <c r="I210" s="21" t="str">
        <f t="shared" ref="I210:I273" si="22">IF(D210=EE,IF(OR(AND(E210&gt;-1,E210&lt;2,G210&gt;0,G210&lt;16),AND(E210&gt;1,E210&lt;3,G210&gt;0,G210&lt;5)),"X",""),IF(OR(AND(E210&gt;-1,E210&lt;2,G210&gt;0,G210&lt;20),AND(E210&gt;1,E210&lt;4,G210&gt;0,G210&lt;6)),"X",""))</f>
        <v/>
      </c>
      <c r="J210" s="21" t="str">
        <f t="shared" ref="J210:J273" si="23">IF(D210=EE,IF(OR(AND(E210&gt;-1,E210&lt;2,G210&gt;15),AND(E210&gt;1,E210&lt;3,G210&gt;4,G210&lt;16),AND(E210&gt;2,G210&gt;0,G210&lt;5)),"X",""),IF(OR(AND(E210&gt;-1,E210&lt;2,G210&gt;19),AND(E210&gt;1,E210&lt;4,G210&gt;5,G210&lt;20),AND(E210&gt;3,G210&gt;0,G210&lt;6)),"X",""))</f>
        <v/>
      </c>
      <c r="K210" s="21" t="str">
        <f t="shared" ref="K210:K273" si="24">IF(D210=EE,IF(OR(AND(E210&gt;1,E210&lt;3,G210&gt;15),AND(E210&gt;2,G210&gt;4)),"X",""),IF(OR(AND(E210&gt;1,E210&lt;4,G210&gt;19),AND(E210&gt;3,G210&gt;5)),"X",""))</f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5"/>
      <c r="D211" s="14"/>
      <c r="E211" s="14"/>
      <c r="F211" s="14"/>
      <c r="G211" s="14"/>
      <c r="H211" s="14"/>
      <c r="I211" s="21" t="str">
        <f t="shared" si="22"/>
        <v/>
      </c>
      <c r="J211" s="21" t="str">
        <f t="shared" si="23"/>
        <v/>
      </c>
      <c r="K211" s="21" t="str">
        <f t="shared" si="24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ref="W211:Y274" si="25">IF(I211="X",1,0)</f>
        <v>0</v>
      </c>
      <c r="X211" s="20">
        <f t="shared" si="25"/>
        <v>0</v>
      </c>
      <c r="Y211" s="20">
        <f t="shared" si="25"/>
        <v>0</v>
      </c>
    </row>
    <row r="212" spans="1:25" ht="15" customHeight="1" x14ac:dyDescent="0.2">
      <c r="A212" s="16"/>
      <c r="B212" s="15"/>
      <c r="C212" s="105"/>
      <c r="D212" s="14"/>
      <c r="E212" s="14"/>
      <c r="F212" s="14"/>
      <c r="G212" s="14"/>
      <c r="H212" s="14"/>
      <c r="I212" s="21" t="str">
        <f t="shared" si="22"/>
        <v/>
      </c>
      <c r="J212" s="21" t="str">
        <f t="shared" si="23"/>
        <v/>
      </c>
      <c r="K212" s="21" t="str">
        <f t="shared" si="24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5"/>
        <v>0</v>
      </c>
      <c r="X212" s="20">
        <f t="shared" si="25"/>
        <v>0</v>
      </c>
      <c r="Y212" s="20">
        <f t="shared" si="25"/>
        <v>0</v>
      </c>
    </row>
    <row r="213" spans="1:25" ht="15" customHeight="1" x14ac:dyDescent="0.2">
      <c r="A213" s="16"/>
      <c r="B213" s="15"/>
      <c r="C213" s="105"/>
      <c r="D213" s="14"/>
      <c r="E213" s="14"/>
      <c r="F213" s="14"/>
      <c r="G213" s="14"/>
      <c r="H213" s="14"/>
      <c r="I213" s="21" t="str">
        <f t="shared" si="22"/>
        <v/>
      </c>
      <c r="J213" s="21" t="str">
        <f t="shared" si="23"/>
        <v/>
      </c>
      <c r="K213" s="21" t="str">
        <f t="shared" si="24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5"/>
        <v>0</v>
      </c>
      <c r="X213" s="20">
        <f t="shared" si="25"/>
        <v>0</v>
      </c>
      <c r="Y213" s="20">
        <f t="shared" si="25"/>
        <v>0</v>
      </c>
    </row>
    <row r="214" spans="1:25" ht="15" customHeight="1" x14ac:dyDescent="0.2">
      <c r="A214" s="16"/>
      <c r="B214" s="15"/>
      <c r="C214" s="105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5"/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5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5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5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5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5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5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5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5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5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5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5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5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5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5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5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5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5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5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5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5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5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5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5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5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5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5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5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5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5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5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5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5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5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5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5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5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5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5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5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5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5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5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5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5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5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5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5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5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5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5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5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5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5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5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5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5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5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5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5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5"/>
      <c r="D274" s="14"/>
      <c r="E274" s="14"/>
      <c r="F274" s="14"/>
      <c r="G274" s="14"/>
      <c r="H274" s="14"/>
      <c r="I274" s="21" t="str">
        <f t="shared" ref="I274:I337" si="26">IF(D274=EE,IF(OR(AND(E274&gt;-1,E274&lt;2,G274&gt;0,G274&lt;16),AND(E274&gt;1,E274&lt;3,G274&gt;0,G274&lt;5)),"X",""),IF(OR(AND(E274&gt;-1,E274&lt;2,G274&gt;0,G274&lt;20),AND(E274&gt;1,E274&lt;4,G274&gt;0,G274&lt;6)),"X",""))</f>
        <v/>
      </c>
      <c r="J274" s="21" t="str">
        <f t="shared" ref="J274:J337" si="27">IF(D274=EE,IF(OR(AND(E274&gt;-1,E274&lt;2,G274&gt;15),AND(E274&gt;1,E274&lt;3,G274&gt;4,G274&lt;16),AND(E274&gt;2,G274&gt;0,G274&lt;5)),"X",""),IF(OR(AND(E274&gt;-1,E274&lt;2,G274&gt;19),AND(E274&gt;1,E274&lt;4,G274&gt;5,G274&lt;20),AND(E274&gt;3,G274&gt;0,G274&lt;6)),"X",""))</f>
        <v/>
      </c>
      <c r="K274" s="21" t="str">
        <f t="shared" ref="K274:K337" si="28">IF(D274=EE,IF(OR(AND(E274&gt;1,E274&lt;3,G274&gt;15),AND(E274&gt;2,G274&gt;4)),"X",""),IF(OR(AND(E274&gt;1,E274&lt;4,G274&gt;19),AND(E274&gt;3,G274&gt;5)),"X",""))</f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5"/>
      <c r="D275" s="14"/>
      <c r="E275" s="14"/>
      <c r="F275" s="14"/>
      <c r="G275" s="14"/>
      <c r="H275" s="14"/>
      <c r="I275" s="21" t="str">
        <f t="shared" si="26"/>
        <v/>
      </c>
      <c r="J275" s="21" t="str">
        <f t="shared" si="27"/>
        <v/>
      </c>
      <c r="K275" s="21" t="str">
        <f t="shared" si="28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ref="W275:Y338" si="29">IF(I275="X",1,0)</f>
        <v>0</v>
      </c>
      <c r="X275" s="20">
        <f t="shared" si="29"/>
        <v>0</v>
      </c>
      <c r="Y275" s="20">
        <f t="shared" si="29"/>
        <v>0</v>
      </c>
    </row>
    <row r="276" spans="1:25" ht="15" customHeight="1" x14ac:dyDescent="0.2">
      <c r="A276" s="16"/>
      <c r="B276" s="15"/>
      <c r="C276" s="105"/>
      <c r="D276" s="14"/>
      <c r="E276" s="14"/>
      <c r="F276" s="14"/>
      <c r="G276" s="14"/>
      <c r="H276" s="14"/>
      <c r="I276" s="21" t="str">
        <f t="shared" si="26"/>
        <v/>
      </c>
      <c r="J276" s="21" t="str">
        <f t="shared" si="27"/>
        <v/>
      </c>
      <c r="K276" s="21" t="str">
        <f t="shared" si="28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9"/>
        <v>0</v>
      </c>
      <c r="X276" s="20">
        <f t="shared" si="29"/>
        <v>0</v>
      </c>
      <c r="Y276" s="20">
        <f t="shared" si="29"/>
        <v>0</v>
      </c>
    </row>
    <row r="277" spans="1:25" ht="15" customHeight="1" x14ac:dyDescent="0.2">
      <c r="A277" s="16"/>
      <c r="B277" s="15"/>
      <c r="C277" s="105"/>
      <c r="D277" s="14"/>
      <c r="E277" s="14"/>
      <c r="F277" s="14"/>
      <c r="G277" s="14"/>
      <c r="H277" s="14"/>
      <c r="I277" s="21" t="str">
        <f t="shared" si="26"/>
        <v/>
      </c>
      <c r="J277" s="21" t="str">
        <f t="shared" si="27"/>
        <v/>
      </c>
      <c r="K277" s="21" t="str">
        <f t="shared" si="28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9"/>
        <v>0</v>
      </c>
      <c r="X277" s="20">
        <f t="shared" si="29"/>
        <v>0</v>
      </c>
      <c r="Y277" s="20">
        <f t="shared" si="29"/>
        <v>0</v>
      </c>
    </row>
    <row r="278" spans="1:25" ht="15" customHeight="1" x14ac:dyDescent="0.2">
      <c r="A278" s="16"/>
      <c r="B278" s="15"/>
      <c r="C278" s="105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9"/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5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5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5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5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5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5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5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5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5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5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5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5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5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5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5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5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5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5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5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5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5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5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5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5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5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5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5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5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5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5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5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5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5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5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5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5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5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5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5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5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5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5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5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5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5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5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5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5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5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5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5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5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5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5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5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5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5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5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5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5"/>
      <c r="D338" s="14"/>
      <c r="E338" s="14"/>
      <c r="F338" s="14"/>
      <c r="G338" s="14"/>
      <c r="H338" s="14"/>
      <c r="I338" s="21" t="str">
        <f t="shared" ref="I338:I401" si="30">IF(D338=EE,IF(OR(AND(E338&gt;-1,E338&lt;2,G338&gt;0,G338&lt;16),AND(E338&gt;1,E338&lt;3,G338&gt;0,G338&lt;5)),"X",""),IF(OR(AND(E338&gt;-1,E338&lt;2,G338&gt;0,G338&lt;20),AND(E338&gt;1,E338&lt;4,G338&gt;0,G338&lt;6)),"X",""))</f>
        <v/>
      </c>
      <c r="J338" s="21" t="str">
        <f t="shared" ref="J338:J401" si="31">IF(D338=EE,IF(OR(AND(E338&gt;-1,E338&lt;2,G338&gt;15),AND(E338&gt;1,E338&lt;3,G338&gt;4,G338&lt;16),AND(E338&gt;2,G338&gt;0,G338&lt;5)),"X",""),IF(OR(AND(E338&gt;-1,E338&lt;2,G338&gt;19),AND(E338&gt;1,E338&lt;4,G338&gt;5,G338&lt;20),AND(E338&gt;3,G338&gt;0,G338&lt;6)),"X",""))</f>
        <v/>
      </c>
      <c r="K338" s="21" t="str">
        <f t="shared" ref="K338:K401" si="32">IF(D338=EE,IF(OR(AND(E338&gt;1,E338&lt;3,G338&gt;15),AND(E338&gt;2,G338&gt;4)),"X",""),IF(OR(AND(E338&gt;1,E338&lt;4,G338&gt;19),AND(E338&gt;3,G338&gt;5)),"X",""))</f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5"/>
      <c r="D339" s="14"/>
      <c r="E339" s="14"/>
      <c r="F339" s="14"/>
      <c r="G339" s="14"/>
      <c r="H339" s="14"/>
      <c r="I339" s="21" t="str">
        <f t="shared" si="30"/>
        <v/>
      </c>
      <c r="J339" s="21" t="str">
        <f t="shared" si="31"/>
        <v/>
      </c>
      <c r="K339" s="21" t="str">
        <f t="shared" si="32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ref="W339:Y402" si="33">IF(I339="X",1,0)</f>
        <v>0</v>
      </c>
      <c r="X339" s="20">
        <f t="shared" si="33"/>
        <v>0</v>
      </c>
      <c r="Y339" s="20">
        <f t="shared" si="33"/>
        <v>0</v>
      </c>
    </row>
    <row r="340" spans="1:25" ht="15" customHeight="1" x14ac:dyDescent="0.2">
      <c r="A340" s="16"/>
      <c r="B340" s="15"/>
      <c r="C340" s="105"/>
      <c r="D340" s="14"/>
      <c r="E340" s="14"/>
      <c r="F340" s="14"/>
      <c r="G340" s="14"/>
      <c r="H340" s="14"/>
      <c r="I340" s="21" t="str">
        <f t="shared" si="30"/>
        <v/>
      </c>
      <c r="J340" s="21" t="str">
        <f t="shared" si="31"/>
        <v/>
      </c>
      <c r="K340" s="21" t="str">
        <f t="shared" si="32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33"/>
        <v>0</v>
      </c>
      <c r="X340" s="20">
        <f t="shared" si="33"/>
        <v>0</v>
      </c>
      <c r="Y340" s="20">
        <f t="shared" si="33"/>
        <v>0</v>
      </c>
    </row>
    <row r="341" spans="1:25" ht="15" customHeight="1" x14ac:dyDescent="0.2">
      <c r="A341" s="16"/>
      <c r="B341" s="15"/>
      <c r="C341" s="105"/>
      <c r="D341" s="14"/>
      <c r="E341" s="14"/>
      <c r="F341" s="14"/>
      <c r="G341" s="14"/>
      <c r="H341" s="14"/>
      <c r="I341" s="21" t="str">
        <f t="shared" si="30"/>
        <v/>
      </c>
      <c r="J341" s="21" t="str">
        <f t="shared" si="31"/>
        <v/>
      </c>
      <c r="K341" s="21" t="str">
        <f t="shared" si="32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33"/>
        <v>0</v>
      </c>
      <c r="X341" s="20">
        <f t="shared" si="33"/>
        <v>0</v>
      </c>
      <c r="Y341" s="20">
        <f t="shared" si="33"/>
        <v>0</v>
      </c>
    </row>
    <row r="342" spans="1:25" ht="15" customHeight="1" x14ac:dyDescent="0.2">
      <c r="A342" s="16"/>
      <c r="B342" s="15"/>
      <c r="C342" s="105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33"/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5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5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5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5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5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5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5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5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5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5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5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5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5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5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5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5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5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5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5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5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5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5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5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5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5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5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5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5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5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5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5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5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5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5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5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5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5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5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5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5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5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5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5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5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5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5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5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5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5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5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5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5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5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5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5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5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5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5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5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5"/>
      <c r="D402" s="14"/>
      <c r="E402" s="14"/>
      <c r="F402" s="14"/>
      <c r="G402" s="14"/>
      <c r="H402" s="14"/>
      <c r="I402" s="21" t="str">
        <f t="shared" ref="I402:I465" si="34">IF(D402=EE,IF(OR(AND(E402&gt;-1,E402&lt;2,G402&gt;0,G402&lt;16),AND(E402&gt;1,E402&lt;3,G402&gt;0,G402&lt;5)),"X",""),IF(OR(AND(E402&gt;-1,E402&lt;2,G402&gt;0,G402&lt;20),AND(E402&gt;1,E402&lt;4,G402&gt;0,G402&lt;6)),"X",""))</f>
        <v/>
      </c>
      <c r="J402" s="21" t="str">
        <f t="shared" ref="J402:J465" si="35">IF(D402=EE,IF(OR(AND(E402&gt;-1,E402&lt;2,G402&gt;15),AND(E402&gt;1,E402&lt;3,G402&gt;4,G402&lt;16),AND(E402&gt;2,G402&gt;0,G402&lt;5)),"X",""),IF(OR(AND(E402&gt;-1,E402&lt;2,G402&gt;19),AND(E402&gt;1,E402&lt;4,G402&gt;5,G402&lt;20),AND(E402&gt;3,G402&gt;0,G402&lt;6)),"X",""))</f>
        <v/>
      </c>
      <c r="K402" s="21" t="str">
        <f t="shared" ref="K402:K465" si="36">IF(D402=EE,IF(OR(AND(E402&gt;1,E402&lt;3,G402&gt;15),AND(E402&gt;2,G402&gt;4)),"X",""),IF(OR(AND(E402&gt;1,E402&lt;4,G402&gt;19),AND(E402&gt;3,G402&gt;5)),"X",""))</f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5"/>
      <c r="D403" s="14"/>
      <c r="E403" s="14"/>
      <c r="F403" s="14"/>
      <c r="G403" s="14"/>
      <c r="H403" s="14"/>
      <c r="I403" s="21" t="str">
        <f t="shared" si="34"/>
        <v/>
      </c>
      <c r="J403" s="21" t="str">
        <f t="shared" si="35"/>
        <v/>
      </c>
      <c r="K403" s="21" t="str">
        <f t="shared" si="36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ref="W403:Y466" si="37">IF(I403="X",1,0)</f>
        <v>0</v>
      </c>
      <c r="X403" s="20">
        <f t="shared" si="37"/>
        <v>0</v>
      </c>
      <c r="Y403" s="20">
        <f t="shared" si="37"/>
        <v>0</v>
      </c>
    </row>
    <row r="404" spans="1:25" ht="15" customHeight="1" x14ac:dyDescent="0.2">
      <c r="A404" s="16"/>
      <c r="B404" s="15"/>
      <c r="C404" s="105"/>
      <c r="D404" s="14"/>
      <c r="E404" s="14"/>
      <c r="F404" s="14"/>
      <c r="G404" s="14"/>
      <c r="H404" s="14"/>
      <c r="I404" s="21" t="str">
        <f t="shared" si="34"/>
        <v/>
      </c>
      <c r="J404" s="21" t="str">
        <f t="shared" si="35"/>
        <v/>
      </c>
      <c r="K404" s="21" t="str">
        <f t="shared" si="36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7"/>
        <v>0</v>
      </c>
      <c r="X404" s="20">
        <f t="shared" si="37"/>
        <v>0</v>
      </c>
      <c r="Y404" s="20">
        <f t="shared" si="37"/>
        <v>0</v>
      </c>
    </row>
    <row r="405" spans="1:25" ht="15" customHeight="1" x14ac:dyDescent="0.2">
      <c r="A405" s="16"/>
      <c r="B405" s="15"/>
      <c r="C405" s="105"/>
      <c r="D405" s="14"/>
      <c r="E405" s="14"/>
      <c r="F405" s="14"/>
      <c r="G405" s="14"/>
      <c r="H405" s="14"/>
      <c r="I405" s="21" t="str">
        <f t="shared" si="34"/>
        <v/>
      </c>
      <c r="J405" s="21" t="str">
        <f t="shared" si="35"/>
        <v/>
      </c>
      <c r="K405" s="21" t="str">
        <f t="shared" si="36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7"/>
        <v>0</v>
      </c>
      <c r="X405" s="20">
        <f t="shared" si="37"/>
        <v>0</v>
      </c>
      <c r="Y405" s="20">
        <f t="shared" si="37"/>
        <v>0</v>
      </c>
    </row>
    <row r="406" spans="1:25" ht="15" customHeight="1" x14ac:dyDescent="0.2">
      <c r="A406" s="16"/>
      <c r="B406" s="15"/>
      <c r="C406" s="105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7"/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5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5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5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5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5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5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5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5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5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5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5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5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5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5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5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5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5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5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5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5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5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5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5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5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5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5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5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5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5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5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5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5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5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5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5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5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5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5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5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5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5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5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5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5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5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5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5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5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5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5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5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5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5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5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5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5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5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5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5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5"/>
      <c r="D466" s="14"/>
      <c r="E466" s="14"/>
      <c r="F466" s="14"/>
      <c r="G466" s="14"/>
      <c r="H466" s="14"/>
      <c r="I466" s="21" t="str">
        <f t="shared" ref="I466:I529" si="38">IF(D466=EE,IF(OR(AND(E466&gt;-1,E466&lt;2,G466&gt;0,G466&lt;16),AND(E466&gt;1,E466&lt;3,G466&gt;0,G466&lt;5)),"X",""),IF(OR(AND(E466&gt;-1,E466&lt;2,G466&gt;0,G466&lt;20),AND(E466&gt;1,E466&lt;4,G466&gt;0,G466&lt;6)),"X",""))</f>
        <v/>
      </c>
      <c r="J466" s="21" t="str">
        <f t="shared" ref="J466:J529" si="39">IF(D466=EE,IF(OR(AND(E466&gt;-1,E466&lt;2,G466&gt;15),AND(E466&gt;1,E466&lt;3,G466&gt;4,G466&lt;16),AND(E466&gt;2,G466&gt;0,G466&lt;5)),"X",""),IF(OR(AND(E466&gt;-1,E466&lt;2,G466&gt;19),AND(E466&gt;1,E466&lt;4,G466&gt;5,G466&lt;20),AND(E466&gt;3,G466&gt;0,G466&lt;6)),"X",""))</f>
        <v/>
      </c>
      <c r="K466" s="21" t="str">
        <f t="shared" ref="K466:K529" si="40">IF(D466=EE,IF(OR(AND(E466&gt;1,E466&lt;3,G466&gt;15),AND(E466&gt;2,G466&gt;4)),"X",""),IF(OR(AND(E466&gt;1,E466&lt;4,G466&gt;19),AND(E466&gt;3,G466&gt;5)),"X",""))</f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5"/>
      <c r="D467" s="14"/>
      <c r="E467" s="14"/>
      <c r="F467" s="14"/>
      <c r="G467" s="14"/>
      <c r="H467" s="14"/>
      <c r="I467" s="21" t="str">
        <f t="shared" si="38"/>
        <v/>
      </c>
      <c r="J467" s="21" t="str">
        <f t="shared" si="39"/>
        <v/>
      </c>
      <c r="K467" s="21" t="str">
        <f t="shared" si="40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ref="W467:Y530" si="41">IF(I467="X",1,0)</f>
        <v>0</v>
      </c>
      <c r="X467" s="20">
        <f t="shared" si="41"/>
        <v>0</v>
      </c>
      <c r="Y467" s="20">
        <f t="shared" si="41"/>
        <v>0</v>
      </c>
    </row>
    <row r="468" spans="1:25" ht="15" customHeight="1" x14ac:dyDescent="0.2">
      <c r="A468" s="16"/>
      <c r="B468" s="15"/>
      <c r="C468" s="105"/>
      <c r="D468" s="14"/>
      <c r="E468" s="14"/>
      <c r="F468" s="14"/>
      <c r="G468" s="14"/>
      <c r="H468" s="14"/>
      <c r="I468" s="21" t="str">
        <f t="shared" si="38"/>
        <v/>
      </c>
      <c r="J468" s="21" t="str">
        <f t="shared" si="39"/>
        <v/>
      </c>
      <c r="K468" s="21" t="str">
        <f t="shared" si="40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41"/>
        <v>0</v>
      </c>
      <c r="X468" s="20">
        <f t="shared" si="41"/>
        <v>0</v>
      </c>
      <c r="Y468" s="20">
        <f t="shared" si="41"/>
        <v>0</v>
      </c>
    </row>
    <row r="469" spans="1:25" ht="15" customHeight="1" x14ac:dyDescent="0.2">
      <c r="A469" s="16"/>
      <c r="B469" s="15"/>
      <c r="C469" s="105"/>
      <c r="D469" s="14"/>
      <c r="E469" s="14"/>
      <c r="F469" s="14"/>
      <c r="G469" s="14"/>
      <c r="H469" s="14"/>
      <c r="I469" s="21" t="str">
        <f t="shared" si="38"/>
        <v/>
      </c>
      <c r="J469" s="21" t="str">
        <f t="shared" si="39"/>
        <v/>
      </c>
      <c r="K469" s="21" t="str">
        <f t="shared" si="40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41"/>
        <v>0</v>
      </c>
      <c r="X469" s="20">
        <f t="shared" si="41"/>
        <v>0</v>
      </c>
      <c r="Y469" s="20">
        <f t="shared" si="41"/>
        <v>0</v>
      </c>
    </row>
    <row r="470" spans="1:25" ht="15" customHeight="1" x14ac:dyDescent="0.2">
      <c r="A470" s="16"/>
      <c r="B470" s="15"/>
      <c r="C470" s="105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41"/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5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5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5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5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5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5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5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5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5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5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5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5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5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5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5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5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5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5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5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5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5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5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5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5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5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5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5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5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5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5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5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5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5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5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5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5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5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5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5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5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5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5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5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5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5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5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5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5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5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5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5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5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5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5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5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5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5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5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5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5"/>
      <c r="D530" s="14"/>
      <c r="E530" s="14"/>
      <c r="F530" s="14"/>
      <c r="G530" s="14"/>
      <c r="H530" s="14"/>
      <c r="I530" s="21" t="str">
        <f t="shared" ref="I530:I593" si="42">IF(D530=EE,IF(OR(AND(E530&gt;-1,E530&lt;2,G530&gt;0,G530&lt;16),AND(E530&gt;1,E530&lt;3,G530&gt;0,G530&lt;5)),"X",""),IF(OR(AND(E530&gt;-1,E530&lt;2,G530&gt;0,G530&lt;20),AND(E530&gt;1,E530&lt;4,G530&gt;0,G530&lt;6)),"X",""))</f>
        <v/>
      </c>
      <c r="J530" s="21" t="str">
        <f t="shared" ref="J530:J593" si="43">IF(D530=EE,IF(OR(AND(E530&gt;-1,E530&lt;2,G530&gt;15),AND(E530&gt;1,E530&lt;3,G530&gt;4,G530&lt;16),AND(E530&gt;2,G530&gt;0,G530&lt;5)),"X",""),IF(OR(AND(E530&gt;-1,E530&lt;2,G530&gt;19),AND(E530&gt;1,E530&lt;4,G530&gt;5,G530&lt;20),AND(E530&gt;3,G530&gt;0,G530&lt;6)),"X",""))</f>
        <v/>
      </c>
      <c r="K530" s="21" t="str">
        <f t="shared" ref="K530:K593" si="44">IF(D530=EE,IF(OR(AND(E530&gt;1,E530&lt;3,G530&gt;15),AND(E530&gt;2,G530&gt;4)),"X",""),IF(OR(AND(E530&gt;1,E530&lt;4,G530&gt;19),AND(E530&gt;3,G530&gt;5)),"X",""))</f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5"/>
      <c r="D531" s="14"/>
      <c r="E531" s="14"/>
      <c r="F531" s="14"/>
      <c r="G531" s="14"/>
      <c r="H531" s="14"/>
      <c r="I531" s="21" t="str">
        <f t="shared" si="42"/>
        <v/>
      </c>
      <c r="J531" s="21" t="str">
        <f t="shared" si="43"/>
        <v/>
      </c>
      <c r="K531" s="21" t="str">
        <f t="shared" si="44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ref="W531:Y594" si="45">IF(I531="X",1,0)</f>
        <v>0</v>
      </c>
      <c r="X531" s="20">
        <f t="shared" si="45"/>
        <v>0</v>
      </c>
      <c r="Y531" s="20">
        <f t="shared" si="45"/>
        <v>0</v>
      </c>
    </row>
    <row r="532" spans="1:25" ht="15" customHeight="1" x14ac:dyDescent="0.2">
      <c r="A532" s="16"/>
      <c r="B532" s="15"/>
      <c r="C532" s="105"/>
      <c r="D532" s="14"/>
      <c r="E532" s="14"/>
      <c r="F532" s="14"/>
      <c r="G532" s="14"/>
      <c r="H532" s="14"/>
      <c r="I532" s="21" t="str">
        <f t="shared" si="42"/>
        <v/>
      </c>
      <c r="J532" s="21" t="str">
        <f t="shared" si="43"/>
        <v/>
      </c>
      <c r="K532" s="21" t="str">
        <f t="shared" si="44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5"/>
        <v>0</v>
      </c>
      <c r="X532" s="20">
        <f t="shared" si="45"/>
        <v>0</v>
      </c>
      <c r="Y532" s="20">
        <f t="shared" si="45"/>
        <v>0</v>
      </c>
    </row>
    <row r="533" spans="1:25" ht="15" customHeight="1" x14ac:dyDescent="0.2">
      <c r="A533" s="16"/>
      <c r="B533" s="15"/>
      <c r="C533" s="105"/>
      <c r="D533" s="14"/>
      <c r="E533" s="14"/>
      <c r="F533" s="14"/>
      <c r="G533" s="14"/>
      <c r="H533" s="14"/>
      <c r="I533" s="21" t="str">
        <f t="shared" si="42"/>
        <v/>
      </c>
      <c r="J533" s="21" t="str">
        <f t="shared" si="43"/>
        <v/>
      </c>
      <c r="K533" s="21" t="str">
        <f t="shared" si="44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5"/>
        <v>0</v>
      </c>
      <c r="X533" s="20">
        <f t="shared" si="45"/>
        <v>0</v>
      </c>
      <c r="Y533" s="20">
        <f t="shared" si="45"/>
        <v>0</v>
      </c>
    </row>
    <row r="534" spans="1:25" ht="15" customHeight="1" x14ac:dyDescent="0.2">
      <c r="A534" s="16"/>
      <c r="B534" s="15"/>
      <c r="C534" s="105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5"/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5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5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5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5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5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5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5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5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5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5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5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5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5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5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5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5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5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5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5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5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5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5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5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5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5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5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5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5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5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5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5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5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5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5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5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5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5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5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5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5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5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5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5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5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5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5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5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5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5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5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5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5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5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5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5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5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5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5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5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5"/>
      <c r="D594" s="14"/>
      <c r="E594" s="14"/>
      <c r="F594" s="14"/>
      <c r="G594" s="14"/>
      <c r="H594" s="14"/>
      <c r="I594" s="21" t="str">
        <f t="shared" ref="I594:I657" si="46">IF(D594=EE,IF(OR(AND(E594&gt;-1,E594&lt;2,G594&gt;0,G594&lt;16),AND(E594&gt;1,E594&lt;3,G594&gt;0,G594&lt;5)),"X",""),IF(OR(AND(E594&gt;-1,E594&lt;2,G594&gt;0,G594&lt;20),AND(E594&gt;1,E594&lt;4,G594&gt;0,G594&lt;6)),"X",""))</f>
        <v/>
      </c>
      <c r="J594" s="21" t="str">
        <f t="shared" ref="J594:J657" si="47">IF(D594=EE,IF(OR(AND(E594&gt;-1,E594&lt;2,G594&gt;15),AND(E594&gt;1,E594&lt;3,G594&gt;4,G594&lt;16),AND(E594&gt;2,G594&gt;0,G594&lt;5)),"X",""),IF(OR(AND(E594&gt;-1,E594&lt;2,G594&gt;19),AND(E594&gt;1,E594&lt;4,G594&gt;5,G594&lt;20),AND(E594&gt;3,G594&gt;0,G594&lt;6)),"X",""))</f>
        <v/>
      </c>
      <c r="K594" s="21" t="str">
        <f t="shared" ref="K594:K657" si="48">IF(D594=EE,IF(OR(AND(E594&gt;1,E594&lt;3,G594&gt;15),AND(E594&gt;2,G594&gt;4)),"X",""),IF(OR(AND(E594&gt;1,E594&lt;4,G594&gt;19),AND(E594&gt;3,G594&gt;5)),"X",""))</f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5"/>
      <c r="D595" s="14"/>
      <c r="E595" s="14"/>
      <c r="F595" s="14"/>
      <c r="G595" s="14"/>
      <c r="H595" s="14"/>
      <c r="I595" s="21" t="str">
        <f t="shared" si="46"/>
        <v/>
      </c>
      <c r="J595" s="21" t="str">
        <f t="shared" si="47"/>
        <v/>
      </c>
      <c r="K595" s="21" t="str">
        <f t="shared" si="48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ref="W595:Y658" si="49">IF(I595="X",1,0)</f>
        <v>0</v>
      </c>
      <c r="X595" s="20">
        <f t="shared" si="49"/>
        <v>0</v>
      </c>
      <c r="Y595" s="20">
        <f t="shared" si="49"/>
        <v>0</v>
      </c>
    </row>
    <row r="596" spans="1:25" ht="15" customHeight="1" x14ac:dyDescent="0.2">
      <c r="A596" s="16"/>
      <c r="B596" s="15"/>
      <c r="C596" s="105"/>
      <c r="D596" s="14"/>
      <c r="E596" s="14"/>
      <c r="F596" s="14"/>
      <c r="G596" s="14"/>
      <c r="H596" s="14"/>
      <c r="I596" s="21" t="str">
        <f t="shared" si="46"/>
        <v/>
      </c>
      <c r="J596" s="21" t="str">
        <f t="shared" si="47"/>
        <v/>
      </c>
      <c r="K596" s="21" t="str">
        <f t="shared" si="48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9"/>
        <v>0</v>
      </c>
      <c r="X596" s="20">
        <f t="shared" si="49"/>
        <v>0</v>
      </c>
      <c r="Y596" s="20">
        <f t="shared" si="49"/>
        <v>0</v>
      </c>
    </row>
    <row r="597" spans="1:25" ht="15" customHeight="1" x14ac:dyDescent="0.2">
      <c r="A597" s="16"/>
      <c r="B597" s="15"/>
      <c r="C597" s="105"/>
      <c r="D597" s="14"/>
      <c r="E597" s="14"/>
      <c r="F597" s="14"/>
      <c r="G597" s="14"/>
      <c r="H597" s="14"/>
      <c r="I597" s="21" t="str">
        <f t="shared" si="46"/>
        <v/>
      </c>
      <c r="J597" s="21" t="str">
        <f t="shared" si="47"/>
        <v/>
      </c>
      <c r="K597" s="21" t="str">
        <f t="shared" si="48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9"/>
        <v>0</v>
      </c>
      <c r="X597" s="20">
        <f t="shared" si="49"/>
        <v>0</v>
      </c>
      <c r="Y597" s="20">
        <f t="shared" si="49"/>
        <v>0</v>
      </c>
    </row>
    <row r="598" spans="1:25" ht="15" customHeight="1" x14ac:dyDescent="0.2">
      <c r="A598" s="16"/>
      <c r="B598" s="15"/>
      <c r="C598" s="105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9"/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5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5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5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5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5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5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5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5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5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5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5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5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5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5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5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5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5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5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5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5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5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5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5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5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5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5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5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5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5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5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5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5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5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5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5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5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5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5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5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5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5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5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5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5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5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5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5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5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5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5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5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5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5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5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5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5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5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5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5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5"/>
      <c r="D658" s="14"/>
      <c r="E658" s="14"/>
      <c r="F658" s="14"/>
      <c r="G658" s="14"/>
      <c r="H658" s="14"/>
      <c r="I658" s="21" t="str">
        <f t="shared" ref="I658:I721" si="50">IF(D658=EE,IF(OR(AND(E658&gt;-1,E658&lt;2,G658&gt;0,G658&lt;16),AND(E658&gt;1,E658&lt;3,G658&gt;0,G658&lt;5)),"X",""),IF(OR(AND(E658&gt;-1,E658&lt;2,G658&gt;0,G658&lt;20),AND(E658&gt;1,E658&lt;4,G658&gt;0,G658&lt;6)),"X",""))</f>
        <v/>
      </c>
      <c r="J658" s="21" t="str">
        <f t="shared" ref="J658:J721" si="51">IF(D658=EE,IF(OR(AND(E658&gt;-1,E658&lt;2,G658&gt;15),AND(E658&gt;1,E658&lt;3,G658&gt;4,G658&lt;16),AND(E658&gt;2,G658&gt;0,G658&lt;5)),"X",""),IF(OR(AND(E658&gt;-1,E658&lt;2,G658&gt;19),AND(E658&gt;1,E658&lt;4,G658&gt;5,G658&lt;20),AND(E658&gt;3,G658&gt;0,G658&lt;6)),"X",""))</f>
        <v/>
      </c>
      <c r="K658" s="21" t="str">
        <f t="shared" ref="K658:K721" si="52">IF(D658=EE,IF(OR(AND(E658&gt;1,E658&lt;3,G658&gt;15),AND(E658&gt;2,G658&gt;4)),"X",""),IF(OR(AND(E658&gt;1,E658&lt;4,G658&gt;19),AND(E658&gt;3,G658&gt;5)),"X",""))</f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5"/>
      <c r="D659" s="14"/>
      <c r="E659" s="14"/>
      <c r="F659" s="14"/>
      <c r="G659" s="14"/>
      <c r="H659" s="14"/>
      <c r="I659" s="21" t="str">
        <f t="shared" si="50"/>
        <v/>
      </c>
      <c r="J659" s="21" t="str">
        <f t="shared" si="51"/>
        <v/>
      </c>
      <c r="K659" s="21" t="str">
        <f t="shared" si="52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ref="W659:Y722" si="53">IF(I659="X",1,0)</f>
        <v>0</v>
      </c>
      <c r="X659" s="20">
        <f t="shared" si="53"/>
        <v>0</v>
      </c>
      <c r="Y659" s="20">
        <f t="shared" si="53"/>
        <v>0</v>
      </c>
    </row>
    <row r="660" spans="1:25" ht="15" customHeight="1" x14ac:dyDescent="0.2">
      <c r="A660" s="16"/>
      <c r="B660" s="15"/>
      <c r="C660" s="105"/>
      <c r="D660" s="14"/>
      <c r="E660" s="14"/>
      <c r="F660" s="14"/>
      <c r="G660" s="14"/>
      <c r="H660" s="14"/>
      <c r="I660" s="21" t="str">
        <f t="shared" si="50"/>
        <v/>
      </c>
      <c r="J660" s="21" t="str">
        <f t="shared" si="51"/>
        <v/>
      </c>
      <c r="K660" s="21" t="str">
        <f t="shared" si="52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53"/>
        <v>0</v>
      </c>
      <c r="X660" s="20">
        <f t="shared" si="53"/>
        <v>0</v>
      </c>
      <c r="Y660" s="20">
        <f t="shared" si="53"/>
        <v>0</v>
      </c>
    </row>
    <row r="661" spans="1:25" ht="15" customHeight="1" x14ac:dyDescent="0.2">
      <c r="A661" s="16"/>
      <c r="B661" s="15"/>
      <c r="C661" s="105"/>
      <c r="D661" s="14"/>
      <c r="E661" s="14"/>
      <c r="F661" s="14"/>
      <c r="G661" s="14"/>
      <c r="H661" s="14"/>
      <c r="I661" s="21" t="str">
        <f t="shared" si="50"/>
        <v/>
      </c>
      <c r="J661" s="21" t="str">
        <f t="shared" si="51"/>
        <v/>
      </c>
      <c r="K661" s="21" t="str">
        <f t="shared" si="52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53"/>
        <v>0</v>
      </c>
      <c r="X661" s="20">
        <f t="shared" si="53"/>
        <v>0</v>
      </c>
      <c r="Y661" s="20">
        <f t="shared" si="53"/>
        <v>0</v>
      </c>
    </row>
    <row r="662" spans="1:25" ht="15" customHeight="1" x14ac:dyDescent="0.2">
      <c r="A662" s="16"/>
      <c r="B662" s="15"/>
      <c r="C662" s="105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53"/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5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5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5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5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5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5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5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5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5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5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5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5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5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5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5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5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5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5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5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5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5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5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5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5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5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5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5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5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5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5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5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5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5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5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5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5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5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5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5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5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5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5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5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5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5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5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5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5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5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5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5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5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5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5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5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5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5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5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5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5"/>
      <c r="D722" s="14"/>
      <c r="E722" s="14"/>
      <c r="F722" s="14"/>
      <c r="G722" s="14"/>
      <c r="H722" s="14"/>
      <c r="I722" s="21" t="str">
        <f t="shared" ref="I722:I785" si="54">IF(D722=EE,IF(OR(AND(E722&gt;-1,E722&lt;2,G722&gt;0,G722&lt;16),AND(E722&gt;1,E722&lt;3,G722&gt;0,G722&lt;5)),"X",""),IF(OR(AND(E722&gt;-1,E722&lt;2,G722&gt;0,G722&lt;20),AND(E722&gt;1,E722&lt;4,G722&gt;0,G722&lt;6)),"X",""))</f>
        <v/>
      </c>
      <c r="J722" s="21" t="str">
        <f t="shared" ref="J722:J785" si="55">IF(D722=EE,IF(OR(AND(E722&gt;-1,E722&lt;2,G722&gt;15),AND(E722&gt;1,E722&lt;3,G722&gt;4,G722&lt;16),AND(E722&gt;2,G722&gt;0,G722&lt;5)),"X",""),IF(OR(AND(E722&gt;-1,E722&lt;2,G722&gt;19),AND(E722&gt;1,E722&lt;4,G722&gt;5,G722&lt;20),AND(E722&gt;3,G722&gt;0,G722&lt;6)),"X",""))</f>
        <v/>
      </c>
      <c r="K722" s="21" t="str">
        <f t="shared" ref="K722:K785" si="56">IF(D722=EE,IF(OR(AND(E722&gt;1,E722&lt;3,G722&gt;15),AND(E722&gt;2,G722&gt;4)),"X",""),IF(OR(AND(E722&gt;1,E722&lt;4,G722&gt;19),AND(E722&gt;3,G722&gt;5)),"X",""))</f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5"/>
      <c r="D723" s="14"/>
      <c r="E723" s="14"/>
      <c r="F723" s="14"/>
      <c r="G723" s="14"/>
      <c r="H723" s="14"/>
      <c r="I723" s="21" t="str">
        <f t="shared" si="54"/>
        <v/>
      </c>
      <c r="J723" s="21" t="str">
        <f t="shared" si="55"/>
        <v/>
      </c>
      <c r="K723" s="21" t="str">
        <f t="shared" si="56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ref="W723:Y786" si="57">IF(I723="X",1,0)</f>
        <v>0</v>
      </c>
      <c r="X723" s="20">
        <f t="shared" si="57"/>
        <v>0</v>
      </c>
      <c r="Y723" s="20">
        <f t="shared" si="57"/>
        <v>0</v>
      </c>
    </row>
    <row r="724" spans="1:25" ht="15" customHeight="1" x14ac:dyDescent="0.2">
      <c r="A724" s="16"/>
      <c r="B724" s="15"/>
      <c r="C724" s="105"/>
      <c r="D724" s="14"/>
      <c r="E724" s="14"/>
      <c r="F724" s="14"/>
      <c r="G724" s="14"/>
      <c r="H724" s="14"/>
      <c r="I724" s="21" t="str">
        <f t="shared" si="54"/>
        <v/>
      </c>
      <c r="J724" s="21" t="str">
        <f t="shared" si="55"/>
        <v/>
      </c>
      <c r="K724" s="21" t="str">
        <f t="shared" si="56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7"/>
        <v>0</v>
      </c>
      <c r="X724" s="20">
        <f t="shared" si="57"/>
        <v>0</v>
      </c>
      <c r="Y724" s="20">
        <f t="shared" si="57"/>
        <v>0</v>
      </c>
    </row>
    <row r="725" spans="1:25" ht="15" customHeight="1" x14ac:dyDescent="0.2">
      <c r="A725" s="16"/>
      <c r="B725" s="15"/>
      <c r="C725" s="105"/>
      <c r="D725" s="14"/>
      <c r="E725" s="14"/>
      <c r="F725" s="14"/>
      <c r="G725" s="14"/>
      <c r="H725" s="14"/>
      <c r="I725" s="21" t="str">
        <f t="shared" si="54"/>
        <v/>
      </c>
      <c r="J725" s="21" t="str">
        <f t="shared" si="55"/>
        <v/>
      </c>
      <c r="K725" s="21" t="str">
        <f t="shared" si="56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7"/>
        <v>0</v>
      </c>
      <c r="X725" s="20">
        <f t="shared" si="57"/>
        <v>0</v>
      </c>
      <c r="Y725" s="20">
        <f t="shared" si="57"/>
        <v>0</v>
      </c>
    </row>
    <row r="726" spans="1:25" ht="15" customHeight="1" x14ac:dyDescent="0.2">
      <c r="A726" s="16"/>
      <c r="B726" s="15"/>
      <c r="C726" s="105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7"/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5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5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5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5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5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5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5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5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5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5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5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5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5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5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5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5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5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5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5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5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5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5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5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5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5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5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5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5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5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5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5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5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5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5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5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5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5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5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5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5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5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5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5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5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5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5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5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5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5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5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5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5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5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5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5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5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5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5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5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5"/>
      <c r="D786" s="14"/>
      <c r="E786" s="14"/>
      <c r="F786" s="14"/>
      <c r="G786" s="14"/>
      <c r="H786" s="14"/>
      <c r="I786" s="21" t="str">
        <f t="shared" ref="I786:I849" si="58">IF(D786=EE,IF(OR(AND(E786&gt;-1,E786&lt;2,G786&gt;0,G786&lt;16),AND(E786&gt;1,E786&lt;3,G786&gt;0,G786&lt;5)),"X",""),IF(OR(AND(E786&gt;-1,E786&lt;2,G786&gt;0,G786&lt;20),AND(E786&gt;1,E786&lt;4,G786&gt;0,G786&lt;6)),"X",""))</f>
        <v/>
      </c>
      <c r="J786" s="21" t="str">
        <f t="shared" ref="J786:J849" si="59">IF(D786=EE,IF(OR(AND(E786&gt;-1,E786&lt;2,G786&gt;15),AND(E786&gt;1,E786&lt;3,G786&gt;4,G786&lt;16),AND(E786&gt;2,G786&gt;0,G786&lt;5)),"X",""),IF(OR(AND(E786&gt;-1,E786&lt;2,G786&gt;19),AND(E786&gt;1,E786&lt;4,G786&gt;5,G786&lt;20),AND(E786&gt;3,G786&gt;0,G786&lt;6)),"X",""))</f>
        <v/>
      </c>
      <c r="K786" s="21" t="str">
        <f t="shared" ref="K786:K849" si="60">IF(D786=EE,IF(OR(AND(E786&gt;1,E786&lt;3,G786&gt;15),AND(E786&gt;2,G786&gt;4)),"X",""),IF(OR(AND(E786&gt;1,E786&lt;4,G786&gt;19),AND(E786&gt;3,G786&gt;5)),"X",""))</f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5"/>
      <c r="D787" s="14"/>
      <c r="E787" s="14"/>
      <c r="F787" s="14"/>
      <c r="G787" s="14"/>
      <c r="H787" s="14"/>
      <c r="I787" s="21" t="str">
        <f t="shared" si="58"/>
        <v/>
      </c>
      <c r="J787" s="21" t="str">
        <f t="shared" si="59"/>
        <v/>
      </c>
      <c r="K787" s="21" t="str">
        <f t="shared" si="60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ref="W787:Y850" si="61">IF(I787="X",1,0)</f>
        <v>0</v>
      </c>
      <c r="X787" s="20">
        <f t="shared" si="61"/>
        <v>0</v>
      </c>
      <c r="Y787" s="20">
        <f t="shared" si="61"/>
        <v>0</v>
      </c>
    </row>
    <row r="788" spans="1:25" ht="15" customHeight="1" x14ac:dyDescent="0.2">
      <c r="A788" s="16"/>
      <c r="B788" s="15"/>
      <c r="C788" s="105"/>
      <c r="D788" s="14"/>
      <c r="E788" s="14"/>
      <c r="F788" s="14"/>
      <c r="G788" s="14"/>
      <c r="H788" s="14"/>
      <c r="I788" s="21" t="str">
        <f t="shared" si="58"/>
        <v/>
      </c>
      <c r="J788" s="21" t="str">
        <f t="shared" si="59"/>
        <v/>
      </c>
      <c r="K788" s="21" t="str">
        <f t="shared" si="60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61"/>
        <v>0</v>
      </c>
      <c r="X788" s="20">
        <f t="shared" si="61"/>
        <v>0</v>
      </c>
      <c r="Y788" s="20">
        <f t="shared" si="61"/>
        <v>0</v>
      </c>
    </row>
    <row r="789" spans="1:25" ht="15" customHeight="1" x14ac:dyDescent="0.2">
      <c r="A789" s="16"/>
      <c r="B789" s="15"/>
      <c r="C789" s="105"/>
      <c r="D789" s="14"/>
      <c r="E789" s="14"/>
      <c r="F789" s="14"/>
      <c r="G789" s="14"/>
      <c r="H789" s="14"/>
      <c r="I789" s="21" t="str">
        <f t="shared" si="58"/>
        <v/>
      </c>
      <c r="J789" s="21" t="str">
        <f t="shared" si="59"/>
        <v/>
      </c>
      <c r="K789" s="21" t="str">
        <f t="shared" si="60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61"/>
        <v>0</v>
      </c>
      <c r="X789" s="20">
        <f t="shared" si="61"/>
        <v>0</v>
      </c>
      <c r="Y789" s="20">
        <f t="shared" si="61"/>
        <v>0</v>
      </c>
    </row>
    <row r="790" spans="1:25" ht="15" customHeight="1" x14ac:dyDescent="0.2">
      <c r="A790" s="16"/>
      <c r="B790" s="15"/>
      <c r="C790" s="105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61"/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5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5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5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5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5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5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5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5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5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5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5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5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5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5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5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5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5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5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5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5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5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5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5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5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5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5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5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5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5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5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5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5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5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5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5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5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5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5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5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5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5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5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5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5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5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5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5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5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5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5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5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5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5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5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5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5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5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5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5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5"/>
      <c r="D850" s="14"/>
      <c r="E850" s="14"/>
      <c r="F850" s="14"/>
      <c r="G850" s="14"/>
      <c r="H850" s="14"/>
      <c r="I850" s="21" t="str">
        <f t="shared" ref="I850:I913" si="62">IF(D850=EE,IF(OR(AND(E850&gt;-1,E850&lt;2,G850&gt;0,G850&lt;16),AND(E850&gt;1,E850&lt;3,G850&gt;0,G850&lt;5)),"X",""),IF(OR(AND(E850&gt;-1,E850&lt;2,G850&gt;0,G850&lt;20),AND(E850&gt;1,E850&lt;4,G850&gt;0,G850&lt;6)),"X",""))</f>
        <v/>
      </c>
      <c r="J850" s="21" t="str">
        <f t="shared" ref="J850:J913" si="63">IF(D850=EE,IF(OR(AND(E850&gt;-1,E850&lt;2,G850&gt;15),AND(E850&gt;1,E850&lt;3,G850&gt;4,G850&lt;16),AND(E850&gt;2,G850&gt;0,G850&lt;5)),"X",""),IF(OR(AND(E850&gt;-1,E850&lt;2,G850&gt;19),AND(E850&gt;1,E850&lt;4,G850&gt;5,G850&lt;20),AND(E850&gt;3,G850&gt;0,G850&lt;6)),"X",""))</f>
        <v/>
      </c>
      <c r="K850" s="21" t="str">
        <f t="shared" ref="K850:K913" si="64">IF(D850=EE,IF(OR(AND(E850&gt;1,E850&lt;3,G850&gt;15),AND(E850&gt;2,G850&gt;4)),"X",""),IF(OR(AND(E850&gt;1,E850&lt;4,G850&gt;19),AND(E850&gt;3,G850&gt;5)),"X",""))</f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5"/>
      <c r="D851" s="14"/>
      <c r="E851" s="14"/>
      <c r="F851" s="14"/>
      <c r="G851" s="14"/>
      <c r="H851" s="14"/>
      <c r="I851" s="21" t="str">
        <f t="shared" si="62"/>
        <v/>
      </c>
      <c r="J851" s="21" t="str">
        <f t="shared" si="63"/>
        <v/>
      </c>
      <c r="K851" s="21" t="str">
        <f t="shared" si="64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ref="W851:Y914" si="65">IF(I851="X",1,0)</f>
        <v>0</v>
      </c>
      <c r="X851" s="20">
        <f t="shared" si="65"/>
        <v>0</v>
      </c>
      <c r="Y851" s="20">
        <f t="shared" si="65"/>
        <v>0</v>
      </c>
    </row>
    <row r="852" spans="1:25" ht="15" customHeight="1" x14ac:dyDescent="0.2">
      <c r="A852" s="16"/>
      <c r="B852" s="15"/>
      <c r="C852" s="105"/>
      <c r="D852" s="14"/>
      <c r="E852" s="14"/>
      <c r="F852" s="14"/>
      <c r="G852" s="14"/>
      <c r="H852" s="14"/>
      <c r="I852" s="21" t="str">
        <f t="shared" si="62"/>
        <v/>
      </c>
      <c r="J852" s="21" t="str">
        <f t="shared" si="63"/>
        <v/>
      </c>
      <c r="K852" s="21" t="str">
        <f t="shared" si="64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5"/>
        <v>0</v>
      </c>
      <c r="X852" s="20">
        <f t="shared" si="65"/>
        <v>0</v>
      </c>
      <c r="Y852" s="20">
        <f t="shared" si="65"/>
        <v>0</v>
      </c>
    </row>
    <row r="853" spans="1:25" ht="15" customHeight="1" x14ac:dyDescent="0.2">
      <c r="A853" s="16"/>
      <c r="B853" s="15"/>
      <c r="C853" s="105"/>
      <c r="D853" s="14"/>
      <c r="E853" s="14"/>
      <c r="F853" s="14"/>
      <c r="G853" s="14"/>
      <c r="H853" s="14"/>
      <c r="I853" s="21" t="str">
        <f t="shared" si="62"/>
        <v/>
      </c>
      <c r="J853" s="21" t="str">
        <f t="shared" si="63"/>
        <v/>
      </c>
      <c r="K853" s="21" t="str">
        <f t="shared" si="64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5"/>
        <v>0</v>
      </c>
      <c r="X853" s="20">
        <f t="shared" si="65"/>
        <v>0</v>
      </c>
      <c r="Y853" s="20">
        <f t="shared" si="65"/>
        <v>0</v>
      </c>
    </row>
    <row r="854" spans="1:25" ht="15" customHeight="1" x14ac:dyDescent="0.2">
      <c r="A854" s="16"/>
      <c r="B854" s="15"/>
      <c r="C854" s="105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5"/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5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5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5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5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5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5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5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5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5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5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5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5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5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5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5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5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5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5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5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5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5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5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5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5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5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5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5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5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5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5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5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5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5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5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5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5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5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5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5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5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5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5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5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5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5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5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5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5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5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5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5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5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5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5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5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5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5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5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5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5"/>
      <c r="D914" s="14"/>
      <c r="E914" s="14"/>
      <c r="F914" s="14"/>
      <c r="G914" s="14"/>
      <c r="H914" s="14"/>
      <c r="I914" s="21" t="str">
        <f t="shared" ref="I914:I948" si="66">IF(D914=EE,IF(OR(AND(E914&gt;-1,E914&lt;2,G914&gt;0,G914&lt;16),AND(E914&gt;1,E914&lt;3,G914&gt;0,G914&lt;5)),"X",""),IF(OR(AND(E914&gt;-1,E914&lt;2,G914&gt;0,G914&lt;20),AND(E914&gt;1,E914&lt;4,G914&gt;0,G914&lt;6)),"X",""))</f>
        <v/>
      </c>
      <c r="J914" s="21" t="str">
        <f t="shared" ref="J914:J948" si="67">IF(D914=EE,IF(OR(AND(E914&gt;-1,E914&lt;2,G914&gt;15),AND(E914&gt;1,E914&lt;3,G914&gt;4,G914&lt;16),AND(E914&gt;2,G914&gt;0,G914&lt;5)),"X",""),IF(OR(AND(E914&gt;-1,E914&lt;2,G914&gt;19),AND(E914&gt;1,E914&lt;4,G914&gt;5,G914&lt;20),AND(E914&gt;3,G914&gt;0,G914&lt;6)),"X",""))</f>
        <v/>
      </c>
      <c r="K914" s="21" t="str">
        <f t="shared" ref="K914:K948" si="68">IF(D914=EE,IF(OR(AND(E914&gt;1,E914&lt;3,G914&gt;15),AND(E914&gt;2,G914&gt;4)),"X",""),IF(OR(AND(E914&gt;1,E914&lt;4,G914&gt;19),AND(E914&gt;3,G914&gt;5)),"X",""))</f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5"/>
      <c r="D915" s="14"/>
      <c r="E915" s="14"/>
      <c r="F915" s="14"/>
      <c r="G915" s="14"/>
      <c r="H915" s="14"/>
      <c r="I915" s="21" t="str">
        <f t="shared" si="66"/>
        <v/>
      </c>
      <c r="J915" s="21" t="str">
        <f t="shared" si="67"/>
        <v/>
      </c>
      <c r="K915" s="21" t="str">
        <f t="shared" si="68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ref="W915:Y948" si="69">IF(I915="X",1,0)</f>
        <v>0</v>
      </c>
      <c r="X915" s="20">
        <f t="shared" si="69"/>
        <v>0</v>
      </c>
      <c r="Y915" s="20">
        <f t="shared" si="69"/>
        <v>0</v>
      </c>
    </row>
    <row r="916" spans="1:25" ht="15" customHeight="1" x14ac:dyDescent="0.2">
      <c r="A916" s="16"/>
      <c r="B916" s="15"/>
      <c r="C916" s="105"/>
      <c r="D916" s="14"/>
      <c r="E916" s="14"/>
      <c r="F916" s="14"/>
      <c r="G916" s="14"/>
      <c r="H916" s="14"/>
      <c r="I916" s="21" t="str">
        <f t="shared" si="66"/>
        <v/>
      </c>
      <c r="J916" s="21" t="str">
        <f t="shared" si="67"/>
        <v/>
      </c>
      <c r="K916" s="21" t="str">
        <f t="shared" si="68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9"/>
        <v>0</v>
      </c>
      <c r="X916" s="20">
        <f t="shared" si="69"/>
        <v>0</v>
      </c>
      <c r="Y916" s="20">
        <f t="shared" si="69"/>
        <v>0</v>
      </c>
    </row>
    <row r="917" spans="1:25" ht="15" customHeight="1" x14ac:dyDescent="0.2">
      <c r="A917" s="16"/>
      <c r="B917" s="15"/>
      <c r="C917" s="105"/>
      <c r="D917" s="14"/>
      <c r="E917" s="14"/>
      <c r="F917" s="14"/>
      <c r="G917" s="14"/>
      <c r="H917" s="14"/>
      <c r="I917" s="21" t="str">
        <f t="shared" si="66"/>
        <v/>
      </c>
      <c r="J917" s="21" t="str">
        <f t="shared" si="67"/>
        <v/>
      </c>
      <c r="K917" s="21" t="str">
        <f t="shared" si="68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9"/>
        <v>0</v>
      </c>
      <c r="X917" s="20">
        <f t="shared" si="69"/>
        <v>0</v>
      </c>
      <c r="Y917" s="20">
        <f t="shared" si="69"/>
        <v>0</v>
      </c>
    </row>
    <row r="918" spans="1:25" ht="15" customHeight="1" x14ac:dyDescent="0.2">
      <c r="A918" s="16"/>
      <c r="B918" s="15"/>
      <c r="C918" s="105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9"/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5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5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5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5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5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5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5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5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5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5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5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5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5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5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5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5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5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5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5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5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5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5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5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5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5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5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5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5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5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5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2:C948">
      <formula1>"I,A,E,"</formula1>
    </dataValidation>
    <dataValidation type="list" allowBlank="1" showInputMessage="1" showErrorMessage="1" sqref="D4:D948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59" t="s">
        <v>46</v>
      </c>
      <c r="B22" s="160"/>
      <c r="C22" s="160"/>
      <c r="D22" s="161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59" t="s">
        <v>49</v>
      </c>
      <c r="B38" s="160"/>
      <c r="C38" s="160"/>
      <c r="D38" s="161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2016-11-03T14:53:36Z</dcterms:modified>
</cp:coreProperties>
</file>