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1_OS4721\01_GESTAO\"/>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K5" i="4" l="1"/>
  <c r="J5" i="4"/>
  <c r="S5" i="4" s="1"/>
  <c r="I5" i="4"/>
  <c r="R5" i="4" s="1"/>
  <c r="I4" i="4"/>
  <c r="L4" i="4" s="1"/>
  <c r="J4" i="4"/>
  <c r="S4" i="4" s="1"/>
  <c r="K4" i="4"/>
  <c r="T4" i="4" s="1"/>
  <c r="I6" i="4"/>
  <c r="R6" i="4" s="1"/>
  <c r="J6" i="4"/>
  <c r="L6" i="4" s="1"/>
  <c r="M6" i="4" s="1"/>
  <c r="K6" i="4"/>
  <c r="T6" i="4" s="1"/>
  <c r="I7" i="4"/>
  <c r="R7" i="4" s="1"/>
  <c r="J7" i="4"/>
  <c r="K7" i="4"/>
  <c r="T7" i="4" s="1"/>
  <c r="I8" i="4"/>
  <c r="L8" i="4" s="1"/>
  <c r="M8" i="4" s="1"/>
  <c r="J8" i="4"/>
  <c r="S8" i="4" s="1"/>
  <c r="K8" i="4"/>
  <c r="I9" i="4"/>
  <c r="R9" i="4" s="1"/>
  <c r="J9" i="4"/>
  <c r="S9" i="4" s="1"/>
  <c r="K9" i="4"/>
  <c r="I10" i="4"/>
  <c r="J10" i="4"/>
  <c r="S10" i="4" s="1"/>
  <c r="K10" i="4"/>
  <c r="T10" i="4" s="1"/>
  <c r="B2" i="11"/>
  <c r="I4" i="9"/>
  <c r="O4" i="9" s="1"/>
  <c r="J4" i="9"/>
  <c r="X4" i="9" s="1"/>
  <c r="AC5" i="9"/>
  <c r="D13" i="1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c r="J59" i="4"/>
  <c r="S59" i="4" s="1"/>
  <c r="J60" i="4"/>
  <c r="S60" i="4" s="1"/>
  <c r="J61" i="4"/>
  <c r="S61" i="4" s="1"/>
  <c r="J62" i="4"/>
  <c r="S62" i="4" s="1"/>
  <c r="J63" i="4"/>
  <c r="S63" i="4" s="1"/>
  <c r="J64" i="4"/>
  <c r="S64" i="4" s="1"/>
  <c r="J65" i="4"/>
  <c r="S65" i="4" s="1"/>
  <c r="J66" i="4"/>
  <c r="L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I39" i="4"/>
  <c r="R39" i="4" s="1"/>
  <c r="I40" i="4"/>
  <c r="R40" i="4" s="1"/>
  <c r="I41" i="4"/>
  <c r="R41" i="4" s="1"/>
  <c r="I42" i="4"/>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I67" i="4"/>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L111" i="4" s="1"/>
  <c r="I112" i="4"/>
  <c r="R112" i="4" s="1"/>
  <c r="I113" i="4"/>
  <c r="R113" i="4" s="1"/>
  <c r="I114" i="4"/>
  <c r="I115" i="4"/>
  <c r="R115" i="4" s="1"/>
  <c r="I116" i="4"/>
  <c r="L116" i="4"/>
  <c r="I117" i="4"/>
  <c r="L117" i="4" s="1"/>
  <c r="I118" i="4"/>
  <c r="R118" i="4" s="1"/>
  <c r="I119" i="4"/>
  <c r="R119" i="4"/>
  <c r="I120" i="4"/>
  <c r="I121" i="4"/>
  <c r="R121" i="4" s="1"/>
  <c r="I122" i="4"/>
  <c r="R122" i="4" s="1"/>
  <c r="I123" i="4"/>
  <c r="R123" i="4" s="1"/>
  <c r="I124" i="4"/>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M20" i="4"/>
  <c r="M21" i="4"/>
  <c r="M22"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c r="J14" i="4"/>
  <c r="S14" i="4" s="1"/>
  <c r="J15" i="4"/>
  <c r="S15" i="4" s="1"/>
  <c r="J16" i="4"/>
  <c r="S16" i="4" s="1"/>
  <c r="J17" i="4"/>
  <c r="S17" i="4" s="1"/>
  <c r="J18" i="4"/>
  <c r="S18" i="4" s="1"/>
  <c r="J19" i="4"/>
  <c r="S19" i="4" s="1"/>
  <c r="J20" i="4"/>
  <c r="S20" i="4" s="1"/>
  <c r="J21" i="4"/>
  <c r="S21" i="4" s="1"/>
  <c r="J22" i="4"/>
  <c r="S22" i="4" s="1"/>
  <c r="C11" i="11"/>
  <c r="R10" i="4"/>
  <c r="I11" i="4"/>
  <c r="R11" i="4" s="1"/>
  <c r="I12" i="4"/>
  <c r="R12" i="4" s="1"/>
  <c r="I13" i="4"/>
  <c r="R13" i="4" s="1"/>
  <c r="I14" i="4"/>
  <c r="R14" i="4" s="1"/>
  <c r="M14" i="4"/>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39" i="4"/>
  <c r="R116" i="4"/>
  <c r="L68" i="4"/>
  <c r="R66" i="4"/>
  <c r="L78" i="4"/>
  <c r="L85" i="4"/>
  <c r="T77" i="4"/>
  <c r="R120" i="4"/>
  <c r="R67" i="4"/>
  <c r="L52" i="4"/>
  <c r="M18" i="4"/>
  <c r="R38" i="4"/>
  <c r="R42" i="4"/>
  <c r="R12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AD5" i="9"/>
  <c r="E13" i="11"/>
  <c r="L6" i="9"/>
  <c r="M6" i="9" s="1"/>
  <c r="W4" i="9"/>
  <c r="AB5" i="9"/>
  <c r="C13" i="11"/>
  <c r="L4" i="9"/>
  <c r="M4" i="9" s="1"/>
  <c r="L7" i="9"/>
  <c r="M7" i="9" s="1"/>
  <c r="D11" i="11"/>
  <c r="B22" i="11"/>
  <c r="D22" i="11" s="1"/>
  <c r="E11" i="11"/>
  <c r="L147" i="4" l="1"/>
  <c r="S6" i="4"/>
  <c r="R111" i="4"/>
  <c r="R4" i="4"/>
  <c r="W4" i="4" s="1"/>
  <c r="L120" i="4"/>
  <c r="L71" i="4"/>
  <c r="L43" i="4"/>
  <c r="R117" i="4"/>
  <c r="L115" i="4"/>
  <c r="L8" i="9"/>
  <c r="L10" i="9"/>
  <c r="M10" i="9" s="1"/>
  <c r="L17" i="9"/>
  <c r="M17" i="9" s="1"/>
  <c r="L32" i="9"/>
  <c r="M32" i="9" s="1"/>
  <c r="L48" i="9"/>
  <c r="M48" i="9" s="1"/>
  <c r="L14" i="9"/>
  <c r="M14" i="9" s="1"/>
  <c r="L12" i="9"/>
  <c r="M12" i="9" s="1"/>
  <c r="W6" i="9"/>
  <c r="AB4" i="9" s="1"/>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Y6" i="9"/>
  <c r="P5" i="9"/>
  <c r="L7" i="4"/>
  <c r="M7" i="4" s="1"/>
  <c r="L14" i="4"/>
  <c r="L12" i="4"/>
  <c r="M12" i="4" s="1"/>
  <c r="L10" i="4"/>
  <c r="M10" i="4" s="1"/>
  <c r="L21" i="4"/>
  <c r="L17" i="4"/>
  <c r="L140" i="4"/>
  <c r="L109" i="4"/>
  <c r="L107" i="4"/>
  <c r="L54" i="4"/>
  <c r="L27" i="4"/>
  <c r="L47" i="4"/>
  <c r="L155" i="4"/>
  <c r="L154" i="4"/>
  <c r="L121" i="4"/>
  <c r="L108" i="4"/>
  <c r="L95" i="4"/>
  <c r="L82" i="4"/>
  <c r="L39" i="4"/>
  <c r="L23" i="4"/>
  <c r="L22" i="4"/>
  <c r="L151" i="4"/>
  <c r="L31" i="4"/>
  <c r="L9" i="4"/>
  <c r="M9" i="4" s="1"/>
  <c r="L5" i="4"/>
  <c r="M5" i="4" s="1"/>
  <c r="B13" i="11"/>
  <c r="S6" i="9"/>
  <c r="S4" i="9"/>
  <c r="AC4" i="9"/>
  <c r="AD4" i="9"/>
  <c r="AC6" i="9"/>
  <c r="D14" i="11" s="1"/>
  <c r="W5" i="4"/>
  <c r="AB6" i="9"/>
  <c r="C14" i="11" s="1"/>
  <c r="X5" i="4"/>
  <c r="Y5" i="4"/>
  <c r="M4" i="4"/>
  <c r="Y4" i="4"/>
  <c r="X4" i="4"/>
  <c r="D10" i="11" s="1"/>
  <c r="AD6" i="9"/>
  <c r="M5" i="9"/>
  <c r="P4" i="9"/>
  <c r="M8" i="9"/>
  <c r="O5" i="9"/>
  <c r="Q5" i="9"/>
  <c r="D12" i="11" l="1"/>
  <c r="D15" i="11" s="1"/>
  <c r="B12" i="11"/>
  <c r="C10" i="11"/>
  <c r="B10" i="11"/>
  <c r="B21" i="11"/>
  <c r="D21" i="11" s="1"/>
  <c r="B24" i="11" s="1"/>
  <c r="B26" i="11" s="1"/>
  <c r="B14" i="11"/>
  <c r="B11" i="11"/>
  <c r="E10" i="11"/>
  <c r="C12" i="11"/>
  <c r="E14" i="11"/>
  <c r="E12" i="11"/>
  <c r="C15" i="11" l="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<sst xmlns="http://schemas.openxmlformats.org/spreadsheetml/2006/main" count="587" uniqueCount="269">
  <si>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</si>
  <si>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</si>
  <si>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</si>
  <si>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</si>
  <si>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</si>
  <si>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</si>
  <si>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</si>
  <si>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</si>
  <si>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</si>
  <si>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</si>
  <si>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</si>
  <si>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</si>
  <si>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</si>
  <si>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</si>
  <si>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</si>
  <si>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</si>
  <si>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</si>
  <si>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</si>
  <si>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</si>
  <si>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</si>
  <si>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</si>
  <si>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</si>
  <si>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</si>
  <si>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</si>
  <si>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</si>
  <si>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</si>
  <si>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</si>
  <si>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</si>
  <si>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</si>
  <si>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</si>
  <si>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</si>
  <si>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</si>
  <si>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</si>
  <si>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</si>
  <si>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</si>
  <si>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</si>
  <si>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</si>
  <si>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</si>
  <si>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</si>
  <si>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</si>
  <si>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</si>
  <si>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</si>
  <si>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</si>
  <si>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</si>
  <si>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</si>
  <si>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</si>
  <si>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</si>
  <si>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</si>
  <si>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</si>
  <si>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</si>
  <si>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</si>
  <si>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</si>
  <si>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</si>
  <si>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</si>
  <si>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</si>
  <si>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</si>
  <si>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</si>
  <si>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</si>
  <si>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</si>
  <si>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</si>
  <si>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</si>
  <si>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</si>
  <si>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</si>
  <si>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</si>
  <si>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</si>
  <si>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</si>
  <si>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</si>
  <si>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</si>
  <si>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</si>
  <si>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</si>
  <si>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</si>
  <si>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</si>
  <si>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</si>
  <si>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</si>
  <si>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</si>
  <si>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</si>
  <si>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</si>
  <si>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</si>
  <si>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</si>
  <si>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</si>
  <si>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</si>
  <si>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</si>
  <si>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</si>
  <si>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</si>
  <si>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</si>
  <si>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</si>
  <si>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</si>
  <si>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</si>
  <si>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</si>
  <si>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</si>
  <si>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</si>
  <si>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</si>
  <si>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</si>
  <si>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</si>
  <si>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</si>
  <si>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</si>
  <si>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</si>
  <si>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</si>
  <si>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</si>
  <si>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</si>
  <si>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</si>
  <si>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</si>
  <si>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</si>
  <si>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</si>
  <si>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</si>
  <si>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</si>
  <si>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</si>
  <si>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</si>
  <si>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</si>
  <si>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Banco, Agência</t>
  </si>
  <si>
    <t xml:space="preserve">Código do Banco Arrecadador
Nome do Banco
Situação do Banco
Raiz do CNPJ do Banco 
Código da Agência Arrecadadora
Digito da Agência
CNPJ da Agência Arrecadadora
Nome da Agência Arrecadadora
Situação do Banco X Agência
Número da Conta Corrente da Agência
Digito da Conta Corrente da Agência
Código do Município do Serpro
Email Correspondências da Agência Arrecadadora
Agência Centralizada 
</t>
  </si>
  <si>
    <t>Convênio, Tarifas</t>
  </si>
  <si>
    <t>Código do Convênio Bancário
Descrição do Convênio Bancário
Código do Banco Arrecadador
Código da Agência Arrecadadora
Tipo de código de barra 
Versão do Arquivo
Tipo do Convênio 
Tipo de Formas de Recebimento de Cobranças de Tarifas:
Data de Início da Cobrança
Data Fim da Cobrança da Tarifa
Valor da Tarifa a ser Cobrada
Número do Código da Receita</t>
  </si>
  <si>
    <t>Grupos de CNAE</t>
  </si>
  <si>
    <t>Código do Grupo de CNAE
Descrição do Grupo de CNAE
Situação do Tipo de grupo 
Código CNAE</t>
  </si>
  <si>
    <t>Plano de Contas</t>
  </si>
  <si>
    <t>Código do Plano de Contas
Descrição da Conta do Plano
ID do Plano de Contas Hierárquico
Código da Classificação Contábil
Código do Grupo de CNAE
Situação</t>
  </si>
  <si>
    <t>Código de Receita</t>
  </si>
  <si>
    <t>Receita, Receita Repasse, Taxa, subcódigo de Receita</t>
  </si>
  <si>
    <t xml:space="preserve">Número do Código da Receita
número resumido do Código de Receita para uso na Barra do DARE.
Código do Plano de Contas
Descrição da Receita
Tipo da Receita
Classificação das Receitas
Indicador Imprime DARE
Situação da Receita 
Código Receita Multa
Código Receita Juros
Código Correção Monetária
Código Receita Taxas.
Indicador Permite Taxas
Tipo Repasse
Data de Inicio de Repasse do Tipo de Receita
Data de Final de Repasse do Tipo de Receita
Percentual da Receita a ser Repassada. 
Indicador Repasse  Valor Principal 
Indicador Repasse  Multa
Indicador Repasse  Juros 
Indicador Repasse  Correção 
Indicador Repasse  Taxa
SubCódigo ou Alínea
Descrição da Taxa ou SubCódigo
Unidade de Medida
Valor Unitário
Valor Máximo a Cobrar
Valor AcréscimosUsuário que Realizou a Inclusão
Data que Realizou a Inclusão
Usuário que Realizou a Última Alteração
Data da Última Atualização
</t>
  </si>
  <si>
    <t>Pedidos Áreas,Servidor, Tipo Pedidos, Documentos Exigidos e Tipo Ações</t>
  </si>
  <si>
    <t xml:space="preserve">Código Pedido Áreas
Código das Unidades Regionais 
Número da Delegacia ou Unidade Fazendária
área responsável pela o último parecer
Código do Tipo do Pedido:
Situação do Pedido
Ordem Parecer
Indicador Exige Parecer 
Qtd dias análise pedido
Indicador Permite a Área encaminhar 
Valor Mínimo permitido para área dar parecer
Valor Máximo permitido para área dar parecer
Código do Usuário que está habilitado a dar parecer.
Email do Servidor
Situação do Servidor
Descrição do Tipo de Pedido
Indicador parecer automático
Situação do Tipo do Pedido
Valor Mínimo para Solicitação do Pedido
Quantidade de Dias para Conclusão do Pedido
Indicador Doc Obrigatório
Situação
Código tipo do documento
Código Ação
Tipo Ação
Situação Ação
</t>
  </si>
  <si>
    <t>Tipo de Rejeição de Arquivos</t>
  </si>
  <si>
    <t>Código Rejeição
Descrição da Rejeição
Situação</t>
  </si>
  <si>
    <t>Servidor</t>
  </si>
  <si>
    <t>CPF, Nome Servidor, e-mail, matricula</t>
  </si>
  <si>
    <t>Delegacia, Unidade Regional</t>
  </si>
  <si>
    <t>Consultar Bancos (Lista e Detalhes)</t>
  </si>
  <si>
    <t>Bancos</t>
  </si>
  <si>
    <t>Código do Banco, Nome do Banco, Situação do Banco, CNPJ,ação, mensagem</t>
  </si>
  <si>
    <t>Incluir Banco</t>
  </si>
  <si>
    <t>Código do Banco, Nome do Banco, Situação do Banco, CNPJ,ação,mensagem,id do usuário, data/hora da transação, tipo transação, dados</t>
  </si>
  <si>
    <t>Alterar Banco</t>
  </si>
  <si>
    <t>Excluir Banco</t>
  </si>
  <si>
    <t>Bancos, Pagamentos, Convênio</t>
  </si>
  <si>
    <t>Código do Banco, ação,mensagem,id do usuário, data/hora da transação, tipo transação, dados</t>
  </si>
  <si>
    <t>Lista de Agências</t>
  </si>
  <si>
    <t>Número da Agência/Dv, Nome da Agência, CNPJ, Município, Número da Conta Corrente da Agência, E-mail, Id Banco, Nome Banco, ação, mensagem</t>
  </si>
  <si>
    <t>Consulta Detalhes Agência</t>
  </si>
  <si>
    <t>Número da Agência/Dv, Nome da Agência, CNPJ, Município, Número da Conta Corrente da Agência, E-mail, Id Banco, Nome Banco, UF, Situação, Indicador de Agência Centralizadora, ação</t>
  </si>
  <si>
    <t>Incluir Agência</t>
  </si>
  <si>
    <t>Num Agência, Nome Agência, CNPJ, Situação,UF, Município, Conta Corrente, e-mail, agência Centrlizadora, ação, mensagem, id do usuário, data/hora da transação, tipo transação, dados</t>
  </si>
  <si>
    <t>Alterar Agência</t>
  </si>
  <si>
    <t>Excluir Agência</t>
  </si>
  <si>
    <t>Bancos, Convênio</t>
  </si>
  <si>
    <t>Num Agência, ação, mensagem, id do usuário, data/hora da transação, tipo transação, dados</t>
  </si>
  <si>
    <t>List Box Banco</t>
  </si>
  <si>
    <t>Código do Banco, Descrição do Banco, Ação</t>
  </si>
  <si>
    <t>Pesquisar Convênio - Lista</t>
  </si>
  <si>
    <t>Bancos, Convênios</t>
  </si>
  <si>
    <t>Código Convenio, Descrição Convenio, Banco, Agência, Tipo Convenio, Tipo Barra, Situação, Descrição Banco, Descrição Agencia, ação, mensagem</t>
  </si>
  <si>
    <t>Consultar Detalhes Convênio</t>
  </si>
  <si>
    <t>Bancos, Convênios, Código de Receita</t>
  </si>
  <si>
    <t>Código Convenio, Descrição Convenio, Cod Banco, Descrição Banco, Cod Agencia, Descrição Agencia, Tipo Barra, Versão Arquivo, Situação, Tipo Convênio, Cod Receita, Descrição Receita, Forma de Pagamento, Data Inicio, Data Fim, Valor Tarifa, ação</t>
  </si>
  <si>
    <t>Incluir Convênio</t>
  </si>
  <si>
    <t>Bancos, Convênios, Código Receita</t>
  </si>
  <si>
    <t>Código Convenio, Descrição Convenio, Cod Banco, Descrição Banco, Cod Agencia, Descrição Agencia, Tipo Barra, Versão Arquivo, Situação, Tipo Convênio, Cod Receita, Descrição Receita, Forma de Pagamento, Data Inicio, Data Fim, Valor Tarifa, ação, mennsagem, CPF Usuário, Tipo Operação, Data?hora operação, conteúdo</t>
  </si>
  <si>
    <t>Alterar Convênio</t>
  </si>
  <si>
    <t>Excluir Convênio</t>
  </si>
  <si>
    <t>Convenio, Código Receita</t>
  </si>
  <si>
    <t>Cod Convenio, ação, mensagem, id do usuário, data/hora da transação, tipo transação, dados</t>
  </si>
  <si>
    <t>List Box Agências</t>
  </si>
  <si>
    <t>Banco</t>
  </si>
  <si>
    <t>Código, Descrição, Ação</t>
  </si>
  <si>
    <t>List Box Código Receitas</t>
  </si>
  <si>
    <t>List Box CNAEs</t>
  </si>
  <si>
    <t>Grupos CNAE</t>
  </si>
  <si>
    <t>Código, Descrição,Ação</t>
  </si>
  <si>
    <t>Consultar grupos CNAE -  Pesquisar</t>
  </si>
  <si>
    <t>Código, Descrição, CNAE, Situação, Ação, mensagem</t>
  </si>
  <si>
    <t>Consultar grupos CNAE - Detalhes</t>
  </si>
  <si>
    <t xml:space="preserve">Código Grupo , Descrição Grupo , Cod CNAE, Descrição CNAE,Situação, Ação, </t>
  </si>
  <si>
    <t>Incluir Grupos CNAE</t>
  </si>
  <si>
    <t>Código Grupo , Descrição Grupo , Cod CNAE, Descrição CNAE,Situação, CPF Usuário, Data/Hora Operação, Tipo Operação, Conteúdo, Ação, mensagem</t>
  </si>
  <si>
    <t>Alterar Grupos CNAE</t>
  </si>
  <si>
    <t>Excluir  Grupos CNAE</t>
  </si>
  <si>
    <t>Grupos CNAE, Plano de Contas</t>
  </si>
  <si>
    <t>Cod Grupo CNAE,  ação, mensagem, id do usuário, data/hora da transação, tipo transação, dados</t>
  </si>
  <si>
    <t>Consultar Plano de Contas - Lista</t>
  </si>
  <si>
    <t>Plano Contas</t>
  </si>
  <si>
    <t>Cod Plano, Descrição Plano, Cod Contábil, Tipo Conta, Conta Hierárquica, Situação, Ação, Mensagem</t>
  </si>
  <si>
    <t>Consultar Plano de Contas - Detalhes</t>
  </si>
  <si>
    <t>Plano Contas,CNAE</t>
  </si>
  <si>
    <t>Cod Plano, Descrição Plano, Cod Contábil, Tipo Conta, Conta Hierárquica, Situação, Grupo CNAE, Permite Rateio, Ação</t>
  </si>
  <si>
    <t>List Box Grupo CNAE</t>
  </si>
  <si>
    <t>CNAE</t>
  </si>
  <si>
    <t>grupo CNAE, descrição Grupo, ação</t>
  </si>
  <si>
    <t>Incliuir Plano Contas</t>
  </si>
  <si>
    <t>Cod Plano, Descrição Plano, Cod Contábil, Tipo Conta, Conta Hierárquica, Situação, Grupo CNAE, Permite Rateio, CPF Usuário, Data/Hora Operação, Tipo Operação, conteúdo, Ação, mensagem</t>
  </si>
  <si>
    <t>Alterar Plano Contas</t>
  </si>
  <si>
    <t>Excluir Plano Contas</t>
  </si>
  <si>
    <t>Plano Contas, Código Receita</t>
  </si>
  <si>
    <t>Cod Plano de Contas,   ação, mensagem, id do usuário, data/hora da transação, tipo transação, dados</t>
  </si>
  <si>
    <t>Consultar Código Receita - Lista</t>
  </si>
  <si>
    <t>Receita, Descrição, Classificação Receita, Tipo Receita, Situação, Data Alteração, Usuário, ação, mensagem</t>
  </si>
  <si>
    <t>Consultar Código Receita - Detalhes</t>
  </si>
  <si>
    <t>Código de Receita, Plano de Contas</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</si>
  <si>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t>
  </si>
  <si>
    <t>List Box Plano de Contas</t>
  </si>
  <si>
    <t>Conta, ação</t>
  </si>
  <si>
    <t>Incluir Código Receita</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</si>
  <si>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 mensagem, CPF Usuário, Tipo Operação, Data/Hora, Conteúdo</t>
  </si>
  <si>
    <t>Alterar Código Receita</t>
  </si>
  <si>
    <t>Excluir Código Receita</t>
  </si>
  <si>
    <t>Código de Receita, Pedido, Pagamento</t>
  </si>
  <si>
    <t>Cod Grupo de Receita,   ação, mensagem, id do usuário, data/hora da transação, tipo transação, dados</t>
  </si>
  <si>
    <t>Consultar Lista de Àreas por Tipo de Pedido  (Detalhar Tipo de Pedido)</t>
  </si>
  <si>
    <t>Pedido</t>
  </si>
  <si>
    <t>Codigo Pedido, Delegacia, Unidade Regional, Situação, Ação, Mensagem</t>
  </si>
  <si>
    <t>Consultar Tipo de Pedido e Áreas Cadastradas -Detalhes</t>
  </si>
  <si>
    <t>Pedido, Servidor</t>
  </si>
  <si>
    <t xml:space="preserve">Tipo Pedido, Delegacia, Unidade Regional, Situação, Ordem Parecer, QTD Dias Análise,Valor Inicial,Valor Funal, Exige Parecer, Permite Encaminhamento, Área Parecer Final, Exige Parecer Chefe do Setor, Matricula, Nome, e-mail, situação servidor, ação </t>
  </si>
  <si>
    <t>Incluir Tipo Pedido por área</t>
  </si>
  <si>
    <t xml:space="preserve">Tipo Pedido, Delegacia, Unidade Regional, Situação, Ordem Parecer, QTD Dias Análise,Valor Inicial,Valor Funal, Exige Parecer, Permite Encaminhamento, Área Parecer Final, Exige Parecer Chefe do Setor, Matricula, Nome, e-mail, situação servidor, ação, mensagem, CPF Usuário, Tipo Operação, Data/Hora Operação, Conteúdo </t>
  </si>
  <si>
    <t>Alterar Tipo Pedido por área</t>
  </si>
  <si>
    <t>Excluir Tipo de Pedido Área</t>
  </si>
  <si>
    <t>Pedido,  Pedido Área</t>
  </si>
  <si>
    <t>Tipo de Pedido,  Cod área, ação, mensagem, Id usuário, tipo operação,  data/hora, conteúdo</t>
  </si>
  <si>
    <t>Pesquisar Servidor</t>
  </si>
  <si>
    <t>matricula, CPF, Nome, e-mail, par busca nome, ação, mensagem</t>
  </si>
  <si>
    <t>List Box Delegacia</t>
  </si>
  <si>
    <t>Delegacia</t>
  </si>
  <si>
    <t>Delegacia, ação</t>
  </si>
  <si>
    <t>List Box Unidade Regional</t>
  </si>
  <si>
    <t>Delegacia, Unidade Regional e Ação</t>
  </si>
  <si>
    <t>List Box Subcódigo Receita</t>
  </si>
  <si>
    <t>Lista de Pedidos</t>
  </si>
  <si>
    <t>Código, Descrição,  situação, Ação, Detalhes</t>
  </si>
  <si>
    <t>Excluir Tipo  Pedido</t>
  </si>
  <si>
    <t>Pedido, Tipo Pedido</t>
  </si>
  <si>
    <t>Pedido, ação, mensagem, id usuário, tipo operação, data/hora,  conteúdo</t>
  </si>
  <si>
    <t>Incluir Tipo Pedido</t>
  </si>
  <si>
    <t>Pedido, Receita</t>
  </si>
  <si>
    <t>Código, Descrição, Situação, QTD Dias Análise, Valor Mínimo, Parecer Automático, Tipo Documento, Situação, Doc Obrigatório, Tipo AÇão, Situação, Campo Obrigatporio, Tipo Campo, Descrição Campo, Receita, Subcódigo, ação, mensagem, CPF Usuário, Data/hora Operação, Tipo Operação, Conteúdo</t>
  </si>
  <si>
    <t>Alterar Tipo Pedido</t>
  </si>
  <si>
    <t>Consultar Tipo Pedido - Detalhes</t>
  </si>
  <si>
    <t>Código, Descrição, Situação, QTD Dias Análise, Valor Mínimo, Parecer Automático, Tipo Documento, Situação, Doc Obrigatório, Tipo AÇão, Situação, Campo Obrigatporio, Tipo Campo, Descrição Campo, Receita, Subcódigo, açã</t>
  </si>
  <si>
    <t>Consultar Tipo de Rejeição</t>
  </si>
  <si>
    <t>Tipo de Rejeição</t>
  </si>
  <si>
    <t>Código, Descrição, Situação, ação, mensagem</t>
  </si>
  <si>
    <t>Incluir Tipo de Rejeição</t>
  </si>
  <si>
    <t>Código,descrição, situação, ação, mensagem, id usuário, data, tipo operação, dados</t>
  </si>
  <si>
    <t>Alterar Tipo de Rejeição</t>
  </si>
  <si>
    <t>Excluir Tipo de Reejeição</t>
  </si>
  <si>
    <t>Tipo de Rejeição,  Recepção Arquivo</t>
  </si>
  <si>
    <t>Código, ação, mensagem, id usuário, data, tipo operação, dados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</si>
  <si>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</si>
  <si>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Claudia Hazan</t>
  </si>
  <si>
    <t>SEFAZ Tocantins</t>
  </si>
  <si>
    <t>Sistema Tributário - Módulo Arrecação - Pacote Parametrização da Arrecadação</t>
  </si>
  <si>
    <t>Estabelecer o tamanho funcional do Pacote Parametrização da Arrecadação. O escopo da contagem são as funcionalidades descritas nos Casos de Uso do Pacote.</t>
  </si>
  <si>
    <t>ARRUC0950 - Parametrizar Receitas e Transferências Constitucionais</t>
  </si>
  <si>
    <t>ARRUC0960 - Parametrizar Tipos de Pedidos de Áreas</t>
  </si>
  <si>
    <t xml:space="preserve">ARRUC0910 - Parametrizar Bancos </t>
  </si>
  <si>
    <t>ARRUC0911 - Parametrizar Agências Bancárias</t>
  </si>
  <si>
    <t>ARRUC0920 - Parametrizar Convênios da Arrecadação</t>
  </si>
  <si>
    <t>ARRUC0930 - Parametrizar Grupos de CNAE’s</t>
  </si>
  <si>
    <t>ARRUC0940 - Parametrizar Plano de Contas</t>
  </si>
  <si>
    <t>ARRUC0970 - Parametrizar Tipos de Pedidos de Documento e Ações</t>
  </si>
  <si>
    <t>ARRUC0980 - Parametrizar Tipos de Rejeições dos Arquivos</t>
  </si>
  <si>
    <t>ARRUC0910 - Parametrizar Bancos</t>
  </si>
  <si>
    <t>ARRUC0910/ARRUC0911 - Parametrizar Bancos e Agências Bancárias</t>
  </si>
  <si>
    <t>TABELA - TA_CONVENIOS_ARREC; TABELA – TA_CONVENIOS_TARIFAS; TABELA –TA_RECEITA_CONVENIOS;</t>
  </si>
  <si>
    <t>TABELA –TA_PEDIDO_TIPOS; TABELA - TA_PEDIDO_DOCS_EXIGIDOS; TABELA – TA_PEDIDO_ TIPO_ACOES; TABELA –TA_PEDIDO_AREAS; TABELA –TA_PEDIDO_AREAS_FAIXA_VALOR; TABELA - PEDIDO_AREAS_SERVIDORES;</t>
  </si>
  <si>
    <t>TABELA – TA_ BANCOS; TABELA – TA_ BANCO_ AGENCIAS;</t>
  </si>
  <si>
    <t>TABELA –TA_TIPO_GRUPOS_CNAES; TABELA –TA_GRUPOS_CNAE;</t>
  </si>
  <si>
    <t>TABELA –TA_PLANO_CONTAS;</t>
  </si>
  <si>
    <t>TABELA –TA_TIPO_REJEICAO_ARQUIVOS;</t>
  </si>
  <si>
    <t>TABELA – TA_ BANCO_ AGENCIAS; Tabela de Lida do Sistema de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</si>
</sst>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6"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0" fillId="0" borderId="0" xfId="0"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3" fillId="0" borderId="3" xfId="0" applyFont="1" applyBorder="1" applyAlignment="1">
      <alignment horizontal="center" vertic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223838</xdr:colOff>
      <xdr:row>0</xdr:row>
      <xdr:rowOff>45244</xdr:rowOff>
    </xdr:from>
    <xdr:to>
      <xdr:col>0</xdr:col>
      <xdr:colOff>957263</xdr:colOff>
      <xdr:row>0</xdr:row>
      <xdr:rowOff>826294</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8" y="45244"/>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A10" sqref="A10:D10"/>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7" t="s">
        <v>72</v>
      </c>
      <c r="C1" s="117"/>
      <c r="D1" s="118"/>
    </row>
    <row r="2" spans="1:4" ht="15.95" customHeight="1" x14ac:dyDescent="0.2">
      <c r="A2" s="37" t="s">
        <v>62</v>
      </c>
      <c r="B2" s="140">
        <v>122</v>
      </c>
      <c r="C2" s="141"/>
      <c r="D2" s="142"/>
    </row>
    <row r="3" spans="1:4" ht="15.95" customHeight="1" x14ac:dyDescent="0.2">
      <c r="A3" s="37" t="s">
        <v>87</v>
      </c>
      <c r="B3" s="143" t="s">
        <v>248</v>
      </c>
      <c r="C3" s="141"/>
      <c r="D3" s="142"/>
    </row>
    <row r="4" spans="1:4" ht="15.95" customHeight="1" x14ac:dyDescent="0.2">
      <c r="A4" s="37" t="s">
        <v>61</v>
      </c>
      <c r="B4" s="119" t="s">
        <v>249</v>
      </c>
      <c r="C4" s="120"/>
      <c r="D4" s="121"/>
    </row>
    <row r="5" spans="1:4" ht="15.95" customHeight="1" x14ac:dyDescent="0.2">
      <c r="A5" s="40" t="s">
        <v>71</v>
      </c>
      <c r="B5" s="57">
        <v>4721</v>
      </c>
      <c r="C5" s="43" t="s">
        <v>91</v>
      </c>
      <c r="D5" s="58">
        <v>20160317</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2" t="s">
        <v>89</v>
      </c>
      <c r="B9" s="123"/>
      <c r="C9" s="123"/>
      <c r="D9" s="124"/>
    </row>
    <row r="10" spans="1:4" ht="61.5" customHeight="1" x14ac:dyDescent="0.2">
      <c r="A10" s="137" t="s">
        <v>250</v>
      </c>
      <c r="B10" s="138"/>
      <c r="C10" s="138"/>
      <c r="D10" s="139"/>
    </row>
    <row r="11" spans="1:4" ht="22.5" customHeight="1" x14ac:dyDescent="0.2">
      <c r="A11" s="128" t="s">
        <v>104</v>
      </c>
      <c r="B11" s="129"/>
      <c r="C11" s="129"/>
      <c r="D11" s="130"/>
    </row>
    <row r="12" spans="1:4" ht="20.25" customHeight="1" x14ac:dyDescent="0.2">
      <c r="A12" s="93" t="s">
        <v>105</v>
      </c>
      <c r="B12" s="93" t="s">
        <v>106</v>
      </c>
      <c r="C12" s="94" t="s">
        <v>56</v>
      </c>
      <c r="D12" s="93" t="s">
        <v>107</v>
      </c>
    </row>
    <row r="13" spans="1:4" ht="12.75" customHeight="1" x14ac:dyDescent="0.2">
      <c r="A13" s="95" t="s">
        <v>260</v>
      </c>
      <c r="B13" s="95"/>
      <c r="C13" s="96"/>
      <c r="D13" s="97"/>
    </row>
    <row r="14" spans="1:4" x14ac:dyDescent="0.2">
      <c r="A14" s="95" t="s">
        <v>254</v>
      </c>
      <c r="B14" s="95"/>
      <c r="C14" s="96"/>
      <c r="D14" s="97"/>
    </row>
    <row r="15" spans="1:4" x14ac:dyDescent="0.2">
      <c r="A15" s="95" t="s">
        <v>255</v>
      </c>
      <c r="B15" s="95"/>
      <c r="C15" s="96"/>
      <c r="D15" s="97"/>
    </row>
    <row r="16" spans="1:4" x14ac:dyDescent="0.2">
      <c r="A16" s="95" t="s">
        <v>256</v>
      </c>
      <c r="B16" s="95"/>
      <c r="C16" s="96"/>
      <c r="D16" s="97"/>
    </row>
    <row r="17" spans="1:4" ht="12.75" customHeight="1" x14ac:dyDescent="0.2">
      <c r="A17" s="95" t="s">
        <v>257</v>
      </c>
      <c r="B17" s="95"/>
      <c r="C17" s="96"/>
      <c r="D17" s="97"/>
    </row>
    <row r="18" spans="1:4" x14ac:dyDescent="0.2">
      <c r="A18" s="95" t="s">
        <v>251</v>
      </c>
      <c r="B18" s="95"/>
      <c r="C18" s="96"/>
      <c r="D18" s="97"/>
    </row>
    <row r="19" spans="1:4" x14ac:dyDescent="0.2">
      <c r="A19" s="95" t="s">
        <v>252</v>
      </c>
      <c r="B19" s="95"/>
      <c r="C19" s="96"/>
      <c r="D19" s="97"/>
    </row>
    <row r="20" spans="1:4" ht="12.75" customHeight="1" x14ac:dyDescent="0.2">
      <c r="A20" s="95" t="s">
        <v>258</v>
      </c>
      <c r="B20" s="95"/>
      <c r="C20" s="96"/>
      <c r="D20" s="97"/>
    </row>
    <row r="21" spans="1:4" x14ac:dyDescent="0.2">
      <c r="A21" s="95" t="s">
        <v>259</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1" t="s">
        <v>108</v>
      </c>
      <c r="B38" s="132"/>
      <c r="C38" s="132"/>
      <c r="D38" s="133"/>
    </row>
    <row r="39" spans="1:4" ht="59.25" customHeight="1" x14ac:dyDescent="0.2">
      <c r="A39" s="134"/>
      <c r="B39" s="135"/>
      <c r="C39" s="135"/>
      <c r="D39" s="136"/>
    </row>
    <row r="40" spans="1:4" ht="27" customHeight="1" x14ac:dyDescent="0.2">
      <c r="A40" s="122" t="s">
        <v>92</v>
      </c>
      <c r="B40" s="123"/>
      <c r="C40" s="123"/>
      <c r="D40" s="124"/>
    </row>
    <row r="41" spans="1:4" ht="143.25" customHeight="1" x14ac:dyDescent="0.2">
      <c r="A41" s="125" t="s">
        <v>246</v>
      </c>
      <c r="B41" s="126"/>
      <c r="C41" s="126"/>
      <c r="D41" s="127"/>
    </row>
    <row r="42" spans="1:4" ht="15.95" customHeight="1" x14ac:dyDescent="0.2">
      <c r="A42" s="38" t="s">
        <v>88</v>
      </c>
      <c r="B42" s="75" t="s">
        <v>247</v>
      </c>
      <c r="C42" s="39" t="s">
        <v>90</v>
      </c>
      <c r="D42" s="87">
        <v>42446</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17" activePane="bottomLeft" state="frozen"/>
      <selection pane="bottomLeft" activeCell="B1" sqref="B1:E1"/>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4" t="s">
        <v>85</v>
      </c>
      <c r="C1" s="144"/>
      <c r="D1" s="144"/>
      <c r="E1" s="144"/>
    </row>
    <row r="2" spans="1:6" ht="15.95" customHeight="1" x14ac:dyDescent="0.2">
      <c r="A2" s="37" t="s">
        <v>87</v>
      </c>
      <c r="B2" s="143" t="str">
        <f>Identificação!B3</f>
        <v>SEFAZ Tocantins</v>
      </c>
      <c r="C2" s="141"/>
      <c r="D2" s="141"/>
      <c r="E2" s="142"/>
    </row>
    <row r="3" spans="1:6" ht="15.95" customHeight="1" x14ac:dyDescent="0.2">
      <c r="A3" s="37" t="s">
        <v>61</v>
      </c>
      <c r="B3" s="119" t="str">
        <f>Identificação!B4</f>
        <v>Sistema Tributário - Módulo Arrecação - Pacote Parametrização da Arrecadação</v>
      </c>
      <c r="C3" s="120"/>
      <c r="D3" s="120"/>
      <c r="E3" s="121"/>
    </row>
    <row r="4" spans="1:6" ht="15.95" customHeight="1" x14ac:dyDescent="0.2">
      <c r="A4" s="40" t="s">
        <v>71</v>
      </c>
      <c r="B4" s="57">
        <f>Identificação!B5</f>
        <v>4721</v>
      </c>
      <c r="C4" s="56" t="s">
        <v>91</v>
      </c>
      <c r="D4" s="155">
        <f>Identificação!D5</f>
        <v>20160317</v>
      </c>
      <c r="E4" s="155"/>
    </row>
    <row r="5" spans="1:6" ht="15.95" customHeight="1" x14ac:dyDescent="0.2">
      <c r="A5" s="40" t="s">
        <v>63</v>
      </c>
      <c r="B5" s="41" t="str">
        <f>Identificação!B6</f>
        <v>Contagem de Pontos de Função</v>
      </c>
      <c r="C5" s="55" t="s">
        <v>67</v>
      </c>
      <c r="D5" s="156" t="str">
        <f>Identificação!D6</f>
        <v>Projeto de Desenvolvimento</v>
      </c>
      <c r="E5" s="156"/>
    </row>
    <row r="6" spans="1:6" ht="15.95" customHeight="1" x14ac:dyDescent="0.2">
      <c r="A6" s="40" t="s">
        <v>70</v>
      </c>
      <c r="B6" s="45" t="str">
        <f>Identificação!B7</f>
        <v>Contagem Detalhada</v>
      </c>
      <c r="C6" s="55" t="s">
        <v>96</v>
      </c>
      <c r="D6" s="156" t="str">
        <f>Identificação!D7</f>
        <v>IFPUG v.4.3</v>
      </c>
      <c r="E6" s="156"/>
    </row>
    <row r="7" spans="1:6" ht="15.95" customHeight="1" x14ac:dyDescent="0.2">
      <c r="A7" s="59"/>
      <c r="B7" s="59"/>
      <c r="C7" s="59"/>
      <c r="D7" s="59"/>
      <c r="E7" s="59"/>
    </row>
    <row r="8" spans="1:6" ht="27" customHeight="1" x14ac:dyDescent="0.2">
      <c r="A8" s="145" t="s">
        <v>93</v>
      </c>
      <c r="B8" s="146"/>
      <c r="C8" s="146"/>
      <c r="D8" s="146"/>
      <c r="E8" s="147"/>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55</v>
      </c>
      <c r="C10" s="34">
        <f ca="1">SUMIF('Funções de Dados'!$D$4:$D$156,"ALI",'Funções de Dados'!W4)</f>
        <v>7</v>
      </c>
      <c r="D10" s="34">
        <f ca="1">SUMIF('Funções de Dados'!$D$4:$D$156,"ALI",'Funções de Dados'!X4)</f>
        <v>2</v>
      </c>
      <c r="E10" s="34">
        <f ca="1">SUMIF('Funções de Dados'!$D$4:$D$156,"ALI",'Funções de Dados'!Y4)</f>
        <v>0</v>
      </c>
      <c r="F10" s="24"/>
    </row>
    <row r="11" spans="1:6" ht="15" customHeight="1" x14ac:dyDescent="0.2">
      <c r="A11" s="34" t="s">
        <v>44</v>
      </c>
      <c r="B11" s="34">
        <f>SUMIF('Funções de Dados'!D4:D156,AIE,'Funções de Dados'!L4:L156)</f>
        <v>10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123</v>
      </c>
      <c r="C12" s="34">
        <f ca="1">SUMIF('Funções de Transações'!$D$4:$D$930,"EE",'Funções de Transações'!AB4)</f>
        <v>15</v>
      </c>
      <c r="D12" s="34">
        <f ca="1">SUMIF('Funções de Transações'!$D$4:$D$930,"EE",'Funções de Transações'!AC4)</f>
        <v>5</v>
      </c>
      <c r="E12" s="34">
        <f ca="1">SUMIF('Funções de Transações'!$D$4:$D$930,"EE",'Funções de Transações'!AD4)</f>
        <v>1</v>
      </c>
      <c r="F12" s="24"/>
    </row>
    <row r="13" spans="1:6" ht="15" customHeight="1" x14ac:dyDescent="0.2">
      <c r="A13" s="34" t="s">
        <v>41</v>
      </c>
      <c r="B13" s="34">
        <f>SUMIF('Funções de Transações'!D4:D953,SE,'Funções de Transações'!L4:L953)</f>
        <v>0</v>
      </c>
      <c r="C13" s="34">
        <f ca="1">SUMIF('Funções de Transações'!$D$4:$D$930,"SE",'Funções de Transações'!AB5)</f>
        <v>0</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83</v>
      </c>
      <c r="C14" s="34">
        <f ca="1">SUMIF('Funções de Transações'!$D$4:$D$930,"CE",'Funções de Transações'!AB6)</f>
        <v>15</v>
      </c>
      <c r="D14" s="34">
        <f ca="1">SUMIF('Funções de Transações'!$D$4:$D$930,"CE",'Funções de Transações'!AC6)</f>
        <v>5</v>
      </c>
      <c r="E14" s="34">
        <f ca="1">SUMIF('Funções de Transações'!$D$4:$D$930,"CE",'Funções de Transações'!AD6)</f>
        <v>1</v>
      </c>
      <c r="F14" s="24"/>
    </row>
    <row r="15" spans="1:6" ht="15" customHeight="1" x14ac:dyDescent="0.2">
      <c r="A15" s="51" t="s">
        <v>36</v>
      </c>
      <c r="B15" s="51">
        <f>SUM(B10:B14)</f>
        <v>271</v>
      </c>
      <c r="C15" s="51">
        <f ca="1">SUM(C10:C14)</f>
        <v>37</v>
      </c>
      <c r="D15" s="51">
        <f ca="1">SUM(D10:D14)</f>
        <v>12</v>
      </c>
      <c r="E15" s="51">
        <f ca="1">SUM(E10:E14)</f>
        <v>2</v>
      </c>
      <c r="F15" s="24"/>
    </row>
    <row r="16" spans="1:6" ht="15" customHeight="1" x14ac:dyDescent="0.2">
      <c r="A16" s="48"/>
      <c r="B16" s="49"/>
      <c r="C16" s="49"/>
      <c r="D16" s="49"/>
      <c r="E16" s="50"/>
      <c r="F16" s="24"/>
    </row>
    <row r="17" spans="1:6" ht="15" customHeight="1" x14ac:dyDescent="0.2">
      <c r="A17" s="52" t="s">
        <v>101</v>
      </c>
      <c r="B17" s="70">
        <f>B15</f>
        <v>271</v>
      </c>
      <c r="C17" s="35"/>
      <c r="D17" s="35"/>
      <c r="E17" s="47"/>
      <c r="F17" s="24"/>
    </row>
    <row r="18" spans="1:6" ht="20.25" customHeight="1" x14ac:dyDescent="0.2">
      <c r="A18" s="52"/>
      <c r="B18" s="35"/>
      <c r="C18" s="35"/>
      <c r="D18" s="35"/>
      <c r="E18" s="47"/>
      <c r="F18" s="24"/>
    </row>
    <row r="19" spans="1:6" ht="27" customHeight="1" x14ac:dyDescent="0.2">
      <c r="A19" s="145" t="s">
        <v>95</v>
      </c>
      <c r="B19" s="146"/>
      <c r="C19" s="146"/>
      <c r="D19" s="146"/>
      <c r="E19" s="147"/>
      <c r="F19" s="24"/>
    </row>
    <row r="20" spans="1:6" ht="25.5" customHeight="1" x14ac:dyDescent="0.2">
      <c r="A20" s="63" t="s">
        <v>94</v>
      </c>
      <c r="B20" s="63" t="s">
        <v>103</v>
      </c>
      <c r="C20" s="62" t="s">
        <v>78</v>
      </c>
      <c r="D20" s="151" t="s">
        <v>84</v>
      </c>
      <c r="E20" s="151"/>
      <c r="F20" s="24"/>
    </row>
    <row r="21" spans="1:6" ht="15" customHeight="1" x14ac:dyDescent="0.2">
      <c r="A21" s="36" t="s">
        <v>80</v>
      </c>
      <c r="B21" s="36">
        <f>SUMIF('Funções de Dados'!$C$4:$C$156,"I", 'Funções de Dados'!$L$4:$L$156) + SUMIF('Funções de Transações'!$C$4:$C$953,"I",'Funções de Transações'!$L$4:$L$953)</f>
        <v>271</v>
      </c>
      <c r="C21" s="36">
        <v>1</v>
      </c>
      <c r="D21" s="150">
        <f>C21*B21</f>
        <v>271</v>
      </c>
      <c r="E21" s="150"/>
      <c r="F21" s="24"/>
    </row>
    <row r="22" spans="1:6" ht="15" customHeight="1" x14ac:dyDescent="0.2">
      <c r="A22" s="36" t="s">
        <v>81</v>
      </c>
      <c r="B22" s="36">
        <f>SUMIF('Funções de Dados'!$C$4:$C$156,"A", 'Funções de Dados'!$L$4:$L$156)+SUMIF('Funções de Transações'!$C$4:$C$953,"A",'Funções de Transações'!$L$4:$L$953)</f>
        <v>0</v>
      </c>
      <c r="C22" s="36">
        <v>0.5</v>
      </c>
      <c r="D22" s="150">
        <f>C22*B22</f>
        <v>0</v>
      </c>
      <c r="E22" s="150"/>
      <c r="F22" s="24"/>
    </row>
    <row r="23" spans="1:6" ht="15" customHeight="1" x14ac:dyDescent="0.2">
      <c r="A23" s="36" t="s">
        <v>82</v>
      </c>
      <c r="B23" s="36">
        <f>SUMIF('Funções de Dados'!$C$4:$C$156,"E", 'Funções de Dados'!$L$4:$L$156)+SUMIF('Funções de Transações'!$C$4:$C$953,"E",'Funções de Transações'!$L$4:$L$953)</f>
        <v>0</v>
      </c>
      <c r="C23" s="36">
        <v>0.3</v>
      </c>
      <c r="D23" s="150">
        <f>C23*B23</f>
        <v>0</v>
      </c>
      <c r="E23" s="150"/>
      <c r="F23" s="24"/>
    </row>
    <row r="24" spans="1:6" ht="15" customHeight="1" x14ac:dyDescent="0.2">
      <c r="A24" s="53" t="s">
        <v>100</v>
      </c>
      <c r="B24" s="152">
        <f>SUM(D21:E23)</f>
        <v>271</v>
      </c>
      <c r="C24" s="153"/>
      <c r="D24" s="153"/>
      <c r="E24" s="154"/>
      <c r="F24" s="24"/>
    </row>
    <row r="25" spans="1:6" ht="15" customHeight="1" x14ac:dyDescent="0.2">
      <c r="A25" s="64"/>
      <c r="B25" s="65"/>
      <c r="C25" s="66"/>
      <c r="D25" s="65"/>
      <c r="E25" s="67"/>
      <c r="F25" s="24"/>
    </row>
    <row r="26" spans="1:6" s="8" customFormat="1" x14ac:dyDescent="0.2">
      <c r="A26" s="80" t="s">
        <v>102</v>
      </c>
      <c r="B26" s="148">
        <f>B24</f>
        <v>271</v>
      </c>
      <c r="C26" s="148"/>
      <c r="D26" s="148"/>
      <c r="E26" s="149"/>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AA287"/>
  <sheetViews>
    <sheetView showGridLines="0" zoomScale="80" zoomScaleNormal="80" workbookViewId="0">
      <pane xSplit="2" ySplit="3" topLeftCell="C4" activePane="bottomRight" state="frozen"/>
      <selection pane="topRight" activeCell="B1" sqref="B1"/>
      <selection pane="bottomLeft" activeCell="A4" sqref="A4"/>
      <selection pane="bottomRight" activeCell="B13" sqref="B13"/>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66" t="s">
        <v>76</v>
      </c>
      <c r="B1" s="166"/>
      <c r="C1" s="166"/>
      <c r="D1" s="166"/>
      <c r="E1" s="166"/>
      <c r="F1" s="166"/>
      <c r="G1" s="166"/>
      <c r="H1" s="166"/>
      <c r="I1" s="166"/>
      <c r="J1" s="166"/>
      <c r="K1" s="166"/>
      <c r="L1" s="166"/>
      <c r="M1" s="166"/>
      <c r="N1" s="166"/>
      <c r="O1" s="3"/>
      <c r="P1" s="3"/>
    </row>
    <row r="2" spans="1:25" s="20" customFormat="1" ht="25.5" customHeight="1" x14ac:dyDescent="0.2">
      <c r="A2" s="162" t="s">
        <v>28</v>
      </c>
      <c r="B2" s="162" t="s">
        <v>28</v>
      </c>
      <c r="C2" s="162" t="s">
        <v>2</v>
      </c>
      <c r="D2" s="161" t="s">
        <v>51</v>
      </c>
      <c r="E2" s="162" t="s">
        <v>8</v>
      </c>
      <c r="F2" s="161"/>
      <c r="G2" s="162" t="s">
        <v>7</v>
      </c>
      <c r="H2" s="161"/>
      <c r="I2" s="161" t="s">
        <v>37</v>
      </c>
      <c r="J2" s="161"/>
      <c r="K2" s="161"/>
      <c r="L2" s="162" t="s">
        <v>54</v>
      </c>
      <c r="M2" s="162" t="s">
        <v>58</v>
      </c>
      <c r="N2" s="162" t="s">
        <v>30</v>
      </c>
      <c r="O2" s="12"/>
      <c r="R2" s="157" t="s">
        <v>35</v>
      </c>
      <c r="S2" s="157"/>
      <c r="T2" s="157"/>
    </row>
    <row r="3" spans="1:25" s="20" customFormat="1" ht="18" customHeight="1" x14ac:dyDescent="0.2">
      <c r="A3" s="162"/>
      <c r="B3" s="162"/>
      <c r="C3" s="162"/>
      <c r="D3" s="161"/>
      <c r="E3" s="19" t="s">
        <v>29</v>
      </c>
      <c r="F3" s="19" t="s">
        <v>26</v>
      </c>
      <c r="G3" s="19" t="s">
        <v>29</v>
      </c>
      <c r="H3" s="19" t="s">
        <v>26</v>
      </c>
      <c r="I3" s="18" t="s">
        <v>42</v>
      </c>
      <c r="J3" s="18" t="s">
        <v>43</v>
      </c>
      <c r="K3" s="18" t="s">
        <v>45</v>
      </c>
      <c r="L3" s="162"/>
      <c r="M3" s="162"/>
      <c r="N3" s="162"/>
      <c r="O3" s="12"/>
      <c r="R3" s="26" t="s">
        <v>31</v>
      </c>
      <c r="S3" s="26" t="s">
        <v>34</v>
      </c>
      <c r="T3" s="26" t="s">
        <v>33</v>
      </c>
      <c r="V3" s="17"/>
      <c r="W3" s="26" t="s">
        <v>31</v>
      </c>
      <c r="X3" s="26" t="s">
        <v>34</v>
      </c>
      <c r="Y3" s="26" t="s">
        <v>33</v>
      </c>
    </row>
    <row r="4" spans="1:25" ht="15" customHeight="1" x14ac:dyDescent="0.2">
      <c r="A4" s="33" t="s">
        <v>261</v>
      </c>
      <c r="B4" s="33" t="s">
        <v>264</v>
      </c>
      <c r="C4" s="109" t="s">
        <v>3</v>
      </c>
      <c r="D4" s="14" t="s">
        <v>38</v>
      </c>
      <c r="E4" s="69">
        <v>2</v>
      </c>
      <c r="F4" s="33" t="s">
        <v>109</v>
      </c>
      <c r="G4" s="69">
        <v>12</v>
      </c>
      <c r="H4" s="72" t="s">
        <v>110</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c r="O4" s="8"/>
      <c r="R4" s="20">
        <f>IF(I4="X",1,0)</f>
        <v>1</v>
      </c>
      <c r="S4" s="20">
        <f>IF(J4="X",1,0)</f>
        <v>0</v>
      </c>
      <c r="T4" s="20">
        <f>IF(K4="X",1,0)</f>
        <v>0</v>
      </c>
      <c r="V4" s="27" t="s">
        <v>38</v>
      </c>
      <c r="W4" s="29">
        <f>SUMIF($D$4:$D$287,"ALI",$R$4:$R$287)</f>
        <v>5</v>
      </c>
      <c r="X4" s="29">
        <f>SUMIF($D$4:$D$287,"ALI",$S$4:$S$287)</f>
        <v>2</v>
      </c>
      <c r="Y4" s="29">
        <f>SUMIF($D$4:$D$287,"ALI",$T4:$T$287)</f>
        <v>0</v>
      </c>
    </row>
    <row r="5" spans="1:25" ht="15" customHeight="1" x14ac:dyDescent="0.2">
      <c r="A5" s="33" t="s">
        <v>255</v>
      </c>
      <c r="B5" s="33" t="s">
        <v>262</v>
      </c>
      <c r="C5" s="110" t="s">
        <v>3</v>
      </c>
      <c r="D5" s="69" t="s">
        <v>38</v>
      </c>
      <c r="E5" s="1">
        <v>2</v>
      </c>
      <c r="F5" s="68" t="s">
        <v>111</v>
      </c>
      <c r="G5" s="1">
        <v>12</v>
      </c>
      <c r="H5" s="68" t="s">
        <v>112</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16"/>
      <c r="O5" s="8"/>
      <c r="R5" s="20">
        <f t="shared" ref="R5:R66" si="0">IF(I5="X",1,0)</f>
        <v>1</v>
      </c>
      <c r="S5" s="20">
        <f t="shared" ref="S5:S66" si="1">IF(J5="X",1,0)</f>
        <v>0</v>
      </c>
      <c r="T5" s="20">
        <f t="shared" ref="T5:T66" si="2">IF(K5="X",1,0)</f>
        <v>0</v>
      </c>
      <c r="V5" s="28" t="s">
        <v>44</v>
      </c>
      <c r="W5" s="29">
        <f>SUMIF($D$4:$D$287,"AIE",$R$4:$R$287)</f>
        <v>2</v>
      </c>
      <c r="X5" s="29">
        <f>SUMIF($D$4:$D$287,"AIE",$S$4:$S$287)</f>
        <v>0</v>
      </c>
      <c r="Y5" s="29">
        <f ca="1">SUMIF($D$4:$D$287,"AIE",$T5:$T$287)</f>
        <v>0</v>
      </c>
    </row>
    <row r="6" spans="1:25" ht="15" customHeight="1" x14ac:dyDescent="0.2">
      <c r="A6" s="33" t="s">
        <v>256</v>
      </c>
      <c r="B6" s="33" t="s">
        <v>265</v>
      </c>
      <c r="C6" s="110" t="s">
        <v>3</v>
      </c>
      <c r="D6" s="69" t="s">
        <v>38</v>
      </c>
      <c r="E6" s="1">
        <v>1</v>
      </c>
      <c r="F6" s="69" t="s">
        <v>113</v>
      </c>
      <c r="G6" s="1">
        <v>4</v>
      </c>
      <c r="H6" s="68" t="s">
        <v>114</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113"/>
      <c r="O6" s="8"/>
      <c r="R6" s="20">
        <f t="shared" si="0"/>
        <v>1</v>
      </c>
      <c r="S6" s="20">
        <f t="shared" si="1"/>
        <v>0</v>
      </c>
      <c r="T6" s="20">
        <f t="shared" si="2"/>
        <v>0</v>
      </c>
    </row>
    <row r="7" spans="1:25" ht="15" customHeight="1" x14ac:dyDescent="0.2">
      <c r="A7" s="33" t="s">
        <v>257</v>
      </c>
      <c r="B7" s="72" t="s">
        <v>266</v>
      </c>
      <c r="C7" s="109" t="s">
        <v>3</v>
      </c>
      <c r="D7" s="33" t="s">
        <v>38</v>
      </c>
      <c r="E7" s="91">
        <v>1</v>
      </c>
      <c r="F7" s="68" t="s">
        <v>115</v>
      </c>
      <c r="G7" s="14">
        <v>6</v>
      </c>
      <c r="H7" s="72" t="s">
        <v>116</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14"/>
      <c r="O7" s="8"/>
      <c r="R7" s="20">
        <f t="shared" si="0"/>
        <v>1</v>
      </c>
      <c r="S7" s="20">
        <f t="shared" si="1"/>
        <v>0</v>
      </c>
      <c r="T7" s="20">
        <f t="shared" si="2"/>
        <v>0</v>
      </c>
    </row>
    <row r="8" spans="1:25" ht="15" customHeight="1" x14ac:dyDescent="0.2">
      <c r="A8" s="33" t="s">
        <v>251</v>
      </c>
      <c r="B8" s="33" t="s">
        <v>251</v>
      </c>
      <c r="C8" s="110" t="s">
        <v>3</v>
      </c>
      <c r="D8" s="69" t="s">
        <v>38</v>
      </c>
      <c r="E8" s="1">
        <v>4</v>
      </c>
      <c r="F8" s="68" t="s">
        <v>118</v>
      </c>
      <c r="G8" s="1">
        <v>32</v>
      </c>
      <c r="H8" s="68" t="s">
        <v>119</v>
      </c>
      <c r="I8" s="21" t="str">
        <f t="shared" si="3"/>
        <v/>
      </c>
      <c r="J8" s="21" t="str">
        <f t="shared" si="4"/>
        <v>X</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10</v>
      </c>
      <c r="M8" s="22">
        <f>IF(C8="I",L8*Resumo!$C$21, IF(C8="A",L8*Resumo!$C$22, IF(C8="E",L8*Resumo!$C$23,"")))</f>
        <v>10</v>
      </c>
      <c r="N8" s="114"/>
      <c r="O8" s="8"/>
      <c r="R8" s="20">
        <f t="shared" si="0"/>
        <v>0</v>
      </c>
      <c r="S8" s="20">
        <f t="shared" si="1"/>
        <v>1</v>
      </c>
      <c r="T8" s="20">
        <f t="shared" si="2"/>
        <v>0</v>
      </c>
    </row>
    <row r="9" spans="1:25" ht="15" customHeight="1" x14ac:dyDescent="0.2">
      <c r="A9" s="33" t="s">
        <v>258</v>
      </c>
      <c r="B9" s="33" t="s">
        <v>263</v>
      </c>
      <c r="C9" s="110" t="s">
        <v>3</v>
      </c>
      <c r="D9" s="69" t="s">
        <v>38</v>
      </c>
      <c r="E9" s="1">
        <v>5</v>
      </c>
      <c r="F9" s="68" t="s">
        <v>120</v>
      </c>
      <c r="G9" s="1">
        <v>26</v>
      </c>
      <c r="H9" s="68" t="s">
        <v>121</v>
      </c>
      <c r="I9" s="21" t="str">
        <f t="shared" si="3"/>
        <v/>
      </c>
      <c r="J9" s="21" t="str">
        <f t="shared" si="4"/>
        <v>X</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10</v>
      </c>
      <c r="M9" s="22">
        <f>IF(C9="I",L9*Resumo!$C$21, IF(C9="A",L9*Resumo!$C$22, IF(C9="E",L9*Resumo!$C$23,"")))</f>
        <v>10</v>
      </c>
      <c r="N9" s="114"/>
      <c r="O9" s="8"/>
      <c r="R9" s="20">
        <f t="shared" si="0"/>
        <v>0</v>
      </c>
      <c r="S9" s="20">
        <f t="shared" si="1"/>
        <v>1</v>
      </c>
      <c r="T9" s="20">
        <f t="shared" si="2"/>
        <v>0</v>
      </c>
    </row>
    <row r="10" spans="1:25" ht="15" customHeight="1" x14ac:dyDescent="0.2">
      <c r="A10" s="33" t="s">
        <v>259</v>
      </c>
      <c r="B10" s="33" t="s">
        <v>267</v>
      </c>
      <c r="C10" s="110" t="s">
        <v>3</v>
      </c>
      <c r="D10" s="69" t="s">
        <v>38</v>
      </c>
      <c r="E10" s="1">
        <v>1</v>
      </c>
      <c r="F10" s="82" t="s">
        <v>122</v>
      </c>
      <c r="G10" s="1">
        <v>3</v>
      </c>
      <c r="H10" s="68" t="s">
        <v>123</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22">
        <f>IF(C10="I",L10*Resumo!$C$21, IF(C10="A",L10*Resumo!$C$22, IF(C10="E",L10*Resumo!$C$23,"")))</f>
        <v>7</v>
      </c>
      <c r="N10" s="113"/>
      <c r="O10" s="8"/>
      <c r="R10" s="20">
        <f t="shared" si="0"/>
        <v>1</v>
      </c>
      <c r="S10" s="20">
        <f t="shared" si="1"/>
        <v>0</v>
      </c>
      <c r="T10" s="20">
        <f t="shared" si="2"/>
        <v>0</v>
      </c>
    </row>
    <row r="11" spans="1:25" ht="15" customHeight="1" x14ac:dyDescent="0.2">
      <c r="A11" s="33" t="s">
        <v>252</v>
      </c>
      <c r="B11" s="33" t="s">
        <v>252</v>
      </c>
      <c r="C11" s="110" t="s">
        <v>3</v>
      </c>
      <c r="D11" s="69" t="s">
        <v>44</v>
      </c>
      <c r="E11" s="1">
        <v>1</v>
      </c>
      <c r="F11" s="69" t="s">
        <v>124</v>
      </c>
      <c r="G11" s="1">
        <v>4</v>
      </c>
      <c r="H11" s="31" t="s">
        <v>125</v>
      </c>
      <c r="I11" s="21" t="str">
        <f t="shared" si="3"/>
        <v>X</v>
      </c>
      <c r="J11" s="21" t="str">
        <f t="shared" si="4"/>
        <v/>
      </c>
      <c r="K11" s="21" t="str">
        <f t="shared" si="5"/>
        <v/>
      </c>
      <c r="L11" s="22">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5</v>
      </c>
      <c r="M11" s="22">
        <f>IF(C11="I",L11*Resumo!$C$21, IF(C11="A",L11*Resumo!$C$22, IF(C11="E",L11*Resumo!$C$23,"")))</f>
        <v>5</v>
      </c>
      <c r="N11" s="114"/>
      <c r="O11" s="8"/>
      <c r="R11" s="20">
        <f t="shared" si="0"/>
        <v>1</v>
      </c>
      <c r="S11" s="20">
        <f t="shared" si="1"/>
        <v>0</v>
      </c>
      <c r="T11" s="20">
        <f t="shared" si="2"/>
        <v>0</v>
      </c>
    </row>
    <row r="12" spans="1:25" ht="15" customHeight="1" x14ac:dyDescent="0.2">
      <c r="A12" s="33" t="s">
        <v>254</v>
      </c>
      <c r="B12" s="33" t="s">
        <v>268</v>
      </c>
      <c r="C12" s="110" t="s">
        <v>3</v>
      </c>
      <c r="D12" s="69" t="s">
        <v>44</v>
      </c>
      <c r="E12" s="1">
        <v>2</v>
      </c>
      <c r="F12" s="69" t="s">
        <v>126</v>
      </c>
      <c r="G12" s="1">
        <v>2</v>
      </c>
      <c r="H12" s="69" t="s">
        <v>126</v>
      </c>
      <c r="I12" s="21" t="str">
        <f t="shared" si="3"/>
        <v>X</v>
      </c>
      <c r="J12" s="21" t="str">
        <f t="shared" si="4"/>
        <v/>
      </c>
      <c r="K12" s="21" t="str">
        <f t="shared" si="5"/>
        <v/>
      </c>
      <c r="L12" s="22">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5</v>
      </c>
      <c r="M12" s="22">
        <f>IF(C12="I",L12*Resumo!$C$21, IF(C12="A",L12*Resumo!$C$22, IF(C12="E",L12*Resumo!$C$23,"")))</f>
        <v>5</v>
      </c>
      <c r="N12" s="113"/>
      <c r="O12" s="8"/>
      <c r="R12" s="20">
        <f t="shared" si="0"/>
        <v>1</v>
      </c>
      <c r="S12" s="20">
        <f t="shared" si="1"/>
        <v>0</v>
      </c>
      <c r="T12" s="20">
        <f t="shared" si="2"/>
        <v>0</v>
      </c>
    </row>
    <row r="13" spans="1:25" ht="15" customHeight="1" x14ac:dyDescent="0.2">
      <c r="A13" s="82"/>
      <c r="B13" s="82"/>
      <c r="C13" s="109"/>
      <c r="D13" s="69"/>
      <c r="E13" s="1"/>
      <c r="F13" s="69"/>
      <c r="G13" s="1"/>
      <c r="H13" s="69"/>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5"/>
      <c r="O13" s="8"/>
      <c r="R13" s="20">
        <f t="shared" si="0"/>
        <v>0</v>
      </c>
      <c r="S13" s="20">
        <f t="shared" si="1"/>
        <v>0</v>
      </c>
      <c r="T13" s="20">
        <f t="shared" si="2"/>
        <v>0</v>
      </c>
    </row>
    <row r="14" spans="1:25" ht="15" customHeight="1" x14ac:dyDescent="0.2">
      <c r="A14" s="82"/>
      <c r="B14" s="82"/>
      <c r="C14" s="109"/>
      <c r="D14" s="69"/>
      <c r="E14" s="1"/>
      <c r="F14" s="69"/>
      <c r="G14" s="1"/>
      <c r="H14" s="68"/>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5"/>
      <c r="O14" s="8"/>
      <c r="R14" s="20">
        <f t="shared" si="0"/>
        <v>0</v>
      </c>
      <c r="S14" s="20">
        <f t="shared" si="1"/>
        <v>0</v>
      </c>
      <c r="T14" s="20">
        <f t="shared" si="2"/>
        <v>0</v>
      </c>
    </row>
    <row r="15" spans="1:25" ht="15" customHeight="1" x14ac:dyDescent="0.2">
      <c r="A15" s="33"/>
      <c r="B15" s="33"/>
      <c r="C15" s="109"/>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5"/>
      <c r="O15" s="8"/>
      <c r="R15" s="20">
        <f t="shared" si="0"/>
        <v>0</v>
      </c>
      <c r="S15" s="20">
        <f t="shared" si="1"/>
        <v>0</v>
      </c>
      <c r="T15" s="20">
        <f t="shared" si="2"/>
        <v>0</v>
      </c>
    </row>
    <row r="16" spans="1:25" ht="15" customHeight="1" x14ac:dyDescent="0.2">
      <c r="A16" s="33"/>
      <c r="B16" s="33"/>
      <c r="C16" s="109"/>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5"/>
      <c r="O16" s="8"/>
      <c r="R16" s="20">
        <f t="shared" si="0"/>
        <v>0</v>
      </c>
      <c r="S16" s="20">
        <f t="shared" si="1"/>
        <v>0</v>
      </c>
      <c r="T16" s="20">
        <f t="shared" si="2"/>
        <v>0</v>
      </c>
    </row>
    <row r="17" spans="1:20" ht="15" customHeight="1" x14ac:dyDescent="0.2">
      <c r="A17" s="69"/>
      <c r="B17" s="69"/>
      <c r="C17" s="109"/>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5"/>
      <c r="O17" s="8"/>
      <c r="R17" s="20">
        <f t="shared" si="0"/>
        <v>0</v>
      </c>
      <c r="S17" s="20">
        <f t="shared" si="1"/>
        <v>0</v>
      </c>
      <c r="T17" s="20">
        <f t="shared" si="2"/>
        <v>0</v>
      </c>
    </row>
    <row r="18" spans="1:20" ht="15" customHeight="1" x14ac:dyDescent="0.2">
      <c r="A18" s="69"/>
      <c r="B18" s="69"/>
      <c r="C18" s="109"/>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5"/>
      <c r="O18" s="8"/>
      <c r="R18" s="20">
        <f t="shared" si="0"/>
        <v>0</v>
      </c>
      <c r="S18" s="20">
        <f t="shared" si="1"/>
        <v>0</v>
      </c>
      <c r="T18" s="20">
        <f t="shared" si="2"/>
        <v>0</v>
      </c>
    </row>
    <row r="19" spans="1:20" ht="15" customHeight="1" x14ac:dyDescent="0.2">
      <c r="A19" s="1"/>
      <c r="B19" s="1"/>
      <c r="C19" s="109"/>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5"/>
      <c r="O19" s="8"/>
      <c r="R19" s="20">
        <f t="shared" si="0"/>
        <v>0</v>
      </c>
      <c r="S19" s="20">
        <f t="shared" si="1"/>
        <v>0</v>
      </c>
      <c r="T19" s="20">
        <f t="shared" si="2"/>
        <v>0</v>
      </c>
    </row>
    <row r="20" spans="1:20" ht="15" customHeight="1" x14ac:dyDescent="0.2">
      <c r="A20" s="1"/>
      <c r="B20" s="1"/>
      <c r="C20" s="109"/>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5"/>
      <c r="O20" s="8"/>
      <c r="R20" s="20">
        <f t="shared" si="0"/>
        <v>0</v>
      </c>
      <c r="S20" s="20">
        <f t="shared" si="1"/>
        <v>0</v>
      </c>
      <c r="T20" s="20">
        <f t="shared" si="2"/>
        <v>0</v>
      </c>
    </row>
    <row r="21" spans="1:20" ht="15" customHeight="1" x14ac:dyDescent="0.2">
      <c r="A21" s="1"/>
      <c r="B21" s="1"/>
      <c r="C21" s="109"/>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5"/>
      <c r="O21" s="8"/>
      <c r="R21" s="20">
        <f t="shared" si="0"/>
        <v>0</v>
      </c>
      <c r="S21" s="20">
        <f t="shared" si="1"/>
        <v>0</v>
      </c>
      <c r="T21" s="20">
        <f t="shared" si="2"/>
        <v>0</v>
      </c>
    </row>
    <row r="22" spans="1:20" ht="15" customHeight="1" x14ac:dyDescent="0.2">
      <c r="A22" s="1"/>
      <c r="B22" s="1"/>
      <c r="C22" s="109"/>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5"/>
      <c r="O22" s="8"/>
      <c r="R22" s="20">
        <f t="shared" si="0"/>
        <v>0</v>
      </c>
      <c r="S22" s="20">
        <f t="shared" si="1"/>
        <v>0</v>
      </c>
      <c r="T22" s="20">
        <f t="shared" si="2"/>
        <v>0</v>
      </c>
    </row>
    <row r="23" spans="1:20" ht="15" customHeight="1" x14ac:dyDescent="0.2">
      <c r="A23" s="1"/>
      <c r="B23" s="1"/>
      <c r="C23" s="109"/>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5"/>
      <c r="R23" s="20">
        <f t="shared" si="0"/>
        <v>0</v>
      </c>
      <c r="S23" s="20">
        <f t="shared" si="1"/>
        <v>0</v>
      </c>
      <c r="T23" s="20">
        <f t="shared" si="2"/>
        <v>0</v>
      </c>
    </row>
    <row r="24" spans="1:20" ht="15" customHeight="1" x14ac:dyDescent="0.2">
      <c r="A24" s="1"/>
      <c r="B24" s="1"/>
      <c r="C24" s="109"/>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5"/>
      <c r="R24" s="20">
        <f t="shared" si="0"/>
        <v>0</v>
      </c>
      <c r="S24" s="20">
        <f t="shared" si="1"/>
        <v>0</v>
      </c>
      <c r="T24" s="20">
        <f t="shared" si="2"/>
        <v>0</v>
      </c>
    </row>
    <row r="25" spans="1:20" ht="15" customHeight="1" x14ac:dyDescent="0.2">
      <c r="A25" s="1"/>
      <c r="B25" s="1"/>
      <c r="C25" s="109"/>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5"/>
      <c r="R25" s="20">
        <f t="shared" si="0"/>
        <v>0</v>
      </c>
      <c r="S25" s="20">
        <f t="shared" si="1"/>
        <v>0</v>
      </c>
      <c r="T25" s="20">
        <f t="shared" si="2"/>
        <v>0</v>
      </c>
    </row>
    <row r="26" spans="1:20" ht="15" customHeight="1" x14ac:dyDescent="0.2">
      <c r="A26" s="1"/>
      <c r="B26" s="1"/>
      <c r="C26" s="109"/>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5"/>
      <c r="R26" s="20">
        <f t="shared" si="0"/>
        <v>0</v>
      </c>
      <c r="S26" s="20">
        <f t="shared" si="1"/>
        <v>0</v>
      </c>
      <c r="T26" s="20">
        <f t="shared" si="2"/>
        <v>0</v>
      </c>
    </row>
    <row r="27" spans="1:20" ht="15" customHeight="1" x14ac:dyDescent="0.2">
      <c r="A27" s="1"/>
      <c r="B27" s="1"/>
      <c r="C27" s="109"/>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5"/>
      <c r="Q27" s="8"/>
      <c r="R27" s="20">
        <f t="shared" si="0"/>
        <v>0</v>
      </c>
      <c r="S27" s="20">
        <f t="shared" si="1"/>
        <v>0</v>
      </c>
      <c r="T27" s="20">
        <f t="shared" si="2"/>
        <v>0</v>
      </c>
    </row>
    <row r="28" spans="1:20" ht="15" customHeight="1" x14ac:dyDescent="0.2">
      <c r="A28" s="1"/>
      <c r="B28" s="1"/>
      <c r="C28" s="109"/>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5"/>
      <c r="Q28" s="8"/>
      <c r="R28" s="20">
        <f t="shared" si="0"/>
        <v>0</v>
      </c>
      <c r="S28" s="20">
        <f t="shared" si="1"/>
        <v>0</v>
      </c>
      <c r="T28" s="20">
        <f t="shared" si="2"/>
        <v>0</v>
      </c>
    </row>
    <row r="29" spans="1:20" ht="15" customHeight="1" x14ac:dyDescent="0.2">
      <c r="A29" s="1"/>
      <c r="B29" s="1"/>
      <c r="C29" s="109"/>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5"/>
      <c r="Q29" s="8"/>
      <c r="R29" s="20">
        <f t="shared" si="0"/>
        <v>0</v>
      </c>
      <c r="S29" s="20">
        <f t="shared" si="1"/>
        <v>0</v>
      </c>
      <c r="T29" s="20">
        <f t="shared" si="2"/>
        <v>0</v>
      </c>
    </row>
    <row r="30" spans="1:20" ht="15" customHeight="1" x14ac:dyDescent="0.2">
      <c r="A30" s="1"/>
      <c r="B30" s="1"/>
      <c r="C30" s="109"/>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5"/>
      <c r="Q30" s="8"/>
      <c r="R30" s="20">
        <f t="shared" si="0"/>
        <v>0</v>
      </c>
      <c r="S30" s="20">
        <f t="shared" si="1"/>
        <v>0</v>
      </c>
      <c r="T30" s="20">
        <f t="shared" si="2"/>
        <v>0</v>
      </c>
    </row>
    <row r="31" spans="1:20" ht="15" customHeight="1" x14ac:dyDescent="0.2">
      <c r="A31" s="1"/>
      <c r="B31" s="1"/>
      <c r="C31" s="109"/>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5"/>
      <c r="Q31" s="8"/>
      <c r="R31" s="20">
        <f t="shared" si="0"/>
        <v>0</v>
      </c>
      <c r="S31" s="20">
        <f t="shared" si="1"/>
        <v>0</v>
      </c>
      <c r="T31" s="20">
        <f t="shared" si="2"/>
        <v>0</v>
      </c>
    </row>
    <row r="32" spans="1:20" ht="15" customHeight="1" x14ac:dyDescent="0.2">
      <c r="A32" s="1"/>
      <c r="B32" s="1"/>
      <c r="C32" s="109"/>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5"/>
      <c r="Q32" s="8"/>
      <c r="R32" s="20">
        <f t="shared" si="0"/>
        <v>0</v>
      </c>
      <c r="S32" s="20">
        <f t="shared" si="1"/>
        <v>0</v>
      </c>
      <c r="T32" s="20">
        <f t="shared" si="2"/>
        <v>0</v>
      </c>
    </row>
    <row r="33" spans="1:20" ht="15" customHeight="1" x14ac:dyDescent="0.2">
      <c r="A33" s="1"/>
      <c r="B33" s="1"/>
      <c r="C33" s="109"/>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5"/>
      <c r="Q33" s="8"/>
      <c r="R33" s="20">
        <f t="shared" si="0"/>
        <v>0</v>
      </c>
      <c r="S33" s="20">
        <f t="shared" si="1"/>
        <v>0</v>
      </c>
      <c r="T33" s="20">
        <f t="shared" si="2"/>
        <v>0</v>
      </c>
    </row>
    <row r="34" spans="1:20" ht="15" customHeight="1" x14ac:dyDescent="0.2">
      <c r="A34" s="1"/>
      <c r="B34" s="1"/>
      <c r="C34" s="109"/>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5"/>
      <c r="Q34" s="8"/>
      <c r="R34" s="20">
        <f t="shared" si="0"/>
        <v>0</v>
      </c>
      <c r="S34" s="20">
        <f t="shared" si="1"/>
        <v>0</v>
      </c>
      <c r="T34" s="20">
        <f t="shared" si="2"/>
        <v>0</v>
      </c>
    </row>
    <row r="35" spans="1:20" ht="15" customHeight="1" x14ac:dyDescent="0.2">
      <c r="A35" s="1"/>
      <c r="B35" s="1"/>
      <c r="C35" s="109"/>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5"/>
      <c r="Q35" s="8"/>
      <c r="R35" s="20">
        <f t="shared" si="0"/>
        <v>0</v>
      </c>
      <c r="S35" s="20">
        <f t="shared" si="1"/>
        <v>0</v>
      </c>
      <c r="T35" s="20">
        <f t="shared" si="2"/>
        <v>0</v>
      </c>
    </row>
    <row r="36" spans="1:20" ht="15" customHeight="1" x14ac:dyDescent="0.2">
      <c r="A36" s="1"/>
      <c r="B36" s="1"/>
      <c r="C36" s="109"/>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5"/>
      <c r="Q36" s="8"/>
      <c r="R36" s="20">
        <f t="shared" si="0"/>
        <v>0</v>
      </c>
      <c r="S36" s="20">
        <f t="shared" si="1"/>
        <v>0</v>
      </c>
      <c r="T36" s="20">
        <f t="shared" si="2"/>
        <v>0</v>
      </c>
    </row>
    <row r="37" spans="1:20" ht="15" customHeight="1" x14ac:dyDescent="0.2">
      <c r="A37" s="1"/>
      <c r="B37" s="1"/>
      <c r="C37" s="109"/>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5"/>
      <c r="Q37" s="8"/>
      <c r="R37" s="20">
        <f t="shared" si="0"/>
        <v>0</v>
      </c>
      <c r="S37" s="20">
        <f t="shared" si="1"/>
        <v>0</v>
      </c>
      <c r="T37" s="20">
        <f t="shared" si="2"/>
        <v>0</v>
      </c>
    </row>
    <row r="38" spans="1:20" ht="15" customHeight="1" x14ac:dyDescent="0.2">
      <c r="A38" s="1"/>
      <c r="B38" s="1"/>
      <c r="C38" s="109"/>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5"/>
      <c r="Q38" s="8"/>
      <c r="R38" s="20">
        <f t="shared" si="0"/>
        <v>0</v>
      </c>
      <c r="S38" s="20">
        <f t="shared" si="1"/>
        <v>0</v>
      </c>
      <c r="T38" s="20">
        <f t="shared" si="2"/>
        <v>0</v>
      </c>
    </row>
    <row r="39" spans="1:20" ht="15" customHeight="1" x14ac:dyDescent="0.2">
      <c r="A39" s="1"/>
      <c r="B39" s="1"/>
      <c r="C39" s="109"/>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5"/>
      <c r="Q39" s="8"/>
      <c r="R39" s="20">
        <f t="shared" si="0"/>
        <v>0</v>
      </c>
      <c r="S39" s="20">
        <f t="shared" si="1"/>
        <v>0</v>
      </c>
      <c r="T39" s="20">
        <f t="shared" si="2"/>
        <v>0</v>
      </c>
    </row>
    <row r="40" spans="1:20" ht="15" customHeight="1" x14ac:dyDescent="0.2">
      <c r="A40" s="1"/>
      <c r="B40" s="1"/>
      <c r="C40" s="109"/>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5"/>
      <c r="Q40" s="8"/>
      <c r="R40" s="20">
        <f t="shared" si="0"/>
        <v>0</v>
      </c>
      <c r="S40" s="20">
        <f t="shared" si="1"/>
        <v>0</v>
      </c>
      <c r="T40" s="20">
        <f t="shared" si="2"/>
        <v>0</v>
      </c>
    </row>
    <row r="41" spans="1:20" ht="15" customHeight="1" x14ac:dyDescent="0.2">
      <c r="A41" s="1"/>
      <c r="B41" s="1"/>
      <c r="C41" s="109"/>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5"/>
      <c r="Q41" s="8"/>
      <c r="R41" s="20">
        <f t="shared" si="0"/>
        <v>0</v>
      </c>
      <c r="S41" s="20">
        <f t="shared" si="1"/>
        <v>0</v>
      </c>
      <c r="T41" s="20">
        <f t="shared" si="2"/>
        <v>0</v>
      </c>
    </row>
    <row r="42" spans="1:20" ht="15" customHeight="1" x14ac:dyDescent="0.2">
      <c r="A42" s="1"/>
      <c r="B42" s="1"/>
      <c r="C42" s="109"/>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5"/>
      <c r="Q42" s="8"/>
      <c r="R42" s="20">
        <f t="shared" si="0"/>
        <v>0</v>
      </c>
      <c r="S42" s="20">
        <f t="shared" si="1"/>
        <v>0</v>
      </c>
      <c r="T42" s="20">
        <f t="shared" si="2"/>
        <v>0</v>
      </c>
    </row>
    <row r="43" spans="1:20" ht="15" customHeight="1" x14ac:dyDescent="0.2">
      <c r="A43" s="1"/>
      <c r="B43" s="1"/>
      <c r="C43" s="109"/>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5"/>
      <c r="Q43" s="8"/>
      <c r="R43" s="20">
        <f t="shared" si="0"/>
        <v>0</v>
      </c>
      <c r="S43" s="20">
        <f t="shared" si="1"/>
        <v>0</v>
      </c>
      <c r="T43" s="20">
        <f t="shared" si="2"/>
        <v>0</v>
      </c>
    </row>
    <row r="44" spans="1:20" ht="15" customHeight="1" x14ac:dyDescent="0.2">
      <c r="A44" s="1"/>
      <c r="B44" s="1"/>
      <c r="C44" s="109"/>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5"/>
      <c r="Q44" s="8"/>
      <c r="R44" s="20">
        <f t="shared" si="0"/>
        <v>0</v>
      </c>
      <c r="S44" s="20">
        <f t="shared" si="1"/>
        <v>0</v>
      </c>
      <c r="T44" s="20">
        <f t="shared" si="2"/>
        <v>0</v>
      </c>
    </row>
    <row r="45" spans="1:20" ht="15" customHeight="1" x14ac:dyDescent="0.2">
      <c r="A45" s="1"/>
      <c r="B45" s="1"/>
      <c r="C45" s="109"/>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5"/>
      <c r="Q45" s="8"/>
      <c r="R45" s="20">
        <f t="shared" si="0"/>
        <v>0</v>
      </c>
      <c r="S45" s="20">
        <f t="shared" si="1"/>
        <v>0</v>
      </c>
      <c r="T45" s="20">
        <f t="shared" si="2"/>
        <v>0</v>
      </c>
    </row>
    <row r="46" spans="1:20" ht="15" customHeight="1" x14ac:dyDescent="0.2">
      <c r="A46" s="1"/>
      <c r="B46" s="1"/>
      <c r="C46" s="109"/>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5"/>
      <c r="Q46" s="8"/>
      <c r="R46" s="20">
        <f t="shared" si="0"/>
        <v>0</v>
      </c>
      <c r="S46" s="20">
        <f t="shared" si="1"/>
        <v>0</v>
      </c>
      <c r="T46" s="20">
        <f t="shared" si="2"/>
        <v>0</v>
      </c>
    </row>
    <row r="47" spans="1:20" ht="15" customHeight="1" x14ac:dyDescent="0.2">
      <c r="A47" s="1"/>
      <c r="B47" s="1"/>
      <c r="C47" s="109"/>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5"/>
      <c r="Q47" s="8"/>
      <c r="R47" s="20">
        <f t="shared" si="0"/>
        <v>0</v>
      </c>
      <c r="S47" s="20">
        <f t="shared" si="1"/>
        <v>0</v>
      </c>
      <c r="T47" s="20">
        <f t="shared" si="2"/>
        <v>0</v>
      </c>
    </row>
    <row r="48" spans="1:20" ht="15" customHeight="1" x14ac:dyDescent="0.2">
      <c r="A48" s="1"/>
      <c r="B48" s="1"/>
      <c r="C48" s="109"/>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5"/>
      <c r="Q48" s="8"/>
      <c r="R48" s="20">
        <f t="shared" si="0"/>
        <v>0</v>
      </c>
      <c r="S48" s="20">
        <f t="shared" si="1"/>
        <v>0</v>
      </c>
      <c r="T48" s="20">
        <f t="shared" si="2"/>
        <v>0</v>
      </c>
    </row>
    <row r="49" spans="1:20" ht="15" customHeight="1" x14ac:dyDescent="0.2">
      <c r="A49" s="1"/>
      <c r="B49" s="1"/>
      <c r="C49" s="109"/>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5"/>
      <c r="Q49" s="8"/>
      <c r="R49" s="20">
        <f t="shared" si="0"/>
        <v>0</v>
      </c>
      <c r="S49" s="20">
        <f t="shared" si="1"/>
        <v>0</v>
      </c>
      <c r="T49" s="20">
        <f t="shared" si="2"/>
        <v>0</v>
      </c>
    </row>
    <row r="50" spans="1:20" ht="15" customHeight="1" x14ac:dyDescent="0.2">
      <c r="A50" s="1"/>
      <c r="B50" s="1"/>
      <c r="C50" s="109"/>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5"/>
      <c r="Q50" s="8"/>
      <c r="R50" s="20">
        <f t="shared" si="0"/>
        <v>0</v>
      </c>
      <c r="S50" s="20">
        <f t="shared" si="1"/>
        <v>0</v>
      </c>
      <c r="T50" s="20">
        <f t="shared" si="2"/>
        <v>0</v>
      </c>
    </row>
    <row r="51" spans="1:20" ht="15" customHeight="1" x14ac:dyDescent="0.2">
      <c r="A51" s="1"/>
      <c r="B51" s="1"/>
      <c r="C51" s="109"/>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5"/>
      <c r="Q51" s="8"/>
      <c r="R51" s="20">
        <f t="shared" si="0"/>
        <v>0</v>
      </c>
      <c r="S51" s="20">
        <f t="shared" si="1"/>
        <v>0</v>
      </c>
      <c r="T51" s="20">
        <f t="shared" si="2"/>
        <v>0</v>
      </c>
    </row>
    <row r="52" spans="1:20" ht="15" customHeight="1" x14ac:dyDescent="0.2">
      <c r="A52" s="1"/>
      <c r="B52" s="1"/>
      <c r="C52" s="109"/>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5"/>
      <c r="Q52" s="8"/>
      <c r="R52" s="20">
        <f t="shared" si="0"/>
        <v>0</v>
      </c>
      <c r="S52" s="20">
        <f t="shared" si="1"/>
        <v>0</v>
      </c>
      <c r="T52" s="20">
        <f t="shared" si="2"/>
        <v>0</v>
      </c>
    </row>
    <row r="53" spans="1:20" ht="15" customHeight="1" x14ac:dyDescent="0.2">
      <c r="A53" s="1"/>
      <c r="B53" s="1"/>
      <c r="C53" s="109"/>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5"/>
      <c r="Q53" s="8"/>
      <c r="R53" s="20">
        <f t="shared" si="0"/>
        <v>0</v>
      </c>
      <c r="S53" s="20">
        <f t="shared" si="1"/>
        <v>0</v>
      </c>
      <c r="T53" s="20">
        <f t="shared" si="2"/>
        <v>0</v>
      </c>
    </row>
    <row r="54" spans="1:20" ht="15" customHeight="1" x14ac:dyDescent="0.2">
      <c r="A54" s="1"/>
      <c r="B54" s="1"/>
      <c r="C54" s="109"/>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5"/>
      <c r="Q54" s="8"/>
      <c r="R54" s="20">
        <f t="shared" si="0"/>
        <v>0</v>
      </c>
      <c r="S54" s="20">
        <f t="shared" si="1"/>
        <v>0</v>
      </c>
      <c r="T54" s="20">
        <f t="shared" si="2"/>
        <v>0</v>
      </c>
    </row>
    <row r="55" spans="1:20" ht="15" customHeight="1" x14ac:dyDescent="0.2">
      <c r="A55" s="1"/>
      <c r="B55" s="1"/>
      <c r="C55" s="109"/>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5"/>
      <c r="Q55" s="8"/>
      <c r="R55" s="20">
        <f t="shared" si="0"/>
        <v>0</v>
      </c>
      <c r="S55" s="20">
        <f t="shared" si="1"/>
        <v>0</v>
      </c>
      <c r="T55" s="20">
        <f t="shared" si="2"/>
        <v>0</v>
      </c>
    </row>
    <row r="56" spans="1:20" ht="15" customHeight="1" x14ac:dyDescent="0.2">
      <c r="A56" s="1"/>
      <c r="B56" s="1"/>
      <c r="C56" s="109"/>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5"/>
      <c r="Q56" s="8"/>
      <c r="R56" s="20">
        <f t="shared" si="0"/>
        <v>0</v>
      </c>
      <c r="S56" s="20">
        <f t="shared" si="1"/>
        <v>0</v>
      </c>
      <c r="T56" s="20">
        <f t="shared" si="2"/>
        <v>0</v>
      </c>
    </row>
    <row r="57" spans="1:20" ht="15" customHeight="1" x14ac:dyDescent="0.2">
      <c r="A57" s="1"/>
      <c r="B57" s="1"/>
      <c r="C57" s="109"/>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5"/>
      <c r="Q57" s="8"/>
      <c r="R57" s="20">
        <f t="shared" si="0"/>
        <v>0</v>
      </c>
      <c r="S57" s="20">
        <f t="shared" si="1"/>
        <v>0</v>
      </c>
      <c r="T57" s="20">
        <f t="shared" si="2"/>
        <v>0</v>
      </c>
    </row>
    <row r="58" spans="1:20" ht="15" customHeight="1" x14ac:dyDescent="0.2">
      <c r="A58" s="1"/>
      <c r="B58" s="1"/>
      <c r="C58" s="109"/>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5"/>
      <c r="Q58" s="8"/>
      <c r="R58" s="20">
        <f t="shared" si="0"/>
        <v>0</v>
      </c>
      <c r="S58" s="20">
        <f t="shared" si="1"/>
        <v>0</v>
      </c>
      <c r="T58" s="20">
        <f t="shared" si="2"/>
        <v>0</v>
      </c>
    </row>
    <row r="59" spans="1:20" ht="15" customHeight="1" x14ac:dyDescent="0.2">
      <c r="A59" s="1"/>
      <c r="B59" s="1"/>
      <c r="C59" s="109"/>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5"/>
      <c r="Q59" s="8"/>
      <c r="R59" s="20">
        <f t="shared" si="0"/>
        <v>0</v>
      </c>
      <c r="S59" s="20">
        <f t="shared" si="1"/>
        <v>0</v>
      </c>
      <c r="T59" s="20">
        <f t="shared" si="2"/>
        <v>0</v>
      </c>
    </row>
    <row r="60" spans="1:20" ht="15" customHeight="1" x14ac:dyDescent="0.2">
      <c r="A60" s="1"/>
      <c r="B60" s="1"/>
      <c r="C60" s="109"/>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5"/>
      <c r="Q60" s="8"/>
      <c r="R60" s="20">
        <f t="shared" si="0"/>
        <v>0</v>
      </c>
      <c r="S60" s="20">
        <f t="shared" si="1"/>
        <v>0</v>
      </c>
      <c r="T60" s="20">
        <f t="shared" si="2"/>
        <v>0</v>
      </c>
    </row>
    <row r="61" spans="1:20" ht="15" customHeight="1" x14ac:dyDescent="0.2">
      <c r="A61" s="1"/>
      <c r="B61" s="1"/>
      <c r="C61" s="109"/>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5"/>
      <c r="Q61" s="8"/>
      <c r="R61" s="20">
        <f t="shared" si="0"/>
        <v>0</v>
      </c>
      <c r="S61" s="20">
        <f t="shared" si="1"/>
        <v>0</v>
      </c>
      <c r="T61" s="20">
        <f t="shared" si="2"/>
        <v>0</v>
      </c>
    </row>
    <row r="62" spans="1:20" ht="15" customHeight="1" x14ac:dyDescent="0.2">
      <c r="A62" s="1"/>
      <c r="B62" s="1"/>
      <c r="C62" s="109"/>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5"/>
      <c r="Q62" s="8"/>
      <c r="R62" s="20">
        <f t="shared" si="0"/>
        <v>0</v>
      </c>
      <c r="S62" s="20">
        <f t="shared" si="1"/>
        <v>0</v>
      </c>
      <c r="T62" s="20">
        <f t="shared" si="2"/>
        <v>0</v>
      </c>
    </row>
    <row r="63" spans="1:20" ht="15" customHeight="1" x14ac:dyDescent="0.2">
      <c r="A63" s="1"/>
      <c r="B63" s="1"/>
      <c r="C63" s="109"/>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5"/>
      <c r="Q63" s="8"/>
      <c r="R63" s="20">
        <f t="shared" si="0"/>
        <v>0</v>
      </c>
      <c r="S63" s="20">
        <f t="shared" si="1"/>
        <v>0</v>
      </c>
      <c r="T63" s="20">
        <f t="shared" si="2"/>
        <v>0</v>
      </c>
    </row>
    <row r="64" spans="1:20" ht="15" customHeight="1" x14ac:dyDescent="0.2">
      <c r="A64" s="1"/>
      <c r="B64" s="1"/>
      <c r="C64" s="109"/>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5"/>
      <c r="Q64" s="8"/>
      <c r="R64" s="20">
        <f t="shared" si="0"/>
        <v>0</v>
      </c>
      <c r="S64" s="20">
        <f t="shared" si="1"/>
        <v>0</v>
      </c>
      <c r="T64" s="20">
        <f t="shared" si="2"/>
        <v>0</v>
      </c>
    </row>
    <row r="65" spans="1:20" ht="15" customHeight="1" x14ac:dyDescent="0.2">
      <c r="A65" s="1"/>
      <c r="B65" s="1"/>
      <c r="C65" s="109"/>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5"/>
      <c r="Q65" s="8"/>
      <c r="R65" s="20">
        <f t="shared" si="0"/>
        <v>0</v>
      </c>
      <c r="S65" s="20">
        <f t="shared" si="1"/>
        <v>0</v>
      </c>
      <c r="T65" s="20">
        <f t="shared" si="2"/>
        <v>0</v>
      </c>
    </row>
    <row r="66" spans="1:20" ht="15" customHeight="1" x14ac:dyDescent="0.2">
      <c r="A66" s="1"/>
      <c r="B66" s="1"/>
      <c r="C66" s="109"/>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5"/>
      <c r="Q66" s="8"/>
      <c r="R66" s="20">
        <f t="shared" si="0"/>
        <v>0</v>
      </c>
      <c r="S66" s="20">
        <f t="shared" si="1"/>
        <v>0</v>
      </c>
      <c r="T66" s="20">
        <f t="shared" si="2"/>
        <v>0</v>
      </c>
    </row>
    <row r="67" spans="1:20" ht="15" customHeight="1" x14ac:dyDescent="0.2">
      <c r="A67" s="1"/>
      <c r="B67" s="1"/>
      <c r="C67" s="109"/>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5"/>
      <c r="Q67" s="8"/>
      <c r="R67" s="20">
        <f t="shared" ref="R67:T130" si="9">IF(I67="X",1,0)</f>
        <v>0</v>
      </c>
      <c r="S67" s="20">
        <f t="shared" si="9"/>
        <v>0</v>
      </c>
      <c r="T67" s="20">
        <f t="shared" si="9"/>
        <v>0</v>
      </c>
    </row>
    <row r="68" spans="1:20" ht="15" customHeight="1" x14ac:dyDescent="0.2">
      <c r="A68" s="1"/>
      <c r="B68" s="1"/>
      <c r="C68" s="109"/>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5"/>
      <c r="Q68" s="4"/>
      <c r="R68" s="20">
        <f t="shared" si="9"/>
        <v>0</v>
      </c>
      <c r="S68" s="20">
        <f t="shared" si="9"/>
        <v>0</v>
      </c>
      <c r="T68" s="20">
        <f t="shared" si="9"/>
        <v>0</v>
      </c>
    </row>
    <row r="69" spans="1:20" ht="15" customHeight="1" x14ac:dyDescent="0.2">
      <c r="A69" s="1"/>
      <c r="B69" s="1"/>
      <c r="C69" s="109"/>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5"/>
      <c r="Q69" s="8"/>
      <c r="R69" s="20">
        <f t="shared" si="9"/>
        <v>0</v>
      </c>
      <c r="S69" s="20">
        <f t="shared" si="9"/>
        <v>0</v>
      </c>
      <c r="T69" s="20">
        <f t="shared" si="9"/>
        <v>0</v>
      </c>
    </row>
    <row r="70" spans="1:20" ht="15" customHeight="1" x14ac:dyDescent="0.2">
      <c r="A70" s="1"/>
      <c r="B70" s="1"/>
      <c r="C70" s="109"/>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5"/>
      <c r="Q70" s="8"/>
      <c r="R70" s="20">
        <f t="shared" si="9"/>
        <v>0</v>
      </c>
      <c r="S70" s="20">
        <f t="shared" si="9"/>
        <v>0</v>
      </c>
      <c r="T70" s="20">
        <f t="shared" si="9"/>
        <v>0</v>
      </c>
    </row>
    <row r="71" spans="1:20" ht="15" customHeight="1" x14ac:dyDescent="0.2">
      <c r="A71" s="1"/>
      <c r="B71" s="1"/>
      <c r="C71" s="109"/>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5"/>
      <c r="Q71" s="8"/>
      <c r="R71" s="20">
        <f t="shared" si="9"/>
        <v>0</v>
      </c>
      <c r="S71" s="20">
        <f t="shared" si="9"/>
        <v>0</v>
      </c>
      <c r="T71" s="20">
        <f t="shared" si="9"/>
        <v>0</v>
      </c>
    </row>
    <row r="72" spans="1:20" ht="15" customHeight="1" x14ac:dyDescent="0.2">
      <c r="A72" s="1"/>
      <c r="B72" s="1"/>
      <c r="C72" s="109"/>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5"/>
      <c r="Q72" s="8"/>
      <c r="R72" s="20">
        <f t="shared" si="9"/>
        <v>0</v>
      </c>
      <c r="S72" s="20">
        <f t="shared" si="9"/>
        <v>0</v>
      </c>
      <c r="T72" s="20">
        <f t="shared" si="9"/>
        <v>0</v>
      </c>
    </row>
    <row r="73" spans="1:20" ht="15" customHeight="1" x14ac:dyDescent="0.2">
      <c r="A73" s="1"/>
      <c r="B73" s="1"/>
      <c r="C73" s="109"/>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5"/>
      <c r="Q73" s="8"/>
      <c r="R73" s="20">
        <f t="shared" si="9"/>
        <v>0</v>
      </c>
      <c r="S73" s="20">
        <f t="shared" si="9"/>
        <v>0</v>
      </c>
      <c r="T73" s="20">
        <f t="shared" si="9"/>
        <v>0</v>
      </c>
    </row>
    <row r="74" spans="1:20" ht="15" customHeight="1" x14ac:dyDescent="0.2">
      <c r="A74" s="1"/>
      <c r="B74" s="1"/>
      <c r="C74" s="109"/>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5"/>
      <c r="Q74" s="8"/>
      <c r="R74" s="20">
        <f t="shared" si="9"/>
        <v>0</v>
      </c>
      <c r="S74" s="20">
        <f t="shared" si="9"/>
        <v>0</v>
      </c>
      <c r="T74" s="20">
        <f t="shared" si="9"/>
        <v>0</v>
      </c>
    </row>
    <row r="75" spans="1:20" ht="15" customHeight="1" x14ac:dyDescent="0.2">
      <c r="A75" s="1"/>
      <c r="B75" s="1"/>
      <c r="C75" s="109"/>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5"/>
      <c r="Q75" s="8"/>
      <c r="R75" s="20">
        <f t="shared" si="9"/>
        <v>0</v>
      </c>
      <c r="S75" s="20">
        <f t="shared" si="9"/>
        <v>0</v>
      </c>
      <c r="T75" s="20">
        <f t="shared" si="9"/>
        <v>0</v>
      </c>
    </row>
    <row r="76" spans="1:20" ht="15" customHeight="1" x14ac:dyDescent="0.2">
      <c r="A76" s="1"/>
      <c r="B76" s="1"/>
      <c r="C76" s="109"/>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5"/>
      <c r="Q76" s="8"/>
      <c r="R76" s="20">
        <f t="shared" si="9"/>
        <v>0</v>
      </c>
      <c r="S76" s="20">
        <f t="shared" si="9"/>
        <v>0</v>
      </c>
      <c r="T76" s="20">
        <f t="shared" si="9"/>
        <v>0</v>
      </c>
    </row>
    <row r="77" spans="1:20" ht="15" customHeight="1" x14ac:dyDescent="0.2">
      <c r="A77" s="1"/>
      <c r="B77" s="1"/>
      <c r="C77" s="109"/>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5"/>
      <c r="Q77" s="8"/>
      <c r="R77" s="20">
        <f t="shared" si="9"/>
        <v>0</v>
      </c>
      <c r="S77" s="20">
        <f t="shared" si="9"/>
        <v>0</v>
      </c>
      <c r="T77" s="20">
        <f t="shared" si="9"/>
        <v>0</v>
      </c>
    </row>
    <row r="78" spans="1:20" ht="15" customHeight="1" x14ac:dyDescent="0.2">
      <c r="A78" s="1"/>
      <c r="B78" s="1"/>
      <c r="C78" s="109"/>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5"/>
      <c r="Q78" s="8"/>
      <c r="R78" s="20">
        <f t="shared" si="9"/>
        <v>0</v>
      </c>
      <c r="S78" s="20">
        <f t="shared" si="9"/>
        <v>0</v>
      </c>
      <c r="T78" s="20">
        <f t="shared" si="9"/>
        <v>0</v>
      </c>
    </row>
    <row r="79" spans="1:20" ht="15" customHeight="1" x14ac:dyDescent="0.2">
      <c r="A79" s="1"/>
      <c r="B79" s="1"/>
      <c r="C79" s="109"/>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5"/>
      <c r="Q79" s="8"/>
      <c r="R79" s="20">
        <f t="shared" si="9"/>
        <v>0</v>
      </c>
      <c r="S79" s="20">
        <f t="shared" si="9"/>
        <v>0</v>
      </c>
      <c r="T79" s="20">
        <f t="shared" si="9"/>
        <v>0</v>
      </c>
    </row>
    <row r="80" spans="1:20" ht="15" customHeight="1" x14ac:dyDescent="0.2">
      <c r="A80" s="1"/>
      <c r="B80" s="1"/>
      <c r="C80" s="109"/>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5"/>
      <c r="Q80" s="8"/>
      <c r="R80" s="20">
        <f t="shared" si="9"/>
        <v>0</v>
      </c>
      <c r="S80" s="20">
        <f t="shared" si="9"/>
        <v>0</v>
      </c>
      <c r="T80" s="20">
        <f t="shared" si="9"/>
        <v>0</v>
      </c>
    </row>
    <row r="81" spans="1:20" ht="15" customHeight="1" x14ac:dyDescent="0.2">
      <c r="A81" s="1"/>
      <c r="B81" s="1"/>
      <c r="C81" s="109"/>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5"/>
      <c r="Q81" s="8"/>
      <c r="R81" s="20">
        <f t="shared" si="9"/>
        <v>0</v>
      </c>
      <c r="S81" s="20">
        <f t="shared" si="9"/>
        <v>0</v>
      </c>
      <c r="T81" s="20">
        <f t="shared" si="9"/>
        <v>0</v>
      </c>
    </row>
    <row r="82" spans="1:20" ht="15" customHeight="1" x14ac:dyDescent="0.2">
      <c r="A82" s="1"/>
      <c r="B82" s="1"/>
      <c r="C82" s="109"/>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5"/>
      <c r="Q82" s="8"/>
      <c r="R82" s="20">
        <f t="shared" si="9"/>
        <v>0</v>
      </c>
      <c r="S82" s="20">
        <f t="shared" si="9"/>
        <v>0</v>
      </c>
      <c r="T82" s="20">
        <f t="shared" si="9"/>
        <v>0</v>
      </c>
    </row>
    <row r="83" spans="1:20" ht="15" customHeight="1" x14ac:dyDescent="0.2">
      <c r="A83" s="1"/>
      <c r="B83" s="1"/>
      <c r="C83" s="109"/>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5"/>
      <c r="Q83" s="8"/>
      <c r="R83" s="20">
        <f t="shared" si="9"/>
        <v>0</v>
      </c>
      <c r="S83" s="20">
        <f t="shared" si="9"/>
        <v>0</v>
      </c>
      <c r="T83" s="20">
        <f t="shared" si="9"/>
        <v>0</v>
      </c>
    </row>
    <row r="84" spans="1:20" ht="15" customHeight="1" x14ac:dyDescent="0.2">
      <c r="A84" s="1"/>
      <c r="B84" s="1"/>
      <c r="C84" s="109"/>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5"/>
      <c r="R84" s="20">
        <f t="shared" si="9"/>
        <v>0</v>
      </c>
      <c r="S84" s="20">
        <f t="shared" si="9"/>
        <v>0</v>
      </c>
      <c r="T84" s="20">
        <f t="shared" si="9"/>
        <v>0</v>
      </c>
    </row>
    <row r="85" spans="1:20" ht="15" customHeight="1" x14ac:dyDescent="0.2">
      <c r="A85" s="1"/>
      <c r="B85" s="1"/>
      <c r="C85" s="109"/>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5"/>
      <c r="R85" s="20">
        <f t="shared" si="9"/>
        <v>0</v>
      </c>
      <c r="S85" s="20">
        <f t="shared" si="9"/>
        <v>0</v>
      </c>
      <c r="T85" s="20">
        <f t="shared" si="9"/>
        <v>0</v>
      </c>
    </row>
    <row r="86" spans="1:20" ht="15" customHeight="1" x14ac:dyDescent="0.2">
      <c r="A86" s="1"/>
      <c r="B86" s="1"/>
      <c r="C86" s="109"/>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5"/>
      <c r="R86" s="20">
        <f t="shared" si="9"/>
        <v>0</v>
      </c>
      <c r="S86" s="20">
        <f t="shared" si="9"/>
        <v>0</v>
      </c>
      <c r="T86" s="20">
        <f t="shared" si="9"/>
        <v>0</v>
      </c>
    </row>
    <row r="87" spans="1:20" ht="15" customHeight="1" x14ac:dyDescent="0.2">
      <c r="A87" s="1"/>
      <c r="B87" s="1"/>
      <c r="C87" s="109"/>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5"/>
      <c r="R87" s="20">
        <f t="shared" si="9"/>
        <v>0</v>
      </c>
      <c r="S87" s="20">
        <f t="shared" si="9"/>
        <v>0</v>
      </c>
      <c r="T87" s="20">
        <f t="shared" si="9"/>
        <v>0</v>
      </c>
    </row>
    <row r="88" spans="1:20" ht="15" customHeight="1" x14ac:dyDescent="0.2">
      <c r="A88" s="1"/>
      <c r="B88" s="1"/>
      <c r="C88" s="109"/>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5"/>
      <c r="R88" s="20">
        <f t="shared" si="9"/>
        <v>0</v>
      </c>
      <c r="S88" s="20">
        <f t="shared" si="9"/>
        <v>0</v>
      </c>
      <c r="T88" s="20">
        <f t="shared" si="9"/>
        <v>0</v>
      </c>
    </row>
    <row r="89" spans="1:20" ht="15" customHeight="1" x14ac:dyDescent="0.2">
      <c r="A89" s="1"/>
      <c r="B89" s="1"/>
      <c r="C89" s="109"/>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5"/>
      <c r="R89" s="20">
        <f t="shared" si="9"/>
        <v>0</v>
      </c>
      <c r="S89" s="20">
        <f t="shared" si="9"/>
        <v>0</v>
      </c>
      <c r="T89" s="20">
        <f t="shared" si="9"/>
        <v>0</v>
      </c>
    </row>
    <row r="90" spans="1:20" ht="15" customHeight="1" x14ac:dyDescent="0.2">
      <c r="A90" s="1"/>
      <c r="B90" s="1"/>
      <c r="C90" s="109"/>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5"/>
      <c r="R90" s="20">
        <f t="shared" si="9"/>
        <v>0</v>
      </c>
      <c r="S90" s="20">
        <f t="shared" si="9"/>
        <v>0</v>
      </c>
      <c r="T90" s="20">
        <f t="shared" si="9"/>
        <v>0</v>
      </c>
    </row>
    <row r="91" spans="1:20" ht="15" customHeight="1" x14ac:dyDescent="0.2">
      <c r="A91" s="1"/>
      <c r="B91" s="1"/>
      <c r="C91" s="109"/>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5"/>
      <c r="R91" s="20">
        <f t="shared" si="9"/>
        <v>0</v>
      </c>
      <c r="S91" s="20">
        <f t="shared" si="9"/>
        <v>0</v>
      </c>
      <c r="T91" s="20">
        <f t="shared" si="9"/>
        <v>0</v>
      </c>
    </row>
    <row r="92" spans="1:20" ht="15" customHeight="1" x14ac:dyDescent="0.2">
      <c r="A92" s="1"/>
      <c r="B92" s="1"/>
      <c r="C92" s="109"/>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5"/>
      <c r="R92" s="20">
        <f t="shared" si="9"/>
        <v>0</v>
      </c>
      <c r="S92" s="20">
        <f t="shared" si="9"/>
        <v>0</v>
      </c>
      <c r="T92" s="20">
        <f t="shared" si="9"/>
        <v>0</v>
      </c>
    </row>
    <row r="93" spans="1:20" ht="15" customHeight="1" x14ac:dyDescent="0.2">
      <c r="A93" s="1"/>
      <c r="B93" s="1"/>
      <c r="C93" s="109"/>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5"/>
      <c r="R93" s="20">
        <f t="shared" si="9"/>
        <v>0</v>
      </c>
      <c r="S93" s="20">
        <f t="shared" si="9"/>
        <v>0</v>
      </c>
      <c r="T93" s="20">
        <f t="shared" si="9"/>
        <v>0</v>
      </c>
    </row>
    <row r="94" spans="1:20" ht="15" customHeight="1" x14ac:dyDescent="0.2">
      <c r="A94" s="1"/>
      <c r="B94" s="1"/>
      <c r="C94" s="109"/>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5"/>
      <c r="R94" s="20">
        <f t="shared" si="9"/>
        <v>0</v>
      </c>
      <c r="S94" s="20">
        <f t="shared" si="9"/>
        <v>0</v>
      </c>
      <c r="T94" s="20">
        <f t="shared" si="9"/>
        <v>0</v>
      </c>
    </row>
    <row r="95" spans="1:20" ht="15" customHeight="1" x14ac:dyDescent="0.2">
      <c r="A95" s="1"/>
      <c r="B95" s="1"/>
      <c r="C95" s="109"/>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5"/>
      <c r="R95" s="20">
        <f t="shared" si="9"/>
        <v>0</v>
      </c>
      <c r="S95" s="20">
        <f t="shared" si="9"/>
        <v>0</v>
      </c>
      <c r="T95" s="20">
        <f t="shared" si="9"/>
        <v>0</v>
      </c>
    </row>
    <row r="96" spans="1:20" ht="15" customHeight="1" x14ac:dyDescent="0.2">
      <c r="A96" s="1"/>
      <c r="B96" s="1"/>
      <c r="C96" s="109"/>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5"/>
      <c r="R96" s="20">
        <f t="shared" si="9"/>
        <v>0</v>
      </c>
      <c r="S96" s="20">
        <f t="shared" si="9"/>
        <v>0</v>
      </c>
      <c r="T96" s="20">
        <f t="shared" si="9"/>
        <v>0</v>
      </c>
    </row>
    <row r="97" spans="1:20" ht="15" customHeight="1" x14ac:dyDescent="0.2">
      <c r="A97" s="1"/>
      <c r="B97" s="1"/>
      <c r="C97" s="109"/>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5"/>
      <c r="R97" s="20">
        <f t="shared" si="9"/>
        <v>0</v>
      </c>
      <c r="S97" s="20">
        <f t="shared" si="9"/>
        <v>0</v>
      </c>
      <c r="T97" s="20">
        <f t="shared" si="9"/>
        <v>0</v>
      </c>
    </row>
    <row r="98" spans="1:20" ht="15" customHeight="1" x14ac:dyDescent="0.2">
      <c r="A98" s="1"/>
      <c r="B98" s="1"/>
      <c r="C98" s="109"/>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5"/>
      <c r="R98" s="20">
        <f t="shared" si="9"/>
        <v>0</v>
      </c>
      <c r="S98" s="20">
        <f t="shared" si="9"/>
        <v>0</v>
      </c>
      <c r="T98" s="20">
        <f t="shared" si="9"/>
        <v>0</v>
      </c>
    </row>
    <row r="99" spans="1:20" ht="15" customHeight="1" x14ac:dyDescent="0.2">
      <c r="A99" s="1"/>
      <c r="B99" s="1"/>
      <c r="C99" s="109"/>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5"/>
      <c r="R99" s="20">
        <f t="shared" si="9"/>
        <v>0</v>
      </c>
      <c r="S99" s="20">
        <f t="shared" si="9"/>
        <v>0</v>
      </c>
      <c r="T99" s="20">
        <f t="shared" si="9"/>
        <v>0</v>
      </c>
    </row>
    <row r="100" spans="1:20" ht="15" customHeight="1" x14ac:dyDescent="0.2">
      <c r="A100" s="1"/>
      <c r="B100" s="1"/>
      <c r="C100" s="109"/>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5"/>
      <c r="R100" s="20">
        <f t="shared" si="9"/>
        <v>0</v>
      </c>
      <c r="S100" s="20">
        <f t="shared" si="9"/>
        <v>0</v>
      </c>
      <c r="T100" s="20">
        <f t="shared" si="9"/>
        <v>0</v>
      </c>
    </row>
    <row r="101" spans="1:20" ht="15" customHeight="1" x14ac:dyDescent="0.2">
      <c r="A101" s="1"/>
      <c r="B101" s="1"/>
      <c r="C101" s="109"/>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5"/>
      <c r="R101" s="20">
        <f t="shared" si="9"/>
        <v>0</v>
      </c>
      <c r="S101" s="20">
        <f t="shared" si="9"/>
        <v>0</v>
      </c>
      <c r="T101" s="20">
        <f t="shared" si="9"/>
        <v>0</v>
      </c>
    </row>
    <row r="102" spans="1:20" ht="15" customHeight="1" x14ac:dyDescent="0.2">
      <c r="A102" s="1"/>
      <c r="B102" s="1"/>
      <c r="C102" s="109"/>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5"/>
      <c r="R102" s="20">
        <f t="shared" si="9"/>
        <v>0</v>
      </c>
      <c r="S102" s="20">
        <f t="shared" si="9"/>
        <v>0</v>
      </c>
      <c r="T102" s="20">
        <f t="shared" si="9"/>
        <v>0</v>
      </c>
    </row>
    <row r="103" spans="1:20" ht="15" customHeight="1" x14ac:dyDescent="0.2">
      <c r="A103" s="1"/>
      <c r="B103" s="1"/>
      <c r="C103" s="109"/>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5"/>
      <c r="R103" s="20">
        <f t="shared" si="9"/>
        <v>0</v>
      </c>
      <c r="S103" s="20">
        <f t="shared" si="9"/>
        <v>0</v>
      </c>
      <c r="T103" s="20">
        <f t="shared" si="9"/>
        <v>0</v>
      </c>
    </row>
    <row r="104" spans="1:20" ht="15" customHeight="1" x14ac:dyDescent="0.2">
      <c r="A104" s="1"/>
      <c r="B104" s="1"/>
      <c r="C104" s="109"/>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5"/>
      <c r="R104" s="20">
        <f t="shared" si="9"/>
        <v>0</v>
      </c>
      <c r="S104" s="20">
        <f t="shared" si="9"/>
        <v>0</v>
      </c>
      <c r="T104" s="20">
        <f t="shared" si="9"/>
        <v>0</v>
      </c>
    </row>
    <row r="105" spans="1:20" ht="15" customHeight="1" x14ac:dyDescent="0.2">
      <c r="A105" s="1"/>
      <c r="B105" s="1"/>
      <c r="C105" s="109"/>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5"/>
      <c r="R105" s="20">
        <f t="shared" si="9"/>
        <v>0</v>
      </c>
      <c r="S105" s="20">
        <f t="shared" si="9"/>
        <v>0</v>
      </c>
      <c r="T105" s="20">
        <f t="shared" si="9"/>
        <v>0</v>
      </c>
    </row>
    <row r="106" spans="1:20" ht="15" customHeight="1" x14ac:dyDescent="0.2">
      <c r="A106" s="1"/>
      <c r="B106" s="1"/>
      <c r="C106" s="109"/>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5"/>
      <c r="R106" s="20">
        <f t="shared" si="9"/>
        <v>0</v>
      </c>
      <c r="S106" s="20">
        <f t="shared" si="9"/>
        <v>0</v>
      </c>
      <c r="T106" s="20">
        <f t="shared" si="9"/>
        <v>0</v>
      </c>
    </row>
    <row r="107" spans="1:20" ht="15" customHeight="1" x14ac:dyDescent="0.2">
      <c r="A107" s="1"/>
      <c r="B107" s="1"/>
      <c r="C107" s="109"/>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5"/>
      <c r="R107" s="20">
        <f t="shared" si="9"/>
        <v>0</v>
      </c>
      <c r="S107" s="20">
        <f t="shared" si="9"/>
        <v>0</v>
      </c>
      <c r="T107" s="20">
        <f t="shared" si="9"/>
        <v>0</v>
      </c>
    </row>
    <row r="108" spans="1:20" ht="15" customHeight="1" x14ac:dyDescent="0.2">
      <c r="A108" s="1"/>
      <c r="B108" s="1"/>
      <c r="C108" s="109"/>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5"/>
      <c r="R108" s="20">
        <f t="shared" si="9"/>
        <v>0</v>
      </c>
      <c r="S108" s="20">
        <f t="shared" si="9"/>
        <v>0</v>
      </c>
      <c r="T108" s="20">
        <f t="shared" si="9"/>
        <v>0</v>
      </c>
    </row>
    <row r="109" spans="1:20" ht="15" customHeight="1" x14ac:dyDescent="0.2">
      <c r="A109" s="1"/>
      <c r="B109" s="1"/>
      <c r="C109" s="109"/>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5"/>
      <c r="R109" s="20">
        <f t="shared" si="9"/>
        <v>0</v>
      </c>
      <c r="S109" s="20">
        <f t="shared" si="9"/>
        <v>0</v>
      </c>
      <c r="T109" s="20">
        <f t="shared" si="9"/>
        <v>0</v>
      </c>
    </row>
    <row r="110" spans="1:20" ht="15" customHeight="1" x14ac:dyDescent="0.2">
      <c r="A110" s="1"/>
      <c r="B110" s="1"/>
      <c r="C110" s="109"/>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5"/>
      <c r="R110" s="20">
        <f t="shared" si="9"/>
        <v>0</v>
      </c>
      <c r="S110" s="20">
        <f t="shared" si="9"/>
        <v>0</v>
      </c>
      <c r="T110" s="20">
        <f t="shared" si="9"/>
        <v>0</v>
      </c>
    </row>
    <row r="111" spans="1:20" ht="15" customHeight="1" x14ac:dyDescent="0.2">
      <c r="A111" s="1"/>
      <c r="B111" s="1"/>
      <c r="C111" s="109"/>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5"/>
      <c r="R111" s="20">
        <f t="shared" si="9"/>
        <v>0</v>
      </c>
      <c r="S111" s="20">
        <f t="shared" si="9"/>
        <v>0</v>
      </c>
      <c r="T111" s="20">
        <f t="shared" si="9"/>
        <v>0</v>
      </c>
    </row>
    <row r="112" spans="1:20" ht="15" customHeight="1" x14ac:dyDescent="0.2">
      <c r="A112" s="1"/>
      <c r="B112" s="1"/>
      <c r="C112" s="109"/>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5"/>
      <c r="R112" s="20">
        <f t="shared" si="9"/>
        <v>0</v>
      </c>
      <c r="S112" s="20">
        <f t="shared" si="9"/>
        <v>0</v>
      </c>
      <c r="T112" s="20">
        <f t="shared" si="9"/>
        <v>0</v>
      </c>
    </row>
    <row r="113" spans="1:20" ht="15" customHeight="1" x14ac:dyDescent="0.2">
      <c r="A113" s="1"/>
      <c r="B113" s="1"/>
      <c r="C113" s="109"/>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5"/>
      <c r="R113" s="20">
        <f t="shared" si="9"/>
        <v>0</v>
      </c>
      <c r="S113" s="20">
        <f t="shared" si="9"/>
        <v>0</v>
      </c>
      <c r="T113" s="20">
        <f t="shared" si="9"/>
        <v>0</v>
      </c>
    </row>
    <row r="114" spans="1:20" ht="15" customHeight="1" x14ac:dyDescent="0.2">
      <c r="A114" s="1"/>
      <c r="B114" s="1"/>
      <c r="C114" s="109"/>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5"/>
      <c r="R114" s="20">
        <f t="shared" si="9"/>
        <v>0</v>
      </c>
      <c r="S114" s="20">
        <f t="shared" si="9"/>
        <v>0</v>
      </c>
      <c r="T114" s="20">
        <f t="shared" si="9"/>
        <v>0</v>
      </c>
    </row>
    <row r="115" spans="1:20" ht="15" customHeight="1" x14ac:dyDescent="0.2">
      <c r="A115" s="1"/>
      <c r="B115" s="1"/>
      <c r="C115" s="109"/>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5"/>
      <c r="R115" s="20">
        <f t="shared" si="9"/>
        <v>0</v>
      </c>
      <c r="S115" s="20">
        <f t="shared" si="9"/>
        <v>0</v>
      </c>
      <c r="T115" s="20">
        <f t="shared" si="9"/>
        <v>0</v>
      </c>
    </row>
    <row r="116" spans="1:20" ht="15" customHeight="1" x14ac:dyDescent="0.2">
      <c r="A116" s="1"/>
      <c r="B116" s="1"/>
      <c r="C116" s="109"/>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5"/>
      <c r="R116" s="20">
        <f t="shared" si="9"/>
        <v>0</v>
      </c>
      <c r="S116" s="20">
        <f t="shared" si="9"/>
        <v>0</v>
      </c>
      <c r="T116" s="20">
        <f t="shared" si="9"/>
        <v>0</v>
      </c>
    </row>
    <row r="117" spans="1:20" ht="15" customHeight="1" x14ac:dyDescent="0.2">
      <c r="A117" s="1"/>
      <c r="B117" s="1"/>
      <c r="C117" s="109"/>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5"/>
      <c r="R117" s="20">
        <f t="shared" si="9"/>
        <v>0</v>
      </c>
      <c r="S117" s="20">
        <f t="shared" si="9"/>
        <v>0</v>
      </c>
      <c r="T117" s="20">
        <f t="shared" si="9"/>
        <v>0</v>
      </c>
    </row>
    <row r="118" spans="1:20" ht="15" customHeight="1" x14ac:dyDescent="0.2">
      <c r="A118" s="1"/>
      <c r="B118" s="1"/>
      <c r="C118" s="109"/>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5"/>
      <c r="R118" s="20">
        <f t="shared" si="9"/>
        <v>0</v>
      </c>
      <c r="S118" s="20">
        <f t="shared" si="9"/>
        <v>0</v>
      </c>
      <c r="T118" s="20">
        <f t="shared" si="9"/>
        <v>0</v>
      </c>
    </row>
    <row r="119" spans="1:20" ht="15" customHeight="1" x14ac:dyDescent="0.2">
      <c r="A119" s="1"/>
      <c r="B119" s="1"/>
      <c r="C119" s="109"/>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5"/>
      <c r="R119" s="20">
        <f t="shared" si="9"/>
        <v>0</v>
      </c>
      <c r="S119" s="20">
        <f t="shared" si="9"/>
        <v>0</v>
      </c>
      <c r="T119" s="20">
        <f t="shared" si="9"/>
        <v>0</v>
      </c>
    </row>
    <row r="120" spans="1:20" ht="15" customHeight="1" x14ac:dyDescent="0.2">
      <c r="A120" s="1"/>
      <c r="B120" s="1"/>
      <c r="C120" s="109"/>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5"/>
      <c r="R120" s="20">
        <f t="shared" si="9"/>
        <v>0</v>
      </c>
      <c r="S120" s="20">
        <f t="shared" si="9"/>
        <v>0</v>
      </c>
      <c r="T120" s="20">
        <f t="shared" si="9"/>
        <v>0</v>
      </c>
    </row>
    <row r="121" spans="1:20" ht="15" customHeight="1" x14ac:dyDescent="0.2">
      <c r="A121" s="1"/>
      <c r="B121" s="1"/>
      <c r="C121" s="109"/>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5"/>
      <c r="R121" s="20">
        <f t="shared" si="9"/>
        <v>0</v>
      </c>
      <c r="S121" s="20">
        <f t="shared" si="9"/>
        <v>0</v>
      </c>
      <c r="T121" s="20">
        <f t="shared" si="9"/>
        <v>0</v>
      </c>
    </row>
    <row r="122" spans="1:20" ht="15" customHeight="1" x14ac:dyDescent="0.2">
      <c r="A122" s="1"/>
      <c r="B122" s="1"/>
      <c r="C122" s="109"/>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5"/>
      <c r="R122" s="20">
        <f t="shared" si="9"/>
        <v>0</v>
      </c>
      <c r="S122" s="20">
        <f t="shared" si="9"/>
        <v>0</v>
      </c>
      <c r="T122" s="20">
        <f t="shared" si="9"/>
        <v>0</v>
      </c>
    </row>
    <row r="123" spans="1:20" ht="15" customHeight="1" x14ac:dyDescent="0.2">
      <c r="A123" s="1"/>
      <c r="B123" s="1"/>
      <c r="C123" s="109"/>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5"/>
      <c r="R123" s="20">
        <f t="shared" si="9"/>
        <v>0</v>
      </c>
      <c r="S123" s="20">
        <f t="shared" si="9"/>
        <v>0</v>
      </c>
      <c r="T123" s="20">
        <f t="shared" si="9"/>
        <v>0</v>
      </c>
    </row>
    <row r="124" spans="1:20" ht="15" customHeight="1" x14ac:dyDescent="0.2">
      <c r="A124" s="1"/>
      <c r="B124" s="1"/>
      <c r="C124" s="109"/>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5"/>
      <c r="R124" s="20">
        <f t="shared" si="9"/>
        <v>0</v>
      </c>
      <c r="S124" s="20">
        <f t="shared" si="9"/>
        <v>0</v>
      </c>
      <c r="T124" s="20">
        <f t="shared" si="9"/>
        <v>0</v>
      </c>
    </row>
    <row r="125" spans="1:20" ht="15" customHeight="1" x14ac:dyDescent="0.2">
      <c r="A125" s="1"/>
      <c r="B125" s="1"/>
      <c r="C125" s="109"/>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5"/>
      <c r="R125" s="20">
        <f t="shared" si="9"/>
        <v>0</v>
      </c>
      <c r="S125" s="20">
        <f t="shared" si="9"/>
        <v>0</v>
      </c>
      <c r="T125" s="20">
        <f t="shared" si="9"/>
        <v>0</v>
      </c>
    </row>
    <row r="126" spans="1:20" ht="15" customHeight="1" x14ac:dyDescent="0.2">
      <c r="A126" s="1"/>
      <c r="B126" s="1"/>
      <c r="C126" s="109"/>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5"/>
      <c r="R126" s="20">
        <f t="shared" si="9"/>
        <v>0</v>
      </c>
      <c r="S126" s="20">
        <f t="shared" si="9"/>
        <v>0</v>
      </c>
      <c r="T126" s="20">
        <f t="shared" si="9"/>
        <v>0</v>
      </c>
    </row>
    <row r="127" spans="1:20" ht="15" customHeight="1" x14ac:dyDescent="0.2">
      <c r="A127" s="1"/>
      <c r="B127" s="1"/>
      <c r="C127" s="109"/>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5"/>
      <c r="R127" s="20">
        <f t="shared" si="9"/>
        <v>0</v>
      </c>
      <c r="S127" s="20">
        <f t="shared" si="9"/>
        <v>0</v>
      </c>
      <c r="T127" s="20">
        <f t="shared" si="9"/>
        <v>0</v>
      </c>
    </row>
    <row r="128" spans="1:20" ht="15" customHeight="1" x14ac:dyDescent="0.2">
      <c r="A128" s="1"/>
      <c r="B128" s="1"/>
      <c r="C128" s="109"/>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5"/>
      <c r="R128" s="20">
        <f t="shared" si="9"/>
        <v>0</v>
      </c>
      <c r="S128" s="20">
        <f t="shared" si="9"/>
        <v>0</v>
      </c>
      <c r="T128" s="20">
        <f t="shared" si="9"/>
        <v>0</v>
      </c>
    </row>
    <row r="129" spans="1:20" ht="15" customHeight="1" x14ac:dyDescent="0.2">
      <c r="A129" s="1"/>
      <c r="B129" s="1"/>
      <c r="C129" s="109"/>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5"/>
      <c r="R129" s="20">
        <f t="shared" si="9"/>
        <v>0</v>
      </c>
      <c r="S129" s="20">
        <f t="shared" si="9"/>
        <v>0</v>
      </c>
      <c r="T129" s="20">
        <f t="shared" si="9"/>
        <v>0</v>
      </c>
    </row>
    <row r="130" spans="1:20" ht="15" customHeight="1" x14ac:dyDescent="0.2">
      <c r="A130" s="1"/>
      <c r="B130" s="1"/>
      <c r="C130" s="109"/>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5"/>
      <c r="R130" s="20">
        <f t="shared" si="9"/>
        <v>0</v>
      </c>
      <c r="S130" s="20">
        <f t="shared" si="9"/>
        <v>0</v>
      </c>
      <c r="T130" s="20">
        <f t="shared" si="9"/>
        <v>0</v>
      </c>
    </row>
    <row r="131" spans="1:20" ht="15" customHeight="1" x14ac:dyDescent="0.2">
      <c r="A131" s="1"/>
      <c r="B131" s="1"/>
      <c r="C131" s="109"/>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5"/>
      <c r="R131" s="20">
        <f t="shared" ref="R131:T156" si="13">IF(I131="X",1,0)</f>
        <v>0</v>
      </c>
      <c r="S131" s="20">
        <f t="shared" si="13"/>
        <v>0</v>
      </c>
      <c r="T131" s="20">
        <f t="shared" si="13"/>
        <v>0</v>
      </c>
    </row>
    <row r="132" spans="1:20" ht="15" customHeight="1" x14ac:dyDescent="0.2">
      <c r="A132" s="1"/>
      <c r="B132" s="1"/>
      <c r="C132" s="109"/>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5"/>
      <c r="R132" s="20">
        <f t="shared" si="13"/>
        <v>0</v>
      </c>
      <c r="S132" s="20">
        <f t="shared" si="13"/>
        <v>0</v>
      </c>
      <c r="T132" s="20">
        <f t="shared" si="13"/>
        <v>0</v>
      </c>
    </row>
    <row r="133" spans="1:20" ht="15" customHeight="1" x14ac:dyDescent="0.2">
      <c r="A133" s="1"/>
      <c r="B133" s="1"/>
      <c r="C133" s="109"/>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5"/>
      <c r="R133" s="20">
        <f t="shared" si="13"/>
        <v>0</v>
      </c>
      <c r="S133" s="20">
        <f t="shared" si="13"/>
        <v>0</v>
      </c>
      <c r="T133" s="20">
        <f t="shared" si="13"/>
        <v>0</v>
      </c>
    </row>
    <row r="134" spans="1:20" ht="15" customHeight="1" x14ac:dyDescent="0.2">
      <c r="A134" s="1"/>
      <c r="B134" s="1"/>
      <c r="C134" s="109"/>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5"/>
      <c r="R134" s="20">
        <f t="shared" si="13"/>
        <v>0</v>
      </c>
      <c r="S134" s="20">
        <f t="shared" si="13"/>
        <v>0</v>
      </c>
      <c r="T134" s="20">
        <f t="shared" si="13"/>
        <v>0</v>
      </c>
    </row>
    <row r="135" spans="1:20" ht="15" customHeight="1" x14ac:dyDescent="0.2">
      <c r="A135" s="1"/>
      <c r="B135" s="1"/>
      <c r="C135" s="109"/>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5"/>
      <c r="R135" s="20">
        <f t="shared" si="13"/>
        <v>0</v>
      </c>
      <c r="S135" s="20">
        <f t="shared" si="13"/>
        <v>0</v>
      </c>
      <c r="T135" s="20">
        <f t="shared" si="13"/>
        <v>0</v>
      </c>
    </row>
    <row r="136" spans="1:20" ht="15" customHeight="1" x14ac:dyDescent="0.2">
      <c r="A136" s="1"/>
      <c r="B136" s="1"/>
      <c r="C136" s="109"/>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5"/>
      <c r="R136" s="20">
        <f t="shared" si="13"/>
        <v>0</v>
      </c>
      <c r="S136" s="20">
        <f t="shared" si="13"/>
        <v>0</v>
      </c>
      <c r="T136" s="20">
        <f t="shared" si="13"/>
        <v>0</v>
      </c>
    </row>
    <row r="137" spans="1:20" ht="15" customHeight="1" x14ac:dyDescent="0.2">
      <c r="A137" s="1"/>
      <c r="B137" s="1"/>
      <c r="C137" s="109"/>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5"/>
      <c r="R137" s="20">
        <f t="shared" si="13"/>
        <v>0</v>
      </c>
      <c r="S137" s="20">
        <f t="shared" si="13"/>
        <v>0</v>
      </c>
      <c r="T137" s="20">
        <f t="shared" si="13"/>
        <v>0</v>
      </c>
    </row>
    <row r="138" spans="1:20" ht="15" customHeight="1" x14ac:dyDescent="0.2">
      <c r="A138" s="1"/>
      <c r="B138" s="1"/>
      <c r="C138" s="109"/>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5"/>
      <c r="R138" s="20">
        <f t="shared" si="13"/>
        <v>0</v>
      </c>
      <c r="S138" s="20">
        <f t="shared" si="13"/>
        <v>0</v>
      </c>
      <c r="T138" s="20">
        <f t="shared" si="13"/>
        <v>0</v>
      </c>
    </row>
    <row r="139" spans="1:20" ht="15" customHeight="1" x14ac:dyDescent="0.2">
      <c r="A139" s="1"/>
      <c r="B139" s="1"/>
      <c r="C139" s="109"/>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5"/>
      <c r="R139" s="20">
        <f t="shared" si="13"/>
        <v>0</v>
      </c>
      <c r="S139" s="20">
        <f t="shared" si="13"/>
        <v>0</v>
      </c>
      <c r="T139" s="20">
        <f t="shared" si="13"/>
        <v>0</v>
      </c>
    </row>
    <row r="140" spans="1:20" ht="15" customHeight="1" x14ac:dyDescent="0.2">
      <c r="A140" s="1"/>
      <c r="B140" s="1"/>
      <c r="C140" s="109"/>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5"/>
      <c r="R140" s="20">
        <f t="shared" si="13"/>
        <v>0</v>
      </c>
      <c r="S140" s="20">
        <f t="shared" si="13"/>
        <v>0</v>
      </c>
      <c r="T140" s="20">
        <f t="shared" si="13"/>
        <v>0</v>
      </c>
    </row>
    <row r="141" spans="1:20" ht="15" customHeight="1" x14ac:dyDescent="0.2">
      <c r="A141" s="1"/>
      <c r="B141" s="1"/>
      <c r="C141" s="109"/>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5"/>
      <c r="R141" s="20">
        <f t="shared" si="13"/>
        <v>0</v>
      </c>
      <c r="S141" s="20">
        <f t="shared" si="13"/>
        <v>0</v>
      </c>
      <c r="T141" s="20">
        <f t="shared" si="13"/>
        <v>0</v>
      </c>
    </row>
    <row r="142" spans="1:20" ht="15" customHeight="1" x14ac:dyDescent="0.2">
      <c r="A142" s="1"/>
      <c r="B142" s="1"/>
      <c r="C142" s="109"/>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5"/>
      <c r="R142" s="20">
        <f t="shared" si="13"/>
        <v>0</v>
      </c>
      <c r="S142" s="20">
        <f t="shared" si="13"/>
        <v>0</v>
      </c>
      <c r="T142" s="20">
        <f t="shared" si="13"/>
        <v>0</v>
      </c>
    </row>
    <row r="143" spans="1:20" ht="15" customHeight="1" x14ac:dyDescent="0.2">
      <c r="A143" s="1"/>
      <c r="B143" s="1"/>
      <c r="C143" s="109"/>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5"/>
      <c r="R143" s="20">
        <f t="shared" si="13"/>
        <v>0</v>
      </c>
      <c r="S143" s="20">
        <f t="shared" si="13"/>
        <v>0</v>
      </c>
      <c r="T143" s="20">
        <f t="shared" si="13"/>
        <v>0</v>
      </c>
    </row>
    <row r="144" spans="1:20" ht="15" customHeight="1" x14ac:dyDescent="0.2">
      <c r="A144" s="1"/>
      <c r="B144" s="1"/>
      <c r="C144" s="109"/>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5"/>
      <c r="R144" s="20">
        <f t="shared" si="13"/>
        <v>0</v>
      </c>
      <c r="S144" s="20">
        <f t="shared" si="13"/>
        <v>0</v>
      </c>
      <c r="T144" s="20">
        <f t="shared" si="13"/>
        <v>0</v>
      </c>
    </row>
    <row r="145" spans="1:20" ht="15" customHeight="1" x14ac:dyDescent="0.2">
      <c r="A145" s="1"/>
      <c r="B145" s="1"/>
      <c r="C145" s="109"/>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5"/>
      <c r="R145" s="20">
        <f t="shared" si="13"/>
        <v>0</v>
      </c>
      <c r="S145" s="20">
        <f t="shared" si="13"/>
        <v>0</v>
      </c>
      <c r="T145" s="20">
        <f t="shared" si="13"/>
        <v>0</v>
      </c>
    </row>
    <row r="146" spans="1:20" ht="15" customHeight="1" x14ac:dyDescent="0.2">
      <c r="A146" s="1"/>
      <c r="B146" s="1"/>
      <c r="C146" s="109"/>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5"/>
      <c r="R146" s="20">
        <f t="shared" si="13"/>
        <v>0</v>
      </c>
      <c r="S146" s="20">
        <f t="shared" si="13"/>
        <v>0</v>
      </c>
      <c r="T146" s="20">
        <f t="shared" si="13"/>
        <v>0</v>
      </c>
    </row>
    <row r="147" spans="1:20" ht="15" customHeight="1" x14ac:dyDescent="0.2">
      <c r="A147" s="1"/>
      <c r="B147" s="1"/>
      <c r="C147" s="109"/>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5"/>
      <c r="R147" s="20">
        <f t="shared" si="13"/>
        <v>0</v>
      </c>
      <c r="S147" s="20">
        <f t="shared" si="13"/>
        <v>0</v>
      </c>
      <c r="T147" s="20">
        <f t="shared" si="13"/>
        <v>0</v>
      </c>
    </row>
    <row r="148" spans="1:20" ht="15" customHeight="1" x14ac:dyDescent="0.2">
      <c r="A148" s="1"/>
      <c r="B148" s="1"/>
      <c r="C148" s="109"/>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5"/>
      <c r="R148" s="20">
        <f t="shared" si="13"/>
        <v>0</v>
      </c>
      <c r="S148" s="20">
        <f t="shared" si="13"/>
        <v>0</v>
      </c>
      <c r="T148" s="20">
        <f t="shared" si="13"/>
        <v>0</v>
      </c>
    </row>
    <row r="149" spans="1:20" ht="15" customHeight="1" x14ac:dyDescent="0.2">
      <c r="A149" s="1"/>
      <c r="B149" s="1"/>
      <c r="C149" s="109"/>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5"/>
      <c r="R149" s="20">
        <f t="shared" si="13"/>
        <v>0</v>
      </c>
      <c r="S149" s="20">
        <f t="shared" si="13"/>
        <v>0</v>
      </c>
      <c r="T149" s="20">
        <f t="shared" si="13"/>
        <v>0</v>
      </c>
    </row>
    <row r="150" spans="1:20" ht="15" customHeight="1" x14ac:dyDescent="0.2">
      <c r="A150" s="1"/>
      <c r="B150" s="1"/>
      <c r="C150" s="109"/>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5"/>
      <c r="R150" s="20">
        <f t="shared" si="13"/>
        <v>0</v>
      </c>
      <c r="S150" s="20">
        <f t="shared" si="13"/>
        <v>0</v>
      </c>
      <c r="T150" s="20">
        <f t="shared" si="13"/>
        <v>0</v>
      </c>
    </row>
    <row r="151" spans="1:20" ht="15" customHeight="1" x14ac:dyDescent="0.2">
      <c r="A151" s="1"/>
      <c r="B151" s="1"/>
      <c r="C151" s="109"/>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5"/>
      <c r="R151" s="20">
        <f t="shared" si="13"/>
        <v>0</v>
      </c>
      <c r="S151" s="20">
        <f t="shared" si="13"/>
        <v>0</v>
      </c>
      <c r="T151" s="20">
        <f t="shared" si="13"/>
        <v>0</v>
      </c>
    </row>
    <row r="152" spans="1:20" ht="15" customHeight="1" x14ac:dyDescent="0.2">
      <c r="A152" s="1"/>
      <c r="B152" s="1"/>
      <c r="C152" s="109"/>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5"/>
      <c r="R152" s="20">
        <f t="shared" si="13"/>
        <v>0</v>
      </c>
      <c r="S152" s="20">
        <f t="shared" si="13"/>
        <v>0</v>
      </c>
      <c r="T152" s="20">
        <f t="shared" si="13"/>
        <v>0</v>
      </c>
    </row>
    <row r="153" spans="1:20" ht="15" customHeight="1" x14ac:dyDescent="0.2">
      <c r="A153" s="1"/>
      <c r="B153" s="1"/>
      <c r="C153" s="109"/>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5"/>
      <c r="R153" s="20">
        <f t="shared" si="13"/>
        <v>0</v>
      </c>
      <c r="S153" s="20">
        <f t="shared" si="13"/>
        <v>0</v>
      </c>
      <c r="T153" s="20">
        <f t="shared" si="13"/>
        <v>0</v>
      </c>
    </row>
    <row r="154" spans="1:20" ht="15" customHeight="1" x14ac:dyDescent="0.2">
      <c r="A154" s="1"/>
      <c r="B154" s="1"/>
      <c r="C154" s="109"/>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5"/>
      <c r="R154" s="20">
        <f t="shared" si="13"/>
        <v>0</v>
      </c>
      <c r="S154" s="20">
        <f t="shared" si="13"/>
        <v>0</v>
      </c>
      <c r="T154" s="20">
        <f t="shared" si="13"/>
        <v>0</v>
      </c>
    </row>
    <row r="155" spans="1:20" ht="15" customHeight="1" x14ac:dyDescent="0.2">
      <c r="A155" s="1"/>
      <c r="B155" s="1"/>
      <c r="C155" s="109"/>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5"/>
      <c r="R155" s="20">
        <f t="shared" si="13"/>
        <v>0</v>
      </c>
      <c r="S155" s="20">
        <f t="shared" si="13"/>
        <v>0</v>
      </c>
      <c r="T155" s="20">
        <f t="shared" si="13"/>
        <v>0</v>
      </c>
    </row>
    <row r="156" spans="1:20" ht="15" customHeight="1" x14ac:dyDescent="0.2">
      <c r="A156" s="1"/>
      <c r="B156" s="1"/>
      <c r="C156" s="109"/>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15"/>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A2:A3"/>
    <mergeCell ref="R2:T2"/>
    <mergeCell ref="I2:K2"/>
    <mergeCell ref="D2:D3"/>
    <mergeCell ref="E2:F2"/>
    <mergeCell ref="G2:H2"/>
    <mergeCell ref="M2:M3"/>
    <mergeCell ref="N2:N3"/>
    <mergeCell ref="L2:L3"/>
    <mergeCell ref="B2:B3"/>
    <mergeCell ref="C2:C3"/>
  </mergeCells>
  <phoneticPr fontId="0" type="noConversion"/>
  <dataValidations count="2">
    <dataValidation type="list" allowBlank="1" showInputMessage="1" showErrorMessage="1" sqref="D8:D156 D4:D6">
      <formula1>ALI_AIE_CODE</formula1>
    </dataValidation>
    <dataValidation type="list" allowBlank="1" showInputMessage="1" showErrorMessage="1" sqref="C13:C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activeCell="N4" sqref="N4"/>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8" t="s">
        <v>77</v>
      </c>
      <c r="B1" s="159"/>
      <c r="C1" s="159"/>
      <c r="D1" s="159"/>
      <c r="E1" s="159"/>
      <c r="F1" s="159"/>
      <c r="G1" s="159"/>
      <c r="H1" s="159"/>
      <c r="I1" s="159"/>
      <c r="J1" s="159"/>
      <c r="K1" s="159"/>
      <c r="L1" s="159"/>
      <c r="M1" s="159"/>
      <c r="N1" s="160"/>
    </row>
    <row r="2" spans="1:30" s="23" customFormat="1" ht="25.5" customHeight="1" x14ac:dyDescent="0.2">
      <c r="A2" s="162" t="s">
        <v>55</v>
      </c>
      <c r="B2" s="162" t="s">
        <v>56</v>
      </c>
      <c r="C2" s="162" t="s">
        <v>57</v>
      </c>
      <c r="D2" s="162" t="s">
        <v>51</v>
      </c>
      <c r="E2" s="162" t="s">
        <v>6</v>
      </c>
      <c r="F2" s="162"/>
      <c r="G2" s="162" t="s">
        <v>7</v>
      </c>
      <c r="H2" s="162"/>
      <c r="I2" s="162" t="s">
        <v>37</v>
      </c>
      <c r="J2" s="162"/>
      <c r="K2" s="162"/>
      <c r="L2" s="162" t="s">
        <v>54</v>
      </c>
      <c r="M2" s="162" t="s">
        <v>58</v>
      </c>
      <c r="N2" s="162" t="s">
        <v>30</v>
      </c>
      <c r="O2" s="76"/>
      <c r="P2" s="76"/>
      <c r="Q2" s="76"/>
      <c r="W2" s="157" t="s">
        <v>35</v>
      </c>
      <c r="X2" s="157"/>
      <c r="Y2" s="157"/>
    </row>
    <row r="3" spans="1:30" s="23" customFormat="1" ht="18.75" customHeight="1" x14ac:dyDescent="0.2">
      <c r="A3" s="162"/>
      <c r="B3" s="162"/>
      <c r="C3" s="162"/>
      <c r="D3" s="162"/>
      <c r="E3" s="78" t="s">
        <v>29</v>
      </c>
      <c r="F3" s="78" t="s">
        <v>26</v>
      </c>
      <c r="G3" s="78" t="s">
        <v>29</v>
      </c>
      <c r="H3" s="78" t="s">
        <v>26</v>
      </c>
      <c r="I3" s="78" t="s">
        <v>42</v>
      </c>
      <c r="J3" s="78" t="s">
        <v>43</v>
      </c>
      <c r="K3" s="78" t="s">
        <v>45</v>
      </c>
      <c r="L3" s="162"/>
      <c r="M3" s="162"/>
      <c r="N3" s="162"/>
      <c r="O3" s="76" t="s">
        <v>31</v>
      </c>
      <c r="P3" s="76" t="s">
        <v>32</v>
      </c>
      <c r="Q3" s="76" t="s">
        <v>33</v>
      </c>
      <c r="W3" s="26" t="s">
        <v>31</v>
      </c>
      <c r="X3" s="26" t="s">
        <v>34</v>
      </c>
      <c r="Y3" s="26" t="s">
        <v>33</v>
      </c>
      <c r="AA3" s="17"/>
      <c r="AB3" s="26" t="s">
        <v>31</v>
      </c>
      <c r="AC3" s="26" t="s">
        <v>34</v>
      </c>
      <c r="AD3" s="26" t="s">
        <v>33</v>
      </c>
    </row>
    <row r="4" spans="1:30" ht="15" customHeight="1" x14ac:dyDescent="0.2">
      <c r="A4" s="90" t="s">
        <v>253</v>
      </c>
      <c r="B4" s="88" t="s">
        <v>127</v>
      </c>
      <c r="C4" s="109" t="s">
        <v>3</v>
      </c>
      <c r="D4" s="106" t="s">
        <v>40</v>
      </c>
      <c r="E4" s="107">
        <v>1</v>
      </c>
      <c r="F4" s="72" t="s">
        <v>128</v>
      </c>
      <c r="G4" s="107">
        <v>6</v>
      </c>
      <c r="H4" s="89" t="s">
        <v>129</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3" si="1">IF(I4="X",1,0)</f>
        <v>1</v>
      </c>
      <c r="X4" s="20">
        <f t="shared" ref="X4:X33" si="2">IF(J4="X",1,0)</f>
        <v>0</v>
      </c>
      <c r="Y4" s="20">
        <f t="shared" ref="Y4:Y33" si="3">IF(K4="X",1,0)</f>
        <v>0</v>
      </c>
      <c r="AA4" t="s">
        <v>39</v>
      </c>
      <c r="AB4" s="29">
        <f>SUMIF($D$4:$D$930,"EE",W$4:W$930)</f>
        <v>6</v>
      </c>
      <c r="AC4" s="29">
        <f>SUMIF($D$4:$D$930,"EE",X$4:X$930)</f>
        <v>7</v>
      </c>
      <c r="AD4" s="29">
        <f>SUMIF($D$4:$D$930,"EE",Y$4:Y$930)</f>
        <v>9</v>
      </c>
    </row>
    <row r="5" spans="1:30" ht="15" customHeight="1" x14ac:dyDescent="0.2">
      <c r="A5" s="90" t="s">
        <v>253</v>
      </c>
      <c r="B5" s="88" t="s">
        <v>130</v>
      </c>
      <c r="C5" s="111" t="s">
        <v>3</v>
      </c>
      <c r="D5" s="109" t="s">
        <v>39</v>
      </c>
      <c r="E5" s="107">
        <v>1</v>
      </c>
      <c r="F5" s="72" t="s">
        <v>128</v>
      </c>
      <c r="G5" s="14">
        <v>10</v>
      </c>
      <c r="H5" s="89" t="s">
        <v>131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3</v>
      </c>
      <c r="M5" s="22">
        <f>IF(C5="I",L5*Resumo!$C$21, IF(C5="A",L5*Resumo!$C$22, IF(C5="E",L5*Resumo!$C$23,"")))</f>
        <v>3</v>
      </c>
      <c r="N5" s="72"/>
      <c r="O5" s="77">
        <f>IF(I5="X",1,0)</f>
        <v>1</v>
      </c>
      <c r="P5" s="77">
        <f>IF(J5="X",1,0)</f>
        <v>0</v>
      </c>
      <c r="Q5" s="77">
        <f>IF(K5="X",1,0)</f>
        <v>0</v>
      </c>
      <c r="S5">
        <f>IF(C5="I",L5,IF(C5="A",L5/2,IF(C5="E",L5/4,"")))</f>
        <v>3</v>
      </c>
      <c r="W5" s="20">
        <f t="shared" si="1"/>
        <v>1</v>
      </c>
      <c r="X5" s="20">
        <f t="shared" si="2"/>
        <v>0</v>
      </c>
      <c r="Y5" s="20">
        <f t="shared" si="3"/>
        <v>0</v>
      </c>
      <c r="AA5" t="s">
        <v>41</v>
      </c>
      <c r="AB5" s="29">
        <f>SUMIF($D$4:$D$930,"SE",W$4:W$930)</f>
        <v>0</v>
      </c>
      <c r="AC5" s="29">
        <f>SUMIF($D$4:$D$930,"SE",X$4:X$930)</f>
        <v>0</v>
      </c>
      <c r="AD5" s="29">
        <f>SUMIF($D$4:$D$930,"SE",Y$4:Y$930)</f>
        <v>0</v>
      </c>
    </row>
    <row r="6" spans="1:30" ht="15" customHeight="1" x14ac:dyDescent="0.2">
      <c r="A6" s="92" t="s">
        <v>253</v>
      </c>
      <c r="B6" s="90" t="s">
        <v>132</v>
      </c>
      <c r="C6" s="109" t="s">
        <v>3</v>
      </c>
      <c r="D6" s="109" t="s">
        <v>39</v>
      </c>
      <c r="E6" s="107">
        <v>1</v>
      </c>
      <c r="F6" s="72" t="s">
        <v>128</v>
      </c>
      <c r="G6" s="33">
        <v>10</v>
      </c>
      <c r="H6" s="89" t="s">
        <v>131</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3</v>
      </c>
      <c r="M6" s="22">
        <f>IF(C6="I",L6*Resumo!$C$21, IF(C6="A",L6*Resumo!$C$22, IF(C6="E",L6*Resumo!$C$23,"")))</f>
        <v>3</v>
      </c>
      <c r="N6" s="15"/>
      <c r="O6" s="77">
        <f t="shared" si="0"/>
        <v>1</v>
      </c>
      <c r="P6" s="77">
        <f t="shared" si="0"/>
        <v>0</v>
      </c>
      <c r="Q6" s="77">
        <f t="shared" si="0"/>
        <v>0</v>
      </c>
      <c r="S6">
        <f>IF(C6="I",L6,IF(C6="A",L6/2,IF(C6="E",L6/4,"")))</f>
        <v>3</v>
      </c>
      <c r="W6" s="20">
        <f t="shared" si="1"/>
        <v>1</v>
      </c>
      <c r="X6" s="20">
        <f t="shared" si="2"/>
        <v>0</v>
      </c>
      <c r="Y6" s="20">
        <f t="shared" si="3"/>
        <v>0</v>
      </c>
      <c r="AA6" t="s">
        <v>40</v>
      </c>
      <c r="AB6" s="29">
        <f>SUMIF($D$4:$D$930,"CE",W$4:W$930)</f>
        <v>15</v>
      </c>
      <c r="AC6" s="29">
        <f>SUMIF($D$4:$D$930,"CE",X$4:X$930)</f>
        <v>5</v>
      </c>
      <c r="AD6" s="29">
        <f>SUMIF($D$4:$D$930,"CE",Y$4:Y$930)</f>
        <v>1</v>
      </c>
    </row>
    <row r="7" spans="1:30" ht="15" customHeight="1" x14ac:dyDescent="0.2">
      <c r="A7" s="71" t="s">
        <v>253</v>
      </c>
      <c r="B7" s="90" t="s">
        <v>133</v>
      </c>
      <c r="C7" s="109" t="s">
        <v>3</v>
      </c>
      <c r="D7" s="109" t="s">
        <v>39</v>
      </c>
      <c r="E7" s="107">
        <v>3</v>
      </c>
      <c r="F7" s="72" t="s">
        <v>134</v>
      </c>
      <c r="G7" s="33">
        <v>7</v>
      </c>
      <c r="H7" s="89" t="s">
        <v>135</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71" t="s">
        <v>254</v>
      </c>
      <c r="B8" s="83" t="s">
        <v>136</v>
      </c>
      <c r="C8" s="109" t="s">
        <v>3</v>
      </c>
      <c r="D8" s="109" t="s">
        <v>40</v>
      </c>
      <c r="E8" s="107">
        <v>1</v>
      </c>
      <c r="F8" s="72" t="s">
        <v>128</v>
      </c>
      <c r="G8" s="33">
        <v>10</v>
      </c>
      <c r="H8" s="72" t="s">
        <v>137</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3</v>
      </c>
      <c r="M8" s="22">
        <f>IF(C8="I",L8*Resumo!$C$21, IF(C8="A",L8*Resumo!$C$22, IF(C8="E",L8*Resumo!$C$23,"")))</f>
        <v>3</v>
      </c>
      <c r="N8" s="15"/>
      <c r="O8" s="77"/>
      <c r="P8" s="77"/>
      <c r="Q8" s="77"/>
      <c r="W8" s="20">
        <f t="shared" si="1"/>
        <v>1</v>
      </c>
      <c r="X8" s="20">
        <f t="shared" si="2"/>
        <v>0</v>
      </c>
      <c r="Y8" s="20">
        <f t="shared" si="3"/>
        <v>0</v>
      </c>
    </row>
    <row r="9" spans="1:30" ht="15" customHeight="1" x14ac:dyDescent="0.2">
      <c r="A9" s="71" t="s">
        <v>254</v>
      </c>
      <c r="B9" s="83" t="s">
        <v>138</v>
      </c>
      <c r="C9" s="112" t="s">
        <v>3</v>
      </c>
      <c r="D9" s="109" t="s">
        <v>40</v>
      </c>
      <c r="E9" s="85">
        <v>1</v>
      </c>
      <c r="F9" s="72" t="s">
        <v>128</v>
      </c>
      <c r="G9" s="33">
        <v>12</v>
      </c>
      <c r="H9" s="72" t="s">
        <v>139</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22">
        <f>IF(C9="I",L9*Resumo!$C$21, IF(C9="A",L9*Resumo!$C$22, IF(C9="E",L9*Resumo!$C$23,"")))</f>
        <v>3</v>
      </c>
      <c r="N9" s="72"/>
      <c r="O9" s="77"/>
      <c r="P9" s="77"/>
      <c r="Q9" s="77"/>
      <c r="W9" s="20">
        <f t="shared" si="1"/>
        <v>1</v>
      </c>
      <c r="X9" s="20">
        <f t="shared" si="2"/>
        <v>0</v>
      </c>
      <c r="Y9" s="20">
        <f t="shared" si="3"/>
        <v>0</v>
      </c>
    </row>
    <row r="10" spans="1:30" ht="15" customHeight="1" x14ac:dyDescent="0.2">
      <c r="A10" s="71" t="s">
        <v>254</v>
      </c>
      <c r="B10" s="82" t="s">
        <v>140</v>
      </c>
      <c r="C10" s="109" t="s">
        <v>3</v>
      </c>
      <c r="D10" s="109" t="s">
        <v>39</v>
      </c>
      <c r="E10" s="107">
        <v>1</v>
      </c>
      <c r="F10" s="72" t="s">
        <v>128</v>
      </c>
      <c r="G10" s="14">
        <v>15</v>
      </c>
      <c r="H10" s="72" t="s">
        <v>141</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254</v>
      </c>
      <c r="B11" s="82" t="s">
        <v>142</v>
      </c>
      <c r="C11" s="109" t="s">
        <v>3</v>
      </c>
      <c r="D11" s="109" t="s">
        <v>39</v>
      </c>
      <c r="E11" s="85">
        <v>1</v>
      </c>
      <c r="F11" s="72" t="s">
        <v>128</v>
      </c>
      <c r="G11" s="14">
        <v>15</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254</v>
      </c>
      <c r="B12" s="82" t="s">
        <v>143</v>
      </c>
      <c r="C12" s="109" t="s">
        <v>3</v>
      </c>
      <c r="D12" s="109" t="s">
        <v>39</v>
      </c>
      <c r="E12" s="85">
        <v>2</v>
      </c>
      <c r="F12" s="72" t="s">
        <v>144</v>
      </c>
      <c r="G12" s="14">
        <v>7</v>
      </c>
      <c r="H12" s="72" t="s">
        <v>145</v>
      </c>
      <c r="I12" s="21" t="str">
        <f t="shared" si="4"/>
        <v/>
      </c>
      <c r="J12" s="21" t="str">
        <f t="shared" si="5"/>
        <v>X</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4</v>
      </c>
      <c r="M12" s="22">
        <f>IF(C12="I",L12*Resumo!$C$21, IF(C12="A",L12*Resumo!$C$22, IF(C12="E",L12*Resumo!$C$23,"")))</f>
        <v>4</v>
      </c>
      <c r="N12" s="15"/>
      <c r="O12" s="77"/>
      <c r="P12" s="77"/>
      <c r="Q12" s="77"/>
      <c r="W12" s="20">
        <f t="shared" si="1"/>
        <v>0</v>
      </c>
      <c r="X12" s="20">
        <f t="shared" si="2"/>
        <v>1</v>
      </c>
      <c r="Y12" s="20">
        <f t="shared" si="3"/>
        <v>0</v>
      </c>
    </row>
    <row r="13" spans="1:30" ht="15" customHeight="1" x14ac:dyDescent="0.2">
      <c r="A13" s="71" t="s">
        <v>255</v>
      </c>
      <c r="B13" s="90" t="s">
        <v>146</v>
      </c>
      <c r="C13" s="112" t="s">
        <v>3</v>
      </c>
      <c r="D13" s="109" t="s">
        <v>40</v>
      </c>
      <c r="E13" s="85">
        <v>1</v>
      </c>
      <c r="F13" s="72" t="s">
        <v>128</v>
      </c>
      <c r="G13" s="33">
        <v>3</v>
      </c>
      <c r="H13" s="72" t="s">
        <v>147</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255</v>
      </c>
      <c r="B14" s="83" t="s">
        <v>148</v>
      </c>
      <c r="C14" s="112" t="s">
        <v>3</v>
      </c>
      <c r="D14" s="109" t="s">
        <v>40</v>
      </c>
      <c r="E14" s="85">
        <v>2</v>
      </c>
      <c r="F14" s="72" t="s">
        <v>149</v>
      </c>
      <c r="G14" s="33">
        <v>10</v>
      </c>
      <c r="H14" s="72" t="s">
        <v>150</v>
      </c>
      <c r="I14" s="21" t="str">
        <f t="shared" si="4"/>
        <v/>
      </c>
      <c r="J14" s="21" t="str">
        <f t="shared" si="5"/>
        <v>X</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4</v>
      </c>
      <c r="M14" s="22">
        <f>IF(C14="I",L14*Resumo!$C$21, IF(C14="A",L14*Resumo!$C$22, IF(C14="E",L14*Resumo!$C$23,"")))</f>
        <v>4</v>
      </c>
      <c r="N14" s="15"/>
      <c r="O14" s="77"/>
      <c r="P14" s="77"/>
      <c r="Q14" s="77"/>
      <c r="W14" s="20">
        <f t="shared" si="1"/>
        <v>0</v>
      </c>
      <c r="X14" s="20">
        <f t="shared" si="2"/>
        <v>1</v>
      </c>
      <c r="Y14" s="20">
        <f t="shared" si="3"/>
        <v>0</v>
      </c>
    </row>
    <row r="15" spans="1:30" ht="15" customHeight="1" x14ac:dyDescent="0.2">
      <c r="A15" s="71" t="s">
        <v>255</v>
      </c>
      <c r="B15" s="83" t="s">
        <v>151</v>
      </c>
      <c r="C15" s="112" t="s">
        <v>3</v>
      </c>
      <c r="D15" s="109" t="s">
        <v>40</v>
      </c>
      <c r="E15" s="85">
        <v>3</v>
      </c>
      <c r="F15" s="72" t="s">
        <v>152</v>
      </c>
      <c r="G15" s="33">
        <v>17</v>
      </c>
      <c r="H15" s="72" t="s">
        <v>153</v>
      </c>
      <c r="I15" s="21" t="str">
        <f t="shared" si="4"/>
        <v/>
      </c>
      <c r="J15" s="21" t="str">
        <f t="shared" si="5"/>
        <v>X</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4</v>
      </c>
      <c r="M15" s="22">
        <f>IF(C15="I",L15*Resumo!$C$21, IF(C15="A",L15*Resumo!$C$22, IF(C15="E",L15*Resumo!$C$23,"")))</f>
        <v>4</v>
      </c>
      <c r="N15" s="15"/>
      <c r="O15" s="77"/>
      <c r="P15" s="77"/>
      <c r="Q15" s="77"/>
      <c r="W15" s="20">
        <f t="shared" si="1"/>
        <v>0</v>
      </c>
      <c r="X15" s="20">
        <f t="shared" si="2"/>
        <v>1</v>
      </c>
      <c r="Y15" s="20">
        <f t="shared" si="3"/>
        <v>0</v>
      </c>
    </row>
    <row r="16" spans="1:30" ht="15" customHeight="1" x14ac:dyDescent="0.2">
      <c r="A16" s="71" t="s">
        <v>255</v>
      </c>
      <c r="B16" s="83" t="s">
        <v>154</v>
      </c>
      <c r="C16" s="109" t="s">
        <v>3</v>
      </c>
      <c r="D16" s="109" t="s">
        <v>39</v>
      </c>
      <c r="E16" s="14">
        <v>3</v>
      </c>
      <c r="F16" s="72" t="s">
        <v>155</v>
      </c>
      <c r="G16" s="14">
        <v>22</v>
      </c>
      <c r="H16" s="72" t="s">
        <v>156</v>
      </c>
      <c r="I16" s="21" t="str">
        <f t="shared" si="4"/>
        <v/>
      </c>
      <c r="J16" s="21" t="str">
        <f t="shared" si="5"/>
        <v/>
      </c>
      <c r="K16" s="21" t="str">
        <f t="shared" si="6"/>
        <v>X</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6</v>
      </c>
      <c r="M16" s="22">
        <f>IF(C16="I",L16*Resumo!$C$21, IF(C16="A",L16*Resumo!$C$22, IF(C16="E",L16*Resumo!$C$23,"")))</f>
        <v>6</v>
      </c>
      <c r="N16" s="15"/>
      <c r="O16" s="77"/>
      <c r="P16" s="77"/>
      <c r="Q16" s="77"/>
      <c r="W16" s="20">
        <f t="shared" si="1"/>
        <v>0</v>
      </c>
      <c r="X16" s="20">
        <f t="shared" si="2"/>
        <v>0</v>
      </c>
      <c r="Y16" s="20">
        <f t="shared" si="3"/>
        <v>1</v>
      </c>
    </row>
    <row r="17" spans="1:25" ht="15" customHeight="1" x14ac:dyDescent="0.2">
      <c r="A17" s="71" t="s">
        <v>255</v>
      </c>
      <c r="B17" s="83" t="s">
        <v>157</v>
      </c>
      <c r="C17" s="109" t="s">
        <v>3</v>
      </c>
      <c r="D17" s="109" t="s">
        <v>39</v>
      </c>
      <c r="E17" s="14">
        <v>3</v>
      </c>
      <c r="F17" s="72" t="s">
        <v>155</v>
      </c>
      <c r="G17" s="14">
        <v>22</v>
      </c>
      <c r="H17" s="72" t="s">
        <v>156</v>
      </c>
      <c r="I17" s="21" t="str">
        <f t="shared" si="4"/>
        <v/>
      </c>
      <c r="J17" s="21" t="str">
        <f t="shared" si="5"/>
        <v/>
      </c>
      <c r="K17" s="21" t="str">
        <f t="shared" si="6"/>
        <v>X</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6</v>
      </c>
      <c r="M17" s="22">
        <f>IF(C17="I",L17*Resumo!$C$21, IF(C17="A",L17*Resumo!$C$22, IF(C17="E",L17*Resumo!$C$23,"")))</f>
        <v>6</v>
      </c>
      <c r="N17" s="15"/>
      <c r="O17" s="77"/>
      <c r="P17" s="77"/>
      <c r="Q17" s="77"/>
      <c r="W17" s="20"/>
      <c r="X17" s="20"/>
      <c r="Y17" s="20"/>
    </row>
    <row r="18" spans="1:25" ht="15" customHeight="1" x14ac:dyDescent="0.2">
      <c r="A18" s="71" t="s">
        <v>255</v>
      </c>
      <c r="B18" s="83" t="s">
        <v>158</v>
      </c>
      <c r="C18" s="109" t="s">
        <v>3</v>
      </c>
      <c r="D18" s="109" t="s">
        <v>39</v>
      </c>
      <c r="E18" s="14">
        <v>2</v>
      </c>
      <c r="F18" s="72" t="s">
        <v>159</v>
      </c>
      <c r="G18" s="14">
        <v>7</v>
      </c>
      <c r="H18" s="72" t="s">
        <v>160</v>
      </c>
      <c r="I18" s="21" t="str">
        <f t="shared" si="4"/>
        <v/>
      </c>
      <c r="J18" s="21" t="str">
        <f t="shared" si="5"/>
        <v>X</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4</v>
      </c>
      <c r="M18" s="22">
        <f>IF(C18="I",L18*Resumo!$C$21, IF(C18="A",L18*Resumo!$C$22, IF(C18="E",L18*Resumo!$C$23,"")))</f>
        <v>4</v>
      </c>
      <c r="N18" s="72"/>
      <c r="O18" s="77"/>
      <c r="P18" s="77"/>
      <c r="Q18" s="77"/>
      <c r="W18" s="20"/>
      <c r="X18" s="20"/>
      <c r="Y18" s="20"/>
    </row>
    <row r="19" spans="1:25" ht="15" customHeight="1" x14ac:dyDescent="0.2">
      <c r="A19" s="71" t="s">
        <v>255</v>
      </c>
      <c r="B19" s="83" t="s">
        <v>161</v>
      </c>
      <c r="C19" s="109" t="s">
        <v>3</v>
      </c>
      <c r="D19" s="109" t="s">
        <v>40</v>
      </c>
      <c r="E19" s="14">
        <v>1</v>
      </c>
      <c r="F19" s="72" t="s">
        <v>162</v>
      </c>
      <c r="G19" s="14">
        <v>3</v>
      </c>
      <c r="H19" s="72" t="s">
        <v>163</v>
      </c>
      <c r="I19" s="21" t="str">
        <f t="shared" si="4"/>
        <v>X</v>
      </c>
      <c r="J19" s="21" t="str">
        <f t="shared" si="5"/>
        <v/>
      </c>
      <c r="K19" s="21" t="str">
        <f t="shared" si="6"/>
        <v/>
      </c>
      <c r="L19" s="22">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3</v>
      </c>
      <c r="M19" s="22">
        <f>IF(C19="I",L19*Resumo!$C$21, IF(C19="A",L19*Resumo!$C$22, IF(C19="E",L19*Resumo!$C$23,"")))</f>
        <v>3</v>
      </c>
      <c r="N19" s="72"/>
      <c r="O19" s="77"/>
      <c r="P19" s="77"/>
      <c r="Q19" s="77"/>
      <c r="W19" s="20"/>
      <c r="X19" s="20"/>
      <c r="Y19" s="20"/>
    </row>
    <row r="20" spans="1:25" ht="15" customHeight="1" x14ac:dyDescent="0.2">
      <c r="A20" s="71" t="s">
        <v>255</v>
      </c>
      <c r="B20" s="83" t="s">
        <v>164</v>
      </c>
      <c r="C20" s="109" t="s">
        <v>3</v>
      </c>
      <c r="D20" s="109" t="s">
        <v>40</v>
      </c>
      <c r="E20" s="14">
        <v>1</v>
      </c>
      <c r="F20" s="72" t="s">
        <v>117</v>
      </c>
      <c r="G20" s="14">
        <v>3</v>
      </c>
      <c r="H20" s="72" t="s">
        <v>163</v>
      </c>
      <c r="I20" s="21" t="str">
        <f t="shared" si="4"/>
        <v>X</v>
      </c>
      <c r="J20" s="21" t="str">
        <f t="shared" si="5"/>
        <v/>
      </c>
      <c r="K20" s="21" t="str">
        <f t="shared" si="6"/>
        <v/>
      </c>
      <c r="L20" s="22">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3</v>
      </c>
      <c r="M20" s="22">
        <f>IF(C20="I",L20*Resumo!$C$21, IF(C20="A",L20*Resumo!$C$22, IF(C20="E",L20*Resumo!$C$23,"")))</f>
        <v>3</v>
      </c>
      <c r="N20" s="72"/>
      <c r="O20" s="77"/>
      <c r="P20" s="77"/>
      <c r="Q20" s="77"/>
      <c r="W20" s="20"/>
      <c r="X20" s="20"/>
      <c r="Y20" s="20"/>
    </row>
    <row r="21" spans="1:25" ht="15" customHeight="1" x14ac:dyDescent="0.2">
      <c r="A21" s="71" t="s">
        <v>256</v>
      </c>
      <c r="B21" s="82" t="s">
        <v>165</v>
      </c>
      <c r="C21" s="109" t="s">
        <v>3</v>
      </c>
      <c r="D21" s="109" t="s">
        <v>40</v>
      </c>
      <c r="E21" s="14">
        <v>1</v>
      </c>
      <c r="F21" s="72" t="s">
        <v>166</v>
      </c>
      <c r="G21" s="14">
        <v>3</v>
      </c>
      <c r="H21" s="72" t="s">
        <v>167</v>
      </c>
      <c r="I21" s="21" t="str">
        <f t="shared" si="4"/>
        <v>X</v>
      </c>
      <c r="J21" s="21" t="str">
        <f t="shared" si="5"/>
        <v/>
      </c>
      <c r="K21" s="21" t="str">
        <f t="shared" si="6"/>
        <v/>
      </c>
      <c r="L21" s="22">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3</v>
      </c>
      <c r="M21" s="22">
        <f>IF(C21="I",L21*Resumo!$C$21, IF(C21="A",L21*Resumo!$C$22, IF(C21="E",L21*Resumo!$C$23,"")))</f>
        <v>3</v>
      </c>
      <c r="N21" s="72"/>
      <c r="O21" s="77"/>
      <c r="P21" s="77"/>
      <c r="Q21" s="77"/>
      <c r="W21" s="20"/>
      <c r="X21" s="20"/>
      <c r="Y21" s="20"/>
    </row>
    <row r="22" spans="1:25" ht="15" customHeight="1" x14ac:dyDescent="0.2">
      <c r="A22" s="71" t="s">
        <v>256</v>
      </c>
      <c r="B22" s="82" t="s">
        <v>168</v>
      </c>
      <c r="C22" s="109" t="s">
        <v>3</v>
      </c>
      <c r="D22" s="109" t="s">
        <v>40</v>
      </c>
      <c r="E22" s="14">
        <v>1</v>
      </c>
      <c r="F22" s="72" t="s">
        <v>166</v>
      </c>
      <c r="G22" s="14">
        <v>6</v>
      </c>
      <c r="H22" s="72" t="s">
        <v>169</v>
      </c>
      <c r="I22" s="21" t="str">
        <f t="shared" si="4"/>
        <v>X</v>
      </c>
      <c r="J22" s="21" t="str">
        <f t="shared" si="5"/>
        <v/>
      </c>
      <c r="K22" s="21" t="str">
        <f t="shared" si="6"/>
        <v/>
      </c>
      <c r="L22" s="22">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3</v>
      </c>
      <c r="M22" s="22">
        <f>IF(C22="I",L22*Resumo!$C$21, IF(C22="A",L22*Resumo!$C$22, IF(C22="E",L22*Resumo!$C$23,"")))</f>
        <v>3</v>
      </c>
      <c r="N22" s="72"/>
      <c r="O22" s="77"/>
      <c r="P22" s="77"/>
      <c r="Q22" s="77"/>
      <c r="W22" s="20"/>
      <c r="X22" s="20"/>
      <c r="Y22" s="20"/>
    </row>
    <row r="23" spans="1:25" ht="15" customHeight="1" x14ac:dyDescent="0.2">
      <c r="A23" s="71" t="s">
        <v>256</v>
      </c>
      <c r="B23" s="82" t="s">
        <v>170</v>
      </c>
      <c r="C23" s="109" t="s">
        <v>3</v>
      </c>
      <c r="D23" s="109" t="s">
        <v>39</v>
      </c>
      <c r="E23" s="14">
        <v>1</v>
      </c>
      <c r="F23" s="72" t="s">
        <v>166</v>
      </c>
      <c r="G23" s="14">
        <v>7</v>
      </c>
      <c r="H23" s="72" t="s">
        <v>171</v>
      </c>
      <c r="I23" s="21" t="str">
        <f t="shared" si="4"/>
        <v>X</v>
      </c>
      <c r="J23" s="21" t="str">
        <f t="shared" si="5"/>
        <v/>
      </c>
      <c r="K23" s="21" t="str">
        <f t="shared" si="6"/>
        <v/>
      </c>
      <c r="L23" s="22">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3</v>
      </c>
      <c r="M23" s="22">
        <f>IF(C23="I",L23*Resumo!$C$21, IF(C23="A",L23*Resumo!$C$22, IF(C23="E",L23*Resumo!$C$23,"")))</f>
        <v>3</v>
      </c>
      <c r="N23" s="72"/>
      <c r="O23" s="77"/>
      <c r="P23" s="77"/>
      <c r="Q23" s="77"/>
      <c r="W23" s="20"/>
      <c r="X23" s="20"/>
      <c r="Y23" s="20"/>
    </row>
    <row r="24" spans="1:25" ht="15" customHeight="1" x14ac:dyDescent="0.2">
      <c r="A24" s="71" t="s">
        <v>256</v>
      </c>
      <c r="B24" s="82" t="s">
        <v>172</v>
      </c>
      <c r="C24" s="109" t="s">
        <v>3</v>
      </c>
      <c r="D24" s="109" t="s">
        <v>39</v>
      </c>
      <c r="E24" s="14">
        <v>1</v>
      </c>
      <c r="F24" s="72" t="s">
        <v>166</v>
      </c>
      <c r="G24" s="14">
        <v>11</v>
      </c>
      <c r="H24" s="72" t="s">
        <v>173</v>
      </c>
      <c r="I24" s="21" t="str">
        <f t="shared" si="4"/>
        <v>X</v>
      </c>
      <c r="J24" s="21" t="str">
        <f t="shared" si="5"/>
        <v/>
      </c>
      <c r="K24" s="21" t="str">
        <f t="shared" si="6"/>
        <v/>
      </c>
      <c r="L24" s="22">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3</v>
      </c>
      <c r="M24" s="22">
        <f>IF(C24="I",L24*Resumo!$C$21, IF(C24="A",L24*Resumo!$C$22, IF(C24="E",L24*Resumo!$C$23,"")))</f>
        <v>3</v>
      </c>
      <c r="N24" s="72"/>
      <c r="O24" s="77"/>
      <c r="P24" s="77"/>
      <c r="Q24" s="77"/>
      <c r="W24" s="20"/>
      <c r="X24" s="20"/>
      <c r="Y24" s="20"/>
    </row>
    <row r="25" spans="1:25" ht="15" customHeight="1" x14ac:dyDescent="0.2">
      <c r="A25" s="71" t="s">
        <v>256</v>
      </c>
      <c r="B25" s="82" t="s">
        <v>174</v>
      </c>
      <c r="C25" s="109" t="s">
        <v>3</v>
      </c>
      <c r="D25" s="109" t="s">
        <v>39</v>
      </c>
      <c r="E25" s="14">
        <v>1</v>
      </c>
      <c r="F25" s="72" t="s">
        <v>166</v>
      </c>
      <c r="G25" s="14">
        <v>11</v>
      </c>
      <c r="H25" s="72" t="s">
        <v>173</v>
      </c>
      <c r="I25" s="21" t="str">
        <f t="shared" si="4"/>
        <v>X</v>
      </c>
      <c r="J25" s="21" t="str">
        <f t="shared" si="5"/>
        <v/>
      </c>
      <c r="K25" s="21" t="str">
        <f t="shared" si="6"/>
        <v/>
      </c>
      <c r="L25" s="22">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3</v>
      </c>
      <c r="M25" s="22">
        <f>IF(C25="I",L25*Resumo!$C$21, IF(C25="A",L25*Resumo!$C$22, IF(C25="E",L25*Resumo!$C$23,"")))</f>
        <v>3</v>
      </c>
      <c r="N25" s="72"/>
      <c r="O25" s="77"/>
      <c r="P25" s="77"/>
      <c r="Q25" s="77"/>
      <c r="W25" s="20"/>
      <c r="X25" s="20"/>
      <c r="Y25" s="20"/>
    </row>
    <row r="26" spans="1:25" ht="15" customHeight="1" x14ac:dyDescent="0.2">
      <c r="A26" s="71" t="s">
        <v>256</v>
      </c>
      <c r="B26" s="82" t="s">
        <v>175</v>
      </c>
      <c r="C26" s="109" t="s">
        <v>3</v>
      </c>
      <c r="D26" s="109" t="s">
        <v>39</v>
      </c>
      <c r="E26" s="14">
        <v>2</v>
      </c>
      <c r="F26" s="72" t="s">
        <v>176</v>
      </c>
      <c r="G26" s="7">
        <v>7</v>
      </c>
      <c r="H26" s="72" t="s">
        <v>177</v>
      </c>
      <c r="I26" s="21" t="str">
        <f t="shared" si="4"/>
        <v/>
      </c>
      <c r="J26" s="21" t="str">
        <f t="shared" si="5"/>
        <v>X</v>
      </c>
      <c r="K26" s="21" t="str">
        <f t="shared" si="6"/>
        <v/>
      </c>
      <c r="L26" s="22">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4</v>
      </c>
      <c r="M26" s="22">
        <f>IF(C26="I",L26*Resumo!$C$21, IF(C26="A",L26*Resumo!$C$22, IF(C26="E",L26*Resumo!$C$23,"")))</f>
        <v>4</v>
      </c>
      <c r="N26" s="72"/>
      <c r="O26" s="77"/>
      <c r="P26" s="77"/>
      <c r="Q26" s="77"/>
      <c r="W26" s="20"/>
      <c r="X26" s="20"/>
      <c r="Y26" s="20"/>
    </row>
    <row r="27" spans="1:25" ht="15" customHeight="1" x14ac:dyDescent="0.2">
      <c r="A27" s="71" t="s">
        <v>257</v>
      </c>
      <c r="B27" s="82" t="s">
        <v>178</v>
      </c>
      <c r="C27" s="109" t="s">
        <v>3</v>
      </c>
      <c r="D27" s="109" t="s">
        <v>40</v>
      </c>
      <c r="E27" s="14">
        <v>1</v>
      </c>
      <c r="F27" s="72" t="s">
        <v>179</v>
      </c>
      <c r="G27" s="14">
        <v>9</v>
      </c>
      <c r="H27" s="72" t="s">
        <v>180</v>
      </c>
      <c r="I27" s="21" t="str">
        <f t="shared" si="4"/>
        <v>X</v>
      </c>
      <c r="J27" s="21" t="str">
        <f t="shared" si="5"/>
        <v/>
      </c>
      <c r="K27" s="21" t="str">
        <f t="shared" si="6"/>
        <v/>
      </c>
      <c r="L27" s="22">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3</v>
      </c>
      <c r="M27" s="22">
        <f>IF(C27="I",L27*Resumo!$C$21, IF(C27="A",L27*Resumo!$C$22, IF(C27="E",L27*Resumo!$C$23,"")))</f>
        <v>3</v>
      </c>
      <c r="N27" s="15"/>
      <c r="O27" s="77"/>
      <c r="P27" s="77"/>
      <c r="Q27" s="77"/>
      <c r="W27" s="20">
        <f t="shared" si="1"/>
        <v>1</v>
      </c>
      <c r="X27" s="20">
        <f t="shared" si="2"/>
        <v>0</v>
      </c>
      <c r="Y27" s="20">
        <f t="shared" si="3"/>
        <v>0</v>
      </c>
    </row>
    <row r="28" spans="1:25" ht="15" customHeight="1" x14ac:dyDescent="0.2">
      <c r="A28" s="71" t="s">
        <v>257</v>
      </c>
      <c r="B28" s="82" t="s">
        <v>181</v>
      </c>
      <c r="C28" s="109" t="s">
        <v>3</v>
      </c>
      <c r="D28" s="109" t="s">
        <v>40</v>
      </c>
      <c r="E28" s="14">
        <v>2</v>
      </c>
      <c r="F28" s="72" t="s">
        <v>182</v>
      </c>
      <c r="G28" s="14">
        <v>10</v>
      </c>
      <c r="H28" s="72" t="s">
        <v>183</v>
      </c>
      <c r="I28" s="21" t="str">
        <f t="shared" si="4"/>
        <v/>
      </c>
      <c r="J28" s="21" t="str">
        <f t="shared" si="5"/>
        <v>X</v>
      </c>
      <c r="K28" s="21" t="str">
        <f t="shared" si="6"/>
        <v/>
      </c>
      <c r="L28" s="22">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4</v>
      </c>
      <c r="M28" s="22">
        <f>IF(C28="I",L28*Resumo!$C$21, IF(C28="A",L28*Resumo!$C$22, IF(C28="E",L28*Resumo!$C$23,"")))</f>
        <v>4</v>
      </c>
      <c r="N28" s="72"/>
      <c r="O28" s="77"/>
      <c r="P28" s="77"/>
      <c r="Q28" s="77"/>
      <c r="W28" s="20">
        <f t="shared" si="1"/>
        <v>0</v>
      </c>
      <c r="X28" s="20">
        <f t="shared" si="2"/>
        <v>1</v>
      </c>
      <c r="Y28" s="20">
        <f t="shared" si="3"/>
        <v>0</v>
      </c>
    </row>
    <row r="29" spans="1:25" ht="15" customHeight="1" x14ac:dyDescent="0.2">
      <c r="A29" s="71" t="s">
        <v>257</v>
      </c>
      <c r="B29" s="82" t="s">
        <v>184</v>
      </c>
      <c r="C29" s="109" t="s">
        <v>3</v>
      </c>
      <c r="D29" s="109" t="s">
        <v>40</v>
      </c>
      <c r="E29" s="14">
        <v>1</v>
      </c>
      <c r="F29" s="72" t="s">
        <v>185</v>
      </c>
      <c r="G29" s="14">
        <v>3</v>
      </c>
      <c r="H29" s="72" t="s">
        <v>186</v>
      </c>
      <c r="I29" s="21" t="str">
        <f t="shared" si="4"/>
        <v>X</v>
      </c>
      <c r="J29" s="21" t="str">
        <f t="shared" si="5"/>
        <v/>
      </c>
      <c r="K29" s="21" t="str">
        <f t="shared" si="6"/>
        <v/>
      </c>
      <c r="L29" s="22">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3</v>
      </c>
      <c r="M29" s="22">
        <f>IF(C29="I",L29*Resumo!$C$21, IF(C29="A",L29*Resumo!$C$22, IF(C29="E",L29*Resumo!$C$23,"")))</f>
        <v>3</v>
      </c>
      <c r="N29" s="72"/>
      <c r="O29" s="77"/>
      <c r="P29" s="77"/>
      <c r="Q29" s="77"/>
      <c r="W29" s="20">
        <f t="shared" si="1"/>
        <v>1</v>
      </c>
      <c r="X29" s="20">
        <f t="shared" si="2"/>
        <v>0</v>
      </c>
      <c r="Y29" s="20">
        <f t="shared" si="3"/>
        <v>0</v>
      </c>
    </row>
    <row r="30" spans="1:25" ht="15" customHeight="1" x14ac:dyDescent="0.2">
      <c r="A30" s="71" t="s">
        <v>257</v>
      </c>
      <c r="B30" s="82" t="s">
        <v>187</v>
      </c>
      <c r="C30" s="109" t="s">
        <v>3</v>
      </c>
      <c r="D30" s="109" t="s">
        <v>39</v>
      </c>
      <c r="E30" s="14">
        <v>2</v>
      </c>
      <c r="F30" s="72" t="s">
        <v>182</v>
      </c>
      <c r="G30" s="14">
        <v>15</v>
      </c>
      <c r="H30" s="72" t="s">
        <v>188</v>
      </c>
      <c r="I30" s="21" t="str">
        <f t="shared" si="4"/>
        <v/>
      </c>
      <c r="J30" s="21" t="str">
        <f t="shared" si="5"/>
        <v>X</v>
      </c>
      <c r="K30" s="21" t="str">
        <f t="shared" si="6"/>
        <v/>
      </c>
      <c r="L30" s="22">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4</v>
      </c>
      <c r="M30" s="22">
        <f>IF(C30="I",L30*Resumo!$C$21, IF(C30="A",L30*Resumo!$C$22, IF(C30="E",L30*Resumo!$C$23,"")))</f>
        <v>4</v>
      </c>
      <c r="N30" s="72"/>
      <c r="O30" s="77"/>
      <c r="P30" s="77"/>
      <c r="Q30" s="77"/>
      <c r="W30" s="20">
        <f t="shared" si="1"/>
        <v>0</v>
      </c>
      <c r="X30" s="20">
        <f t="shared" si="2"/>
        <v>1</v>
      </c>
      <c r="Y30" s="20">
        <f t="shared" si="3"/>
        <v>0</v>
      </c>
    </row>
    <row r="31" spans="1:25" ht="15" customHeight="1" x14ac:dyDescent="0.2">
      <c r="A31" s="71" t="s">
        <v>257</v>
      </c>
      <c r="B31" s="82" t="s">
        <v>189</v>
      </c>
      <c r="C31" s="109" t="s">
        <v>3</v>
      </c>
      <c r="D31" s="109" t="s">
        <v>39</v>
      </c>
      <c r="E31" s="14">
        <v>2</v>
      </c>
      <c r="F31" s="72" t="s">
        <v>182</v>
      </c>
      <c r="G31" s="14">
        <v>15</v>
      </c>
      <c r="H31" s="72" t="s">
        <v>188</v>
      </c>
      <c r="I31" s="21" t="str">
        <f t="shared" si="4"/>
        <v/>
      </c>
      <c r="J31" s="21" t="str">
        <f t="shared" si="5"/>
        <v>X</v>
      </c>
      <c r="K31" s="21" t="str">
        <f t="shared" si="6"/>
        <v/>
      </c>
      <c r="L31" s="22">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4</v>
      </c>
      <c r="M31" s="22">
        <f>IF(C31="I",L31*Resumo!$C$21, IF(C31="A",L31*Resumo!$C$22, IF(C31="E",L31*Resumo!$C$23,"")))</f>
        <v>4</v>
      </c>
      <c r="N31" s="72"/>
      <c r="O31" s="77"/>
      <c r="P31" s="77"/>
      <c r="Q31" s="77"/>
      <c r="W31" s="20">
        <f t="shared" si="1"/>
        <v>0</v>
      </c>
      <c r="X31" s="20">
        <f t="shared" si="2"/>
        <v>1</v>
      </c>
      <c r="Y31" s="20">
        <f t="shared" si="3"/>
        <v>0</v>
      </c>
    </row>
    <row r="32" spans="1:25" ht="15" customHeight="1" x14ac:dyDescent="0.2">
      <c r="A32" s="71" t="s">
        <v>257</v>
      </c>
      <c r="B32" s="82" t="s">
        <v>190</v>
      </c>
      <c r="C32" s="109" t="s">
        <v>3</v>
      </c>
      <c r="D32" s="109" t="s">
        <v>39</v>
      </c>
      <c r="E32" s="14">
        <v>2</v>
      </c>
      <c r="F32" s="72" t="s">
        <v>191</v>
      </c>
      <c r="G32" s="14">
        <v>7</v>
      </c>
      <c r="H32" s="72" t="s">
        <v>192</v>
      </c>
      <c r="I32" s="21" t="str">
        <f t="shared" si="4"/>
        <v/>
      </c>
      <c r="J32" s="21" t="str">
        <f t="shared" si="5"/>
        <v>X</v>
      </c>
      <c r="K32" s="21" t="str">
        <f t="shared" si="6"/>
        <v/>
      </c>
      <c r="L32" s="22">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4</v>
      </c>
      <c r="M32" s="22">
        <f>IF(C32="I",L32*Resumo!$C$21, IF(C32="A",L32*Resumo!$C$22, IF(C32="E",L32*Resumo!$C$23,"")))</f>
        <v>4</v>
      </c>
      <c r="N32" s="72"/>
      <c r="O32" s="77"/>
      <c r="P32" s="77"/>
      <c r="Q32" s="77"/>
      <c r="W32" s="20">
        <f t="shared" si="1"/>
        <v>0</v>
      </c>
      <c r="X32" s="20">
        <f t="shared" si="2"/>
        <v>1</v>
      </c>
      <c r="Y32" s="20">
        <f t="shared" si="3"/>
        <v>0</v>
      </c>
    </row>
    <row r="33" spans="1:25" ht="15" customHeight="1" x14ac:dyDescent="0.2">
      <c r="A33" s="71" t="s">
        <v>251</v>
      </c>
      <c r="B33" s="82" t="s">
        <v>193</v>
      </c>
      <c r="C33" s="109" t="s">
        <v>3</v>
      </c>
      <c r="D33" s="109" t="s">
        <v>40</v>
      </c>
      <c r="E33" s="14">
        <v>1</v>
      </c>
      <c r="F33" s="72" t="s">
        <v>117</v>
      </c>
      <c r="G33" s="14">
        <v>9</v>
      </c>
      <c r="H33" s="72" t="s">
        <v>194</v>
      </c>
      <c r="I33" s="21" t="str">
        <f t="shared" ref="I33:I90" si="7">IF(D33=EE,IF(OR(AND(E33&gt;-1,E33&lt;2,G33&gt;0,G33&lt;16),AND(E33&gt;1,E33&lt;3,G33&gt;0,G33&lt;5)),"X",""),IF(OR(AND(E33&gt;-1,E33&lt;2,G33&gt;0,G33&lt;20),AND(E33&gt;1,E33&lt;4,G33&gt;0,G33&lt;6)),"X",""))</f>
        <v>X</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3</v>
      </c>
      <c r="M33" s="22">
        <f>IF(C33="I",L33*Resumo!$C$21, IF(C33="A",L33*Resumo!$C$22, IF(C33="E",L33*Resumo!$C$23,"")))</f>
        <v>3</v>
      </c>
      <c r="N33" s="72"/>
      <c r="O33" s="77"/>
      <c r="P33" s="77"/>
      <c r="Q33" s="77"/>
      <c r="W33" s="20">
        <f t="shared" si="1"/>
        <v>1</v>
      </c>
      <c r="X33" s="20">
        <f t="shared" si="2"/>
        <v>0</v>
      </c>
      <c r="Y33" s="20">
        <f t="shared" si="3"/>
        <v>0</v>
      </c>
    </row>
    <row r="34" spans="1:25" ht="15" customHeight="1" x14ac:dyDescent="0.2">
      <c r="A34" s="71" t="s">
        <v>251</v>
      </c>
      <c r="B34" s="82" t="s">
        <v>195</v>
      </c>
      <c r="C34" s="109" t="s">
        <v>3</v>
      </c>
      <c r="D34" s="109" t="s">
        <v>40</v>
      </c>
      <c r="E34" s="14">
        <v>2</v>
      </c>
      <c r="F34" s="72" t="s">
        <v>196</v>
      </c>
      <c r="G34" s="14">
        <v>22</v>
      </c>
      <c r="H34" s="72" t="s">
        <v>197</v>
      </c>
      <c r="I34" s="21" t="str">
        <f t="shared" si="7"/>
        <v/>
      </c>
      <c r="J34" s="21" t="str">
        <f t="shared" si="8"/>
        <v/>
      </c>
      <c r="K34" s="21" t="str">
        <f t="shared" si="9"/>
        <v>X</v>
      </c>
      <c r="L34" s="22">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6</v>
      </c>
      <c r="M34" s="22">
        <f>IF(C34="I",L34*Resumo!$C$21, IF(C34="A",L34*Resumo!$C$22, IF(C34="E",L34*Resumo!$C$23,"")))</f>
        <v>6</v>
      </c>
      <c r="N34" s="72"/>
      <c r="O34" s="77"/>
      <c r="P34" s="77"/>
      <c r="Q34" s="77"/>
      <c r="W34" s="20">
        <f t="shared" ref="W34:Y88" si="10">IF(I34="X",1,0)</f>
        <v>0</v>
      </c>
      <c r="X34" s="20">
        <f t="shared" si="10"/>
        <v>0</v>
      </c>
      <c r="Y34" s="20">
        <f t="shared" si="10"/>
        <v>1</v>
      </c>
    </row>
    <row r="35" spans="1:25" ht="15" customHeight="1" x14ac:dyDescent="0.2">
      <c r="A35" s="71" t="s">
        <v>251</v>
      </c>
      <c r="B35" s="82" t="s">
        <v>198</v>
      </c>
      <c r="C35" s="109" t="s">
        <v>3</v>
      </c>
      <c r="D35" s="109" t="s">
        <v>40</v>
      </c>
      <c r="E35" s="14">
        <v>1</v>
      </c>
      <c r="F35" s="72" t="s">
        <v>115</v>
      </c>
      <c r="G35" s="14">
        <v>2</v>
      </c>
      <c r="H35" s="72" t="s">
        <v>199</v>
      </c>
      <c r="I35" s="21" t="str">
        <f t="shared" si="7"/>
        <v>X</v>
      </c>
      <c r="J35" s="21" t="str">
        <f t="shared" si="8"/>
        <v/>
      </c>
      <c r="K35" s="21" t="str">
        <f t="shared" si="9"/>
        <v/>
      </c>
      <c r="L35" s="22">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3</v>
      </c>
      <c r="M35" s="22">
        <f>IF(C35="I",L35*Resumo!$C$21, IF(C35="A",L35*Resumo!$C$22, IF(C35="E",L35*Resumo!$C$23,"")))</f>
        <v>3</v>
      </c>
      <c r="N35" s="72"/>
      <c r="O35" s="77"/>
      <c r="P35" s="77"/>
      <c r="Q35" s="77"/>
      <c r="W35" s="20">
        <f t="shared" si="10"/>
        <v>1</v>
      </c>
      <c r="X35" s="20">
        <f t="shared" si="10"/>
        <v>0</v>
      </c>
      <c r="Y35" s="20">
        <f t="shared" si="10"/>
        <v>0</v>
      </c>
    </row>
    <row r="36" spans="1:25" ht="15" customHeight="1" x14ac:dyDescent="0.2">
      <c r="A36" s="71" t="s">
        <v>251</v>
      </c>
      <c r="B36" s="82" t="s">
        <v>200</v>
      </c>
      <c r="C36" s="109" t="s">
        <v>3</v>
      </c>
      <c r="D36" s="109" t="s">
        <v>39</v>
      </c>
      <c r="E36" s="14">
        <v>2</v>
      </c>
      <c r="F36" s="72" t="s">
        <v>196</v>
      </c>
      <c r="G36" s="14">
        <v>27</v>
      </c>
      <c r="H36" s="72" t="s">
        <v>201</v>
      </c>
      <c r="I36" s="21" t="str">
        <f t="shared" si="7"/>
        <v/>
      </c>
      <c r="J36" s="21" t="str">
        <f t="shared" si="8"/>
        <v/>
      </c>
      <c r="K36" s="21" t="str">
        <f t="shared" si="9"/>
        <v>X</v>
      </c>
      <c r="L36" s="22">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6</v>
      </c>
      <c r="M36" s="22">
        <f>IF(C36="I",L36*Resumo!$C$21, IF(C36="A",L36*Resumo!$C$22, IF(C36="E",L36*Resumo!$C$23,"")))</f>
        <v>6</v>
      </c>
      <c r="N36" s="72"/>
      <c r="O36" s="77"/>
      <c r="P36" s="77"/>
      <c r="Q36" s="77"/>
      <c r="W36" s="20">
        <f t="shared" si="10"/>
        <v>0</v>
      </c>
      <c r="X36" s="20">
        <f t="shared" si="10"/>
        <v>0</v>
      </c>
      <c r="Y36" s="20">
        <f t="shared" si="10"/>
        <v>1</v>
      </c>
    </row>
    <row r="37" spans="1:25" ht="15" customHeight="1" x14ac:dyDescent="0.2">
      <c r="A37" s="71" t="s">
        <v>251</v>
      </c>
      <c r="B37" s="82" t="s">
        <v>202</v>
      </c>
      <c r="C37" s="109" t="s">
        <v>3</v>
      </c>
      <c r="D37" s="109" t="s">
        <v>39</v>
      </c>
      <c r="E37" s="14">
        <v>2</v>
      </c>
      <c r="F37" s="72" t="s">
        <v>196</v>
      </c>
      <c r="G37" s="14">
        <v>27</v>
      </c>
      <c r="H37" s="72" t="s">
        <v>201</v>
      </c>
      <c r="I37" s="21" t="str">
        <f t="shared" si="7"/>
        <v/>
      </c>
      <c r="J37" s="21" t="str">
        <f t="shared" si="8"/>
        <v/>
      </c>
      <c r="K37" s="21" t="str">
        <f t="shared" si="9"/>
        <v>X</v>
      </c>
      <c r="L37" s="22">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6</v>
      </c>
      <c r="M37" s="22">
        <f>IF(C37="I",L37*Resumo!$C$21, IF(C37="A",L37*Resumo!$C$22, IF(C37="E",L37*Resumo!$C$23,"")))</f>
        <v>6</v>
      </c>
      <c r="N37" s="72"/>
      <c r="O37" s="77"/>
      <c r="P37" s="77"/>
      <c r="Q37" s="77"/>
      <c r="W37" s="20">
        <f t="shared" si="10"/>
        <v>0</v>
      </c>
      <c r="X37" s="20">
        <f t="shared" si="10"/>
        <v>0</v>
      </c>
      <c r="Y37" s="20">
        <f t="shared" si="10"/>
        <v>1</v>
      </c>
    </row>
    <row r="38" spans="1:25" ht="15" customHeight="1" x14ac:dyDescent="0.2">
      <c r="A38" s="71" t="s">
        <v>251</v>
      </c>
      <c r="B38" s="82" t="s">
        <v>203</v>
      </c>
      <c r="C38" s="109" t="s">
        <v>3</v>
      </c>
      <c r="D38" s="109" t="s">
        <v>39</v>
      </c>
      <c r="E38" s="14">
        <v>3</v>
      </c>
      <c r="F38" s="72" t="s">
        <v>204</v>
      </c>
      <c r="G38" s="14">
        <v>7</v>
      </c>
      <c r="H38" s="72" t="s">
        <v>205</v>
      </c>
      <c r="I38" s="21" t="str">
        <f t="shared" si="7"/>
        <v/>
      </c>
      <c r="J38" s="21" t="str">
        <f t="shared" si="8"/>
        <v/>
      </c>
      <c r="K38" s="21" t="str">
        <f t="shared" si="9"/>
        <v>X</v>
      </c>
      <c r="L38" s="22">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6</v>
      </c>
      <c r="M38" s="22">
        <f>IF(C38="I",L38*Resumo!$C$21, IF(C38="A",L38*Resumo!$C$22, IF(C38="E",L38*Resumo!$C$23,"")))</f>
        <v>6</v>
      </c>
      <c r="N38" s="72"/>
      <c r="O38" s="77"/>
      <c r="P38" s="77"/>
      <c r="Q38" s="77"/>
      <c r="W38" s="20">
        <f t="shared" si="10"/>
        <v>0</v>
      </c>
      <c r="X38" s="20">
        <f t="shared" si="10"/>
        <v>0</v>
      </c>
      <c r="Y38" s="20">
        <f t="shared" si="10"/>
        <v>1</v>
      </c>
    </row>
    <row r="39" spans="1:25" ht="15" customHeight="1" x14ac:dyDescent="0.2">
      <c r="A39" s="71" t="s">
        <v>252</v>
      </c>
      <c r="B39" s="82" t="s">
        <v>206</v>
      </c>
      <c r="C39" s="109" t="s">
        <v>3</v>
      </c>
      <c r="D39" s="109" t="s">
        <v>40</v>
      </c>
      <c r="E39" s="14">
        <v>1</v>
      </c>
      <c r="F39" s="72" t="s">
        <v>207</v>
      </c>
      <c r="G39" s="14">
        <v>6</v>
      </c>
      <c r="H39" s="72" t="s">
        <v>208</v>
      </c>
      <c r="I39" s="21" t="str">
        <f t="shared" si="7"/>
        <v>X</v>
      </c>
      <c r="J39" s="21" t="str">
        <f t="shared" si="8"/>
        <v/>
      </c>
      <c r="K39" s="21" t="str">
        <f t="shared" si="9"/>
        <v/>
      </c>
      <c r="L39" s="22">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3</v>
      </c>
      <c r="M39" s="22">
        <f>IF(C39="I",L39*Resumo!$C$21, IF(C39="A",L39*Resumo!$C$22, IF(C39="E",L39*Resumo!$C$23,"")))</f>
        <v>3</v>
      </c>
      <c r="N39" s="15"/>
      <c r="O39" s="77"/>
      <c r="P39" s="77"/>
      <c r="Q39" s="77"/>
      <c r="W39" s="20">
        <f t="shared" si="10"/>
        <v>1</v>
      </c>
      <c r="X39" s="20">
        <f t="shared" si="10"/>
        <v>0</v>
      </c>
      <c r="Y39" s="20">
        <f t="shared" si="10"/>
        <v>0</v>
      </c>
    </row>
    <row r="40" spans="1:25" ht="15" customHeight="1" x14ac:dyDescent="0.2">
      <c r="A40" s="71" t="s">
        <v>252</v>
      </c>
      <c r="B40" s="82" t="s">
        <v>209</v>
      </c>
      <c r="C40" s="109" t="s">
        <v>3</v>
      </c>
      <c r="D40" s="109" t="s">
        <v>40</v>
      </c>
      <c r="E40" s="14">
        <v>2</v>
      </c>
      <c r="F40" s="72" t="s">
        <v>210</v>
      </c>
      <c r="G40" s="14">
        <v>18</v>
      </c>
      <c r="H40" s="72" t="s">
        <v>211</v>
      </c>
      <c r="I40" s="21" t="str">
        <f t="shared" si="7"/>
        <v/>
      </c>
      <c r="J40" s="21" t="str">
        <f t="shared" si="8"/>
        <v>X</v>
      </c>
      <c r="K40" s="21" t="str">
        <f t="shared" si="9"/>
        <v/>
      </c>
      <c r="L40" s="22">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4</v>
      </c>
      <c r="M40" s="22">
        <f>IF(C40="I",L40*Resumo!$C$21, IF(C40="A",L40*Resumo!$C$22, IF(C40="E",L40*Resumo!$C$23,"")))</f>
        <v>4</v>
      </c>
      <c r="N40" s="72"/>
      <c r="O40" s="77"/>
      <c r="P40" s="77"/>
      <c r="Q40" s="77"/>
      <c r="W40" s="20">
        <f t="shared" si="10"/>
        <v>0</v>
      </c>
      <c r="X40" s="20">
        <f t="shared" si="10"/>
        <v>1</v>
      </c>
      <c r="Y40" s="20">
        <f t="shared" si="10"/>
        <v>0</v>
      </c>
    </row>
    <row r="41" spans="1:25" ht="15" customHeight="1" x14ac:dyDescent="0.2">
      <c r="A41" s="71" t="s">
        <v>252</v>
      </c>
      <c r="B41" s="82" t="s">
        <v>212</v>
      </c>
      <c r="C41" s="109" t="s">
        <v>3</v>
      </c>
      <c r="D41" s="109" t="s">
        <v>39</v>
      </c>
      <c r="E41" s="14">
        <v>2</v>
      </c>
      <c r="F41" s="72" t="s">
        <v>210</v>
      </c>
      <c r="G41" s="14">
        <v>24</v>
      </c>
      <c r="H41" s="72" t="s">
        <v>213</v>
      </c>
      <c r="I41" s="21" t="str">
        <f t="shared" si="7"/>
        <v/>
      </c>
      <c r="J41" s="21" t="str">
        <f t="shared" si="8"/>
        <v/>
      </c>
      <c r="K41" s="21" t="str">
        <f t="shared" si="9"/>
        <v>X</v>
      </c>
      <c r="L41" s="22">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6</v>
      </c>
      <c r="M41" s="22">
        <f>IF(C41="I",L41*Resumo!$C$21, IF(C41="A",L41*Resumo!$C$22, IF(C41="E",L41*Resumo!$C$23,"")))</f>
        <v>6</v>
      </c>
      <c r="N41" s="15"/>
      <c r="O41" s="77"/>
      <c r="P41" s="77"/>
      <c r="Q41" s="77"/>
      <c r="W41" s="20">
        <f t="shared" si="10"/>
        <v>0</v>
      </c>
      <c r="X41" s="20">
        <f t="shared" si="10"/>
        <v>0</v>
      </c>
      <c r="Y41" s="20">
        <f t="shared" si="10"/>
        <v>1</v>
      </c>
    </row>
    <row r="42" spans="1:25" ht="15" customHeight="1" x14ac:dyDescent="0.2">
      <c r="A42" s="71" t="s">
        <v>252</v>
      </c>
      <c r="B42" s="83" t="s">
        <v>214</v>
      </c>
      <c r="C42" s="109" t="s">
        <v>3</v>
      </c>
      <c r="D42" s="109" t="s">
        <v>39</v>
      </c>
      <c r="E42" s="14">
        <v>2</v>
      </c>
      <c r="F42" s="72" t="s">
        <v>210</v>
      </c>
      <c r="G42" s="14">
        <v>24</v>
      </c>
      <c r="H42" s="72" t="s">
        <v>213</v>
      </c>
      <c r="I42" s="21" t="str">
        <f t="shared" si="7"/>
        <v/>
      </c>
      <c r="J42" s="21" t="str">
        <f t="shared" si="8"/>
        <v/>
      </c>
      <c r="K42" s="21" t="str">
        <f t="shared" si="9"/>
        <v>X</v>
      </c>
      <c r="L42" s="22">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6</v>
      </c>
      <c r="M42" s="22">
        <f>IF(C42="I",L42*Resumo!$C$21, IF(C42="A",L42*Resumo!$C$22, IF(C42="E",L42*Resumo!$C$23,"")))</f>
        <v>6</v>
      </c>
      <c r="N42" s="15"/>
      <c r="O42" s="77"/>
      <c r="P42" s="77"/>
      <c r="Q42" s="77"/>
      <c r="W42" s="20">
        <f t="shared" si="10"/>
        <v>0</v>
      </c>
      <c r="X42" s="20">
        <f t="shared" si="10"/>
        <v>0</v>
      </c>
      <c r="Y42" s="20">
        <f t="shared" si="10"/>
        <v>1</v>
      </c>
    </row>
    <row r="43" spans="1:25" ht="15" customHeight="1" x14ac:dyDescent="0.2">
      <c r="A43" s="33" t="s">
        <v>252</v>
      </c>
      <c r="B43" s="86" t="s">
        <v>215</v>
      </c>
      <c r="C43" s="109" t="s">
        <v>3</v>
      </c>
      <c r="D43" s="109" t="s">
        <v>39</v>
      </c>
      <c r="E43" s="14">
        <v>2</v>
      </c>
      <c r="F43" s="72" t="s">
        <v>216</v>
      </c>
      <c r="G43" s="14">
        <v>8</v>
      </c>
      <c r="H43" s="72" t="s">
        <v>217</v>
      </c>
      <c r="I43" s="21" t="str">
        <f t="shared" si="7"/>
        <v/>
      </c>
      <c r="J43" s="21" t="str">
        <f t="shared" si="8"/>
        <v>X</v>
      </c>
      <c r="K43" s="21" t="str">
        <f t="shared" si="9"/>
        <v/>
      </c>
      <c r="L43" s="22">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4</v>
      </c>
      <c r="M43" s="22">
        <f>IF(C43="I",L43*Resumo!$C$21, IF(C43="A",L43*Resumo!$C$22, IF(C43="E",L43*Resumo!$C$23,"")))</f>
        <v>4</v>
      </c>
      <c r="N43" s="72"/>
      <c r="O43" s="77"/>
      <c r="P43" s="77"/>
      <c r="Q43" s="77"/>
      <c r="W43" s="20">
        <f t="shared" si="10"/>
        <v>0</v>
      </c>
      <c r="X43" s="20">
        <f t="shared" si="10"/>
        <v>1</v>
      </c>
      <c r="Y43" s="20">
        <f t="shared" si="10"/>
        <v>0</v>
      </c>
    </row>
    <row r="44" spans="1:25" ht="15" customHeight="1" x14ac:dyDescent="0.2">
      <c r="A44" s="71" t="s">
        <v>252</v>
      </c>
      <c r="B44" s="86" t="s">
        <v>218</v>
      </c>
      <c r="C44" s="109" t="s">
        <v>3</v>
      </c>
      <c r="D44" s="109" t="s">
        <v>40</v>
      </c>
      <c r="E44" s="14">
        <v>1</v>
      </c>
      <c r="F44" s="72" t="s">
        <v>124</v>
      </c>
      <c r="G44" s="14">
        <v>6</v>
      </c>
      <c r="H44" s="72" t="s">
        <v>219</v>
      </c>
      <c r="I44" s="21" t="str">
        <f t="shared" si="7"/>
        <v>X</v>
      </c>
      <c r="J44" s="21" t="str">
        <f t="shared" si="8"/>
        <v/>
      </c>
      <c r="K44" s="21" t="str">
        <f t="shared" si="9"/>
        <v/>
      </c>
      <c r="L44" s="22">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3</v>
      </c>
      <c r="M44" s="22">
        <f>IF(C44="I",L44*Resumo!$C$21, IF(C44="A",L44*Resumo!$C$22, IF(C44="E",L44*Resumo!$C$23,"")))</f>
        <v>3</v>
      </c>
      <c r="N44" s="15"/>
      <c r="O44" s="77"/>
      <c r="P44" s="77"/>
      <c r="Q44" s="77"/>
      <c r="W44" s="20">
        <f t="shared" si="10"/>
        <v>1</v>
      </c>
      <c r="X44" s="20">
        <f t="shared" si="10"/>
        <v>0</v>
      </c>
      <c r="Y44" s="20">
        <f t="shared" si="10"/>
        <v>0</v>
      </c>
    </row>
    <row r="45" spans="1:25" ht="15" customHeight="1" x14ac:dyDescent="0.2">
      <c r="A45" s="71" t="s">
        <v>252</v>
      </c>
      <c r="B45" s="86" t="s">
        <v>220</v>
      </c>
      <c r="C45" s="109" t="s">
        <v>3</v>
      </c>
      <c r="D45" s="109" t="s">
        <v>40</v>
      </c>
      <c r="E45" s="14">
        <v>1</v>
      </c>
      <c r="F45" s="72" t="s">
        <v>221</v>
      </c>
      <c r="G45" s="14">
        <v>2</v>
      </c>
      <c r="H45" s="72" t="s">
        <v>222</v>
      </c>
      <c r="I45" s="21" t="str">
        <f t="shared" si="7"/>
        <v>X</v>
      </c>
      <c r="J45" s="21" t="str">
        <f t="shared" si="8"/>
        <v/>
      </c>
      <c r="K45" s="21" t="str">
        <f t="shared" si="9"/>
        <v/>
      </c>
      <c r="L45" s="22">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3</v>
      </c>
      <c r="M45" s="22">
        <f>IF(C45="I",L45*Resumo!$C$21, IF(C45="A",L45*Resumo!$C$22, IF(C45="E",L45*Resumo!$C$23,"")))</f>
        <v>3</v>
      </c>
      <c r="N45" s="15"/>
      <c r="O45" s="77"/>
      <c r="P45" s="77"/>
      <c r="Q45" s="77"/>
      <c r="W45" s="20">
        <f t="shared" si="10"/>
        <v>1</v>
      </c>
      <c r="X45" s="20">
        <f t="shared" si="10"/>
        <v>0</v>
      </c>
      <c r="Y45" s="20">
        <f t="shared" si="10"/>
        <v>0</v>
      </c>
    </row>
    <row r="46" spans="1:25" ht="15" customHeight="1" x14ac:dyDescent="0.2">
      <c r="A46" s="71" t="s">
        <v>252</v>
      </c>
      <c r="B46" s="86" t="s">
        <v>223</v>
      </c>
      <c r="C46" s="109" t="s">
        <v>3</v>
      </c>
      <c r="D46" s="109" t="s">
        <v>40</v>
      </c>
      <c r="E46" s="14">
        <v>1</v>
      </c>
      <c r="F46" s="72" t="s">
        <v>221</v>
      </c>
      <c r="G46" s="14">
        <v>3</v>
      </c>
      <c r="H46" s="72" t="s">
        <v>224</v>
      </c>
      <c r="I46" s="21" t="str">
        <f t="shared" si="7"/>
        <v>X</v>
      </c>
      <c r="J46" s="21" t="str">
        <f t="shared" si="8"/>
        <v/>
      </c>
      <c r="K46" s="21" t="str">
        <f t="shared" si="9"/>
        <v/>
      </c>
      <c r="L46" s="22">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3</v>
      </c>
      <c r="M46" s="22">
        <f>IF(C46="I",L46*Resumo!$C$21, IF(C46="A",L46*Resumo!$C$22, IF(C46="E",L46*Resumo!$C$23,"")))</f>
        <v>3</v>
      </c>
      <c r="N46" s="72"/>
      <c r="O46" s="77"/>
      <c r="P46" s="77"/>
      <c r="Q46" s="77"/>
      <c r="W46" s="20">
        <f t="shared" si="10"/>
        <v>1</v>
      </c>
      <c r="X46" s="20">
        <f t="shared" si="10"/>
        <v>0</v>
      </c>
      <c r="Y46" s="20">
        <f t="shared" si="10"/>
        <v>0</v>
      </c>
    </row>
    <row r="47" spans="1:25" ht="15" customHeight="1" x14ac:dyDescent="0.2">
      <c r="A47" s="71" t="s">
        <v>258</v>
      </c>
      <c r="B47" s="86" t="s">
        <v>225</v>
      </c>
      <c r="C47" s="109" t="s">
        <v>3</v>
      </c>
      <c r="D47" s="109" t="s">
        <v>40</v>
      </c>
      <c r="E47" s="14">
        <v>1</v>
      </c>
      <c r="F47" s="72" t="s">
        <v>117</v>
      </c>
      <c r="G47" s="14">
        <v>3</v>
      </c>
      <c r="H47" s="72" t="s">
        <v>163</v>
      </c>
      <c r="I47" s="21" t="str">
        <f t="shared" si="7"/>
        <v>X</v>
      </c>
      <c r="J47" s="21" t="str">
        <f t="shared" si="8"/>
        <v/>
      </c>
      <c r="K47" s="21" t="str">
        <f t="shared" si="9"/>
        <v/>
      </c>
      <c r="L47" s="22">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3</v>
      </c>
      <c r="M47" s="22">
        <f>IF(C47="I",L47*Resumo!$C$21, IF(C47="A",L47*Resumo!$C$22, IF(C47="E",L47*Resumo!$C$23,"")))</f>
        <v>3</v>
      </c>
      <c r="N47" s="15"/>
      <c r="O47" s="77"/>
      <c r="P47" s="77"/>
      <c r="Q47" s="77"/>
      <c r="W47" s="20">
        <f t="shared" si="10"/>
        <v>1</v>
      </c>
      <c r="X47" s="20">
        <f t="shared" si="10"/>
        <v>0</v>
      </c>
      <c r="Y47" s="20">
        <f t="shared" si="10"/>
        <v>0</v>
      </c>
    </row>
    <row r="48" spans="1:25" ht="15" customHeight="1" x14ac:dyDescent="0.2">
      <c r="A48" s="71" t="s">
        <v>258</v>
      </c>
      <c r="B48" s="86" t="s">
        <v>226</v>
      </c>
      <c r="C48" s="109" t="s">
        <v>3</v>
      </c>
      <c r="D48" s="109" t="s">
        <v>40</v>
      </c>
      <c r="E48" s="14">
        <v>1</v>
      </c>
      <c r="F48" s="72" t="s">
        <v>207</v>
      </c>
      <c r="G48" s="14">
        <v>5</v>
      </c>
      <c r="H48" s="72" t="s">
        <v>227</v>
      </c>
      <c r="I48" s="21" t="str">
        <f t="shared" si="7"/>
        <v>X</v>
      </c>
      <c r="J48" s="21" t="str">
        <f t="shared" si="8"/>
        <v/>
      </c>
      <c r="K48" s="21" t="str">
        <f t="shared" si="9"/>
        <v/>
      </c>
      <c r="L48" s="22">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3</v>
      </c>
      <c r="M48" s="22">
        <f>IF(C48="I",L48*Resumo!$C$21, IF(C48="A",L48*Resumo!$C$22, IF(C48="E",L48*Resumo!$C$23,"")))</f>
        <v>3</v>
      </c>
      <c r="N48" s="15"/>
      <c r="O48" s="77"/>
      <c r="P48" s="77"/>
      <c r="Q48" s="77"/>
      <c r="W48" s="20">
        <f t="shared" si="10"/>
        <v>1</v>
      </c>
      <c r="X48" s="20">
        <f t="shared" si="10"/>
        <v>0</v>
      </c>
      <c r="Y48" s="20">
        <f t="shared" si="10"/>
        <v>0</v>
      </c>
    </row>
    <row r="49" spans="1:25" ht="15" customHeight="1" x14ac:dyDescent="0.2">
      <c r="A49" s="71" t="s">
        <v>258</v>
      </c>
      <c r="B49" s="86" t="s">
        <v>228</v>
      </c>
      <c r="C49" s="109" t="s">
        <v>3</v>
      </c>
      <c r="D49" s="109" t="s">
        <v>39</v>
      </c>
      <c r="E49" s="14">
        <v>2</v>
      </c>
      <c r="F49" s="72" t="s">
        <v>229</v>
      </c>
      <c r="G49" s="14">
        <v>7</v>
      </c>
      <c r="H49" s="72" t="s">
        <v>230</v>
      </c>
      <c r="I49" s="21" t="str">
        <f t="shared" si="7"/>
        <v/>
      </c>
      <c r="J49" s="21" t="str">
        <f t="shared" si="8"/>
        <v>X</v>
      </c>
      <c r="K49" s="21" t="str">
        <f t="shared" si="9"/>
        <v/>
      </c>
      <c r="L49" s="22">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4</v>
      </c>
      <c r="M49" s="22">
        <f>IF(C49="I",L49*Resumo!$C$21, IF(C49="A",L49*Resumo!$C$22, IF(C49="E",L49*Resumo!$C$23,"")))</f>
        <v>4</v>
      </c>
      <c r="N49" s="72"/>
      <c r="O49" s="77"/>
      <c r="P49" s="77"/>
      <c r="Q49" s="77"/>
      <c r="W49" s="20">
        <f t="shared" si="10"/>
        <v>0</v>
      </c>
      <c r="X49" s="20">
        <f t="shared" si="10"/>
        <v>1</v>
      </c>
      <c r="Y49" s="20">
        <f t="shared" si="10"/>
        <v>0</v>
      </c>
    </row>
    <row r="50" spans="1:25" ht="15" customHeight="1" x14ac:dyDescent="0.2">
      <c r="A50" s="71" t="s">
        <v>258</v>
      </c>
      <c r="B50" s="86" t="s">
        <v>231</v>
      </c>
      <c r="C50" s="109" t="s">
        <v>3</v>
      </c>
      <c r="D50" s="109" t="s">
        <v>39</v>
      </c>
      <c r="E50" s="14">
        <v>2</v>
      </c>
      <c r="F50" s="72" t="s">
        <v>232</v>
      </c>
      <c r="G50" s="14">
        <v>22</v>
      </c>
      <c r="H50" s="72" t="s">
        <v>233</v>
      </c>
      <c r="I50" s="21" t="str">
        <f t="shared" si="7"/>
        <v/>
      </c>
      <c r="J50" s="21" t="str">
        <f t="shared" si="8"/>
        <v/>
      </c>
      <c r="K50" s="21" t="str">
        <f t="shared" si="9"/>
        <v>X</v>
      </c>
      <c r="L50" s="22">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6</v>
      </c>
      <c r="M50" s="22">
        <f>IF(C50="I",L50*Resumo!$C$21, IF(C50="A",L50*Resumo!$C$22, IF(C50="E",L50*Resumo!$C$23,"")))</f>
        <v>6</v>
      </c>
      <c r="N50" s="15"/>
      <c r="O50" s="77"/>
      <c r="P50" s="77"/>
      <c r="Q50" s="77"/>
      <c r="W50" s="20">
        <f t="shared" si="10"/>
        <v>0</v>
      </c>
      <c r="X50" s="20">
        <f t="shared" si="10"/>
        <v>0</v>
      </c>
      <c r="Y50" s="20">
        <f t="shared" si="10"/>
        <v>1</v>
      </c>
    </row>
    <row r="51" spans="1:25" ht="15" customHeight="1" x14ac:dyDescent="0.2">
      <c r="A51" s="71" t="s">
        <v>258</v>
      </c>
      <c r="B51" s="86" t="s">
        <v>234</v>
      </c>
      <c r="C51" s="109" t="s">
        <v>3</v>
      </c>
      <c r="D51" s="109" t="s">
        <v>39</v>
      </c>
      <c r="E51" s="14">
        <v>2</v>
      </c>
      <c r="F51" s="72" t="s">
        <v>232</v>
      </c>
      <c r="G51" s="14">
        <v>22</v>
      </c>
      <c r="H51" s="72" t="s">
        <v>233</v>
      </c>
      <c r="I51" s="21" t="str">
        <f t="shared" si="7"/>
        <v/>
      </c>
      <c r="J51" s="21" t="str">
        <f t="shared" si="8"/>
        <v/>
      </c>
      <c r="K51" s="21" t="str">
        <f t="shared" ref="K51:K87" si="11">IF(D51=EE,IF(OR(AND(E51&gt;1,E51&lt;3,G51&gt;15),AND(E51&gt;2,G51&gt;4)),"X",""),IF(OR(AND(E51&gt;1,E51&lt;4,G51&gt;19),AND(E51&gt;3,G51&gt;5)),"X",""))</f>
        <v>X</v>
      </c>
      <c r="L51" s="22">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6</v>
      </c>
      <c r="M51" s="22">
        <f>IF(C51="I",L51*Resumo!$C$21, IF(C51="A",L51*Resumo!$C$22, IF(C51="E",L51*Resumo!$C$23,"")))</f>
        <v>6</v>
      </c>
      <c r="N51" s="72"/>
      <c r="O51" s="77"/>
      <c r="P51" s="77"/>
      <c r="Q51" s="77"/>
      <c r="W51" s="20">
        <f t="shared" si="10"/>
        <v>0</v>
      </c>
      <c r="X51" s="20">
        <f t="shared" si="10"/>
        <v>0</v>
      </c>
      <c r="Y51" s="20">
        <f t="shared" si="10"/>
        <v>1</v>
      </c>
    </row>
    <row r="52" spans="1:25" ht="15" customHeight="1" x14ac:dyDescent="0.2">
      <c r="A52" s="71" t="s">
        <v>258</v>
      </c>
      <c r="B52" s="86" t="s">
        <v>235</v>
      </c>
      <c r="C52" s="109" t="s">
        <v>3</v>
      </c>
      <c r="D52" s="109" t="s">
        <v>40</v>
      </c>
      <c r="E52" s="14">
        <v>2</v>
      </c>
      <c r="F52" s="72" t="s">
        <v>232</v>
      </c>
      <c r="G52" s="14">
        <v>17</v>
      </c>
      <c r="H52" s="72" t="s">
        <v>236</v>
      </c>
      <c r="I52" s="21" t="str">
        <f t="shared" si="7"/>
        <v/>
      </c>
      <c r="J52" s="21" t="str">
        <f t="shared" si="8"/>
        <v>X</v>
      </c>
      <c r="K52" s="21" t="str">
        <f t="shared" si="11"/>
        <v/>
      </c>
      <c r="L52" s="22">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4</v>
      </c>
      <c r="M52" s="22">
        <f>IF(C52="I",L52*Resumo!$C$21, IF(C52="A",L52*Resumo!$C$22, IF(C52="E",L52*Resumo!$C$23,"")))</f>
        <v>4</v>
      </c>
      <c r="N52" s="15"/>
      <c r="O52" s="77"/>
      <c r="P52" s="77"/>
      <c r="Q52" s="77"/>
      <c r="W52" s="20">
        <f t="shared" si="10"/>
        <v>0</v>
      </c>
      <c r="X52" s="20">
        <f t="shared" si="10"/>
        <v>1</v>
      </c>
      <c r="Y52" s="20">
        <f t="shared" si="10"/>
        <v>0</v>
      </c>
    </row>
    <row r="53" spans="1:25" ht="15" customHeight="1" x14ac:dyDescent="0.2">
      <c r="A53" s="71" t="s">
        <v>259</v>
      </c>
      <c r="B53" s="86" t="s">
        <v>237</v>
      </c>
      <c r="C53" s="109" t="s">
        <v>3</v>
      </c>
      <c r="D53" s="109" t="s">
        <v>40</v>
      </c>
      <c r="E53" s="14">
        <v>1</v>
      </c>
      <c r="F53" s="72" t="s">
        <v>238</v>
      </c>
      <c r="G53" s="14">
        <v>5</v>
      </c>
      <c r="H53" s="72" t="s">
        <v>239</v>
      </c>
      <c r="I53" s="21" t="str">
        <f t="shared" si="7"/>
        <v>X</v>
      </c>
      <c r="J53" s="21" t="str">
        <f t="shared" si="8"/>
        <v/>
      </c>
      <c r="K53" s="21" t="str">
        <f t="shared" si="11"/>
        <v/>
      </c>
      <c r="L53" s="22">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3</v>
      </c>
      <c r="M53" s="22">
        <f>IF(C53="I",L53*Resumo!$C$21, IF(C53="A",L53*Resumo!$C$22, IF(C53="E",L53*Resumo!$C$23,"")))</f>
        <v>3</v>
      </c>
      <c r="N53" s="15"/>
      <c r="O53" s="77"/>
      <c r="P53" s="77"/>
      <c r="Q53" s="77"/>
      <c r="W53" s="20">
        <f t="shared" si="10"/>
        <v>1</v>
      </c>
      <c r="X53" s="20">
        <f t="shared" si="10"/>
        <v>0</v>
      </c>
      <c r="Y53" s="20">
        <f t="shared" si="10"/>
        <v>0</v>
      </c>
    </row>
    <row r="54" spans="1:25" ht="15" customHeight="1" x14ac:dyDescent="0.2">
      <c r="A54" s="81" t="s">
        <v>259</v>
      </c>
      <c r="B54" s="86" t="s">
        <v>240</v>
      </c>
      <c r="C54" s="109" t="s">
        <v>3</v>
      </c>
      <c r="D54" s="109" t="s">
        <v>39</v>
      </c>
      <c r="E54" s="14">
        <v>1</v>
      </c>
      <c r="F54" s="72" t="s">
        <v>238</v>
      </c>
      <c r="G54" s="14">
        <v>9</v>
      </c>
      <c r="H54" s="72" t="s">
        <v>241</v>
      </c>
      <c r="I54" s="21" t="str">
        <f t="shared" si="7"/>
        <v>X</v>
      </c>
      <c r="J54" s="21" t="str">
        <f t="shared" si="8"/>
        <v/>
      </c>
      <c r="K54" s="21" t="str">
        <f t="shared" si="11"/>
        <v/>
      </c>
      <c r="L54" s="22">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3</v>
      </c>
      <c r="M54" s="22">
        <f>IF(C54="I",L54*Resumo!$C$21, IF(C54="A",L54*Resumo!$C$22, IF(C54="E",L54*Resumo!$C$23,"")))</f>
        <v>3</v>
      </c>
      <c r="N54" s="72"/>
      <c r="O54" s="77"/>
      <c r="P54" s="77"/>
      <c r="Q54" s="77"/>
      <c r="W54" s="20">
        <f t="shared" si="10"/>
        <v>1</v>
      </c>
      <c r="X54" s="20">
        <f t="shared" si="10"/>
        <v>0</v>
      </c>
      <c r="Y54" s="20">
        <f t="shared" si="10"/>
        <v>0</v>
      </c>
    </row>
    <row r="55" spans="1:25" ht="15" customHeight="1" x14ac:dyDescent="0.2">
      <c r="A55" s="81" t="s">
        <v>259</v>
      </c>
      <c r="B55" s="86" t="s">
        <v>242</v>
      </c>
      <c r="C55" s="109" t="s">
        <v>3</v>
      </c>
      <c r="D55" s="13" t="s">
        <v>39</v>
      </c>
      <c r="E55" s="14">
        <v>1</v>
      </c>
      <c r="F55" s="72" t="s">
        <v>238</v>
      </c>
      <c r="G55" s="14">
        <v>9</v>
      </c>
      <c r="H55" s="72" t="s">
        <v>241</v>
      </c>
      <c r="I55" s="21" t="str">
        <f t="shared" si="7"/>
        <v>X</v>
      </c>
      <c r="J55" s="21" t="str">
        <f t="shared" si="8"/>
        <v/>
      </c>
      <c r="K55" s="21" t="str">
        <f t="shared" si="11"/>
        <v/>
      </c>
      <c r="L55" s="22">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3</v>
      </c>
      <c r="M55" s="22">
        <f>IF(C55="I",L55*Resumo!$C$21, IF(C55="A",L55*Resumo!$C$22, IF(C55="E",L55*Resumo!$C$23,"")))</f>
        <v>3</v>
      </c>
      <c r="N55" s="15"/>
      <c r="O55" s="77"/>
      <c r="P55" s="77"/>
      <c r="Q55" s="77"/>
      <c r="W55" s="20">
        <f t="shared" si="10"/>
        <v>1</v>
      </c>
      <c r="X55" s="20">
        <f t="shared" si="10"/>
        <v>0</v>
      </c>
      <c r="Y55" s="20">
        <f t="shared" si="10"/>
        <v>0</v>
      </c>
    </row>
    <row r="56" spans="1:25" ht="15" customHeight="1" x14ac:dyDescent="0.2">
      <c r="A56" s="81" t="s">
        <v>259</v>
      </c>
      <c r="B56" s="82" t="s">
        <v>243</v>
      </c>
      <c r="C56" s="109" t="s">
        <v>3</v>
      </c>
      <c r="D56" s="109" t="s">
        <v>39</v>
      </c>
      <c r="E56" s="14">
        <v>2</v>
      </c>
      <c r="F56" s="72" t="s">
        <v>244</v>
      </c>
      <c r="G56" s="14">
        <v>7</v>
      </c>
      <c r="H56" s="72" t="s">
        <v>245</v>
      </c>
      <c r="I56" s="21" t="str">
        <f t="shared" si="7"/>
        <v/>
      </c>
      <c r="J56" s="21" t="str">
        <f t="shared" si="8"/>
        <v>X</v>
      </c>
      <c r="K56" s="21" t="str">
        <f t="shared" si="11"/>
        <v/>
      </c>
      <c r="L56" s="22">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4</v>
      </c>
      <c r="M56" s="22">
        <f>IF(C56="I",L56*Resumo!$C$21, IF(C56="A",L56*Resumo!$C$22, IF(C56="E",L56*Resumo!$C$23,"")))</f>
        <v>4</v>
      </c>
      <c r="N56" s="15"/>
      <c r="O56" s="77"/>
      <c r="P56" s="77"/>
      <c r="Q56" s="77"/>
      <c r="W56" s="20">
        <f t="shared" si="10"/>
        <v>0</v>
      </c>
      <c r="X56" s="20">
        <f t="shared" si="10"/>
        <v>1</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3" t="s">
        <v>46</v>
      </c>
      <c r="B22" s="164"/>
      <c r="C22" s="164"/>
      <c r="D22" s="165"/>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3" t="s">
        <v>49</v>
      </c>
      <c r="B38" s="164"/>
      <c r="C38" s="164"/>
      <c r="D38" s="165"/>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2016-05-24T11:55:32Z</dcterms:modified>
</cp:coreProperties>
</file>