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/>
  <bookViews>
    <workbookView xWindow="0" yWindow="0" windowWidth="15600" windowHeight="7530" tabRatio="810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Dados'!$B$1:$N$71</definedName>
    <definedName name="_xlnm.Print_Area" localSheetId="3">'Funções de Transações'!$A$1:$N$124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25725"/>
</workbook>
</file>

<file path=xl/calcChain.xml><?xml version="1.0" encoding="utf-8"?>
<calcChain xmlns="http://schemas.openxmlformats.org/spreadsheetml/2006/main">
  <c r="D4" i="11"/>
  <c r="D5"/>
  <c r="K5" i="4" l="1"/>
  <c r="T5" s="1"/>
  <c r="J5"/>
  <c r="S5" s="1"/>
  <c r="I5"/>
  <c r="R5" s="1"/>
  <c r="I4"/>
  <c r="L4" s="1"/>
  <c r="J4"/>
  <c r="S4" s="1"/>
  <c r="K4"/>
  <c r="T4" s="1"/>
  <c r="I6"/>
  <c r="R6" s="1"/>
  <c r="J6"/>
  <c r="L6" s="1"/>
  <c r="M6" s="1"/>
  <c r="K6"/>
  <c r="T6" s="1"/>
  <c r="I7"/>
  <c r="J7"/>
  <c r="S7" s="1"/>
  <c r="K7"/>
  <c r="T7" s="1"/>
  <c r="I8"/>
  <c r="R8" s="1"/>
  <c r="J8"/>
  <c r="S8" s="1"/>
  <c r="K8"/>
  <c r="T8" s="1"/>
  <c r="B2" i="11"/>
  <c r="I4" i="9"/>
  <c r="O4" s="1"/>
  <c r="J4"/>
  <c r="X4" s="1"/>
  <c r="AC5"/>
  <c r="D13" i="11"/>
  <c r="K4" i="9"/>
  <c r="Q4" s="1"/>
  <c r="I5"/>
  <c r="W5" s="1"/>
  <c r="J5"/>
  <c r="X5" s="1"/>
  <c r="K5"/>
  <c r="Y5" s="1"/>
  <c r="I6"/>
  <c r="O6" s="1"/>
  <c r="J6"/>
  <c r="X6" s="1"/>
  <c r="K6"/>
  <c r="Q6" s="1"/>
  <c r="I15"/>
  <c r="W15" s="1"/>
  <c r="I16"/>
  <c r="W16" s="1"/>
  <c r="I17"/>
  <c r="I18"/>
  <c r="I19"/>
  <c r="I20"/>
  <c r="I21"/>
  <c r="I22"/>
  <c r="I23"/>
  <c r="I24"/>
  <c r="I25"/>
  <c r="I26"/>
  <c r="I27"/>
  <c r="W27" s="1"/>
  <c r="I28"/>
  <c r="W28" s="1"/>
  <c r="I29"/>
  <c r="W29" s="1"/>
  <c r="I30"/>
  <c r="W30" s="1"/>
  <c r="I31"/>
  <c r="W31" s="1"/>
  <c r="I32"/>
  <c r="W32" s="1"/>
  <c r="I33"/>
  <c r="W33" s="1"/>
  <c r="I34"/>
  <c r="W34" s="1"/>
  <c r="I35"/>
  <c r="W35" s="1"/>
  <c r="I36"/>
  <c r="W36" s="1"/>
  <c r="I37"/>
  <c r="W37" s="1"/>
  <c r="I38"/>
  <c r="W38" s="1"/>
  <c r="I39"/>
  <c r="W39" s="1"/>
  <c r="I40"/>
  <c r="W40" s="1"/>
  <c r="I41"/>
  <c r="W41" s="1"/>
  <c r="I42"/>
  <c r="W42" s="1"/>
  <c r="I43"/>
  <c r="W43" s="1"/>
  <c r="I44"/>
  <c r="W44" s="1"/>
  <c r="I45"/>
  <c r="W45" s="1"/>
  <c r="I46"/>
  <c r="W46" s="1"/>
  <c r="I47"/>
  <c r="W47" s="1"/>
  <c r="I48"/>
  <c r="W48" s="1"/>
  <c r="I49"/>
  <c r="W49" s="1"/>
  <c r="I50"/>
  <c r="W50" s="1"/>
  <c r="I51"/>
  <c r="W51" s="1"/>
  <c r="I52"/>
  <c r="I53"/>
  <c r="W53" s="1"/>
  <c r="I54"/>
  <c r="W54" s="1"/>
  <c r="I55"/>
  <c r="W55" s="1"/>
  <c r="I56"/>
  <c r="W56" s="1"/>
  <c r="I57"/>
  <c r="W57" s="1"/>
  <c r="I58"/>
  <c r="W58" s="1"/>
  <c r="I59"/>
  <c r="I60"/>
  <c r="W60" s="1"/>
  <c r="I61"/>
  <c r="W61" s="1"/>
  <c r="I62"/>
  <c r="W62" s="1"/>
  <c r="I63"/>
  <c r="W63" s="1"/>
  <c r="I64"/>
  <c r="W64" s="1"/>
  <c r="I65"/>
  <c r="W65" s="1"/>
  <c r="L65"/>
  <c r="M65"/>
  <c r="I66"/>
  <c r="W66" s="1"/>
  <c r="I67"/>
  <c r="W67" s="1"/>
  <c r="I68"/>
  <c r="W68" s="1"/>
  <c r="I69"/>
  <c r="W69" s="1"/>
  <c r="I70"/>
  <c r="W70" s="1"/>
  <c r="I71"/>
  <c r="W71" s="1"/>
  <c r="I72"/>
  <c r="W72" s="1"/>
  <c r="I73"/>
  <c r="W73" s="1"/>
  <c r="I74"/>
  <c r="W74" s="1"/>
  <c r="I75"/>
  <c r="W75" s="1"/>
  <c r="I76"/>
  <c r="W76" s="1"/>
  <c r="I77"/>
  <c r="W77" s="1"/>
  <c r="I78"/>
  <c r="W78" s="1"/>
  <c r="I79"/>
  <c r="W79" s="1"/>
  <c r="I80"/>
  <c r="W80" s="1"/>
  <c r="I81"/>
  <c r="W81" s="1"/>
  <c r="I82"/>
  <c r="W82" s="1"/>
  <c r="I83"/>
  <c r="W83" s="1"/>
  <c r="I84"/>
  <c r="W84" s="1"/>
  <c r="I85"/>
  <c r="W85" s="1"/>
  <c r="I86"/>
  <c r="W86" s="1"/>
  <c r="I87"/>
  <c r="I88"/>
  <c r="I89"/>
  <c r="W89" s="1"/>
  <c r="I90"/>
  <c r="I91"/>
  <c r="W91" s="1"/>
  <c r="I92"/>
  <c r="W92" s="1"/>
  <c r="I93"/>
  <c r="W93" s="1"/>
  <c r="L93"/>
  <c r="M93"/>
  <c r="I94"/>
  <c r="W94" s="1"/>
  <c r="I95"/>
  <c r="W95" s="1"/>
  <c r="I96"/>
  <c r="W96" s="1"/>
  <c r="I97"/>
  <c r="W97" s="1"/>
  <c r="I98"/>
  <c r="W98" s="1"/>
  <c r="I99"/>
  <c r="W99" s="1"/>
  <c r="I100"/>
  <c r="W100" s="1"/>
  <c r="J15"/>
  <c r="X15" s="1"/>
  <c r="J16"/>
  <c r="X16" s="1"/>
  <c r="J17"/>
  <c r="J18"/>
  <c r="J19"/>
  <c r="J20"/>
  <c r="J21"/>
  <c r="J22"/>
  <c r="J23"/>
  <c r="J24"/>
  <c r="J25"/>
  <c r="J26"/>
  <c r="J27"/>
  <c r="X27" s="1"/>
  <c r="J28"/>
  <c r="X28" s="1"/>
  <c r="J29"/>
  <c r="X29" s="1"/>
  <c r="J30"/>
  <c r="X30" s="1"/>
  <c r="J31"/>
  <c r="X31" s="1"/>
  <c r="J32"/>
  <c r="X32" s="1"/>
  <c r="J33"/>
  <c r="X33" s="1"/>
  <c r="J34"/>
  <c r="X34" s="1"/>
  <c r="J35"/>
  <c r="X35" s="1"/>
  <c r="J36"/>
  <c r="X36" s="1"/>
  <c r="J37"/>
  <c r="X37" s="1"/>
  <c r="J38"/>
  <c r="X38" s="1"/>
  <c r="J39"/>
  <c r="X39" s="1"/>
  <c r="J40"/>
  <c r="X40" s="1"/>
  <c r="J41"/>
  <c r="X41" s="1"/>
  <c r="J42"/>
  <c r="X42" s="1"/>
  <c r="J43"/>
  <c r="X43" s="1"/>
  <c r="J44"/>
  <c r="X44" s="1"/>
  <c r="J45"/>
  <c r="X45" s="1"/>
  <c r="J46"/>
  <c r="X46" s="1"/>
  <c r="J47"/>
  <c r="X47" s="1"/>
  <c r="J48"/>
  <c r="X48" s="1"/>
  <c r="J49"/>
  <c r="X49" s="1"/>
  <c r="J50"/>
  <c r="X50" s="1"/>
  <c r="J51"/>
  <c r="X51" s="1"/>
  <c r="J52"/>
  <c r="X52" s="1"/>
  <c r="J53"/>
  <c r="X53" s="1"/>
  <c r="J54"/>
  <c r="X54" s="1"/>
  <c r="J55"/>
  <c r="X55" s="1"/>
  <c r="J56"/>
  <c r="X56" s="1"/>
  <c r="J57"/>
  <c r="X57" s="1"/>
  <c r="J58"/>
  <c r="X58" s="1"/>
  <c r="J59"/>
  <c r="X59" s="1"/>
  <c r="J60"/>
  <c r="X60" s="1"/>
  <c r="J61"/>
  <c r="X61" s="1"/>
  <c r="J62"/>
  <c r="X62" s="1"/>
  <c r="J63"/>
  <c r="X63" s="1"/>
  <c r="J64"/>
  <c r="X64" s="1"/>
  <c r="J65"/>
  <c r="X65" s="1"/>
  <c r="J66"/>
  <c r="X66" s="1"/>
  <c r="J67"/>
  <c r="X67" s="1"/>
  <c r="J68"/>
  <c r="X68" s="1"/>
  <c r="J69"/>
  <c r="X69" s="1"/>
  <c r="J70"/>
  <c r="X70" s="1"/>
  <c r="J71"/>
  <c r="X71" s="1"/>
  <c r="J72"/>
  <c r="X72" s="1"/>
  <c r="J73"/>
  <c r="X73" s="1"/>
  <c r="J74"/>
  <c r="X74" s="1"/>
  <c r="J75"/>
  <c r="X75" s="1"/>
  <c r="J76"/>
  <c r="X76" s="1"/>
  <c r="J77"/>
  <c r="X77" s="1"/>
  <c r="J78"/>
  <c r="X78" s="1"/>
  <c r="J79"/>
  <c r="X79" s="1"/>
  <c r="J80"/>
  <c r="X80" s="1"/>
  <c r="J81"/>
  <c r="X81" s="1"/>
  <c r="J82"/>
  <c r="X82" s="1"/>
  <c r="J83"/>
  <c r="X83" s="1"/>
  <c r="J84"/>
  <c r="X84" s="1"/>
  <c r="J85"/>
  <c r="X85" s="1"/>
  <c r="J86"/>
  <c r="X86" s="1"/>
  <c r="J87"/>
  <c r="X87" s="1"/>
  <c r="J88"/>
  <c r="J89"/>
  <c r="X89" s="1"/>
  <c r="J90"/>
  <c r="J91"/>
  <c r="X91" s="1"/>
  <c r="J92"/>
  <c r="X92" s="1"/>
  <c r="J93"/>
  <c r="X93" s="1"/>
  <c r="J94"/>
  <c r="X94" s="1"/>
  <c r="J95"/>
  <c r="X95" s="1"/>
  <c r="J96"/>
  <c r="X96" s="1"/>
  <c r="J97"/>
  <c r="X97" s="1"/>
  <c r="J98"/>
  <c r="X98" s="1"/>
  <c r="J99"/>
  <c r="X99" s="1"/>
  <c r="J100"/>
  <c r="X100" s="1"/>
  <c r="L100"/>
  <c r="M100"/>
  <c r="J101"/>
  <c r="X101" s="1"/>
  <c r="J102"/>
  <c r="X102" s="1"/>
  <c r="J103"/>
  <c r="X103" s="1"/>
  <c r="J104"/>
  <c r="X104" s="1"/>
  <c r="J105"/>
  <c r="X105" s="1"/>
  <c r="J106"/>
  <c r="X106" s="1"/>
  <c r="J107"/>
  <c r="X107" s="1"/>
  <c r="J108"/>
  <c r="X108" s="1"/>
  <c r="J109"/>
  <c r="X109" s="1"/>
  <c r="K15"/>
  <c r="Y15" s="1"/>
  <c r="K16"/>
  <c r="Y16" s="1"/>
  <c r="K17"/>
  <c r="K18"/>
  <c r="K19"/>
  <c r="K20"/>
  <c r="K21"/>
  <c r="K22"/>
  <c r="K23"/>
  <c r="K24"/>
  <c r="K25"/>
  <c r="K26"/>
  <c r="K27"/>
  <c r="Y27" s="1"/>
  <c r="K28"/>
  <c r="Y28" s="1"/>
  <c r="K29"/>
  <c r="Y29" s="1"/>
  <c r="K30"/>
  <c r="Y30" s="1"/>
  <c r="K31"/>
  <c r="Y31" s="1"/>
  <c r="K32"/>
  <c r="Y32" s="1"/>
  <c r="K33"/>
  <c r="Y33" s="1"/>
  <c r="K34"/>
  <c r="Y34" s="1"/>
  <c r="K35"/>
  <c r="Y35" s="1"/>
  <c r="K36"/>
  <c r="Y36" s="1"/>
  <c r="K37"/>
  <c r="Y37" s="1"/>
  <c r="K38"/>
  <c r="Y38" s="1"/>
  <c r="K39"/>
  <c r="Y39" s="1"/>
  <c r="K40"/>
  <c r="Y40" s="1"/>
  <c r="K41"/>
  <c r="Y41" s="1"/>
  <c r="K42"/>
  <c r="Y42" s="1"/>
  <c r="K43"/>
  <c r="Y43" s="1"/>
  <c r="K44"/>
  <c r="Y44" s="1"/>
  <c r="K45"/>
  <c r="Y45" s="1"/>
  <c r="K46"/>
  <c r="Y46" s="1"/>
  <c r="K47"/>
  <c r="Y47" s="1"/>
  <c r="K48"/>
  <c r="Y48" s="1"/>
  <c r="K49"/>
  <c r="Y49" s="1"/>
  <c r="L88"/>
  <c r="L90"/>
  <c r="M90"/>
  <c r="L92"/>
  <c r="M88"/>
  <c r="M92"/>
  <c r="B5" i="11"/>
  <c r="B4"/>
  <c r="D6"/>
  <c r="B6"/>
  <c r="B3"/>
  <c r="M114" i="9"/>
  <c r="M115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L81"/>
  <c r="M81"/>
  <c r="L114"/>
  <c r="L115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K7"/>
  <c r="Y7" s="1"/>
  <c r="K8"/>
  <c r="Y8" s="1"/>
  <c r="K9"/>
  <c r="Y9" s="1"/>
  <c r="K10"/>
  <c r="Y10" s="1"/>
  <c r="K11"/>
  <c r="Y11" s="1"/>
  <c r="K12"/>
  <c r="Y12" s="1"/>
  <c r="K13"/>
  <c r="Y13" s="1"/>
  <c r="K14"/>
  <c r="Y14" s="1"/>
  <c r="K50"/>
  <c r="Y50" s="1"/>
  <c r="K51"/>
  <c r="Y51" s="1"/>
  <c r="K52"/>
  <c r="Y52" s="1"/>
  <c r="K53"/>
  <c r="Y53" s="1"/>
  <c r="K54"/>
  <c r="Y54" s="1"/>
  <c r="K55"/>
  <c r="Y55" s="1"/>
  <c r="K56"/>
  <c r="Y56" s="1"/>
  <c r="K57"/>
  <c r="Y57" s="1"/>
  <c r="K58"/>
  <c r="Y58" s="1"/>
  <c r="K59"/>
  <c r="Y59" s="1"/>
  <c r="K60"/>
  <c r="Y60" s="1"/>
  <c r="K61"/>
  <c r="Y61" s="1"/>
  <c r="K62"/>
  <c r="Y62" s="1"/>
  <c r="K63"/>
  <c r="Y63" s="1"/>
  <c r="K64"/>
  <c r="Y64" s="1"/>
  <c r="K65"/>
  <c r="Y65" s="1"/>
  <c r="K66"/>
  <c r="Y66" s="1"/>
  <c r="K67"/>
  <c r="Y67" s="1"/>
  <c r="K68"/>
  <c r="Y68" s="1"/>
  <c r="K69"/>
  <c r="Y69" s="1"/>
  <c r="K70"/>
  <c r="L70"/>
  <c r="M70"/>
  <c r="K71"/>
  <c r="Y71" s="1"/>
  <c r="K72"/>
  <c r="Y72" s="1"/>
  <c r="K73"/>
  <c r="Y73" s="1"/>
  <c r="K74"/>
  <c r="Y74" s="1"/>
  <c r="K75"/>
  <c r="Y75" s="1"/>
  <c r="K76"/>
  <c r="Y76" s="1"/>
  <c r="K77"/>
  <c r="Y77" s="1"/>
  <c r="K78"/>
  <c r="Y78" s="1"/>
  <c r="K79"/>
  <c r="Y79" s="1"/>
  <c r="K80"/>
  <c r="Y80" s="1"/>
  <c r="K81"/>
  <c r="Y81" s="1"/>
  <c r="K82"/>
  <c r="Y82" s="1"/>
  <c r="K83"/>
  <c r="Y83" s="1"/>
  <c r="K84"/>
  <c r="Y84" s="1"/>
  <c r="K85"/>
  <c r="Y85" s="1"/>
  <c r="K86"/>
  <c r="Y86" s="1"/>
  <c r="K87"/>
  <c r="Y87" s="1"/>
  <c r="K89"/>
  <c r="Y89" s="1"/>
  <c r="K91"/>
  <c r="Y91" s="1"/>
  <c r="K92"/>
  <c r="Y92" s="1"/>
  <c r="K93"/>
  <c r="Y93" s="1"/>
  <c r="K94"/>
  <c r="Y94" s="1"/>
  <c r="K95"/>
  <c r="Y95" s="1"/>
  <c r="K96"/>
  <c r="Y96" s="1"/>
  <c r="K97"/>
  <c r="Y97" s="1"/>
  <c r="K98"/>
  <c r="Y98" s="1"/>
  <c r="K99"/>
  <c r="Y99" s="1"/>
  <c r="K100"/>
  <c r="Y100" s="1"/>
  <c r="K101"/>
  <c r="Y101" s="1"/>
  <c r="K102"/>
  <c r="Y102" s="1"/>
  <c r="K103"/>
  <c r="Y103" s="1"/>
  <c r="K104"/>
  <c r="Y104" s="1"/>
  <c r="K105"/>
  <c r="Y105" s="1"/>
  <c r="K106"/>
  <c r="Y106" s="1"/>
  <c r="K107"/>
  <c r="Y107" s="1"/>
  <c r="K108"/>
  <c r="Y108" s="1"/>
  <c r="K109"/>
  <c r="Y109" s="1"/>
  <c r="K110"/>
  <c r="Y110" s="1"/>
  <c r="K111"/>
  <c r="Y111" s="1"/>
  <c r="K112"/>
  <c r="Y112" s="1"/>
  <c r="K113"/>
  <c r="Y113" s="1"/>
  <c r="K114"/>
  <c r="Y114" s="1"/>
  <c r="K115"/>
  <c r="Y115" s="1"/>
  <c r="K116"/>
  <c r="Y116" s="1"/>
  <c r="K117"/>
  <c r="Y117" s="1"/>
  <c r="K118"/>
  <c r="Y118" s="1"/>
  <c r="K119"/>
  <c r="Y119" s="1"/>
  <c r="K120"/>
  <c r="Y120" s="1"/>
  <c r="K121"/>
  <c r="Y121" s="1"/>
  <c r="K122"/>
  <c r="Y122" s="1"/>
  <c r="K123"/>
  <c r="Y123" s="1"/>
  <c r="K124"/>
  <c r="Y124" s="1"/>
  <c r="K125"/>
  <c r="Y125" s="1"/>
  <c r="K126"/>
  <c r="Y126" s="1"/>
  <c r="K127"/>
  <c r="Y127" s="1"/>
  <c r="K128"/>
  <c r="Y128" s="1"/>
  <c r="K129"/>
  <c r="Y129" s="1"/>
  <c r="K130"/>
  <c r="Y130" s="1"/>
  <c r="K131"/>
  <c r="Y131" s="1"/>
  <c r="K132"/>
  <c r="Y132" s="1"/>
  <c r="K133"/>
  <c r="Y133" s="1"/>
  <c r="K134"/>
  <c r="Y134" s="1"/>
  <c r="K135"/>
  <c r="Y135" s="1"/>
  <c r="K136"/>
  <c r="Y136" s="1"/>
  <c r="K137"/>
  <c r="Y137" s="1"/>
  <c r="K138"/>
  <c r="Y138" s="1"/>
  <c r="K139"/>
  <c r="Y139" s="1"/>
  <c r="K140"/>
  <c r="Y140" s="1"/>
  <c r="K141"/>
  <c r="Y141" s="1"/>
  <c r="K142"/>
  <c r="Y142" s="1"/>
  <c r="K143"/>
  <c r="Y143" s="1"/>
  <c r="K144"/>
  <c r="Y144" s="1"/>
  <c r="K145"/>
  <c r="Y145" s="1"/>
  <c r="K146"/>
  <c r="Y146" s="1"/>
  <c r="K147"/>
  <c r="Y147" s="1"/>
  <c r="K148"/>
  <c r="Y148" s="1"/>
  <c r="K149"/>
  <c r="Y149" s="1"/>
  <c r="K150"/>
  <c r="Y150" s="1"/>
  <c r="K151"/>
  <c r="Y151" s="1"/>
  <c r="K152"/>
  <c r="Y152" s="1"/>
  <c r="K153"/>
  <c r="Y153" s="1"/>
  <c r="K154"/>
  <c r="Y154" s="1"/>
  <c r="K155"/>
  <c r="Y155" s="1"/>
  <c r="K156"/>
  <c r="Y156" s="1"/>
  <c r="K157"/>
  <c r="Y157" s="1"/>
  <c r="K158"/>
  <c r="Y158" s="1"/>
  <c r="K159"/>
  <c r="Y159" s="1"/>
  <c r="K160"/>
  <c r="Y160" s="1"/>
  <c r="K161"/>
  <c r="Y161" s="1"/>
  <c r="K162"/>
  <c r="Y162" s="1"/>
  <c r="K163"/>
  <c r="Y163" s="1"/>
  <c r="K164"/>
  <c r="Y164" s="1"/>
  <c r="K165"/>
  <c r="Y165" s="1"/>
  <c r="K166"/>
  <c r="Y166" s="1"/>
  <c r="K167"/>
  <c r="Y167" s="1"/>
  <c r="K168"/>
  <c r="Y168" s="1"/>
  <c r="K169"/>
  <c r="Y169" s="1"/>
  <c r="K170"/>
  <c r="Y170" s="1"/>
  <c r="K171"/>
  <c r="Y171" s="1"/>
  <c r="K172"/>
  <c r="Y172" s="1"/>
  <c r="K173"/>
  <c r="Y173" s="1"/>
  <c r="K174"/>
  <c r="Y174" s="1"/>
  <c r="K175"/>
  <c r="Y175" s="1"/>
  <c r="K176"/>
  <c r="Y176" s="1"/>
  <c r="K177"/>
  <c r="Y177" s="1"/>
  <c r="K178"/>
  <c r="Y178" s="1"/>
  <c r="K179"/>
  <c r="Y179" s="1"/>
  <c r="K180"/>
  <c r="Y180" s="1"/>
  <c r="K181"/>
  <c r="Y181" s="1"/>
  <c r="K182"/>
  <c r="Y182" s="1"/>
  <c r="K183"/>
  <c r="Y183" s="1"/>
  <c r="K184"/>
  <c r="Y184" s="1"/>
  <c r="K185"/>
  <c r="Y185" s="1"/>
  <c r="K186"/>
  <c r="Y186" s="1"/>
  <c r="K187"/>
  <c r="Y187" s="1"/>
  <c r="K188"/>
  <c r="Y188" s="1"/>
  <c r="K189"/>
  <c r="Y189" s="1"/>
  <c r="K190"/>
  <c r="Y190" s="1"/>
  <c r="K191"/>
  <c r="Y191" s="1"/>
  <c r="K192"/>
  <c r="Y192" s="1"/>
  <c r="K193"/>
  <c r="Y193" s="1"/>
  <c r="K194"/>
  <c r="Y194" s="1"/>
  <c r="K195"/>
  <c r="Y195" s="1"/>
  <c r="K196"/>
  <c r="Y196" s="1"/>
  <c r="K197"/>
  <c r="Y197" s="1"/>
  <c r="K198"/>
  <c r="Y198" s="1"/>
  <c r="K199"/>
  <c r="Y199" s="1"/>
  <c r="K200"/>
  <c r="Y200" s="1"/>
  <c r="K201"/>
  <c r="Y201" s="1"/>
  <c r="K202"/>
  <c r="Y202" s="1"/>
  <c r="K203"/>
  <c r="Y203" s="1"/>
  <c r="K204"/>
  <c r="Y204" s="1"/>
  <c r="K205"/>
  <c r="Y205" s="1"/>
  <c r="K206"/>
  <c r="Y206" s="1"/>
  <c r="K207"/>
  <c r="Y207" s="1"/>
  <c r="K208"/>
  <c r="Y208" s="1"/>
  <c r="K209"/>
  <c r="Y209" s="1"/>
  <c r="K210"/>
  <c r="Y210" s="1"/>
  <c r="K211"/>
  <c r="Y211" s="1"/>
  <c r="K212"/>
  <c r="Y212" s="1"/>
  <c r="K213"/>
  <c r="Y213" s="1"/>
  <c r="K214"/>
  <c r="Y214" s="1"/>
  <c r="K215"/>
  <c r="Y215" s="1"/>
  <c r="K216"/>
  <c r="Y216" s="1"/>
  <c r="K217"/>
  <c r="Y217" s="1"/>
  <c r="K218"/>
  <c r="Y218" s="1"/>
  <c r="K219"/>
  <c r="Y219" s="1"/>
  <c r="K220"/>
  <c r="Y220" s="1"/>
  <c r="K221"/>
  <c r="Y221" s="1"/>
  <c r="K222"/>
  <c r="Y222" s="1"/>
  <c r="K223"/>
  <c r="Y223" s="1"/>
  <c r="K224"/>
  <c r="Y224" s="1"/>
  <c r="K225"/>
  <c r="Y225" s="1"/>
  <c r="K226"/>
  <c r="Y226" s="1"/>
  <c r="K227"/>
  <c r="Y227" s="1"/>
  <c r="K228"/>
  <c r="Y228" s="1"/>
  <c r="K229"/>
  <c r="Y229" s="1"/>
  <c r="K230"/>
  <c r="Y230" s="1"/>
  <c r="K231"/>
  <c r="Y231" s="1"/>
  <c r="K232"/>
  <c r="Y232" s="1"/>
  <c r="K233"/>
  <c r="Y233" s="1"/>
  <c r="K234"/>
  <c r="Y234" s="1"/>
  <c r="K235"/>
  <c r="Y235" s="1"/>
  <c r="K236"/>
  <c r="Y236" s="1"/>
  <c r="K237"/>
  <c r="Y237" s="1"/>
  <c r="K238"/>
  <c r="Y238" s="1"/>
  <c r="K239"/>
  <c r="Y239" s="1"/>
  <c r="K240"/>
  <c r="Y240" s="1"/>
  <c r="K241"/>
  <c r="Y241" s="1"/>
  <c r="K242"/>
  <c r="Y242" s="1"/>
  <c r="K243"/>
  <c r="Y243" s="1"/>
  <c r="K244"/>
  <c r="Y244" s="1"/>
  <c r="K245"/>
  <c r="Y245" s="1"/>
  <c r="K246"/>
  <c r="Y246" s="1"/>
  <c r="K247"/>
  <c r="Y247" s="1"/>
  <c r="K248"/>
  <c r="Y248" s="1"/>
  <c r="K249"/>
  <c r="Y249" s="1"/>
  <c r="K250"/>
  <c r="Y250" s="1"/>
  <c r="K251"/>
  <c r="Y251" s="1"/>
  <c r="K252"/>
  <c r="Y252" s="1"/>
  <c r="K253"/>
  <c r="Y253" s="1"/>
  <c r="K254"/>
  <c r="Y254" s="1"/>
  <c r="K255"/>
  <c r="Y255" s="1"/>
  <c r="K256"/>
  <c r="Y256" s="1"/>
  <c r="K257"/>
  <c r="Y257" s="1"/>
  <c r="K258"/>
  <c r="Y258" s="1"/>
  <c r="K259"/>
  <c r="Y259" s="1"/>
  <c r="K260"/>
  <c r="Y260" s="1"/>
  <c r="K261"/>
  <c r="Y261" s="1"/>
  <c r="K262"/>
  <c r="Y262" s="1"/>
  <c r="K263"/>
  <c r="Y263" s="1"/>
  <c r="K264"/>
  <c r="Y264" s="1"/>
  <c r="K265"/>
  <c r="Y265" s="1"/>
  <c r="K266"/>
  <c r="Y266" s="1"/>
  <c r="K267"/>
  <c r="Y267" s="1"/>
  <c r="K268"/>
  <c r="Y268" s="1"/>
  <c r="K269"/>
  <c r="Y269" s="1"/>
  <c r="K270"/>
  <c r="Y270" s="1"/>
  <c r="K271"/>
  <c r="Y271" s="1"/>
  <c r="K272"/>
  <c r="Y272" s="1"/>
  <c r="K273"/>
  <c r="Y273" s="1"/>
  <c r="K274"/>
  <c r="Y274" s="1"/>
  <c r="K275"/>
  <c r="Y275" s="1"/>
  <c r="K276"/>
  <c r="Y276" s="1"/>
  <c r="K277"/>
  <c r="Y277" s="1"/>
  <c r="K278"/>
  <c r="Y278" s="1"/>
  <c r="K279"/>
  <c r="Y279" s="1"/>
  <c r="K280"/>
  <c r="Y280" s="1"/>
  <c r="K281"/>
  <c r="Y281" s="1"/>
  <c r="K282"/>
  <c r="Y282" s="1"/>
  <c r="K283"/>
  <c r="Y283" s="1"/>
  <c r="K284"/>
  <c r="Y284" s="1"/>
  <c r="K285"/>
  <c r="Y285" s="1"/>
  <c r="K286"/>
  <c r="Y286" s="1"/>
  <c r="K287"/>
  <c r="Y287" s="1"/>
  <c r="K288"/>
  <c r="Y288" s="1"/>
  <c r="K289"/>
  <c r="Y289" s="1"/>
  <c r="K290"/>
  <c r="Y290" s="1"/>
  <c r="K291"/>
  <c r="Y291" s="1"/>
  <c r="K292"/>
  <c r="Y292" s="1"/>
  <c r="K293"/>
  <c r="Y293" s="1"/>
  <c r="K294"/>
  <c r="Y294" s="1"/>
  <c r="K295"/>
  <c r="Y295" s="1"/>
  <c r="K296"/>
  <c r="Y296" s="1"/>
  <c r="K297"/>
  <c r="Y297" s="1"/>
  <c r="K298"/>
  <c r="Y298" s="1"/>
  <c r="K299"/>
  <c r="Y299" s="1"/>
  <c r="K300"/>
  <c r="Y300" s="1"/>
  <c r="K301"/>
  <c r="Y301" s="1"/>
  <c r="K302"/>
  <c r="Y302" s="1"/>
  <c r="K303"/>
  <c r="Y303" s="1"/>
  <c r="K304"/>
  <c r="Y304" s="1"/>
  <c r="K305"/>
  <c r="Y305" s="1"/>
  <c r="K306"/>
  <c r="Y306" s="1"/>
  <c r="K307"/>
  <c r="Y307" s="1"/>
  <c r="K308"/>
  <c r="Y308" s="1"/>
  <c r="K309"/>
  <c r="Y309" s="1"/>
  <c r="K310"/>
  <c r="Y310" s="1"/>
  <c r="K311"/>
  <c r="Y311" s="1"/>
  <c r="K312"/>
  <c r="Y312" s="1"/>
  <c r="K313"/>
  <c r="Y313" s="1"/>
  <c r="K314"/>
  <c r="Y314" s="1"/>
  <c r="K315"/>
  <c r="Y315" s="1"/>
  <c r="K316"/>
  <c r="Y316" s="1"/>
  <c r="K317"/>
  <c r="Y317" s="1"/>
  <c r="K318"/>
  <c r="Y318" s="1"/>
  <c r="K319"/>
  <c r="Y319" s="1"/>
  <c r="K320"/>
  <c r="Y320" s="1"/>
  <c r="K321"/>
  <c r="Y321" s="1"/>
  <c r="K322"/>
  <c r="Y322" s="1"/>
  <c r="K323"/>
  <c r="Y323" s="1"/>
  <c r="K324"/>
  <c r="Y324" s="1"/>
  <c r="K325"/>
  <c r="Y325" s="1"/>
  <c r="K326"/>
  <c r="Y326" s="1"/>
  <c r="K327"/>
  <c r="Y327" s="1"/>
  <c r="K328"/>
  <c r="Y328" s="1"/>
  <c r="K329"/>
  <c r="Y329" s="1"/>
  <c r="K330"/>
  <c r="Y330" s="1"/>
  <c r="K331"/>
  <c r="Y331" s="1"/>
  <c r="K332"/>
  <c r="Y332" s="1"/>
  <c r="K333"/>
  <c r="Y333" s="1"/>
  <c r="K334"/>
  <c r="Y334" s="1"/>
  <c r="K335"/>
  <c r="Y335" s="1"/>
  <c r="K336"/>
  <c r="Y336" s="1"/>
  <c r="K337"/>
  <c r="Y337" s="1"/>
  <c r="K338"/>
  <c r="Y338" s="1"/>
  <c r="K339"/>
  <c r="Y339" s="1"/>
  <c r="K340"/>
  <c r="Y340" s="1"/>
  <c r="K341"/>
  <c r="Y341" s="1"/>
  <c r="K342"/>
  <c r="Y342" s="1"/>
  <c r="K343"/>
  <c r="Y343" s="1"/>
  <c r="K344"/>
  <c r="Y344" s="1"/>
  <c r="K345"/>
  <c r="Y345" s="1"/>
  <c r="K346"/>
  <c r="Y346" s="1"/>
  <c r="K347"/>
  <c r="Y347" s="1"/>
  <c r="K348"/>
  <c r="Y348" s="1"/>
  <c r="K349"/>
  <c r="Y349" s="1"/>
  <c r="K350"/>
  <c r="Y350" s="1"/>
  <c r="K351"/>
  <c r="Y351" s="1"/>
  <c r="K352"/>
  <c r="Y352" s="1"/>
  <c r="K353"/>
  <c r="Y353" s="1"/>
  <c r="K354"/>
  <c r="Y354" s="1"/>
  <c r="K355"/>
  <c r="Y355" s="1"/>
  <c r="K356"/>
  <c r="Y356" s="1"/>
  <c r="K357"/>
  <c r="Y357" s="1"/>
  <c r="K358"/>
  <c r="Y358" s="1"/>
  <c r="K359"/>
  <c r="Y359" s="1"/>
  <c r="K360"/>
  <c r="Y360" s="1"/>
  <c r="K361"/>
  <c r="Y361" s="1"/>
  <c r="K362"/>
  <c r="Y362" s="1"/>
  <c r="K363"/>
  <c r="Y363" s="1"/>
  <c r="K364"/>
  <c r="Y364" s="1"/>
  <c r="K365"/>
  <c r="Y365" s="1"/>
  <c r="K366"/>
  <c r="Y366" s="1"/>
  <c r="K367"/>
  <c r="Y367" s="1"/>
  <c r="K368"/>
  <c r="Y368" s="1"/>
  <c r="K369"/>
  <c r="Y369" s="1"/>
  <c r="K370"/>
  <c r="Y370" s="1"/>
  <c r="K371"/>
  <c r="Y371" s="1"/>
  <c r="K372"/>
  <c r="Y372" s="1"/>
  <c r="K373"/>
  <c r="Y373" s="1"/>
  <c r="K374"/>
  <c r="Y374" s="1"/>
  <c r="K375"/>
  <c r="Y375" s="1"/>
  <c r="K376"/>
  <c r="Y376" s="1"/>
  <c r="K377"/>
  <c r="Y377" s="1"/>
  <c r="K378"/>
  <c r="Y378" s="1"/>
  <c r="K379"/>
  <c r="Y379" s="1"/>
  <c r="K380"/>
  <c r="Y380" s="1"/>
  <c r="K381"/>
  <c r="Y381" s="1"/>
  <c r="K382"/>
  <c r="Y382" s="1"/>
  <c r="K383"/>
  <c r="Y383" s="1"/>
  <c r="K384"/>
  <c r="Y384" s="1"/>
  <c r="K385"/>
  <c r="Y385" s="1"/>
  <c r="K386"/>
  <c r="Y386" s="1"/>
  <c r="K387"/>
  <c r="Y387" s="1"/>
  <c r="K388"/>
  <c r="Y388" s="1"/>
  <c r="K389"/>
  <c r="Y389" s="1"/>
  <c r="K390"/>
  <c r="Y390" s="1"/>
  <c r="K391"/>
  <c r="Y391" s="1"/>
  <c r="K392"/>
  <c r="Y392" s="1"/>
  <c r="K393"/>
  <c r="Y393" s="1"/>
  <c r="K394"/>
  <c r="Y394" s="1"/>
  <c r="K395"/>
  <c r="Y395" s="1"/>
  <c r="K396"/>
  <c r="Y396" s="1"/>
  <c r="K397"/>
  <c r="Y397" s="1"/>
  <c r="K398"/>
  <c r="Y398" s="1"/>
  <c r="K399"/>
  <c r="Y399" s="1"/>
  <c r="K400"/>
  <c r="Y400" s="1"/>
  <c r="K401"/>
  <c r="Y401" s="1"/>
  <c r="K402"/>
  <c r="Y402" s="1"/>
  <c r="K403"/>
  <c r="Y403" s="1"/>
  <c r="K404"/>
  <c r="Y404" s="1"/>
  <c r="K405"/>
  <c r="Y405" s="1"/>
  <c r="K406"/>
  <c r="Y406" s="1"/>
  <c r="K407"/>
  <c r="Y407" s="1"/>
  <c r="K408"/>
  <c r="Y408" s="1"/>
  <c r="K409"/>
  <c r="Y409" s="1"/>
  <c r="K410"/>
  <c r="Y410" s="1"/>
  <c r="K411"/>
  <c r="Y411" s="1"/>
  <c r="K412"/>
  <c r="Y412" s="1"/>
  <c r="K413"/>
  <c r="Y413" s="1"/>
  <c r="K414"/>
  <c r="Y414" s="1"/>
  <c r="K415"/>
  <c r="Y415" s="1"/>
  <c r="K416"/>
  <c r="Y416" s="1"/>
  <c r="K417"/>
  <c r="Y417" s="1"/>
  <c r="K418"/>
  <c r="Y418" s="1"/>
  <c r="K419"/>
  <c r="Y419" s="1"/>
  <c r="K420"/>
  <c r="Y420" s="1"/>
  <c r="K421"/>
  <c r="Y421" s="1"/>
  <c r="K422"/>
  <c r="Y422" s="1"/>
  <c r="K423"/>
  <c r="Y423" s="1"/>
  <c r="K424"/>
  <c r="Y424" s="1"/>
  <c r="K425"/>
  <c r="Y425" s="1"/>
  <c r="K426"/>
  <c r="Y426" s="1"/>
  <c r="K427"/>
  <c r="Y427" s="1"/>
  <c r="K428"/>
  <c r="Y428" s="1"/>
  <c r="K429"/>
  <c r="Y429" s="1"/>
  <c r="K430"/>
  <c r="Y430" s="1"/>
  <c r="K431"/>
  <c r="Y431" s="1"/>
  <c r="K432"/>
  <c r="Y432" s="1"/>
  <c r="K433"/>
  <c r="Y433" s="1"/>
  <c r="K434"/>
  <c r="Y434" s="1"/>
  <c r="K435"/>
  <c r="Y435" s="1"/>
  <c r="K436"/>
  <c r="Y436" s="1"/>
  <c r="K437"/>
  <c r="Y437" s="1"/>
  <c r="K438"/>
  <c r="Y438" s="1"/>
  <c r="K439"/>
  <c r="Y439" s="1"/>
  <c r="K440"/>
  <c r="Y440" s="1"/>
  <c r="K441"/>
  <c r="Y441" s="1"/>
  <c r="K442"/>
  <c r="Y442" s="1"/>
  <c r="K443"/>
  <c r="Y443" s="1"/>
  <c r="K444"/>
  <c r="Y444" s="1"/>
  <c r="K445"/>
  <c r="Y445" s="1"/>
  <c r="K446"/>
  <c r="Y446" s="1"/>
  <c r="K447"/>
  <c r="Y447" s="1"/>
  <c r="K448"/>
  <c r="Y448" s="1"/>
  <c r="K449"/>
  <c r="Y449" s="1"/>
  <c r="K450"/>
  <c r="Y450" s="1"/>
  <c r="K451"/>
  <c r="Y451" s="1"/>
  <c r="K452"/>
  <c r="Y452" s="1"/>
  <c r="K453"/>
  <c r="Y453" s="1"/>
  <c r="K454"/>
  <c r="Y454" s="1"/>
  <c r="K455"/>
  <c r="Y455" s="1"/>
  <c r="K456"/>
  <c r="Y456" s="1"/>
  <c r="K457"/>
  <c r="Y457" s="1"/>
  <c r="K458"/>
  <c r="Y458" s="1"/>
  <c r="K459"/>
  <c r="Y459" s="1"/>
  <c r="K460"/>
  <c r="Y460" s="1"/>
  <c r="K461"/>
  <c r="Y461" s="1"/>
  <c r="K462"/>
  <c r="Y462" s="1"/>
  <c r="K463"/>
  <c r="Y463" s="1"/>
  <c r="K464"/>
  <c r="Y464" s="1"/>
  <c r="K465"/>
  <c r="Y465" s="1"/>
  <c r="K466"/>
  <c r="Y466" s="1"/>
  <c r="K467"/>
  <c r="Y467" s="1"/>
  <c r="K468"/>
  <c r="Y468" s="1"/>
  <c r="K469"/>
  <c r="Y469" s="1"/>
  <c r="K470"/>
  <c r="Y470" s="1"/>
  <c r="K471"/>
  <c r="Y471" s="1"/>
  <c r="K472"/>
  <c r="Y472" s="1"/>
  <c r="K473"/>
  <c r="Y473" s="1"/>
  <c r="K474"/>
  <c r="Y474" s="1"/>
  <c r="K475"/>
  <c r="Y475" s="1"/>
  <c r="K476"/>
  <c r="Y476" s="1"/>
  <c r="K477"/>
  <c r="Y477" s="1"/>
  <c r="K478"/>
  <c r="Y478" s="1"/>
  <c r="K479"/>
  <c r="Y479" s="1"/>
  <c r="K480"/>
  <c r="Y480" s="1"/>
  <c r="K481"/>
  <c r="Y481" s="1"/>
  <c r="K482"/>
  <c r="Y482" s="1"/>
  <c r="K483"/>
  <c r="Y483" s="1"/>
  <c r="K484"/>
  <c r="Y484" s="1"/>
  <c r="K485"/>
  <c r="Y485" s="1"/>
  <c r="K486"/>
  <c r="Y486" s="1"/>
  <c r="K487"/>
  <c r="Y487" s="1"/>
  <c r="K488"/>
  <c r="Y488" s="1"/>
  <c r="K489"/>
  <c r="Y489" s="1"/>
  <c r="K490"/>
  <c r="Y490" s="1"/>
  <c r="K491"/>
  <c r="Y491" s="1"/>
  <c r="K492"/>
  <c r="Y492" s="1"/>
  <c r="K493"/>
  <c r="Y493" s="1"/>
  <c r="K494"/>
  <c r="Y494" s="1"/>
  <c r="K495"/>
  <c r="Y495" s="1"/>
  <c r="K496"/>
  <c r="Y496" s="1"/>
  <c r="K497"/>
  <c r="Y497" s="1"/>
  <c r="K498"/>
  <c r="Y498" s="1"/>
  <c r="K499"/>
  <c r="Y499" s="1"/>
  <c r="K500"/>
  <c r="Y500" s="1"/>
  <c r="K501"/>
  <c r="Y501" s="1"/>
  <c r="K502"/>
  <c r="Y502" s="1"/>
  <c r="K503"/>
  <c r="Y503" s="1"/>
  <c r="K504"/>
  <c r="Y504" s="1"/>
  <c r="K505"/>
  <c r="Y505" s="1"/>
  <c r="K506"/>
  <c r="Y506" s="1"/>
  <c r="K507"/>
  <c r="Y507" s="1"/>
  <c r="K508"/>
  <c r="Y508" s="1"/>
  <c r="K509"/>
  <c r="Y509" s="1"/>
  <c r="K510"/>
  <c r="Y510" s="1"/>
  <c r="K511"/>
  <c r="Y511" s="1"/>
  <c r="K512"/>
  <c r="Y512" s="1"/>
  <c r="K513"/>
  <c r="Y513" s="1"/>
  <c r="K514"/>
  <c r="Y514" s="1"/>
  <c r="K515"/>
  <c r="Y515" s="1"/>
  <c r="K516"/>
  <c r="Y516" s="1"/>
  <c r="K517"/>
  <c r="Y517" s="1"/>
  <c r="K518"/>
  <c r="Y518" s="1"/>
  <c r="K519"/>
  <c r="Y519" s="1"/>
  <c r="K520"/>
  <c r="Y520" s="1"/>
  <c r="K521"/>
  <c r="Y521" s="1"/>
  <c r="K522"/>
  <c r="Y522" s="1"/>
  <c r="K523"/>
  <c r="Y523" s="1"/>
  <c r="K524"/>
  <c r="Y524" s="1"/>
  <c r="K525"/>
  <c r="Y525" s="1"/>
  <c r="K526"/>
  <c r="Y526" s="1"/>
  <c r="K527"/>
  <c r="Y527" s="1"/>
  <c r="K528"/>
  <c r="Y528" s="1"/>
  <c r="K529"/>
  <c r="Y529" s="1"/>
  <c r="K530"/>
  <c r="Y530" s="1"/>
  <c r="K531"/>
  <c r="Y531" s="1"/>
  <c r="K532"/>
  <c r="Y532" s="1"/>
  <c r="K533"/>
  <c r="Y533" s="1"/>
  <c r="K534"/>
  <c r="Y534" s="1"/>
  <c r="K535"/>
  <c r="Y535" s="1"/>
  <c r="K536"/>
  <c r="Y536" s="1"/>
  <c r="K537"/>
  <c r="Y537" s="1"/>
  <c r="K538"/>
  <c r="Y538" s="1"/>
  <c r="K539"/>
  <c r="Y539" s="1"/>
  <c r="K540"/>
  <c r="Y540" s="1"/>
  <c r="K541"/>
  <c r="Y541" s="1"/>
  <c r="K542"/>
  <c r="Y542" s="1"/>
  <c r="K543"/>
  <c r="Y543" s="1"/>
  <c r="K544"/>
  <c r="Y544" s="1"/>
  <c r="K545"/>
  <c r="Y545" s="1"/>
  <c r="K546"/>
  <c r="Y546" s="1"/>
  <c r="K547"/>
  <c r="Y547" s="1"/>
  <c r="K548"/>
  <c r="Y548" s="1"/>
  <c r="K549"/>
  <c r="Y549" s="1"/>
  <c r="K550"/>
  <c r="Y550" s="1"/>
  <c r="K551"/>
  <c r="Y551" s="1"/>
  <c r="K552"/>
  <c r="Y552" s="1"/>
  <c r="K553"/>
  <c r="Y553" s="1"/>
  <c r="K554"/>
  <c r="Y554" s="1"/>
  <c r="K555"/>
  <c r="Y555" s="1"/>
  <c r="K556"/>
  <c r="Y556" s="1"/>
  <c r="K557"/>
  <c r="Y557" s="1"/>
  <c r="K558"/>
  <c r="Y558" s="1"/>
  <c r="K559"/>
  <c r="Y559" s="1"/>
  <c r="K560"/>
  <c r="Y560" s="1"/>
  <c r="K561"/>
  <c r="Y561" s="1"/>
  <c r="K562"/>
  <c r="Y562" s="1"/>
  <c r="K563"/>
  <c r="Y563" s="1"/>
  <c r="K564"/>
  <c r="Y564" s="1"/>
  <c r="K565"/>
  <c r="Y565" s="1"/>
  <c r="K566"/>
  <c r="Y566" s="1"/>
  <c r="K567"/>
  <c r="Y567" s="1"/>
  <c r="K568"/>
  <c r="Y568" s="1"/>
  <c r="K569"/>
  <c r="Y569" s="1"/>
  <c r="K570"/>
  <c r="Y570" s="1"/>
  <c r="K571"/>
  <c r="Y571" s="1"/>
  <c r="K572"/>
  <c r="Y572" s="1"/>
  <c r="K573"/>
  <c r="Y573" s="1"/>
  <c r="K574"/>
  <c r="Y574" s="1"/>
  <c r="K575"/>
  <c r="Y575" s="1"/>
  <c r="K576"/>
  <c r="Y576" s="1"/>
  <c r="K577"/>
  <c r="Y577" s="1"/>
  <c r="K578"/>
  <c r="Y578" s="1"/>
  <c r="K579"/>
  <c r="Y579" s="1"/>
  <c r="K580"/>
  <c r="Y580" s="1"/>
  <c r="K581"/>
  <c r="Y581" s="1"/>
  <c r="K582"/>
  <c r="Y582" s="1"/>
  <c r="K583"/>
  <c r="Y583" s="1"/>
  <c r="K584"/>
  <c r="Y584" s="1"/>
  <c r="K585"/>
  <c r="Y585" s="1"/>
  <c r="K586"/>
  <c r="Y586" s="1"/>
  <c r="K587"/>
  <c r="Y587" s="1"/>
  <c r="K588"/>
  <c r="Y588" s="1"/>
  <c r="K589"/>
  <c r="Y589" s="1"/>
  <c r="K590"/>
  <c r="Y590" s="1"/>
  <c r="K591"/>
  <c r="Y591" s="1"/>
  <c r="K592"/>
  <c r="Y592" s="1"/>
  <c r="K593"/>
  <c r="Y593" s="1"/>
  <c r="K594"/>
  <c r="Y594" s="1"/>
  <c r="K595"/>
  <c r="Y595" s="1"/>
  <c r="K596"/>
  <c r="Y596" s="1"/>
  <c r="K597"/>
  <c r="Y597" s="1"/>
  <c r="K598"/>
  <c r="Y598" s="1"/>
  <c r="K599"/>
  <c r="Y599" s="1"/>
  <c r="K600"/>
  <c r="Y600" s="1"/>
  <c r="K601"/>
  <c r="Y601" s="1"/>
  <c r="K602"/>
  <c r="Y602" s="1"/>
  <c r="K603"/>
  <c r="Y603" s="1"/>
  <c r="K604"/>
  <c r="Y604" s="1"/>
  <c r="K605"/>
  <c r="Y605" s="1"/>
  <c r="K606"/>
  <c r="Y606" s="1"/>
  <c r="K607"/>
  <c r="Y607" s="1"/>
  <c r="K608"/>
  <c r="Y608" s="1"/>
  <c r="K609"/>
  <c r="Y609" s="1"/>
  <c r="K610"/>
  <c r="Y610" s="1"/>
  <c r="K611"/>
  <c r="Y611" s="1"/>
  <c r="K612"/>
  <c r="Y612" s="1"/>
  <c r="K613"/>
  <c r="Y613" s="1"/>
  <c r="K614"/>
  <c r="Y614" s="1"/>
  <c r="K615"/>
  <c r="Y615" s="1"/>
  <c r="K616"/>
  <c r="Y616" s="1"/>
  <c r="K617"/>
  <c r="Y617" s="1"/>
  <c r="K618"/>
  <c r="Y618" s="1"/>
  <c r="K619"/>
  <c r="Y619" s="1"/>
  <c r="K620"/>
  <c r="Y620" s="1"/>
  <c r="K621"/>
  <c r="Y621" s="1"/>
  <c r="K622"/>
  <c r="Y622" s="1"/>
  <c r="K623"/>
  <c r="Y623" s="1"/>
  <c r="K624"/>
  <c r="Y624" s="1"/>
  <c r="K625"/>
  <c r="Y625" s="1"/>
  <c r="K626"/>
  <c r="Y626" s="1"/>
  <c r="K627"/>
  <c r="Y627" s="1"/>
  <c r="K628"/>
  <c r="Y628" s="1"/>
  <c r="K629"/>
  <c r="Y629" s="1"/>
  <c r="K630"/>
  <c r="Y630" s="1"/>
  <c r="K631"/>
  <c r="Y631" s="1"/>
  <c r="K632"/>
  <c r="Y632" s="1"/>
  <c r="K633"/>
  <c r="Y633" s="1"/>
  <c r="K634"/>
  <c r="Y634" s="1"/>
  <c r="K635"/>
  <c r="Y635" s="1"/>
  <c r="K636"/>
  <c r="Y636" s="1"/>
  <c r="K637"/>
  <c r="Y637" s="1"/>
  <c r="K638"/>
  <c r="Y638" s="1"/>
  <c r="K639"/>
  <c r="Y639" s="1"/>
  <c r="K640"/>
  <c r="Y640" s="1"/>
  <c r="K641"/>
  <c r="Y641" s="1"/>
  <c r="K642"/>
  <c r="Y642" s="1"/>
  <c r="K643"/>
  <c r="Y643" s="1"/>
  <c r="K644"/>
  <c r="Y644" s="1"/>
  <c r="K645"/>
  <c r="Y645" s="1"/>
  <c r="K646"/>
  <c r="Y646" s="1"/>
  <c r="K647"/>
  <c r="Y647" s="1"/>
  <c r="K648"/>
  <c r="Y648" s="1"/>
  <c r="K649"/>
  <c r="Y649" s="1"/>
  <c r="K650"/>
  <c r="Y650" s="1"/>
  <c r="K651"/>
  <c r="Y651" s="1"/>
  <c r="K652"/>
  <c r="Y652" s="1"/>
  <c r="K653"/>
  <c r="Y653" s="1"/>
  <c r="K654"/>
  <c r="Y654" s="1"/>
  <c r="K655"/>
  <c r="Y655" s="1"/>
  <c r="K656"/>
  <c r="Y656" s="1"/>
  <c r="K657"/>
  <c r="Y657" s="1"/>
  <c r="K658"/>
  <c r="Y658" s="1"/>
  <c r="K659"/>
  <c r="Y659" s="1"/>
  <c r="K660"/>
  <c r="Y660" s="1"/>
  <c r="K661"/>
  <c r="Y661" s="1"/>
  <c r="K662"/>
  <c r="Y662" s="1"/>
  <c r="K663"/>
  <c r="Y663" s="1"/>
  <c r="K664"/>
  <c r="Y664" s="1"/>
  <c r="K665"/>
  <c r="Y665" s="1"/>
  <c r="K666"/>
  <c r="Y666" s="1"/>
  <c r="K667"/>
  <c r="Y667" s="1"/>
  <c r="K668"/>
  <c r="Y668" s="1"/>
  <c r="K669"/>
  <c r="Y669" s="1"/>
  <c r="K670"/>
  <c r="Y670" s="1"/>
  <c r="K671"/>
  <c r="Y671" s="1"/>
  <c r="K672"/>
  <c r="Y672" s="1"/>
  <c r="K673"/>
  <c r="Y673" s="1"/>
  <c r="K674"/>
  <c r="Y674" s="1"/>
  <c r="K675"/>
  <c r="Y675" s="1"/>
  <c r="K676"/>
  <c r="Y676" s="1"/>
  <c r="K677"/>
  <c r="Y677" s="1"/>
  <c r="K678"/>
  <c r="Y678" s="1"/>
  <c r="K679"/>
  <c r="Y679" s="1"/>
  <c r="K680"/>
  <c r="Y680" s="1"/>
  <c r="K681"/>
  <c r="Y681" s="1"/>
  <c r="K682"/>
  <c r="Y682" s="1"/>
  <c r="K683"/>
  <c r="Y683" s="1"/>
  <c r="K684"/>
  <c r="Y684" s="1"/>
  <c r="K685"/>
  <c r="Y685" s="1"/>
  <c r="K686"/>
  <c r="Y686" s="1"/>
  <c r="K687"/>
  <c r="Y687" s="1"/>
  <c r="K688"/>
  <c r="Y688" s="1"/>
  <c r="K689"/>
  <c r="Y689" s="1"/>
  <c r="K690"/>
  <c r="Y690" s="1"/>
  <c r="K691"/>
  <c r="Y691" s="1"/>
  <c r="K692"/>
  <c r="Y692" s="1"/>
  <c r="K693"/>
  <c r="Y693" s="1"/>
  <c r="K694"/>
  <c r="Y694" s="1"/>
  <c r="K695"/>
  <c r="Y695" s="1"/>
  <c r="K696"/>
  <c r="Y696" s="1"/>
  <c r="K697"/>
  <c r="Y697" s="1"/>
  <c r="K698"/>
  <c r="Y698" s="1"/>
  <c r="K699"/>
  <c r="Y699" s="1"/>
  <c r="K700"/>
  <c r="Y700" s="1"/>
  <c r="K701"/>
  <c r="Y701" s="1"/>
  <c r="K702"/>
  <c r="Y702" s="1"/>
  <c r="K703"/>
  <c r="Y703" s="1"/>
  <c r="K704"/>
  <c r="Y704" s="1"/>
  <c r="K705"/>
  <c r="Y705" s="1"/>
  <c r="K706"/>
  <c r="Y706" s="1"/>
  <c r="K707"/>
  <c r="Y707" s="1"/>
  <c r="K708"/>
  <c r="Y708" s="1"/>
  <c r="K709"/>
  <c r="Y709" s="1"/>
  <c r="K710"/>
  <c r="Y710" s="1"/>
  <c r="K711"/>
  <c r="Y711" s="1"/>
  <c r="K712"/>
  <c r="Y712" s="1"/>
  <c r="K713"/>
  <c r="Y713" s="1"/>
  <c r="K714"/>
  <c r="Y714" s="1"/>
  <c r="K715"/>
  <c r="Y715" s="1"/>
  <c r="K716"/>
  <c r="Y716" s="1"/>
  <c r="K717"/>
  <c r="Y717" s="1"/>
  <c r="K718"/>
  <c r="Y718" s="1"/>
  <c r="K719"/>
  <c r="Y719" s="1"/>
  <c r="K720"/>
  <c r="Y720" s="1"/>
  <c r="K721"/>
  <c r="Y721" s="1"/>
  <c r="K722"/>
  <c r="Y722" s="1"/>
  <c r="K723"/>
  <c r="Y723" s="1"/>
  <c r="K724"/>
  <c r="Y724" s="1"/>
  <c r="K725"/>
  <c r="Y725" s="1"/>
  <c r="K726"/>
  <c r="Y726" s="1"/>
  <c r="K727"/>
  <c r="Y727" s="1"/>
  <c r="K728"/>
  <c r="Y728" s="1"/>
  <c r="K729"/>
  <c r="Y729" s="1"/>
  <c r="K730"/>
  <c r="Y730" s="1"/>
  <c r="K731"/>
  <c r="Y731" s="1"/>
  <c r="K732"/>
  <c r="Y732" s="1"/>
  <c r="K733"/>
  <c r="Y733" s="1"/>
  <c r="K734"/>
  <c r="Y734" s="1"/>
  <c r="K735"/>
  <c r="Y735" s="1"/>
  <c r="K736"/>
  <c r="Y736" s="1"/>
  <c r="K737"/>
  <c r="Y737" s="1"/>
  <c r="K738"/>
  <c r="Y738" s="1"/>
  <c r="K739"/>
  <c r="Y739" s="1"/>
  <c r="K740"/>
  <c r="Y740" s="1"/>
  <c r="K741"/>
  <c r="Y741" s="1"/>
  <c r="K742"/>
  <c r="Y742" s="1"/>
  <c r="K743"/>
  <c r="Y743" s="1"/>
  <c r="K744"/>
  <c r="Y744" s="1"/>
  <c r="K745"/>
  <c r="Y745" s="1"/>
  <c r="K746"/>
  <c r="Y746" s="1"/>
  <c r="K747"/>
  <c r="Y747" s="1"/>
  <c r="K748"/>
  <c r="Y748" s="1"/>
  <c r="K749"/>
  <c r="Y749" s="1"/>
  <c r="K750"/>
  <c r="Y750" s="1"/>
  <c r="K751"/>
  <c r="Y751" s="1"/>
  <c r="K752"/>
  <c r="Y752" s="1"/>
  <c r="K753"/>
  <c r="Y753" s="1"/>
  <c r="K754"/>
  <c r="Y754" s="1"/>
  <c r="K755"/>
  <c r="Y755" s="1"/>
  <c r="K756"/>
  <c r="Y756" s="1"/>
  <c r="K757"/>
  <c r="Y757" s="1"/>
  <c r="K758"/>
  <c r="Y758" s="1"/>
  <c r="K759"/>
  <c r="Y759" s="1"/>
  <c r="K760"/>
  <c r="Y760" s="1"/>
  <c r="K761"/>
  <c r="Y761" s="1"/>
  <c r="K762"/>
  <c r="Y762" s="1"/>
  <c r="K763"/>
  <c r="Y763" s="1"/>
  <c r="K764"/>
  <c r="Y764" s="1"/>
  <c r="K765"/>
  <c r="Y765" s="1"/>
  <c r="K766"/>
  <c r="Y766" s="1"/>
  <c r="K767"/>
  <c r="Y767" s="1"/>
  <c r="K768"/>
  <c r="Y768" s="1"/>
  <c r="K769"/>
  <c r="Y769" s="1"/>
  <c r="K770"/>
  <c r="Y770" s="1"/>
  <c r="K771"/>
  <c r="Y771" s="1"/>
  <c r="K772"/>
  <c r="Y772" s="1"/>
  <c r="K773"/>
  <c r="Y773" s="1"/>
  <c r="K774"/>
  <c r="Y774" s="1"/>
  <c r="K775"/>
  <c r="Y775" s="1"/>
  <c r="K776"/>
  <c r="Y776" s="1"/>
  <c r="K777"/>
  <c r="Y777" s="1"/>
  <c r="K778"/>
  <c r="Y778" s="1"/>
  <c r="K779"/>
  <c r="Y779" s="1"/>
  <c r="K780"/>
  <c r="Y780" s="1"/>
  <c r="K781"/>
  <c r="Y781" s="1"/>
  <c r="K782"/>
  <c r="Y782" s="1"/>
  <c r="K783"/>
  <c r="Y783" s="1"/>
  <c r="K784"/>
  <c r="Y784" s="1"/>
  <c r="K785"/>
  <c r="Y785" s="1"/>
  <c r="K786"/>
  <c r="Y786" s="1"/>
  <c r="K787"/>
  <c r="Y787" s="1"/>
  <c r="K788"/>
  <c r="Y788" s="1"/>
  <c r="K789"/>
  <c r="Y789" s="1"/>
  <c r="K790"/>
  <c r="Y790" s="1"/>
  <c r="K791"/>
  <c r="Y791" s="1"/>
  <c r="K792"/>
  <c r="Y792" s="1"/>
  <c r="K793"/>
  <c r="Y793" s="1"/>
  <c r="K794"/>
  <c r="Y794" s="1"/>
  <c r="K795"/>
  <c r="Y795" s="1"/>
  <c r="K796"/>
  <c r="Y796" s="1"/>
  <c r="K797"/>
  <c r="Y797" s="1"/>
  <c r="K798"/>
  <c r="Y798" s="1"/>
  <c r="K799"/>
  <c r="Y799" s="1"/>
  <c r="K800"/>
  <c r="Y800" s="1"/>
  <c r="K801"/>
  <c r="Y801" s="1"/>
  <c r="K802"/>
  <c r="Y802" s="1"/>
  <c r="K803"/>
  <c r="Y803" s="1"/>
  <c r="K804"/>
  <c r="Y804" s="1"/>
  <c r="K805"/>
  <c r="Y805" s="1"/>
  <c r="K806"/>
  <c r="Y806" s="1"/>
  <c r="K807"/>
  <c r="Y807" s="1"/>
  <c r="K808"/>
  <c r="Y808" s="1"/>
  <c r="K809"/>
  <c r="Y809" s="1"/>
  <c r="K810"/>
  <c r="Y810" s="1"/>
  <c r="K811"/>
  <c r="Y811" s="1"/>
  <c r="K812"/>
  <c r="Y812" s="1"/>
  <c r="K813"/>
  <c r="Y813" s="1"/>
  <c r="K814"/>
  <c r="Y814" s="1"/>
  <c r="K815"/>
  <c r="Y815" s="1"/>
  <c r="K816"/>
  <c r="Y816" s="1"/>
  <c r="K817"/>
  <c r="Y817" s="1"/>
  <c r="K818"/>
  <c r="Y818" s="1"/>
  <c r="K819"/>
  <c r="Y819" s="1"/>
  <c r="K820"/>
  <c r="Y820" s="1"/>
  <c r="K821"/>
  <c r="Y821" s="1"/>
  <c r="K822"/>
  <c r="Y822" s="1"/>
  <c r="K823"/>
  <c r="Y823" s="1"/>
  <c r="K824"/>
  <c r="Y824" s="1"/>
  <c r="K825"/>
  <c r="Y825" s="1"/>
  <c r="K826"/>
  <c r="Y826" s="1"/>
  <c r="K827"/>
  <c r="Y827" s="1"/>
  <c r="K828"/>
  <c r="Y828" s="1"/>
  <c r="K829"/>
  <c r="Y829" s="1"/>
  <c r="K830"/>
  <c r="Y830" s="1"/>
  <c r="K831"/>
  <c r="Y831" s="1"/>
  <c r="K832"/>
  <c r="Y832" s="1"/>
  <c r="K833"/>
  <c r="Y833" s="1"/>
  <c r="K834"/>
  <c r="Y834" s="1"/>
  <c r="K835"/>
  <c r="Y835" s="1"/>
  <c r="K836"/>
  <c r="Y836" s="1"/>
  <c r="K837"/>
  <c r="Y837" s="1"/>
  <c r="K838"/>
  <c r="Y838" s="1"/>
  <c r="K839"/>
  <c r="Y839" s="1"/>
  <c r="K840"/>
  <c r="Y840" s="1"/>
  <c r="K841"/>
  <c r="Y841" s="1"/>
  <c r="K842"/>
  <c r="Y842" s="1"/>
  <c r="K843"/>
  <c r="Y843" s="1"/>
  <c r="K844"/>
  <c r="Y844" s="1"/>
  <c r="K845"/>
  <c r="Y845" s="1"/>
  <c r="K846"/>
  <c r="Y846" s="1"/>
  <c r="K847"/>
  <c r="Y847" s="1"/>
  <c r="K848"/>
  <c r="Y848" s="1"/>
  <c r="K849"/>
  <c r="Y849" s="1"/>
  <c r="K850"/>
  <c r="Y850" s="1"/>
  <c r="K851"/>
  <c r="Y851" s="1"/>
  <c r="K852"/>
  <c r="Y852" s="1"/>
  <c r="K853"/>
  <c r="Y853" s="1"/>
  <c r="K854"/>
  <c r="Y854" s="1"/>
  <c r="K855"/>
  <c r="Y855" s="1"/>
  <c r="K856"/>
  <c r="Y856" s="1"/>
  <c r="K857"/>
  <c r="Y857" s="1"/>
  <c r="K858"/>
  <c r="Y858" s="1"/>
  <c r="K859"/>
  <c r="Y859" s="1"/>
  <c r="K860"/>
  <c r="Y860" s="1"/>
  <c r="K861"/>
  <c r="Y861" s="1"/>
  <c r="K862"/>
  <c r="Y862" s="1"/>
  <c r="K863"/>
  <c r="Y863" s="1"/>
  <c r="K864"/>
  <c r="Y864" s="1"/>
  <c r="K865"/>
  <c r="Y865" s="1"/>
  <c r="K866"/>
  <c r="Y866" s="1"/>
  <c r="K867"/>
  <c r="Y867" s="1"/>
  <c r="K868"/>
  <c r="Y868" s="1"/>
  <c r="K869"/>
  <c r="Y869" s="1"/>
  <c r="K870"/>
  <c r="Y870" s="1"/>
  <c r="K871"/>
  <c r="Y871" s="1"/>
  <c r="K872"/>
  <c r="Y872" s="1"/>
  <c r="K873"/>
  <c r="Y873" s="1"/>
  <c r="K874"/>
  <c r="Y874" s="1"/>
  <c r="K875"/>
  <c r="Y875" s="1"/>
  <c r="K876"/>
  <c r="Y876" s="1"/>
  <c r="K877"/>
  <c r="Y877" s="1"/>
  <c r="K878"/>
  <c r="Y878" s="1"/>
  <c r="K879"/>
  <c r="Y879" s="1"/>
  <c r="K880"/>
  <c r="Y880" s="1"/>
  <c r="K881"/>
  <c r="Y881" s="1"/>
  <c r="K882"/>
  <c r="Y882" s="1"/>
  <c r="K883"/>
  <c r="Y883" s="1"/>
  <c r="K884"/>
  <c r="Y884" s="1"/>
  <c r="K885"/>
  <c r="Y885" s="1"/>
  <c r="K886"/>
  <c r="Y886" s="1"/>
  <c r="K887"/>
  <c r="Y887" s="1"/>
  <c r="K888"/>
  <c r="Y888" s="1"/>
  <c r="K889"/>
  <c r="Y889" s="1"/>
  <c r="K890"/>
  <c r="Y890" s="1"/>
  <c r="K891"/>
  <c r="Y891" s="1"/>
  <c r="K892"/>
  <c r="Y892" s="1"/>
  <c r="K893"/>
  <c r="Y893" s="1"/>
  <c r="K894"/>
  <c r="Y894" s="1"/>
  <c r="K895"/>
  <c r="Y895" s="1"/>
  <c r="K896"/>
  <c r="Y896" s="1"/>
  <c r="K897"/>
  <c r="Y897" s="1"/>
  <c r="K898"/>
  <c r="Y898" s="1"/>
  <c r="K899"/>
  <c r="Y899" s="1"/>
  <c r="K900"/>
  <c r="Y900" s="1"/>
  <c r="K901"/>
  <c r="Y901" s="1"/>
  <c r="K902"/>
  <c r="Y902" s="1"/>
  <c r="K903"/>
  <c r="Y903" s="1"/>
  <c r="K904"/>
  <c r="Y904" s="1"/>
  <c r="K905"/>
  <c r="Y905" s="1"/>
  <c r="K906"/>
  <c r="Y906" s="1"/>
  <c r="K907"/>
  <c r="Y907" s="1"/>
  <c r="K908"/>
  <c r="Y908" s="1"/>
  <c r="K909"/>
  <c r="Y909" s="1"/>
  <c r="K910"/>
  <c r="Y910" s="1"/>
  <c r="K911"/>
  <c r="Y911" s="1"/>
  <c r="K912"/>
  <c r="Y912" s="1"/>
  <c r="K913"/>
  <c r="Y913" s="1"/>
  <c r="K914"/>
  <c r="Y914" s="1"/>
  <c r="K915"/>
  <c r="Y915" s="1"/>
  <c r="K916"/>
  <c r="Y916" s="1"/>
  <c r="K917"/>
  <c r="Y917" s="1"/>
  <c r="K918"/>
  <c r="Y918" s="1"/>
  <c r="K919"/>
  <c r="Y919" s="1"/>
  <c r="K920"/>
  <c r="Y920" s="1"/>
  <c r="K921"/>
  <c r="Y921" s="1"/>
  <c r="K922"/>
  <c r="Y922" s="1"/>
  <c r="K923"/>
  <c r="Y923" s="1"/>
  <c r="K924"/>
  <c r="Y924" s="1"/>
  <c r="K925"/>
  <c r="Y925" s="1"/>
  <c r="K926"/>
  <c r="Y926" s="1"/>
  <c r="K927"/>
  <c r="Y927" s="1"/>
  <c r="K928"/>
  <c r="Y928" s="1"/>
  <c r="K929"/>
  <c r="Y929" s="1"/>
  <c r="K930"/>
  <c r="Y930" s="1"/>
  <c r="K931"/>
  <c r="Y931" s="1"/>
  <c r="K932"/>
  <c r="Y932" s="1"/>
  <c r="K933"/>
  <c r="Y933" s="1"/>
  <c r="K934"/>
  <c r="Y934" s="1"/>
  <c r="K935"/>
  <c r="Y935" s="1"/>
  <c r="K936"/>
  <c r="Y936" s="1"/>
  <c r="K937"/>
  <c r="Y937" s="1"/>
  <c r="K938"/>
  <c r="Y938" s="1"/>
  <c r="K939"/>
  <c r="Y939" s="1"/>
  <c r="K940"/>
  <c r="Y940" s="1"/>
  <c r="K941"/>
  <c r="Y941" s="1"/>
  <c r="K942"/>
  <c r="Y942" s="1"/>
  <c r="K943"/>
  <c r="Y943" s="1"/>
  <c r="K944"/>
  <c r="Y944" s="1"/>
  <c r="K945"/>
  <c r="Y945" s="1"/>
  <c r="K946"/>
  <c r="Y946" s="1"/>
  <c r="K947"/>
  <c r="Y947" s="1"/>
  <c r="K948"/>
  <c r="Y948" s="1"/>
  <c r="K949"/>
  <c r="Y949" s="1"/>
  <c r="K950"/>
  <c r="Y950" s="1"/>
  <c r="K951"/>
  <c r="Y951" s="1"/>
  <c r="K952"/>
  <c r="Y952" s="1"/>
  <c r="J7"/>
  <c r="X7" s="1"/>
  <c r="J8"/>
  <c r="X8" s="1"/>
  <c r="J9"/>
  <c r="X9" s="1"/>
  <c r="J10"/>
  <c r="X10" s="1"/>
  <c r="J11"/>
  <c r="X11" s="1"/>
  <c r="J12"/>
  <c r="X12" s="1"/>
  <c r="J13"/>
  <c r="X13" s="1"/>
  <c r="J14"/>
  <c r="X14" s="1"/>
  <c r="J110"/>
  <c r="X110" s="1"/>
  <c r="J111"/>
  <c r="X111" s="1"/>
  <c r="J112"/>
  <c r="X112" s="1"/>
  <c r="J113"/>
  <c r="X113" s="1"/>
  <c r="J114"/>
  <c r="X114" s="1"/>
  <c r="J115"/>
  <c r="X115" s="1"/>
  <c r="J116"/>
  <c r="X116" s="1"/>
  <c r="J117"/>
  <c r="X117" s="1"/>
  <c r="J118"/>
  <c r="X118" s="1"/>
  <c r="J119"/>
  <c r="X119" s="1"/>
  <c r="J120"/>
  <c r="X120" s="1"/>
  <c r="J121"/>
  <c r="X121" s="1"/>
  <c r="J122"/>
  <c r="X122" s="1"/>
  <c r="J123"/>
  <c r="X123" s="1"/>
  <c r="J124"/>
  <c r="X124" s="1"/>
  <c r="J125"/>
  <c r="X125" s="1"/>
  <c r="J126"/>
  <c r="X126" s="1"/>
  <c r="J127"/>
  <c r="X127" s="1"/>
  <c r="J128"/>
  <c r="X128" s="1"/>
  <c r="J129"/>
  <c r="X129" s="1"/>
  <c r="J130"/>
  <c r="X130" s="1"/>
  <c r="J131"/>
  <c r="X131" s="1"/>
  <c r="J132"/>
  <c r="X132" s="1"/>
  <c r="J133"/>
  <c r="X133" s="1"/>
  <c r="J134"/>
  <c r="X134" s="1"/>
  <c r="J135"/>
  <c r="X135" s="1"/>
  <c r="J136"/>
  <c r="X136" s="1"/>
  <c r="J137"/>
  <c r="X137" s="1"/>
  <c r="J138"/>
  <c r="X138" s="1"/>
  <c r="J139"/>
  <c r="X139" s="1"/>
  <c r="J140"/>
  <c r="X140" s="1"/>
  <c r="J141"/>
  <c r="X141" s="1"/>
  <c r="J142"/>
  <c r="X142" s="1"/>
  <c r="J143"/>
  <c r="X143" s="1"/>
  <c r="J144"/>
  <c r="X144" s="1"/>
  <c r="J145"/>
  <c r="X145" s="1"/>
  <c r="J146"/>
  <c r="X146" s="1"/>
  <c r="J147"/>
  <c r="X147" s="1"/>
  <c r="J148"/>
  <c r="X148" s="1"/>
  <c r="J149"/>
  <c r="X149" s="1"/>
  <c r="J150"/>
  <c r="X150" s="1"/>
  <c r="J151"/>
  <c r="X151" s="1"/>
  <c r="J152"/>
  <c r="X152" s="1"/>
  <c r="J153"/>
  <c r="X153" s="1"/>
  <c r="J154"/>
  <c r="X154" s="1"/>
  <c r="J155"/>
  <c r="X155" s="1"/>
  <c r="J156"/>
  <c r="X156" s="1"/>
  <c r="J157"/>
  <c r="X157" s="1"/>
  <c r="J158"/>
  <c r="X158" s="1"/>
  <c r="J159"/>
  <c r="X159" s="1"/>
  <c r="J160"/>
  <c r="X160" s="1"/>
  <c r="J161"/>
  <c r="X161" s="1"/>
  <c r="J162"/>
  <c r="X162" s="1"/>
  <c r="J163"/>
  <c r="X163" s="1"/>
  <c r="J164"/>
  <c r="X164" s="1"/>
  <c r="J165"/>
  <c r="X165" s="1"/>
  <c r="J166"/>
  <c r="X166" s="1"/>
  <c r="J167"/>
  <c r="X167" s="1"/>
  <c r="J168"/>
  <c r="X168" s="1"/>
  <c r="J169"/>
  <c r="X169" s="1"/>
  <c r="J170"/>
  <c r="X170" s="1"/>
  <c r="J171"/>
  <c r="X171" s="1"/>
  <c r="J172"/>
  <c r="X172" s="1"/>
  <c r="J173"/>
  <c r="X173" s="1"/>
  <c r="J174"/>
  <c r="X174" s="1"/>
  <c r="J175"/>
  <c r="X175" s="1"/>
  <c r="J176"/>
  <c r="X176" s="1"/>
  <c r="J177"/>
  <c r="X177" s="1"/>
  <c r="J178"/>
  <c r="X178" s="1"/>
  <c r="J179"/>
  <c r="X179" s="1"/>
  <c r="J180"/>
  <c r="X180" s="1"/>
  <c r="J181"/>
  <c r="X181" s="1"/>
  <c r="J182"/>
  <c r="X182" s="1"/>
  <c r="J183"/>
  <c r="X183" s="1"/>
  <c r="J184"/>
  <c r="X184" s="1"/>
  <c r="J185"/>
  <c r="X185" s="1"/>
  <c r="J186"/>
  <c r="X186" s="1"/>
  <c r="J187"/>
  <c r="X187" s="1"/>
  <c r="J188"/>
  <c r="X188" s="1"/>
  <c r="J189"/>
  <c r="X189" s="1"/>
  <c r="J190"/>
  <c r="X190" s="1"/>
  <c r="J191"/>
  <c r="X191" s="1"/>
  <c r="J192"/>
  <c r="X192" s="1"/>
  <c r="J193"/>
  <c r="X193" s="1"/>
  <c r="J194"/>
  <c r="X194" s="1"/>
  <c r="J195"/>
  <c r="X195" s="1"/>
  <c r="J196"/>
  <c r="X196" s="1"/>
  <c r="J197"/>
  <c r="X197" s="1"/>
  <c r="J198"/>
  <c r="X198" s="1"/>
  <c r="J199"/>
  <c r="X199" s="1"/>
  <c r="J200"/>
  <c r="X200" s="1"/>
  <c r="J201"/>
  <c r="X201" s="1"/>
  <c r="J202"/>
  <c r="X202" s="1"/>
  <c r="J203"/>
  <c r="X203" s="1"/>
  <c r="J204"/>
  <c r="X204" s="1"/>
  <c r="J205"/>
  <c r="X205" s="1"/>
  <c r="J206"/>
  <c r="X206" s="1"/>
  <c r="J207"/>
  <c r="X207" s="1"/>
  <c r="J208"/>
  <c r="X208" s="1"/>
  <c r="J209"/>
  <c r="X209" s="1"/>
  <c r="J210"/>
  <c r="X210" s="1"/>
  <c r="J211"/>
  <c r="X211" s="1"/>
  <c r="J212"/>
  <c r="X212" s="1"/>
  <c r="J213"/>
  <c r="X213" s="1"/>
  <c r="J214"/>
  <c r="X214" s="1"/>
  <c r="J215"/>
  <c r="X215" s="1"/>
  <c r="J216"/>
  <c r="X216" s="1"/>
  <c r="J217"/>
  <c r="X217" s="1"/>
  <c r="J218"/>
  <c r="X218" s="1"/>
  <c r="J219"/>
  <c r="X219" s="1"/>
  <c r="J220"/>
  <c r="X220" s="1"/>
  <c r="J221"/>
  <c r="X221" s="1"/>
  <c r="J222"/>
  <c r="X222" s="1"/>
  <c r="J223"/>
  <c r="X223" s="1"/>
  <c r="J224"/>
  <c r="X224" s="1"/>
  <c r="J225"/>
  <c r="X225" s="1"/>
  <c r="J226"/>
  <c r="X226" s="1"/>
  <c r="J227"/>
  <c r="X227" s="1"/>
  <c r="J228"/>
  <c r="X228" s="1"/>
  <c r="J229"/>
  <c r="X229" s="1"/>
  <c r="J230"/>
  <c r="X230" s="1"/>
  <c r="J231"/>
  <c r="X231" s="1"/>
  <c r="J232"/>
  <c r="X232" s="1"/>
  <c r="J233"/>
  <c r="X233" s="1"/>
  <c r="J234"/>
  <c r="X234" s="1"/>
  <c r="J235"/>
  <c r="X235" s="1"/>
  <c r="J236"/>
  <c r="X236" s="1"/>
  <c r="J237"/>
  <c r="X237" s="1"/>
  <c r="J238"/>
  <c r="X238" s="1"/>
  <c r="J239"/>
  <c r="X239" s="1"/>
  <c r="J240"/>
  <c r="X240" s="1"/>
  <c r="J241"/>
  <c r="X241" s="1"/>
  <c r="J242"/>
  <c r="X242" s="1"/>
  <c r="J243"/>
  <c r="X243" s="1"/>
  <c r="J244"/>
  <c r="X244" s="1"/>
  <c r="J245"/>
  <c r="X245" s="1"/>
  <c r="J246"/>
  <c r="X246" s="1"/>
  <c r="J247"/>
  <c r="X247" s="1"/>
  <c r="J248"/>
  <c r="X248" s="1"/>
  <c r="J249"/>
  <c r="X249" s="1"/>
  <c r="J250"/>
  <c r="X250" s="1"/>
  <c r="J251"/>
  <c r="X251" s="1"/>
  <c r="J252"/>
  <c r="X252" s="1"/>
  <c r="J253"/>
  <c r="X253" s="1"/>
  <c r="J254"/>
  <c r="X254" s="1"/>
  <c r="J255"/>
  <c r="X255" s="1"/>
  <c r="J256"/>
  <c r="X256" s="1"/>
  <c r="J257"/>
  <c r="X257" s="1"/>
  <c r="J258"/>
  <c r="X258" s="1"/>
  <c r="J259"/>
  <c r="X259" s="1"/>
  <c r="J260"/>
  <c r="X260" s="1"/>
  <c r="J261"/>
  <c r="X261" s="1"/>
  <c r="J262"/>
  <c r="X262" s="1"/>
  <c r="J263"/>
  <c r="X263" s="1"/>
  <c r="J264"/>
  <c r="X264" s="1"/>
  <c r="J265"/>
  <c r="X265" s="1"/>
  <c r="J266"/>
  <c r="X266" s="1"/>
  <c r="J267"/>
  <c r="X267" s="1"/>
  <c r="J268"/>
  <c r="X268" s="1"/>
  <c r="J269"/>
  <c r="X269" s="1"/>
  <c r="J270"/>
  <c r="X270" s="1"/>
  <c r="J271"/>
  <c r="X271" s="1"/>
  <c r="J272"/>
  <c r="X272" s="1"/>
  <c r="J273"/>
  <c r="X273" s="1"/>
  <c r="J274"/>
  <c r="X274" s="1"/>
  <c r="J275"/>
  <c r="X275" s="1"/>
  <c r="J276"/>
  <c r="X276" s="1"/>
  <c r="J277"/>
  <c r="X277" s="1"/>
  <c r="J278"/>
  <c r="X278" s="1"/>
  <c r="J279"/>
  <c r="X279" s="1"/>
  <c r="J280"/>
  <c r="X280" s="1"/>
  <c r="J281"/>
  <c r="X281" s="1"/>
  <c r="J282"/>
  <c r="X282" s="1"/>
  <c r="J283"/>
  <c r="X283" s="1"/>
  <c r="J284"/>
  <c r="X284" s="1"/>
  <c r="J285"/>
  <c r="X285" s="1"/>
  <c r="J286"/>
  <c r="X286" s="1"/>
  <c r="J287"/>
  <c r="X287" s="1"/>
  <c r="J288"/>
  <c r="X288" s="1"/>
  <c r="J289"/>
  <c r="X289" s="1"/>
  <c r="J290"/>
  <c r="X290" s="1"/>
  <c r="J291"/>
  <c r="X291" s="1"/>
  <c r="J292"/>
  <c r="X292" s="1"/>
  <c r="J293"/>
  <c r="X293" s="1"/>
  <c r="J294"/>
  <c r="X294" s="1"/>
  <c r="J295"/>
  <c r="X295" s="1"/>
  <c r="J296"/>
  <c r="X296" s="1"/>
  <c r="J297"/>
  <c r="X297" s="1"/>
  <c r="J298"/>
  <c r="X298" s="1"/>
  <c r="J299"/>
  <c r="X299" s="1"/>
  <c r="J300"/>
  <c r="X300" s="1"/>
  <c r="J301"/>
  <c r="X301" s="1"/>
  <c r="J302"/>
  <c r="X302" s="1"/>
  <c r="J303"/>
  <c r="X303" s="1"/>
  <c r="J304"/>
  <c r="X304" s="1"/>
  <c r="J305"/>
  <c r="X305" s="1"/>
  <c r="J306"/>
  <c r="X306" s="1"/>
  <c r="J307"/>
  <c r="X307" s="1"/>
  <c r="J308"/>
  <c r="X308" s="1"/>
  <c r="J309"/>
  <c r="X309" s="1"/>
  <c r="J310"/>
  <c r="X310" s="1"/>
  <c r="J311"/>
  <c r="X311" s="1"/>
  <c r="J312"/>
  <c r="X312" s="1"/>
  <c r="J313"/>
  <c r="X313" s="1"/>
  <c r="J314"/>
  <c r="X314" s="1"/>
  <c r="J315"/>
  <c r="X315" s="1"/>
  <c r="J316"/>
  <c r="X316" s="1"/>
  <c r="J317"/>
  <c r="X317" s="1"/>
  <c r="J318"/>
  <c r="X318" s="1"/>
  <c r="J319"/>
  <c r="X319" s="1"/>
  <c r="J320"/>
  <c r="X320" s="1"/>
  <c r="J321"/>
  <c r="X321" s="1"/>
  <c r="J322"/>
  <c r="X322" s="1"/>
  <c r="J323"/>
  <c r="X323" s="1"/>
  <c r="J324"/>
  <c r="X324" s="1"/>
  <c r="J325"/>
  <c r="X325" s="1"/>
  <c r="J326"/>
  <c r="X326" s="1"/>
  <c r="J327"/>
  <c r="X327" s="1"/>
  <c r="J328"/>
  <c r="X328" s="1"/>
  <c r="J329"/>
  <c r="X329" s="1"/>
  <c r="J330"/>
  <c r="X330" s="1"/>
  <c r="J331"/>
  <c r="X331" s="1"/>
  <c r="J332"/>
  <c r="X332" s="1"/>
  <c r="J333"/>
  <c r="X333" s="1"/>
  <c r="J334"/>
  <c r="X334" s="1"/>
  <c r="J335"/>
  <c r="X335" s="1"/>
  <c r="J336"/>
  <c r="X336" s="1"/>
  <c r="J337"/>
  <c r="X337" s="1"/>
  <c r="J338"/>
  <c r="X338" s="1"/>
  <c r="J339"/>
  <c r="X339" s="1"/>
  <c r="J340"/>
  <c r="X340" s="1"/>
  <c r="J341"/>
  <c r="X341" s="1"/>
  <c r="J342"/>
  <c r="X342" s="1"/>
  <c r="J343"/>
  <c r="X343" s="1"/>
  <c r="J344"/>
  <c r="X344" s="1"/>
  <c r="J345"/>
  <c r="X345" s="1"/>
  <c r="J346"/>
  <c r="X346" s="1"/>
  <c r="J347"/>
  <c r="X347" s="1"/>
  <c r="J348"/>
  <c r="X348" s="1"/>
  <c r="J349"/>
  <c r="X349" s="1"/>
  <c r="J350"/>
  <c r="X350" s="1"/>
  <c r="J351"/>
  <c r="X351" s="1"/>
  <c r="J352"/>
  <c r="X352" s="1"/>
  <c r="J353"/>
  <c r="X353" s="1"/>
  <c r="J354"/>
  <c r="X354" s="1"/>
  <c r="J355"/>
  <c r="X355" s="1"/>
  <c r="J356"/>
  <c r="X356" s="1"/>
  <c r="J357"/>
  <c r="X357" s="1"/>
  <c r="J358"/>
  <c r="X358" s="1"/>
  <c r="J359"/>
  <c r="X359" s="1"/>
  <c r="J360"/>
  <c r="X360" s="1"/>
  <c r="J361"/>
  <c r="X361" s="1"/>
  <c r="J362"/>
  <c r="X362" s="1"/>
  <c r="J363"/>
  <c r="X363" s="1"/>
  <c r="J364"/>
  <c r="X364" s="1"/>
  <c r="J365"/>
  <c r="X365" s="1"/>
  <c r="J366"/>
  <c r="X366" s="1"/>
  <c r="J367"/>
  <c r="X367" s="1"/>
  <c r="J368"/>
  <c r="X368" s="1"/>
  <c r="J369"/>
  <c r="X369" s="1"/>
  <c r="J370"/>
  <c r="X370" s="1"/>
  <c r="J371"/>
  <c r="X371" s="1"/>
  <c r="J372"/>
  <c r="X372" s="1"/>
  <c r="J373"/>
  <c r="X373" s="1"/>
  <c r="J374"/>
  <c r="X374" s="1"/>
  <c r="J375"/>
  <c r="X375" s="1"/>
  <c r="J376"/>
  <c r="X376" s="1"/>
  <c r="J377"/>
  <c r="X377" s="1"/>
  <c r="J378"/>
  <c r="X378" s="1"/>
  <c r="J379"/>
  <c r="X379" s="1"/>
  <c r="J380"/>
  <c r="X380" s="1"/>
  <c r="J381"/>
  <c r="X381" s="1"/>
  <c r="J382"/>
  <c r="X382" s="1"/>
  <c r="J383"/>
  <c r="X383" s="1"/>
  <c r="J384"/>
  <c r="X384" s="1"/>
  <c r="J385"/>
  <c r="X385" s="1"/>
  <c r="J386"/>
  <c r="X386" s="1"/>
  <c r="J387"/>
  <c r="X387" s="1"/>
  <c r="J388"/>
  <c r="X388" s="1"/>
  <c r="J389"/>
  <c r="X389" s="1"/>
  <c r="J390"/>
  <c r="X390" s="1"/>
  <c r="J391"/>
  <c r="X391" s="1"/>
  <c r="J392"/>
  <c r="X392" s="1"/>
  <c r="J393"/>
  <c r="X393" s="1"/>
  <c r="J394"/>
  <c r="X394" s="1"/>
  <c r="J395"/>
  <c r="X395" s="1"/>
  <c r="J396"/>
  <c r="X396" s="1"/>
  <c r="J397"/>
  <c r="X397" s="1"/>
  <c r="J398"/>
  <c r="X398" s="1"/>
  <c r="J399"/>
  <c r="X399" s="1"/>
  <c r="J400"/>
  <c r="X400" s="1"/>
  <c r="J401"/>
  <c r="X401" s="1"/>
  <c r="J402"/>
  <c r="X402" s="1"/>
  <c r="J403"/>
  <c r="X403" s="1"/>
  <c r="J404"/>
  <c r="X404" s="1"/>
  <c r="J405"/>
  <c r="X405" s="1"/>
  <c r="J406"/>
  <c r="X406" s="1"/>
  <c r="J407"/>
  <c r="X407" s="1"/>
  <c r="J408"/>
  <c r="X408" s="1"/>
  <c r="J409"/>
  <c r="X409" s="1"/>
  <c r="J410"/>
  <c r="X410" s="1"/>
  <c r="J411"/>
  <c r="X411" s="1"/>
  <c r="J412"/>
  <c r="X412" s="1"/>
  <c r="J413"/>
  <c r="X413" s="1"/>
  <c r="J414"/>
  <c r="X414" s="1"/>
  <c r="J415"/>
  <c r="X415" s="1"/>
  <c r="J416"/>
  <c r="X416" s="1"/>
  <c r="J417"/>
  <c r="X417" s="1"/>
  <c r="J418"/>
  <c r="X418" s="1"/>
  <c r="J419"/>
  <c r="X419" s="1"/>
  <c r="J420"/>
  <c r="X420" s="1"/>
  <c r="J421"/>
  <c r="X421" s="1"/>
  <c r="J422"/>
  <c r="X422" s="1"/>
  <c r="J423"/>
  <c r="X423" s="1"/>
  <c r="J424"/>
  <c r="X424" s="1"/>
  <c r="J425"/>
  <c r="X425" s="1"/>
  <c r="J426"/>
  <c r="X426" s="1"/>
  <c r="J427"/>
  <c r="X427" s="1"/>
  <c r="J428"/>
  <c r="X428" s="1"/>
  <c r="J429"/>
  <c r="X429" s="1"/>
  <c r="J430"/>
  <c r="X430" s="1"/>
  <c r="J431"/>
  <c r="X431" s="1"/>
  <c r="J432"/>
  <c r="X432" s="1"/>
  <c r="J433"/>
  <c r="X433" s="1"/>
  <c r="J434"/>
  <c r="X434" s="1"/>
  <c r="J435"/>
  <c r="X435" s="1"/>
  <c r="J436"/>
  <c r="X436" s="1"/>
  <c r="J437"/>
  <c r="X437" s="1"/>
  <c r="J438"/>
  <c r="X438" s="1"/>
  <c r="J439"/>
  <c r="X439" s="1"/>
  <c r="J440"/>
  <c r="X440" s="1"/>
  <c r="J441"/>
  <c r="X441" s="1"/>
  <c r="J442"/>
  <c r="X442" s="1"/>
  <c r="J443"/>
  <c r="X443" s="1"/>
  <c r="J444"/>
  <c r="X444" s="1"/>
  <c r="J445"/>
  <c r="X445" s="1"/>
  <c r="J446"/>
  <c r="X446" s="1"/>
  <c r="J447"/>
  <c r="X447" s="1"/>
  <c r="J448"/>
  <c r="X448" s="1"/>
  <c r="J449"/>
  <c r="X449" s="1"/>
  <c r="J450"/>
  <c r="X450" s="1"/>
  <c r="J451"/>
  <c r="X451" s="1"/>
  <c r="J452"/>
  <c r="X452" s="1"/>
  <c r="J453"/>
  <c r="X453" s="1"/>
  <c r="J454"/>
  <c r="X454" s="1"/>
  <c r="J455"/>
  <c r="X455" s="1"/>
  <c r="J456"/>
  <c r="X456" s="1"/>
  <c r="J457"/>
  <c r="X457" s="1"/>
  <c r="J458"/>
  <c r="X458" s="1"/>
  <c r="J459"/>
  <c r="X459" s="1"/>
  <c r="J460"/>
  <c r="X460" s="1"/>
  <c r="J461"/>
  <c r="X461" s="1"/>
  <c r="J462"/>
  <c r="X462" s="1"/>
  <c r="J463"/>
  <c r="X463" s="1"/>
  <c r="J464"/>
  <c r="X464" s="1"/>
  <c r="J465"/>
  <c r="X465" s="1"/>
  <c r="J466"/>
  <c r="X466" s="1"/>
  <c r="J467"/>
  <c r="X467" s="1"/>
  <c r="J468"/>
  <c r="X468" s="1"/>
  <c r="J469"/>
  <c r="X469" s="1"/>
  <c r="J470"/>
  <c r="X470" s="1"/>
  <c r="J471"/>
  <c r="X471" s="1"/>
  <c r="J472"/>
  <c r="X472" s="1"/>
  <c r="J473"/>
  <c r="X473" s="1"/>
  <c r="J474"/>
  <c r="X474" s="1"/>
  <c r="J475"/>
  <c r="X475" s="1"/>
  <c r="J476"/>
  <c r="X476" s="1"/>
  <c r="J477"/>
  <c r="X477" s="1"/>
  <c r="J478"/>
  <c r="X478" s="1"/>
  <c r="J479"/>
  <c r="X479" s="1"/>
  <c r="J480"/>
  <c r="X480" s="1"/>
  <c r="J481"/>
  <c r="X481" s="1"/>
  <c r="J482"/>
  <c r="X482" s="1"/>
  <c r="J483"/>
  <c r="X483" s="1"/>
  <c r="J484"/>
  <c r="X484" s="1"/>
  <c r="J485"/>
  <c r="X485" s="1"/>
  <c r="J486"/>
  <c r="X486" s="1"/>
  <c r="J487"/>
  <c r="X487" s="1"/>
  <c r="J488"/>
  <c r="X488" s="1"/>
  <c r="J489"/>
  <c r="X489" s="1"/>
  <c r="J490"/>
  <c r="X490" s="1"/>
  <c r="J491"/>
  <c r="X491" s="1"/>
  <c r="J492"/>
  <c r="X492" s="1"/>
  <c r="J493"/>
  <c r="X493" s="1"/>
  <c r="J494"/>
  <c r="X494" s="1"/>
  <c r="J495"/>
  <c r="X495" s="1"/>
  <c r="J496"/>
  <c r="X496" s="1"/>
  <c r="J497"/>
  <c r="X497" s="1"/>
  <c r="J498"/>
  <c r="X498" s="1"/>
  <c r="J499"/>
  <c r="X499" s="1"/>
  <c r="J500"/>
  <c r="X500" s="1"/>
  <c r="J501"/>
  <c r="X501" s="1"/>
  <c r="J502"/>
  <c r="X502" s="1"/>
  <c r="J503"/>
  <c r="X503" s="1"/>
  <c r="J504"/>
  <c r="X504" s="1"/>
  <c r="J505"/>
  <c r="X505" s="1"/>
  <c r="J506"/>
  <c r="X506" s="1"/>
  <c r="J507"/>
  <c r="X507" s="1"/>
  <c r="J508"/>
  <c r="X508" s="1"/>
  <c r="J509"/>
  <c r="X509" s="1"/>
  <c r="J510"/>
  <c r="X510" s="1"/>
  <c r="J511"/>
  <c r="X511" s="1"/>
  <c r="J512"/>
  <c r="X512" s="1"/>
  <c r="J513"/>
  <c r="X513" s="1"/>
  <c r="J514"/>
  <c r="X514" s="1"/>
  <c r="J515"/>
  <c r="X515" s="1"/>
  <c r="J516"/>
  <c r="X516" s="1"/>
  <c r="J517"/>
  <c r="X517" s="1"/>
  <c r="J518"/>
  <c r="X518" s="1"/>
  <c r="J519"/>
  <c r="X519" s="1"/>
  <c r="J520"/>
  <c r="X520" s="1"/>
  <c r="J521"/>
  <c r="X521" s="1"/>
  <c r="J522"/>
  <c r="X522" s="1"/>
  <c r="J523"/>
  <c r="X523" s="1"/>
  <c r="J524"/>
  <c r="X524" s="1"/>
  <c r="J525"/>
  <c r="X525" s="1"/>
  <c r="J526"/>
  <c r="X526" s="1"/>
  <c r="J527"/>
  <c r="X527" s="1"/>
  <c r="J528"/>
  <c r="X528" s="1"/>
  <c r="J529"/>
  <c r="X529" s="1"/>
  <c r="J530"/>
  <c r="X530" s="1"/>
  <c r="J531"/>
  <c r="X531" s="1"/>
  <c r="J532"/>
  <c r="X532" s="1"/>
  <c r="J533"/>
  <c r="X533" s="1"/>
  <c r="J534"/>
  <c r="X534" s="1"/>
  <c r="J535"/>
  <c r="X535" s="1"/>
  <c r="J536"/>
  <c r="X536" s="1"/>
  <c r="J537"/>
  <c r="X537" s="1"/>
  <c r="J538"/>
  <c r="X538" s="1"/>
  <c r="J539"/>
  <c r="X539" s="1"/>
  <c r="J540"/>
  <c r="X540" s="1"/>
  <c r="J541"/>
  <c r="X541" s="1"/>
  <c r="J542"/>
  <c r="X542" s="1"/>
  <c r="J543"/>
  <c r="X543" s="1"/>
  <c r="J544"/>
  <c r="X544" s="1"/>
  <c r="J545"/>
  <c r="X545" s="1"/>
  <c r="J546"/>
  <c r="X546" s="1"/>
  <c r="J547"/>
  <c r="X547" s="1"/>
  <c r="J548"/>
  <c r="X548" s="1"/>
  <c r="J549"/>
  <c r="X549" s="1"/>
  <c r="J550"/>
  <c r="X550" s="1"/>
  <c r="J551"/>
  <c r="X551" s="1"/>
  <c r="J552"/>
  <c r="X552" s="1"/>
  <c r="J553"/>
  <c r="X553" s="1"/>
  <c r="J554"/>
  <c r="X554" s="1"/>
  <c r="J555"/>
  <c r="X555" s="1"/>
  <c r="J556"/>
  <c r="X556" s="1"/>
  <c r="J557"/>
  <c r="X557" s="1"/>
  <c r="J558"/>
  <c r="X558" s="1"/>
  <c r="J559"/>
  <c r="X559" s="1"/>
  <c r="J560"/>
  <c r="X560" s="1"/>
  <c r="J561"/>
  <c r="X561" s="1"/>
  <c r="J562"/>
  <c r="X562" s="1"/>
  <c r="J563"/>
  <c r="X563" s="1"/>
  <c r="J564"/>
  <c r="X564" s="1"/>
  <c r="J565"/>
  <c r="X565" s="1"/>
  <c r="J566"/>
  <c r="X566" s="1"/>
  <c r="J567"/>
  <c r="X567" s="1"/>
  <c r="J568"/>
  <c r="X568" s="1"/>
  <c r="J569"/>
  <c r="X569" s="1"/>
  <c r="J570"/>
  <c r="X570" s="1"/>
  <c r="J571"/>
  <c r="X571" s="1"/>
  <c r="J572"/>
  <c r="X572" s="1"/>
  <c r="J573"/>
  <c r="X573" s="1"/>
  <c r="J574"/>
  <c r="X574" s="1"/>
  <c r="J575"/>
  <c r="X575" s="1"/>
  <c r="J576"/>
  <c r="X576" s="1"/>
  <c r="J577"/>
  <c r="X577" s="1"/>
  <c r="J578"/>
  <c r="X578" s="1"/>
  <c r="J579"/>
  <c r="X579" s="1"/>
  <c r="J580"/>
  <c r="X580" s="1"/>
  <c r="J581"/>
  <c r="X581" s="1"/>
  <c r="J582"/>
  <c r="X582" s="1"/>
  <c r="J583"/>
  <c r="X583" s="1"/>
  <c r="J584"/>
  <c r="X584" s="1"/>
  <c r="J585"/>
  <c r="X585" s="1"/>
  <c r="J586"/>
  <c r="X586" s="1"/>
  <c r="J587"/>
  <c r="X587" s="1"/>
  <c r="J588"/>
  <c r="X588" s="1"/>
  <c r="J589"/>
  <c r="X589" s="1"/>
  <c r="J590"/>
  <c r="X590" s="1"/>
  <c r="J591"/>
  <c r="X591" s="1"/>
  <c r="J592"/>
  <c r="X592" s="1"/>
  <c r="J593"/>
  <c r="X593" s="1"/>
  <c r="J594"/>
  <c r="X594" s="1"/>
  <c r="J595"/>
  <c r="X595" s="1"/>
  <c r="J596"/>
  <c r="X596" s="1"/>
  <c r="J597"/>
  <c r="X597" s="1"/>
  <c r="J598"/>
  <c r="X598" s="1"/>
  <c r="J599"/>
  <c r="X599" s="1"/>
  <c r="J600"/>
  <c r="X600" s="1"/>
  <c r="J601"/>
  <c r="X601" s="1"/>
  <c r="J602"/>
  <c r="X602" s="1"/>
  <c r="J603"/>
  <c r="X603" s="1"/>
  <c r="J604"/>
  <c r="X604" s="1"/>
  <c r="J605"/>
  <c r="X605" s="1"/>
  <c r="J606"/>
  <c r="X606" s="1"/>
  <c r="J607"/>
  <c r="X607" s="1"/>
  <c r="J608"/>
  <c r="X608" s="1"/>
  <c r="J609"/>
  <c r="X609" s="1"/>
  <c r="J610"/>
  <c r="X610" s="1"/>
  <c r="J611"/>
  <c r="X611" s="1"/>
  <c r="J612"/>
  <c r="X612" s="1"/>
  <c r="J613"/>
  <c r="X613" s="1"/>
  <c r="J614"/>
  <c r="X614" s="1"/>
  <c r="J615"/>
  <c r="X615" s="1"/>
  <c r="J616"/>
  <c r="X616" s="1"/>
  <c r="J617"/>
  <c r="X617" s="1"/>
  <c r="J618"/>
  <c r="X618" s="1"/>
  <c r="J619"/>
  <c r="X619" s="1"/>
  <c r="J620"/>
  <c r="X620" s="1"/>
  <c r="J621"/>
  <c r="X621" s="1"/>
  <c r="J622"/>
  <c r="X622" s="1"/>
  <c r="J623"/>
  <c r="X623" s="1"/>
  <c r="J624"/>
  <c r="X624" s="1"/>
  <c r="J625"/>
  <c r="X625" s="1"/>
  <c r="J626"/>
  <c r="X626" s="1"/>
  <c r="J627"/>
  <c r="X627" s="1"/>
  <c r="J628"/>
  <c r="X628" s="1"/>
  <c r="J629"/>
  <c r="X629" s="1"/>
  <c r="J630"/>
  <c r="X630" s="1"/>
  <c r="J631"/>
  <c r="X631" s="1"/>
  <c r="J632"/>
  <c r="X632" s="1"/>
  <c r="J633"/>
  <c r="X633" s="1"/>
  <c r="J634"/>
  <c r="X634" s="1"/>
  <c r="J635"/>
  <c r="X635" s="1"/>
  <c r="J636"/>
  <c r="X636" s="1"/>
  <c r="J637"/>
  <c r="X637" s="1"/>
  <c r="J638"/>
  <c r="X638" s="1"/>
  <c r="J639"/>
  <c r="X639" s="1"/>
  <c r="J640"/>
  <c r="X640" s="1"/>
  <c r="J641"/>
  <c r="X641" s="1"/>
  <c r="J642"/>
  <c r="X642" s="1"/>
  <c r="J643"/>
  <c r="X643" s="1"/>
  <c r="J644"/>
  <c r="X644" s="1"/>
  <c r="J645"/>
  <c r="X645" s="1"/>
  <c r="J646"/>
  <c r="X646" s="1"/>
  <c r="J647"/>
  <c r="X647" s="1"/>
  <c r="J648"/>
  <c r="X648" s="1"/>
  <c r="J649"/>
  <c r="X649" s="1"/>
  <c r="J650"/>
  <c r="X650" s="1"/>
  <c r="J651"/>
  <c r="X651" s="1"/>
  <c r="J652"/>
  <c r="X652" s="1"/>
  <c r="J653"/>
  <c r="X653" s="1"/>
  <c r="J654"/>
  <c r="X654" s="1"/>
  <c r="J655"/>
  <c r="X655" s="1"/>
  <c r="J656"/>
  <c r="X656" s="1"/>
  <c r="J657"/>
  <c r="X657" s="1"/>
  <c r="J658"/>
  <c r="X658" s="1"/>
  <c r="J659"/>
  <c r="X659" s="1"/>
  <c r="J660"/>
  <c r="X660" s="1"/>
  <c r="J661"/>
  <c r="X661" s="1"/>
  <c r="J662"/>
  <c r="X662" s="1"/>
  <c r="J663"/>
  <c r="X663" s="1"/>
  <c r="J664"/>
  <c r="X664" s="1"/>
  <c r="J665"/>
  <c r="X665" s="1"/>
  <c r="J666"/>
  <c r="X666" s="1"/>
  <c r="J667"/>
  <c r="X667" s="1"/>
  <c r="J668"/>
  <c r="X668" s="1"/>
  <c r="J669"/>
  <c r="X669" s="1"/>
  <c r="J670"/>
  <c r="X670" s="1"/>
  <c r="J671"/>
  <c r="X671" s="1"/>
  <c r="J672"/>
  <c r="X672" s="1"/>
  <c r="J673"/>
  <c r="X673" s="1"/>
  <c r="J674"/>
  <c r="X674" s="1"/>
  <c r="J675"/>
  <c r="X675" s="1"/>
  <c r="J676"/>
  <c r="X676" s="1"/>
  <c r="J677"/>
  <c r="X677" s="1"/>
  <c r="J678"/>
  <c r="X678" s="1"/>
  <c r="J679"/>
  <c r="X679" s="1"/>
  <c r="J680"/>
  <c r="X680" s="1"/>
  <c r="J681"/>
  <c r="X681" s="1"/>
  <c r="J682"/>
  <c r="X682" s="1"/>
  <c r="J683"/>
  <c r="X683" s="1"/>
  <c r="J684"/>
  <c r="X684" s="1"/>
  <c r="J685"/>
  <c r="X685" s="1"/>
  <c r="J686"/>
  <c r="X686" s="1"/>
  <c r="J687"/>
  <c r="X687" s="1"/>
  <c r="J688"/>
  <c r="X688" s="1"/>
  <c r="J689"/>
  <c r="X689" s="1"/>
  <c r="J690"/>
  <c r="X690" s="1"/>
  <c r="J691"/>
  <c r="X691" s="1"/>
  <c r="J692"/>
  <c r="X692" s="1"/>
  <c r="J693"/>
  <c r="X693" s="1"/>
  <c r="J694"/>
  <c r="X694" s="1"/>
  <c r="J695"/>
  <c r="X695" s="1"/>
  <c r="J696"/>
  <c r="X696" s="1"/>
  <c r="J697"/>
  <c r="X697" s="1"/>
  <c r="J698"/>
  <c r="X698" s="1"/>
  <c r="J699"/>
  <c r="X699" s="1"/>
  <c r="J700"/>
  <c r="X700" s="1"/>
  <c r="J701"/>
  <c r="X701" s="1"/>
  <c r="J702"/>
  <c r="X702" s="1"/>
  <c r="J703"/>
  <c r="X703" s="1"/>
  <c r="J704"/>
  <c r="X704" s="1"/>
  <c r="J705"/>
  <c r="X705" s="1"/>
  <c r="J706"/>
  <c r="X706" s="1"/>
  <c r="J707"/>
  <c r="X707" s="1"/>
  <c r="J708"/>
  <c r="X708" s="1"/>
  <c r="J709"/>
  <c r="X709" s="1"/>
  <c r="J710"/>
  <c r="X710" s="1"/>
  <c r="J711"/>
  <c r="X711" s="1"/>
  <c r="J712"/>
  <c r="X712" s="1"/>
  <c r="J713"/>
  <c r="X713" s="1"/>
  <c r="J714"/>
  <c r="X714" s="1"/>
  <c r="J715"/>
  <c r="X715" s="1"/>
  <c r="J716"/>
  <c r="X716" s="1"/>
  <c r="J717"/>
  <c r="X717" s="1"/>
  <c r="J718"/>
  <c r="X718" s="1"/>
  <c r="J719"/>
  <c r="X719" s="1"/>
  <c r="J720"/>
  <c r="X720" s="1"/>
  <c r="J721"/>
  <c r="X721" s="1"/>
  <c r="J722"/>
  <c r="X722" s="1"/>
  <c r="J723"/>
  <c r="X723" s="1"/>
  <c r="J724"/>
  <c r="X724" s="1"/>
  <c r="J725"/>
  <c r="X725" s="1"/>
  <c r="J726"/>
  <c r="X726" s="1"/>
  <c r="J727"/>
  <c r="X727" s="1"/>
  <c r="J728"/>
  <c r="X728" s="1"/>
  <c r="J729"/>
  <c r="X729" s="1"/>
  <c r="J730"/>
  <c r="X730" s="1"/>
  <c r="J731"/>
  <c r="X731" s="1"/>
  <c r="J732"/>
  <c r="X732" s="1"/>
  <c r="J733"/>
  <c r="X733" s="1"/>
  <c r="J734"/>
  <c r="X734" s="1"/>
  <c r="J735"/>
  <c r="X735" s="1"/>
  <c r="J736"/>
  <c r="X736" s="1"/>
  <c r="J737"/>
  <c r="X737" s="1"/>
  <c r="J738"/>
  <c r="X738" s="1"/>
  <c r="J739"/>
  <c r="X739" s="1"/>
  <c r="J740"/>
  <c r="X740" s="1"/>
  <c r="J741"/>
  <c r="X741" s="1"/>
  <c r="J742"/>
  <c r="X742" s="1"/>
  <c r="J743"/>
  <c r="X743" s="1"/>
  <c r="J744"/>
  <c r="X744" s="1"/>
  <c r="J745"/>
  <c r="X745" s="1"/>
  <c r="J746"/>
  <c r="X746" s="1"/>
  <c r="J747"/>
  <c r="X747" s="1"/>
  <c r="J748"/>
  <c r="X748" s="1"/>
  <c r="J749"/>
  <c r="X749" s="1"/>
  <c r="J750"/>
  <c r="X750" s="1"/>
  <c r="J751"/>
  <c r="X751" s="1"/>
  <c r="J752"/>
  <c r="X752" s="1"/>
  <c r="J753"/>
  <c r="X753" s="1"/>
  <c r="J754"/>
  <c r="X754" s="1"/>
  <c r="J755"/>
  <c r="X755" s="1"/>
  <c r="J756"/>
  <c r="X756" s="1"/>
  <c r="J757"/>
  <c r="X757" s="1"/>
  <c r="J758"/>
  <c r="X758" s="1"/>
  <c r="J759"/>
  <c r="X759" s="1"/>
  <c r="J760"/>
  <c r="X760" s="1"/>
  <c r="J761"/>
  <c r="X761" s="1"/>
  <c r="J762"/>
  <c r="X762" s="1"/>
  <c r="J763"/>
  <c r="X763" s="1"/>
  <c r="J764"/>
  <c r="X764" s="1"/>
  <c r="J765"/>
  <c r="X765" s="1"/>
  <c r="J766"/>
  <c r="X766" s="1"/>
  <c r="J767"/>
  <c r="X767" s="1"/>
  <c r="J768"/>
  <c r="X768" s="1"/>
  <c r="J769"/>
  <c r="X769" s="1"/>
  <c r="J770"/>
  <c r="X770" s="1"/>
  <c r="J771"/>
  <c r="X771" s="1"/>
  <c r="J772"/>
  <c r="X772" s="1"/>
  <c r="J773"/>
  <c r="X773" s="1"/>
  <c r="J774"/>
  <c r="X774" s="1"/>
  <c r="J775"/>
  <c r="X775" s="1"/>
  <c r="J776"/>
  <c r="X776" s="1"/>
  <c r="J777"/>
  <c r="X777" s="1"/>
  <c r="J778"/>
  <c r="X778" s="1"/>
  <c r="J779"/>
  <c r="X779" s="1"/>
  <c r="J780"/>
  <c r="X780" s="1"/>
  <c r="J781"/>
  <c r="X781" s="1"/>
  <c r="J782"/>
  <c r="X782" s="1"/>
  <c r="J783"/>
  <c r="X783" s="1"/>
  <c r="J784"/>
  <c r="X784" s="1"/>
  <c r="J785"/>
  <c r="X785" s="1"/>
  <c r="J786"/>
  <c r="X786" s="1"/>
  <c r="J787"/>
  <c r="X787" s="1"/>
  <c r="J788"/>
  <c r="X788" s="1"/>
  <c r="J789"/>
  <c r="X789" s="1"/>
  <c r="J790"/>
  <c r="X790" s="1"/>
  <c r="J791"/>
  <c r="X791" s="1"/>
  <c r="J792"/>
  <c r="X792" s="1"/>
  <c r="J793"/>
  <c r="X793" s="1"/>
  <c r="J794"/>
  <c r="X794" s="1"/>
  <c r="J795"/>
  <c r="X795" s="1"/>
  <c r="J796"/>
  <c r="X796" s="1"/>
  <c r="J797"/>
  <c r="X797" s="1"/>
  <c r="J798"/>
  <c r="X798" s="1"/>
  <c r="J799"/>
  <c r="X799" s="1"/>
  <c r="J800"/>
  <c r="X800" s="1"/>
  <c r="J801"/>
  <c r="X801" s="1"/>
  <c r="J802"/>
  <c r="X802" s="1"/>
  <c r="J803"/>
  <c r="X803" s="1"/>
  <c r="J804"/>
  <c r="X804" s="1"/>
  <c r="J805"/>
  <c r="X805" s="1"/>
  <c r="J806"/>
  <c r="X806" s="1"/>
  <c r="J807"/>
  <c r="X807" s="1"/>
  <c r="J808"/>
  <c r="X808" s="1"/>
  <c r="J809"/>
  <c r="X809" s="1"/>
  <c r="J810"/>
  <c r="X810" s="1"/>
  <c r="J811"/>
  <c r="X811" s="1"/>
  <c r="J812"/>
  <c r="X812" s="1"/>
  <c r="J813"/>
  <c r="X813" s="1"/>
  <c r="J814"/>
  <c r="X814" s="1"/>
  <c r="J815"/>
  <c r="X815" s="1"/>
  <c r="J816"/>
  <c r="X816" s="1"/>
  <c r="J817"/>
  <c r="X817" s="1"/>
  <c r="J818"/>
  <c r="X818" s="1"/>
  <c r="J819"/>
  <c r="X819" s="1"/>
  <c r="J820"/>
  <c r="X820" s="1"/>
  <c r="J821"/>
  <c r="X821" s="1"/>
  <c r="J822"/>
  <c r="X822" s="1"/>
  <c r="J823"/>
  <c r="X823" s="1"/>
  <c r="J824"/>
  <c r="X824" s="1"/>
  <c r="J825"/>
  <c r="X825" s="1"/>
  <c r="J826"/>
  <c r="X826" s="1"/>
  <c r="J827"/>
  <c r="X827" s="1"/>
  <c r="J828"/>
  <c r="X828" s="1"/>
  <c r="J829"/>
  <c r="X829" s="1"/>
  <c r="J830"/>
  <c r="X830" s="1"/>
  <c r="J831"/>
  <c r="X831" s="1"/>
  <c r="J832"/>
  <c r="X832" s="1"/>
  <c r="J833"/>
  <c r="X833" s="1"/>
  <c r="J834"/>
  <c r="X834" s="1"/>
  <c r="J835"/>
  <c r="X835" s="1"/>
  <c r="J836"/>
  <c r="X836" s="1"/>
  <c r="J837"/>
  <c r="X837" s="1"/>
  <c r="J838"/>
  <c r="X838" s="1"/>
  <c r="J839"/>
  <c r="X839" s="1"/>
  <c r="J840"/>
  <c r="X840" s="1"/>
  <c r="J841"/>
  <c r="X841" s="1"/>
  <c r="J842"/>
  <c r="X842" s="1"/>
  <c r="J843"/>
  <c r="X843" s="1"/>
  <c r="J844"/>
  <c r="X844" s="1"/>
  <c r="J845"/>
  <c r="X845" s="1"/>
  <c r="J846"/>
  <c r="X846" s="1"/>
  <c r="J847"/>
  <c r="X847" s="1"/>
  <c r="J848"/>
  <c r="X848" s="1"/>
  <c r="J849"/>
  <c r="X849" s="1"/>
  <c r="J850"/>
  <c r="X850" s="1"/>
  <c r="J851"/>
  <c r="X851" s="1"/>
  <c r="J852"/>
  <c r="X852" s="1"/>
  <c r="J853"/>
  <c r="X853" s="1"/>
  <c r="J854"/>
  <c r="X854" s="1"/>
  <c r="J855"/>
  <c r="X855" s="1"/>
  <c r="J856"/>
  <c r="X856" s="1"/>
  <c r="J857"/>
  <c r="X857" s="1"/>
  <c r="J858"/>
  <c r="X858" s="1"/>
  <c r="J859"/>
  <c r="X859" s="1"/>
  <c r="J860"/>
  <c r="X860" s="1"/>
  <c r="J861"/>
  <c r="X861" s="1"/>
  <c r="J862"/>
  <c r="X862" s="1"/>
  <c r="J863"/>
  <c r="X863" s="1"/>
  <c r="J864"/>
  <c r="X864" s="1"/>
  <c r="J865"/>
  <c r="X865" s="1"/>
  <c r="J866"/>
  <c r="X866" s="1"/>
  <c r="J867"/>
  <c r="X867" s="1"/>
  <c r="J868"/>
  <c r="X868" s="1"/>
  <c r="J869"/>
  <c r="X869" s="1"/>
  <c r="J870"/>
  <c r="X870" s="1"/>
  <c r="J871"/>
  <c r="X871" s="1"/>
  <c r="J872"/>
  <c r="X872" s="1"/>
  <c r="J873"/>
  <c r="X873" s="1"/>
  <c r="J874"/>
  <c r="X874" s="1"/>
  <c r="J875"/>
  <c r="X875" s="1"/>
  <c r="J876"/>
  <c r="X876" s="1"/>
  <c r="J877"/>
  <c r="X877" s="1"/>
  <c r="J878"/>
  <c r="X878" s="1"/>
  <c r="J879"/>
  <c r="X879" s="1"/>
  <c r="J880"/>
  <c r="X880" s="1"/>
  <c r="J881"/>
  <c r="X881" s="1"/>
  <c r="J882"/>
  <c r="X882" s="1"/>
  <c r="J883"/>
  <c r="X883" s="1"/>
  <c r="J884"/>
  <c r="X884" s="1"/>
  <c r="J885"/>
  <c r="X885" s="1"/>
  <c r="J886"/>
  <c r="X886" s="1"/>
  <c r="J887"/>
  <c r="X887" s="1"/>
  <c r="J888"/>
  <c r="X888" s="1"/>
  <c r="J889"/>
  <c r="X889" s="1"/>
  <c r="J890"/>
  <c r="X890" s="1"/>
  <c r="J891"/>
  <c r="X891" s="1"/>
  <c r="J892"/>
  <c r="X892" s="1"/>
  <c r="J893"/>
  <c r="X893" s="1"/>
  <c r="J894"/>
  <c r="X894" s="1"/>
  <c r="J895"/>
  <c r="X895" s="1"/>
  <c r="J896"/>
  <c r="X896" s="1"/>
  <c r="J897"/>
  <c r="X897" s="1"/>
  <c r="J898"/>
  <c r="X898" s="1"/>
  <c r="J899"/>
  <c r="X899" s="1"/>
  <c r="J900"/>
  <c r="X900" s="1"/>
  <c r="J901"/>
  <c r="X901" s="1"/>
  <c r="J902"/>
  <c r="X902" s="1"/>
  <c r="J903"/>
  <c r="X903" s="1"/>
  <c r="J904"/>
  <c r="X904" s="1"/>
  <c r="J905"/>
  <c r="X905" s="1"/>
  <c r="J906"/>
  <c r="X906" s="1"/>
  <c r="J907"/>
  <c r="X907" s="1"/>
  <c r="J908"/>
  <c r="X908" s="1"/>
  <c r="J909"/>
  <c r="X909" s="1"/>
  <c r="J910"/>
  <c r="X910" s="1"/>
  <c r="J911"/>
  <c r="X911" s="1"/>
  <c r="J912"/>
  <c r="X912" s="1"/>
  <c r="J913"/>
  <c r="X913" s="1"/>
  <c r="J914"/>
  <c r="X914" s="1"/>
  <c r="J915"/>
  <c r="X915" s="1"/>
  <c r="J916"/>
  <c r="X916" s="1"/>
  <c r="J917"/>
  <c r="X917" s="1"/>
  <c r="J918"/>
  <c r="X918" s="1"/>
  <c r="J919"/>
  <c r="X919" s="1"/>
  <c r="J920"/>
  <c r="X920" s="1"/>
  <c r="J921"/>
  <c r="X921" s="1"/>
  <c r="J922"/>
  <c r="X922" s="1"/>
  <c r="J923"/>
  <c r="X923" s="1"/>
  <c r="J924"/>
  <c r="X924" s="1"/>
  <c r="J925"/>
  <c r="X925" s="1"/>
  <c r="J926"/>
  <c r="X926" s="1"/>
  <c r="J927"/>
  <c r="X927" s="1"/>
  <c r="J928"/>
  <c r="X928" s="1"/>
  <c r="J929"/>
  <c r="X929" s="1"/>
  <c r="J930"/>
  <c r="X930" s="1"/>
  <c r="J931"/>
  <c r="X931" s="1"/>
  <c r="J932"/>
  <c r="X932" s="1"/>
  <c r="J933"/>
  <c r="X933" s="1"/>
  <c r="J934"/>
  <c r="X934" s="1"/>
  <c r="J935"/>
  <c r="X935" s="1"/>
  <c r="J936"/>
  <c r="X936" s="1"/>
  <c r="J937"/>
  <c r="X937" s="1"/>
  <c r="J938"/>
  <c r="X938" s="1"/>
  <c r="J939"/>
  <c r="X939" s="1"/>
  <c r="J940"/>
  <c r="X940" s="1"/>
  <c r="J941"/>
  <c r="X941" s="1"/>
  <c r="J942"/>
  <c r="X942" s="1"/>
  <c r="J943"/>
  <c r="X943" s="1"/>
  <c r="J944"/>
  <c r="X944" s="1"/>
  <c r="J945"/>
  <c r="X945" s="1"/>
  <c r="J946"/>
  <c r="X946" s="1"/>
  <c r="J947"/>
  <c r="X947" s="1"/>
  <c r="J948"/>
  <c r="X948" s="1"/>
  <c r="J949"/>
  <c r="X949" s="1"/>
  <c r="J950"/>
  <c r="X950" s="1"/>
  <c r="J951"/>
  <c r="X951" s="1"/>
  <c r="J952"/>
  <c r="X952" s="1"/>
  <c r="I7"/>
  <c r="W7" s="1"/>
  <c r="I8"/>
  <c r="W8" s="1"/>
  <c r="I9"/>
  <c r="W9" s="1"/>
  <c r="I10"/>
  <c r="W10" s="1"/>
  <c r="I11"/>
  <c r="W11" s="1"/>
  <c r="I12"/>
  <c r="W12" s="1"/>
  <c r="I13"/>
  <c r="W13" s="1"/>
  <c r="I14"/>
  <c r="W14" s="1"/>
  <c r="I101"/>
  <c r="W101" s="1"/>
  <c r="I102"/>
  <c r="W102" s="1"/>
  <c r="L102"/>
  <c r="M102"/>
  <c r="I103"/>
  <c r="W103" s="1"/>
  <c r="L103"/>
  <c r="M103"/>
  <c r="I104"/>
  <c r="W104" s="1"/>
  <c r="I105"/>
  <c r="W105" s="1"/>
  <c r="I106"/>
  <c r="W106" s="1"/>
  <c r="I107"/>
  <c r="W107" s="1"/>
  <c r="L107"/>
  <c r="M107"/>
  <c r="I108"/>
  <c r="W108" s="1"/>
  <c r="I109"/>
  <c r="W109" s="1"/>
  <c r="I110"/>
  <c r="W110" s="1"/>
  <c r="I111"/>
  <c r="W111" s="1"/>
  <c r="I112"/>
  <c r="W112" s="1"/>
  <c r="I113"/>
  <c r="W113" s="1"/>
  <c r="I114"/>
  <c r="W114" s="1"/>
  <c r="I115"/>
  <c r="W115" s="1"/>
  <c r="I116"/>
  <c r="W116" s="1"/>
  <c r="L116"/>
  <c r="M116"/>
  <c r="I117"/>
  <c r="W117" s="1"/>
  <c r="I118"/>
  <c r="W118" s="1"/>
  <c r="I119"/>
  <c r="W119" s="1"/>
  <c r="I120"/>
  <c r="W120" s="1"/>
  <c r="I121"/>
  <c r="W121" s="1"/>
  <c r="I122"/>
  <c r="W122" s="1"/>
  <c r="I123"/>
  <c r="W123" s="1"/>
  <c r="I124"/>
  <c r="W124" s="1"/>
  <c r="I125"/>
  <c r="W125" s="1"/>
  <c r="I126"/>
  <c r="W126" s="1"/>
  <c r="I127"/>
  <c r="W127" s="1"/>
  <c r="I128"/>
  <c r="W128" s="1"/>
  <c r="I129"/>
  <c r="W129" s="1"/>
  <c r="I130"/>
  <c r="W130" s="1"/>
  <c r="I131"/>
  <c r="W131" s="1"/>
  <c r="I132"/>
  <c r="W132" s="1"/>
  <c r="I133"/>
  <c r="W133" s="1"/>
  <c r="I134"/>
  <c r="W134" s="1"/>
  <c r="I135"/>
  <c r="W135" s="1"/>
  <c r="I136"/>
  <c r="W136" s="1"/>
  <c r="I137"/>
  <c r="W137" s="1"/>
  <c r="I138"/>
  <c r="W138" s="1"/>
  <c r="I139"/>
  <c r="W139" s="1"/>
  <c r="I140"/>
  <c r="W140" s="1"/>
  <c r="I141"/>
  <c r="W141" s="1"/>
  <c r="I142"/>
  <c r="W142" s="1"/>
  <c r="I143"/>
  <c r="W143" s="1"/>
  <c r="I144"/>
  <c r="W144" s="1"/>
  <c r="I145"/>
  <c r="W145" s="1"/>
  <c r="I146"/>
  <c r="W146" s="1"/>
  <c r="I147"/>
  <c r="W147" s="1"/>
  <c r="I148"/>
  <c r="W148" s="1"/>
  <c r="I149"/>
  <c r="W149" s="1"/>
  <c r="I150"/>
  <c r="W150" s="1"/>
  <c r="I151"/>
  <c r="W151" s="1"/>
  <c r="I152"/>
  <c r="W152" s="1"/>
  <c r="I153"/>
  <c r="W153" s="1"/>
  <c r="I154"/>
  <c r="W154" s="1"/>
  <c r="I155"/>
  <c r="W155" s="1"/>
  <c r="I156"/>
  <c r="W156" s="1"/>
  <c r="I157"/>
  <c r="W157" s="1"/>
  <c r="I158"/>
  <c r="W158" s="1"/>
  <c r="I159"/>
  <c r="W159" s="1"/>
  <c r="I160"/>
  <c r="W160" s="1"/>
  <c r="I161"/>
  <c r="W161" s="1"/>
  <c r="I162"/>
  <c r="W162" s="1"/>
  <c r="I163"/>
  <c r="W163" s="1"/>
  <c r="I164"/>
  <c r="W164" s="1"/>
  <c r="I165"/>
  <c r="W165" s="1"/>
  <c r="I166"/>
  <c r="W166" s="1"/>
  <c r="I167"/>
  <c r="W167" s="1"/>
  <c r="I168"/>
  <c r="W168" s="1"/>
  <c r="I169"/>
  <c r="W169" s="1"/>
  <c r="I170"/>
  <c r="W170" s="1"/>
  <c r="I171"/>
  <c r="W171" s="1"/>
  <c r="I172"/>
  <c r="W172" s="1"/>
  <c r="I173"/>
  <c r="W173" s="1"/>
  <c r="I174"/>
  <c r="W174" s="1"/>
  <c r="I175"/>
  <c r="W175" s="1"/>
  <c r="I176"/>
  <c r="W176" s="1"/>
  <c r="I177"/>
  <c r="W177" s="1"/>
  <c r="I178"/>
  <c r="W178" s="1"/>
  <c r="I179"/>
  <c r="W179" s="1"/>
  <c r="I180"/>
  <c r="W180" s="1"/>
  <c r="I181"/>
  <c r="W181" s="1"/>
  <c r="I182"/>
  <c r="W182" s="1"/>
  <c r="I183"/>
  <c r="W183" s="1"/>
  <c r="I184"/>
  <c r="W184" s="1"/>
  <c r="I185"/>
  <c r="W185" s="1"/>
  <c r="I186"/>
  <c r="W186" s="1"/>
  <c r="I187"/>
  <c r="W187" s="1"/>
  <c r="I188"/>
  <c r="W188" s="1"/>
  <c r="I189"/>
  <c r="W189" s="1"/>
  <c r="I190"/>
  <c r="W190" s="1"/>
  <c r="I191"/>
  <c r="W191" s="1"/>
  <c r="I192"/>
  <c r="W192" s="1"/>
  <c r="I193"/>
  <c r="W193" s="1"/>
  <c r="I194"/>
  <c r="W194" s="1"/>
  <c r="I195"/>
  <c r="W195" s="1"/>
  <c r="I196"/>
  <c r="W196" s="1"/>
  <c r="I197"/>
  <c r="W197" s="1"/>
  <c r="I198"/>
  <c r="W198" s="1"/>
  <c r="I199"/>
  <c r="W199" s="1"/>
  <c r="I200"/>
  <c r="W200" s="1"/>
  <c r="I201"/>
  <c r="W201" s="1"/>
  <c r="I202"/>
  <c r="W202" s="1"/>
  <c r="I203"/>
  <c r="W203" s="1"/>
  <c r="I204"/>
  <c r="W204" s="1"/>
  <c r="I205"/>
  <c r="W205" s="1"/>
  <c r="I206"/>
  <c r="W206" s="1"/>
  <c r="I207"/>
  <c r="W207" s="1"/>
  <c r="I208"/>
  <c r="W208" s="1"/>
  <c r="I209"/>
  <c r="W209" s="1"/>
  <c r="I210"/>
  <c r="W210" s="1"/>
  <c r="I211"/>
  <c r="W211" s="1"/>
  <c r="I212"/>
  <c r="W212" s="1"/>
  <c r="I213"/>
  <c r="W213" s="1"/>
  <c r="I214"/>
  <c r="W214" s="1"/>
  <c r="I215"/>
  <c r="W215" s="1"/>
  <c r="I216"/>
  <c r="W216" s="1"/>
  <c r="I217"/>
  <c r="W217" s="1"/>
  <c r="I218"/>
  <c r="W218" s="1"/>
  <c r="I219"/>
  <c r="W219" s="1"/>
  <c r="I220"/>
  <c r="W220" s="1"/>
  <c r="I221"/>
  <c r="W221" s="1"/>
  <c r="I222"/>
  <c r="W222" s="1"/>
  <c r="I223"/>
  <c r="W223" s="1"/>
  <c r="I224"/>
  <c r="W224" s="1"/>
  <c r="I225"/>
  <c r="W225" s="1"/>
  <c r="I226"/>
  <c r="W226" s="1"/>
  <c r="I227"/>
  <c r="W227" s="1"/>
  <c r="I228"/>
  <c r="W228" s="1"/>
  <c r="I229"/>
  <c r="W229" s="1"/>
  <c r="I230"/>
  <c r="W230" s="1"/>
  <c r="I231"/>
  <c r="W231" s="1"/>
  <c r="I232"/>
  <c r="W232" s="1"/>
  <c r="I233"/>
  <c r="W233" s="1"/>
  <c r="I234"/>
  <c r="W234" s="1"/>
  <c r="I235"/>
  <c r="W235" s="1"/>
  <c r="I236"/>
  <c r="W236" s="1"/>
  <c r="I237"/>
  <c r="W237" s="1"/>
  <c r="I238"/>
  <c r="W238" s="1"/>
  <c r="I239"/>
  <c r="W239" s="1"/>
  <c r="I240"/>
  <c r="W240" s="1"/>
  <c r="I241"/>
  <c r="W241" s="1"/>
  <c r="I242"/>
  <c r="W242" s="1"/>
  <c r="I243"/>
  <c r="W243" s="1"/>
  <c r="I244"/>
  <c r="W244" s="1"/>
  <c r="I245"/>
  <c r="W245" s="1"/>
  <c r="I246"/>
  <c r="W246" s="1"/>
  <c r="I247"/>
  <c r="W247" s="1"/>
  <c r="I248"/>
  <c r="W248" s="1"/>
  <c r="I249"/>
  <c r="W249" s="1"/>
  <c r="I250"/>
  <c r="W250" s="1"/>
  <c r="I251"/>
  <c r="W251" s="1"/>
  <c r="I252"/>
  <c r="W252" s="1"/>
  <c r="I253"/>
  <c r="W253" s="1"/>
  <c r="I254"/>
  <c r="W254" s="1"/>
  <c r="I255"/>
  <c r="W255" s="1"/>
  <c r="I256"/>
  <c r="W256" s="1"/>
  <c r="I257"/>
  <c r="W257" s="1"/>
  <c r="I258"/>
  <c r="W258" s="1"/>
  <c r="I259"/>
  <c r="W259" s="1"/>
  <c r="I260"/>
  <c r="W260" s="1"/>
  <c r="I261"/>
  <c r="W261" s="1"/>
  <c r="I262"/>
  <c r="W262" s="1"/>
  <c r="I263"/>
  <c r="W263" s="1"/>
  <c r="I264"/>
  <c r="W264" s="1"/>
  <c r="I265"/>
  <c r="W265" s="1"/>
  <c r="I266"/>
  <c r="W266" s="1"/>
  <c r="I267"/>
  <c r="W267" s="1"/>
  <c r="I268"/>
  <c r="W268" s="1"/>
  <c r="I269"/>
  <c r="W269" s="1"/>
  <c r="I270"/>
  <c r="W270" s="1"/>
  <c r="I271"/>
  <c r="W271" s="1"/>
  <c r="I272"/>
  <c r="W272" s="1"/>
  <c r="I273"/>
  <c r="W273" s="1"/>
  <c r="I274"/>
  <c r="W274" s="1"/>
  <c r="I275"/>
  <c r="W275" s="1"/>
  <c r="I276"/>
  <c r="W276" s="1"/>
  <c r="I277"/>
  <c r="W277" s="1"/>
  <c r="I278"/>
  <c r="W278" s="1"/>
  <c r="I279"/>
  <c r="W279" s="1"/>
  <c r="I280"/>
  <c r="W280" s="1"/>
  <c r="I281"/>
  <c r="W281" s="1"/>
  <c r="I282"/>
  <c r="W282" s="1"/>
  <c r="I283"/>
  <c r="W283" s="1"/>
  <c r="I284"/>
  <c r="W284" s="1"/>
  <c r="I285"/>
  <c r="W285" s="1"/>
  <c r="I286"/>
  <c r="W286" s="1"/>
  <c r="I287"/>
  <c r="W287" s="1"/>
  <c r="I288"/>
  <c r="W288" s="1"/>
  <c r="I289"/>
  <c r="W289" s="1"/>
  <c r="I290"/>
  <c r="W290" s="1"/>
  <c r="I291"/>
  <c r="W291" s="1"/>
  <c r="I292"/>
  <c r="W292" s="1"/>
  <c r="I293"/>
  <c r="W293" s="1"/>
  <c r="I294"/>
  <c r="W294" s="1"/>
  <c r="I295"/>
  <c r="W295" s="1"/>
  <c r="I296"/>
  <c r="W296" s="1"/>
  <c r="I297"/>
  <c r="W297" s="1"/>
  <c r="I298"/>
  <c r="W298" s="1"/>
  <c r="I299"/>
  <c r="W299" s="1"/>
  <c r="I300"/>
  <c r="W300" s="1"/>
  <c r="I301"/>
  <c r="W301" s="1"/>
  <c r="I302"/>
  <c r="W302" s="1"/>
  <c r="I303"/>
  <c r="W303" s="1"/>
  <c r="I304"/>
  <c r="W304" s="1"/>
  <c r="I305"/>
  <c r="W305" s="1"/>
  <c r="I306"/>
  <c r="W306" s="1"/>
  <c r="I307"/>
  <c r="W307" s="1"/>
  <c r="I308"/>
  <c r="W308" s="1"/>
  <c r="I309"/>
  <c r="W309" s="1"/>
  <c r="I310"/>
  <c r="W310" s="1"/>
  <c r="I311"/>
  <c r="W311" s="1"/>
  <c r="I312"/>
  <c r="W312" s="1"/>
  <c r="I313"/>
  <c r="W313" s="1"/>
  <c r="I314"/>
  <c r="W314" s="1"/>
  <c r="I315"/>
  <c r="W315" s="1"/>
  <c r="I316"/>
  <c r="W316" s="1"/>
  <c r="I317"/>
  <c r="W317" s="1"/>
  <c r="I318"/>
  <c r="W318" s="1"/>
  <c r="I319"/>
  <c r="W319" s="1"/>
  <c r="I320"/>
  <c r="W320" s="1"/>
  <c r="I321"/>
  <c r="W321" s="1"/>
  <c r="I322"/>
  <c r="W322" s="1"/>
  <c r="I323"/>
  <c r="W323" s="1"/>
  <c r="I324"/>
  <c r="W324" s="1"/>
  <c r="I325"/>
  <c r="W325" s="1"/>
  <c r="I326"/>
  <c r="W326" s="1"/>
  <c r="I327"/>
  <c r="W327" s="1"/>
  <c r="I328"/>
  <c r="W328" s="1"/>
  <c r="I329"/>
  <c r="W329" s="1"/>
  <c r="I330"/>
  <c r="W330" s="1"/>
  <c r="I331"/>
  <c r="W331" s="1"/>
  <c r="I332"/>
  <c r="W332" s="1"/>
  <c r="I333"/>
  <c r="W333" s="1"/>
  <c r="I334"/>
  <c r="W334" s="1"/>
  <c r="I335"/>
  <c r="W335" s="1"/>
  <c r="I336"/>
  <c r="W336" s="1"/>
  <c r="I337"/>
  <c r="W337" s="1"/>
  <c r="I338"/>
  <c r="W338" s="1"/>
  <c r="I339"/>
  <c r="W339" s="1"/>
  <c r="I340"/>
  <c r="W340" s="1"/>
  <c r="I341"/>
  <c r="W341" s="1"/>
  <c r="I342"/>
  <c r="W342" s="1"/>
  <c r="I343"/>
  <c r="W343" s="1"/>
  <c r="I344"/>
  <c r="W344" s="1"/>
  <c r="I345"/>
  <c r="W345" s="1"/>
  <c r="I346"/>
  <c r="W346" s="1"/>
  <c r="I347"/>
  <c r="W347" s="1"/>
  <c r="I348"/>
  <c r="W348" s="1"/>
  <c r="I349"/>
  <c r="W349" s="1"/>
  <c r="I350"/>
  <c r="W350" s="1"/>
  <c r="I351"/>
  <c r="W351" s="1"/>
  <c r="I352"/>
  <c r="W352" s="1"/>
  <c r="I353"/>
  <c r="W353" s="1"/>
  <c r="I354"/>
  <c r="W354" s="1"/>
  <c r="I355"/>
  <c r="W355" s="1"/>
  <c r="I356"/>
  <c r="W356" s="1"/>
  <c r="I357"/>
  <c r="W357" s="1"/>
  <c r="I358"/>
  <c r="W358" s="1"/>
  <c r="I359"/>
  <c r="W359" s="1"/>
  <c r="I360"/>
  <c r="W360" s="1"/>
  <c r="I361"/>
  <c r="W361" s="1"/>
  <c r="I362"/>
  <c r="W362" s="1"/>
  <c r="I363"/>
  <c r="W363" s="1"/>
  <c r="I364"/>
  <c r="W364" s="1"/>
  <c r="I365"/>
  <c r="W365" s="1"/>
  <c r="I366"/>
  <c r="W366" s="1"/>
  <c r="I367"/>
  <c r="W367" s="1"/>
  <c r="I368"/>
  <c r="W368" s="1"/>
  <c r="I369"/>
  <c r="W369" s="1"/>
  <c r="I370"/>
  <c r="W370" s="1"/>
  <c r="I371"/>
  <c r="W371" s="1"/>
  <c r="I372"/>
  <c r="W372" s="1"/>
  <c r="I373"/>
  <c r="W373" s="1"/>
  <c r="I374"/>
  <c r="W374" s="1"/>
  <c r="I375"/>
  <c r="W375" s="1"/>
  <c r="I376"/>
  <c r="W376" s="1"/>
  <c r="I377"/>
  <c r="W377" s="1"/>
  <c r="I378"/>
  <c r="W378" s="1"/>
  <c r="I379"/>
  <c r="W379" s="1"/>
  <c r="I380"/>
  <c r="W380" s="1"/>
  <c r="I381"/>
  <c r="W381" s="1"/>
  <c r="I382"/>
  <c r="W382" s="1"/>
  <c r="I383"/>
  <c r="W383" s="1"/>
  <c r="I384"/>
  <c r="W384" s="1"/>
  <c r="I385"/>
  <c r="W385" s="1"/>
  <c r="I386"/>
  <c r="W386" s="1"/>
  <c r="I387"/>
  <c r="W387" s="1"/>
  <c r="I388"/>
  <c r="W388" s="1"/>
  <c r="I389"/>
  <c r="W389" s="1"/>
  <c r="I390"/>
  <c r="W390" s="1"/>
  <c r="I391"/>
  <c r="W391" s="1"/>
  <c r="I392"/>
  <c r="W392" s="1"/>
  <c r="I393"/>
  <c r="W393" s="1"/>
  <c r="I394"/>
  <c r="W394" s="1"/>
  <c r="I395"/>
  <c r="W395" s="1"/>
  <c r="I396"/>
  <c r="W396" s="1"/>
  <c r="I397"/>
  <c r="W397" s="1"/>
  <c r="I398"/>
  <c r="W398" s="1"/>
  <c r="I399"/>
  <c r="W399" s="1"/>
  <c r="I400"/>
  <c r="W400" s="1"/>
  <c r="I401"/>
  <c r="W401" s="1"/>
  <c r="I402"/>
  <c r="W402" s="1"/>
  <c r="I403"/>
  <c r="W403" s="1"/>
  <c r="I404"/>
  <c r="W404" s="1"/>
  <c r="I405"/>
  <c r="W405" s="1"/>
  <c r="I406"/>
  <c r="W406" s="1"/>
  <c r="I407"/>
  <c r="W407" s="1"/>
  <c r="I408"/>
  <c r="W408" s="1"/>
  <c r="I409"/>
  <c r="W409" s="1"/>
  <c r="I410"/>
  <c r="W410" s="1"/>
  <c r="I411"/>
  <c r="W411" s="1"/>
  <c r="I412"/>
  <c r="W412" s="1"/>
  <c r="I413"/>
  <c r="W413" s="1"/>
  <c r="I414"/>
  <c r="W414" s="1"/>
  <c r="I415"/>
  <c r="W415" s="1"/>
  <c r="I416"/>
  <c r="W416" s="1"/>
  <c r="I417"/>
  <c r="W417" s="1"/>
  <c r="I418"/>
  <c r="W418" s="1"/>
  <c r="I419"/>
  <c r="W419" s="1"/>
  <c r="I420"/>
  <c r="W420" s="1"/>
  <c r="I421"/>
  <c r="W421" s="1"/>
  <c r="I422"/>
  <c r="W422" s="1"/>
  <c r="I423"/>
  <c r="W423" s="1"/>
  <c r="I424"/>
  <c r="W424" s="1"/>
  <c r="I425"/>
  <c r="W425" s="1"/>
  <c r="I426"/>
  <c r="W426" s="1"/>
  <c r="I427"/>
  <c r="W427" s="1"/>
  <c r="I428"/>
  <c r="W428" s="1"/>
  <c r="I429"/>
  <c r="W429" s="1"/>
  <c r="I430"/>
  <c r="W430" s="1"/>
  <c r="I431"/>
  <c r="W431" s="1"/>
  <c r="I432"/>
  <c r="W432" s="1"/>
  <c r="I433"/>
  <c r="W433" s="1"/>
  <c r="I434"/>
  <c r="W434" s="1"/>
  <c r="I435"/>
  <c r="W435" s="1"/>
  <c r="I436"/>
  <c r="W436" s="1"/>
  <c r="I437"/>
  <c r="W437" s="1"/>
  <c r="I438"/>
  <c r="W438" s="1"/>
  <c r="I439"/>
  <c r="W439" s="1"/>
  <c r="I440"/>
  <c r="W440" s="1"/>
  <c r="I441"/>
  <c r="W441" s="1"/>
  <c r="I442"/>
  <c r="W442" s="1"/>
  <c r="I443"/>
  <c r="W443" s="1"/>
  <c r="I444"/>
  <c r="W444" s="1"/>
  <c r="I445"/>
  <c r="W445" s="1"/>
  <c r="I446"/>
  <c r="W446" s="1"/>
  <c r="I447"/>
  <c r="W447" s="1"/>
  <c r="I448"/>
  <c r="W448" s="1"/>
  <c r="I449"/>
  <c r="W449" s="1"/>
  <c r="I450"/>
  <c r="W450" s="1"/>
  <c r="I451"/>
  <c r="W451" s="1"/>
  <c r="I452"/>
  <c r="W452" s="1"/>
  <c r="I453"/>
  <c r="W453" s="1"/>
  <c r="I454"/>
  <c r="W454" s="1"/>
  <c r="I455"/>
  <c r="W455" s="1"/>
  <c r="I456"/>
  <c r="W456" s="1"/>
  <c r="I457"/>
  <c r="W457" s="1"/>
  <c r="I458"/>
  <c r="W458" s="1"/>
  <c r="I459"/>
  <c r="W459" s="1"/>
  <c r="I460"/>
  <c r="W460" s="1"/>
  <c r="I461"/>
  <c r="W461" s="1"/>
  <c r="I462"/>
  <c r="W462" s="1"/>
  <c r="I463"/>
  <c r="W463" s="1"/>
  <c r="I464"/>
  <c r="W464" s="1"/>
  <c r="I465"/>
  <c r="W465" s="1"/>
  <c r="I466"/>
  <c r="W466" s="1"/>
  <c r="I467"/>
  <c r="W467" s="1"/>
  <c r="I468"/>
  <c r="W468" s="1"/>
  <c r="I469"/>
  <c r="W469" s="1"/>
  <c r="I470"/>
  <c r="W470" s="1"/>
  <c r="I471"/>
  <c r="W471" s="1"/>
  <c r="I472"/>
  <c r="W472" s="1"/>
  <c r="I473"/>
  <c r="W473" s="1"/>
  <c r="I474"/>
  <c r="W474" s="1"/>
  <c r="I475"/>
  <c r="W475" s="1"/>
  <c r="I476"/>
  <c r="W476" s="1"/>
  <c r="I477"/>
  <c r="W477" s="1"/>
  <c r="I478"/>
  <c r="W478" s="1"/>
  <c r="I479"/>
  <c r="W479" s="1"/>
  <c r="I480"/>
  <c r="W480" s="1"/>
  <c r="I481"/>
  <c r="W481" s="1"/>
  <c r="I482"/>
  <c r="W482" s="1"/>
  <c r="I483"/>
  <c r="W483" s="1"/>
  <c r="I484"/>
  <c r="W484" s="1"/>
  <c r="I485"/>
  <c r="W485" s="1"/>
  <c r="I486"/>
  <c r="W486" s="1"/>
  <c r="I487"/>
  <c r="W487" s="1"/>
  <c r="I488"/>
  <c r="W488" s="1"/>
  <c r="I489"/>
  <c r="W489" s="1"/>
  <c r="I490"/>
  <c r="W490" s="1"/>
  <c r="I491"/>
  <c r="W491" s="1"/>
  <c r="I492"/>
  <c r="W492" s="1"/>
  <c r="I493"/>
  <c r="W493" s="1"/>
  <c r="I494"/>
  <c r="W494" s="1"/>
  <c r="I495"/>
  <c r="W495" s="1"/>
  <c r="I496"/>
  <c r="W496" s="1"/>
  <c r="I497"/>
  <c r="W497" s="1"/>
  <c r="I498"/>
  <c r="W498" s="1"/>
  <c r="I499"/>
  <c r="W499" s="1"/>
  <c r="I500"/>
  <c r="W500" s="1"/>
  <c r="I501"/>
  <c r="W501" s="1"/>
  <c r="I502"/>
  <c r="W502" s="1"/>
  <c r="I503"/>
  <c r="W503" s="1"/>
  <c r="I504"/>
  <c r="W504" s="1"/>
  <c r="I505"/>
  <c r="W505" s="1"/>
  <c r="I506"/>
  <c r="W506" s="1"/>
  <c r="I507"/>
  <c r="W507" s="1"/>
  <c r="I508"/>
  <c r="W508" s="1"/>
  <c r="I509"/>
  <c r="W509" s="1"/>
  <c r="I510"/>
  <c r="W510" s="1"/>
  <c r="I511"/>
  <c r="W511" s="1"/>
  <c r="I512"/>
  <c r="W512" s="1"/>
  <c r="I513"/>
  <c r="W513" s="1"/>
  <c r="I514"/>
  <c r="W514" s="1"/>
  <c r="I515"/>
  <c r="W515" s="1"/>
  <c r="I516"/>
  <c r="W516" s="1"/>
  <c r="I517"/>
  <c r="W517" s="1"/>
  <c r="I518"/>
  <c r="W518" s="1"/>
  <c r="I519"/>
  <c r="W519" s="1"/>
  <c r="I520"/>
  <c r="W520" s="1"/>
  <c r="I521"/>
  <c r="W521" s="1"/>
  <c r="I522"/>
  <c r="W522" s="1"/>
  <c r="I523"/>
  <c r="W523" s="1"/>
  <c r="I524"/>
  <c r="W524" s="1"/>
  <c r="I525"/>
  <c r="W525" s="1"/>
  <c r="I526"/>
  <c r="W526" s="1"/>
  <c r="I527"/>
  <c r="W527" s="1"/>
  <c r="I528"/>
  <c r="W528" s="1"/>
  <c r="I529"/>
  <c r="W529" s="1"/>
  <c r="I530"/>
  <c r="W530" s="1"/>
  <c r="I531"/>
  <c r="W531" s="1"/>
  <c r="I532"/>
  <c r="W532" s="1"/>
  <c r="I533"/>
  <c r="W533" s="1"/>
  <c r="I534"/>
  <c r="W534" s="1"/>
  <c r="I535"/>
  <c r="W535" s="1"/>
  <c r="I536"/>
  <c r="W536" s="1"/>
  <c r="I537"/>
  <c r="W537" s="1"/>
  <c r="I538"/>
  <c r="W538" s="1"/>
  <c r="I539"/>
  <c r="W539" s="1"/>
  <c r="I540"/>
  <c r="W540" s="1"/>
  <c r="I541"/>
  <c r="W541" s="1"/>
  <c r="I542"/>
  <c r="W542" s="1"/>
  <c r="I543"/>
  <c r="W543" s="1"/>
  <c r="I544"/>
  <c r="W544" s="1"/>
  <c r="I545"/>
  <c r="W545" s="1"/>
  <c r="I546"/>
  <c r="W546" s="1"/>
  <c r="I547"/>
  <c r="W547" s="1"/>
  <c r="I548"/>
  <c r="W548" s="1"/>
  <c r="I549"/>
  <c r="W549" s="1"/>
  <c r="I550"/>
  <c r="W550" s="1"/>
  <c r="I551"/>
  <c r="W551" s="1"/>
  <c r="I552"/>
  <c r="W552" s="1"/>
  <c r="I553"/>
  <c r="W553" s="1"/>
  <c r="I554"/>
  <c r="W554" s="1"/>
  <c r="I555"/>
  <c r="W555" s="1"/>
  <c r="I556"/>
  <c r="W556" s="1"/>
  <c r="I557"/>
  <c r="W557" s="1"/>
  <c r="I558"/>
  <c r="W558" s="1"/>
  <c r="I559"/>
  <c r="W559" s="1"/>
  <c r="I560"/>
  <c r="W560" s="1"/>
  <c r="I561"/>
  <c r="W561" s="1"/>
  <c r="I562"/>
  <c r="W562" s="1"/>
  <c r="I563"/>
  <c r="W563" s="1"/>
  <c r="I564"/>
  <c r="W564" s="1"/>
  <c r="I565"/>
  <c r="W565" s="1"/>
  <c r="I566"/>
  <c r="W566" s="1"/>
  <c r="I567"/>
  <c r="W567" s="1"/>
  <c r="I568"/>
  <c r="W568" s="1"/>
  <c r="I569"/>
  <c r="W569" s="1"/>
  <c r="I570"/>
  <c r="W570" s="1"/>
  <c r="I571"/>
  <c r="W571" s="1"/>
  <c r="I572"/>
  <c r="W572" s="1"/>
  <c r="I573"/>
  <c r="W573" s="1"/>
  <c r="I574"/>
  <c r="W574" s="1"/>
  <c r="I575"/>
  <c r="W575" s="1"/>
  <c r="I576"/>
  <c r="W576" s="1"/>
  <c r="I577"/>
  <c r="W577" s="1"/>
  <c r="I578"/>
  <c r="W578" s="1"/>
  <c r="I579"/>
  <c r="W579" s="1"/>
  <c r="I580"/>
  <c r="W580" s="1"/>
  <c r="I581"/>
  <c r="W581" s="1"/>
  <c r="I582"/>
  <c r="W582" s="1"/>
  <c r="I583"/>
  <c r="W583" s="1"/>
  <c r="I584"/>
  <c r="W584" s="1"/>
  <c r="I585"/>
  <c r="W585" s="1"/>
  <c r="I586"/>
  <c r="W586" s="1"/>
  <c r="I587"/>
  <c r="W587" s="1"/>
  <c r="I588"/>
  <c r="W588" s="1"/>
  <c r="I589"/>
  <c r="W589" s="1"/>
  <c r="I590"/>
  <c r="W590" s="1"/>
  <c r="I591"/>
  <c r="W591" s="1"/>
  <c r="I592"/>
  <c r="W592" s="1"/>
  <c r="I593"/>
  <c r="W593" s="1"/>
  <c r="I594"/>
  <c r="W594" s="1"/>
  <c r="I595"/>
  <c r="W595" s="1"/>
  <c r="I596"/>
  <c r="W596" s="1"/>
  <c r="I597"/>
  <c r="W597" s="1"/>
  <c r="I598"/>
  <c r="W598" s="1"/>
  <c r="I599"/>
  <c r="W599" s="1"/>
  <c r="I600"/>
  <c r="W600" s="1"/>
  <c r="I601"/>
  <c r="W601" s="1"/>
  <c r="I602"/>
  <c r="W602" s="1"/>
  <c r="I603"/>
  <c r="W603" s="1"/>
  <c r="I604"/>
  <c r="W604" s="1"/>
  <c r="I605"/>
  <c r="W605" s="1"/>
  <c r="I606"/>
  <c r="W606" s="1"/>
  <c r="I607"/>
  <c r="W607" s="1"/>
  <c r="I608"/>
  <c r="W608" s="1"/>
  <c r="I609"/>
  <c r="W609" s="1"/>
  <c r="I610"/>
  <c r="W610" s="1"/>
  <c r="I611"/>
  <c r="W611" s="1"/>
  <c r="I612"/>
  <c r="W612" s="1"/>
  <c r="I613"/>
  <c r="W613" s="1"/>
  <c r="I614"/>
  <c r="W614" s="1"/>
  <c r="I615"/>
  <c r="W615" s="1"/>
  <c r="I616"/>
  <c r="W616" s="1"/>
  <c r="I617"/>
  <c r="W617" s="1"/>
  <c r="I618"/>
  <c r="W618" s="1"/>
  <c r="I619"/>
  <c r="W619" s="1"/>
  <c r="I620"/>
  <c r="W620" s="1"/>
  <c r="I621"/>
  <c r="W621" s="1"/>
  <c r="I622"/>
  <c r="W622" s="1"/>
  <c r="I623"/>
  <c r="W623" s="1"/>
  <c r="I624"/>
  <c r="W624" s="1"/>
  <c r="I625"/>
  <c r="W625" s="1"/>
  <c r="I626"/>
  <c r="W626" s="1"/>
  <c r="I627"/>
  <c r="W627" s="1"/>
  <c r="I628"/>
  <c r="W628" s="1"/>
  <c r="I629"/>
  <c r="W629" s="1"/>
  <c r="I630"/>
  <c r="W630" s="1"/>
  <c r="I631"/>
  <c r="W631" s="1"/>
  <c r="I632"/>
  <c r="W632" s="1"/>
  <c r="I633"/>
  <c r="W633" s="1"/>
  <c r="I634"/>
  <c r="W634" s="1"/>
  <c r="I635"/>
  <c r="W635" s="1"/>
  <c r="I636"/>
  <c r="W636" s="1"/>
  <c r="I637"/>
  <c r="W637" s="1"/>
  <c r="I638"/>
  <c r="W638" s="1"/>
  <c r="I639"/>
  <c r="W639" s="1"/>
  <c r="I640"/>
  <c r="W640" s="1"/>
  <c r="I641"/>
  <c r="W641" s="1"/>
  <c r="I642"/>
  <c r="W642" s="1"/>
  <c r="I643"/>
  <c r="W643" s="1"/>
  <c r="I644"/>
  <c r="W644" s="1"/>
  <c r="I645"/>
  <c r="W645" s="1"/>
  <c r="I646"/>
  <c r="W646" s="1"/>
  <c r="I647"/>
  <c r="W647" s="1"/>
  <c r="I648"/>
  <c r="W648" s="1"/>
  <c r="I649"/>
  <c r="W649" s="1"/>
  <c r="I650"/>
  <c r="W650" s="1"/>
  <c r="I651"/>
  <c r="W651" s="1"/>
  <c r="I652"/>
  <c r="W652" s="1"/>
  <c r="I653"/>
  <c r="W653" s="1"/>
  <c r="I654"/>
  <c r="W654" s="1"/>
  <c r="I655"/>
  <c r="W655" s="1"/>
  <c r="I656"/>
  <c r="W656" s="1"/>
  <c r="I657"/>
  <c r="W657" s="1"/>
  <c r="I658"/>
  <c r="W658" s="1"/>
  <c r="I659"/>
  <c r="W659" s="1"/>
  <c r="I660"/>
  <c r="W660" s="1"/>
  <c r="I661"/>
  <c r="W661" s="1"/>
  <c r="I662"/>
  <c r="W662" s="1"/>
  <c r="I663"/>
  <c r="W663" s="1"/>
  <c r="I664"/>
  <c r="W664" s="1"/>
  <c r="I665"/>
  <c r="W665" s="1"/>
  <c r="I666"/>
  <c r="W666" s="1"/>
  <c r="I667"/>
  <c r="W667" s="1"/>
  <c r="I668"/>
  <c r="W668" s="1"/>
  <c r="I669"/>
  <c r="W669" s="1"/>
  <c r="I670"/>
  <c r="W670" s="1"/>
  <c r="I671"/>
  <c r="W671" s="1"/>
  <c r="I672"/>
  <c r="W672" s="1"/>
  <c r="I673"/>
  <c r="W673" s="1"/>
  <c r="I674"/>
  <c r="W674" s="1"/>
  <c r="I675"/>
  <c r="W675" s="1"/>
  <c r="I676"/>
  <c r="W676" s="1"/>
  <c r="I677"/>
  <c r="W677" s="1"/>
  <c r="I678"/>
  <c r="W678" s="1"/>
  <c r="I679"/>
  <c r="W679" s="1"/>
  <c r="I680"/>
  <c r="W680" s="1"/>
  <c r="I681"/>
  <c r="W681" s="1"/>
  <c r="I682"/>
  <c r="W682" s="1"/>
  <c r="I683"/>
  <c r="W683" s="1"/>
  <c r="I684"/>
  <c r="W684" s="1"/>
  <c r="I685"/>
  <c r="W685" s="1"/>
  <c r="I686"/>
  <c r="W686" s="1"/>
  <c r="I687"/>
  <c r="W687" s="1"/>
  <c r="I688"/>
  <c r="W688" s="1"/>
  <c r="I689"/>
  <c r="W689" s="1"/>
  <c r="I690"/>
  <c r="W690" s="1"/>
  <c r="I691"/>
  <c r="W691" s="1"/>
  <c r="I692"/>
  <c r="W692" s="1"/>
  <c r="I693"/>
  <c r="W693" s="1"/>
  <c r="I694"/>
  <c r="W694" s="1"/>
  <c r="I695"/>
  <c r="W695" s="1"/>
  <c r="I696"/>
  <c r="W696" s="1"/>
  <c r="I697"/>
  <c r="W697" s="1"/>
  <c r="I698"/>
  <c r="W698" s="1"/>
  <c r="I699"/>
  <c r="W699" s="1"/>
  <c r="I700"/>
  <c r="W700" s="1"/>
  <c r="I701"/>
  <c r="W701" s="1"/>
  <c r="I702"/>
  <c r="W702" s="1"/>
  <c r="I703"/>
  <c r="W703" s="1"/>
  <c r="I704"/>
  <c r="W704" s="1"/>
  <c r="I705"/>
  <c r="W705" s="1"/>
  <c r="I706"/>
  <c r="W706" s="1"/>
  <c r="I707"/>
  <c r="W707" s="1"/>
  <c r="I708"/>
  <c r="W708" s="1"/>
  <c r="I709"/>
  <c r="W709" s="1"/>
  <c r="I710"/>
  <c r="W710" s="1"/>
  <c r="I711"/>
  <c r="W711" s="1"/>
  <c r="I712"/>
  <c r="W712" s="1"/>
  <c r="I713"/>
  <c r="W713" s="1"/>
  <c r="I714"/>
  <c r="W714" s="1"/>
  <c r="I715"/>
  <c r="W715" s="1"/>
  <c r="I716"/>
  <c r="W716" s="1"/>
  <c r="I717"/>
  <c r="W717" s="1"/>
  <c r="I718"/>
  <c r="W718" s="1"/>
  <c r="I719"/>
  <c r="W719" s="1"/>
  <c r="I720"/>
  <c r="W720" s="1"/>
  <c r="I721"/>
  <c r="W721" s="1"/>
  <c r="I722"/>
  <c r="W722" s="1"/>
  <c r="I723"/>
  <c r="W723" s="1"/>
  <c r="I724"/>
  <c r="W724" s="1"/>
  <c r="I725"/>
  <c r="W725" s="1"/>
  <c r="I726"/>
  <c r="W726" s="1"/>
  <c r="I727"/>
  <c r="W727" s="1"/>
  <c r="I728"/>
  <c r="W728" s="1"/>
  <c r="I729"/>
  <c r="W729" s="1"/>
  <c r="I730"/>
  <c r="W730" s="1"/>
  <c r="I731"/>
  <c r="W731" s="1"/>
  <c r="I732"/>
  <c r="W732" s="1"/>
  <c r="I733"/>
  <c r="W733" s="1"/>
  <c r="I734"/>
  <c r="W734" s="1"/>
  <c r="I735"/>
  <c r="W735" s="1"/>
  <c r="I736"/>
  <c r="W736" s="1"/>
  <c r="I737"/>
  <c r="W737" s="1"/>
  <c r="I738"/>
  <c r="W738" s="1"/>
  <c r="I739"/>
  <c r="W739" s="1"/>
  <c r="I740"/>
  <c r="W740" s="1"/>
  <c r="I741"/>
  <c r="W741" s="1"/>
  <c r="I742"/>
  <c r="W742" s="1"/>
  <c r="I743"/>
  <c r="W743" s="1"/>
  <c r="I744"/>
  <c r="W744" s="1"/>
  <c r="I745"/>
  <c r="W745" s="1"/>
  <c r="I746"/>
  <c r="W746" s="1"/>
  <c r="I747"/>
  <c r="W747" s="1"/>
  <c r="I748"/>
  <c r="W748" s="1"/>
  <c r="I749"/>
  <c r="W749" s="1"/>
  <c r="I750"/>
  <c r="W750" s="1"/>
  <c r="I751"/>
  <c r="W751" s="1"/>
  <c r="I752"/>
  <c r="W752" s="1"/>
  <c r="I753"/>
  <c r="W753" s="1"/>
  <c r="I754"/>
  <c r="W754" s="1"/>
  <c r="I755"/>
  <c r="W755" s="1"/>
  <c r="I756"/>
  <c r="W756" s="1"/>
  <c r="I757"/>
  <c r="W757" s="1"/>
  <c r="I758"/>
  <c r="W758" s="1"/>
  <c r="I759"/>
  <c r="W759" s="1"/>
  <c r="I760"/>
  <c r="W760" s="1"/>
  <c r="I761"/>
  <c r="W761" s="1"/>
  <c r="I762"/>
  <c r="W762" s="1"/>
  <c r="I763"/>
  <c r="W763" s="1"/>
  <c r="I764"/>
  <c r="W764" s="1"/>
  <c r="I765"/>
  <c r="W765" s="1"/>
  <c r="I766"/>
  <c r="W766" s="1"/>
  <c r="I767"/>
  <c r="W767" s="1"/>
  <c r="I768"/>
  <c r="W768" s="1"/>
  <c r="I769"/>
  <c r="W769" s="1"/>
  <c r="I770"/>
  <c r="W770" s="1"/>
  <c r="I771"/>
  <c r="W771" s="1"/>
  <c r="I772"/>
  <c r="W772" s="1"/>
  <c r="I773"/>
  <c r="W773" s="1"/>
  <c r="I774"/>
  <c r="W774" s="1"/>
  <c r="I775"/>
  <c r="W775" s="1"/>
  <c r="I776"/>
  <c r="W776" s="1"/>
  <c r="I777"/>
  <c r="W777" s="1"/>
  <c r="I778"/>
  <c r="W778" s="1"/>
  <c r="I779"/>
  <c r="W779" s="1"/>
  <c r="I780"/>
  <c r="W780" s="1"/>
  <c r="I781"/>
  <c r="W781" s="1"/>
  <c r="I782"/>
  <c r="W782" s="1"/>
  <c r="I783"/>
  <c r="W783" s="1"/>
  <c r="I784"/>
  <c r="W784" s="1"/>
  <c r="I785"/>
  <c r="W785" s="1"/>
  <c r="I786"/>
  <c r="W786" s="1"/>
  <c r="I787"/>
  <c r="W787" s="1"/>
  <c r="I788"/>
  <c r="W788" s="1"/>
  <c r="I789"/>
  <c r="W789" s="1"/>
  <c r="I790"/>
  <c r="W790" s="1"/>
  <c r="I791"/>
  <c r="W791" s="1"/>
  <c r="I792"/>
  <c r="W792" s="1"/>
  <c r="I793"/>
  <c r="W793" s="1"/>
  <c r="I794"/>
  <c r="W794" s="1"/>
  <c r="I795"/>
  <c r="W795" s="1"/>
  <c r="I796"/>
  <c r="W796" s="1"/>
  <c r="I797"/>
  <c r="W797" s="1"/>
  <c r="I798"/>
  <c r="W798" s="1"/>
  <c r="I799"/>
  <c r="W799" s="1"/>
  <c r="I800"/>
  <c r="W800" s="1"/>
  <c r="I801"/>
  <c r="W801" s="1"/>
  <c r="I802"/>
  <c r="W802" s="1"/>
  <c r="I803"/>
  <c r="W803" s="1"/>
  <c r="I804"/>
  <c r="W804" s="1"/>
  <c r="I805"/>
  <c r="W805" s="1"/>
  <c r="I806"/>
  <c r="W806" s="1"/>
  <c r="I807"/>
  <c r="W807" s="1"/>
  <c r="I808"/>
  <c r="W808" s="1"/>
  <c r="I809"/>
  <c r="W809" s="1"/>
  <c r="I810"/>
  <c r="W810" s="1"/>
  <c r="I811"/>
  <c r="W811" s="1"/>
  <c r="I812"/>
  <c r="W812" s="1"/>
  <c r="I813"/>
  <c r="W813" s="1"/>
  <c r="I814"/>
  <c r="W814" s="1"/>
  <c r="I815"/>
  <c r="W815" s="1"/>
  <c r="I816"/>
  <c r="W816" s="1"/>
  <c r="I817"/>
  <c r="W817" s="1"/>
  <c r="I818"/>
  <c r="W818" s="1"/>
  <c r="I819"/>
  <c r="W819" s="1"/>
  <c r="I820"/>
  <c r="W820" s="1"/>
  <c r="I821"/>
  <c r="W821" s="1"/>
  <c r="I822"/>
  <c r="W822" s="1"/>
  <c r="I823"/>
  <c r="W823" s="1"/>
  <c r="I824"/>
  <c r="W824" s="1"/>
  <c r="I825"/>
  <c r="W825" s="1"/>
  <c r="I826"/>
  <c r="W826" s="1"/>
  <c r="I827"/>
  <c r="W827" s="1"/>
  <c r="I828"/>
  <c r="W828" s="1"/>
  <c r="I829"/>
  <c r="W829" s="1"/>
  <c r="I830"/>
  <c r="W830" s="1"/>
  <c r="I831"/>
  <c r="W831" s="1"/>
  <c r="I832"/>
  <c r="W832" s="1"/>
  <c r="I833"/>
  <c r="W833" s="1"/>
  <c r="I834"/>
  <c r="W834" s="1"/>
  <c r="I835"/>
  <c r="W835" s="1"/>
  <c r="I836"/>
  <c r="W836" s="1"/>
  <c r="I837"/>
  <c r="W837" s="1"/>
  <c r="I838"/>
  <c r="W838" s="1"/>
  <c r="I839"/>
  <c r="W839" s="1"/>
  <c r="I840"/>
  <c r="W840" s="1"/>
  <c r="I841"/>
  <c r="W841" s="1"/>
  <c r="I842"/>
  <c r="W842" s="1"/>
  <c r="I843"/>
  <c r="W843" s="1"/>
  <c r="I844"/>
  <c r="W844" s="1"/>
  <c r="I845"/>
  <c r="W845" s="1"/>
  <c r="I846"/>
  <c r="W846" s="1"/>
  <c r="I847"/>
  <c r="W847" s="1"/>
  <c r="I848"/>
  <c r="W848" s="1"/>
  <c r="I849"/>
  <c r="W849" s="1"/>
  <c r="I850"/>
  <c r="W850" s="1"/>
  <c r="I851"/>
  <c r="W851" s="1"/>
  <c r="I852"/>
  <c r="W852" s="1"/>
  <c r="I853"/>
  <c r="W853" s="1"/>
  <c r="I854"/>
  <c r="W854" s="1"/>
  <c r="I855"/>
  <c r="W855" s="1"/>
  <c r="I856"/>
  <c r="W856" s="1"/>
  <c r="I857"/>
  <c r="W857" s="1"/>
  <c r="I858"/>
  <c r="W858" s="1"/>
  <c r="I859"/>
  <c r="W859" s="1"/>
  <c r="I860"/>
  <c r="W860" s="1"/>
  <c r="I861"/>
  <c r="W861" s="1"/>
  <c r="I862"/>
  <c r="W862" s="1"/>
  <c r="I863"/>
  <c r="W863" s="1"/>
  <c r="I864"/>
  <c r="W864" s="1"/>
  <c r="I865"/>
  <c r="W865" s="1"/>
  <c r="I866"/>
  <c r="W866" s="1"/>
  <c r="I867"/>
  <c r="W867" s="1"/>
  <c r="I868"/>
  <c r="W868" s="1"/>
  <c r="I869"/>
  <c r="W869" s="1"/>
  <c r="I870"/>
  <c r="W870" s="1"/>
  <c r="I871"/>
  <c r="W871" s="1"/>
  <c r="I872"/>
  <c r="W872" s="1"/>
  <c r="I873"/>
  <c r="W873" s="1"/>
  <c r="I874"/>
  <c r="W874" s="1"/>
  <c r="I875"/>
  <c r="W875" s="1"/>
  <c r="I876"/>
  <c r="W876" s="1"/>
  <c r="I877"/>
  <c r="W877" s="1"/>
  <c r="I878"/>
  <c r="W878" s="1"/>
  <c r="I879"/>
  <c r="W879" s="1"/>
  <c r="I880"/>
  <c r="W880" s="1"/>
  <c r="I881"/>
  <c r="W881" s="1"/>
  <c r="I882"/>
  <c r="W882" s="1"/>
  <c r="I883"/>
  <c r="W883" s="1"/>
  <c r="I884"/>
  <c r="W884" s="1"/>
  <c r="I885"/>
  <c r="W885" s="1"/>
  <c r="I886"/>
  <c r="W886" s="1"/>
  <c r="I887"/>
  <c r="W887" s="1"/>
  <c r="I888"/>
  <c r="W888" s="1"/>
  <c r="I889"/>
  <c r="W889" s="1"/>
  <c r="I890"/>
  <c r="W890" s="1"/>
  <c r="I891"/>
  <c r="W891" s="1"/>
  <c r="I892"/>
  <c r="W892" s="1"/>
  <c r="I893"/>
  <c r="W893" s="1"/>
  <c r="I894"/>
  <c r="W894" s="1"/>
  <c r="I895"/>
  <c r="W895" s="1"/>
  <c r="I896"/>
  <c r="W896" s="1"/>
  <c r="I897"/>
  <c r="W897" s="1"/>
  <c r="I898"/>
  <c r="W898" s="1"/>
  <c r="I899"/>
  <c r="W899" s="1"/>
  <c r="I900"/>
  <c r="W900" s="1"/>
  <c r="I901"/>
  <c r="W901" s="1"/>
  <c r="I902"/>
  <c r="W902" s="1"/>
  <c r="I903"/>
  <c r="W903" s="1"/>
  <c r="I904"/>
  <c r="W904" s="1"/>
  <c r="I905"/>
  <c r="W905" s="1"/>
  <c r="I906"/>
  <c r="W906" s="1"/>
  <c r="I907"/>
  <c r="W907" s="1"/>
  <c r="I908"/>
  <c r="W908" s="1"/>
  <c r="I909"/>
  <c r="W909" s="1"/>
  <c r="I910"/>
  <c r="W910" s="1"/>
  <c r="I911"/>
  <c r="W911" s="1"/>
  <c r="I912"/>
  <c r="W912" s="1"/>
  <c r="I913"/>
  <c r="W913" s="1"/>
  <c r="I914"/>
  <c r="W914" s="1"/>
  <c r="I915"/>
  <c r="W915" s="1"/>
  <c r="I916"/>
  <c r="W916" s="1"/>
  <c r="I917"/>
  <c r="W917" s="1"/>
  <c r="I918"/>
  <c r="W918" s="1"/>
  <c r="I919"/>
  <c r="W919" s="1"/>
  <c r="I920"/>
  <c r="W920" s="1"/>
  <c r="I921"/>
  <c r="W921" s="1"/>
  <c r="I922"/>
  <c r="W922" s="1"/>
  <c r="I923"/>
  <c r="W923" s="1"/>
  <c r="I924"/>
  <c r="W924" s="1"/>
  <c r="I925"/>
  <c r="W925" s="1"/>
  <c r="I926"/>
  <c r="W926" s="1"/>
  <c r="I927"/>
  <c r="W927" s="1"/>
  <c r="I928"/>
  <c r="W928" s="1"/>
  <c r="I929"/>
  <c r="W929" s="1"/>
  <c r="I930"/>
  <c r="W930" s="1"/>
  <c r="I931"/>
  <c r="W931" s="1"/>
  <c r="I932"/>
  <c r="W932" s="1"/>
  <c r="I933"/>
  <c r="W933" s="1"/>
  <c r="I934"/>
  <c r="W934" s="1"/>
  <c r="I935"/>
  <c r="W935" s="1"/>
  <c r="I936"/>
  <c r="W936" s="1"/>
  <c r="I937"/>
  <c r="W937" s="1"/>
  <c r="I938"/>
  <c r="W938" s="1"/>
  <c r="I939"/>
  <c r="W939" s="1"/>
  <c r="I940"/>
  <c r="W940" s="1"/>
  <c r="I941"/>
  <c r="W941" s="1"/>
  <c r="I942"/>
  <c r="W942" s="1"/>
  <c r="I943"/>
  <c r="W943" s="1"/>
  <c r="I944"/>
  <c r="W944" s="1"/>
  <c r="I945"/>
  <c r="W945" s="1"/>
  <c r="I946"/>
  <c r="W946" s="1"/>
  <c r="I947"/>
  <c r="W947" s="1"/>
  <c r="I948"/>
  <c r="W948" s="1"/>
  <c r="I949"/>
  <c r="W949" s="1"/>
  <c r="I950"/>
  <c r="W950" s="1"/>
  <c r="I951"/>
  <c r="W951" s="1"/>
  <c r="I952"/>
  <c r="W952" s="1"/>
  <c r="M21" i="4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K21"/>
  <c r="T21" s="1"/>
  <c r="K22"/>
  <c r="T22" s="1"/>
  <c r="K23"/>
  <c r="T23" s="1"/>
  <c r="K24"/>
  <c r="T24" s="1"/>
  <c r="K25"/>
  <c r="T25" s="1"/>
  <c r="K26"/>
  <c r="T26" s="1"/>
  <c r="K27"/>
  <c r="T27" s="1"/>
  <c r="K28"/>
  <c r="T28" s="1"/>
  <c r="K29"/>
  <c r="T29" s="1"/>
  <c r="K30"/>
  <c r="T30" s="1"/>
  <c r="K31"/>
  <c r="T31" s="1"/>
  <c r="K32"/>
  <c r="T32" s="1"/>
  <c r="K33"/>
  <c r="T33" s="1"/>
  <c r="K34"/>
  <c r="T34" s="1"/>
  <c r="K35"/>
  <c r="T35" s="1"/>
  <c r="K36"/>
  <c r="T36" s="1"/>
  <c r="K37"/>
  <c r="T37" s="1"/>
  <c r="K38"/>
  <c r="T38" s="1"/>
  <c r="K39"/>
  <c r="T39" s="1"/>
  <c r="K40"/>
  <c r="T40" s="1"/>
  <c r="K41"/>
  <c r="T41" s="1"/>
  <c r="K42"/>
  <c r="T42" s="1"/>
  <c r="K43"/>
  <c r="T43" s="1"/>
  <c r="K44"/>
  <c r="T44" s="1"/>
  <c r="K45"/>
  <c r="T45" s="1"/>
  <c r="K46"/>
  <c r="T46" s="1"/>
  <c r="K47"/>
  <c r="T47" s="1"/>
  <c r="K48"/>
  <c r="T48" s="1"/>
  <c r="K49"/>
  <c r="T49" s="1"/>
  <c r="K50"/>
  <c r="T50" s="1"/>
  <c r="K51"/>
  <c r="T51" s="1"/>
  <c r="K52"/>
  <c r="T52" s="1"/>
  <c r="K53"/>
  <c r="T53" s="1"/>
  <c r="K54"/>
  <c r="T54" s="1"/>
  <c r="K55"/>
  <c r="T55" s="1"/>
  <c r="K56"/>
  <c r="T56" s="1"/>
  <c r="K57"/>
  <c r="T57" s="1"/>
  <c r="K58"/>
  <c r="T58" s="1"/>
  <c r="K59"/>
  <c r="T59" s="1"/>
  <c r="K60"/>
  <c r="T60" s="1"/>
  <c r="K61"/>
  <c r="T61" s="1"/>
  <c r="K62"/>
  <c r="T62" s="1"/>
  <c r="K63"/>
  <c r="T63" s="1"/>
  <c r="K64"/>
  <c r="T64" s="1"/>
  <c r="K65"/>
  <c r="T65" s="1"/>
  <c r="K66"/>
  <c r="T66" s="1"/>
  <c r="K67"/>
  <c r="T67" s="1"/>
  <c r="K68"/>
  <c r="T68" s="1"/>
  <c r="K69"/>
  <c r="T69" s="1"/>
  <c r="K70"/>
  <c r="T70" s="1"/>
  <c r="K71"/>
  <c r="T71" s="1"/>
  <c r="K72"/>
  <c r="T72" s="1"/>
  <c r="K73"/>
  <c r="T73" s="1"/>
  <c r="K74"/>
  <c r="T74" s="1"/>
  <c r="K75"/>
  <c r="K76"/>
  <c r="T76" s="1"/>
  <c r="K77"/>
  <c r="T77" s="1"/>
  <c r="K78"/>
  <c r="T78" s="1"/>
  <c r="K79"/>
  <c r="T79" s="1"/>
  <c r="K80"/>
  <c r="T80" s="1"/>
  <c r="K81"/>
  <c r="T81" s="1"/>
  <c r="K82"/>
  <c r="T82" s="1"/>
  <c r="K83"/>
  <c r="T83" s="1"/>
  <c r="K84"/>
  <c r="T84" s="1"/>
  <c r="K85"/>
  <c r="T85" s="1"/>
  <c r="K86"/>
  <c r="T86" s="1"/>
  <c r="K87"/>
  <c r="T87" s="1"/>
  <c r="K88"/>
  <c r="T88" s="1"/>
  <c r="K89"/>
  <c r="T89" s="1"/>
  <c r="K90"/>
  <c r="T90" s="1"/>
  <c r="K91"/>
  <c r="T91" s="1"/>
  <c r="K92"/>
  <c r="T92" s="1"/>
  <c r="K93"/>
  <c r="T93" s="1"/>
  <c r="K94"/>
  <c r="T94" s="1"/>
  <c r="K95"/>
  <c r="T95" s="1"/>
  <c r="K96"/>
  <c r="T96" s="1"/>
  <c r="K97"/>
  <c r="T97" s="1"/>
  <c r="K98"/>
  <c r="T98" s="1"/>
  <c r="K99"/>
  <c r="T99"/>
  <c r="K100"/>
  <c r="T100" s="1"/>
  <c r="K101"/>
  <c r="T101" s="1"/>
  <c r="K102"/>
  <c r="T102" s="1"/>
  <c r="K103"/>
  <c r="T103" s="1"/>
  <c r="K104"/>
  <c r="T104" s="1"/>
  <c r="K105"/>
  <c r="T105" s="1"/>
  <c r="K106"/>
  <c r="T106" s="1"/>
  <c r="K107"/>
  <c r="T107" s="1"/>
  <c r="K108"/>
  <c r="T108" s="1"/>
  <c r="K109"/>
  <c r="T109" s="1"/>
  <c r="K110"/>
  <c r="T110" s="1"/>
  <c r="K111"/>
  <c r="T111" s="1"/>
  <c r="K112"/>
  <c r="T112" s="1"/>
  <c r="K113"/>
  <c r="T113" s="1"/>
  <c r="K114"/>
  <c r="T114" s="1"/>
  <c r="K115"/>
  <c r="T115" s="1"/>
  <c r="K116"/>
  <c r="T116" s="1"/>
  <c r="K117"/>
  <c r="T117" s="1"/>
  <c r="K118"/>
  <c r="T118" s="1"/>
  <c r="K119"/>
  <c r="T119" s="1"/>
  <c r="K120"/>
  <c r="T120" s="1"/>
  <c r="K121"/>
  <c r="T121" s="1"/>
  <c r="K122"/>
  <c r="T122" s="1"/>
  <c r="K123"/>
  <c r="T123" s="1"/>
  <c r="K124"/>
  <c r="T124" s="1"/>
  <c r="K125"/>
  <c r="T125" s="1"/>
  <c r="K126"/>
  <c r="T126" s="1"/>
  <c r="K127"/>
  <c r="T127" s="1"/>
  <c r="K128"/>
  <c r="T128" s="1"/>
  <c r="K129"/>
  <c r="T129" s="1"/>
  <c r="K130"/>
  <c r="T130" s="1"/>
  <c r="K131"/>
  <c r="T131" s="1"/>
  <c r="K132"/>
  <c r="T132" s="1"/>
  <c r="K133"/>
  <c r="T133" s="1"/>
  <c r="K134"/>
  <c r="T134" s="1"/>
  <c r="K135"/>
  <c r="T135" s="1"/>
  <c r="K136"/>
  <c r="T136" s="1"/>
  <c r="K137"/>
  <c r="T137" s="1"/>
  <c r="K138"/>
  <c r="T138" s="1"/>
  <c r="K139"/>
  <c r="T139" s="1"/>
  <c r="K140"/>
  <c r="T140" s="1"/>
  <c r="K141"/>
  <c r="T141" s="1"/>
  <c r="K142"/>
  <c r="T142" s="1"/>
  <c r="K143"/>
  <c r="T143" s="1"/>
  <c r="K144"/>
  <c r="T144" s="1"/>
  <c r="K145"/>
  <c r="T145" s="1"/>
  <c r="K146"/>
  <c r="T146" s="1"/>
  <c r="K147"/>
  <c r="T147" s="1"/>
  <c r="K148"/>
  <c r="T148" s="1"/>
  <c r="K149"/>
  <c r="T149" s="1"/>
  <c r="K150"/>
  <c r="T150" s="1"/>
  <c r="K151"/>
  <c r="T151" s="1"/>
  <c r="K152"/>
  <c r="T152" s="1"/>
  <c r="K153"/>
  <c r="T153" s="1"/>
  <c r="K154"/>
  <c r="T154" s="1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J21"/>
  <c r="S21" s="1"/>
  <c r="J22"/>
  <c r="S22" s="1"/>
  <c r="J23"/>
  <c r="S23" s="1"/>
  <c r="J24"/>
  <c r="S24" s="1"/>
  <c r="J25"/>
  <c r="S25" s="1"/>
  <c r="J26"/>
  <c r="S26" s="1"/>
  <c r="J27"/>
  <c r="S27" s="1"/>
  <c r="J28"/>
  <c r="S28" s="1"/>
  <c r="J29"/>
  <c r="S29" s="1"/>
  <c r="J30"/>
  <c r="S30" s="1"/>
  <c r="J31"/>
  <c r="S31" s="1"/>
  <c r="J32"/>
  <c r="S32" s="1"/>
  <c r="J33"/>
  <c r="S33" s="1"/>
  <c r="J34"/>
  <c r="S34" s="1"/>
  <c r="J35"/>
  <c r="S35" s="1"/>
  <c r="J36"/>
  <c r="S36" s="1"/>
  <c r="J37"/>
  <c r="S37" s="1"/>
  <c r="J38"/>
  <c r="S38" s="1"/>
  <c r="J39"/>
  <c r="S39" s="1"/>
  <c r="J40"/>
  <c r="S40" s="1"/>
  <c r="J41"/>
  <c r="S41" s="1"/>
  <c r="J42"/>
  <c r="S42" s="1"/>
  <c r="J43"/>
  <c r="S43" s="1"/>
  <c r="J44"/>
  <c r="S44" s="1"/>
  <c r="J45"/>
  <c r="S45" s="1"/>
  <c r="J46"/>
  <c r="S46" s="1"/>
  <c r="J47"/>
  <c r="S47" s="1"/>
  <c r="J48"/>
  <c r="S48" s="1"/>
  <c r="J49"/>
  <c r="S49" s="1"/>
  <c r="J50"/>
  <c r="S50" s="1"/>
  <c r="J51"/>
  <c r="S51" s="1"/>
  <c r="J52"/>
  <c r="S52" s="1"/>
  <c r="J53"/>
  <c r="S53" s="1"/>
  <c r="J54"/>
  <c r="S54" s="1"/>
  <c r="J55"/>
  <c r="S55" s="1"/>
  <c r="J56"/>
  <c r="S56"/>
  <c r="J57"/>
  <c r="S57" s="1"/>
  <c r="J58"/>
  <c r="S58" s="1"/>
  <c r="J59"/>
  <c r="S59" s="1"/>
  <c r="J60"/>
  <c r="S60" s="1"/>
  <c r="J61"/>
  <c r="S61" s="1"/>
  <c r="J62"/>
  <c r="S62" s="1"/>
  <c r="J63"/>
  <c r="S63" s="1"/>
  <c r="J64"/>
  <c r="J65"/>
  <c r="S65" s="1"/>
  <c r="J66"/>
  <c r="S66" s="1"/>
  <c r="J67"/>
  <c r="S67" s="1"/>
  <c r="J68"/>
  <c r="S68" s="1"/>
  <c r="J69"/>
  <c r="S69" s="1"/>
  <c r="J70"/>
  <c r="S70" s="1"/>
  <c r="J71"/>
  <c r="S71" s="1"/>
  <c r="J72"/>
  <c r="S72" s="1"/>
  <c r="J73"/>
  <c r="S73" s="1"/>
  <c r="J74"/>
  <c r="S74" s="1"/>
  <c r="J75"/>
  <c r="S75" s="1"/>
  <c r="J76"/>
  <c r="S76" s="1"/>
  <c r="J77"/>
  <c r="S77" s="1"/>
  <c r="J78"/>
  <c r="S78" s="1"/>
  <c r="J79"/>
  <c r="S79" s="1"/>
  <c r="J80"/>
  <c r="S80" s="1"/>
  <c r="J81"/>
  <c r="S81" s="1"/>
  <c r="J82"/>
  <c r="S82" s="1"/>
  <c r="J83"/>
  <c r="S83" s="1"/>
  <c r="J84"/>
  <c r="S84" s="1"/>
  <c r="J85"/>
  <c r="S85" s="1"/>
  <c r="J86"/>
  <c r="S86" s="1"/>
  <c r="J87"/>
  <c r="S87" s="1"/>
  <c r="J88"/>
  <c r="S88" s="1"/>
  <c r="J89"/>
  <c r="S89" s="1"/>
  <c r="J90"/>
  <c r="S90" s="1"/>
  <c r="J91"/>
  <c r="S91" s="1"/>
  <c r="J92"/>
  <c r="S92" s="1"/>
  <c r="J93"/>
  <c r="S93" s="1"/>
  <c r="J94"/>
  <c r="S94" s="1"/>
  <c r="J95"/>
  <c r="S95" s="1"/>
  <c r="J96"/>
  <c r="S96" s="1"/>
  <c r="J97"/>
  <c r="S97" s="1"/>
  <c r="J98"/>
  <c r="S98" s="1"/>
  <c r="J99"/>
  <c r="S99" s="1"/>
  <c r="J100"/>
  <c r="S100" s="1"/>
  <c r="J101"/>
  <c r="S101" s="1"/>
  <c r="J102"/>
  <c r="S102" s="1"/>
  <c r="J103"/>
  <c r="S103" s="1"/>
  <c r="J104"/>
  <c r="S104" s="1"/>
  <c r="J105"/>
  <c r="S105" s="1"/>
  <c r="J106"/>
  <c r="S106" s="1"/>
  <c r="J107"/>
  <c r="S107" s="1"/>
  <c r="J108"/>
  <c r="S108" s="1"/>
  <c r="J109"/>
  <c r="S109" s="1"/>
  <c r="J110"/>
  <c r="S110" s="1"/>
  <c r="J111"/>
  <c r="S111" s="1"/>
  <c r="J112"/>
  <c r="S112" s="1"/>
  <c r="J113"/>
  <c r="S113" s="1"/>
  <c r="J114"/>
  <c r="S114" s="1"/>
  <c r="J115"/>
  <c r="S115" s="1"/>
  <c r="J116"/>
  <c r="S116" s="1"/>
  <c r="J117"/>
  <c r="S117" s="1"/>
  <c r="J118"/>
  <c r="S118" s="1"/>
  <c r="J119"/>
  <c r="S119" s="1"/>
  <c r="J120"/>
  <c r="S120" s="1"/>
  <c r="J121"/>
  <c r="S121" s="1"/>
  <c r="J122"/>
  <c r="S122" s="1"/>
  <c r="J123"/>
  <c r="S123" s="1"/>
  <c r="J124"/>
  <c r="S124" s="1"/>
  <c r="J125"/>
  <c r="S125" s="1"/>
  <c r="J126"/>
  <c r="S126" s="1"/>
  <c r="J127"/>
  <c r="S127" s="1"/>
  <c r="J128"/>
  <c r="S128" s="1"/>
  <c r="J129"/>
  <c r="S129" s="1"/>
  <c r="J130"/>
  <c r="S130" s="1"/>
  <c r="J131"/>
  <c r="S131" s="1"/>
  <c r="J132"/>
  <c r="J133"/>
  <c r="S133" s="1"/>
  <c r="J134"/>
  <c r="S134" s="1"/>
  <c r="J135"/>
  <c r="S135" s="1"/>
  <c r="J136"/>
  <c r="S136" s="1"/>
  <c r="J137"/>
  <c r="S137" s="1"/>
  <c r="J138"/>
  <c r="S138" s="1"/>
  <c r="J139"/>
  <c r="S139" s="1"/>
  <c r="J140"/>
  <c r="S140" s="1"/>
  <c r="J141"/>
  <c r="S141" s="1"/>
  <c r="J142"/>
  <c r="S142" s="1"/>
  <c r="J143"/>
  <c r="S143" s="1"/>
  <c r="J144"/>
  <c r="S144" s="1"/>
  <c r="J145"/>
  <c r="S145" s="1"/>
  <c r="J146"/>
  <c r="S146" s="1"/>
  <c r="J147"/>
  <c r="S147" s="1"/>
  <c r="J148"/>
  <c r="S148" s="1"/>
  <c r="J149"/>
  <c r="S149" s="1"/>
  <c r="J150"/>
  <c r="S150" s="1"/>
  <c r="J151"/>
  <c r="S151" s="1"/>
  <c r="J152"/>
  <c r="S152" s="1"/>
  <c r="J153"/>
  <c r="S153" s="1"/>
  <c r="J154"/>
  <c r="S154" s="1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I21"/>
  <c r="R21" s="1"/>
  <c r="I22"/>
  <c r="I23"/>
  <c r="R23" s="1"/>
  <c r="I24"/>
  <c r="R24" s="1"/>
  <c r="I25"/>
  <c r="R25" s="1"/>
  <c r="I26"/>
  <c r="R26" s="1"/>
  <c r="I27"/>
  <c r="R27" s="1"/>
  <c r="I28"/>
  <c r="R28" s="1"/>
  <c r="I29"/>
  <c r="R29" s="1"/>
  <c r="I30"/>
  <c r="R30" s="1"/>
  <c r="I31"/>
  <c r="R31" s="1"/>
  <c r="I32"/>
  <c r="R32" s="1"/>
  <c r="I33"/>
  <c r="R33" s="1"/>
  <c r="I34"/>
  <c r="R34" s="1"/>
  <c r="I35"/>
  <c r="R35" s="1"/>
  <c r="I36"/>
  <c r="I37"/>
  <c r="R37" s="1"/>
  <c r="I38"/>
  <c r="R38" s="1"/>
  <c r="I39"/>
  <c r="R39" s="1"/>
  <c r="I40"/>
  <c r="I41"/>
  <c r="R41" s="1"/>
  <c r="I42"/>
  <c r="R42" s="1"/>
  <c r="I43"/>
  <c r="R43" s="1"/>
  <c r="I44"/>
  <c r="R44" s="1"/>
  <c r="I45"/>
  <c r="R45" s="1"/>
  <c r="I46"/>
  <c r="R46" s="1"/>
  <c r="I47"/>
  <c r="R47" s="1"/>
  <c r="I48"/>
  <c r="R48" s="1"/>
  <c r="I49"/>
  <c r="R49" s="1"/>
  <c r="I50"/>
  <c r="R50" s="1"/>
  <c r="I51"/>
  <c r="R51" s="1"/>
  <c r="I52"/>
  <c r="R52" s="1"/>
  <c r="I53"/>
  <c r="R53" s="1"/>
  <c r="I54"/>
  <c r="R54" s="1"/>
  <c r="I55"/>
  <c r="I56"/>
  <c r="R56" s="1"/>
  <c r="I57"/>
  <c r="R57" s="1"/>
  <c r="I58"/>
  <c r="R58" s="1"/>
  <c r="I59"/>
  <c r="R59" s="1"/>
  <c r="I60"/>
  <c r="R60" s="1"/>
  <c r="I61"/>
  <c r="R61" s="1"/>
  <c r="I62"/>
  <c r="I63"/>
  <c r="R63" s="1"/>
  <c r="I64"/>
  <c r="I65"/>
  <c r="R65" s="1"/>
  <c r="I66"/>
  <c r="R66" s="1"/>
  <c r="I67"/>
  <c r="R67" s="1"/>
  <c r="I68"/>
  <c r="I69"/>
  <c r="R69" s="1"/>
  <c r="I70"/>
  <c r="R70" s="1"/>
  <c r="I71"/>
  <c r="R71" s="1"/>
  <c r="I72"/>
  <c r="R72" s="1"/>
  <c r="I73"/>
  <c r="R73" s="1"/>
  <c r="I74"/>
  <c r="R74" s="1"/>
  <c r="I75"/>
  <c r="R75" s="1"/>
  <c r="I76"/>
  <c r="R76" s="1"/>
  <c r="I77"/>
  <c r="R77" s="1"/>
  <c r="I78"/>
  <c r="R78" s="1"/>
  <c r="I79"/>
  <c r="R79" s="1"/>
  <c r="I80"/>
  <c r="R80" s="1"/>
  <c r="I81"/>
  <c r="R81" s="1"/>
  <c r="I82"/>
  <c r="R82" s="1"/>
  <c r="I83"/>
  <c r="R83" s="1"/>
  <c r="I84"/>
  <c r="R84" s="1"/>
  <c r="I85"/>
  <c r="R85" s="1"/>
  <c r="I86"/>
  <c r="R86" s="1"/>
  <c r="I87"/>
  <c r="R87" s="1"/>
  <c r="I88"/>
  <c r="R88" s="1"/>
  <c r="I89"/>
  <c r="R89" s="1"/>
  <c r="I90"/>
  <c r="R90" s="1"/>
  <c r="I91"/>
  <c r="R91" s="1"/>
  <c r="I92"/>
  <c r="R92" s="1"/>
  <c r="I93"/>
  <c r="R93" s="1"/>
  <c r="I94"/>
  <c r="R94" s="1"/>
  <c r="I95"/>
  <c r="R95" s="1"/>
  <c r="I96"/>
  <c r="R96" s="1"/>
  <c r="I97"/>
  <c r="R97" s="1"/>
  <c r="I98"/>
  <c r="R98" s="1"/>
  <c r="I99"/>
  <c r="R99" s="1"/>
  <c r="I100"/>
  <c r="R100" s="1"/>
  <c r="I101"/>
  <c r="R101" s="1"/>
  <c r="I102"/>
  <c r="R102" s="1"/>
  <c r="I103"/>
  <c r="R103" s="1"/>
  <c r="I104"/>
  <c r="R104" s="1"/>
  <c r="I105"/>
  <c r="R105" s="1"/>
  <c r="I106"/>
  <c r="R106" s="1"/>
  <c r="I107"/>
  <c r="R107" s="1"/>
  <c r="I108"/>
  <c r="R108" s="1"/>
  <c r="I109"/>
  <c r="L109" s="1"/>
  <c r="I110"/>
  <c r="R110" s="1"/>
  <c r="I111"/>
  <c r="R111" s="1"/>
  <c r="I112"/>
  <c r="I113"/>
  <c r="R113" s="1"/>
  <c r="I114"/>
  <c r="I115"/>
  <c r="L115" s="1"/>
  <c r="I116"/>
  <c r="R116" s="1"/>
  <c r="I117"/>
  <c r="R117" s="1"/>
  <c r="I118"/>
  <c r="I119"/>
  <c r="R119" s="1"/>
  <c r="I120"/>
  <c r="R120" s="1"/>
  <c r="I121"/>
  <c r="R121" s="1"/>
  <c r="I122"/>
  <c r="R122" s="1"/>
  <c r="I123"/>
  <c r="R123" s="1"/>
  <c r="I124"/>
  <c r="R124" s="1"/>
  <c r="I125"/>
  <c r="R125" s="1"/>
  <c r="I126"/>
  <c r="R126" s="1"/>
  <c r="I127"/>
  <c r="R127" s="1"/>
  <c r="I128"/>
  <c r="R128" s="1"/>
  <c r="I129"/>
  <c r="R129" s="1"/>
  <c r="I130"/>
  <c r="R130" s="1"/>
  <c r="I131"/>
  <c r="R131" s="1"/>
  <c r="I132"/>
  <c r="R132" s="1"/>
  <c r="I133"/>
  <c r="R133" s="1"/>
  <c r="I134"/>
  <c r="R134" s="1"/>
  <c r="I135"/>
  <c r="R135" s="1"/>
  <c r="I136"/>
  <c r="R136" s="1"/>
  <c r="I137"/>
  <c r="I138"/>
  <c r="R138" s="1"/>
  <c r="I139"/>
  <c r="R139" s="1"/>
  <c r="I140"/>
  <c r="R140" s="1"/>
  <c r="I141"/>
  <c r="R141" s="1"/>
  <c r="I142"/>
  <c r="R142" s="1"/>
  <c r="I143"/>
  <c r="R143" s="1"/>
  <c r="I144"/>
  <c r="R144" s="1"/>
  <c r="I145"/>
  <c r="R145" s="1"/>
  <c r="I146"/>
  <c r="R146" s="1"/>
  <c r="I147"/>
  <c r="R147" s="1"/>
  <c r="I148"/>
  <c r="R148" s="1"/>
  <c r="I149"/>
  <c r="R149" s="1"/>
  <c r="I150"/>
  <c r="R150" s="1"/>
  <c r="I151"/>
  <c r="R151" s="1"/>
  <c r="I152"/>
  <c r="R152" s="1"/>
  <c r="I153"/>
  <c r="R153" s="1"/>
  <c r="I154"/>
  <c r="R154" s="1"/>
  <c r="R155"/>
  <c r="R156"/>
  <c r="R158"/>
  <c r="R159"/>
  <c r="R160"/>
  <c r="R162"/>
  <c r="R163"/>
  <c r="R164"/>
  <c r="R166"/>
  <c r="R167"/>
  <c r="R168"/>
  <c r="R170"/>
  <c r="R171"/>
  <c r="R172"/>
  <c r="R174"/>
  <c r="R175"/>
  <c r="R176"/>
  <c r="R178"/>
  <c r="R179"/>
  <c r="R180"/>
  <c r="R182"/>
  <c r="R183"/>
  <c r="R184"/>
  <c r="R186"/>
  <c r="R187"/>
  <c r="R188"/>
  <c r="R190"/>
  <c r="R191"/>
  <c r="R192"/>
  <c r="R194"/>
  <c r="R195"/>
  <c r="R196"/>
  <c r="R198"/>
  <c r="R199"/>
  <c r="R200"/>
  <c r="R202"/>
  <c r="R203"/>
  <c r="R204"/>
  <c r="R206"/>
  <c r="R207"/>
  <c r="R208"/>
  <c r="R210"/>
  <c r="R211"/>
  <c r="R212"/>
  <c r="R214"/>
  <c r="R215"/>
  <c r="R216"/>
  <c r="R218"/>
  <c r="R219"/>
  <c r="R220"/>
  <c r="R222"/>
  <c r="R223"/>
  <c r="R224"/>
  <c r="R226"/>
  <c r="R227"/>
  <c r="R228"/>
  <c r="R230"/>
  <c r="R231"/>
  <c r="R232"/>
  <c r="R234"/>
  <c r="R235"/>
  <c r="R236"/>
  <c r="R238"/>
  <c r="R239"/>
  <c r="R240"/>
  <c r="R242"/>
  <c r="R243"/>
  <c r="R244"/>
  <c r="R246"/>
  <c r="R247"/>
  <c r="R248"/>
  <c r="R250"/>
  <c r="R251"/>
  <c r="R252"/>
  <c r="R254"/>
  <c r="R255"/>
  <c r="R256"/>
  <c r="R258"/>
  <c r="R259"/>
  <c r="R260"/>
  <c r="R262"/>
  <c r="R263"/>
  <c r="R264"/>
  <c r="R266"/>
  <c r="R267"/>
  <c r="R268"/>
  <c r="R270"/>
  <c r="R271"/>
  <c r="R272"/>
  <c r="R274"/>
  <c r="R275"/>
  <c r="R276"/>
  <c r="R278"/>
  <c r="R279"/>
  <c r="R280"/>
  <c r="R282"/>
  <c r="R283"/>
  <c r="R284"/>
  <c r="M17"/>
  <c r="M18"/>
  <c r="M19"/>
  <c r="M20"/>
  <c r="K9"/>
  <c r="T9" s="1"/>
  <c r="K10"/>
  <c r="T10" s="1"/>
  <c r="K11"/>
  <c r="T11" s="1"/>
  <c r="K12"/>
  <c r="T12" s="1"/>
  <c r="K13"/>
  <c r="T13" s="1"/>
  <c r="K14"/>
  <c r="T14" s="1"/>
  <c r="K15"/>
  <c r="T15" s="1"/>
  <c r="K16"/>
  <c r="T16" s="1"/>
  <c r="K17"/>
  <c r="T17" s="1"/>
  <c r="K18"/>
  <c r="T18" s="1"/>
  <c r="K19"/>
  <c r="T19" s="1"/>
  <c r="K20"/>
  <c r="T20" s="1"/>
  <c r="J9"/>
  <c r="S9" s="1"/>
  <c r="J10"/>
  <c r="S10" s="1"/>
  <c r="J11"/>
  <c r="S11" s="1"/>
  <c r="J12"/>
  <c r="S12" s="1"/>
  <c r="J13"/>
  <c r="S13" s="1"/>
  <c r="J14"/>
  <c r="S14" s="1"/>
  <c r="J15"/>
  <c r="S15" s="1"/>
  <c r="J16"/>
  <c r="S16" s="1"/>
  <c r="J17"/>
  <c r="S17" s="1"/>
  <c r="J18"/>
  <c r="S18" s="1"/>
  <c r="J19"/>
  <c r="S19" s="1"/>
  <c r="J20"/>
  <c r="S20" s="1"/>
  <c r="C11" i="11"/>
  <c r="I9" i="4"/>
  <c r="R9" s="1"/>
  <c r="I10"/>
  <c r="R10" s="1"/>
  <c r="I11"/>
  <c r="R11" s="1"/>
  <c r="I12"/>
  <c r="R12" s="1"/>
  <c r="M12"/>
  <c r="I13"/>
  <c r="R13" s="1"/>
  <c r="I14"/>
  <c r="R14" s="1"/>
  <c r="I15"/>
  <c r="R15" s="1"/>
  <c r="M15"/>
  <c r="I16"/>
  <c r="R16" s="1"/>
  <c r="I17"/>
  <c r="R17" s="1"/>
  <c r="I18"/>
  <c r="R18" s="1"/>
  <c r="I19"/>
  <c r="R19" s="1"/>
  <c r="I20"/>
  <c r="R20" s="1"/>
  <c r="R285"/>
  <c r="R281"/>
  <c r="R277"/>
  <c r="R273"/>
  <c r="R269"/>
  <c r="R265"/>
  <c r="R261"/>
  <c r="R257"/>
  <c r="R253"/>
  <c r="R249"/>
  <c r="R245"/>
  <c r="R241"/>
  <c r="R237"/>
  <c r="R233"/>
  <c r="R229"/>
  <c r="R225"/>
  <c r="R221"/>
  <c r="R217"/>
  <c r="R213"/>
  <c r="R209"/>
  <c r="R205"/>
  <c r="R201"/>
  <c r="R197"/>
  <c r="R193"/>
  <c r="R189"/>
  <c r="R185"/>
  <c r="R181"/>
  <c r="R177"/>
  <c r="R173"/>
  <c r="R169"/>
  <c r="R165"/>
  <c r="R161"/>
  <c r="R157"/>
  <c r="R137"/>
  <c r="R114"/>
  <c r="R64"/>
  <c r="L83"/>
  <c r="T75"/>
  <c r="R118"/>
  <c r="M16"/>
  <c r="R36"/>
  <c r="R40"/>
  <c r="L66" i="9"/>
  <c r="M66"/>
  <c r="L63"/>
  <c r="M63"/>
  <c r="L62"/>
  <c r="M62"/>
  <c r="L61"/>
  <c r="M61"/>
  <c r="L72"/>
  <c r="M72"/>
  <c r="W52"/>
  <c r="L52"/>
  <c r="M52" s="1"/>
  <c r="L60"/>
  <c r="M60"/>
  <c r="L58"/>
  <c r="M58" s="1"/>
  <c r="L76"/>
  <c r="M76"/>
  <c r="L74"/>
  <c r="M74"/>
  <c r="L77"/>
  <c r="M77"/>
  <c r="L86"/>
  <c r="M86"/>
  <c r="L64"/>
  <c r="M64"/>
  <c r="L80"/>
  <c r="M80"/>
  <c r="L75"/>
  <c r="M75"/>
  <c r="L79"/>
  <c r="L69"/>
  <c r="M69"/>
  <c r="L91"/>
  <c r="M91"/>
  <c r="Y70"/>
  <c r="L68"/>
  <c r="M68"/>
  <c r="L82"/>
  <c r="M82"/>
  <c r="L78"/>
  <c r="M78"/>
  <c r="M79"/>
  <c r="L84"/>
  <c r="M84"/>
  <c r="L67"/>
  <c r="M67"/>
  <c r="L71"/>
  <c r="M71"/>
  <c r="L85"/>
  <c r="M85"/>
  <c r="L48"/>
  <c r="M48" s="1"/>
  <c r="L44"/>
  <c r="M44" s="1"/>
  <c r="L83"/>
  <c r="M83"/>
  <c r="W59"/>
  <c r="L59"/>
  <c r="M59"/>
  <c r="L57"/>
  <c r="M57" s="1"/>
  <c r="L95"/>
  <c r="M95"/>
  <c r="L97"/>
  <c r="M97"/>
  <c r="L99"/>
  <c r="M99"/>
  <c r="L98"/>
  <c r="M98"/>
  <c r="L96"/>
  <c r="M96"/>
  <c r="M14" i="4"/>
  <c r="L89" i="9"/>
  <c r="M89"/>
  <c r="L113"/>
  <c r="M113"/>
  <c r="L111"/>
  <c r="M111"/>
  <c r="L104"/>
  <c r="M104"/>
  <c r="L117"/>
  <c r="M117"/>
  <c r="L109"/>
  <c r="M109"/>
  <c r="L110"/>
  <c r="M110"/>
  <c r="M13" i="4"/>
  <c r="L105" i="9"/>
  <c r="M105"/>
  <c r="L94"/>
  <c r="M94"/>
  <c r="L101"/>
  <c r="M101"/>
  <c r="L112"/>
  <c r="M112"/>
  <c r="L27"/>
  <c r="M27" s="1"/>
  <c r="L56"/>
  <c r="M56" s="1"/>
  <c r="W87"/>
  <c r="L87"/>
  <c r="M87"/>
  <c r="L73"/>
  <c r="M73"/>
  <c r="L106"/>
  <c r="M106"/>
  <c r="L108"/>
  <c r="M108"/>
  <c r="L25"/>
  <c r="M25" s="1"/>
  <c r="L42"/>
  <c r="M42" s="1"/>
  <c r="L21"/>
  <c r="M21" s="1"/>
  <c r="L34"/>
  <c r="M34" s="1"/>
  <c r="L35"/>
  <c r="M35" s="1"/>
  <c r="L19"/>
  <c r="M19" s="1"/>
  <c r="L22"/>
  <c r="M22" s="1"/>
  <c r="L30"/>
  <c r="M30" s="1"/>
  <c r="L38"/>
  <c r="M38" s="1"/>
  <c r="L15"/>
  <c r="M15" s="1"/>
  <c r="L37"/>
  <c r="M37" s="1"/>
  <c r="L39"/>
  <c r="M39" s="1"/>
  <c r="L32"/>
  <c r="M32" s="1"/>
  <c r="L33"/>
  <c r="M33" s="1"/>
  <c r="L28"/>
  <c r="M28" s="1"/>
  <c r="B23" i="11"/>
  <c r="D23" s="1"/>
  <c r="Y4" i="9"/>
  <c r="AD5"/>
  <c r="E13" i="11"/>
  <c r="L6" i="9"/>
  <c r="M6" s="1"/>
  <c r="W4"/>
  <c r="AB5"/>
  <c r="C13" i="11"/>
  <c r="L4" i="9"/>
  <c r="M4" s="1"/>
  <c r="L7"/>
  <c r="M7" s="1"/>
  <c r="D11" i="11"/>
  <c r="B22"/>
  <c r="D22" s="1"/>
  <c r="E11"/>
  <c r="L50" i="4" l="1"/>
  <c r="L76"/>
  <c r="L114"/>
  <c r="L66"/>
  <c r="L64"/>
  <c r="L7"/>
  <c r="M7" s="1"/>
  <c r="L23" i="9"/>
  <c r="M23" s="1"/>
  <c r="L24"/>
  <c r="M24" s="1"/>
  <c r="L20"/>
  <c r="M20" s="1"/>
  <c r="L145" i="4"/>
  <c r="S6"/>
  <c r="R109"/>
  <c r="R4"/>
  <c r="L118"/>
  <c r="L69"/>
  <c r="L41"/>
  <c r="R115"/>
  <c r="L113"/>
  <c r="L8" i="9"/>
  <c r="L10"/>
  <c r="M10" s="1"/>
  <c r="L17"/>
  <c r="M17" s="1"/>
  <c r="L31"/>
  <c r="M31" s="1"/>
  <c r="L47"/>
  <c r="M47" s="1"/>
  <c r="L14"/>
  <c r="M14" s="1"/>
  <c r="L12"/>
  <c r="M12" s="1"/>
  <c r="W6"/>
  <c r="AB4" s="1"/>
  <c r="L16"/>
  <c r="M16" s="1"/>
  <c r="L43"/>
  <c r="M43" s="1"/>
  <c r="L26"/>
  <c r="M26" s="1"/>
  <c r="L5"/>
  <c r="S5" s="1"/>
  <c r="L86" i="4"/>
  <c r="L102"/>
  <c r="L22"/>
  <c r="L99"/>
  <c r="L111"/>
  <c r="L126"/>
  <c r="L116"/>
  <c r="L112"/>
  <c r="L65"/>
  <c r="L132"/>
  <c r="L135"/>
  <c r="L151"/>
  <c r="L144"/>
  <c r="L127"/>
  <c r="L31"/>
  <c r="L96"/>
  <c r="L141"/>
  <c r="L89"/>
  <c r="L77"/>
  <c r="L137"/>
  <c r="L68"/>
  <c r="L40"/>
  <c r="L36"/>
  <c r="L110"/>
  <c r="L55"/>
  <c r="L24"/>
  <c r="L26"/>
  <c r="L147"/>
  <c r="L92"/>
  <c r="L142"/>
  <c r="L136"/>
  <c r="R22"/>
  <c r="L79"/>
  <c r="L16"/>
  <c r="L148"/>
  <c r="L130"/>
  <c r="L81"/>
  <c r="L51"/>
  <c r="L94"/>
  <c r="L143"/>
  <c r="L87"/>
  <c r="L150"/>
  <c r="L90"/>
  <c r="L84"/>
  <c r="L82"/>
  <c r="L62"/>
  <c r="L58"/>
  <c r="L34"/>
  <c r="L32"/>
  <c r="L139"/>
  <c r="L121"/>
  <c r="L120"/>
  <c r="L123"/>
  <c r="L78"/>
  <c r="L101"/>
  <c r="L28"/>
  <c r="L23"/>
  <c r="L14"/>
  <c r="L61"/>
  <c r="L104"/>
  <c r="L11"/>
  <c r="M11" s="1"/>
  <c r="L95"/>
  <c r="L67"/>
  <c r="R112"/>
  <c r="L129"/>
  <c r="L75"/>
  <c r="L91"/>
  <c r="L131"/>
  <c r="L35"/>
  <c r="L63"/>
  <c r="L85"/>
  <c r="L108"/>
  <c r="L140"/>
  <c r="L30"/>
  <c r="L47"/>
  <c r="L71"/>
  <c r="L103"/>
  <c r="L134"/>
  <c r="L39"/>
  <c r="L33"/>
  <c r="L17"/>
  <c r="L146"/>
  <c r="L117"/>
  <c r="L97"/>
  <c r="L73"/>
  <c r="L57"/>
  <c r="R55"/>
  <c r="L38"/>
  <c r="S132"/>
  <c r="S64"/>
  <c r="L11" i="9"/>
  <c r="M11" s="1"/>
  <c r="L13" i="4"/>
  <c r="L48"/>
  <c r="L18"/>
  <c r="L100"/>
  <c r="L43"/>
  <c r="R62"/>
  <c r="L133"/>
  <c r="L9"/>
  <c r="M9" s="1"/>
  <c r="R68"/>
  <c r="L53"/>
  <c r="L124"/>
  <c r="L44"/>
  <c r="L98"/>
  <c r="L128"/>
  <c r="L49"/>
  <c r="L154"/>
  <c r="L122"/>
  <c r="L74"/>
  <c r="L72"/>
  <c r="L56"/>
  <c r="L54"/>
  <c r="L18" i="9"/>
  <c r="M18" s="1"/>
  <c r="L88" i="4"/>
  <c r="L59"/>
  <c r="L27"/>
  <c r="L60"/>
  <c r="L46"/>
  <c r="L70"/>
  <c r="L125"/>
  <c r="L42"/>
  <c r="L51" i="9"/>
  <c r="M51" s="1"/>
  <c r="L40"/>
  <c r="M40" s="1"/>
  <c r="L55"/>
  <c r="M55" s="1"/>
  <c r="L41"/>
  <c r="M41" s="1"/>
  <c r="L53"/>
  <c r="M53" s="1"/>
  <c r="L49"/>
  <c r="M49" s="1"/>
  <c r="L36"/>
  <c r="M36" s="1"/>
  <c r="L9"/>
  <c r="M9" s="1"/>
  <c r="L13"/>
  <c r="M13" s="1"/>
  <c r="P6"/>
  <c r="L29"/>
  <c r="M29" s="1"/>
  <c r="L50"/>
  <c r="M50" s="1"/>
  <c r="L45"/>
  <c r="M45" s="1"/>
  <c r="L54"/>
  <c r="M54" s="1"/>
  <c r="L46"/>
  <c r="M46" s="1"/>
  <c r="R7" i="4"/>
  <c r="Y6" i="9"/>
  <c r="AD4" s="1"/>
  <c r="P5"/>
  <c r="L12" i="4"/>
  <c r="L10"/>
  <c r="M10" s="1"/>
  <c r="L8"/>
  <c r="M8" s="1"/>
  <c r="L19"/>
  <c r="L15"/>
  <c r="L138"/>
  <c r="L107"/>
  <c r="L105"/>
  <c r="L52"/>
  <c r="L25"/>
  <c r="L45"/>
  <c r="L153"/>
  <c r="L152"/>
  <c r="L119"/>
  <c r="L106"/>
  <c r="L93"/>
  <c r="L80"/>
  <c r="L37"/>
  <c r="L21"/>
  <c r="L20"/>
  <c r="L149"/>
  <c r="L29"/>
  <c r="L5"/>
  <c r="M5" s="1"/>
  <c r="S6" i="9"/>
  <c r="S4"/>
  <c r="AC4"/>
  <c r="AC6"/>
  <c r="D14" i="11" s="1"/>
  <c r="W5" i="4"/>
  <c r="AB6" i="9"/>
  <c r="C14" i="11" s="1"/>
  <c r="X5" i="4"/>
  <c r="Y5"/>
  <c r="M4"/>
  <c r="Y4"/>
  <c r="X4"/>
  <c r="D10" i="11" s="1"/>
  <c r="AD6" i="9"/>
  <c r="P4"/>
  <c r="M8"/>
  <c r="O5"/>
  <c r="Q5"/>
  <c r="B13" i="11" l="1"/>
  <c r="W4" i="4"/>
  <c r="M5" i="9"/>
  <c r="D12" i="11"/>
  <c r="D15" s="1"/>
  <c r="B12"/>
  <c r="C10"/>
  <c r="B10"/>
  <c r="B21"/>
  <c r="D21" s="1"/>
  <c r="B24" s="1"/>
  <c r="B26" s="1"/>
  <c r="B14"/>
  <c r="B11"/>
  <c r="E10"/>
  <c r="C12"/>
  <c r="E14"/>
  <c r="E12"/>
  <c r="C15" l="1"/>
  <c r="B15"/>
  <c r="B17" s="1"/>
  <c r="E15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<sst xmlns="http://schemas.openxmlformats.org/spreadsheetml/2006/main" count="442" uniqueCount="207">
  <si>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</si>
  <si>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</si>
  <si>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</si>
  <si>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</si>
  <si>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</si>
  <si>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</si>
  <si>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</si>
  <si>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</si>
  <si>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</si>
  <si>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</si>
  <si>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</si>
  <si>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</si>
  <si>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</si>
  <si>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</si>
  <si>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</si>
  <si>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</si>
  <si>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</si>
  <si>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</si>
  <si>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</si>
  <si>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</si>
  <si>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</si>
  <si>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</si>
  <si>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</si>
  <si>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</si>
  <si>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</si>
  <si>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</si>
  <si>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</si>
  <si>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</si>
  <si>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</si>
  <si>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</si>
  <si>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</si>
  <si>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</si>
  <si>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</si>
  <si>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</si>
  <si>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</si>
  <si>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</si>
  <si>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</si>
  <si>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</si>
  <si>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</si>
  <si>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</si>
  <si>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</si>
  <si>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</si>
  <si>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</si>
  <si>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</si>
  <si>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</si>
  <si>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</si>
  <si>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</si>
  <si>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</si>
  <si>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</si>
  <si>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</si>
  <si>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</si>
  <si>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</si>
  <si>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</si>
  <si>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</si>
  <si>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</si>
  <si>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</si>
  <si>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</si>
  <si>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</si>
  <si>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</si>
  <si>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</si>
  <si>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</si>
  <si>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</si>
  <si>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</si>
  <si>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</si>
  <si>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</si>
  <si>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</si>
  <si>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</si>
  <si>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</si>
  <si>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</si>
  <si>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</si>
  <si>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</si>
  <si>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</si>
  <si>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</si>
  <si>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</si>
  <si>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</si>
  <si>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</si>
  <si>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</si>
  <si>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</si>
  <si>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</si>
  <si>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</si>
  <si>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</si>
  <si>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</si>
  <si>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</si>
  <si>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</si>
  <si>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</si>
  <si>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</si>
  <si>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</si>
  <si>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</si>
  <si>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</si>
  <si>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</si>
  <si>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</si>
  <si>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</si>
  <si>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</si>
  <si>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</si>
  <si>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</si>
  <si>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</si>
  <si>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</si>
  <si>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</si>
  <si>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</si>
  <si>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</si>
  <si>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</si>
  <si>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</si>
  <si>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</si>
  <si>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</si>
  <si>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</si>
  <si>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</si>
  <si>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</si>
  <si>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</si>
  <si>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</si>
  <si>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Claudia Hazan</t>
  </si>
  <si>
    <t>SEFAZ Tocantins</t>
  </si>
  <si>
    <t>SEGUC0410 - Manter Cadastro de Sistemas</t>
  </si>
  <si>
    <t>SEGUC0420 - Manter Cadastro de Funcionalidades de um Sistema</t>
  </si>
  <si>
    <t>SEGUC0430 - Manter Papeis de um Sistema</t>
  </si>
  <si>
    <t>SEGUC0440 - Manter Cadastro de Perfis de um Sistema</t>
  </si>
  <si>
    <t>SEGUC0450 - Atribuir Perfis a Usuários</t>
  </si>
  <si>
    <t>SEGUC0460 - Manter Procuração e Retirar Opções do Sistema</t>
  </si>
  <si>
    <t>SEGUC0470 - Selecionar Contribuinte Procurador</t>
  </si>
  <si>
    <t>SEGUC0480 - Solicitar para Atuar como Usuário Principal de uma Empresa</t>
  </si>
  <si>
    <t>Sistema Tributário - Serviços Transversais - Pacote Manter Funcionalidades e Perfil Versão (1.0)</t>
  </si>
  <si>
    <t>Estabelecer o tamanho funcional do Pacote Manter Funcionalidades e Perfil. O escopo da contagem são as funcionalidades descritas nos Casos de Uso do Pacote.</t>
  </si>
  <si>
    <t xml:space="preserve">Listar  módulos cadastrados no sistema </t>
  </si>
  <si>
    <t>data de inclusão, abreviação de módulo, descrição do módulo, ação, mensagem</t>
  </si>
  <si>
    <t>abreviação de módulo, descrição do módulo, ação, mensagem</t>
  </si>
  <si>
    <t>Módulos</t>
  </si>
  <si>
    <t>Incluir Módulo</t>
  </si>
  <si>
    <t>Alterar Módulo</t>
  </si>
  <si>
    <t>Excluir Módulo</t>
  </si>
  <si>
    <t>SEGUC0410 - Manter Cadastro de Sistemas/SEGUC0420 - Manter Cadastro de Funcionalidades de um Sistema</t>
  </si>
  <si>
    <t>Módulos/Funcionalidades</t>
  </si>
  <si>
    <t>Módulos, Funcionalidades</t>
  </si>
  <si>
    <t>Id, abreviação,descrição, data de inclusão, Id Funcionalidade, Aplicação, Caso de Uso, URL, Descrição URL</t>
  </si>
  <si>
    <t>Incluir Funcionalidade</t>
  </si>
  <si>
    <t>Alterar Funcionalidade</t>
  </si>
  <si>
    <t>Excluir Funcionalidade</t>
  </si>
  <si>
    <t>Consultar Funcionalidade</t>
  </si>
  <si>
    <t>Atualizar Ajuda Funcionalidade</t>
  </si>
  <si>
    <t>Consulta Implícita Atualizar Ajuda Funcionalidade</t>
  </si>
  <si>
    <t>Id Funcionalidade, Caso de Uso, Opção, Ajuda, ação, mensagem</t>
  </si>
  <si>
    <t>Id Funcionaliade, Caso de Uso, aplicação, opção, opção URL, Módulo, ação, mensagem</t>
  </si>
  <si>
    <t>Id Funcionalidade,ação, mensagem</t>
  </si>
  <si>
    <t>List Box Módulo</t>
  </si>
  <si>
    <t>Nome Módulo, Ação</t>
  </si>
  <si>
    <t>Papel</t>
  </si>
  <si>
    <t>Incluir Papel</t>
  </si>
  <si>
    <t>Alterar Papel</t>
  </si>
  <si>
    <t>Excluir Papel</t>
  </si>
  <si>
    <t>Listar Papel</t>
  </si>
  <si>
    <t>Nome Papel, ação, mensagem</t>
  </si>
  <si>
    <t>Par busca Nome papel, nome papel, total opção, vezes atribuido, ação, mensagem</t>
  </si>
  <si>
    <t>Papel, Módulo</t>
  </si>
  <si>
    <t>Lista de Funcionalidades</t>
  </si>
  <si>
    <t>Módulo, Aplicação, Opção, ação</t>
  </si>
  <si>
    <t>Nome, Descrição, Indicador, Módulo, Aplicação, Opção, ação, mensagem</t>
  </si>
  <si>
    <t>Nome, Descrição, Indicador, Módulo, Aplicação, Opção, total opções,ação</t>
  </si>
  <si>
    <t>Consulta Implícita Atualizar Papel (Consulta de Funcionalidades por Papel)</t>
  </si>
  <si>
    <t>Cosnulta de Perfis por Papel</t>
  </si>
  <si>
    <t>Perfil, Papel</t>
  </si>
  <si>
    <t>Perfil, Papel, ação, mensagem</t>
  </si>
  <si>
    <t>Nome Papel, Descrição Papel, Funcionalidade, Perfil</t>
  </si>
  <si>
    <t>Perfil</t>
  </si>
  <si>
    <t>Nome, Descrição, Papel, Usuário</t>
  </si>
  <si>
    <t>Listar Perfil</t>
  </si>
  <si>
    <t>Par busca Nome, Nome, Descrição, Total Papeis, Vezes Atribuído, ação, mensagem</t>
  </si>
  <si>
    <t>Incluir Perfil</t>
  </si>
  <si>
    <t>Alterar Perfil</t>
  </si>
  <si>
    <t>Excluir Perfil</t>
  </si>
  <si>
    <t>Consulta Implícita Atualizar Perfil (Consultar Papeis por Perfil)</t>
  </si>
  <si>
    <t>Consultar Usuários por Perfil</t>
  </si>
  <si>
    <t>Lista de Papeis</t>
  </si>
  <si>
    <t>Nome Perfil, ação, mensagem</t>
  </si>
  <si>
    <t>Nome, Descrição, papel, Indicador, ação, mensagem</t>
  </si>
  <si>
    <t>Nome, Descrição, papel, Descrição, Indicador, ação, mensagem, total papeis</t>
  </si>
  <si>
    <t>Papel, Descrição, ação</t>
  </si>
  <si>
    <t>Perfil, usuário</t>
  </si>
  <si>
    <t>Perfil, usuário, ação, mensagem</t>
  </si>
  <si>
    <t>CPF,Nome do usuário,Tipo de Usuário,Perfil,Unidade Organizacional,Postos de Trabalho,Parâmetro Busca Nome Usuário,Ação,Mensagem</t>
  </si>
  <si>
    <t>Usuário, Perfil, Unidade Organizacional, Posto de Trabalho</t>
  </si>
  <si>
    <t>Consultar Usuário e Perfil</t>
  </si>
  <si>
    <t>Conceder Perfil a Usuário</t>
  </si>
  <si>
    <t>Usuário, Perfil, ação, mensagem</t>
  </si>
  <si>
    <t xml:space="preserve">Usuário, Perfil, </t>
  </si>
  <si>
    <t>Listar Opções do Sistema Stribuídas ao Usuário</t>
  </si>
  <si>
    <t>Atualizar Procuração/Retirada</t>
  </si>
  <si>
    <t>Dados de Controle Procuração</t>
  </si>
  <si>
    <t>Procuração</t>
  </si>
  <si>
    <t xml:space="preserve">Lista Empresas </t>
  </si>
  <si>
    <t>CNPJ</t>
  </si>
  <si>
    <t>CPF, CNPJ,Ação</t>
  </si>
  <si>
    <t>Usuário, Procuração, Módulo</t>
  </si>
  <si>
    <t>Nome, CPF, CNPJ, Módulo, aplicação, opção do sistema, indicador procuração, ação, mensagem</t>
  </si>
  <si>
    <t xml:space="preserve"> CPF,  Módulo, aplicação, opção do sistema, indicador procuração, ação, mensagem</t>
  </si>
  <si>
    <t>CPF,  Módulo, aplicação, opção do sistema, indicador procuração, CNPJ</t>
  </si>
  <si>
    <t>SEGUC0460 - Manter Procuração e Retirar Opções do Sistema, o, SEGUC0480 - Solicitar para Atuar como Usuário Principal de uma Empresa</t>
  </si>
  <si>
    <t>Apresentar Contribuintes Procurados</t>
  </si>
  <si>
    <t>Usuário, Procuração</t>
  </si>
  <si>
    <t>CPF, Nome, ação, mensagem</t>
  </si>
  <si>
    <t>Solicitar para atuar como usuário principal de uma empresa</t>
  </si>
  <si>
    <t>CPF, CNPJ, Dados de Controle Solicitação</t>
  </si>
  <si>
    <t>CPF, Nome, CNPJ, Nome Empresa, ação, Mensagem</t>
  </si>
  <si>
    <t>Dados de Controle Solicitação</t>
  </si>
  <si>
    <t>Solicitação</t>
  </si>
  <si>
    <t xml:space="preserve">CPF, CNPJ, Data, </t>
  </si>
  <si>
    <t>Dados de Atribuição dos perfis a usuários</t>
  </si>
  <si>
    <t>PerfilUsuário</t>
  </si>
  <si>
    <t>ID, CPF, Perfil, Ativo</t>
  </si>
  <si>
    <t xml:space="preserve">Foi considerado na Contagem o ALI Dados de Atribuição dos perfis a usuários.
Se a entidade associativa tem significado para o negócio dissociada de todas as entidades por ela associadas, ela deve ser contada como um Arquivo Lógico à parte. 
De fato a OS 4782 não possui evidências do ALI Dados de Atribuição de Perfil a Usuário ser uma Entidade significativa para o negócio de forma independente de Perfil e Usuário. 
No entanto, foi desenvolvido na OS4777 o Caso de Uso em que o perfil pode ser inativado e reativado é o 'EGUC0070 - Integrar com o Sistema de Recursos Humanos'. Este ALI não foi contado em duplicidade na OS4777.
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</si>
</sst>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1" xfId="4" applyFont="1" applyFill="1" applyBorder="1" applyAlignment="1">
      <alignment wrapText="1"/>
    </xf>
    <xf numFmtId="0" fontId="5" fillId="0" borderId="7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ill="1" applyBorder="1"/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0" fillId="6" borderId="1" xfId="0" applyFill="1" applyBorder="1"/>
    <xf numFmtId="0" fontId="5" fillId="6" borderId="1" xfId="0" applyFont="1" applyFill="1" applyBorder="1" applyAlignment="1">
      <alignment wrapText="1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Separador de milhares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223838</xdr:colOff>
      <xdr:row>0</xdr:row>
      <xdr:rowOff>45244</xdr:rowOff>
    </xdr:from>
    <xdr:to>
      <xdr:col>0</xdr:col>
      <xdr:colOff>957263</xdr:colOff>
      <xdr:row>0</xdr:row>
      <xdr:rowOff>826294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3838" y="45244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RO_~1/AppData/Local/Temp/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~1.CAS/AppData/Local/Temp/079.10-TEC.ESTI-001_rev00_Planilha_Contagem_PF_4299_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D42"/>
  <sheetViews>
    <sheetView showGridLines="0" tabSelected="1" zoomScaleNormal="100" workbookViewId="0">
      <pane ySplit="1" topLeftCell="A16" activePane="bottomLeft" state="frozen"/>
      <selection pane="bottomLeft" activeCell="A41" sqref="A41:D41"/>
    </sheetView>
  </sheetViews>
  <sheetFormatPr defaultRowHeight="12.75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>
      <c r="A1" s="79"/>
      <c r="B1" s="116" t="s">
        <v>72</v>
      </c>
      <c r="C1" s="116"/>
      <c r="D1" s="117"/>
    </row>
    <row r="2" spans="1:4" ht="15.95" customHeight="1">
      <c r="A2" s="37" t="s">
        <v>62</v>
      </c>
      <c r="B2" s="139">
        <v>122</v>
      </c>
      <c r="C2" s="140"/>
      <c r="D2" s="141"/>
    </row>
    <row r="3" spans="1:4" ht="15.95" customHeight="1">
      <c r="A3" s="37" t="s">
        <v>87</v>
      </c>
      <c r="B3" s="142" t="s">
        <v>110</v>
      </c>
      <c r="C3" s="140"/>
      <c r="D3" s="141"/>
    </row>
    <row r="4" spans="1:4" ht="15.95" customHeight="1">
      <c r="A4" s="37" t="s">
        <v>61</v>
      </c>
      <c r="B4" s="118" t="s">
        <v>119</v>
      </c>
      <c r="C4" s="119"/>
      <c r="D4" s="120"/>
    </row>
    <row r="5" spans="1:4" ht="15.95" customHeight="1">
      <c r="A5" s="40" t="s">
        <v>71</v>
      </c>
      <c r="B5" s="57">
        <v>4782</v>
      </c>
      <c r="C5" s="43" t="s">
        <v>91</v>
      </c>
      <c r="D5" s="58">
        <v>20160531</v>
      </c>
    </row>
    <row r="6" spans="1:4" ht="15.95" customHeight="1">
      <c r="A6" s="40" t="s">
        <v>63</v>
      </c>
      <c r="B6" s="81" t="s">
        <v>65</v>
      </c>
      <c r="C6" s="42" t="s">
        <v>67</v>
      </c>
      <c r="D6" s="44" t="s">
        <v>59</v>
      </c>
    </row>
    <row r="7" spans="1:4" ht="15.95" customHeight="1">
      <c r="A7" s="40" t="s">
        <v>70</v>
      </c>
      <c r="B7" s="106" t="s">
        <v>74</v>
      </c>
      <c r="C7" s="42" t="s">
        <v>96</v>
      </c>
      <c r="D7" s="44" t="s">
        <v>99</v>
      </c>
    </row>
    <row r="8" spans="1:4" ht="15.95" customHeight="1">
      <c r="A8" s="99"/>
      <c r="B8" s="100"/>
      <c r="C8" s="101"/>
      <c r="D8" s="102"/>
    </row>
    <row r="9" spans="1:4" ht="24" customHeight="1">
      <c r="A9" s="121" t="s">
        <v>89</v>
      </c>
      <c r="B9" s="122"/>
      <c r="C9" s="122"/>
      <c r="D9" s="123"/>
    </row>
    <row r="10" spans="1:4" ht="61.5" customHeight="1">
      <c r="A10" s="136" t="s">
        <v>120</v>
      </c>
      <c r="B10" s="137"/>
      <c r="C10" s="137"/>
      <c r="D10" s="138"/>
    </row>
    <row r="11" spans="1:4" ht="22.5" customHeight="1">
      <c r="A11" s="127" t="s">
        <v>104</v>
      </c>
      <c r="B11" s="128"/>
      <c r="C11" s="128"/>
      <c r="D11" s="129"/>
    </row>
    <row r="12" spans="1:4" ht="20.25" customHeight="1">
      <c r="A12" s="91" t="s">
        <v>105</v>
      </c>
      <c r="B12" s="91" t="s">
        <v>106</v>
      </c>
      <c r="C12" s="92" t="s">
        <v>56</v>
      </c>
      <c r="D12" s="91" t="s">
        <v>107</v>
      </c>
    </row>
    <row r="13" spans="1:4" ht="12.75" customHeight="1">
      <c r="A13" s="93" t="s">
        <v>111</v>
      </c>
      <c r="B13" s="93"/>
      <c r="C13" s="94"/>
      <c r="D13" s="95"/>
    </row>
    <row r="14" spans="1:4">
      <c r="A14" s="93" t="s">
        <v>112</v>
      </c>
      <c r="B14" s="93"/>
      <c r="C14" s="94"/>
      <c r="D14" s="95"/>
    </row>
    <row r="15" spans="1:4">
      <c r="A15" s="93" t="s">
        <v>113</v>
      </c>
      <c r="B15" s="93"/>
      <c r="C15" s="94"/>
      <c r="D15" s="95"/>
    </row>
    <row r="16" spans="1:4">
      <c r="A16" s="93" t="s">
        <v>114</v>
      </c>
      <c r="B16" s="93"/>
      <c r="C16" s="94"/>
      <c r="D16" s="95"/>
    </row>
    <row r="17" spans="1:4" ht="12.75" customHeight="1">
      <c r="A17" s="93" t="s">
        <v>115</v>
      </c>
      <c r="B17" s="93"/>
      <c r="C17" s="94"/>
      <c r="D17" s="95"/>
    </row>
    <row r="18" spans="1:4">
      <c r="A18" s="93" t="s">
        <v>116</v>
      </c>
      <c r="B18" s="93"/>
      <c r="C18" s="94"/>
      <c r="D18" s="95"/>
    </row>
    <row r="19" spans="1:4">
      <c r="A19" s="93" t="s">
        <v>117</v>
      </c>
      <c r="B19" s="93"/>
      <c r="C19" s="94"/>
      <c r="D19" s="95"/>
    </row>
    <row r="20" spans="1:4" ht="12.75" customHeight="1">
      <c r="A20" s="93" t="s">
        <v>118</v>
      </c>
      <c r="B20" s="93"/>
      <c r="C20" s="94"/>
      <c r="D20" s="95"/>
    </row>
    <row r="21" spans="1:4">
      <c r="A21" s="93"/>
      <c r="B21" s="93"/>
      <c r="C21" s="94"/>
      <c r="D21" s="95"/>
    </row>
    <row r="22" spans="1:4" ht="12.75" customHeight="1">
      <c r="A22" s="93"/>
      <c r="B22" s="93"/>
      <c r="C22" s="94"/>
      <c r="D22" s="95"/>
    </row>
    <row r="23" spans="1:4">
      <c r="A23" s="93"/>
      <c r="B23" s="93"/>
      <c r="C23" s="94"/>
      <c r="D23" s="95"/>
    </row>
    <row r="24" spans="1:4" ht="12.75" customHeight="1">
      <c r="A24" s="93"/>
      <c r="B24" s="93"/>
      <c r="C24" s="94"/>
      <c r="D24" s="95"/>
    </row>
    <row r="25" spans="1:4">
      <c r="A25" s="93"/>
      <c r="B25" s="93"/>
      <c r="C25" s="94"/>
      <c r="D25" s="95"/>
    </row>
    <row r="26" spans="1:4">
      <c r="A26" s="93"/>
      <c r="B26" s="93"/>
      <c r="C26" s="94"/>
      <c r="D26" s="95"/>
    </row>
    <row r="27" spans="1:4">
      <c r="A27" s="93"/>
      <c r="B27" s="93"/>
      <c r="C27" s="94"/>
      <c r="D27" s="95"/>
    </row>
    <row r="28" spans="1:4">
      <c r="A28" s="93"/>
      <c r="B28" s="93"/>
      <c r="C28" s="94"/>
      <c r="D28" s="95"/>
    </row>
    <row r="29" spans="1:4" ht="12.75" customHeight="1">
      <c r="A29" s="93"/>
      <c r="B29" s="93"/>
      <c r="C29" s="94"/>
      <c r="D29" s="95"/>
    </row>
    <row r="30" spans="1:4">
      <c r="A30" s="93"/>
      <c r="B30" s="93"/>
      <c r="C30" s="94"/>
      <c r="D30" s="95"/>
    </row>
    <row r="31" spans="1:4">
      <c r="A31" s="93"/>
      <c r="B31" s="93"/>
      <c r="C31" s="94"/>
      <c r="D31" s="95"/>
    </row>
    <row r="32" spans="1:4" ht="12.75" customHeight="1">
      <c r="A32" s="93"/>
      <c r="B32" s="93"/>
      <c r="C32" s="94"/>
      <c r="D32" s="95"/>
    </row>
    <row r="33" spans="1:4">
      <c r="A33" s="93"/>
      <c r="B33" s="93"/>
      <c r="C33" s="94"/>
      <c r="D33" s="95"/>
    </row>
    <row r="34" spans="1:4">
      <c r="A34" s="93"/>
      <c r="B34" s="93"/>
      <c r="C34" s="94"/>
      <c r="D34" s="95"/>
    </row>
    <row r="35" spans="1:4" ht="12.75" customHeight="1">
      <c r="A35" s="93"/>
      <c r="B35" s="93"/>
      <c r="C35" s="94"/>
      <c r="D35" s="95"/>
    </row>
    <row r="36" spans="1:4" ht="12.75" customHeight="1">
      <c r="A36" s="93"/>
      <c r="B36" s="96"/>
      <c r="C36" s="94"/>
      <c r="D36" s="96"/>
    </row>
    <row r="37" spans="1:4" ht="12.75" customHeight="1">
      <c r="A37" s="93"/>
      <c r="B37" s="96"/>
      <c r="C37" s="97"/>
      <c r="D37" s="98"/>
    </row>
    <row r="38" spans="1:4">
      <c r="A38" s="130" t="s">
        <v>108</v>
      </c>
      <c r="B38" s="131"/>
      <c r="C38" s="131"/>
      <c r="D38" s="132"/>
    </row>
    <row r="39" spans="1:4" ht="59.25" customHeight="1">
      <c r="A39" s="133"/>
      <c r="B39" s="134"/>
      <c r="C39" s="134"/>
      <c r="D39" s="135"/>
    </row>
    <row r="40" spans="1:4" ht="27" customHeight="1">
      <c r="A40" s="121" t="s">
        <v>92</v>
      </c>
      <c r="B40" s="122"/>
      <c r="C40" s="122"/>
      <c r="D40" s="123"/>
    </row>
    <row r="41" spans="1:4" ht="143.25" customHeight="1">
      <c r="A41" s="124" t="s">
        <v>206</v>
      </c>
      <c r="B41" s="125"/>
      <c r="C41" s="125"/>
      <c r="D41" s="126"/>
    </row>
    <row r="42" spans="1:4" ht="15.95" customHeight="1">
      <c r="A42" s="38" t="s">
        <v>88</v>
      </c>
      <c r="B42" s="75" t="s">
        <v>109</v>
      </c>
      <c r="C42" s="39" t="s">
        <v>90</v>
      </c>
      <c r="D42" s="87">
        <v>42628</v>
      </c>
    </row>
  </sheetData>
  <mergeCells count="11">
    <mergeCell ref="B1:D1"/>
    <mergeCell ref="B4:D4"/>
    <mergeCell ref="A9:D9"/>
    <mergeCell ref="A41:D41"/>
    <mergeCell ref="A11:D11"/>
    <mergeCell ref="A38:D38"/>
    <mergeCell ref="A39:D39"/>
    <mergeCell ref="A10:D10"/>
    <mergeCell ref="A40:D40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5">
    <pageSetUpPr fitToPage="1"/>
  </sheetPr>
  <dimension ref="A1:F31"/>
  <sheetViews>
    <sheetView showGridLines="0" zoomScaleNormal="100" workbookViewId="0">
      <pane ySplit="1" topLeftCell="A5" activePane="bottomLeft" state="frozen"/>
      <selection pane="bottomLeft" activeCell="B1" sqref="B1:E1"/>
    </sheetView>
  </sheetViews>
  <sheetFormatPr defaultRowHeight="12.75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>
      <c r="A1" s="54"/>
      <c r="B1" s="143" t="s">
        <v>85</v>
      </c>
      <c r="C1" s="143"/>
      <c r="D1" s="143"/>
      <c r="E1" s="143"/>
    </row>
    <row r="2" spans="1:6" ht="15.95" customHeight="1">
      <c r="A2" s="37" t="s">
        <v>87</v>
      </c>
      <c r="B2" s="142" t="str">
        <f>Identificação!B3</f>
        <v>SEFAZ Tocantins</v>
      </c>
      <c r="C2" s="140"/>
      <c r="D2" s="140"/>
      <c r="E2" s="141"/>
    </row>
    <row r="3" spans="1:6" ht="15.95" customHeight="1">
      <c r="A3" s="37" t="s">
        <v>61</v>
      </c>
      <c r="B3" s="118" t="str">
        <f>Identificação!B4</f>
        <v>Sistema Tributário - Serviços Transversais - Pacote Manter Funcionalidades e Perfil Versão (1.0)</v>
      </c>
      <c r="C3" s="119"/>
      <c r="D3" s="119"/>
      <c r="E3" s="120"/>
    </row>
    <row r="4" spans="1:6" ht="15.95" customHeight="1">
      <c r="A4" s="40" t="s">
        <v>71</v>
      </c>
      <c r="B4" s="57">
        <f>Identificação!B5</f>
        <v>4782</v>
      </c>
      <c r="C4" s="56" t="s">
        <v>91</v>
      </c>
      <c r="D4" s="154">
        <f>Identificação!D5</f>
        <v>20160531</v>
      </c>
      <c r="E4" s="154"/>
    </row>
    <row r="5" spans="1:6" ht="15.95" customHeight="1">
      <c r="A5" s="40" t="s">
        <v>63</v>
      </c>
      <c r="B5" s="41" t="str">
        <f>Identificação!B6</f>
        <v>Contagem de Pontos de Função</v>
      </c>
      <c r="C5" s="55" t="s">
        <v>67</v>
      </c>
      <c r="D5" s="155" t="str">
        <f>Identificação!D6</f>
        <v>Projeto de Desenvolvimento</v>
      </c>
      <c r="E5" s="155"/>
    </row>
    <row r="6" spans="1:6" ht="15.95" customHeight="1">
      <c r="A6" s="40" t="s">
        <v>70</v>
      </c>
      <c r="B6" s="45" t="str">
        <f>Identificação!B7</f>
        <v>Contagem Detalhada</v>
      </c>
      <c r="C6" s="55" t="s">
        <v>96</v>
      </c>
      <c r="D6" s="155" t="str">
        <f>Identificação!D7</f>
        <v>IFPUG v.4.3</v>
      </c>
      <c r="E6" s="155"/>
    </row>
    <row r="7" spans="1:6" ht="15.95" customHeight="1">
      <c r="A7" s="59"/>
      <c r="B7" s="59"/>
      <c r="C7" s="59"/>
      <c r="D7" s="59"/>
      <c r="E7" s="59"/>
    </row>
    <row r="8" spans="1:6" ht="27" customHeight="1">
      <c r="A8" s="144" t="s">
        <v>93</v>
      </c>
      <c r="B8" s="145"/>
      <c r="C8" s="145"/>
      <c r="D8" s="145"/>
      <c r="E8" s="146"/>
    </row>
    <row r="9" spans="1:6" ht="25.5" customHeight="1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>
      <c r="A10" s="34" t="s">
        <v>38</v>
      </c>
      <c r="B10" s="34">
        <f>SUMIF('Funções de Dados'!D4:D154,ALI,'Funções de Dados'!L4:L154)</f>
        <v>42</v>
      </c>
      <c r="C10" s="34">
        <f ca="1">SUMIF('Funções de Dados'!$D$4:$D$154,"ALI",'Funções de Dados'!W4)</f>
        <v>6</v>
      </c>
      <c r="D10" s="34">
        <f ca="1">SUMIF('Funções de Dados'!$D$4:$D$154,"ALI",'Funções de Dados'!X4)</f>
        <v>0</v>
      </c>
      <c r="E10" s="34">
        <f ca="1">SUMIF('Funções de Dados'!$D$4:$D$154,"ALI",'Funções de Dados'!Y4)</f>
        <v>0</v>
      </c>
      <c r="F10" s="24"/>
    </row>
    <row r="11" spans="1:6" ht="15" customHeight="1">
      <c r="A11" s="34" t="s">
        <v>44</v>
      </c>
      <c r="B11" s="34">
        <f>SUMIF('Funções de Dados'!D4:D154,AIE,'Funções de Dados'!L4:L154)</f>
        <v>0</v>
      </c>
      <c r="C11" s="34">
        <f ca="1">SUMIF('Funções de Dados'!$D$4:$D$154,"AIE",'Funções de Dados'!W5)</f>
        <v>0</v>
      </c>
      <c r="D11" s="34">
        <f ca="1">SUMIF('Funções de Dados'!$D$4:$D$154,"AIE",'Funções de Dados'!X5)</f>
        <v>0</v>
      </c>
      <c r="E11" s="34">
        <f ca="1">SUMIF('Funções de Dados'!$D$4:$D$154,"AIE",'Funções de Dados'!Y5)</f>
        <v>0</v>
      </c>
      <c r="F11" s="24"/>
    </row>
    <row r="12" spans="1:6" ht="15" customHeight="1">
      <c r="A12" s="34" t="s">
        <v>39</v>
      </c>
      <c r="B12" s="34">
        <f>SUMIF('Funções de Transações'!D4:D952,EE,'Funções de Transações'!L4:L952)</f>
        <v>58</v>
      </c>
      <c r="C12" s="34">
        <f ca="1">SUMIF('Funções de Transações'!$D$4:$D$929,"EE",'Funções de Transações'!AB4)</f>
        <v>8</v>
      </c>
      <c r="D12" s="34">
        <f ca="1">SUMIF('Funções de Transações'!$D$4:$D$929,"EE",'Funções de Transações'!AC4)</f>
        <v>1</v>
      </c>
      <c r="E12" s="34">
        <f ca="1">SUMIF('Funções de Transações'!$D$4:$D$929,"EE",'Funções de Transações'!AD4)</f>
        <v>1</v>
      </c>
      <c r="F12" s="24"/>
    </row>
    <row r="13" spans="1:6" ht="15" customHeight="1">
      <c r="A13" s="34" t="s">
        <v>41</v>
      </c>
      <c r="B13" s="34">
        <f>SUMIF('Funções de Transações'!D4:D952,SE,'Funções de Transações'!L4:L952)</f>
        <v>20</v>
      </c>
      <c r="C13" s="34">
        <f ca="1">SUMIF('Funções de Transações'!$D$4:$D$929,"SE",'Funções de Transações'!AB5)</f>
        <v>0</v>
      </c>
      <c r="D13" s="34">
        <f ca="1">SUMIF('Funções de Transações'!$D$4:$D$929,"SE",'Funções de Transações'!AC5)</f>
        <v>0</v>
      </c>
      <c r="E13" s="34">
        <f ca="1">SUMIF('Funções de Transações'!$D$4:$D$929,"SE",'Funções de Transações'!AD5)</f>
        <v>0</v>
      </c>
      <c r="F13" s="24"/>
    </row>
    <row r="14" spans="1:6" ht="15" customHeight="1">
      <c r="A14" s="34" t="s">
        <v>40</v>
      </c>
      <c r="B14" s="34">
        <f>SUMIF('Funções de Transações'!D4:D952,CE,'Funções de Transações'!L4:L952)</f>
        <v>40</v>
      </c>
      <c r="C14" s="34">
        <f ca="1">SUMIF('Funções de Transações'!$D$4:$D$929,"CE",'Funções de Transações'!AB6)</f>
        <v>8</v>
      </c>
      <c r="D14" s="34">
        <f ca="1">SUMIF('Funções de Transações'!$D$4:$D$929,"CE",'Funções de Transações'!AC6)</f>
        <v>1</v>
      </c>
      <c r="E14" s="34">
        <f ca="1">SUMIF('Funções de Transações'!$D$4:$D$929,"CE",'Funções de Transações'!AD6)</f>
        <v>1</v>
      </c>
      <c r="F14" s="24"/>
    </row>
    <row r="15" spans="1:6" ht="15" customHeight="1">
      <c r="A15" s="51" t="s">
        <v>36</v>
      </c>
      <c r="B15" s="51">
        <f>SUM(B10:B14)</f>
        <v>160</v>
      </c>
      <c r="C15" s="51">
        <f ca="1">SUM(C10:C14)</f>
        <v>22</v>
      </c>
      <c r="D15" s="51">
        <f ca="1">SUM(D10:D14)</f>
        <v>2</v>
      </c>
      <c r="E15" s="51">
        <f ca="1">SUM(E10:E14)</f>
        <v>2</v>
      </c>
      <c r="F15" s="24"/>
    </row>
    <row r="16" spans="1:6" ht="15" customHeight="1">
      <c r="A16" s="48"/>
      <c r="B16" s="49"/>
      <c r="C16" s="49"/>
      <c r="D16" s="49"/>
      <c r="E16" s="50"/>
      <c r="F16" s="24"/>
    </row>
    <row r="17" spans="1:6" ht="15" customHeight="1">
      <c r="A17" s="52" t="s">
        <v>101</v>
      </c>
      <c r="B17" s="70">
        <f>B15</f>
        <v>160</v>
      </c>
      <c r="C17" s="35"/>
      <c r="D17" s="35"/>
      <c r="E17" s="47"/>
      <c r="F17" s="24"/>
    </row>
    <row r="18" spans="1:6" ht="20.25" customHeight="1">
      <c r="A18" s="52"/>
      <c r="B18" s="35"/>
      <c r="C18" s="35"/>
      <c r="D18" s="35"/>
      <c r="E18" s="47"/>
      <c r="F18" s="24"/>
    </row>
    <row r="19" spans="1:6" ht="27" customHeight="1">
      <c r="A19" s="144" t="s">
        <v>95</v>
      </c>
      <c r="B19" s="145"/>
      <c r="C19" s="145"/>
      <c r="D19" s="145"/>
      <c r="E19" s="146"/>
      <c r="F19" s="24"/>
    </row>
    <row r="20" spans="1:6" ht="25.5" customHeight="1">
      <c r="A20" s="63" t="s">
        <v>94</v>
      </c>
      <c r="B20" s="63" t="s">
        <v>103</v>
      </c>
      <c r="C20" s="62" t="s">
        <v>78</v>
      </c>
      <c r="D20" s="150" t="s">
        <v>84</v>
      </c>
      <c r="E20" s="150"/>
      <c r="F20" s="24"/>
    </row>
    <row r="21" spans="1:6" ht="15" customHeight="1">
      <c r="A21" s="36" t="s">
        <v>80</v>
      </c>
      <c r="B21" s="36">
        <f>SUMIF('Funções de Dados'!$C$4:$C$154,"I", 'Funções de Dados'!$L$4:$L$154) + SUMIF('Funções de Transações'!$C$4:$C$952,"I",'Funções de Transações'!$L$4:$L$952)</f>
        <v>160</v>
      </c>
      <c r="C21" s="36">
        <v>1</v>
      </c>
      <c r="D21" s="149">
        <f>C21*B21</f>
        <v>160</v>
      </c>
      <c r="E21" s="149"/>
      <c r="F21" s="24"/>
    </row>
    <row r="22" spans="1:6" ht="15" customHeight="1">
      <c r="A22" s="36" t="s">
        <v>81</v>
      </c>
      <c r="B22" s="36">
        <f>SUMIF('Funções de Dados'!$C$4:$C$154,"A", 'Funções de Dados'!$L$4:$L$154)+SUMIF('Funções de Transações'!$C$4:$C$952,"A",'Funções de Transações'!$L$4:$L$952)</f>
        <v>0</v>
      </c>
      <c r="C22" s="36">
        <v>0.5</v>
      </c>
      <c r="D22" s="149">
        <f>C22*B22</f>
        <v>0</v>
      </c>
      <c r="E22" s="149"/>
      <c r="F22" s="24"/>
    </row>
    <row r="23" spans="1:6" ht="15" customHeight="1">
      <c r="A23" s="36" t="s">
        <v>82</v>
      </c>
      <c r="B23" s="36">
        <f>SUMIF('Funções de Dados'!$C$4:$C$154,"E", 'Funções de Dados'!$L$4:$L$154)+SUMIF('Funções de Transações'!$C$4:$C$952,"E",'Funções de Transações'!$L$4:$L$952)</f>
        <v>0</v>
      </c>
      <c r="C23" s="36">
        <v>0.3</v>
      </c>
      <c r="D23" s="149">
        <f>C23*B23</f>
        <v>0</v>
      </c>
      <c r="E23" s="149"/>
      <c r="F23" s="24"/>
    </row>
    <row r="24" spans="1:6" ht="15" customHeight="1">
      <c r="A24" s="53" t="s">
        <v>100</v>
      </c>
      <c r="B24" s="151">
        <f>SUM(D21:E23)</f>
        <v>160</v>
      </c>
      <c r="C24" s="152"/>
      <c r="D24" s="152"/>
      <c r="E24" s="153"/>
      <c r="F24" s="24"/>
    </row>
    <row r="25" spans="1:6" ht="15" customHeight="1">
      <c r="A25" s="64"/>
      <c r="B25" s="65"/>
      <c r="C25" s="66"/>
      <c r="D25" s="65"/>
      <c r="E25" s="67"/>
      <c r="F25" s="24"/>
    </row>
    <row r="26" spans="1:6" s="8" customFormat="1">
      <c r="A26" s="80" t="s">
        <v>102</v>
      </c>
      <c r="B26" s="147">
        <f>B24</f>
        <v>160</v>
      </c>
      <c r="C26" s="147"/>
      <c r="D26" s="147"/>
      <c r="E26" s="148"/>
    </row>
    <row r="27" spans="1:6" s="8" customFormat="1" ht="20.25" customHeight="1">
      <c r="A27" s="73"/>
      <c r="B27" s="17"/>
      <c r="C27" s="17"/>
      <c r="D27" s="17"/>
      <c r="E27" s="74"/>
    </row>
    <row r="28" spans="1:6" s="8" customFormat="1"/>
    <row r="29" spans="1:6" s="8" customFormat="1"/>
    <row r="30" spans="1:6" s="8" customFormat="1"/>
    <row r="31" spans="1:6" s="8" customFormat="1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Z285"/>
  <sheetViews>
    <sheetView showGridLines="0" zoomScale="80" zoomScaleNormal="8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RowHeight="12.75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>
      <c r="A1" s="156" t="s">
        <v>76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3"/>
      <c r="P1" s="3"/>
    </row>
    <row r="2" spans="1:25" s="20" customFormat="1" ht="25.5" customHeight="1">
      <c r="A2" s="157" t="s">
        <v>55</v>
      </c>
      <c r="B2" s="157" t="s">
        <v>28</v>
      </c>
      <c r="C2" s="157" t="s">
        <v>2</v>
      </c>
      <c r="D2" s="159" t="s">
        <v>51</v>
      </c>
      <c r="E2" s="157" t="s">
        <v>8</v>
      </c>
      <c r="F2" s="159"/>
      <c r="G2" s="157" t="s">
        <v>7</v>
      </c>
      <c r="H2" s="159"/>
      <c r="I2" s="159" t="s">
        <v>37</v>
      </c>
      <c r="J2" s="159"/>
      <c r="K2" s="159"/>
      <c r="L2" s="157" t="s">
        <v>54</v>
      </c>
      <c r="M2" s="157" t="s">
        <v>58</v>
      </c>
      <c r="N2" s="157" t="s">
        <v>30</v>
      </c>
      <c r="O2" s="12"/>
      <c r="R2" s="158" t="s">
        <v>35</v>
      </c>
      <c r="S2" s="158"/>
      <c r="T2" s="158"/>
    </row>
    <row r="3" spans="1:25" s="20" customFormat="1" ht="18" customHeight="1">
      <c r="A3" s="157"/>
      <c r="B3" s="157"/>
      <c r="C3" s="157"/>
      <c r="D3" s="159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57"/>
      <c r="M3" s="157"/>
      <c r="N3" s="157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>
      <c r="A4" s="33" t="s">
        <v>128</v>
      </c>
      <c r="B4" s="33" t="s">
        <v>129</v>
      </c>
      <c r="C4" s="107" t="s">
        <v>3</v>
      </c>
      <c r="D4" s="14" t="s">
        <v>38</v>
      </c>
      <c r="E4" s="69">
        <v>2</v>
      </c>
      <c r="F4" s="33" t="s">
        <v>130</v>
      </c>
      <c r="G4" s="69">
        <v>9</v>
      </c>
      <c r="H4" s="72" t="s">
        <v>131</v>
      </c>
      <c r="I4" s="21" t="str">
        <f>IF(D4&lt;&gt;"", IF(D4 ="Codedata", "", IF(OR(AND(E4=1, G4&gt;0, G4&lt;51),AND(E4&gt;1, E4&lt;6, G4&gt;0, G4&lt;20)),"X","")),"")</f>
        <v>X</v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>7</v>
      </c>
      <c r="M4" s="22">
        <f>IF(C4="I",L4*Resumo!$C$21, IF(C4="A",L4*Resumo!$C$22, IF(C4="E",L4*Resumo!$C$23,"")))</f>
        <v>7</v>
      </c>
      <c r="N4" s="113"/>
      <c r="O4" s="8"/>
      <c r="R4" s="20">
        <f>IF(I4="X",1,0)</f>
        <v>1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SUMIF($D$4:$D$285,"ALI",$R$4:$R$285)</f>
        <v>6</v>
      </c>
      <c r="X4" s="29">
        <f>SUMIF($D$4:$D$285,"ALI",$S$4:$S$285)</f>
        <v>0</v>
      </c>
      <c r="Y4" s="29">
        <f>SUMIF($D$4:$D$285,"ALI",$T4:$T$285)</f>
        <v>0</v>
      </c>
    </row>
    <row r="5" spans="1:25" ht="15" customHeight="1">
      <c r="A5" s="33" t="s">
        <v>113</v>
      </c>
      <c r="B5" s="33" t="s">
        <v>143</v>
      </c>
      <c r="C5" s="114" t="s">
        <v>3</v>
      </c>
      <c r="D5" s="69" t="s">
        <v>38</v>
      </c>
      <c r="E5" s="1">
        <v>1</v>
      </c>
      <c r="F5" s="68" t="s">
        <v>143</v>
      </c>
      <c r="G5" s="1">
        <v>4</v>
      </c>
      <c r="H5" s="68" t="s">
        <v>159</v>
      </c>
      <c r="I5" s="21" t="str">
        <f>IF(D5&lt;&gt;"", IF(D5 ="Codedata", "", IF(OR(AND(E5=1, G5&gt;0, G5&lt;51),AND(E5&gt;1, E5&lt;6, G5&gt;0, G5&lt;20)),"X","")),"")</f>
        <v>X</v>
      </c>
      <c r="J5" s="21" t="str">
        <f>IF(D5&lt;&gt;"", IF(D5 ="Codedata", "", IF(OR(AND(E5=1, G5&gt;50),AND(E5&gt;1, E5&lt;6, G5&gt;19, G5&lt;51),AND(E5&gt;5, G5&gt;0, G5&lt;20)),"X","")),"")</f>
        <v/>
      </c>
      <c r="K5" s="21" t="str">
        <f>IF(D5&lt;&gt;"", IF(D5 ="Codedata", "", IF(OR(AND(E5&gt;1, E5&lt;6, G5&gt;50),AND(E5&gt;5, G5&gt;19)),"X","")),"")</f>
        <v/>
      </c>
      <c r="L5" s="22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>7</v>
      </c>
      <c r="M5" s="22">
        <f>IF(C5="I",L5*Resumo!$C$21, IF(C5="A",L5*Resumo!$C$22, IF(C5="E",L5*Resumo!$C$23,"")))</f>
        <v>7</v>
      </c>
      <c r="N5" s="113"/>
      <c r="O5" s="8"/>
      <c r="R5" s="20">
        <f t="shared" ref="R5:R64" si="0">IF(I5="X",1,0)</f>
        <v>1</v>
      </c>
      <c r="S5" s="20">
        <f t="shared" ref="S5:S64" si="1">IF(J5="X",1,0)</f>
        <v>0</v>
      </c>
      <c r="T5" s="20">
        <f t="shared" ref="T5:T64" si="2">IF(K5="X",1,0)</f>
        <v>0</v>
      </c>
      <c r="V5" s="28" t="s">
        <v>44</v>
      </c>
      <c r="W5" s="29">
        <f>SUMIF($D$4:$D$285,"AIE",$R$4:$R$285)</f>
        <v>0</v>
      </c>
      <c r="X5" s="29">
        <f>SUMIF($D$4:$D$285,"AIE",$S$4:$S$285)</f>
        <v>0</v>
      </c>
      <c r="Y5" s="29">
        <f ca="1">SUMIF($D$4:$D$285,"AIE",$T5:$T$285)</f>
        <v>0</v>
      </c>
    </row>
    <row r="6" spans="1:25" ht="15" customHeight="1">
      <c r="A6" s="33" t="s">
        <v>114</v>
      </c>
      <c r="B6" s="33" t="s">
        <v>160</v>
      </c>
      <c r="C6" s="114" t="s">
        <v>3</v>
      </c>
      <c r="D6" s="69" t="s">
        <v>38</v>
      </c>
      <c r="E6" s="1">
        <v>1</v>
      </c>
      <c r="F6" s="69" t="s">
        <v>160</v>
      </c>
      <c r="G6" s="1">
        <v>4</v>
      </c>
      <c r="H6" s="68" t="s">
        <v>161</v>
      </c>
      <c r="I6" s="21" t="str">
        <f t="shared" ref="I6:I64" si="3">IF(D6&lt;&gt;"", IF(D6 ="Codedata", "", IF(OR(AND(E6=1, G6&gt;0, G6&lt;51),AND(E6&gt;1, E6&lt;6, G6&gt;0, G6&lt;20)),"X","")),"")</f>
        <v>X</v>
      </c>
      <c r="J6" s="21" t="str">
        <f t="shared" ref="J6:J64" si="4">IF(D6&lt;&gt;"", IF(D6 ="Codedata", "", IF(OR(AND(E6=1, G6&gt;50),AND(E6&gt;1, E6&lt;6, G6&gt;19, G6&lt;51),AND(E6&gt;5, G6&gt;0, G6&lt;20)),"X","")),"")</f>
        <v/>
      </c>
      <c r="K6" s="21" t="str">
        <f t="shared" ref="K6:K64" si="5">IF(D6&lt;&gt;"", IF(D6 ="Codedata", "", IF(OR(AND(E6&gt;1, E6&lt;6, G6&gt;50),AND(E6&gt;5, G6&gt;19)),"X","")),"")</f>
        <v/>
      </c>
      <c r="L6" s="22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>7</v>
      </c>
      <c r="M6" s="22">
        <f>IF(C6="I",L6*Resumo!$C$21, IF(C6="A",L6*Resumo!$C$22, IF(C6="E",L6*Resumo!$C$23,"")))</f>
        <v>7</v>
      </c>
      <c r="N6" s="110"/>
      <c r="O6" s="8"/>
      <c r="R6" s="20">
        <f t="shared" si="0"/>
        <v>1</v>
      </c>
      <c r="S6" s="20">
        <f t="shared" si="1"/>
        <v>0</v>
      </c>
      <c r="T6" s="20">
        <f t="shared" si="2"/>
        <v>0</v>
      </c>
    </row>
    <row r="7" spans="1:25" ht="15" customHeight="1">
      <c r="A7" s="166" t="s">
        <v>115</v>
      </c>
      <c r="B7" s="166" t="s">
        <v>203</v>
      </c>
      <c r="C7" s="167" t="s">
        <v>3</v>
      </c>
      <c r="D7" s="166" t="s">
        <v>38</v>
      </c>
      <c r="E7" s="168">
        <v>1</v>
      </c>
      <c r="F7" s="169" t="s">
        <v>204</v>
      </c>
      <c r="G7" s="168">
        <v>4</v>
      </c>
      <c r="H7" s="169" t="s">
        <v>205</v>
      </c>
      <c r="I7" s="21" t="str">
        <f t="shared" si="3"/>
        <v>X</v>
      </c>
      <c r="J7" s="21" t="str">
        <f t="shared" si="4"/>
        <v/>
      </c>
      <c r="K7" s="21" t="str">
        <f t="shared" si="5"/>
        <v/>
      </c>
      <c r="L7" s="22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>7</v>
      </c>
      <c r="M7" s="22">
        <f>IF(C7="I",L7*Resumo!$C$21, IF(C7="A",L7*Resumo!$C$22, IF(C7="E",L7*Resumo!$C$23,"")))</f>
        <v>7</v>
      </c>
      <c r="N7" s="111"/>
      <c r="O7" s="8"/>
      <c r="R7" s="20">
        <f t="shared" si="0"/>
        <v>1</v>
      </c>
      <c r="S7" s="20">
        <f t="shared" si="1"/>
        <v>0</v>
      </c>
      <c r="T7" s="20">
        <f t="shared" si="2"/>
        <v>0</v>
      </c>
    </row>
    <row r="8" spans="1:25" ht="15" customHeight="1">
      <c r="A8" s="33" t="s">
        <v>193</v>
      </c>
      <c r="B8" s="33" t="s">
        <v>184</v>
      </c>
      <c r="C8" s="115" t="s">
        <v>3</v>
      </c>
      <c r="D8" s="69" t="s">
        <v>38</v>
      </c>
      <c r="E8" s="1">
        <v>1</v>
      </c>
      <c r="F8" s="68" t="s">
        <v>185</v>
      </c>
      <c r="G8" s="1">
        <v>6</v>
      </c>
      <c r="H8" s="68" t="s">
        <v>192</v>
      </c>
      <c r="I8" s="21" t="str">
        <f t="shared" si="3"/>
        <v>X</v>
      </c>
      <c r="J8" s="21" t="str">
        <f t="shared" si="4"/>
        <v/>
      </c>
      <c r="K8" s="21" t="str">
        <f t="shared" si="5"/>
        <v/>
      </c>
      <c r="L8" s="22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>7</v>
      </c>
      <c r="M8" s="22">
        <f>IF(C8="I",L8*Resumo!$C$21, IF(C8="A",L8*Resumo!$C$22, IF(C8="E",L8*Resumo!$C$23,"")))</f>
        <v>7</v>
      </c>
      <c r="N8" s="110"/>
      <c r="O8" s="8"/>
      <c r="R8" s="20">
        <f t="shared" si="0"/>
        <v>1</v>
      </c>
      <c r="S8" s="20">
        <f t="shared" si="1"/>
        <v>0</v>
      </c>
      <c r="T8" s="20">
        <f t="shared" si="2"/>
        <v>0</v>
      </c>
    </row>
    <row r="9" spans="1:25" ht="15" customHeight="1">
      <c r="A9" s="93" t="s">
        <v>118</v>
      </c>
      <c r="B9" s="33" t="s">
        <v>200</v>
      </c>
      <c r="C9" s="115" t="s">
        <v>3</v>
      </c>
      <c r="D9" s="69" t="s">
        <v>38</v>
      </c>
      <c r="E9" s="1">
        <v>1</v>
      </c>
      <c r="F9" s="82" t="s">
        <v>201</v>
      </c>
      <c r="G9" s="1">
        <v>3</v>
      </c>
      <c r="H9" s="68" t="s">
        <v>202</v>
      </c>
      <c r="I9" s="21" t="str">
        <f t="shared" si="3"/>
        <v>X</v>
      </c>
      <c r="J9" s="21" t="str">
        <f t="shared" si="4"/>
        <v/>
      </c>
      <c r="K9" s="21" t="str">
        <f t="shared" si="5"/>
        <v/>
      </c>
      <c r="L9" s="22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>7</v>
      </c>
      <c r="M9" s="22">
        <f>IF(C9="I",L9*Resumo!$C$21, IF(C9="A",L9*Resumo!$C$22, IF(C9="E",L9*Resumo!$C$23,"")))</f>
        <v>7</v>
      </c>
      <c r="N9" s="111"/>
      <c r="O9" s="8"/>
      <c r="R9" s="20">
        <f t="shared" si="0"/>
        <v>1</v>
      </c>
      <c r="S9" s="20">
        <f t="shared" si="1"/>
        <v>0</v>
      </c>
      <c r="T9" s="20">
        <f t="shared" si="2"/>
        <v>0</v>
      </c>
    </row>
    <row r="10" spans="1:25" ht="15" customHeight="1">
      <c r="A10" s="33"/>
      <c r="B10" s="33"/>
      <c r="C10" s="108"/>
      <c r="D10" s="69"/>
      <c r="E10" s="1"/>
      <c r="F10" s="69"/>
      <c r="G10" s="1"/>
      <c r="H10" s="69"/>
      <c r="I10" s="21" t="str">
        <f t="shared" si="3"/>
        <v/>
      </c>
      <c r="J10" s="21" t="str">
        <f t="shared" si="4"/>
        <v/>
      </c>
      <c r="K10" s="21" t="str">
        <f t="shared" si="5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10"/>
      <c r="O10" s="8"/>
      <c r="R10" s="20">
        <f t="shared" si="0"/>
        <v>0</v>
      </c>
      <c r="S10" s="20">
        <f t="shared" si="1"/>
        <v>0</v>
      </c>
      <c r="T10" s="20">
        <f t="shared" si="2"/>
        <v>0</v>
      </c>
    </row>
    <row r="11" spans="1:25" ht="15" customHeight="1">
      <c r="A11" s="82"/>
      <c r="B11" s="82"/>
      <c r="C11" s="107"/>
      <c r="D11" s="69"/>
      <c r="E11" s="1"/>
      <c r="F11" s="69"/>
      <c r="G11" s="1"/>
      <c r="H11" s="69"/>
      <c r="I11" s="21" t="str">
        <f t="shared" si="3"/>
        <v/>
      </c>
      <c r="J11" s="21" t="str">
        <f t="shared" si="4"/>
        <v/>
      </c>
      <c r="K11" s="21" t="str">
        <f t="shared" si="5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12"/>
      <c r="O11" s="8"/>
      <c r="R11" s="20">
        <f t="shared" si="0"/>
        <v>0</v>
      </c>
      <c r="S11" s="20">
        <f t="shared" si="1"/>
        <v>0</v>
      </c>
      <c r="T11" s="20">
        <f t="shared" si="2"/>
        <v>0</v>
      </c>
    </row>
    <row r="12" spans="1:25" ht="15" customHeight="1">
      <c r="A12" s="82"/>
      <c r="B12" s="82"/>
      <c r="C12" s="107"/>
      <c r="D12" s="69"/>
      <c r="E12" s="1"/>
      <c r="F12" s="69"/>
      <c r="G12" s="1"/>
      <c r="H12" s="68"/>
      <c r="I12" s="21" t="str">
        <f t="shared" si="3"/>
        <v/>
      </c>
      <c r="J12" s="21" t="str">
        <f t="shared" si="4"/>
        <v/>
      </c>
      <c r="K12" s="21" t="str">
        <f t="shared" si="5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12"/>
      <c r="O12" s="8"/>
      <c r="R12" s="20">
        <f t="shared" si="0"/>
        <v>0</v>
      </c>
      <c r="S12" s="20">
        <f t="shared" si="1"/>
        <v>0</v>
      </c>
      <c r="T12" s="20">
        <f t="shared" si="2"/>
        <v>0</v>
      </c>
    </row>
    <row r="13" spans="1:25" ht="15" customHeight="1">
      <c r="A13" s="33"/>
      <c r="B13" s="33"/>
      <c r="C13" s="107"/>
      <c r="D13" s="69"/>
      <c r="E13" s="1"/>
      <c r="F13" s="1"/>
      <c r="G13" s="1"/>
      <c r="H13" s="31"/>
      <c r="I13" s="21" t="str">
        <f t="shared" si="3"/>
        <v/>
      </c>
      <c r="J13" s="21" t="str">
        <f t="shared" si="4"/>
        <v/>
      </c>
      <c r="K13" s="21" t="str">
        <f t="shared" si="5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12"/>
      <c r="O13" s="8"/>
      <c r="R13" s="20">
        <f t="shared" si="0"/>
        <v>0</v>
      </c>
      <c r="S13" s="20">
        <f t="shared" si="1"/>
        <v>0</v>
      </c>
      <c r="T13" s="20">
        <f t="shared" si="2"/>
        <v>0</v>
      </c>
    </row>
    <row r="14" spans="1:25" ht="15" customHeight="1">
      <c r="A14" s="33"/>
      <c r="B14" s="33"/>
      <c r="C14" s="107"/>
      <c r="D14" s="69"/>
      <c r="E14" s="1"/>
      <c r="F14" s="1"/>
      <c r="G14" s="1"/>
      <c r="H14" s="31"/>
      <c r="I14" s="21" t="str">
        <f t="shared" si="3"/>
        <v/>
      </c>
      <c r="J14" s="21" t="str">
        <f t="shared" si="4"/>
        <v/>
      </c>
      <c r="K14" s="21" t="str">
        <f t="shared" si="5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12"/>
      <c r="O14" s="8"/>
      <c r="R14" s="20">
        <f t="shared" si="0"/>
        <v>0</v>
      </c>
      <c r="S14" s="20">
        <f t="shared" si="1"/>
        <v>0</v>
      </c>
      <c r="T14" s="20">
        <f t="shared" si="2"/>
        <v>0</v>
      </c>
    </row>
    <row r="15" spans="1:25" ht="15" customHeight="1">
      <c r="A15" s="69"/>
      <c r="B15" s="69"/>
      <c r="C15" s="107"/>
      <c r="D15" s="69"/>
      <c r="E15" s="1"/>
      <c r="F15" s="1"/>
      <c r="G15" s="1"/>
      <c r="H15" s="31"/>
      <c r="I15" s="21" t="str">
        <f t="shared" si="3"/>
        <v/>
      </c>
      <c r="J15" s="21" t="str">
        <f t="shared" si="4"/>
        <v/>
      </c>
      <c r="K15" s="21" t="str">
        <f t="shared" si="5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12"/>
      <c r="O15" s="8"/>
      <c r="R15" s="20">
        <f t="shared" si="0"/>
        <v>0</v>
      </c>
      <c r="S15" s="20">
        <f t="shared" si="1"/>
        <v>0</v>
      </c>
      <c r="T15" s="20">
        <f t="shared" si="2"/>
        <v>0</v>
      </c>
    </row>
    <row r="16" spans="1:25" ht="15" customHeight="1">
      <c r="A16" s="69"/>
      <c r="B16" s="69"/>
      <c r="C16" s="107"/>
      <c r="D16" s="69"/>
      <c r="E16" s="1"/>
      <c r="F16" s="69"/>
      <c r="G16" s="1"/>
      <c r="H16" s="31"/>
      <c r="I16" s="21" t="str">
        <f t="shared" si="3"/>
        <v/>
      </c>
      <c r="J16" s="21" t="str">
        <f t="shared" si="4"/>
        <v/>
      </c>
      <c r="K16" s="21" t="str">
        <f t="shared" si="5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12"/>
      <c r="O16" s="8"/>
      <c r="R16" s="20">
        <f t="shared" si="0"/>
        <v>0</v>
      </c>
      <c r="S16" s="20">
        <f t="shared" si="1"/>
        <v>0</v>
      </c>
      <c r="T16" s="20">
        <f t="shared" si="2"/>
        <v>0</v>
      </c>
    </row>
    <row r="17" spans="1:20" ht="15" customHeight="1">
      <c r="A17" s="1"/>
      <c r="B17" s="1"/>
      <c r="C17" s="107"/>
      <c r="D17" s="69"/>
      <c r="E17" s="1"/>
      <c r="F17" s="1"/>
      <c r="G17" s="1"/>
      <c r="H17" s="1"/>
      <c r="I17" s="21" t="str">
        <f t="shared" si="3"/>
        <v/>
      </c>
      <c r="J17" s="21" t="str">
        <f t="shared" si="4"/>
        <v/>
      </c>
      <c r="K17" s="21" t="str">
        <f t="shared" si="5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12"/>
      <c r="O17" s="8"/>
      <c r="R17" s="20">
        <f t="shared" si="0"/>
        <v>0</v>
      </c>
      <c r="S17" s="20">
        <f t="shared" si="1"/>
        <v>0</v>
      </c>
      <c r="T17" s="20">
        <f t="shared" si="2"/>
        <v>0</v>
      </c>
    </row>
    <row r="18" spans="1:20" ht="15" customHeight="1">
      <c r="A18" s="1"/>
      <c r="B18" s="1"/>
      <c r="C18" s="107"/>
      <c r="D18" s="69"/>
      <c r="E18" s="1"/>
      <c r="F18" s="1"/>
      <c r="G18" s="1"/>
      <c r="H18" s="1"/>
      <c r="I18" s="21" t="str">
        <f t="shared" si="3"/>
        <v/>
      </c>
      <c r="J18" s="21" t="str">
        <f t="shared" si="4"/>
        <v/>
      </c>
      <c r="K18" s="21" t="str">
        <f t="shared" si="5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12"/>
      <c r="O18" s="8"/>
      <c r="R18" s="20">
        <f t="shared" si="0"/>
        <v>0</v>
      </c>
      <c r="S18" s="20">
        <f t="shared" si="1"/>
        <v>0</v>
      </c>
      <c r="T18" s="20">
        <f t="shared" si="2"/>
        <v>0</v>
      </c>
    </row>
    <row r="19" spans="1:20" ht="15" customHeight="1">
      <c r="A19" s="1"/>
      <c r="B19" s="1"/>
      <c r="C19" s="107"/>
      <c r="D19" s="69"/>
      <c r="E19" s="1"/>
      <c r="F19" s="1"/>
      <c r="G19" s="1"/>
      <c r="H19" s="1"/>
      <c r="I19" s="21" t="str">
        <f t="shared" si="3"/>
        <v/>
      </c>
      <c r="J19" s="21" t="str">
        <f t="shared" si="4"/>
        <v/>
      </c>
      <c r="K19" s="21" t="str">
        <f t="shared" si="5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12"/>
      <c r="O19" s="8"/>
      <c r="R19" s="20">
        <f t="shared" si="0"/>
        <v>0</v>
      </c>
      <c r="S19" s="20">
        <f t="shared" si="1"/>
        <v>0</v>
      </c>
      <c r="T19" s="20">
        <f t="shared" si="2"/>
        <v>0</v>
      </c>
    </row>
    <row r="20" spans="1:20" ht="15" customHeight="1">
      <c r="A20" s="1"/>
      <c r="B20" s="1"/>
      <c r="C20" s="107"/>
      <c r="D20" s="69"/>
      <c r="E20" s="1"/>
      <c r="F20" s="1"/>
      <c r="G20" s="1"/>
      <c r="H20" s="1"/>
      <c r="I20" s="21" t="str">
        <f t="shared" si="3"/>
        <v/>
      </c>
      <c r="J20" s="21" t="str">
        <f t="shared" si="4"/>
        <v/>
      </c>
      <c r="K20" s="21" t="str">
        <f t="shared" si="5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12"/>
      <c r="O20" s="8"/>
      <c r="R20" s="20">
        <f t="shared" si="0"/>
        <v>0</v>
      </c>
      <c r="S20" s="20">
        <f t="shared" si="1"/>
        <v>0</v>
      </c>
      <c r="T20" s="20">
        <f t="shared" si="2"/>
        <v>0</v>
      </c>
    </row>
    <row r="21" spans="1:20" ht="15" customHeight="1">
      <c r="A21" s="1"/>
      <c r="B21" s="1"/>
      <c r="C21" s="107"/>
      <c r="D21" s="69"/>
      <c r="E21" s="1"/>
      <c r="F21" s="1"/>
      <c r="G21" s="1"/>
      <c r="H21" s="1"/>
      <c r="I21" s="21" t="str">
        <f t="shared" si="3"/>
        <v/>
      </c>
      <c r="J21" s="21" t="str">
        <f t="shared" si="4"/>
        <v/>
      </c>
      <c r="K21" s="21" t="str">
        <f t="shared" si="5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12"/>
      <c r="R21" s="20">
        <f t="shared" si="0"/>
        <v>0</v>
      </c>
      <c r="S21" s="20">
        <f t="shared" si="1"/>
        <v>0</v>
      </c>
      <c r="T21" s="20">
        <f t="shared" si="2"/>
        <v>0</v>
      </c>
    </row>
    <row r="22" spans="1:20" ht="15" customHeight="1">
      <c r="A22" s="1"/>
      <c r="B22" s="1"/>
      <c r="C22" s="107"/>
      <c r="D22" s="69"/>
      <c r="E22" s="1"/>
      <c r="F22" s="1"/>
      <c r="G22" s="1"/>
      <c r="H22" s="1"/>
      <c r="I22" s="21" t="str">
        <f t="shared" si="3"/>
        <v/>
      </c>
      <c r="J22" s="21" t="str">
        <f t="shared" si="4"/>
        <v/>
      </c>
      <c r="K22" s="21" t="str">
        <f t="shared" si="5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12"/>
      <c r="R22" s="20">
        <f t="shared" si="0"/>
        <v>0</v>
      </c>
      <c r="S22" s="20">
        <f t="shared" si="1"/>
        <v>0</v>
      </c>
      <c r="T22" s="20">
        <f t="shared" si="2"/>
        <v>0</v>
      </c>
    </row>
    <row r="23" spans="1:20" ht="15" customHeight="1">
      <c r="A23" s="1"/>
      <c r="B23" s="1"/>
      <c r="C23" s="107"/>
      <c r="D23" s="69"/>
      <c r="E23" s="1"/>
      <c r="F23" s="1"/>
      <c r="G23" s="1"/>
      <c r="H23" s="1"/>
      <c r="I23" s="21" t="str">
        <f t="shared" si="3"/>
        <v/>
      </c>
      <c r="J23" s="21" t="str">
        <f t="shared" si="4"/>
        <v/>
      </c>
      <c r="K23" s="21" t="str">
        <f t="shared" si="5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12"/>
      <c r="R23" s="20">
        <f t="shared" si="0"/>
        <v>0</v>
      </c>
      <c r="S23" s="20">
        <f t="shared" si="1"/>
        <v>0</v>
      </c>
      <c r="T23" s="20">
        <f t="shared" si="2"/>
        <v>0</v>
      </c>
    </row>
    <row r="24" spans="1:20" ht="15" customHeight="1">
      <c r="A24" s="1"/>
      <c r="B24" s="1"/>
      <c r="C24" s="107"/>
      <c r="D24" s="69"/>
      <c r="E24" s="1"/>
      <c r="F24" s="1"/>
      <c r="G24" s="1"/>
      <c r="H24" s="1"/>
      <c r="I24" s="21" t="str">
        <f t="shared" si="3"/>
        <v/>
      </c>
      <c r="J24" s="21" t="str">
        <f t="shared" si="4"/>
        <v/>
      </c>
      <c r="K24" s="21" t="str">
        <f t="shared" si="5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12"/>
      <c r="R24" s="20">
        <f t="shared" si="0"/>
        <v>0</v>
      </c>
      <c r="S24" s="20">
        <f t="shared" si="1"/>
        <v>0</v>
      </c>
      <c r="T24" s="20">
        <f t="shared" si="2"/>
        <v>0</v>
      </c>
    </row>
    <row r="25" spans="1:20" ht="15" customHeight="1">
      <c r="A25" s="1"/>
      <c r="B25" s="1"/>
      <c r="C25" s="107"/>
      <c r="D25" s="69"/>
      <c r="E25" s="1"/>
      <c r="F25" s="1"/>
      <c r="G25" s="1"/>
      <c r="H25" s="1"/>
      <c r="I25" s="21" t="str">
        <f t="shared" si="3"/>
        <v/>
      </c>
      <c r="J25" s="21" t="str">
        <f t="shared" si="4"/>
        <v/>
      </c>
      <c r="K25" s="21" t="str">
        <f t="shared" si="5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12"/>
      <c r="Q25" s="8"/>
      <c r="R25" s="20">
        <f t="shared" si="0"/>
        <v>0</v>
      </c>
      <c r="S25" s="20">
        <f t="shared" si="1"/>
        <v>0</v>
      </c>
      <c r="T25" s="20">
        <f t="shared" si="2"/>
        <v>0</v>
      </c>
    </row>
    <row r="26" spans="1:20" ht="15" customHeight="1">
      <c r="A26" s="1"/>
      <c r="B26" s="1"/>
      <c r="C26" s="107"/>
      <c r="D26" s="69"/>
      <c r="E26" s="1"/>
      <c r="F26" s="1"/>
      <c r="G26" s="1"/>
      <c r="H26" s="1"/>
      <c r="I26" s="21" t="str">
        <f t="shared" si="3"/>
        <v/>
      </c>
      <c r="J26" s="21" t="str">
        <f t="shared" si="4"/>
        <v/>
      </c>
      <c r="K26" s="21" t="str">
        <f t="shared" si="5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12"/>
      <c r="Q26" s="8"/>
      <c r="R26" s="20">
        <f t="shared" si="0"/>
        <v>0</v>
      </c>
      <c r="S26" s="20">
        <f t="shared" si="1"/>
        <v>0</v>
      </c>
      <c r="T26" s="20">
        <f t="shared" si="2"/>
        <v>0</v>
      </c>
    </row>
    <row r="27" spans="1:20" ht="15" customHeight="1">
      <c r="A27" s="1"/>
      <c r="B27" s="1"/>
      <c r="C27" s="107"/>
      <c r="D27" s="69"/>
      <c r="E27" s="1"/>
      <c r="F27" s="1"/>
      <c r="G27" s="1"/>
      <c r="H27" s="1"/>
      <c r="I27" s="21" t="str">
        <f t="shared" si="3"/>
        <v/>
      </c>
      <c r="J27" s="21" t="str">
        <f t="shared" si="4"/>
        <v/>
      </c>
      <c r="K27" s="21" t="str">
        <f t="shared" si="5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12"/>
      <c r="Q27" s="8"/>
      <c r="R27" s="20">
        <f t="shared" si="0"/>
        <v>0</v>
      </c>
      <c r="S27" s="20">
        <f t="shared" si="1"/>
        <v>0</v>
      </c>
      <c r="T27" s="20">
        <f t="shared" si="2"/>
        <v>0</v>
      </c>
    </row>
    <row r="28" spans="1:20" ht="15" customHeight="1">
      <c r="A28" s="1"/>
      <c r="B28" s="1"/>
      <c r="C28" s="107"/>
      <c r="D28" s="69"/>
      <c r="E28" s="1"/>
      <c r="F28" s="1"/>
      <c r="G28" s="1"/>
      <c r="H28" s="1"/>
      <c r="I28" s="21" t="str">
        <f t="shared" si="3"/>
        <v/>
      </c>
      <c r="J28" s="21" t="str">
        <f t="shared" si="4"/>
        <v/>
      </c>
      <c r="K28" s="21" t="str">
        <f t="shared" si="5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12"/>
      <c r="Q28" s="8"/>
      <c r="R28" s="20">
        <f t="shared" si="0"/>
        <v>0</v>
      </c>
      <c r="S28" s="20">
        <f t="shared" si="1"/>
        <v>0</v>
      </c>
      <c r="T28" s="20">
        <f t="shared" si="2"/>
        <v>0</v>
      </c>
    </row>
    <row r="29" spans="1:20" ht="15" customHeight="1">
      <c r="A29" s="1"/>
      <c r="B29" s="1"/>
      <c r="C29" s="107"/>
      <c r="D29" s="69"/>
      <c r="E29" s="1"/>
      <c r="F29" s="1"/>
      <c r="G29" s="1"/>
      <c r="H29" s="1"/>
      <c r="I29" s="21" t="str">
        <f t="shared" si="3"/>
        <v/>
      </c>
      <c r="J29" s="21" t="str">
        <f t="shared" si="4"/>
        <v/>
      </c>
      <c r="K29" s="21" t="str">
        <f t="shared" si="5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12"/>
      <c r="Q29" s="8"/>
      <c r="R29" s="20">
        <f t="shared" si="0"/>
        <v>0</v>
      </c>
      <c r="S29" s="20">
        <f t="shared" si="1"/>
        <v>0</v>
      </c>
      <c r="T29" s="20">
        <f t="shared" si="2"/>
        <v>0</v>
      </c>
    </row>
    <row r="30" spans="1:20" ht="15" customHeight="1">
      <c r="A30" s="1"/>
      <c r="B30" s="1"/>
      <c r="C30" s="107"/>
      <c r="D30" s="69"/>
      <c r="E30" s="1"/>
      <c r="F30" s="1"/>
      <c r="G30" s="1"/>
      <c r="H30" s="1"/>
      <c r="I30" s="21" t="str">
        <f t="shared" si="3"/>
        <v/>
      </c>
      <c r="J30" s="21" t="str">
        <f t="shared" si="4"/>
        <v/>
      </c>
      <c r="K30" s="21" t="str">
        <f t="shared" si="5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12"/>
      <c r="Q30" s="8"/>
      <c r="R30" s="20">
        <f t="shared" si="0"/>
        <v>0</v>
      </c>
      <c r="S30" s="20">
        <f t="shared" si="1"/>
        <v>0</v>
      </c>
      <c r="T30" s="20">
        <f t="shared" si="2"/>
        <v>0</v>
      </c>
    </row>
    <row r="31" spans="1:20" ht="15" customHeight="1">
      <c r="A31" s="1"/>
      <c r="B31" s="1"/>
      <c r="C31" s="107"/>
      <c r="D31" s="69"/>
      <c r="E31" s="1"/>
      <c r="F31" s="1"/>
      <c r="G31" s="1"/>
      <c r="H31" s="1"/>
      <c r="I31" s="21" t="str">
        <f t="shared" si="3"/>
        <v/>
      </c>
      <c r="J31" s="21" t="str">
        <f t="shared" si="4"/>
        <v/>
      </c>
      <c r="K31" s="21" t="str">
        <f t="shared" si="5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12"/>
      <c r="Q31" s="8"/>
      <c r="R31" s="20">
        <f t="shared" si="0"/>
        <v>0</v>
      </c>
      <c r="S31" s="20">
        <f t="shared" si="1"/>
        <v>0</v>
      </c>
      <c r="T31" s="20">
        <f t="shared" si="2"/>
        <v>0</v>
      </c>
    </row>
    <row r="32" spans="1:20" ht="15" customHeight="1">
      <c r="A32" s="1"/>
      <c r="B32" s="1"/>
      <c r="C32" s="107"/>
      <c r="D32" s="69"/>
      <c r="E32" s="1"/>
      <c r="F32" s="1"/>
      <c r="G32" s="1"/>
      <c r="H32" s="1"/>
      <c r="I32" s="21" t="str">
        <f t="shared" si="3"/>
        <v/>
      </c>
      <c r="J32" s="21" t="str">
        <f t="shared" si="4"/>
        <v/>
      </c>
      <c r="K32" s="21" t="str">
        <f t="shared" si="5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12"/>
      <c r="Q32" s="8"/>
      <c r="R32" s="20">
        <f t="shared" si="0"/>
        <v>0</v>
      </c>
      <c r="S32" s="20">
        <f t="shared" si="1"/>
        <v>0</v>
      </c>
      <c r="T32" s="20">
        <f t="shared" si="2"/>
        <v>0</v>
      </c>
    </row>
    <row r="33" spans="1:20" ht="15" customHeight="1">
      <c r="A33" s="1"/>
      <c r="B33" s="1"/>
      <c r="C33" s="107"/>
      <c r="D33" s="69"/>
      <c r="E33" s="1"/>
      <c r="F33" s="1"/>
      <c r="G33" s="1"/>
      <c r="H33" s="1"/>
      <c r="I33" s="21" t="str">
        <f t="shared" si="3"/>
        <v/>
      </c>
      <c r="J33" s="21" t="str">
        <f t="shared" si="4"/>
        <v/>
      </c>
      <c r="K33" s="21" t="str">
        <f t="shared" si="5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12"/>
      <c r="Q33" s="8"/>
      <c r="R33" s="20">
        <f t="shared" si="0"/>
        <v>0</v>
      </c>
      <c r="S33" s="20">
        <f t="shared" si="1"/>
        <v>0</v>
      </c>
      <c r="T33" s="20">
        <f t="shared" si="2"/>
        <v>0</v>
      </c>
    </row>
    <row r="34" spans="1:20" ht="15" customHeight="1">
      <c r="A34" s="1"/>
      <c r="B34" s="1"/>
      <c r="C34" s="107"/>
      <c r="D34" s="69"/>
      <c r="E34" s="1"/>
      <c r="F34" s="1"/>
      <c r="G34" s="1"/>
      <c r="H34" s="1"/>
      <c r="I34" s="21" t="str">
        <f t="shared" si="3"/>
        <v/>
      </c>
      <c r="J34" s="21" t="str">
        <f t="shared" si="4"/>
        <v/>
      </c>
      <c r="K34" s="21" t="str">
        <f t="shared" si="5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12"/>
      <c r="Q34" s="8"/>
      <c r="R34" s="20">
        <f t="shared" si="0"/>
        <v>0</v>
      </c>
      <c r="S34" s="20">
        <f t="shared" si="1"/>
        <v>0</v>
      </c>
      <c r="T34" s="20">
        <f t="shared" si="2"/>
        <v>0</v>
      </c>
    </row>
    <row r="35" spans="1:20" ht="15" customHeight="1">
      <c r="A35" s="1"/>
      <c r="B35" s="1"/>
      <c r="C35" s="107"/>
      <c r="D35" s="69"/>
      <c r="E35" s="1"/>
      <c r="F35" s="1"/>
      <c r="G35" s="1"/>
      <c r="H35" s="1"/>
      <c r="I35" s="21" t="str">
        <f t="shared" si="3"/>
        <v/>
      </c>
      <c r="J35" s="21" t="str">
        <f t="shared" si="4"/>
        <v/>
      </c>
      <c r="K35" s="21" t="str">
        <f t="shared" si="5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12"/>
      <c r="Q35" s="8"/>
      <c r="R35" s="20">
        <f t="shared" si="0"/>
        <v>0</v>
      </c>
      <c r="S35" s="20">
        <f t="shared" si="1"/>
        <v>0</v>
      </c>
      <c r="T35" s="20">
        <f t="shared" si="2"/>
        <v>0</v>
      </c>
    </row>
    <row r="36" spans="1:20" ht="15" customHeight="1">
      <c r="A36" s="1"/>
      <c r="B36" s="1"/>
      <c r="C36" s="107"/>
      <c r="D36" s="69"/>
      <c r="E36" s="1"/>
      <c r="F36" s="1"/>
      <c r="G36" s="1"/>
      <c r="H36" s="1"/>
      <c r="I36" s="21" t="str">
        <f t="shared" si="3"/>
        <v/>
      </c>
      <c r="J36" s="21" t="str">
        <f t="shared" si="4"/>
        <v/>
      </c>
      <c r="K36" s="21" t="str">
        <f t="shared" si="5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12"/>
      <c r="Q36" s="8"/>
      <c r="R36" s="20">
        <f t="shared" si="0"/>
        <v>0</v>
      </c>
      <c r="S36" s="20">
        <f t="shared" si="1"/>
        <v>0</v>
      </c>
      <c r="T36" s="20">
        <f t="shared" si="2"/>
        <v>0</v>
      </c>
    </row>
    <row r="37" spans="1:20" ht="15" customHeight="1">
      <c r="A37" s="1"/>
      <c r="B37" s="1"/>
      <c r="C37" s="107"/>
      <c r="D37" s="69"/>
      <c r="E37" s="1"/>
      <c r="F37" s="1"/>
      <c r="G37" s="1"/>
      <c r="H37" s="1"/>
      <c r="I37" s="21" t="str">
        <f t="shared" si="3"/>
        <v/>
      </c>
      <c r="J37" s="21" t="str">
        <f t="shared" si="4"/>
        <v/>
      </c>
      <c r="K37" s="21" t="str">
        <f t="shared" si="5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12"/>
      <c r="Q37" s="8"/>
      <c r="R37" s="20">
        <f t="shared" si="0"/>
        <v>0</v>
      </c>
      <c r="S37" s="20">
        <f t="shared" si="1"/>
        <v>0</v>
      </c>
      <c r="T37" s="20">
        <f t="shared" si="2"/>
        <v>0</v>
      </c>
    </row>
    <row r="38" spans="1:20" ht="15" customHeight="1">
      <c r="A38" s="1"/>
      <c r="B38" s="1"/>
      <c r="C38" s="107"/>
      <c r="D38" s="69"/>
      <c r="E38" s="1"/>
      <c r="F38" s="1"/>
      <c r="G38" s="1"/>
      <c r="H38" s="1"/>
      <c r="I38" s="21" t="str">
        <f t="shared" si="3"/>
        <v/>
      </c>
      <c r="J38" s="21" t="str">
        <f t="shared" si="4"/>
        <v/>
      </c>
      <c r="K38" s="21" t="str">
        <f t="shared" si="5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12"/>
      <c r="Q38" s="8"/>
      <c r="R38" s="20">
        <f t="shared" si="0"/>
        <v>0</v>
      </c>
      <c r="S38" s="20">
        <f t="shared" si="1"/>
        <v>0</v>
      </c>
      <c r="T38" s="20">
        <f t="shared" si="2"/>
        <v>0</v>
      </c>
    </row>
    <row r="39" spans="1:20" ht="15" customHeight="1">
      <c r="A39" s="1"/>
      <c r="B39" s="1"/>
      <c r="C39" s="107"/>
      <c r="D39" s="69"/>
      <c r="E39" s="1"/>
      <c r="F39" s="1"/>
      <c r="G39" s="1"/>
      <c r="H39" s="1"/>
      <c r="I39" s="21" t="str">
        <f t="shared" si="3"/>
        <v/>
      </c>
      <c r="J39" s="21" t="str">
        <f t="shared" si="4"/>
        <v/>
      </c>
      <c r="K39" s="21" t="str">
        <f t="shared" si="5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12"/>
      <c r="Q39" s="8"/>
      <c r="R39" s="20">
        <f t="shared" si="0"/>
        <v>0</v>
      </c>
      <c r="S39" s="20">
        <f t="shared" si="1"/>
        <v>0</v>
      </c>
      <c r="T39" s="20">
        <f t="shared" si="2"/>
        <v>0</v>
      </c>
    </row>
    <row r="40" spans="1:20" ht="15" customHeight="1">
      <c r="A40" s="1"/>
      <c r="B40" s="1"/>
      <c r="C40" s="107"/>
      <c r="D40" s="69"/>
      <c r="E40" s="1"/>
      <c r="F40" s="1"/>
      <c r="G40" s="1"/>
      <c r="H40" s="1"/>
      <c r="I40" s="21" t="str">
        <f t="shared" si="3"/>
        <v/>
      </c>
      <c r="J40" s="21" t="str">
        <f t="shared" si="4"/>
        <v/>
      </c>
      <c r="K40" s="21" t="str">
        <f t="shared" si="5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12"/>
      <c r="Q40" s="8"/>
      <c r="R40" s="20">
        <f t="shared" si="0"/>
        <v>0</v>
      </c>
      <c r="S40" s="20">
        <f t="shared" si="1"/>
        <v>0</v>
      </c>
      <c r="T40" s="20">
        <f t="shared" si="2"/>
        <v>0</v>
      </c>
    </row>
    <row r="41" spans="1:20" ht="15" customHeight="1">
      <c r="A41" s="1"/>
      <c r="B41" s="1"/>
      <c r="C41" s="107"/>
      <c r="D41" s="69"/>
      <c r="E41" s="1"/>
      <c r="F41" s="1"/>
      <c r="G41" s="1"/>
      <c r="H41" s="1"/>
      <c r="I41" s="21" t="str">
        <f t="shared" si="3"/>
        <v/>
      </c>
      <c r="J41" s="21" t="str">
        <f t="shared" si="4"/>
        <v/>
      </c>
      <c r="K41" s="21" t="str">
        <f t="shared" si="5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12"/>
      <c r="Q41" s="8"/>
      <c r="R41" s="20">
        <f t="shared" si="0"/>
        <v>0</v>
      </c>
      <c r="S41" s="20">
        <f t="shared" si="1"/>
        <v>0</v>
      </c>
      <c r="T41" s="20">
        <f t="shared" si="2"/>
        <v>0</v>
      </c>
    </row>
    <row r="42" spans="1:20" ht="15" customHeight="1">
      <c r="A42" s="1"/>
      <c r="B42" s="1"/>
      <c r="C42" s="107"/>
      <c r="D42" s="69"/>
      <c r="E42" s="1"/>
      <c r="F42" s="1"/>
      <c r="G42" s="1"/>
      <c r="H42" s="1"/>
      <c r="I42" s="21" t="str">
        <f t="shared" si="3"/>
        <v/>
      </c>
      <c r="J42" s="21" t="str">
        <f t="shared" si="4"/>
        <v/>
      </c>
      <c r="K42" s="21" t="str">
        <f t="shared" si="5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12"/>
      <c r="Q42" s="8"/>
      <c r="R42" s="20">
        <f t="shared" si="0"/>
        <v>0</v>
      </c>
      <c r="S42" s="20">
        <f t="shared" si="1"/>
        <v>0</v>
      </c>
      <c r="T42" s="20">
        <f t="shared" si="2"/>
        <v>0</v>
      </c>
    </row>
    <row r="43" spans="1:20" ht="15" customHeight="1">
      <c r="A43" s="1"/>
      <c r="B43" s="1"/>
      <c r="C43" s="107"/>
      <c r="D43" s="69"/>
      <c r="E43" s="1"/>
      <c r="F43" s="1"/>
      <c r="G43" s="1"/>
      <c r="H43" s="1"/>
      <c r="I43" s="21" t="str">
        <f t="shared" si="3"/>
        <v/>
      </c>
      <c r="J43" s="21" t="str">
        <f t="shared" si="4"/>
        <v/>
      </c>
      <c r="K43" s="21" t="str">
        <f t="shared" si="5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12"/>
      <c r="Q43" s="8"/>
      <c r="R43" s="20">
        <f t="shared" si="0"/>
        <v>0</v>
      </c>
      <c r="S43" s="20">
        <f t="shared" si="1"/>
        <v>0</v>
      </c>
      <c r="T43" s="20">
        <f t="shared" si="2"/>
        <v>0</v>
      </c>
    </row>
    <row r="44" spans="1:20" ht="15" customHeight="1">
      <c r="A44" s="1"/>
      <c r="B44" s="1"/>
      <c r="C44" s="107"/>
      <c r="D44" s="69"/>
      <c r="E44" s="1"/>
      <c r="F44" s="1"/>
      <c r="G44" s="1"/>
      <c r="H44" s="1"/>
      <c r="I44" s="21" t="str">
        <f t="shared" si="3"/>
        <v/>
      </c>
      <c r="J44" s="21" t="str">
        <f t="shared" si="4"/>
        <v/>
      </c>
      <c r="K44" s="21" t="str">
        <f t="shared" si="5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12"/>
      <c r="Q44" s="8"/>
      <c r="R44" s="20">
        <f t="shared" si="0"/>
        <v>0</v>
      </c>
      <c r="S44" s="20">
        <f t="shared" si="1"/>
        <v>0</v>
      </c>
      <c r="T44" s="20">
        <f t="shared" si="2"/>
        <v>0</v>
      </c>
    </row>
    <row r="45" spans="1:20" ht="15" customHeight="1">
      <c r="A45" s="1"/>
      <c r="B45" s="1"/>
      <c r="C45" s="107"/>
      <c r="D45" s="69"/>
      <c r="E45" s="1"/>
      <c r="F45" s="1"/>
      <c r="G45" s="1"/>
      <c r="H45" s="1"/>
      <c r="I45" s="21" t="str">
        <f t="shared" si="3"/>
        <v/>
      </c>
      <c r="J45" s="21" t="str">
        <f t="shared" si="4"/>
        <v/>
      </c>
      <c r="K45" s="21" t="str">
        <f t="shared" si="5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12"/>
      <c r="Q45" s="8"/>
      <c r="R45" s="20">
        <f t="shared" si="0"/>
        <v>0</v>
      </c>
      <c r="S45" s="20">
        <f t="shared" si="1"/>
        <v>0</v>
      </c>
      <c r="T45" s="20">
        <f t="shared" si="2"/>
        <v>0</v>
      </c>
    </row>
    <row r="46" spans="1:20" ht="15" customHeight="1">
      <c r="A46" s="1"/>
      <c r="B46" s="1"/>
      <c r="C46" s="107"/>
      <c r="D46" s="69"/>
      <c r="E46" s="1"/>
      <c r="F46" s="1"/>
      <c r="G46" s="1"/>
      <c r="H46" s="1"/>
      <c r="I46" s="21" t="str">
        <f t="shared" si="3"/>
        <v/>
      </c>
      <c r="J46" s="21" t="str">
        <f t="shared" si="4"/>
        <v/>
      </c>
      <c r="K46" s="21" t="str">
        <f t="shared" si="5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12"/>
      <c r="Q46" s="8"/>
      <c r="R46" s="20">
        <f t="shared" si="0"/>
        <v>0</v>
      </c>
      <c r="S46" s="20">
        <f t="shared" si="1"/>
        <v>0</v>
      </c>
      <c r="T46" s="20">
        <f t="shared" si="2"/>
        <v>0</v>
      </c>
    </row>
    <row r="47" spans="1:20" ht="15" customHeight="1">
      <c r="A47" s="1"/>
      <c r="B47" s="1"/>
      <c r="C47" s="107"/>
      <c r="D47" s="69"/>
      <c r="E47" s="1"/>
      <c r="F47" s="1"/>
      <c r="G47" s="1"/>
      <c r="H47" s="1"/>
      <c r="I47" s="21" t="str">
        <f t="shared" si="3"/>
        <v/>
      </c>
      <c r="J47" s="21" t="str">
        <f t="shared" si="4"/>
        <v/>
      </c>
      <c r="K47" s="21" t="str">
        <f t="shared" si="5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12"/>
      <c r="Q47" s="8"/>
      <c r="R47" s="20">
        <f t="shared" si="0"/>
        <v>0</v>
      </c>
      <c r="S47" s="20">
        <f t="shared" si="1"/>
        <v>0</v>
      </c>
      <c r="T47" s="20">
        <f t="shared" si="2"/>
        <v>0</v>
      </c>
    </row>
    <row r="48" spans="1:20" ht="15" customHeight="1">
      <c r="A48" s="1"/>
      <c r="B48" s="1"/>
      <c r="C48" s="107"/>
      <c r="D48" s="69"/>
      <c r="E48" s="1"/>
      <c r="F48" s="1"/>
      <c r="G48" s="1"/>
      <c r="H48" s="1"/>
      <c r="I48" s="21" t="str">
        <f t="shared" si="3"/>
        <v/>
      </c>
      <c r="J48" s="21" t="str">
        <f t="shared" si="4"/>
        <v/>
      </c>
      <c r="K48" s="21" t="str">
        <f t="shared" si="5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12"/>
      <c r="Q48" s="8"/>
      <c r="R48" s="20">
        <f t="shared" si="0"/>
        <v>0</v>
      </c>
      <c r="S48" s="20">
        <f t="shared" si="1"/>
        <v>0</v>
      </c>
      <c r="T48" s="20">
        <f t="shared" si="2"/>
        <v>0</v>
      </c>
    </row>
    <row r="49" spans="1:20" ht="15" customHeight="1">
      <c r="A49" s="1"/>
      <c r="B49" s="1"/>
      <c r="C49" s="107"/>
      <c r="D49" s="69"/>
      <c r="E49" s="1"/>
      <c r="F49" s="1"/>
      <c r="G49" s="1"/>
      <c r="H49" s="1"/>
      <c r="I49" s="21" t="str">
        <f t="shared" si="3"/>
        <v/>
      </c>
      <c r="J49" s="21" t="str">
        <f t="shared" si="4"/>
        <v/>
      </c>
      <c r="K49" s="21" t="str">
        <f t="shared" si="5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12"/>
      <c r="Q49" s="8"/>
      <c r="R49" s="20">
        <f t="shared" si="0"/>
        <v>0</v>
      </c>
      <c r="S49" s="20">
        <f t="shared" si="1"/>
        <v>0</v>
      </c>
      <c r="T49" s="20">
        <f t="shared" si="2"/>
        <v>0</v>
      </c>
    </row>
    <row r="50" spans="1:20" ht="15" customHeight="1">
      <c r="A50" s="1"/>
      <c r="B50" s="1"/>
      <c r="C50" s="107"/>
      <c r="D50" s="69"/>
      <c r="E50" s="1"/>
      <c r="F50" s="1"/>
      <c r="G50" s="1"/>
      <c r="H50" s="1"/>
      <c r="I50" s="21" t="str">
        <f t="shared" si="3"/>
        <v/>
      </c>
      <c r="J50" s="21" t="str">
        <f t="shared" si="4"/>
        <v/>
      </c>
      <c r="K50" s="21" t="str">
        <f t="shared" si="5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12"/>
      <c r="Q50" s="8"/>
      <c r="R50" s="20">
        <f t="shared" si="0"/>
        <v>0</v>
      </c>
      <c r="S50" s="20">
        <f t="shared" si="1"/>
        <v>0</v>
      </c>
      <c r="T50" s="20">
        <f t="shared" si="2"/>
        <v>0</v>
      </c>
    </row>
    <row r="51" spans="1:20" ht="15" customHeight="1">
      <c r="A51" s="1"/>
      <c r="B51" s="1"/>
      <c r="C51" s="107"/>
      <c r="D51" s="69"/>
      <c r="E51" s="1"/>
      <c r="F51" s="1"/>
      <c r="G51" s="1"/>
      <c r="H51" s="1"/>
      <c r="I51" s="21" t="str">
        <f t="shared" si="3"/>
        <v/>
      </c>
      <c r="J51" s="21" t="str">
        <f t="shared" si="4"/>
        <v/>
      </c>
      <c r="K51" s="21" t="str">
        <f t="shared" si="5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12"/>
      <c r="Q51" s="8"/>
      <c r="R51" s="20">
        <f t="shared" si="0"/>
        <v>0</v>
      </c>
      <c r="S51" s="20">
        <f t="shared" si="1"/>
        <v>0</v>
      </c>
      <c r="T51" s="20">
        <f t="shared" si="2"/>
        <v>0</v>
      </c>
    </row>
    <row r="52" spans="1:20" ht="15" customHeight="1">
      <c r="A52" s="1"/>
      <c r="B52" s="1"/>
      <c r="C52" s="107"/>
      <c r="D52" s="69"/>
      <c r="E52" s="1"/>
      <c r="F52" s="1"/>
      <c r="G52" s="1"/>
      <c r="H52" s="1"/>
      <c r="I52" s="21" t="str">
        <f t="shared" si="3"/>
        <v/>
      </c>
      <c r="J52" s="21" t="str">
        <f t="shared" si="4"/>
        <v/>
      </c>
      <c r="K52" s="21" t="str">
        <f t="shared" si="5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12"/>
      <c r="Q52" s="8"/>
      <c r="R52" s="20">
        <f t="shared" si="0"/>
        <v>0</v>
      </c>
      <c r="S52" s="20">
        <f t="shared" si="1"/>
        <v>0</v>
      </c>
      <c r="T52" s="20">
        <f t="shared" si="2"/>
        <v>0</v>
      </c>
    </row>
    <row r="53" spans="1:20" ht="15" customHeight="1">
      <c r="A53" s="1"/>
      <c r="B53" s="1"/>
      <c r="C53" s="107"/>
      <c r="D53" s="69"/>
      <c r="E53" s="1"/>
      <c r="F53" s="1"/>
      <c r="G53" s="1"/>
      <c r="H53" s="1"/>
      <c r="I53" s="21" t="str">
        <f t="shared" si="3"/>
        <v/>
      </c>
      <c r="J53" s="21" t="str">
        <f t="shared" si="4"/>
        <v/>
      </c>
      <c r="K53" s="21" t="str">
        <f t="shared" si="5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12"/>
      <c r="Q53" s="8"/>
      <c r="R53" s="20">
        <f t="shared" si="0"/>
        <v>0</v>
      </c>
      <c r="S53" s="20">
        <f t="shared" si="1"/>
        <v>0</v>
      </c>
      <c r="T53" s="20">
        <f t="shared" si="2"/>
        <v>0</v>
      </c>
    </row>
    <row r="54" spans="1:20" ht="15" customHeight="1">
      <c r="A54" s="1"/>
      <c r="B54" s="1"/>
      <c r="C54" s="107"/>
      <c r="D54" s="69"/>
      <c r="E54" s="1"/>
      <c r="F54" s="1"/>
      <c r="G54" s="1"/>
      <c r="H54" s="1"/>
      <c r="I54" s="21" t="str">
        <f t="shared" si="3"/>
        <v/>
      </c>
      <c r="J54" s="21" t="str">
        <f t="shared" si="4"/>
        <v/>
      </c>
      <c r="K54" s="21" t="str">
        <f t="shared" si="5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12"/>
      <c r="Q54" s="8"/>
      <c r="R54" s="20">
        <f t="shared" si="0"/>
        <v>0</v>
      </c>
      <c r="S54" s="20">
        <f t="shared" si="1"/>
        <v>0</v>
      </c>
      <c r="T54" s="20">
        <f t="shared" si="2"/>
        <v>0</v>
      </c>
    </row>
    <row r="55" spans="1:20" ht="15" customHeight="1">
      <c r="A55" s="1"/>
      <c r="B55" s="1"/>
      <c r="C55" s="107"/>
      <c r="D55" s="69"/>
      <c r="E55" s="1"/>
      <c r="F55" s="1"/>
      <c r="G55" s="1"/>
      <c r="H55" s="1"/>
      <c r="I55" s="21" t="str">
        <f t="shared" si="3"/>
        <v/>
      </c>
      <c r="J55" s="21" t="str">
        <f t="shared" si="4"/>
        <v/>
      </c>
      <c r="K55" s="21" t="str">
        <f t="shared" si="5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12"/>
      <c r="Q55" s="8"/>
      <c r="R55" s="20">
        <f t="shared" si="0"/>
        <v>0</v>
      </c>
      <c r="S55" s="20">
        <f t="shared" si="1"/>
        <v>0</v>
      </c>
      <c r="T55" s="20">
        <f t="shared" si="2"/>
        <v>0</v>
      </c>
    </row>
    <row r="56" spans="1:20" ht="15" customHeight="1">
      <c r="A56" s="1"/>
      <c r="B56" s="1"/>
      <c r="C56" s="107"/>
      <c r="D56" s="69"/>
      <c r="E56" s="1"/>
      <c r="F56" s="1"/>
      <c r="G56" s="1"/>
      <c r="H56" s="1"/>
      <c r="I56" s="21" t="str">
        <f t="shared" si="3"/>
        <v/>
      </c>
      <c r="J56" s="21" t="str">
        <f t="shared" si="4"/>
        <v/>
      </c>
      <c r="K56" s="21" t="str">
        <f t="shared" si="5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12"/>
      <c r="Q56" s="8"/>
      <c r="R56" s="20">
        <f t="shared" si="0"/>
        <v>0</v>
      </c>
      <c r="S56" s="20">
        <f t="shared" si="1"/>
        <v>0</v>
      </c>
      <c r="T56" s="20">
        <f t="shared" si="2"/>
        <v>0</v>
      </c>
    </row>
    <row r="57" spans="1:20" ht="15" customHeight="1">
      <c r="A57" s="1"/>
      <c r="B57" s="1"/>
      <c r="C57" s="107"/>
      <c r="D57" s="69"/>
      <c r="E57" s="1"/>
      <c r="F57" s="1"/>
      <c r="G57" s="1"/>
      <c r="H57" s="1"/>
      <c r="I57" s="21" t="str">
        <f t="shared" si="3"/>
        <v/>
      </c>
      <c r="J57" s="21" t="str">
        <f t="shared" si="4"/>
        <v/>
      </c>
      <c r="K57" s="21" t="str">
        <f t="shared" si="5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12"/>
      <c r="Q57" s="8"/>
      <c r="R57" s="20">
        <f t="shared" si="0"/>
        <v>0</v>
      </c>
      <c r="S57" s="20">
        <f t="shared" si="1"/>
        <v>0</v>
      </c>
      <c r="T57" s="20">
        <f t="shared" si="2"/>
        <v>0</v>
      </c>
    </row>
    <row r="58" spans="1:20" ht="15" customHeight="1">
      <c r="A58" s="1"/>
      <c r="B58" s="1"/>
      <c r="C58" s="107"/>
      <c r="D58" s="69"/>
      <c r="E58" s="1"/>
      <c r="F58" s="1"/>
      <c r="G58" s="1"/>
      <c r="H58" s="1"/>
      <c r="I58" s="21" t="str">
        <f t="shared" si="3"/>
        <v/>
      </c>
      <c r="J58" s="21" t="str">
        <f t="shared" si="4"/>
        <v/>
      </c>
      <c r="K58" s="21" t="str">
        <f t="shared" si="5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12"/>
      <c r="Q58" s="8"/>
      <c r="R58" s="20">
        <f t="shared" si="0"/>
        <v>0</v>
      </c>
      <c r="S58" s="20">
        <f t="shared" si="1"/>
        <v>0</v>
      </c>
      <c r="T58" s="20">
        <f t="shared" si="2"/>
        <v>0</v>
      </c>
    </row>
    <row r="59" spans="1:20" ht="15" customHeight="1">
      <c r="A59" s="1"/>
      <c r="B59" s="1"/>
      <c r="C59" s="107"/>
      <c r="D59" s="69"/>
      <c r="E59" s="1"/>
      <c r="F59" s="1"/>
      <c r="G59" s="1"/>
      <c r="H59" s="1"/>
      <c r="I59" s="21" t="str">
        <f t="shared" si="3"/>
        <v/>
      </c>
      <c r="J59" s="21" t="str">
        <f t="shared" si="4"/>
        <v/>
      </c>
      <c r="K59" s="21" t="str">
        <f t="shared" si="5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12"/>
      <c r="Q59" s="8"/>
      <c r="R59" s="20">
        <f t="shared" si="0"/>
        <v>0</v>
      </c>
      <c r="S59" s="20">
        <f t="shared" si="1"/>
        <v>0</v>
      </c>
      <c r="T59" s="20">
        <f t="shared" si="2"/>
        <v>0</v>
      </c>
    </row>
    <row r="60" spans="1:20" ht="15" customHeight="1">
      <c r="A60" s="1"/>
      <c r="B60" s="1"/>
      <c r="C60" s="107"/>
      <c r="D60" s="69"/>
      <c r="E60" s="1"/>
      <c r="F60" s="1"/>
      <c r="G60" s="1"/>
      <c r="H60" s="1"/>
      <c r="I60" s="21" t="str">
        <f t="shared" si="3"/>
        <v/>
      </c>
      <c r="J60" s="21" t="str">
        <f t="shared" si="4"/>
        <v/>
      </c>
      <c r="K60" s="21" t="str">
        <f t="shared" si="5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12"/>
      <c r="Q60" s="8"/>
      <c r="R60" s="20">
        <f t="shared" si="0"/>
        <v>0</v>
      </c>
      <c r="S60" s="20">
        <f t="shared" si="1"/>
        <v>0</v>
      </c>
      <c r="T60" s="20">
        <f t="shared" si="2"/>
        <v>0</v>
      </c>
    </row>
    <row r="61" spans="1:20" ht="15" customHeight="1">
      <c r="A61" s="1"/>
      <c r="B61" s="1"/>
      <c r="C61" s="107"/>
      <c r="D61" s="69"/>
      <c r="E61" s="1"/>
      <c r="F61" s="1"/>
      <c r="G61" s="1"/>
      <c r="H61" s="1"/>
      <c r="I61" s="21" t="str">
        <f t="shared" si="3"/>
        <v/>
      </c>
      <c r="J61" s="21" t="str">
        <f t="shared" si="4"/>
        <v/>
      </c>
      <c r="K61" s="21" t="str">
        <f t="shared" si="5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12"/>
      <c r="Q61" s="8"/>
      <c r="R61" s="20">
        <f t="shared" si="0"/>
        <v>0</v>
      </c>
      <c r="S61" s="20">
        <f t="shared" si="1"/>
        <v>0</v>
      </c>
      <c r="T61" s="20">
        <f t="shared" si="2"/>
        <v>0</v>
      </c>
    </row>
    <row r="62" spans="1:20" ht="15" customHeight="1">
      <c r="A62" s="1"/>
      <c r="B62" s="1"/>
      <c r="C62" s="107"/>
      <c r="D62" s="69"/>
      <c r="E62" s="1"/>
      <c r="F62" s="1"/>
      <c r="G62" s="1"/>
      <c r="H62" s="1"/>
      <c r="I62" s="21" t="str">
        <f t="shared" si="3"/>
        <v/>
      </c>
      <c r="J62" s="21" t="str">
        <f t="shared" si="4"/>
        <v/>
      </c>
      <c r="K62" s="21" t="str">
        <f t="shared" si="5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12"/>
      <c r="Q62" s="8"/>
      <c r="R62" s="20">
        <f t="shared" si="0"/>
        <v>0</v>
      </c>
      <c r="S62" s="20">
        <f t="shared" si="1"/>
        <v>0</v>
      </c>
      <c r="T62" s="20">
        <f t="shared" si="2"/>
        <v>0</v>
      </c>
    </row>
    <row r="63" spans="1:20" ht="15" customHeight="1">
      <c r="A63" s="1"/>
      <c r="B63" s="1"/>
      <c r="C63" s="107"/>
      <c r="D63" s="69"/>
      <c r="E63" s="1"/>
      <c r="F63" s="1"/>
      <c r="G63" s="1"/>
      <c r="H63" s="1"/>
      <c r="I63" s="21" t="str">
        <f t="shared" si="3"/>
        <v/>
      </c>
      <c r="J63" s="21" t="str">
        <f t="shared" si="4"/>
        <v/>
      </c>
      <c r="K63" s="21" t="str">
        <f t="shared" si="5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12"/>
      <c r="Q63" s="8"/>
      <c r="R63" s="20">
        <f t="shared" si="0"/>
        <v>0</v>
      </c>
      <c r="S63" s="20">
        <f t="shared" si="1"/>
        <v>0</v>
      </c>
      <c r="T63" s="20">
        <f t="shared" si="2"/>
        <v>0</v>
      </c>
    </row>
    <row r="64" spans="1:20" ht="15" customHeight="1">
      <c r="A64" s="1"/>
      <c r="B64" s="1"/>
      <c r="C64" s="107"/>
      <c r="D64" s="69"/>
      <c r="E64" s="1"/>
      <c r="F64" s="1"/>
      <c r="G64" s="1"/>
      <c r="H64" s="1"/>
      <c r="I64" s="21" t="str">
        <f t="shared" si="3"/>
        <v/>
      </c>
      <c r="J64" s="21" t="str">
        <f t="shared" si="4"/>
        <v/>
      </c>
      <c r="K64" s="21" t="str">
        <f t="shared" si="5"/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12"/>
      <c r="Q64" s="8"/>
      <c r="R64" s="20">
        <f t="shared" si="0"/>
        <v>0</v>
      </c>
      <c r="S64" s="20">
        <f t="shared" si="1"/>
        <v>0</v>
      </c>
      <c r="T64" s="20">
        <f t="shared" si="2"/>
        <v>0</v>
      </c>
    </row>
    <row r="65" spans="1:20" ht="15" customHeight="1">
      <c r="A65" s="1"/>
      <c r="B65" s="1"/>
      <c r="C65" s="107"/>
      <c r="D65" s="69"/>
      <c r="E65" s="1"/>
      <c r="F65" s="1"/>
      <c r="G65" s="1"/>
      <c r="H65" s="1"/>
      <c r="I65" s="21" t="str">
        <f t="shared" ref="I65:I128" si="6">IF(D65&lt;&gt;"", IF(D65 ="Codedata", "", IF(OR(AND(E65=1, G65&gt;0, G65&lt;51),AND(E65&gt;1, E65&lt;6, G65&gt;0, G65&lt;20)),"X","")),"")</f>
        <v/>
      </c>
      <c r="J65" s="21" t="str">
        <f t="shared" ref="J65:J128" si="7">IF(D65&lt;&gt;"", IF(D65 ="Codedata", "", IF(OR(AND(E65=1, G65&gt;50),AND(E65&gt;1, E65&lt;6, G65&gt;19, G65&lt;51),AND(E65&gt;5, G65&gt;0, G65&lt;20)),"X","")),"")</f>
        <v/>
      </c>
      <c r="K65" s="21" t="str">
        <f t="shared" ref="K65:K128" si="8">IF(D65&lt;&gt;"", IF(D65 ="Codedata", "", IF(OR(AND(E65&gt;1, E65&lt;6, G65&gt;50),AND(E65&gt;5, G65&gt;19)),"X","")),"")</f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12"/>
      <c r="Q65" s="8"/>
      <c r="R65" s="20">
        <f t="shared" ref="R65:T128" si="9">IF(I65="X",1,0)</f>
        <v>0</v>
      </c>
      <c r="S65" s="20">
        <f t="shared" si="9"/>
        <v>0</v>
      </c>
      <c r="T65" s="20">
        <f t="shared" si="9"/>
        <v>0</v>
      </c>
    </row>
    <row r="66" spans="1:20" ht="15" customHeight="1">
      <c r="A66" s="1"/>
      <c r="B66" s="1"/>
      <c r="C66" s="107"/>
      <c r="D66" s="69"/>
      <c r="E66" s="1"/>
      <c r="F66" s="1"/>
      <c r="G66" s="1"/>
      <c r="H66" s="1"/>
      <c r="I66" s="21" t="str">
        <f t="shared" si="6"/>
        <v/>
      </c>
      <c r="J66" s="21" t="str">
        <f t="shared" si="7"/>
        <v/>
      </c>
      <c r="K66" s="21" t="str">
        <f t="shared" si="8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12"/>
      <c r="Q66" s="4"/>
      <c r="R66" s="20">
        <f t="shared" si="9"/>
        <v>0</v>
      </c>
      <c r="S66" s="20">
        <f t="shared" si="9"/>
        <v>0</v>
      </c>
      <c r="T66" s="20">
        <f t="shared" si="9"/>
        <v>0</v>
      </c>
    </row>
    <row r="67" spans="1:20" ht="15" customHeight="1">
      <c r="A67" s="1"/>
      <c r="B67" s="1"/>
      <c r="C67" s="107"/>
      <c r="D67" s="69"/>
      <c r="E67" s="1"/>
      <c r="F67" s="1"/>
      <c r="G67" s="1"/>
      <c r="H67" s="1"/>
      <c r="I67" s="21" t="str">
        <f t="shared" si="6"/>
        <v/>
      </c>
      <c r="J67" s="21" t="str">
        <f t="shared" si="7"/>
        <v/>
      </c>
      <c r="K67" s="21" t="str">
        <f t="shared" si="8"/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12"/>
      <c r="Q67" s="8"/>
      <c r="R67" s="20">
        <f t="shared" si="9"/>
        <v>0</v>
      </c>
      <c r="S67" s="20">
        <f t="shared" si="9"/>
        <v>0</v>
      </c>
      <c r="T67" s="20">
        <f t="shared" si="9"/>
        <v>0</v>
      </c>
    </row>
    <row r="68" spans="1:20" ht="15" customHeight="1">
      <c r="A68" s="1"/>
      <c r="B68" s="1"/>
      <c r="C68" s="107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12"/>
      <c r="Q68" s="8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>
      <c r="A69" s="1"/>
      <c r="B69" s="1"/>
      <c r="C69" s="107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12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>
      <c r="A70" s="1"/>
      <c r="B70" s="1"/>
      <c r="C70" s="107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12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>
      <c r="A71" s="1"/>
      <c r="B71" s="1"/>
      <c r="C71" s="107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12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>
      <c r="A72" s="1"/>
      <c r="B72" s="1"/>
      <c r="C72" s="107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12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>
      <c r="A73" s="1"/>
      <c r="B73" s="1"/>
      <c r="C73" s="107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12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>
      <c r="A74" s="1"/>
      <c r="B74" s="1"/>
      <c r="C74" s="107"/>
      <c r="D74" s="69"/>
      <c r="E74" s="1"/>
      <c r="F74" s="1"/>
      <c r="G74" s="1"/>
      <c r="H74" s="1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12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>
      <c r="A75" s="1"/>
      <c r="B75" s="1"/>
      <c r="C75" s="107"/>
      <c r="D75" s="69"/>
      <c r="E75" s="1"/>
      <c r="F75" s="30"/>
      <c r="G75" s="1"/>
      <c r="H75" s="30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12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>
      <c r="A76" s="1"/>
      <c r="B76" s="1"/>
      <c r="C76" s="107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12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>
      <c r="A77" s="1"/>
      <c r="B77" s="1"/>
      <c r="C77" s="107"/>
      <c r="D77" s="69"/>
      <c r="E77" s="1"/>
      <c r="F77" s="1"/>
      <c r="G77" s="1"/>
      <c r="H77" s="1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12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>
      <c r="A78" s="1"/>
      <c r="B78" s="1"/>
      <c r="C78" s="107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12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>
      <c r="A79" s="1"/>
      <c r="B79" s="1"/>
      <c r="C79" s="107"/>
      <c r="D79" s="69"/>
      <c r="E79" s="1"/>
      <c r="F79" s="1"/>
      <c r="G79" s="1"/>
      <c r="H79" s="1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12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>
      <c r="A80" s="1"/>
      <c r="B80" s="1"/>
      <c r="C80" s="107"/>
      <c r="D80" s="69"/>
      <c r="E80" s="1"/>
      <c r="F80" s="5"/>
      <c r="G80" s="1"/>
      <c r="H80" s="5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12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>
      <c r="A81" s="1"/>
      <c r="B81" s="1"/>
      <c r="C81" s="107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12"/>
      <c r="Q81" s="8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>
      <c r="A82" s="1"/>
      <c r="B82" s="1"/>
      <c r="C82" s="107"/>
      <c r="D82" s="69"/>
      <c r="E82" s="1"/>
      <c r="F82" s="1"/>
      <c r="G82" s="1"/>
      <c r="H82" s="1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12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>
      <c r="A83" s="1"/>
      <c r="B83" s="1"/>
      <c r="C83" s="107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12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>
      <c r="A84" s="1"/>
      <c r="B84" s="1"/>
      <c r="C84" s="107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12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>
      <c r="A85" s="1"/>
      <c r="B85" s="1"/>
      <c r="C85" s="107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12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>
      <c r="A86" s="1"/>
      <c r="B86" s="1"/>
      <c r="C86" s="107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12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>
      <c r="A87" s="1"/>
      <c r="B87" s="1"/>
      <c r="C87" s="107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12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>
      <c r="A88" s="1"/>
      <c r="B88" s="1"/>
      <c r="C88" s="107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12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>
      <c r="A89" s="1"/>
      <c r="B89" s="1"/>
      <c r="C89" s="107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12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>
      <c r="A90" s="1"/>
      <c r="B90" s="1"/>
      <c r="C90" s="107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12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>
      <c r="A91" s="1"/>
      <c r="B91" s="1"/>
      <c r="C91" s="107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12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>
      <c r="A92" s="1"/>
      <c r="B92" s="1"/>
      <c r="C92" s="107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12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>
      <c r="A93" s="1"/>
      <c r="B93" s="1"/>
      <c r="C93" s="107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12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>
      <c r="A94" s="1"/>
      <c r="B94" s="1"/>
      <c r="C94" s="107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12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>
      <c r="A95" s="1"/>
      <c r="B95" s="1"/>
      <c r="C95" s="107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12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>
      <c r="A96" s="1"/>
      <c r="B96" s="1"/>
      <c r="C96" s="107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12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>
      <c r="A97" s="1"/>
      <c r="B97" s="1"/>
      <c r="C97" s="107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12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>
      <c r="A98" s="1"/>
      <c r="B98" s="1"/>
      <c r="C98" s="107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12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>
      <c r="A99" s="1"/>
      <c r="B99" s="1"/>
      <c r="C99" s="107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12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>
      <c r="A100" s="1"/>
      <c r="B100" s="1"/>
      <c r="C100" s="107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12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>
      <c r="A101" s="1"/>
      <c r="B101" s="1"/>
      <c r="C101" s="107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12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>
      <c r="A102" s="1"/>
      <c r="B102" s="1"/>
      <c r="C102" s="107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12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>
      <c r="A103" s="1"/>
      <c r="B103" s="1"/>
      <c r="C103" s="107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12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>
      <c r="A104" s="1"/>
      <c r="B104" s="1"/>
      <c r="C104" s="107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12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>
      <c r="A105" s="1"/>
      <c r="B105" s="1"/>
      <c r="C105" s="107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12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>
      <c r="A106" s="1"/>
      <c r="B106" s="1"/>
      <c r="C106" s="107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12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>
      <c r="A107" s="1"/>
      <c r="B107" s="1"/>
      <c r="C107" s="107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12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>
      <c r="A108" s="1"/>
      <c r="B108" s="1"/>
      <c r="C108" s="107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12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>
      <c r="A109" s="1"/>
      <c r="B109" s="1"/>
      <c r="C109" s="107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12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>
      <c r="A110" s="1"/>
      <c r="B110" s="1"/>
      <c r="C110" s="107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12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>
      <c r="A111" s="1"/>
      <c r="B111" s="1"/>
      <c r="C111" s="107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12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>
      <c r="A112" s="1"/>
      <c r="B112" s="1"/>
      <c r="C112" s="107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12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>
      <c r="A113" s="1"/>
      <c r="B113" s="1"/>
      <c r="C113" s="107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12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>
      <c r="A114" s="1"/>
      <c r="B114" s="1"/>
      <c r="C114" s="107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12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>
      <c r="A115" s="1"/>
      <c r="B115" s="1"/>
      <c r="C115" s="107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12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>
      <c r="A116" s="1"/>
      <c r="B116" s="1"/>
      <c r="C116" s="107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12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>
      <c r="A117" s="1"/>
      <c r="B117" s="1"/>
      <c r="C117" s="107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12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>
      <c r="A118" s="1"/>
      <c r="B118" s="1"/>
      <c r="C118" s="107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12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>
      <c r="A119" s="1"/>
      <c r="B119" s="1"/>
      <c r="C119" s="107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12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>
      <c r="A120" s="1"/>
      <c r="B120" s="1"/>
      <c r="C120" s="107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12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>
      <c r="A121" s="1"/>
      <c r="B121" s="1"/>
      <c r="C121" s="107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12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>
      <c r="A122" s="1"/>
      <c r="B122" s="1"/>
      <c r="C122" s="107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12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>
      <c r="A123" s="1"/>
      <c r="B123" s="1"/>
      <c r="C123" s="107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12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>
      <c r="A124" s="1"/>
      <c r="B124" s="1"/>
      <c r="C124" s="107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12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>
      <c r="A125" s="1"/>
      <c r="B125" s="1"/>
      <c r="C125" s="107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12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>
      <c r="A126" s="1"/>
      <c r="B126" s="1"/>
      <c r="C126" s="107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12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>
      <c r="A127" s="1"/>
      <c r="B127" s="1"/>
      <c r="C127" s="107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12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>
      <c r="A128" s="1"/>
      <c r="B128" s="1"/>
      <c r="C128" s="107"/>
      <c r="D128" s="69"/>
      <c r="E128" s="1"/>
      <c r="F128" s="1"/>
      <c r="G128" s="1"/>
      <c r="H128" s="1"/>
      <c r="I128" s="21" t="str">
        <f t="shared" si="6"/>
        <v/>
      </c>
      <c r="J128" s="21" t="str">
        <f t="shared" si="7"/>
        <v/>
      </c>
      <c r="K128" s="21" t="str">
        <f t="shared" si="8"/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12"/>
      <c r="R128" s="20">
        <f t="shared" si="9"/>
        <v>0</v>
      </c>
      <c r="S128" s="20">
        <f t="shared" si="9"/>
        <v>0</v>
      </c>
      <c r="T128" s="20">
        <f t="shared" si="9"/>
        <v>0</v>
      </c>
    </row>
    <row r="129" spans="1:20" ht="15" customHeight="1">
      <c r="A129" s="1"/>
      <c r="B129" s="1"/>
      <c r="C129" s="107"/>
      <c r="D129" s="69"/>
      <c r="E129" s="1"/>
      <c r="F129" s="1"/>
      <c r="G129" s="1"/>
      <c r="H129" s="1"/>
      <c r="I129" s="21" t="str">
        <f t="shared" ref="I129:I154" si="10">IF(D129&lt;&gt;"", IF(D129 ="Codedata", "", IF(OR(AND(E129=1, G129&gt;0, G129&lt;51),AND(E129&gt;1, E129&lt;6, G129&gt;0, G129&lt;20)),"X","")),"")</f>
        <v/>
      </c>
      <c r="J129" s="21" t="str">
        <f t="shared" ref="J129:J154" si="11">IF(D129&lt;&gt;"", IF(D129 ="Codedata", "", IF(OR(AND(E129=1, G129&gt;50),AND(E129&gt;1, E129&lt;6, G129&gt;19, G129&lt;51),AND(E129&gt;5, G129&gt;0, G129&lt;20)),"X","")),"")</f>
        <v/>
      </c>
      <c r="K129" s="21" t="str">
        <f t="shared" ref="K129:K154" si="12">IF(D129&lt;&gt;"", IF(D129 ="Codedata", "", IF(OR(AND(E129&gt;1, E129&lt;6, G129&gt;50),AND(E129&gt;5, G129&gt;19)),"X","")),"")</f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12"/>
      <c r="R129" s="20">
        <f t="shared" ref="R129:T154" si="13">IF(I129="X",1,0)</f>
        <v>0</v>
      </c>
      <c r="S129" s="20">
        <f t="shared" si="13"/>
        <v>0</v>
      </c>
      <c r="T129" s="20">
        <f t="shared" si="13"/>
        <v>0</v>
      </c>
    </row>
    <row r="130" spans="1:20" ht="15" customHeight="1">
      <c r="A130" s="1"/>
      <c r="B130" s="1"/>
      <c r="C130" s="107"/>
      <c r="D130" s="69"/>
      <c r="E130" s="1"/>
      <c r="F130" s="1"/>
      <c r="G130" s="1"/>
      <c r="H130" s="1"/>
      <c r="I130" s="21" t="str">
        <f t="shared" si="10"/>
        <v/>
      </c>
      <c r="J130" s="21" t="str">
        <f t="shared" si="11"/>
        <v/>
      </c>
      <c r="K130" s="21" t="str">
        <f t="shared" si="12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12"/>
      <c r="R130" s="20">
        <f t="shared" si="13"/>
        <v>0</v>
      </c>
      <c r="S130" s="20">
        <f t="shared" si="13"/>
        <v>0</v>
      </c>
      <c r="T130" s="20">
        <f t="shared" si="13"/>
        <v>0</v>
      </c>
    </row>
    <row r="131" spans="1:20" ht="15" customHeight="1">
      <c r="A131" s="1"/>
      <c r="B131" s="1"/>
      <c r="C131" s="107"/>
      <c r="D131" s="69"/>
      <c r="E131" s="1"/>
      <c r="F131" s="1"/>
      <c r="G131" s="1"/>
      <c r="H131" s="1"/>
      <c r="I131" s="21" t="str">
        <f t="shared" si="10"/>
        <v/>
      </c>
      <c r="J131" s="21" t="str">
        <f t="shared" si="11"/>
        <v/>
      </c>
      <c r="K131" s="21" t="str">
        <f t="shared" si="12"/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12"/>
      <c r="R131" s="20">
        <f t="shared" si="13"/>
        <v>0</v>
      </c>
      <c r="S131" s="20">
        <f t="shared" si="13"/>
        <v>0</v>
      </c>
      <c r="T131" s="20">
        <f t="shared" si="13"/>
        <v>0</v>
      </c>
    </row>
    <row r="132" spans="1:20" ht="15" customHeight="1">
      <c r="A132" s="1"/>
      <c r="B132" s="1"/>
      <c r="C132" s="107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12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>
      <c r="A133" s="1"/>
      <c r="B133" s="1"/>
      <c r="C133" s="107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12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>
      <c r="A134" s="1"/>
      <c r="B134" s="1"/>
      <c r="C134" s="107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12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>
      <c r="A135" s="1"/>
      <c r="B135" s="1"/>
      <c r="C135" s="107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12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>
      <c r="A136" s="1"/>
      <c r="B136" s="1"/>
      <c r="C136" s="107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12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>
      <c r="A137" s="1"/>
      <c r="B137" s="1"/>
      <c r="C137" s="107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12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>
      <c r="A138" s="1"/>
      <c r="B138" s="1"/>
      <c r="C138" s="107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12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>
      <c r="A139" s="1"/>
      <c r="B139" s="1"/>
      <c r="C139" s="107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12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>
      <c r="A140" s="1"/>
      <c r="B140" s="1"/>
      <c r="C140" s="107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12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>
      <c r="A141" s="1"/>
      <c r="B141" s="1"/>
      <c r="C141" s="107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12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>
      <c r="A142" s="1"/>
      <c r="B142" s="1"/>
      <c r="C142" s="107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12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>
      <c r="A143" s="1"/>
      <c r="B143" s="1"/>
      <c r="C143" s="107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12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>
      <c r="A144" s="1"/>
      <c r="B144" s="1"/>
      <c r="C144" s="107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12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>
      <c r="A145" s="1"/>
      <c r="B145" s="1"/>
      <c r="C145" s="107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12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>
      <c r="A146" s="1"/>
      <c r="B146" s="1"/>
      <c r="C146" s="107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12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>
      <c r="A147" s="1"/>
      <c r="B147" s="1"/>
      <c r="C147" s="107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12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>
      <c r="A148" s="1"/>
      <c r="B148" s="1"/>
      <c r="C148" s="107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12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>
      <c r="A149" s="1"/>
      <c r="B149" s="1"/>
      <c r="C149" s="107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12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>
      <c r="A150" s="1"/>
      <c r="B150" s="1"/>
      <c r="C150" s="107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12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>
      <c r="A151" s="1"/>
      <c r="B151" s="1"/>
      <c r="C151" s="107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12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>
      <c r="A152" s="1"/>
      <c r="B152" s="1"/>
      <c r="C152" s="107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12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>
      <c r="A153" s="1"/>
      <c r="B153" s="1"/>
      <c r="C153" s="107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12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>
      <c r="A154" s="1"/>
      <c r="B154" s="1"/>
      <c r="C154" s="107"/>
      <c r="D154" s="69"/>
      <c r="E154" s="1"/>
      <c r="F154" s="1"/>
      <c r="G154" s="1"/>
      <c r="H154" s="1"/>
      <c r="I154" s="21" t="str">
        <f t="shared" si="10"/>
        <v/>
      </c>
      <c r="J154" s="21" t="str">
        <f t="shared" si="11"/>
        <v/>
      </c>
      <c r="K154" s="21" t="str">
        <f t="shared" si="12"/>
        <v/>
      </c>
      <c r="L154" s="22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22" t="str">
        <f>IF(C154="I",L154*Resumo!$C$21, IF(C154="A",L154*Resumo!$C$22, IF(C154="E",L154*Resumo!$C$23,"")))</f>
        <v/>
      </c>
      <c r="N154" s="112"/>
      <c r="R154" s="20">
        <f t="shared" si="13"/>
        <v>0</v>
      </c>
      <c r="S154" s="20">
        <f t="shared" si="13"/>
        <v>0</v>
      </c>
      <c r="T154" s="20">
        <f t="shared" si="13"/>
        <v>0</v>
      </c>
    </row>
    <row r="155" spans="1:20" ht="15" customHeight="1">
      <c r="A155" s="24"/>
      <c r="B155" s="24"/>
      <c r="C155" s="46"/>
      <c r="D155" s="24"/>
      <c r="E155" s="24"/>
      <c r="F155" s="24"/>
      <c r="G155" s="24"/>
      <c r="H155" s="24"/>
      <c r="I155" s="46"/>
      <c r="J155" s="46"/>
      <c r="K155" s="46"/>
      <c r="L155" s="25"/>
      <c r="M155" s="25"/>
      <c r="N155" s="24"/>
      <c r="R155" s="20">
        <f t="shared" ref="R155:T175" si="14">IF(I155="X",1,0)</f>
        <v>0</v>
      </c>
      <c r="S155" s="20">
        <f t="shared" si="14"/>
        <v>0</v>
      </c>
      <c r="T155" s="20">
        <f t="shared" si="14"/>
        <v>0</v>
      </c>
    </row>
    <row r="156" spans="1:20" ht="15" customHeight="1">
      <c r="A156" s="24"/>
      <c r="B156" s="24"/>
      <c r="C156" s="46"/>
      <c r="D156" s="24"/>
      <c r="E156" s="24"/>
      <c r="F156" s="24"/>
      <c r="G156" s="24"/>
      <c r="H156" s="24"/>
      <c r="I156" s="46"/>
      <c r="J156" s="46"/>
      <c r="K156" s="46"/>
      <c r="L156" s="25"/>
      <c r="M156" s="25"/>
      <c r="N156" s="24"/>
      <c r="R156" s="20">
        <f t="shared" si="14"/>
        <v>0</v>
      </c>
      <c r="S156" s="20">
        <f t="shared" si="14"/>
        <v>0</v>
      </c>
      <c r="T156" s="20">
        <f t="shared" si="14"/>
        <v>0</v>
      </c>
    </row>
    <row r="157" spans="1:20" ht="15" customHeight="1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si="14"/>
        <v>0</v>
      </c>
      <c r="S157" s="20">
        <f t="shared" si="14"/>
        <v>0</v>
      </c>
      <c r="T157" s="20">
        <f t="shared" si="14"/>
        <v>0</v>
      </c>
    </row>
    <row r="158" spans="1:20" ht="15" customHeight="1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si="14"/>
        <v>0</v>
      </c>
      <c r="S175" s="20">
        <f t="shared" si="14"/>
        <v>0</v>
      </c>
      <c r="T175" s="20">
        <f t="shared" si="14"/>
        <v>0</v>
      </c>
    </row>
    <row r="176" spans="1:20" ht="15" customHeight="1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ref="R176:T239" si="15">IF(I176="X",1,0)</f>
        <v>0</v>
      </c>
      <c r="S176" s="20">
        <f t="shared" si="15"/>
        <v>0</v>
      </c>
      <c r="T176" s="20">
        <f t="shared" si="15"/>
        <v>0</v>
      </c>
    </row>
    <row r="177" spans="1:20" ht="15" customHeight="1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5"/>
        <v>0</v>
      </c>
      <c r="S177" s="20">
        <f t="shared" si="15"/>
        <v>0</v>
      </c>
      <c r="T177" s="20">
        <f t="shared" si="15"/>
        <v>0</v>
      </c>
    </row>
    <row r="178" spans="1:20" ht="15" customHeight="1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si="15"/>
        <v>0</v>
      </c>
      <c r="S178" s="20">
        <f t="shared" si="15"/>
        <v>0</v>
      </c>
      <c r="T178" s="20">
        <f t="shared" si="15"/>
        <v>0</v>
      </c>
    </row>
    <row r="179" spans="1:20" ht="15" customHeight="1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si="15"/>
        <v>0</v>
      </c>
      <c r="S239" s="20">
        <f t="shared" si="15"/>
        <v>0</v>
      </c>
      <c r="T239" s="20">
        <f t="shared" si="15"/>
        <v>0</v>
      </c>
    </row>
    <row r="240" spans="1:20" ht="15" customHeight="1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ref="R240:T285" si="16">IF(I240="X",1,0)</f>
        <v>0</v>
      </c>
      <c r="S240" s="20">
        <f t="shared" si="16"/>
        <v>0</v>
      </c>
      <c r="T240" s="20">
        <f t="shared" si="16"/>
        <v>0</v>
      </c>
    </row>
    <row r="241" spans="1:20" ht="15" customHeight="1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6"/>
        <v>0</v>
      </c>
      <c r="S241" s="20">
        <f t="shared" si="16"/>
        <v>0</v>
      </c>
      <c r="T241" s="20">
        <f t="shared" si="16"/>
        <v>0</v>
      </c>
    </row>
    <row r="242" spans="1:20" ht="15" customHeight="1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si="16"/>
        <v>0</v>
      </c>
      <c r="S242" s="20">
        <f t="shared" si="16"/>
        <v>0</v>
      </c>
      <c r="T242" s="20">
        <f t="shared" si="16"/>
        <v>0</v>
      </c>
    </row>
    <row r="243" spans="1:20" ht="15" customHeight="1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  <row r="285" spans="1:20" ht="15" customHeight="1">
      <c r="A285" s="24"/>
      <c r="B285" s="24"/>
      <c r="C285" s="46"/>
      <c r="D285" s="24"/>
      <c r="E285" s="24"/>
      <c r="F285" s="24"/>
      <c r="G285" s="24"/>
      <c r="H285" s="24"/>
      <c r="I285" s="46"/>
      <c r="J285" s="46"/>
      <c r="K285" s="46"/>
      <c r="L285" s="25"/>
      <c r="M285" s="25"/>
      <c r="N285" s="24"/>
      <c r="R285" s="20">
        <f t="shared" si="16"/>
        <v>0</v>
      </c>
      <c r="S285" s="20">
        <f t="shared" si="16"/>
        <v>0</v>
      </c>
      <c r="T285" s="20">
        <f t="shared" si="16"/>
        <v>0</v>
      </c>
    </row>
  </sheetData>
  <sheetProtection formatColumns="0" formatRows="0"/>
  <mergeCells count="12">
    <mergeCell ref="A1:N1"/>
    <mergeCell ref="A2:A3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</mergeCells>
  <phoneticPr fontId="0" type="noConversion"/>
  <dataValidations count="2">
    <dataValidation type="list" allowBlank="1" showInputMessage="1" showErrorMessage="1" sqref="C11:C154">
      <formula1>"I,A,E,"</formula1>
    </dataValidation>
    <dataValidation type="list" allowBlank="1" showInputMessage="1" showErrorMessage="1" sqref="D4:D154">
      <formula1>ALI_AIE_CODE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>
    <pageSetUpPr fitToPage="1"/>
  </sheetPr>
  <dimension ref="A1:AD952"/>
  <sheetViews>
    <sheetView showGridLines="0" zoomScale="65" zoomScaleNormal="65" workbookViewId="0">
      <pane ySplit="3" topLeftCell="A4" activePane="bottomLeft" state="frozen"/>
      <selection pane="bottomLeft" activeCell="A2" sqref="A2:N3"/>
    </sheetView>
  </sheetViews>
  <sheetFormatPr defaultRowHeight="12.75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>
      <c r="A1" s="160" t="s">
        <v>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</row>
    <row r="2" spans="1:30" s="23" customFormat="1" ht="25.5" customHeight="1">
      <c r="A2" s="157" t="s">
        <v>55</v>
      </c>
      <c r="B2" s="157" t="s">
        <v>56</v>
      </c>
      <c r="C2" s="157" t="s">
        <v>57</v>
      </c>
      <c r="D2" s="157" t="s">
        <v>51</v>
      </c>
      <c r="E2" s="157" t="s">
        <v>6</v>
      </c>
      <c r="F2" s="157"/>
      <c r="G2" s="157" t="s">
        <v>7</v>
      </c>
      <c r="H2" s="157"/>
      <c r="I2" s="157" t="s">
        <v>37</v>
      </c>
      <c r="J2" s="157"/>
      <c r="K2" s="157"/>
      <c r="L2" s="157" t="s">
        <v>54</v>
      </c>
      <c r="M2" s="157" t="s">
        <v>58</v>
      </c>
      <c r="N2" s="157" t="s">
        <v>30</v>
      </c>
      <c r="O2" s="76"/>
      <c r="P2" s="76"/>
      <c r="Q2" s="76"/>
      <c r="W2" s="158" t="s">
        <v>35</v>
      </c>
      <c r="X2" s="158"/>
      <c r="Y2" s="158"/>
    </row>
    <row r="3" spans="1:30" s="23" customFormat="1" ht="18.75" customHeight="1">
      <c r="A3" s="157"/>
      <c r="B3" s="157"/>
      <c r="C3" s="157"/>
      <c r="D3" s="157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57"/>
      <c r="M3" s="157"/>
      <c r="N3" s="157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>
      <c r="A4" s="90" t="s">
        <v>111</v>
      </c>
      <c r="B4" s="88" t="s">
        <v>121</v>
      </c>
      <c r="C4" s="107" t="s">
        <v>3</v>
      </c>
      <c r="D4" s="104" t="s">
        <v>40</v>
      </c>
      <c r="E4" s="105">
        <v>1</v>
      </c>
      <c r="F4" s="72" t="s">
        <v>124</v>
      </c>
      <c r="G4" s="105">
        <v>5</v>
      </c>
      <c r="H4" s="89" t="s">
        <v>122</v>
      </c>
      <c r="I4" s="21" t="str">
        <f>IF(D4=EE,IF(OR(AND(E4&gt;-1,E4&lt;2,G4&gt;0,G4&lt;16),AND(E4&gt;1,E4&lt;3,G4&gt;0,G4&lt;5)),"X",""),IF(OR(AND(E4&gt;-1,E4&lt;2,G4&gt;0,G4&lt;20),AND(E4&gt;1,E4&lt;4,G4&gt;0,G4&lt;6)),"X",""))</f>
        <v>X</v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3</v>
      </c>
      <c r="M4" s="22">
        <f>IF(C4="I",L4*Resumo!$C$21, IF(C4="A",L4*Resumo!$C$22, IF(C4="E",L4*Resumo!$C$23,"")))</f>
        <v>3</v>
      </c>
      <c r="N4" s="72"/>
      <c r="O4" s="77">
        <f t="shared" ref="O4:Q6" si="0">IF(I4="X",1,0)</f>
        <v>1</v>
      </c>
      <c r="P4" s="77">
        <f t="shared" si="0"/>
        <v>0</v>
      </c>
      <c r="Q4" s="77">
        <f t="shared" si="0"/>
        <v>0</v>
      </c>
      <c r="S4">
        <f>IF(C4="I",L4,IF(C4="A",L4/2,IF(C4="E",L4/4,"")))</f>
        <v>3</v>
      </c>
      <c r="W4" s="20">
        <f t="shared" ref="W4:W32" si="1">IF(I4="X",1,0)</f>
        <v>1</v>
      </c>
      <c r="X4" s="20">
        <f t="shared" ref="X4:X32" si="2">IF(J4="X",1,0)</f>
        <v>0</v>
      </c>
      <c r="Y4" s="20">
        <f t="shared" ref="Y4:Y32" si="3">IF(K4="X",1,0)</f>
        <v>0</v>
      </c>
      <c r="AA4" t="s">
        <v>39</v>
      </c>
      <c r="AB4" s="29">
        <f>SUMIF($D$4:$D$929,"EE",W$4:W$929)</f>
        <v>8</v>
      </c>
      <c r="AC4" s="29">
        <f>SUMIF($D$4:$D$929,"EE",X$4:X$929)</f>
        <v>2</v>
      </c>
      <c r="AD4" s="29">
        <f>SUMIF($D$4:$D$929,"EE",Y$4:Y$929)</f>
        <v>2</v>
      </c>
    </row>
    <row r="5" spans="1:30" ht="15" customHeight="1">
      <c r="A5" s="90" t="s">
        <v>111</v>
      </c>
      <c r="B5" s="88" t="s">
        <v>125</v>
      </c>
      <c r="C5" s="107" t="s">
        <v>3</v>
      </c>
      <c r="D5" s="104" t="s">
        <v>39</v>
      </c>
      <c r="E5" s="105">
        <v>1</v>
      </c>
      <c r="F5" s="72" t="s">
        <v>124</v>
      </c>
      <c r="G5" s="14">
        <v>4</v>
      </c>
      <c r="H5" s="89" t="s">
        <v>123</v>
      </c>
      <c r="I5" s="21" t="str">
        <f>IF(D5=EE,IF(OR(AND(E5&gt;-1,E5&lt;2,G5&gt;0,G5&lt;16),AND(E5&gt;1,E5&lt;3,G5&gt;0,G5&lt;5)),"X",""),IF(OR(AND(E5&gt;-1,E5&lt;2,G5&gt;0,G5&lt;20),AND(E5&gt;1,E5&lt;4,G5&gt;0,G5&lt;6)),"X",""))</f>
        <v>X</v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/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3</v>
      </c>
      <c r="M5" s="22">
        <f>IF(C5="I",L5*Resumo!$C$21, IF(C5="A",L5*Resumo!$C$22, IF(C5="E",L5*Resumo!$C$23,"")))</f>
        <v>3</v>
      </c>
      <c r="N5" s="72"/>
      <c r="O5" s="77">
        <f>IF(I5="X",1,0)</f>
        <v>1</v>
      </c>
      <c r="P5" s="77">
        <f>IF(J5="X",1,0)</f>
        <v>0</v>
      </c>
      <c r="Q5" s="77">
        <f>IF(K5="X",1,0)</f>
        <v>0</v>
      </c>
      <c r="S5">
        <f>IF(C5="I",L5,IF(C5="A",L5/2,IF(C5="E",L5/4,"")))</f>
        <v>3</v>
      </c>
      <c r="W5" s="20">
        <f t="shared" si="1"/>
        <v>1</v>
      </c>
      <c r="X5" s="20">
        <f t="shared" si="2"/>
        <v>0</v>
      </c>
      <c r="Y5" s="20">
        <f t="shared" si="3"/>
        <v>0</v>
      </c>
      <c r="AA5" t="s">
        <v>41</v>
      </c>
      <c r="AB5" s="29">
        <f>SUMIF($D$4:$D$929,"SE",W$4:W$929)</f>
        <v>0</v>
      </c>
      <c r="AC5" s="29">
        <f>SUMIF($D$4:$D$929,"SE",X$4:X$929)</f>
        <v>0</v>
      </c>
      <c r="AD5" s="29">
        <f>SUMIF($D$4:$D$929,"SE",Y$4:Y$929)</f>
        <v>0</v>
      </c>
    </row>
    <row r="6" spans="1:30" ht="15" customHeight="1">
      <c r="A6" s="90" t="s">
        <v>111</v>
      </c>
      <c r="B6" s="90" t="s">
        <v>126</v>
      </c>
      <c r="C6" s="107" t="s">
        <v>3</v>
      </c>
      <c r="D6" s="104" t="s">
        <v>39</v>
      </c>
      <c r="E6" s="105">
        <v>1</v>
      </c>
      <c r="F6" s="72" t="s">
        <v>124</v>
      </c>
      <c r="G6" s="33">
        <v>4</v>
      </c>
      <c r="H6" s="89" t="s">
        <v>123</v>
      </c>
      <c r="I6" s="21" t="str">
        <f t="shared" ref="I6:I31" si="4">IF(D6=EE,IF(OR(AND(E6&gt;-1,E6&lt;2,G6&gt;0,G6&lt;16),AND(E6&gt;1,E6&lt;3,G6&gt;0,G6&lt;5)),"X",""),IF(OR(AND(E6&gt;-1,E6&lt;2,G6&gt;0,G6&lt;20),AND(E6&gt;1,E6&lt;4,G6&gt;0,G6&lt;6)),"X",""))</f>
        <v>X</v>
      </c>
      <c r="J6" s="21" t="str">
        <f t="shared" ref="J6:J31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31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22">
        <f>IF(C6="I",L6*Resumo!$C$21, IF(C6="A",L6*Resumo!$C$22, IF(C6="E",L6*Resumo!$C$23,"")))</f>
        <v>3</v>
      </c>
      <c r="N6" s="15"/>
      <c r="O6" s="77">
        <f t="shared" si="0"/>
        <v>1</v>
      </c>
      <c r="P6" s="77">
        <f t="shared" si="0"/>
        <v>0</v>
      </c>
      <c r="Q6" s="77">
        <f t="shared" si="0"/>
        <v>0</v>
      </c>
      <c r="S6">
        <f>IF(C6="I",L6,IF(C6="A",L6/2,IF(C6="E",L6/4,"")))</f>
        <v>3</v>
      </c>
      <c r="W6" s="20">
        <f t="shared" si="1"/>
        <v>1</v>
      </c>
      <c r="X6" s="20">
        <f t="shared" si="2"/>
        <v>0</v>
      </c>
      <c r="Y6" s="20">
        <f t="shared" si="3"/>
        <v>0</v>
      </c>
      <c r="AA6" t="s">
        <v>40</v>
      </c>
      <c r="AB6" s="29">
        <f>SUMIF($D$4:$D$929,"CE",W$4:W$929)</f>
        <v>8</v>
      </c>
      <c r="AC6" s="29">
        <f>SUMIF($D$4:$D$929,"CE",X$4:X$929)</f>
        <v>1</v>
      </c>
      <c r="AD6" s="29">
        <f>SUMIF($D$4:$D$929,"CE",Y$4:Y$929)</f>
        <v>1</v>
      </c>
    </row>
    <row r="7" spans="1:30" ht="15" customHeight="1">
      <c r="A7" s="90" t="s">
        <v>111</v>
      </c>
      <c r="B7" s="90" t="s">
        <v>127</v>
      </c>
      <c r="C7" s="107" t="s">
        <v>3</v>
      </c>
      <c r="D7" s="104" t="s">
        <v>39</v>
      </c>
      <c r="E7" s="105">
        <v>1</v>
      </c>
      <c r="F7" s="72" t="s">
        <v>124</v>
      </c>
      <c r="G7" s="33">
        <v>3</v>
      </c>
      <c r="H7" s="89" t="s">
        <v>123</v>
      </c>
      <c r="I7" s="21" t="str">
        <f t="shared" si="4"/>
        <v>X</v>
      </c>
      <c r="J7" s="21" t="str">
        <f t="shared" si="5"/>
        <v/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3</v>
      </c>
      <c r="M7" s="22">
        <f>IF(C7="I",L7*Resumo!$C$21, IF(C7="A",L7*Resumo!$C$22, IF(C7="E",L7*Resumo!$C$23,"")))</f>
        <v>3</v>
      </c>
      <c r="N7" s="15"/>
      <c r="O7" s="77"/>
      <c r="P7" s="77"/>
      <c r="Q7" s="77"/>
      <c r="W7" s="20">
        <f t="shared" si="1"/>
        <v>1</v>
      </c>
      <c r="X7" s="20">
        <f t="shared" si="2"/>
        <v>0</v>
      </c>
      <c r="Y7" s="20">
        <f t="shared" si="3"/>
        <v>0</v>
      </c>
    </row>
    <row r="8" spans="1:30" ht="15" customHeight="1">
      <c r="A8" s="93" t="s">
        <v>112</v>
      </c>
      <c r="B8" s="83" t="s">
        <v>132</v>
      </c>
      <c r="C8" s="107" t="s">
        <v>3</v>
      </c>
      <c r="D8" s="107" t="s">
        <v>39</v>
      </c>
      <c r="E8" s="105">
        <v>1</v>
      </c>
      <c r="F8" s="72" t="s">
        <v>124</v>
      </c>
      <c r="G8" s="33">
        <v>8</v>
      </c>
      <c r="H8" s="72" t="s">
        <v>139</v>
      </c>
      <c r="I8" s="21" t="str">
        <f t="shared" si="4"/>
        <v>X</v>
      </c>
      <c r="J8" s="21" t="str">
        <f t="shared" si="5"/>
        <v/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3</v>
      </c>
      <c r="M8" s="22">
        <f>IF(C8="I",L8*Resumo!$C$21, IF(C8="A",L8*Resumo!$C$22, IF(C8="E",L8*Resumo!$C$23,"")))</f>
        <v>3</v>
      </c>
      <c r="N8" s="15"/>
      <c r="O8" s="77"/>
      <c r="P8" s="77"/>
      <c r="Q8" s="77"/>
      <c r="W8" s="20">
        <f t="shared" si="1"/>
        <v>1</v>
      </c>
      <c r="X8" s="20">
        <f t="shared" si="2"/>
        <v>0</v>
      </c>
      <c r="Y8" s="20">
        <f t="shared" si="3"/>
        <v>0</v>
      </c>
    </row>
    <row r="9" spans="1:30" ht="15" customHeight="1">
      <c r="A9" s="93" t="s">
        <v>112</v>
      </c>
      <c r="B9" s="83" t="s">
        <v>133</v>
      </c>
      <c r="C9" s="109" t="s">
        <v>3</v>
      </c>
      <c r="D9" s="107" t="s">
        <v>39</v>
      </c>
      <c r="E9" s="85">
        <v>1</v>
      </c>
      <c r="F9" s="72" t="s">
        <v>124</v>
      </c>
      <c r="G9" s="33">
        <v>8</v>
      </c>
      <c r="H9" s="72" t="s">
        <v>139</v>
      </c>
      <c r="I9" s="21" t="str">
        <f t="shared" si="4"/>
        <v>X</v>
      </c>
      <c r="J9" s="21" t="str">
        <f t="shared" si="5"/>
        <v/>
      </c>
      <c r="K9" s="21" t="str">
        <f t="shared" si="6"/>
        <v/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22">
        <f>IF(C9="I",L9*Resumo!$C$21, IF(C9="A",L9*Resumo!$C$22, IF(C9="E",L9*Resumo!$C$23,"")))</f>
        <v>3</v>
      </c>
      <c r="N9" s="72"/>
      <c r="O9" s="77"/>
      <c r="P9" s="77"/>
      <c r="Q9" s="77"/>
      <c r="W9" s="20">
        <f t="shared" si="1"/>
        <v>1</v>
      </c>
      <c r="X9" s="20">
        <f t="shared" si="2"/>
        <v>0</v>
      </c>
      <c r="Y9" s="20">
        <f t="shared" si="3"/>
        <v>0</v>
      </c>
    </row>
    <row r="10" spans="1:30" ht="15" customHeight="1">
      <c r="A10" s="93" t="s">
        <v>112</v>
      </c>
      <c r="B10" s="82" t="s">
        <v>134</v>
      </c>
      <c r="C10" s="107" t="s">
        <v>3</v>
      </c>
      <c r="D10" s="107" t="s">
        <v>39</v>
      </c>
      <c r="E10" s="105">
        <v>1</v>
      </c>
      <c r="F10" s="72" t="s">
        <v>124</v>
      </c>
      <c r="G10" s="33">
        <v>3</v>
      </c>
      <c r="H10" s="72" t="s">
        <v>140</v>
      </c>
      <c r="I10" s="21" t="str">
        <f t="shared" si="4"/>
        <v>X</v>
      </c>
      <c r="J10" s="21" t="str">
        <f t="shared" si="5"/>
        <v/>
      </c>
      <c r="K10" s="21" t="str">
        <f t="shared" si="6"/>
        <v/>
      </c>
      <c r="L10" s="22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3</v>
      </c>
      <c r="M10" s="22">
        <f>IF(C10="I",L10*Resumo!$C$21, IF(C10="A",L10*Resumo!$C$22, IF(C10="E",L10*Resumo!$C$23,"")))</f>
        <v>3</v>
      </c>
      <c r="N10" s="72"/>
      <c r="O10" s="77"/>
      <c r="P10" s="77"/>
      <c r="Q10" s="77"/>
      <c r="W10" s="20">
        <f t="shared" si="1"/>
        <v>1</v>
      </c>
      <c r="X10" s="20">
        <f t="shared" si="2"/>
        <v>0</v>
      </c>
      <c r="Y10" s="20">
        <f t="shared" si="3"/>
        <v>0</v>
      </c>
    </row>
    <row r="11" spans="1:30" ht="15" customHeight="1">
      <c r="A11" s="93" t="s">
        <v>112</v>
      </c>
      <c r="B11" s="82" t="s">
        <v>135</v>
      </c>
      <c r="C11" s="107" t="s">
        <v>3</v>
      </c>
      <c r="D11" s="107" t="s">
        <v>40</v>
      </c>
      <c r="E11" s="85">
        <v>1</v>
      </c>
      <c r="F11" s="72" t="s">
        <v>124</v>
      </c>
      <c r="G11" s="33">
        <v>8</v>
      </c>
      <c r="H11" s="72" t="s">
        <v>139</v>
      </c>
      <c r="I11" s="21" t="str">
        <f t="shared" si="4"/>
        <v>X</v>
      </c>
      <c r="J11" s="21" t="str">
        <f t="shared" si="5"/>
        <v/>
      </c>
      <c r="K11" s="21" t="str">
        <f t="shared" si="6"/>
        <v/>
      </c>
      <c r="L11" s="22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3</v>
      </c>
      <c r="M11" s="22">
        <f>IF(C11="I",L11*Resumo!$C$21, IF(C11="A",L11*Resumo!$C$22, IF(C11="E",L11*Resumo!$C$23,"")))</f>
        <v>3</v>
      </c>
      <c r="N11" s="15"/>
      <c r="O11" s="77"/>
      <c r="P11" s="77"/>
      <c r="Q11" s="77"/>
      <c r="W11" s="20">
        <f t="shared" si="1"/>
        <v>1</v>
      </c>
      <c r="X11" s="20">
        <f t="shared" si="2"/>
        <v>0</v>
      </c>
      <c r="Y11" s="20">
        <f t="shared" si="3"/>
        <v>0</v>
      </c>
    </row>
    <row r="12" spans="1:30" ht="15" customHeight="1">
      <c r="A12" s="93" t="s">
        <v>112</v>
      </c>
      <c r="B12" s="82" t="s">
        <v>136</v>
      </c>
      <c r="C12" s="107" t="s">
        <v>3</v>
      </c>
      <c r="D12" s="107" t="s">
        <v>39</v>
      </c>
      <c r="E12" s="85">
        <v>1</v>
      </c>
      <c r="F12" s="72" t="s">
        <v>124</v>
      </c>
      <c r="G12" s="14">
        <v>6</v>
      </c>
      <c r="H12" s="72" t="s">
        <v>138</v>
      </c>
      <c r="I12" s="21" t="str">
        <f t="shared" si="4"/>
        <v>X</v>
      </c>
      <c r="J12" s="21" t="str">
        <f t="shared" si="5"/>
        <v/>
      </c>
      <c r="K12" s="21" t="str">
        <f t="shared" si="6"/>
        <v/>
      </c>
      <c r="L12" s="22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>3</v>
      </c>
      <c r="M12" s="22">
        <f>IF(C12="I",L12*Resumo!$C$21, IF(C12="A",L12*Resumo!$C$22, IF(C12="E",L12*Resumo!$C$23,"")))</f>
        <v>3</v>
      </c>
      <c r="N12" s="15"/>
      <c r="O12" s="77"/>
      <c r="P12" s="77"/>
      <c r="Q12" s="77"/>
      <c r="W12" s="20">
        <f t="shared" si="1"/>
        <v>1</v>
      </c>
      <c r="X12" s="20">
        <f t="shared" si="2"/>
        <v>0</v>
      </c>
      <c r="Y12" s="20">
        <f t="shared" si="3"/>
        <v>0</v>
      </c>
    </row>
    <row r="13" spans="1:30" ht="15" customHeight="1">
      <c r="A13" s="93" t="s">
        <v>112</v>
      </c>
      <c r="B13" s="90" t="s">
        <v>137</v>
      </c>
      <c r="C13" s="109" t="s">
        <v>3</v>
      </c>
      <c r="D13" s="107" t="s">
        <v>40</v>
      </c>
      <c r="E13" s="85">
        <v>1</v>
      </c>
      <c r="F13" s="72" t="s">
        <v>124</v>
      </c>
      <c r="G13" s="14">
        <v>6</v>
      </c>
      <c r="H13" s="72" t="s">
        <v>138</v>
      </c>
      <c r="I13" s="21" t="str">
        <f t="shared" si="4"/>
        <v>X</v>
      </c>
      <c r="J13" s="21" t="str">
        <f t="shared" si="5"/>
        <v/>
      </c>
      <c r="K13" s="21" t="str">
        <f t="shared" si="6"/>
        <v/>
      </c>
      <c r="L13" s="22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>3</v>
      </c>
      <c r="M13" s="22">
        <f>IF(C13="I",L13*Resumo!$C$21, IF(C13="A",L13*Resumo!$C$22, IF(C13="E",L13*Resumo!$C$23,"")))</f>
        <v>3</v>
      </c>
      <c r="N13" s="15"/>
      <c r="O13" s="77"/>
      <c r="P13" s="77"/>
      <c r="Q13" s="77"/>
      <c r="W13" s="20">
        <f t="shared" si="1"/>
        <v>1</v>
      </c>
      <c r="X13" s="20">
        <f t="shared" si="2"/>
        <v>0</v>
      </c>
      <c r="Y13" s="20">
        <f t="shared" si="3"/>
        <v>0</v>
      </c>
    </row>
    <row r="14" spans="1:30" ht="15" customHeight="1">
      <c r="A14" s="93" t="s">
        <v>112</v>
      </c>
      <c r="B14" s="83" t="s">
        <v>141</v>
      </c>
      <c r="C14" s="109" t="s">
        <v>3</v>
      </c>
      <c r="D14" s="107" t="s">
        <v>40</v>
      </c>
      <c r="E14" s="85">
        <v>1</v>
      </c>
      <c r="F14" s="72" t="s">
        <v>124</v>
      </c>
      <c r="G14" s="33">
        <v>2</v>
      </c>
      <c r="H14" s="72" t="s">
        <v>142</v>
      </c>
      <c r="I14" s="21" t="str">
        <f t="shared" si="4"/>
        <v>X</v>
      </c>
      <c r="J14" s="21" t="str">
        <f t="shared" si="5"/>
        <v/>
      </c>
      <c r="K14" s="21" t="str">
        <f t="shared" si="6"/>
        <v/>
      </c>
      <c r="L14" s="22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>3</v>
      </c>
      <c r="M14" s="22">
        <f>IF(C14="I",L14*Resumo!$C$21, IF(C14="A",L14*Resumo!$C$22, IF(C14="E",L14*Resumo!$C$23,"")))</f>
        <v>3</v>
      </c>
      <c r="N14" s="15"/>
      <c r="O14" s="77"/>
      <c r="P14" s="77"/>
      <c r="Q14" s="77"/>
      <c r="W14" s="20">
        <f t="shared" si="1"/>
        <v>1</v>
      </c>
      <c r="X14" s="20">
        <f t="shared" si="2"/>
        <v>0</v>
      </c>
      <c r="Y14" s="20">
        <f t="shared" si="3"/>
        <v>0</v>
      </c>
    </row>
    <row r="15" spans="1:30" ht="15" customHeight="1">
      <c r="A15" s="33" t="s">
        <v>113</v>
      </c>
      <c r="B15" s="83" t="s">
        <v>144</v>
      </c>
      <c r="C15" s="109" t="s">
        <v>3</v>
      </c>
      <c r="D15" s="107" t="s">
        <v>39</v>
      </c>
      <c r="E15" s="14">
        <v>2</v>
      </c>
      <c r="F15" s="72" t="s">
        <v>150</v>
      </c>
      <c r="G15" s="14">
        <v>8</v>
      </c>
      <c r="H15" s="72" t="s">
        <v>153</v>
      </c>
      <c r="I15" s="21" t="str">
        <f t="shared" si="4"/>
        <v/>
      </c>
      <c r="J15" s="21" t="str">
        <f t="shared" si="5"/>
        <v>X</v>
      </c>
      <c r="K15" s="21" t="str">
        <f t="shared" si="6"/>
        <v/>
      </c>
      <c r="L15" s="22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>4</v>
      </c>
      <c r="M15" s="22">
        <f>IF(C15="I",L15*Resumo!$C$21, IF(C15="A",L15*Resumo!$C$22, IF(C15="E",L15*Resumo!$C$23,"")))</f>
        <v>4</v>
      </c>
      <c r="N15" s="15"/>
      <c r="O15" s="77"/>
      <c r="P15" s="77"/>
      <c r="Q15" s="77"/>
      <c r="W15" s="20">
        <f t="shared" si="1"/>
        <v>0</v>
      </c>
      <c r="X15" s="20">
        <f t="shared" si="2"/>
        <v>1</v>
      </c>
      <c r="Y15" s="20">
        <f t="shared" si="3"/>
        <v>0</v>
      </c>
    </row>
    <row r="16" spans="1:30" ht="15" customHeight="1">
      <c r="A16" s="33" t="s">
        <v>113</v>
      </c>
      <c r="B16" s="83" t="s">
        <v>145</v>
      </c>
      <c r="C16" s="107" t="s">
        <v>3</v>
      </c>
      <c r="D16" s="107" t="s">
        <v>39</v>
      </c>
      <c r="E16" s="14">
        <v>2</v>
      </c>
      <c r="F16" s="72" t="s">
        <v>150</v>
      </c>
      <c r="G16" s="14">
        <v>8</v>
      </c>
      <c r="H16" s="72" t="s">
        <v>153</v>
      </c>
      <c r="I16" s="21" t="str">
        <f t="shared" si="4"/>
        <v/>
      </c>
      <c r="J16" s="21" t="str">
        <f t="shared" si="5"/>
        <v>X</v>
      </c>
      <c r="K16" s="21" t="str">
        <f t="shared" si="6"/>
        <v/>
      </c>
      <c r="L16" s="22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>4</v>
      </c>
      <c r="M16" s="22">
        <f>IF(C16="I",L16*Resumo!$C$21, IF(C16="A",L16*Resumo!$C$22, IF(C16="E",L16*Resumo!$C$23,"")))</f>
        <v>4</v>
      </c>
      <c r="N16" s="15"/>
      <c r="O16" s="77"/>
      <c r="P16" s="77"/>
      <c r="Q16" s="77"/>
      <c r="W16" s="20">
        <f t="shared" si="1"/>
        <v>0</v>
      </c>
      <c r="X16" s="20">
        <f t="shared" si="2"/>
        <v>1</v>
      </c>
      <c r="Y16" s="20">
        <f t="shared" si="3"/>
        <v>0</v>
      </c>
    </row>
    <row r="17" spans="1:25" ht="15" customHeight="1">
      <c r="A17" s="33" t="s">
        <v>113</v>
      </c>
      <c r="B17" s="83" t="s">
        <v>146</v>
      </c>
      <c r="C17" s="107" t="s">
        <v>3</v>
      </c>
      <c r="D17" s="107" t="s">
        <v>39</v>
      </c>
      <c r="E17" s="14">
        <v>1</v>
      </c>
      <c r="F17" s="72" t="s">
        <v>143</v>
      </c>
      <c r="G17" s="14">
        <v>3</v>
      </c>
      <c r="H17" s="72" t="s">
        <v>148</v>
      </c>
      <c r="I17" s="21" t="str">
        <f t="shared" si="4"/>
        <v>X</v>
      </c>
      <c r="J17" s="21" t="str">
        <f t="shared" si="5"/>
        <v/>
      </c>
      <c r="K17" s="21" t="str">
        <f t="shared" si="6"/>
        <v/>
      </c>
      <c r="L17" s="22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>3</v>
      </c>
      <c r="M17" s="22">
        <f>IF(C17="I",L17*Resumo!$C$21, IF(C17="A",L17*Resumo!$C$22, IF(C17="E",L17*Resumo!$C$23,"")))</f>
        <v>3</v>
      </c>
      <c r="N17" s="15"/>
      <c r="O17" s="77"/>
      <c r="P17" s="77"/>
      <c r="Q17" s="77"/>
      <c r="W17" s="20"/>
      <c r="X17" s="20"/>
      <c r="Y17" s="20"/>
    </row>
    <row r="18" spans="1:25" ht="15" customHeight="1">
      <c r="A18" s="33" t="s">
        <v>113</v>
      </c>
      <c r="B18" s="83" t="s">
        <v>147</v>
      </c>
      <c r="C18" s="107" t="s">
        <v>3</v>
      </c>
      <c r="D18" s="107" t="s">
        <v>41</v>
      </c>
      <c r="E18" s="14">
        <v>2</v>
      </c>
      <c r="F18" s="72" t="s">
        <v>150</v>
      </c>
      <c r="G18" s="14">
        <v>7</v>
      </c>
      <c r="H18" s="72" t="s">
        <v>149</v>
      </c>
      <c r="I18" s="21" t="str">
        <f t="shared" si="4"/>
        <v/>
      </c>
      <c r="J18" s="21" t="str">
        <f t="shared" si="5"/>
        <v>X</v>
      </c>
      <c r="K18" s="21" t="str">
        <f t="shared" si="6"/>
        <v/>
      </c>
      <c r="L18" s="22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>5</v>
      </c>
      <c r="M18" s="22">
        <f>IF(C18="I",L18*Resumo!$C$21, IF(C18="A",L18*Resumo!$C$22, IF(C18="E",L18*Resumo!$C$23,"")))</f>
        <v>5</v>
      </c>
      <c r="N18" s="72"/>
      <c r="O18" s="77"/>
      <c r="P18" s="77"/>
      <c r="Q18" s="77"/>
      <c r="W18" s="20"/>
      <c r="X18" s="20"/>
      <c r="Y18" s="20"/>
    </row>
    <row r="19" spans="1:25" ht="15" customHeight="1">
      <c r="A19" s="33" t="s">
        <v>113</v>
      </c>
      <c r="B19" s="83" t="s">
        <v>155</v>
      </c>
      <c r="C19" s="107" t="s">
        <v>3</v>
      </c>
      <c r="D19" s="107" t="s">
        <v>41</v>
      </c>
      <c r="E19" s="14">
        <v>2</v>
      </c>
      <c r="F19" s="72" t="s">
        <v>150</v>
      </c>
      <c r="G19" s="14">
        <v>8</v>
      </c>
      <c r="H19" s="72" t="s">
        <v>154</v>
      </c>
      <c r="I19" s="21" t="str">
        <f t="shared" si="4"/>
        <v/>
      </c>
      <c r="J19" s="21" t="str">
        <f t="shared" si="5"/>
        <v>X</v>
      </c>
      <c r="K19" s="21" t="str">
        <f t="shared" si="6"/>
        <v/>
      </c>
      <c r="L19" s="22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>5</v>
      </c>
      <c r="M19" s="22">
        <f>IF(C19="I",L19*Resumo!$C$21, IF(C19="A",L19*Resumo!$C$22, IF(C19="E",L19*Resumo!$C$23,"")))</f>
        <v>5</v>
      </c>
      <c r="N19" s="72"/>
      <c r="O19" s="77"/>
      <c r="P19" s="77"/>
      <c r="Q19" s="77"/>
      <c r="W19" s="20"/>
      <c r="X19" s="20"/>
      <c r="Y19" s="20"/>
    </row>
    <row r="20" spans="1:25" ht="15" customHeight="1">
      <c r="A20" s="33" t="s">
        <v>113</v>
      </c>
      <c r="B20" s="83" t="s">
        <v>151</v>
      </c>
      <c r="C20" s="107" t="s">
        <v>3</v>
      </c>
      <c r="D20" s="107" t="s">
        <v>40</v>
      </c>
      <c r="E20" s="14">
        <v>1</v>
      </c>
      <c r="F20" s="72" t="s">
        <v>124</v>
      </c>
      <c r="G20" s="14">
        <v>4</v>
      </c>
      <c r="H20" s="72" t="s">
        <v>152</v>
      </c>
      <c r="I20" s="21" t="str">
        <f t="shared" si="4"/>
        <v>X</v>
      </c>
      <c r="J20" s="21" t="str">
        <f t="shared" si="5"/>
        <v/>
      </c>
      <c r="K20" s="21" t="str">
        <f t="shared" si="6"/>
        <v/>
      </c>
      <c r="L20" s="22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>3</v>
      </c>
      <c r="M20" s="22">
        <f>IF(C20="I",L20*Resumo!$C$21, IF(C20="A",L20*Resumo!$C$22, IF(C20="E",L20*Resumo!$C$23,"")))</f>
        <v>3</v>
      </c>
      <c r="N20" s="72"/>
      <c r="O20" s="77"/>
      <c r="P20" s="77"/>
      <c r="Q20" s="77"/>
      <c r="W20" s="20"/>
      <c r="X20" s="20"/>
      <c r="Y20" s="20"/>
    </row>
    <row r="21" spans="1:25" ht="15" customHeight="1">
      <c r="A21" s="33" t="s">
        <v>113</v>
      </c>
      <c r="B21" s="82" t="s">
        <v>156</v>
      </c>
      <c r="C21" s="107" t="s">
        <v>3</v>
      </c>
      <c r="D21" s="107" t="s">
        <v>40</v>
      </c>
      <c r="E21" s="14">
        <v>2</v>
      </c>
      <c r="F21" s="72" t="s">
        <v>157</v>
      </c>
      <c r="G21" s="14">
        <v>4</v>
      </c>
      <c r="H21" s="72" t="s">
        <v>158</v>
      </c>
      <c r="I21" s="21" t="str">
        <f t="shared" si="4"/>
        <v>X</v>
      </c>
      <c r="J21" s="21" t="str">
        <f t="shared" si="5"/>
        <v/>
      </c>
      <c r="K21" s="21" t="str">
        <f t="shared" si="6"/>
        <v/>
      </c>
      <c r="L21" s="22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>3</v>
      </c>
      <c r="M21" s="22">
        <f>IF(C21="I",L21*Resumo!$C$21, IF(C21="A",L21*Resumo!$C$22, IF(C21="E",L21*Resumo!$C$23,"")))</f>
        <v>3</v>
      </c>
      <c r="N21" s="72"/>
      <c r="O21" s="77"/>
      <c r="P21" s="77"/>
      <c r="Q21" s="77"/>
      <c r="W21" s="20"/>
      <c r="X21" s="20"/>
      <c r="Y21" s="20"/>
    </row>
    <row r="22" spans="1:25" ht="15" customHeight="1">
      <c r="A22" s="33" t="s">
        <v>114</v>
      </c>
      <c r="B22" s="82" t="s">
        <v>162</v>
      </c>
      <c r="C22" s="107" t="s">
        <v>3</v>
      </c>
      <c r="D22" s="107" t="s">
        <v>41</v>
      </c>
      <c r="E22" s="14">
        <v>2</v>
      </c>
      <c r="F22" s="72" t="s">
        <v>157</v>
      </c>
      <c r="G22" s="14">
        <v>7</v>
      </c>
      <c r="H22" s="72" t="s">
        <v>163</v>
      </c>
      <c r="I22" s="21" t="str">
        <f t="shared" si="4"/>
        <v/>
      </c>
      <c r="J22" s="21" t="str">
        <f t="shared" si="5"/>
        <v>X</v>
      </c>
      <c r="K22" s="21" t="str">
        <f t="shared" si="6"/>
        <v/>
      </c>
      <c r="L22" s="22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>5</v>
      </c>
      <c r="M22" s="22">
        <f>IF(C22="I",L22*Resumo!$C$21, IF(C22="A",L22*Resumo!$C$22, IF(C22="E",L22*Resumo!$C$23,"")))</f>
        <v>5</v>
      </c>
      <c r="N22" s="72"/>
      <c r="O22" s="77"/>
      <c r="P22" s="77"/>
      <c r="Q22" s="77"/>
      <c r="W22" s="20"/>
      <c r="X22" s="20"/>
      <c r="Y22" s="20"/>
    </row>
    <row r="23" spans="1:25" ht="15" customHeight="1">
      <c r="A23" s="33" t="s">
        <v>114</v>
      </c>
      <c r="B23" s="82" t="s">
        <v>164</v>
      </c>
      <c r="C23" s="107" t="s">
        <v>3</v>
      </c>
      <c r="D23" s="107" t="s">
        <v>39</v>
      </c>
      <c r="E23" s="14">
        <v>2</v>
      </c>
      <c r="F23" s="72" t="s">
        <v>157</v>
      </c>
      <c r="G23" s="14">
        <v>6</v>
      </c>
      <c r="H23" s="72" t="s">
        <v>171</v>
      </c>
      <c r="I23" s="21" t="str">
        <f t="shared" si="4"/>
        <v/>
      </c>
      <c r="J23" s="21" t="str">
        <f t="shared" si="5"/>
        <v>X</v>
      </c>
      <c r="K23" s="21" t="str">
        <f t="shared" si="6"/>
        <v/>
      </c>
      <c r="L23" s="22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>4</v>
      </c>
      <c r="M23" s="22">
        <f>IF(C23="I",L23*Resumo!$C$21, IF(C23="A",L23*Resumo!$C$22, IF(C23="E",L23*Resumo!$C$23,"")))</f>
        <v>4</v>
      </c>
      <c r="N23" s="72"/>
      <c r="O23" s="77"/>
      <c r="P23" s="77"/>
      <c r="Q23" s="77"/>
      <c r="W23" s="20"/>
      <c r="X23" s="20"/>
      <c r="Y23" s="20"/>
    </row>
    <row r="24" spans="1:25" ht="15" customHeight="1">
      <c r="A24" s="33" t="s">
        <v>114</v>
      </c>
      <c r="B24" s="82" t="s">
        <v>165</v>
      </c>
      <c r="C24" s="107" t="s">
        <v>3</v>
      </c>
      <c r="D24" s="107" t="s">
        <v>39</v>
      </c>
      <c r="E24" s="14">
        <v>2</v>
      </c>
      <c r="F24" s="72" t="s">
        <v>157</v>
      </c>
      <c r="G24" s="14">
        <v>6</v>
      </c>
      <c r="H24" s="72" t="s">
        <v>171</v>
      </c>
      <c r="I24" s="21" t="str">
        <f t="shared" si="4"/>
        <v/>
      </c>
      <c r="J24" s="21" t="str">
        <f t="shared" si="5"/>
        <v>X</v>
      </c>
      <c r="K24" s="21" t="str">
        <f t="shared" si="6"/>
        <v/>
      </c>
      <c r="L24" s="22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>4</v>
      </c>
      <c r="M24" s="22">
        <f>IF(C24="I",L24*Resumo!$C$21, IF(C24="A",L24*Resumo!$C$22, IF(C24="E",L24*Resumo!$C$23,"")))</f>
        <v>4</v>
      </c>
      <c r="N24" s="72"/>
      <c r="O24" s="77"/>
      <c r="P24" s="77"/>
      <c r="Q24" s="77"/>
      <c r="W24" s="20"/>
      <c r="X24" s="20"/>
      <c r="Y24" s="20"/>
    </row>
    <row r="25" spans="1:25" ht="15" customHeight="1">
      <c r="A25" s="33" t="s">
        <v>114</v>
      </c>
      <c r="B25" s="82" t="s">
        <v>166</v>
      </c>
      <c r="C25" s="107" t="s">
        <v>3</v>
      </c>
      <c r="D25" s="107" t="s">
        <v>39</v>
      </c>
      <c r="E25" s="14">
        <v>1</v>
      </c>
      <c r="F25" s="72" t="s">
        <v>160</v>
      </c>
      <c r="G25" s="14">
        <v>3</v>
      </c>
      <c r="H25" s="72" t="s">
        <v>170</v>
      </c>
      <c r="I25" s="21" t="str">
        <f t="shared" si="4"/>
        <v>X</v>
      </c>
      <c r="J25" s="21" t="str">
        <f t="shared" si="5"/>
        <v/>
      </c>
      <c r="K25" s="21" t="str">
        <f t="shared" si="6"/>
        <v/>
      </c>
      <c r="L25" s="22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>3</v>
      </c>
      <c r="M25" s="22">
        <f>IF(C25="I",L25*Resumo!$C$21, IF(C25="A",L25*Resumo!$C$22, IF(C25="E",L25*Resumo!$C$23,"")))</f>
        <v>3</v>
      </c>
      <c r="N25" s="72"/>
      <c r="O25" s="77"/>
      <c r="P25" s="77"/>
      <c r="Q25" s="77"/>
      <c r="W25" s="20"/>
      <c r="X25" s="20"/>
      <c r="Y25" s="20"/>
    </row>
    <row r="26" spans="1:25" ht="15" customHeight="1">
      <c r="A26" s="33" t="s">
        <v>114</v>
      </c>
      <c r="B26" s="82" t="s">
        <v>167</v>
      </c>
      <c r="C26" s="107" t="s">
        <v>3</v>
      </c>
      <c r="D26" s="107" t="s">
        <v>41</v>
      </c>
      <c r="E26" s="14">
        <v>2</v>
      </c>
      <c r="F26" s="72" t="s">
        <v>157</v>
      </c>
      <c r="G26" s="14">
        <v>8</v>
      </c>
      <c r="H26" s="72" t="s">
        <v>172</v>
      </c>
      <c r="I26" s="21" t="str">
        <f t="shared" si="4"/>
        <v/>
      </c>
      <c r="J26" s="21" t="str">
        <f t="shared" si="5"/>
        <v>X</v>
      </c>
      <c r="K26" s="21" t="str">
        <f t="shared" si="6"/>
        <v/>
      </c>
      <c r="L26" s="22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>5</v>
      </c>
      <c r="M26" s="22">
        <f>IF(C26="I",L26*Resumo!$C$21, IF(C26="A",L26*Resumo!$C$22, IF(C26="E",L26*Resumo!$C$23,"")))</f>
        <v>5</v>
      </c>
      <c r="N26" s="72"/>
      <c r="O26" s="77"/>
      <c r="P26" s="77"/>
      <c r="Q26" s="77"/>
      <c r="W26" s="20"/>
      <c r="X26" s="20"/>
      <c r="Y26" s="20"/>
    </row>
    <row r="27" spans="1:25" ht="15" customHeight="1">
      <c r="A27" s="33" t="s">
        <v>114</v>
      </c>
      <c r="B27" s="82" t="s">
        <v>168</v>
      </c>
      <c r="C27" s="107" t="s">
        <v>3</v>
      </c>
      <c r="D27" s="107" t="s">
        <v>40</v>
      </c>
      <c r="E27" s="14">
        <v>2</v>
      </c>
      <c r="F27" s="72" t="s">
        <v>174</v>
      </c>
      <c r="G27" s="14">
        <v>4</v>
      </c>
      <c r="H27" s="72" t="s">
        <v>175</v>
      </c>
      <c r="I27" s="21" t="str">
        <f t="shared" si="4"/>
        <v>X</v>
      </c>
      <c r="J27" s="21" t="str">
        <f t="shared" si="5"/>
        <v/>
      </c>
      <c r="K27" s="21" t="str">
        <f t="shared" si="6"/>
        <v/>
      </c>
      <c r="L27" s="22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>3</v>
      </c>
      <c r="M27" s="22">
        <f>IF(C27="I",L27*Resumo!$C$21, IF(C27="A",L27*Resumo!$C$22, IF(C27="E",L27*Resumo!$C$23,"")))</f>
        <v>3</v>
      </c>
      <c r="N27" s="15"/>
      <c r="O27" s="77"/>
      <c r="P27" s="77"/>
      <c r="Q27" s="77"/>
      <c r="W27" s="20">
        <f t="shared" si="1"/>
        <v>1</v>
      </c>
      <c r="X27" s="20">
        <f t="shared" si="2"/>
        <v>0</v>
      </c>
      <c r="Y27" s="20">
        <f t="shared" si="3"/>
        <v>0</v>
      </c>
    </row>
    <row r="28" spans="1:25" ht="15" customHeight="1">
      <c r="A28" s="33" t="s">
        <v>114</v>
      </c>
      <c r="B28" s="82" t="s">
        <v>169</v>
      </c>
      <c r="C28" s="107" t="s">
        <v>3</v>
      </c>
      <c r="D28" s="107" t="s">
        <v>40</v>
      </c>
      <c r="E28" s="14">
        <v>1</v>
      </c>
      <c r="F28" s="72" t="s">
        <v>143</v>
      </c>
      <c r="G28" s="14">
        <v>3</v>
      </c>
      <c r="H28" s="72" t="s">
        <v>173</v>
      </c>
      <c r="I28" s="21" t="str">
        <f t="shared" si="4"/>
        <v>X</v>
      </c>
      <c r="J28" s="21" t="str">
        <f t="shared" si="5"/>
        <v/>
      </c>
      <c r="K28" s="21" t="str">
        <f t="shared" si="6"/>
        <v/>
      </c>
      <c r="L28" s="22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>3</v>
      </c>
      <c r="M28" s="22">
        <f>IF(C28="I",L28*Resumo!$C$21, IF(C28="A",L28*Resumo!$C$22, IF(C28="E",L28*Resumo!$C$23,"")))</f>
        <v>3</v>
      </c>
      <c r="N28" s="72"/>
      <c r="O28" s="77"/>
      <c r="P28" s="77"/>
      <c r="Q28" s="77"/>
      <c r="W28" s="20">
        <f t="shared" si="1"/>
        <v>1</v>
      </c>
      <c r="X28" s="20">
        <f t="shared" si="2"/>
        <v>0</v>
      </c>
      <c r="Y28" s="20">
        <f t="shared" si="3"/>
        <v>0</v>
      </c>
    </row>
    <row r="29" spans="1:25" ht="15" customHeight="1">
      <c r="A29" s="93" t="s">
        <v>115</v>
      </c>
      <c r="B29" s="82" t="s">
        <v>178</v>
      </c>
      <c r="C29" s="107" t="s">
        <v>3</v>
      </c>
      <c r="D29" s="107" t="s">
        <v>40</v>
      </c>
      <c r="E29" s="14">
        <v>4</v>
      </c>
      <c r="F29" s="72" t="s">
        <v>177</v>
      </c>
      <c r="G29" s="14">
        <v>9</v>
      </c>
      <c r="H29" s="72" t="s">
        <v>176</v>
      </c>
      <c r="I29" s="21" t="str">
        <f t="shared" si="4"/>
        <v/>
      </c>
      <c r="J29" s="21" t="str">
        <f t="shared" si="5"/>
        <v/>
      </c>
      <c r="K29" s="21" t="str">
        <f t="shared" si="6"/>
        <v>X</v>
      </c>
      <c r="L29" s="22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>6</v>
      </c>
      <c r="M29" s="22">
        <f>IF(C29="I",L29*Resumo!$C$21, IF(C29="A",L29*Resumo!$C$22, IF(C29="E",L29*Resumo!$C$23,"")))</f>
        <v>6</v>
      </c>
      <c r="N29" s="72"/>
      <c r="O29" s="77"/>
      <c r="P29" s="77"/>
      <c r="Q29" s="77"/>
      <c r="W29" s="20">
        <f t="shared" si="1"/>
        <v>0</v>
      </c>
      <c r="X29" s="20">
        <f t="shared" si="2"/>
        <v>0</v>
      </c>
      <c r="Y29" s="20">
        <f t="shared" si="3"/>
        <v>1</v>
      </c>
    </row>
    <row r="30" spans="1:25" ht="15" customHeight="1">
      <c r="A30" s="93" t="s">
        <v>115</v>
      </c>
      <c r="B30" s="82" t="s">
        <v>179</v>
      </c>
      <c r="C30" s="107" t="s">
        <v>3</v>
      </c>
      <c r="D30" s="107" t="s">
        <v>39</v>
      </c>
      <c r="E30" s="14">
        <v>2</v>
      </c>
      <c r="F30" s="72" t="s">
        <v>181</v>
      </c>
      <c r="G30" s="14">
        <v>4</v>
      </c>
      <c r="H30" s="72" t="s">
        <v>180</v>
      </c>
      <c r="I30" s="21" t="str">
        <f t="shared" si="4"/>
        <v>X</v>
      </c>
      <c r="J30" s="21" t="str">
        <f t="shared" si="5"/>
        <v/>
      </c>
      <c r="K30" s="21" t="str">
        <f t="shared" si="6"/>
        <v/>
      </c>
      <c r="L30" s="22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>3</v>
      </c>
      <c r="M30" s="22">
        <f>IF(C30="I",L30*Resumo!$C$21, IF(C30="A",L30*Resumo!$C$22, IF(C30="E",L30*Resumo!$C$23,"")))</f>
        <v>3</v>
      </c>
      <c r="N30" s="72"/>
      <c r="O30" s="77"/>
      <c r="P30" s="77"/>
      <c r="Q30" s="77"/>
      <c r="W30" s="20">
        <f t="shared" si="1"/>
        <v>1</v>
      </c>
      <c r="X30" s="20">
        <f t="shared" si="2"/>
        <v>0</v>
      </c>
      <c r="Y30" s="20">
        <f t="shared" si="3"/>
        <v>0</v>
      </c>
    </row>
    <row r="31" spans="1:25" ht="15" customHeight="1">
      <c r="A31" s="33" t="s">
        <v>116</v>
      </c>
      <c r="B31" s="82" t="s">
        <v>182</v>
      </c>
      <c r="C31" s="107" t="s">
        <v>3</v>
      </c>
      <c r="D31" s="107" t="s">
        <v>40</v>
      </c>
      <c r="E31" s="14">
        <v>3</v>
      </c>
      <c r="F31" s="72" t="s">
        <v>189</v>
      </c>
      <c r="G31" s="14">
        <v>9</v>
      </c>
      <c r="H31" s="72" t="s">
        <v>190</v>
      </c>
      <c r="I31" s="21" t="str">
        <f t="shared" si="4"/>
        <v/>
      </c>
      <c r="J31" s="21" t="str">
        <f t="shared" si="5"/>
        <v>X</v>
      </c>
      <c r="K31" s="21" t="str">
        <f t="shared" si="6"/>
        <v/>
      </c>
      <c r="L31" s="22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>4</v>
      </c>
      <c r="M31" s="22">
        <f>IF(C31="I",L31*Resumo!$C$21, IF(C31="A",L31*Resumo!$C$22, IF(C31="E",L31*Resumo!$C$23,"")))</f>
        <v>4</v>
      </c>
      <c r="N31" s="72"/>
      <c r="O31" s="77"/>
      <c r="P31" s="77"/>
      <c r="Q31" s="77"/>
      <c r="W31" s="20">
        <f t="shared" si="1"/>
        <v>0</v>
      </c>
      <c r="X31" s="20">
        <f t="shared" si="2"/>
        <v>1</v>
      </c>
      <c r="Y31" s="20">
        <f t="shared" si="3"/>
        <v>0</v>
      </c>
    </row>
    <row r="32" spans="1:25" ht="15" customHeight="1">
      <c r="A32" s="33" t="s">
        <v>116</v>
      </c>
      <c r="B32" s="82" t="s">
        <v>183</v>
      </c>
      <c r="C32" s="107" t="s">
        <v>3</v>
      </c>
      <c r="D32" s="107" t="s">
        <v>39</v>
      </c>
      <c r="E32" s="14">
        <v>3</v>
      </c>
      <c r="F32" s="72" t="s">
        <v>189</v>
      </c>
      <c r="G32" s="14">
        <v>7</v>
      </c>
      <c r="H32" s="72" t="s">
        <v>191</v>
      </c>
      <c r="I32" s="21" t="str">
        <f t="shared" ref="I32:I89" si="7">IF(D32=EE,IF(OR(AND(E32&gt;-1,E32&lt;2,G32&gt;0,G32&lt;16),AND(E32&gt;1,E32&lt;3,G32&gt;0,G32&lt;5)),"X",""),IF(OR(AND(E32&gt;-1,E32&lt;2,G32&gt;0,G32&lt;20),AND(E32&gt;1,E32&lt;4,G32&gt;0,G32&lt;6)),"X",""))</f>
        <v/>
      </c>
      <c r="J32" s="21" t="str">
        <f t="shared" ref="J32:J89" si="8">IF(D32=EE,IF(OR(AND(E32&gt;-1,E32&lt;2,G32&gt;15),AND(E32&gt;1,E32&lt;3,G32&gt;4,G32&lt;16),AND(E32&gt;2,G32&gt;0,G32&lt;5)),"X",""),IF(OR(AND(E32&gt;-1,E32&lt;2,G32&gt;19),AND(E32&gt;1,E32&lt;4,G32&gt;5,G32&lt;20),AND(E32&gt;3,G32&gt;0,G32&lt;6)),"X",""))</f>
        <v/>
      </c>
      <c r="K32" s="21" t="str">
        <f t="shared" ref="K32:K49" si="9">IF(D32=EE,IF(OR(AND(E32&gt;1,E32&lt;3,G32&gt;15),AND(E32&gt;2,G32&gt;4)),"X",""),IF(OR(AND(E32&gt;1,E32&lt;4,G32&gt;19),AND(E32&gt;3,G32&gt;5)),"X",""))</f>
        <v>X</v>
      </c>
      <c r="L32" s="22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>6</v>
      </c>
      <c r="M32" s="22">
        <f>IF(C32="I",L32*Resumo!$C$21, IF(C32="A",L32*Resumo!$C$22, IF(C32="E",L32*Resumo!$C$23,"")))</f>
        <v>6</v>
      </c>
      <c r="N32" s="72"/>
      <c r="O32" s="77"/>
      <c r="P32" s="77"/>
      <c r="Q32" s="77"/>
      <c r="W32" s="20">
        <f t="shared" si="1"/>
        <v>0</v>
      </c>
      <c r="X32" s="20">
        <f t="shared" si="2"/>
        <v>0</v>
      </c>
      <c r="Y32" s="20">
        <f t="shared" si="3"/>
        <v>1</v>
      </c>
    </row>
    <row r="33" spans="1:25" ht="15" customHeight="1">
      <c r="A33" s="33" t="s">
        <v>116</v>
      </c>
      <c r="B33" s="82" t="s">
        <v>186</v>
      </c>
      <c r="C33" s="107" t="s">
        <v>3</v>
      </c>
      <c r="D33" s="107" t="s">
        <v>40</v>
      </c>
      <c r="E33" s="14">
        <v>1</v>
      </c>
      <c r="F33" s="72" t="s">
        <v>187</v>
      </c>
      <c r="G33" s="14">
        <v>3</v>
      </c>
      <c r="H33" s="72" t="s">
        <v>188</v>
      </c>
      <c r="I33" s="21" t="str">
        <f t="shared" si="7"/>
        <v>X</v>
      </c>
      <c r="J33" s="21" t="str">
        <f t="shared" si="8"/>
        <v/>
      </c>
      <c r="K33" s="21" t="str">
        <f t="shared" si="9"/>
        <v/>
      </c>
      <c r="L33" s="22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>3</v>
      </c>
      <c r="M33" s="22">
        <f>IF(C33="I",L33*Resumo!$C$21, IF(C33="A",L33*Resumo!$C$22, IF(C33="E",L33*Resumo!$C$23,"")))</f>
        <v>3</v>
      </c>
      <c r="N33" s="72"/>
      <c r="O33" s="77"/>
      <c r="P33" s="77"/>
      <c r="Q33" s="77"/>
      <c r="W33" s="20">
        <f t="shared" ref="W33:Y87" si="10">IF(I33="X",1,0)</f>
        <v>1</v>
      </c>
      <c r="X33" s="20">
        <f t="shared" si="10"/>
        <v>0</v>
      </c>
      <c r="Y33" s="20">
        <f t="shared" si="10"/>
        <v>0</v>
      </c>
    </row>
    <row r="34" spans="1:25" ht="15" customHeight="1">
      <c r="A34" s="93" t="s">
        <v>117</v>
      </c>
      <c r="B34" s="82" t="s">
        <v>194</v>
      </c>
      <c r="C34" s="107" t="s">
        <v>3</v>
      </c>
      <c r="D34" s="107" t="s">
        <v>40</v>
      </c>
      <c r="E34" s="14">
        <v>2</v>
      </c>
      <c r="F34" s="72" t="s">
        <v>195</v>
      </c>
      <c r="G34" s="14">
        <v>4</v>
      </c>
      <c r="H34" s="72" t="s">
        <v>196</v>
      </c>
      <c r="I34" s="21" t="str">
        <f t="shared" si="7"/>
        <v>X</v>
      </c>
      <c r="J34" s="21" t="str">
        <f t="shared" si="8"/>
        <v/>
      </c>
      <c r="K34" s="21" t="str">
        <f t="shared" si="9"/>
        <v/>
      </c>
      <c r="L34" s="22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>3</v>
      </c>
      <c r="M34" s="22">
        <f>IF(C34="I",L34*Resumo!$C$21, IF(C34="A",L34*Resumo!$C$22, IF(C34="E",L34*Resumo!$C$23,"")))</f>
        <v>3</v>
      </c>
      <c r="N34" s="72"/>
      <c r="O34" s="77"/>
      <c r="P34" s="77"/>
      <c r="Q34" s="77"/>
      <c r="W34" s="20">
        <f t="shared" si="10"/>
        <v>1</v>
      </c>
      <c r="X34" s="20">
        <f t="shared" si="10"/>
        <v>0</v>
      </c>
      <c r="Y34" s="20">
        <f t="shared" si="10"/>
        <v>0</v>
      </c>
    </row>
    <row r="35" spans="1:25" ht="15" customHeight="1">
      <c r="A35" s="93" t="s">
        <v>118</v>
      </c>
      <c r="B35" s="82" t="s">
        <v>197</v>
      </c>
      <c r="C35" s="107" t="s">
        <v>3</v>
      </c>
      <c r="D35" s="107" t="s">
        <v>39</v>
      </c>
      <c r="E35" s="14">
        <v>3</v>
      </c>
      <c r="F35" s="72" t="s">
        <v>198</v>
      </c>
      <c r="G35" s="14">
        <v>6</v>
      </c>
      <c r="H35" s="72" t="s">
        <v>199</v>
      </c>
      <c r="I35" s="21" t="str">
        <f t="shared" si="7"/>
        <v/>
      </c>
      <c r="J35" s="21" t="str">
        <f t="shared" si="8"/>
        <v/>
      </c>
      <c r="K35" s="21" t="str">
        <f t="shared" si="9"/>
        <v>X</v>
      </c>
      <c r="L35" s="22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>6</v>
      </c>
      <c r="M35" s="22">
        <f>IF(C35="I",L35*Resumo!$C$21, IF(C35="A",L35*Resumo!$C$22, IF(C35="E",L35*Resumo!$C$23,"")))</f>
        <v>6</v>
      </c>
      <c r="N35" s="72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1</v>
      </c>
    </row>
    <row r="36" spans="1:25" ht="15" customHeight="1">
      <c r="A36" s="71"/>
      <c r="B36" s="82"/>
      <c r="C36" s="107"/>
      <c r="D36" s="107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72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>
      <c r="A37" s="93"/>
      <c r="B37" s="82"/>
      <c r="C37" s="107"/>
      <c r="D37" s="107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72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>
      <c r="A38" s="71"/>
      <c r="B38" s="82"/>
      <c r="C38" s="107"/>
      <c r="D38" s="107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15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>
      <c r="A39" s="71"/>
      <c r="B39" s="82"/>
      <c r="C39" s="107"/>
      <c r="D39" s="107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72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>
      <c r="A40" s="71"/>
      <c r="B40" s="82"/>
      <c r="C40" s="107"/>
      <c r="D40" s="107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15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>
      <c r="A41" s="71"/>
      <c r="B41" s="83"/>
      <c r="C41" s="107"/>
      <c r="D41" s="107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15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>
      <c r="A42" s="33"/>
      <c r="B42" s="86"/>
      <c r="C42" s="107"/>
      <c r="D42" s="107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72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>
      <c r="A43" s="71"/>
      <c r="B43" s="86"/>
      <c r="C43" s="107"/>
      <c r="D43" s="107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15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>
      <c r="A44" s="71"/>
      <c r="B44" s="86"/>
      <c r="C44" s="107"/>
      <c r="D44" s="107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15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>
      <c r="A45" s="71"/>
      <c r="B45" s="86"/>
      <c r="C45" s="107"/>
      <c r="D45" s="107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72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>
      <c r="A46" s="71"/>
      <c r="B46" s="86"/>
      <c r="C46" s="107"/>
      <c r="D46" s="107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si="9"/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15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>
      <c r="A47" s="71"/>
      <c r="B47" s="86"/>
      <c r="C47" s="107"/>
      <c r="D47" s="107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si="9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15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>
      <c r="A48" s="71"/>
      <c r="B48" s="86"/>
      <c r="C48" s="107"/>
      <c r="D48" s="107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9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72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>
      <c r="A49" s="71"/>
      <c r="B49" s="86"/>
      <c r="C49" s="107"/>
      <c r="D49" s="107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9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15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>
      <c r="A50" s="71"/>
      <c r="B50" s="86"/>
      <c r="C50" s="107"/>
      <c r="D50" s="107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ref="K50:K86" si="11">IF(D50=EE,IF(OR(AND(E50&gt;1,E50&lt;3,G50&gt;15),AND(E50&gt;2,G50&gt;4)),"X",""),IF(OR(AND(E50&gt;1,E50&lt;4,G50&gt;19),AND(E50&gt;3,G50&gt;5)),"X",""))</f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72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>
      <c r="A51" s="71"/>
      <c r="B51" s="86"/>
      <c r="C51" s="107"/>
      <c r="D51" s="107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si="11"/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15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>
      <c r="A52" s="71"/>
      <c r="B52" s="86"/>
      <c r="C52" s="107"/>
      <c r="D52" s="107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15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>
      <c r="A53" s="81"/>
      <c r="B53" s="86"/>
      <c r="C53" s="107"/>
      <c r="D53" s="107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72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>
      <c r="A54" s="81"/>
      <c r="B54" s="86"/>
      <c r="C54" s="107"/>
      <c r="D54" s="13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15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>
      <c r="A55" s="81"/>
      <c r="B55" s="82"/>
      <c r="C55" s="107"/>
      <c r="D55" s="107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15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>
      <c r="A56" s="81"/>
      <c r="B56" s="86"/>
      <c r="C56" s="107"/>
      <c r="D56" s="13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72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>
      <c r="A57" s="81"/>
      <c r="B57" s="82"/>
      <c r="C57" s="107"/>
      <c r="D57" s="10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15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>
      <c r="A58" s="81"/>
      <c r="B58" s="83"/>
      <c r="C58" s="107"/>
      <c r="D58" s="33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15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>
      <c r="A59" s="81"/>
      <c r="B59" s="72"/>
      <c r="C59" s="107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72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>
      <c r="A60" s="81"/>
      <c r="B60" s="72"/>
      <c r="C60" s="107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72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>
      <c r="A61" s="81"/>
      <c r="B61" s="72"/>
      <c r="C61" s="107"/>
      <c r="D61" s="33"/>
      <c r="E61" s="14"/>
      <c r="F61" s="72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15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>
      <c r="A62" s="81"/>
      <c r="B62" s="72"/>
      <c r="C62" s="107"/>
      <c r="D62" s="33"/>
      <c r="E62" s="14"/>
      <c r="F62" s="72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72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>
      <c r="A63" s="81"/>
      <c r="B63" s="33"/>
      <c r="C63" s="107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15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>
      <c r="A64" s="81"/>
      <c r="B64" s="72"/>
      <c r="C64" s="107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15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>
      <c r="A65" s="81"/>
      <c r="B65" s="72"/>
      <c r="C65" s="107"/>
      <c r="D65" s="33"/>
      <c r="E65" s="14"/>
      <c r="F65" s="33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15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>
      <c r="A66" s="81"/>
      <c r="B66" s="72"/>
      <c r="C66" s="107"/>
      <c r="D66" s="33"/>
      <c r="E66" s="14"/>
      <c r="F66" s="72"/>
      <c r="G66" s="14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72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>
      <c r="A67" s="81"/>
      <c r="B67" s="72"/>
      <c r="C67" s="107"/>
      <c r="D67" s="33"/>
      <c r="E67" s="14"/>
      <c r="F67" s="72"/>
      <c r="G67" s="14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15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>
      <c r="A68" s="81"/>
      <c r="B68" s="83"/>
      <c r="C68" s="107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72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>
      <c r="A69" s="81"/>
      <c r="B69" s="72"/>
      <c r="C69" s="107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15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>
      <c r="A70" s="81"/>
      <c r="B70" s="72"/>
      <c r="C70" s="107"/>
      <c r="D70" s="33"/>
      <c r="E70" s="85"/>
      <c r="F70" s="72"/>
      <c r="G70" s="33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15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>
      <c r="A71" s="81"/>
      <c r="B71" s="72"/>
      <c r="C71" s="107"/>
      <c r="D71" s="33"/>
      <c r="E71" s="14"/>
      <c r="F71" s="72"/>
      <c r="G71" s="14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72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>
      <c r="A72" s="81"/>
      <c r="B72" s="72"/>
      <c r="C72" s="107"/>
      <c r="D72" s="33"/>
      <c r="E72" s="14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72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>
      <c r="A73" s="81"/>
      <c r="B73" s="72"/>
      <c r="C73" s="107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15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>
      <c r="A74" s="81"/>
      <c r="B74" s="33"/>
      <c r="C74" s="107"/>
      <c r="D74" s="33"/>
      <c r="E74" s="14"/>
      <c r="F74" s="72"/>
      <c r="G74" s="14"/>
      <c r="H74" s="72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72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>
      <c r="A75" s="81"/>
      <c r="B75" s="33"/>
      <c r="C75" s="107"/>
      <c r="D75" s="33"/>
      <c r="E75" s="33"/>
      <c r="F75" s="72"/>
      <c r="G75" s="14"/>
      <c r="H75" s="72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15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>
      <c r="A76" s="81"/>
      <c r="B76" s="81"/>
      <c r="C76" s="107"/>
      <c r="D76" s="33"/>
      <c r="E76" s="14"/>
      <c r="F76" s="72"/>
      <c r="G76" s="14"/>
      <c r="H76" s="72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>
      <c r="A77" s="81"/>
      <c r="B77" s="81"/>
      <c r="C77" s="107"/>
      <c r="D77" s="33"/>
      <c r="E77" s="14"/>
      <c r="F77" s="72"/>
      <c r="G77" s="14"/>
      <c r="H77" s="72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>
      <c r="A78" s="81"/>
      <c r="B78" s="72"/>
      <c r="C78" s="107"/>
      <c r="D78" s="33"/>
      <c r="E78" s="14"/>
      <c r="F78" s="72"/>
      <c r="G78" s="14"/>
      <c r="H78" s="15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>
      <c r="A79" s="81"/>
      <c r="B79" s="83"/>
      <c r="C79" s="107"/>
      <c r="D79" s="33"/>
      <c r="E79" s="14"/>
      <c r="F79" s="72"/>
      <c r="G79" s="14"/>
      <c r="H79" s="15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>
      <c r="A80" s="33"/>
      <c r="B80" s="33"/>
      <c r="C80" s="107"/>
      <c r="D80" s="33"/>
      <c r="E80" s="14"/>
      <c r="F80" s="72"/>
      <c r="G80" s="14"/>
      <c r="H80" s="15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>
      <c r="A81" s="81"/>
      <c r="B81" s="72"/>
      <c r="C81" s="107"/>
      <c r="D81" s="33"/>
      <c r="E81" s="14"/>
      <c r="F81" s="72"/>
      <c r="G81" s="14"/>
      <c r="H81" s="15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>
      <c r="A82" s="81"/>
      <c r="B82" s="72"/>
      <c r="C82" s="107"/>
      <c r="D82" s="33"/>
      <c r="E82" s="14"/>
      <c r="F82" s="72"/>
      <c r="G82" s="14"/>
      <c r="H82" s="72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>
      <c r="A83" s="81"/>
      <c r="B83" s="72"/>
      <c r="C83" s="107"/>
      <c r="D83" s="33"/>
      <c r="E83" s="14"/>
      <c r="F83" s="33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si="11"/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>
      <c r="A84" s="81"/>
      <c r="B84" s="72"/>
      <c r="C84" s="107"/>
      <c r="D84" s="33"/>
      <c r="E84" s="14"/>
      <c r="F84" s="72"/>
      <c r="G84" s="14"/>
      <c r="H84" s="72"/>
      <c r="I84" s="21" t="str">
        <f t="shared" si="7"/>
        <v/>
      </c>
      <c r="J84" s="21" t="str">
        <f t="shared" si="8"/>
        <v/>
      </c>
      <c r="K84" s="21" t="str">
        <f t="shared" si="11"/>
        <v/>
      </c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>
        <f t="shared" si="10"/>
        <v>0</v>
      </c>
      <c r="X84" s="20">
        <f t="shared" si="10"/>
        <v>0</v>
      </c>
      <c r="Y84" s="20">
        <f t="shared" si="10"/>
        <v>0</v>
      </c>
    </row>
    <row r="85" spans="1:25" ht="15" customHeight="1">
      <c r="A85" s="81"/>
      <c r="B85" s="72"/>
      <c r="C85" s="107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 t="str">
        <f t="shared" si="11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>
        <f t="shared" si="10"/>
        <v>0</v>
      </c>
      <c r="X85" s="20">
        <f t="shared" si="10"/>
        <v>0</v>
      </c>
      <c r="Y85" s="20">
        <f t="shared" si="10"/>
        <v>0</v>
      </c>
    </row>
    <row r="86" spans="1:25" ht="15" customHeight="1">
      <c r="A86" s="81"/>
      <c r="B86" s="83"/>
      <c r="C86" s="107"/>
      <c r="D86" s="33"/>
      <c r="E86" s="14"/>
      <c r="F86" s="72"/>
      <c r="G86" s="14"/>
      <c r="H86" s="72"/>
      <c r="I86" s="21" t="str">
        <f t="shared" si="7"/>
        <v/>
      </c>
      <c r="J86" s="21" t="str">
        <f t="shared" si="8"/>
        <v/>
      </c>
      <c r="K86" s="21" t="str">
        <f t="shared" si="11"/>
        <v/>
      </c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>
        <f t="shared" si="10"/>
        <v>0</v>
      </c>
      <c r="X86" s="20">
        <f t="shared" si="10"/>
        <v>0</v>
      </c>
      <c r="Y86" s="20">
        <f t="shared" si="10"/>
        <v>0</v>
      </c>
    </row>
    <row r="87" spans="1:25" ht="15" customHeight="1">
      <c r="A87" s="81"/>
      <c r="B87" s="72"/>
      <c r="C87" s="107"/>
      <c r="D87" s="33"/>
      <c r="E87" s="14"/>
      <c r="F87" s="72"/>
      <c r="G87" s="14"/>
      <c r="H87" s="72"/>
      <c r="I87" s="21" t="str">
        <f t="shared" si="7"/>
        <v/>
      </c>
      <c r="J87" s="21" t="str">
        <f t="shared" si="8"/>
        <v/>
      </c>
      <c r="K87" s="21" t="str">
        <f t="shared" ref="K87:K149" si="12">IF(D87=EE,IF(OR(AND(E87&gt;1,E87&lt;3,G87&gt;15),AND(E87&gt;2,G87&gt;4)),"X",""),IF(OR(AND(E87&gt;1,E87&lt;4,G87&gt;19),AND(E87&gt;3,G87&gt;5)),"X",""))</f>
        <v/>
      </c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>
        <f t="shared" si="10"/>
        <v>0</v>
      </c>
      <c r="X87" s="20">
        <f t="shared" si="10"/>
        <v>0</v>
      </c>
      <c r="Y87" s="20">
        <f t="shared" si="10"/>
        <v>0</v>
      </c>
    </row>
    <row r="88" spans="1:25" ht="15" customHeight="1">
      <c r="A88" s="81"/>
      <c r="B88" s="72"/>
      <c r="C88" s="107"/>
      <c r="D88" s="33"/>
      <c r="E88" s="14"/>
      <c r="F88" s="72"/>
      <c r="G88" s="14"/>
      <c r="H88" s="72"/>
      <c r="I88" s="21" t="str">
        <f t="shared" si="7"/>
        <v/>
      </c>
      <c r="J88" s="21" t="str">
        <f t="shared" si="8"/>
        <v/>
      </c>
      <c r="K88" s="21"/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/>
      <c r="X88" s="20"/>
      <c r="Y88" s="20"/>
    </row>
    <row r="89" spans="1:25" ht="15" customHeight="1">
      <c r="A89" s="81"/>
      <c r="B89" s="83"/>
      <c r="C89" s="107"/>
      <c r="D89" s="33"/>
      <c r="E89" s="14"/>
      <c r="F89" s="72"/>
      <c r="G89" s="14"/>
      <c r="H89" s="72"/>
      <c r="I89" s="21" t="str">
        <f t="shared" si="7"/>
        <v/>
      </c>
      <c r="J89" s="21" t="str">
        <f t="shared" si="8"/>
        <v/>
      </c>
      <c r="K89" s="21" t="str">
        <f t="shared" si="12"/>
        <v/>
      </c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>
        <f t="shared" ref="W89:Y150" si="13">IF(I89="X",1,0)</f>
        <v>0</v>
      </c>
      <c r="X89" s="20">
        <f t="shared" si="13"/>
        <v>0</v>
      </c>
      <c r="Y89" s="20">
        <f t="shared" si="13"/>
        <v>0</v>
      </c>
    </row>
    <row r="90" spans="1:25" ht="15" customHeight="1">
      <c r="A90" s="81"/>
      <c r="B90" s="83"/>
      <c r="C90" s="107"/>
      <c r="D90" s="33"/>
      <c r="E90" s="14"/>
      <c r="F90" s="72"/>
      <c r="G90" s="14"/>
      <c r="H90" s="72"/>
      <c r="I90" s="21" t="str">
        <f t="shared" ref="I90:I100" si="14">IF(D90=EE,IF(OR(AND(E90&gt;-1,E90&lt;2,G90&gt;0,G90&lt;16),AND(E90&gt;1,E90&lt;3,G90&gt;0,G90&lt;5)),"X",""),IF(OR(AND(E90&gt;-1,E90&lt;2,G90&gt;0,G90&lt;20),AND(E90&gt;1,E90&lt;4,G90&gt;0,G90&lt;6)),"X",""))</f>
        <v/>
      </c>
      <c r="J90" s="21" t="str">
        <f t="shared" ref="J90:J109" si="15">IF(D90=EE,IF(OR(AND(E90&gt;-1,E90&lt;2,G90&gt;15),AND(E90&gt;1,E90&lt;3,G90&gt;4,G90&lt;16),AND(E90&gt;2,G90&gt;0,G90&lt;5)),"X",""),IF(OR(AND(E90&gt;-1,E90&lt;2,G90&gt;19),AND(E90&gt;1,E90&lt;4,G90&gt;5,G90&lt;20),AND(E90&gt;3,G90&gt;0,G90&lt;6)),"X",""))</f>
        <v/>
      </c>
      <c r="K90" s="21"/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/>
      <c r="X90" s="20"/>
      <c r="Y90" s="20"/>
    </row>
    <row r="91" spans="1:25" ht="15" customHeight="1">
      <c r="A91" s="81"/>
      <c r="B91" s="72"/>
      <c r="C91" s="107"/>
      <c r="D91" s="33"/>
      <c r="E91" s="14"/>
      <c r="F91" s="72"/>
      <c r="G91" s="14"/>
      <c r="H91" s="72"/>
      <c r="I91" s="21" t="str">
        <f t="shared" si="14"/>
        <v/>
      </c>
      <c r="J91" s="21" t="str">
        <f t="shared" si="15"/>
        <v/>
      </c>
      <c r="K91" s="21" t="str">
        <f t="shared" si="12"/>
        <v/>
      </c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>
        <f t="shared" si="13"/>
        <v>0</v>
      </c>
      <c r="X91" s="20">
        <f t="shared" si="13"/>
        <v>0</v>
      </c>
      <c r="Y91" s="20">
        <f t="shared" si="13"/>
        <v>0</v>
      </c>
    </row>
    <row r="92" spans="1:25" ht="15" customHeight="1">
      <c r="A92" s="81"/>
      <c r="B92" s="72"/>
      <c r="C92" s="107"/>
      <c r="D92" s="33"/>
      <c r="E92" s="85"/>
      <c r="F92" s="72"/>
      <c r="G92" s="33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>
      <c r="A93" s="81"/>
      <c r="B93" s="72"/>
      <c r="C93" s="107"/>
      <c r="D93" s="33"/>
      <c r="E93" s="14"/>
      <c r="F93" s="72"/>
      <c r="G93" s="14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>
      <c r="A94" s="81"/>
      <c r="B94" s="83"/>
      <c r="C94" s="107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>
      <c r="A95" s="81"/>
      <c r="B95" s="83"/>
      <c r="C95" s="107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>
      <c r="A96" s="81"/>
      <c r="B96" s="81"/>
      <c r="C96" s="107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>
      <c r="A97" s="81"/>
      <c r="B97" s="33"/>
      <c r="C97" s="107"/>
      <c r="D97" s="33"/>
      <c r="E97" s="14"/>
      <c r="F97" s="72"/>
      <c r="G97" s="14"/>
      <c r="H97" s="72"/>
      <c r="I97" s="21" t="str">
        <f t="shared" si="14"/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>
      <c r="A98" s="81"/>
      <c r="B98" s="81"/>
      <c r="C98" s="107"/>
      <c r="D98" s="33"/>
      <c r="E98" s="14"/>
      <c r="F98" s="72"/>
      <c r="G98" s="14"/>
      <c r="H98" s="72"/>
      <c r="I98" s="21" t="str">
        <f t="shared" si="14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>
      <c r="A99" s="81"/>
      <c r="B99" s="83"/>
      <c r="C99" s="107"/>
      <c r="D99" s="33"/>
      <c r="E99" s="14"/>
      <c r="F99" s="72"/>
      <c r="G99" s="14"/>
      <c r="H99" s="72"/>
      <c r="I99" s="21" t="str">
        <f t="shared" si="14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>
      <c r="A100" s="81"/>
      <c r="B100" s="83"/>
      <c r="C100" s="107"/>
      <c r="D100" s="33"/>
      <c r="E100" s="14"/>
      <c r="F100" s="72"/>
      <c r="G100" s="14"/>
      <c r="H100" s="72"/>
      <c r="I100" s="21" t="str">
        <f t="shared" si="14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>
      <c r="A101" s="81"/>
      <c r="B101" s="81"/>
      <c r="C101" s="107"/>
      <c r="D101" s="33"/>
      <c r="E101" s="14"/>
      <c r="F101" s="72"/>
      <c r="G101" s="14"/>
      <c r="H101" s="72"/>
      <c r="I101" s="21" t="str">
        <f t="shared" ref="I101:I149" si="16">IF(D101=EE,IF(OR(AND(E101&gt;-1,E101&lt;2,G101&gt;0,G101&lt;16),AND(E101&gt;1,E101&lt;3,G101&gt;0,G101&lt;5)),"X",""),IF(OR(AND(E101&gt;-1,E101&lt;2,G101&gt;0,G101&lt;20),AND(E101&gt;1,E101&lt;4,G101&gt;0,G101&lt;6)),"X",""))</f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>
      <c r="A102" s="33"/>
      <c r="B102" s="33"/>
      <c r="C102" s="107"/>
      <c r="D102" s="33"/>
      <c r="E102" s="14"/>
      <c r="F102" s="72"/>
      <c r="G102" s="14"/>
      <c r="H102" s="72"/>
      <c r="I102" s="21" t="str">
        <f t="shared" si="16"/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>
      <c r="A103" s="81"/>
      <c r="B103" s="81"/>
      <c r="C103" s="107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>
      <c r="A104" s="81"/>
      <c r="B104" s="83"/>
      <c r="C104" s="107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>
      <c r="A105" s="81"/>
      <c r="B105" s="83"/>
      <c r="C105" s="107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>
      <c r="A106" s="81"/>
      <c r="B106" s="81"/>
      <c r="C106" s="107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si="15"/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>
      <c r="A107" s="81"/>
      <c r="B107" s="81"/>
      <c r="C107" s="107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si="15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>
      <c r="A108" s="81"/>
      <c r="B108" s="81"/>
      <c r="C108" s="107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5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>
      <c r="A109" s="81"/>
      <c r="B109" s="33"/>
      <c r="C109" s="107"/>
      <c r="D109" s="33"/>
      <c r="E109" s="14"/>
      <c r="F109" s="72"/>
      <c r="G109" s="14"/>
      <c r="H109" s="72"/>
      <c r="I109" s="21" t="str">
        <f t="shared" si="16"/>
        <v/>
      </c>
      <c r="J109" s="21" t="str">
        <f t="shared" si="15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>
      <c r="A110" s="81"/>
      <c r="B110" s="33"/>
      <c r="C110" s="107"/>
      <c r="D110" s="33"/>
      <c r="E110" s="14"/>
      <c r="F110" s="72"/>
      <c r="G110" s="14"/>
      <c r="H110" s="72"/>
      <c r="I110" s="21" t="str">
        <f t="shared" si="16"/>
        <v/>
      </c>
      <c r="J110" s="21" t="str">
        <f t="shared" ref="J110:J149" si="17">IF(D110=EE,IF(OR(AND(E110&gt;-1,E110&lt;2,G110&gt;15),AND(E110&gt;1,E110&lt;3,G110&gt;4,G110&lt;16),AND(E110&gt;2,G110&gt;0,G110&lt;5)),"X",""),IF(OR(AND(E110&gt;-1,E110&lt;2,G110&gt;19),AND(E110&gt;1,E110&lt;4,G110&gt;5,G110&lt;20),AND(E110&gt;3,G110&gt;0,G110&lt;6)),"X",""))</f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>
      <c r="A111" s="81"/>
      <c r="B111" s="81"/>
      <c r="C111" s="107"/>
      <c r="D111" s="33"/>
      <c r="E111" s="14"/>
      <c r="F111" s="72"/>
      <c r="G111" s="14"/>
      <c r="H111" s="72"/>
      <c r="I111" s="21" t="str">
        <f t="shared" si="16"/>
        <v/>
      </c>
      <c r="J111" s="21" t="str">
        <f t="shared" si="17"/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>
      <c r="A112" s="81"/>
      <c r="B112" s="81"/>
      <c r="C112" s="107"/>
      <c r="D112" s="33"/>
      <c r="E112" s="14"/>
      <c r="F112" s="72"/>
      <c r="G112" s="14"/>
      <c r="H112" s="72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>
      <c r="A113" s="33"/>
      <c r="B113" s="84"/>
      <c r="C113" s="107"/>
      <c r="D113" s="14"/>
      <c r="E113" s="14"/>
      <c r="F113" s="72"/>
      <c r="G113" s="14"/>
      <c r="H113" s="15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>
      <c r="A114" s="16"/>
      <c r="B114" s="15"/>
      <c r="C114" s="107"/>
      <c r="D114" s="14"/>
      <c r="E114" s="14"/>
      <c r="F114" s="14"/>
      <c r="G114" s="14"/>
      <c r="H114" s="14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>
      <c r="A115" s="16"/>
      <c r="B115" s="15"/>
      <c r="C115" s="107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>
      <c r="A116" s="16"/>
      <c r="B116" s="83"/>
      <c r="C116" s="107"/>
      <c r="D116" s="33"/>
      <c r="E116" s="14"/>
      <c r="F116" s="72"/>
      <c r="G116" s="14"/>
      <c r="H116" s="72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>
      <c r="A117" s="16"/>
      <c r="B117" s="83"/>
      <c r="C117" s="107"/>
      <c r="D117" s="33"/>
      <c r="E117" s="14"/>
      <c r="F117" s="72"/>
      <c r="G117" s="14"/>
      <c r="H117" s="72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>
      <c r="A118" s="16"/>
      <c r="B118" s="15"/>
      <c r="C118" s="107"/>
      <c r="D118" s="14"/>
      <c r="E118" s="14"/>
      <c r="F118" s="14"/>
      <c r="G118" s="14"/>
      <c r="H118" s="14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>
      <c r="A119" s="16"/>
      <c r="B119" s="15"/>
      <c r="C119" s="107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>
      <c r="A120" s="16"/>
      <c r="B120" s="15"/>
      <c r="C120" s="107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>
      <c r="A121" s="16"/>
      <c r="B121" s="15"/>
      <c r="C121" s="107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>
      <c r="A122" s="16"/>
      <c r="B122" s="15"/>
      <c r="C122" s="107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>
      <c r="A123" s="16"/>
      <c r="B123" s="15"/>
      <c r="C123" s="107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>
      <c r="A124" s="16"/>
      <c r="B124" s="15"/>
      <c r="C124" s="107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>
      <c r="A125" s="16"/>
      <c r="B125" s="15"/>
      <c r="C125" s="107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>
      <c r="A126" s="16"/>
      <c r="B126" s="15"/>
      <c r="C126" s="107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>
      <c r="A127" s="16"/>
      <c r="B127" s="15"/>
      <c r="C127" s="107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>
      <c r="A128" s="16"/>
      <c r="B128" s="15"/>
      <c r="C128" s="107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>
      <c r="A129" s="16"/>
      <c r="B129" s="15"/>
      <c r="C129" s="107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>
      <c r="A130" s="16"/>
      <c r="B130" s="15"/>
      <c r="C130" s="107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>
      <c r="A131" s="16"/>
      <c r="B131" s="15"/>
      <c r="C131" s="107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>
      <c r="A132" s="16"/>
      <c r="B132" s="15"/>
      <c r="C132" s="107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>
      <c r="A133" s="16"/>
      <c r="B133" s="15"/>
      <c r="C133" s="107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>
      <c r="A134" s="16"/>
      <c r="B134" s="15"/>
      <c r="C134" s="107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>
      <c r="A135" s="16"/>
      <c r="B135" s="15"/>
      <c r="C135" s="107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>
      <c r="A136" s="16"/>
      <c r="B136" s="15"/>
      <c r="C136" s="107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>
      <c r="A137" s="16"/>
      <c r="B137" s="15"/>
      <c r="C137" s="107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>
      <c r="A138" s="16"/>
      <c r="B138" s="15"/>
      <c r="C138" s="107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>
      <c r="A139" s="16"/>
      <c r="B139" s="15"/>
      <c r="C139" s="107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>
      <c r="A140" s="16"/>
      <c r="B140" s="15"/>
      <c r="C140" s="107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>
      <c r="A141" s="16"/>
      <c r="B141" s="15"/>
      <c r="C141" s="107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>
      <c r="A142" s="16"/>
      <c r="B142" s="15"/>
      <c r="C142" s="107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>
      <c r="A143" s="16"/>
      <c r="B143" s="15"/>
      <c r="C143" s="107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>
      <c r="A144" s="16"/>
      <c r="B144" s="15"/>
      <c r="C144" s="107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>
      <c r="A145" s="16"/>
      <c r="B145" s="15"/>
      <c r="C145" s="107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>
      <c r="A146" s="16"/>
      <c r="B146" s="15"/>
      <c r="C146" s="107"/>
      <c r="D146" s="14"/>
      <c r="E146" s="14"/>
      <c r="F146" s="14"/>
      <c r="G146" s="14"/>
      <c r="H146" s="14"/>
      <c r="I146" s="21" t="str">
        <f t="shared" si="16"/>
        <v/>
      </c>
      <c r="J146" s="21" t="str">
        <f t="shared" si="17"/>
        <v/>
      </c>
      <c r="K146" s="21" t="str">
        <f t="shared" si="12"/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>
      <c r="A147" s="16"/>
      <c r="B147" s="15"/>
      <c r="C147" s="107"/>
      <c r="D147" s="14"/>
      <c r="E147" s="14"/>
      <c r="F147" s="14"/>
      <c r="G147" s="14"/>
      <c r="H147" s="14"/>
      <c r="I147" s="21" t="str">
        <f t="shared" si="16"/>
        <v/>
      </c>
      <c r="J147" s="21" t="str">
        <f t="shared" si="17"/>
        <v/>
      </c>
      <c r="K147" s="21" t="str">
        <f t="shared" si="12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si="13"/>
        <v>0</v>
      </c>
      <c r="X147" s="20">
        <f t="shared" si="13"/>
        <v>0</v>
      </c>
      <c r="Y147" s="20">
        <f t="shared" si="13"/>
        <v>0</v>
      </c>
    </row>
    <row r="148" spans="1:25" ht="15" customHeight="1">
      <c r="A148" s="16"/>
      <c r="B148" s="15"/>
      <c r="C148" s="107"/>
      <c r="D148" s="14"/>
      <c r="E148" s="14"/>
      <c r="F148" s="14"/>
      <c r="G148" s="14"/>
      <c r="H148" s="14"/>
      <c r="I148" s="21" t="str">
        <f t="shared" si="16"/>
        <v/>
      </c>
      <c r="J148" s="21" t="str">
        <f t="shared" si="17"/>
        <v/>
      </c>
      <c r="K148" s="21" t="str">
        <f t="shared" si="12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si="13"/>
        <v>0</v>
      </c>
      <c r="X148" s="20">
        <f t="shared" si="13"/>
        <v>0</v>
      </c>
      <c r="Y148" s="20">
        <f t="shared" si="13"/>
        <v>0</v>
      </c>
    </row>
    <row r="149" spans="1:25" ht="15" customHeight="1">
      <c r="A149" s="16"/>
      <c r="B149" s="15"/>
      <c r="C149" s="107"/>
      <c r="D149" s="14"/>
      <c r="E149" s="14"/>
      <c r="F149" s="14"/>
      <c r="G149" s="14"/>
      <c r="H149" s="14"/>
      <c r="I149" s="21" t="str">
        <f t="shared" si="16"/>
        <v/>
      </c>
      <c r="J149" s="21" t="str">
        <f t="shared" si="17"/>
        <v/>
      </c>
      <c r="K149" s="21" t="str">
        <f t="shared" si="12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13"/>
        <v>0</v>
      </c>
      <c r="X149" s="20">
        <f t="shared" si="13"/>
        <v>0</v>
      </c>
      <c r="Y149" s="20">
        <f t="shared" si="13"/>
        <v>0</v>
      </c>
    </row>
    <row r="150" spans="1:25" ht="15" customHeight="1">
      <c r="A150" s="16"/>
      <c r="B150" s="15"/>
      <c r="C150" s="107"/>
      <c r="D150" s="14"/>
      <c r="E150" s="14"/>
      <c r="F150" s="14"/>
      <c r="G150" s="14"/>
      <c r="H150" s="14"/>
      <c r="I150" s="21" t="str">
        <f t="shared" ref="I150:I213" si="18">IF(D150=EE,IF(OR(AND(E150&gt;-1,E150&lt;2,G150&gt;0,G150&lt;16),AND(E150&gt;1,E150&lt;3,G150&gt;0,G150&lt;5)),"X",""),IF(OR(AND(E150&gt;-1,E150&lt;2,G150&gt;0,G150&lt;20),AND(E150&gt;1,E150&lt;4,G150&gt;0,G150&lt;6)),"X",""))</f>
        <v/>
      </c>
      <c r="J150" s="21" t="str">
        <f t="shared" ref="J150:J213" si="19">IF(D150=EE,IF(OR(AND(E150&gt;-1,E150&lt;2,G150&gt;15),AND(E150&gt;1,E150&lt;3,G150&gt;4,G150&lt;16),AND(E150&gt;2,G150&gt;0,G150&lt;5)),"X",""),IF(OR(AND(E150&gt;-1,E150&lt;2,G150&gt;19),AND(E150&gt;1,E150&lt;4,G150&gt;5,G150&lt;20),AND(E150&gt;3,G150&gt;0,G150&lt;6)),"X",""))</f>
        <v/>
      </c>
      <c r="K150" s="21" t="str">
        <f t="shared" ref="K150:K213" si="20">IF(D150=EE,IF(OR(AND(E150&gt;1,E150&lt;3,G150&gt;15),AND(E150&gt;2,G150&gt;4)),"X",""),IF(OR(AND(E150&gt;1,E150&lt;4,G150&gt;19),AND(E150&gt;3,G150&gt;5)),"X",""))</f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13"/>
        <v>0</v>
      </c>
      <c r="X150" s="20">
        <f t="shared" si="13"/>
        <v>0</v>
      </c>
      <c r="Y150" s="20">
        <f t="shared" si="13"/>
        <v>0</v>
      </c>
    </row>
    <row r="151" spans="1:25" ht="15" customHeight="1">
      <c r="A151" s="16"/>
      <c r="B151" s="15"/>
      <c r="C151" s="107"/>
      <c r="D151" s="14"/>
      <c r="E151" s="14"/>
      <c r="F151" s="14"/>
      <c r="G151" s="14"/>
      <c r="H151" s="14"/>
      <c r="I151" s="21" t="str">
        <f t="shared" si="18"/>
        <v/>
      </c>
      <c r="J151" s="21" t="str">
        <f t="shared" si="19"/>
        <v/>
      </c>
      <c r="K151" s="21" t="str">
        <f t="shared" si="20"/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ref="W151:Y214" si="21">IF(I151="X",1,0)</f>
        <v>0</v>
      </c>
      <c r="X151" s="20">
        <f t="shared" si="21"/>
        <v>0</v>
      </c>
      <c r="Y151" s="20">
        <f t="shared" si="21"/>
        <v>0</v>
      </c>
    </row>
    <row r="152" spans="1:25" ht="15" customHeight="1">
      <c r="A152" s="16"/>
      <c r="B152" s="15"/>
      <c r="C152" s="107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si="21"/>
        <v>0</v>
      </c>
      <c r="X152" s="20">
        <f t="shared" si="21"/>
        <v>0</v>
      </c>
      <c r="Y152" s="20">
        <f t="shared" si="21"/>
        <v>0</v>
      </c>
    </row>
    <row r="153" spans="1:25" ht="15" customHeight="1">
      <c r="A153" s="16"/>
      <c r="B153" s="15"/>
      <c r="C153" s="107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>
      <c r="A154" s="16"/>
      <c r="B154" s="15"/>
      <c r="C154" s="107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>
      <c r="A155" s="16"/>
      <c r="B155" s="15"/>
      <c r="C155" s="107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>
      <c r="A156" s="16"/>
      <c r="B156" s="15"/>
      <c r="C156" s="107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>
      <c r="A157" s="16"/>
      <c r="B157" s="15"/>
      <c r="C157" s="107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>
      <c r="A158" s="16"/>
      <c r="B158" s="15"/>
      <c r="C158" s="107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>
      <c r="A159" s="16"/>
      <c r="B159" s="15"/>
      <c r="C159" s="107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>
      <c r="A160" s="16"/>
      <c r="B160" s="15"/>
      <c r="C160" s="107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>
      <c r="A161" s="16"/>
      <c r="B161" s="15"/>
      <c r="C161" s="107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>
      <c r="A162" s="16"/>
      <c r="B162" s="15"/>
      <c r="C162" s="107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>
      <c r="A163" s="16"/>
      <c r="B163" s="15"/>
      <c r="C163" s="107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>
      <c r="A164" s="16"/>
      <c r="B164" s="15"/>
      <c r="C164" s="107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>
      <c r="A165" s="16"/>
      <c r="B165" s="15"/>
      <c r="C165" s="107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>
      <c r="A166" s="16"/>
      <c r="B166" s="15"/>
      <c r="C166" s="107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>
      <c r="A167" s="16"/>
      <c r="B167" s="15"/>
      <c r="C167" s="107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>
      <c r="A168" s="16"/>
      <c r="B168" s="15"/>
      <c r="C168" s="107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>
      <c r="A169" s="16"/>
      <c r="B169" s="15"/>
      <c r="C169" s="107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>
      <c r="A170" s="16"/>
      <c r="B170" s="15"/>
      <c r="C170" s="107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>
      <c r="A171" s="16"/>
      <c r="B171" s="15"/>
      <c r="C171" s="107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>
      <c r="A172" s="16"/>
      <c r="B172" s="15"/>
      <c r="C172" s="107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>
      <c r="A173" s="16"/>
      <c r="B173" s="15"/>
      <c r="C173" s="107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>
      <c r="A174" s="16"/>
      <c r="B174" s="15"/>
      <c r="C174" s="107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>
      <c r="A175" s="16"/>
      <c r="B175" s="15"/>
      <c r="C175" s="107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>
      <c r="A176" s="16"/>
      <c r="B176" s="15"/>
      <c r="C176" s="107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>
      <c r="A177" s="16"/>
      <c r="B177" s="15"/>
      <c r="C177" s="107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>
      <c r="A178" s="16"/>
      <c r="B178" s="15"/>
      <c r="C178" s="107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>
      <c r="A179" s="16"/>
      <c r="B179" s="15"/>
      <c r="C179" s="107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>
      <c r="A180" s="16"/>
      <c r="B180" s="15"/>
      <c r="C180" s="107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>
      <c r="A181" s="16"/>
      <c r="B181" s="15"/>
      <c r="C181" s="107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>
      <c r="A182" s="16"/>
      <c r="B182" s="15"/>
      <c r="C182" s="107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>
      <c r="A183" s="16"/>
      <c r="B183" s="15"/>
      <c r="C183" s="107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>
      <c r="A184" s="16"/>
      <c r="B184" s="15"/>
      <c r="C184" s="107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>
      <c r="A185" s="16"/>
      <c r="B185" s="15"/>
      <c r="C185" s="107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>
      <c r="A186" s="16"/>
      <c r="B186" s="15"/>
      <c r="C186" s="107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>
      <c r="A187" s="16"/>
      <c r="B187" s="15"/>
      <c r="C187" s="107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>
      <c r="A188" s="16"/>
      <c r="B188" s="15"/>
      <c r="C188" s="107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>
      <c r="A189" s="16"/>
      <c r="B189" s="15"/>
      <c r="C189" s="107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>
      <c r="A190" s="16"/>
      <c r="B190" s="15"/>
      <c r="C190" s="107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>
      <c r="A191" s="16"/>
      <c r="B191" s="15"/>
      <c r="C191" s="107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>
      <c r="A192" s="16"/>
      <c r="B192" s="15"/>
      <c r="C192" s="107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>
      <c r="A193" s="16"/>
      <c r="B193" s="15"/>
      <c r="C193" s="107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>
      <c r="A194" s="16"/>
      <c r="B194" s="15"/>
      <c r="C194" s="107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>
      <c r="A195" s="16"/>
      <c r="B195" s="15"/>
      <c r="C195" s="107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>
      <c r="A196" s="16"/>
      <c r="B196" s="15"/>
      <c r="C196" s="107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>
      <c r="A197" s="16"/>
      <c r="B197" s="15"/>
      <c r="C197" s="107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>
      <c r="A198" s="16"/>
      <c r="B198" s="15"/>
      <c r="C198" s="107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>
      <c r="A199" s="16"/>
      <c r="B199" s="15"/>
      <c r="C199" s="107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>
      <c r="A200" s="16"/>
      <c r="B200" s="15"/>
      <c r="C200" s="107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>
      <c r="A201" s="16"/>
      <c r="B201" s="15"/>
      <c r="C201" s="107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>
      <c r="A202" s="16"/>
      <c r="B202" s="15"/>
      <c r="C202" s="107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>
      <c r="A203" s="16"/>
      <c r="B203" s="15"/>
      <c r="C203" s="107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>
      <c r="A204" s="16"/>
      <c r="B204" s="15"/>
      <c r="C204" s="107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>
      <c r="A205" s="16"/>
      <c r="B205" s="15"/>
      <c r="C205" s="107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>
      <c r="A206" s="16"/>
      <c r="B206" s="15"/>
      <c r="C206" s="107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>
      <c r="A207" s="16"/>
      <c r="B207" s="15"/>
      <c r="C207" s="107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>
      <c r="A208" s="16"/>
      <c r="B208" s="15"/>
      <c r="C208" s="107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>
      <c r="A209" s="16"/>
      <c r="B209" s="15"/>
      <c r="C209" s="107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>
      <c r="A210" s="16"/>
      <c r="B210" s="15"/>
      <c r="C210" s="107"/>
      <c r="D210" s="14"/>
      <c r="E210" s="14"/>
      <c r="F210" s="14"/>
      <c r="G210" s="14"/>
      <c r="H210" s="14"/>
      <c r="I210" s="21" t="str">
        <f t="shared" si="18"/>
        <v/>
      </c>
      <c r="J210" s="21" t="str">
        <f t="shared" si="19"/>
        <v/>
      </c>
      <c r="K210" s="21" t="str">
        <f t="shared" si="20"/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>
      <c r="A211" s="16"/>
      <c r="B211" s="15"/>
      <c r="C211" s="107"/>
      <c r="D211" s="14"/>
      <c r="E211" s="14"/>
      <c r="F211" s="14"/>
      <c r="G211" s="14"/>
      <c r="H211" s="14"/>
      <c r="I211" s="21" t="str">
        <f t="shared" si="18"/>
        <v/>
      </c>
      <c r="J211" s="21" t="str">
        <f t="shared" si="19"/>
        <v/>
      </c>
      <c r="K211" s="21" t="str">
        <f t="shared" si="20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si="21"/>
        <v>0</v>
      </c>
      <c r="X211" s="20">
        <f t="shared" si="21"/>
        <v>0</v>
      </c>
      <c r="Y211" s="20">
        <f t="shared" si="21"/>
        <v>0</v>
      </c>
    </row>
    <row r="212" spans="1:25" ht="15" customHeight="1">
      <c r="A212" s="16"/>
      <c r="B212" s="15"/>
      <c r="C212" s="107"/>
      <c r="D212" s="14"/>
      <c r="E212" s="14"/>
      <c r="F212" s="14"/>
      <c r="G212" s="14"/>
      <c r="H212" s="14"/>
      <c r="I212" s="21" t="str">
        <f t="shared" si="18"/>
        <v/>
      </c>
      <c r="J212" s="21" t="str">
        <f t="shared" si="19"/>
        <v/>
      </c>
      <c r="K212" s="21" t="str">
        <f t="shared" si="20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si="21"/>
        <v>0</v>
      </c>
      <c r="X212" s="20">
        <f t="shared" si="21"/>
        <v>0</v>
      </c>
      <c r="Y212" s="20">
        <f t="shared" si="21"/>
        <v>0</v>
      </c>
    </row>
    <row r="213" spans="1:25" ht="15" customHeight="1">
      <c r="A213" s="16"/>
      <c r="B213" s="15"/>
      <c r="C213" s="107"/>
      <c r="D213" s="14"/>
      <c r="E213" s="14"/>
      <c r="F213" s="14"/>
      <c r="G213" s="14"/>
      <c r="H213" s="14"/>
      <c r="I213" s="21" t="str">
        <f t="shared" si="18"/>
        <v/>
      </c>
      <c r="J213" s="21" t="str">
        <f t="shared" si="19"/>
        <v/>
      </c>
      <c r="K213" s="21" t="str">
        <f t="shared" si="20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1"/>
        <v>0</v>
      </c>
      <c r="X213" s="20">
        <f t="shared" si="21"/>
        <v>0</v>
      </c>
      <c r="Y213" s="20">
        <f t="shared" si="21"/>
        <v>0</v>
      </c>
    </row>
    <row r="214" spans="1:25" ht="15" customHeight="1">
      <c r="A214" s="16"/>
      <c r="B214" s="15"/>
      <c r="C214" s="107"/>
      <c r="D214" s="14"/>
      <c r="E214" s="14"/>
      <c r="F214" s="14"/>
      <c r="G214" s="14"/>
      <c r="H214" s="14"/>
      <c r="I214" s="21" t="str">
        <f t="shared" ref="I214:I277" si="22">IF(D214=EE,IF(OR(AND(E214&gt;-1,E214&lt;2,G214&gt;0,G214&lt;16),AND(E214&gt;1,E214&lt;3,G214&gt;0,G214&lt;5)),"X",""),IF(OR(AND(E214&gt;-1,E214&lt;2,G214&gt;0,G214&lt;20),AND(E214&gt;1,E214&lt;4,G214&gt;0,G214&lt;6)),"X",""))</f>
        <v/>
      </c>
      <c r="J214" s="21" t="str">
        <f t="shared" ref="J214:J277" si="23">IF(D214=EE,IF(OR(AND(E214&gt;-1,E214&lt;2,G214&gt;15),AND(E214&gt;1,E214&lt;3,G214&gt;4,G214&lt;16),AND(E214&gt;2,G214&gt;0,G214&lt;5)),"X",""),IF(OR(AND(E214&gt;-1,E214&lt;2,G214&gt;19),AND(E214&gt;1,E214&lt;4,G214&gt;5,G214&lt;20),AND(E214&gt;3,G214&gt;0,G214&lt;6)),"X",""))</f>
        <v/>
      </c>
      <c r="K214" s="21" t="str">
        <f t="shared" ref="K214:K277" si="24">IF(D214=EE,IF(OR(AND(E214&gt;1,E214&lt;3,G214&gt;15),AND(E214&gt;2,G214&gt;4)),"X",""),IF(OR(AND(E214&gt;1,E214&lt;4,G214&gt;19),AND(E214&gt;3,G214&gt;5)),"X",""))</f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1"/>
        <v>0</v>
      </c>
      <c r="X214" s="20">
        <f t="shared" si="21"/>
        <v>0</v>
      </c>
      <c r="Y214" s="20">
        <f t="shared" si="21"/>
        <v>0</v>
      </c>
    </row>
    <row r="215" spans="1:25" ht="15" customHeight="1">
      <c r="A215" s="16"/>
      <c r="B215" s="15"/>
      <c r="C215" s="107"/>
      <c r="D215" s="14"/>
      <c r="E215" s="14"/>
      <c r="F215" s="14"/>
      <c r="G215" s="14"/>
      <c r="H215" s="14"/>
      <c r="I215" s="21" t="str">
        <f t="shared" si="22"/>
        <v/>
      </c>
      <c r="J215" s="21" t="str">
        <f t="shared" si="23"/>
        <v/>
      </c>
      <c r="K215" s="21" t="str">
        <f t="shared" si="24"/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ref="W215:Y278" si="25">IF(I215="X",1,0)</f>
        <v>0</v>
      </c>
      <c r="X215" s="20">
        <f t="shared" si="25"/>
        <v>0</v>
      </c>
      <c r="Y215" s="20">
        <f t="shared" si="25"/>
        <v>0</v>
      </c>
    </row>
    <row r="216" spans="1:25" ht="15" customHeight="1">
      <c r="A216" s="16"/>
      <c r="B216" s="15"/>
      <c r="C216" s="107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si="25"/>
        <v>0</v>
      </c>
      <c r="X216" s="20">
        <f t="shared" si="25"/>
        <v>0</v>
      </c>
      <c r="Y216" s="20">
        <f t="shared" si="25"/>
        <v>0</v>
      </c>
    </row>
    <row r="217" spans="1:25" ht="15" customHeight="1">
      <c r="A217" s="16"/>
      <c r="B217" s="15"/>
      <c r="C217" s="107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>
      <c r="A218" s="16"/>
      <c r="B218" s="15"/>
      <c r="C218" s="107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>
      <c r="A219" s="16"/>
      <c r="B219" s="15"/>
      <c r="C219" s="107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>
      <c r="A220" s="16"/>
      <c r="B220" s="15"/>
      <c r="C220" s="107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>
      <c r="A221" s="16"/>
      <c r="B221" s="15"/>
      <c r="C221" s="107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>
      <c r="A222" s="16"/>
      <c r="B222" s="15"/>
      <c r="C222" s="107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>
      <c r="A223" s="16"/>
      <c r="B223" s="15"/>
      <c r="C223" s="107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>
      <c r="A224" s="16"/>
      <c r="B224" s="15"/>
      <c r="C224" s="107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>
      <c r="A225" s="16"/>
      <c r="B225" s="15"/>
      <c r="C225" s="107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>
      <c r="A226" s="16"/>
      <c r="B226" s="15"/>
      <c r="C226" s="107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>
      <c r="A227" s="16"/>
      <c r="B227" s="15"/>
      <c r="C227" s="107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>
      <c r="A228" s="16"/>
      <c r="B228" s="15"/>
      <c r="C228" s="107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>
      <c r="A229" s="16"/>
      <c r="B229" s="15"/>
      <c r="C229" s="107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>
      <c r="A230" s="16"/>
      <c r="B230" s="15"/>
      <c r="C230" s="107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>
      <c r="A231" s="16"/>
      <c r="B231" s="15"/>
      <c r="C231" s="107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>
      <c r="A232" s="16"/>
      <c r="B232" s="15"/>
      <c r="C232" s="107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>
      <c r="A233" s="16"/>
      <c r="B233" s="15"/>
      <c r="C233" s="107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>
      <c r="A234" s="16"/>
      <c r="B234" s="15"/>
      <c r="C234" s="107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>
      <c r="A235" s="16"/>
      <c r="B235" s="15"/>
      <c r="C235" s="107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>
      <c r="A236" s="16"/>
      <c r="B236" s="15"/>
      <c r="C236" s="107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>
      <c r="A237" s="16"/>
      <c r="B237" s="15"/>
      <c r="C237" s="107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>
      <c r="A238" s="16"/>
      <c r="B238" s="15"/>
      <c r="C238" s="107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>
      <c r="A239" s="16"/>
      <c r="B239" s="15"/>
      <c r="C239" s="107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>
      <c r="A240" s="16"/>
      <c r="B240" s="15"/>
      <c r="C240" s="107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>
      <c r="A241" s="16"/>
      <c r="B241" s="15"/>
      <c r="C241" s="107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>
      <c r="A242" s="16"/>
      <c r="B242" s="15"/>
      <c r="C242" s="107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>
      <c r="A243" s="16"/>
      <c r="B243" s="15"/>
      <c r="C243" s="107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>
      <c r="A244" s="16"/>
      <c r="B244" s="15"/>
      <c r="C244" s="107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>
      <c r="A245" s="16"/>
      <c r="B245" s="15"/>
      <c r="C245" s="107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>
      <c r="A246" s="16"/>
      <c r="B246" s="15"/>
      <c r="C246" s="107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>
      <c r="A247" s="16"/>
      <c r="B247" s="15"/>
      <c r="C247" s="107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>
      <c r="A248" s="16"/>
      <c r="B248" s="15"/>
      <c r="C248" s="107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>
      <c r="A249" s="16"/>
      <c r="B249" s="15"/>
      <c r="C249" s="107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>
      <c r="A250" s="16"/>
      <c r="B250" s="15"/>
      <c r="C250" s="107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>
      <c r="A251" s="16"/>
      <c r="B251" s="15"/>
      <c r="C251" s="107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>
      <c r="A252" s="16"/>
      <c r="B252" s="15"/>
      <c r="C252" s="107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>
      <c r="A253" s="16"/>
      <c r="B253" s="15"/>
      <c r="C253" s="107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>
      <c r="A254" s="16"/>
      <c r="B254" s="15"/>
      <c r="C254" s="107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>
      <c r="A255" s="16"/>
      <c r="B255" s="15"/>
      <c r="C255" s="107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>
      <c r="A256" s="16"/>
      <c r="B256" s="15"/>
      <c r="C256" s="107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>
      <c r="A257" s="16"/>
      <c r="B257" s="15"/>
      <c r="C257" s="107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>
      <c r="A258" s="16"/>
      <c r="B258" s="15"/>
      <c r="C258" s="107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>
      <c r="A259" s="16"/>
      <c r="B259" s="15"/>
      <c r="C259" s="107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>
      <c r="A260" s="16"/>
      <c r="B260" s="15"/>
      <c r="C260" s="107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>
      <c r="A261" s="16"/>
      <c r="B261" s="15"/>
      <c r="C261" s="107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>
      <c r="A262" s="16"/>
      <c r="B262" s="15"/>
      <c r="C262" s="107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>
      <c r="A263" s="16"/>
      <c r="B263" s="15"/>
      <c r="C263" s="107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>
      <c r="A264" s="16"/>
      <c r="B264" s="15"/>
      <c r="C264" s="107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>
      <c r="A265" s="16"/>
      <c r="B265" s="15"/>
      <c r="C265" s="107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>
      <c r="A266" s="16"/>
      <c r="B266" s="15"/>
      <c r="C266" s="107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>
      <c r="A267" s="16"/>
      <c r="B267" s="15"/>
      <c r="C267" s="107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>
      <c r="A268" s="16"/>
      <c r="B268" s="15"/>
      <c r="C268" s="107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>
      <c r="A269" s="16"/>
      <c r="B269" s="15"/>
      <c r="C269" s="107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>
      <c r="A270" s="16"/>
      <c r="B270" s="15"/>
      <c r="C270" s="107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>
      <c r="A271" s="16"/>
      <c r="B271" s="15"/>
      <c r="C271" s="107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>
      <c r="A272" s="16"/>
      <c r="B272" s="15"/>
      <c r="C272" s="107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>
      <c r="A273" s="16"/>
      <c r="B273" s="15"/>
      <c r="C273" s="107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>
      <c r="A274" s="16"/>
      <c r="B274" s="15"/>
      <c r="C274" s="107"/>
      <c r="D274" s="14"/>
      <c r="E274" s="14"/>
      <c r="F274" s="14"/>
      <c r="G274" s="14"/>
      <c r="H274" s="14"/>
      <c r="I274" s="21" t="str">
        <f t="shared" si="22"/>
        <v/>
      </c>
      <c r="J274" s="21" t="str">
        <f t="shared" si="23"/>
        <v/>
      </c>
      <c r="K274" s="21" t="str">
        <f t="shared" si="24"/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>
      <c r="A275" s="16"/>
      <c r="B275" s="15"/>
      <c r="C275" s="107"/>
      <c r="D275" s="14"/>
      <c r="E275" s="14"/>
      <c r="F275" s="14"/>
      <c r="G275" s="14"/>
      <c r="H275" s="14"/>
      <c r="I275" s="21" t="str">
        <f t="shared" si="22"/>
        <v/>
      </c>
      <c r="J275" s="21" t="str">
        <f t="shared" si="23"/>
        <v/>
      </c>
      <c r="K275" s="21" t="str">
        <f t="shared" si="24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si="25"/>
        <v>0</v>
      </c>
      <c r="X275" s="20">
        <f t="shared" si="25"/>
        <v>0</v>
      </c>
      <c r="Y275" s="20">
        <f t="shared" si="25"/>
        <v>0</v>
      </c>
    </row>
    <row r="276" spans="1:25" ht="15" customHeight="1">
      <c r="A276" s="16"/>
      <c r="B276" s="15"/>
      <c r="C276" s="107"/>
      <c r="D276" s="14"/>
      <c r="E276" s="14"/>
      <c r="F276" s="14"/>
      <c r="G276" s="14"/>
      <c r="H276" s="14"/>
      <c r="I276" s="21" t="str">
        <f t="shared" si="22"/>
        <v/>
      </c>
      <c r="J276" s="21" t="str">
        <f t="shared" si="23"/>
        <v/>
      </c>
      <c r="K276" s="21" t="str">
        <f t="shared" si="24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si="25"/>
        <v>0</v>
      </c>
      <c r="X276" s="20">
        <f t="shared" si="25"/>
        <v>0</v>
      </c>
      <c r="Y276" s="20">
        <f t="shared" si="25"/>
        <v>0</v>
      </c>
    </row>
    <row r="277" spans="1:25" ht="15" customHeight="1">
      <c r="A277" s="16"/>
      <c r="B277" s="15"/>
      <c r="C277" s="107"/>
      <c r="D277" s="14"/>
      <c r="E277" s="14"/>
      <c r="F277" s="14"/>
      <c r="G277" s="14"/>
      <c r="H277" s="14"/>
      <c r="I277" s="21" t="str">
        <f t="shared" si="22"/>
        <v/>
      </c>
      <c r="J277" s="21" t="str">
        <f t="shared" si="23"/>
        <v/>
      </c>
      <c r="K277" s="21" t="str">
        <f t="shared" si="24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5"/>
        <v>0</v>
      </c>
      <c r="X277" s="20">
        <f t="shared" si="25"/>
        <v>0</v>
      </c>
      <c r="Y277" s="20">
        <f t="shared" si="25"/>
        <v>0</v>
      </c>
    </row>
    <row r="278" spans="1:25" ht="15" customHeight="1">
      <c r="A278" s="16"/>
      <c r="B278" s="15"/>
      <c r="C278" s="107"/>
      <c r="D278" s="14"/>
      <c r="E278" s="14"/>
      <c r="F278" s="14"/>
      <c r="G278" s="14"/>
      <c r="H278" s="14"/>
      <c r="I278" s="21" t="str">
        <f t="shared" ref="I278:I341" si="26">IF(D278=EE,IF(OR(AND(E278&gt;-1,E278&lt;2,G278&gt;0,G278&lt;16),AND(E278&gt;1,E278&lt;3,G278&gt;0,G278&lt;5)),"X",""),IF(OR(AND(E278&gt;-1,E278&lt;2,G278&gt;0,G278&lt;20),AND(E278&gt;1,E278&lt;4,G278&gt;0,G278&lt;6)),"X",""))</f>
        <v/>
      </c>
      <c r="J278" s="21" t="str">
        <f t="shared" ref="J278:J341" si="27">IF(D278=EE,IF(OR(AND(E278&gt;-1,E278&lt;2,G278&gt;15),AND(E278&gt;1,E278&lt;3,G278&gt;4,G278&lt;16),AND(E278&gt;2,G278&gt;0,G278&lt;5)),"X",""),IF(OR(AND(E278&gt;-1,E278&lt;2,G278&gt;19),AND(E278&gt;1,E278&lt;4,G278&gt;5,G278&lt;20),AND(E278&gt;3,G278&gt;0,G278&lt;6)),"X",""))</f>
        <v/>
      </c>
      <c r="K278" s="21" t="str">
        <f t="shared" ref="K278:K341" si="28">IF(D278=EE,IF(OR(AND(E278&gt;1,E278&lt;3,G278&gt;15),AND(E278&gt;2,G278&gt;4)),"X",""),IF(OR(AND(E278&gt;1,E278&lt;4,G278&gt;19),AND(E278&gt;3,G278&gt;5)),"X",""))</f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5"/>
        <v>0</v>
      </c>
      <c r="X278" s="20">
        <f t="shared" si="25"/>
        <v>0</v>
      </c>
      <c r="Y278" s="20">
        <f t="shared" si="25"/>
        <v>0</v>
      </c>
    </row>
    <row r="279" spans="1:25" ht="15" customHeight="1">
      <c r="A279" s="16"/>
      <c r="B279" s="15"/>
      <c r="C279" s="107"/>
      <c r="D279" s="14"/>
      <c r="E279" s="14"/>
      <c r="F279" s="14"/>
      <c r="G279" s="14"/>
      <c r="H279" s="14"/>
      <c r="I279" s="21" t="str">
        <f t="shared" si="26"/>
        <v/>
      </c>
      <c r="J279" s="21" t="str">
        <f t="shared" si="27"/>
        <v/>
      </c>
      <c r="K279" s="21" t="str">
        <f t="shared" si="28"/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ref="W279:Y342" si="29">IF(I279="X",1,0)</f>
        <v>0</v>
      </c>
      <c r="X279" s="20">
        <f t="shared" si="29"/>
        <v>0</v>
      </c>
      <c r="Y279" s="20">
        <f t="shared" si="29"/>
        <v>0</v>
      </c>
    </row>
    <row r="280" spans="1:25" ht="15" customHeight="1">
      <c r="A280" s="16"/>
      <c r="B280" s="15"/>
      <c r="C280" s="107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si="29"/>
        <v>0</v>
      </c>
      <c r="X280" s="20">
        <f t="shared" si="29"/>
        <v>0</v>
      </c>
      <c r="Y280" s="20">
        <f t="shared" si="29"/>
        <v>0</v>
      </c>
    </row>
    <row r="281" spans="1:25" ht="15" customHeight="1">
      <c r="A281" s="16"/>
      <c r="B281" s="15"/>
      <c r="C281" s="107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>
      <c r="A282" s="16"/>
      <c r="B282" s="15"/>
      <c r="C282" s="107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>
      <c r="A283" s="16"/>
      <c r="B283" s="15"/>
      <c r="C283" s="107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>
      <c r="A284" s="16"/>
      <c r="B284" s="15"/>
      <c r="C284" s="107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>
      <c r="A285" s="16"/>
      <c r="B285" s="15"/>
      <c r="C285" s="107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>
      <c r="A286" s="16"/>
      <c r="B286" s="15"/>
      <c r="C286" s="107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>
      <c r="A287" s="16"/>
      <c r="B287" s="15"/>
      <c r="C287" s="107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>
      <c r="A288" s="16"/>
      <c r="B288" s="15"/>
      <c r="C288" s="107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>
      <c r="A289" s="16"/>
      <c r="B289" s="15"/>
      <c r="C289" s="107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>
      <c r="A290" s="16"/>
      <c r="B290" s="15"/>
      <c r="C290" s="107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>
      <c r="A291" s="16"/>
      <c r="B291" s="15"/>
      <c r="C291" s="107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>
      <c r="A292" s="16"/>
      <c r="B292" s="15"/>
      <c r="C292" s="107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>
      <c r="A293" s="16"/>
      <c r="B293" s="15"/>
      <c r="C293" s="107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>
      <c r="A294" s="16"/>
      <c r="B294" s="15"/>
      <c r="C294" s="107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>
      <c r="A295" s="16"/>
      <c r="B295" s="15"/>
      <c r="C295" s="107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>
      <c r="A296" s="16"/>
      <c r="B296" s="15"/>
      <c r="C296" s="107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>
      <c r="A297" s="16"/>
      <c r="B297" s="15"/>
      <c r="C297" s="107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>
      <c r="A298" s="16"/>
      <c r="B298" s="15"/>
      <c r="C298" s="107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>
      <c r="A299" s="16"/>
      <c r="B299" s="15"/>
      <c r="C299" s="107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>
      <c r="A300" s="16"/>
      <c r="B300" s="15"/>
      <c r="C300" s="107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>
      <c r="A301" s="16"/>
      <c r="B301" s="15"/>
      <c r="C301" s="107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>
      <c r="A302" s="16"/>
      <c r="B302" s="15"/>
      <c r="C302" s="107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>
      <c r="A303" s="16"/>
      <c r="B303" s="15"/>
      <c r="C303" s="107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>
      <c r="A304" s="16"/>
      <c r="B304" s="15"/>
      <c r="C304" s="107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>
      <c r="A305" s="16"/>
      <c r="B305" s="15"/>
      <c r="C305" s="107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>
      <c r="A306" s="16"/>
      <c r="B306" s="15"/>
      <c r="C306" s="107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>
      <c r="A307" s="16"/>
      <c r="B307" s="15"/>
      <c r="C307" s="107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>
      <c r="A308" s="16"/>
      <c r="B308" s="15"/>
      <c r="C308" s="107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>
      <c r="A309" s="16"/>
      <c r="B309" s="15"/>
      <c r="C309" s="107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>
      <c r="A310" s="16"/>
      <c r="B310" s="15"/>
      <c r="C310" s="107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>
      <c r="A311" s="16"/>
      <c r="B311" s="15"/>
      <c r="C311" s="107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>
      <c r="A312" s="16"/>
      <c r="B312" s="15"/>
      <c r="C312" s="107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>
      <c r="A313" s="16"/>
      <c r="B313" s="15"/>
      <c r="C313" s="107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>
      <c r="A314" s="16"/>
      <c r="B314" s="15"/>
      <c r="C314" s="107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>
      <c r="A315" s="16"/>
      <c r="B315" s="15"/>
      <c r="C315" s="107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>
      <c r="A316" s="16"/>
      <c r="B316" s="15"/>
      <c r="C316" s="107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>
      <c r="A317" s="16"/>
      <c r="B317" s="15"/>
      <c r="C317" s="107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>
      <c r="A318" s="16"/>
      <c r="B318" s="15"/>
      <c r="C318" s="107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>
      <c r="A319" s="16"/>
      <c r="B319" s="15"/>
      <c r="C319" s="107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>
      <c r="A320" s="16"/>
      <c r="B320" s="15"/>
      <c r="C320" s="107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>
      <c r="A321" s="16"/>
      <c r="B321" s="15"/>
      <c r="C321" s="107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>
      <c r="A322" s="16"/>
      <c r="B322" s="15"/>
      <c r="C322" s="107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>
      <c r="A323" s="16"/>
      <c r="B323" s="15"/>
      <c r="C323" s="107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>
      <c r="A324" s="16"/>
      <c r="B324" s="15"/>
      <c r="C324" s="107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>
      <c r="A325" s="16"/>
      <c r="B325" s="15"/>
      <c r="C325" s="107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>
      <c r="A326" s="16"/>
      <c r="B326" s="15"/>
      <c r="C326" s="107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>
      <c r="A327" s="16"/>
      <c r="B327" s="15"/>
      <c r="C327" s="107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>
      <c r="A328" s="16"/>
      <c r="B328" s="15"/>
      <c r="C328" s="107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>
      <c r="A329" s="16"/>
      <c r="B329" s="15"/>
      <c r="C329" s="107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>
      <c r="A330" s="16"/>
      <c r="B330" s="15"/>
      <c r="C330" s="107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>
      <c r="A331" s="16"/>
      <c r="B331" s="15"/>
      <c r="C331" s="107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>
      <c r="A332" s="16"/>
      <c r="B332" s="15"/>
      <c r="C332" s="107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>
      <c r="A333" s="16"/>
      <c r="B333" s="15"/>
      <c r="C333" s="107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>
      <c r="A334" s="16"/>
      <c r="B334" s="15"/>
      <c r="C334" s="107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>
      <c r="A335" s="16"/>
      <c r="B335" s="15"/>
      <c r="C335" s="107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>
      <c r="A336" s="16"/>
      <c r="B336" s="15"/>
      <c r="C336" s="107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>
      <c r="A337" s="16"/>
      <c r="B337" s="15"/>
      <c r="C337" s="107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>
      <c r="A338" s="16"/>
      <c r="B338" s="15"/>
      <c r="C338" s="107"/>
      <c r="D338" s="14"/>
      <c r="E338" s="14"/>
      <c r="F338" s="14"/>
      <c r="G338" s="14"/>
      <c r="H338" s="14"/>
      <c r="I338" s="21" t="str">
        <f t="shared" si="26"/>
        <v/>
      </c>
      <c r="J338" s="21" t="str">
        <f t="shared" si="27"/>
        <v/>
      </c>
      <c r="K338" s="21" t="str">
        <f t="shared" si="28"/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>
      <c r="A339" s="16"/>
      <c r="B339" s="15"/>
      <c r="C339" s="107"/>
      <c r="D339" s="14"/>
      <c r="E339" s="14"/>
      <c r="F339" s="14"/>
      <c r="G339" s="14"/>
      <c r="H339" s="14"/>
      <c r="I339" s="21" t="str">
        <f t="shared" si="26"/>
        <v/>
      </c>
      <c r="J339" s="21" t="str">
        <f t="shared" si="27"/>
        <v/>
      </c>
      <c r="K339" s="21" t="str">
        <f t="shared" si="28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si="29"/>
        <v>0</v>
      </c>
      <c r="X339" s="20">
        <f t="shared" si="29"/>
        <v>0</v>
      </c>
      <c r="Y339" s="20">
        <f t="shared" si="29"/>
        <v>0</v>
      </c>
    </row>
    <row r="340" spans="1:25" ht="15" customHeight="1">
      <c r="A340" s="16"/>
      <c r="B340" s="15"/>
      <c r="C340" s="107"/>
      <c r="D340" s="14"/>
      <c r="E340" s="14"/>
      <c r="F340" s="14"/>
      <c r="G340" s="14"/>
      <c r="H340" s="14"/>
      <c r="I340" s="21" t="str">
        <f t="shared" si="26"/>
        <v/>
      </c>
      <c r="J340" s="21" t="str">
        <f t="shared" si="27"/>
        <v/>
      </c>
      <c r="K340" s="21" t="str">
        <f t="shared" si="28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si="29"/>
        <v>0</v>
      </c>
      <c r="X340" s="20">
        <f t="shared" si="29"/>
        <v>0</v>
      </c>
      <c r="Y340" s="20">
        <f t="shared" si="29"/>
        <v>0</v>
      </c>
    </row>
    <row r="341" spans="1:25" ht="15" customHeight="1">
      <c r="A341" s="16"/>
      <c r="B341" s="15"/>
      <c r="C341" s="107"/>
      <c r="D341" s="14"/>
      <c r="E341" s="14"/>
      <c r="F341" s="14"/>
      <c r="G341" s="14"/>
      <c r="H341" s="14"/>
      <c r="I341" s="21" t="str">
        <f t="shared" si="26"/>
        <v/>
      </c>
      <c r="J341" s="21" t="str">
        <f t="shared" si="27"/>
        <v/>
      </c>
      <c r="K341" s="21" t="str">
        <f t="shared" si="28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29"/>
        <v>0</v>
      </c>
      <c r="X341" s="20">
        <f t="shared" si="29"/>
        <v>0</v>
      </c>
      <c r="Y341" s="20">
        <f t="shared" si="29"/>
        <v>0</v>
      </c>
    </row>
    <row r="342" spans="1:25" ht="15" customHeight="1">
      <c r="A342" s="16"/>
      <c r="B342" s="15"/>
      <c r="C342" s="107"/>
      <c r="D342" s="14"/>
      <c r="E342" s="14"/>
      <c r="F342" s="14"/>
      <c r="G342" s="14"/>
      <c r="H342" s="14"/>
      <c r="I342" s="21" t="str">
        <f t="shared" ref="I342:I405" si="30">IF(D342=EE,IF(OR(AND(E342&gt;-1,E342&lt;2,G342&gt;0,G342&lt;16),AND(E342&gt;1,E342&lt;3,G342&gt;0,G342&lt;5)),"X",""),IF(OR(AND(E342&gt;-1,E342&lt;2,G342&gt;0,G342&lt;20),AND(E342&gt;1,E342&lt;4,G342&gt;0,G342&lt;6)),"X",""))</f>
        <v/>
      </c>
      <c r="J342" s="21" t="str">
        <f t="shared" ref="J342:J405" si="31">IF(D342=EE,IF(OR(AND(E342&gt;-1,E342&lt;2,G342&gt;15),AND(E342&gt;1,E342&lt;3,G342&gt;4,G342&lt;16),AND(E342&gt;2,G342&gt;0,G342&lt;5)),"X",""),IF(OR(AND(E342&gt;-1,E342&lt;2,G342&gt;19),AND(E342&gt;1,E342&lt;4,G342&gt;5,G342&lt;20),AND(E342&gt;3,G342&gt;0,G342&lt;6)),"X",""))</f>
        <v/>
      </c>
      <c r="K342" s="21" t="str">
        <f t="shared" ref="K342:K405" si="32">IF(D342=EE,IF(OR(AND(E342&gt;1,E342&lt;3,G342&gt;15),AND(E342&gt;2,G342&gt;4)),"X",""),IF(OR(AND(E342&gt;1,E342&lt;4,G342&gt;19),AND(E342&gt;3,G342&gt;5)),"X",""))</f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29"/>
        <v>0</v>
      </c>
      <c r="X342" s="20">
        <f t="shared" si="29"/>
        <v>0</v>
      </c>
      <c r="Y342" s="20">
        <f t="shared" si="29"/>
        <v>0</v>
      </c>
    </row>
    <row r="343" spans="1:25" ht="15" customHeight="1">
      <c r="A343" s="16"/>
      <c r="B343" s="15"/>
      <c r="C343" s="107"/>
      <c r="D343" s="14"/>
      <c r="E343" s="14"/>
      <c r="F343" s="14"/>
      <c r="G343" s="14"/>
      <c r="H343" s="14"/>
      <c r="I343" s="21" t="str">
        <f t="shared" si="30"/>
        <v/>
      </c>
      <c r="J343" s="21" t="str">
        <f t="shared" si="31"/>
        <v/>
      </c>
      <c r="K343" s="21" t="str">
        <f t="shared" si="32"/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ref="W343:Y406" si="33">IF(I343="X",1,0)</f>
        <v>0</v>
      </c>
      <c r="X343" s="20">
        <f t="shared" si="33"/>
        <v>0</v>
      </c>
      <c r="Y343" s="20">
        <f t="shared" si="33"/>
        <v>0</v>
      </c>
    </row>
    <row r="344" spans="1:25" ht="15" customHeight="1">
      <c r="A344" s="16"/>
      <c r="B344" s="15"/>
      <c r="C344" s="107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si="33"/>
        <v>0</v>
      </c>
      <c r="X344" s="20">
        <f t="shared" si="33"/>
        <v>0</v>
      </c>
      <c r="Y344" s="20">
        <f t="shared" si="33"/>
        <v>0</v>
      </c>
    </row>
    <row r="345" spans="1:25" ht="15" customHeight="1">
      <c r="A345" s="16"/>
      <c r="B345" s="15"/>
      <c r="C345" s="107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>
      <c r="A346" s="16"/>
      <c r="B346" s="15"/>
      <c r="C346" s="107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>
      <c r="A347" s="16"/>
      <c r="B347" s="15"/>
      <c r="C347" s="107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>
      <c r="A348" s="16"/>
      <c r="B348" s="15"/>
      <c r="C348" s="107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>
      <c r="A349" s="16"/>
      <c r="B349" s="15"/>
      <c r="C349" s="107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>
      <c r="A350" s="16"/>
      <c r="B350" s="15"/>
      <c r="C350" s="107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>
      <c r="A351" s="16"/>
      <c r="B351" s="15"/>
      <c r="C351" s="107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>
      <c r="A352" s="16"/>
      <c r="B352" s="15"/>
      <c r="C352" s="107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>
      <c r="A353" s="16"/>
      <c r="B353" s="15"/>
      <c r="C353" s="107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>
      <c r="A354" s="16"/>
      <c r="B354" s="15"/>
      <c r="C354" s="107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>
      <c r="A355" s="16"/>
      <c r="B355" s="15"/>
      <c r="C355" s="107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>
      <c r="A356" s="16"/>
      <c r="B356" s="15"/>
      <c r="C356" s="107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>
      <c r="A357" s="16"/>
      <c r="B357" s="15"/>
      <c r="C357" s="107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>
      <c r="A358" s="16"/>
      <c r="B358" s="15"/>
      <c r="C358" s="107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>
      <c r="A359" s="16"/>
      <c r="B359" s="15"/>
      <c r="C359" s="107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>
      <c r="A360" s="16"/>
      <c r="B360" s="15"/>
      <c r="C360" s="107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>
      <c r="A361" s="16"/>
      <c r="B361" s="15"/>
      <c r="C361" s="107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>
      <c r="A362" s="16"/>
      <c r="B362" s="15"/>
      <c r="C362" s="107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>
      <c r="A363" s="16"/>
      <c r="B363" s="15"/>
      <c r="C363" s="107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>
      <c r="A364" s="16"/>
      <c r="B364" s="15"/>
      <c r="C364" s="107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>
      <c r="A365" s="16"/>
      <c r="B365" s="15"/>
      <c r="C365" s="107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>
      <c r="A366" s="16"/>
      <c r="B366" s="15"/>
      <c r="C366" s="107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>
      <c r="A367" s="16"/>
      <c r="B367" s="15"/>
      <c r="C367" s="107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>
      <c r="A368" s="16"/>
      <c r="B368" s="15"/>
      <c r="C368" s="107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>
      <c r="A369" s="16"/>
      <c r="B369" s="15"/>
      <c r="C369" s="107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>
      <c r="A370" s="16"/>
      <c r="B370" s="15"/>
      <c r="C370" s="107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>
      <c r="A371" s="16"/>
      <c r="B371" s="15"/>
      <c r="C371" s="107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>
      <c r="A372" s="16"/>
      <c r="B372" s="15"/>
      <c r="C372" s="107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>
      <c r="A373" s="16"/>
      <c r="B373" s="15"/>
      <c r="C373" s="107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>
      <c r="A374" s="16"/>
      <c r="B374" s="15"/>
      <c r="C374" s="107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>
      <c r="A375" s="16"/>
      <c r="B375" s="15"/>
      <c r="C375" s="107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>
      <c r="A376" s="16"/>
      <c r="B376" s="15"/>
      <c r="C376" s="107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>
      <c r="A377" s="16"/>
      <c r="B377" s="15"/>
      <c r="C377" s="107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>
      <c r="A378" s="16"/>
      <c r="B378" s="15"/>
      <c r="C378" s="107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>
      <c r="A379" s="16"/>
      <c r="B379" s="15"/>
      <c r="C379" s="107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>
      <c r="A380" s="16"/>
      <c r="B380" s="15"/>
      <c r="C380" s="107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>
      <c r="A381" s="16"/>
      <c r="B381" s="15"/>
      <c r="C381" s="107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>
      <c r="A382" s="16"/>
      <c r="B382" s="15"/>
      <c r="C382" s="107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>
      <c r="A383" s="16"/>
      <c r="B383" s="15"/>
      <c r="C383" s="107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>
      <c r="A384" s="16"/>
      <c r="B384" s="15"/>
      <c r="C384" s="107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>
      <c r="A385" s="16"/>
      <c r="B385" s="15"/>
      <c r="C385" s="107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>
      <c r="A386" s="16"/>
      <c r="B386" s="15"/>
      <c r="C386" s="107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>
      <c r="A387" s="16"/>
      <c r="B387" s="15"/>
      <c r="C387" s="107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>
      <c r="A388" s="16"/>
      <c r="B388" s="15"/>
      <c r="C388" s="107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>
      <c r="A389" s="16"/>
      <c r="B389" s="15"/>
      <c r="C389" s="107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>
      <c r="A390" s="16"/>
      <c r="B390" s="15"/>
      <c r="C390" s="107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>
      <c r="A391" s="16"/>
      <c r="B391" s="15"/>
      <c r="C391" s="107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>
      <c r="A392" s="16"/>
      <c r="B392" s="15"/>
      <c r="C392" s="107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>
      <c r="A393" s="16"/>
      <c r="B393" s="15"/>
      <c r="C393" s="107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>
      <c r="A394" s="16"/>
      <c r="B394" s="15"/>
      <c r="C394" s="107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>
      <c r="A395" s="16"/>
      <c r="B395" s="15"/>
      <c r="C395" s="107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>
      <c r="A396" s="16"/>
      <c r="B396" s="15"/>
      <c r="C396" s="107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>
      <c r="A397" s="16"/>
      <c r="B397" s="15"/>
      <c r="C397" s="107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>
      <c r="A398" s="16"/>
      <c r="B398" s="15"/>
      <c r="C398" s="107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>
      <c r="A399" s="16"/>
      <c r="B399" s="15"/>
      <c r="C399" s="107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>
      <c r="A400" s="16"/>
      <c r="B400" s="15"/>
      <c r="C400" s="107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>
      <c r="A401" s="16"/>
      <c r="B401" s="15"/>
      <c r="C401" s="107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>
      <c r="A402" s="16"/>
      <c r="B402" s="15"/>
      <c r="C402" s="107"/>
      <c r="D402" s="14"/>
      <c r="E402" s="14"/>
      <c r="F402" s="14"/>
      <c r="G402" s="14"/>
      <c r="H402" s="14"/>
      <c r="I402" s="21" t="str">
        <f t="shared" si="30"/>
        <v/>
      </c>
      <c r="J402" s="21" t="str">
        <f t="shared" si="31"/>
        <v/>
      </c>
      <c r="K402" s="21" t="str">
        <f t="shared" si="32"/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>
      <c r="A403" s="16"/>
      <c r="B403" s="15"/>
      <c r="C403" s="107"/>
      <c r="D403" s="14"/>
      <c r="E403" s="14"/>
      <c r="F403" s="14"/>
      <c r="G403" s="14"/>
      <c r="H403" s="14"/>
      <c r="I403" s="21" t="str">
        <f t="shared" si="30"/>
        <v/>
      </c>
      <c r="J403" s="21" t="str">
        <f t="shared" si="31"/>
        <v/>
      </c>
      <c r="K403" s="21" t="str">
        <f t="shared" si="32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si="33"/>
        <v>0</v>
      </c>
      <c r="X403" s="20">
        <f t="shared" si="33"/>
        <v>0</v>
      </c>
      <c r="Y403" s="20">
        <f t="shared" si="33"/>
        <v>0</v>
      </c>
    </row>
    <row r="404" spans="1:25" ht="15" customHeight="1">
      <c r="A404" s="16"/>
      <c r="B404" s="15"/>
      <c r="C404" s="107"/>
      <c r="D404" s="14"/>
      <c r="E404" s="14"/>
      <c r="F404" s="14"/>
      <c r="G404" s="14"/>
      <c r="H404" s="14"/>
      <c r="I404" s="21" t="str">
        <f t="shared" si="30"/>
        <v/>
      </c>
      <c r="J404" s="21" t="str">
        <f t="shared" si="31"/>
        <v/>
      </c>
      <c r="K404" s="21" t="str">
        <f t="shared" si="32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si="33"/>
        <v>0</v>
      </c>
      <c r="X404" s="20">
        <f t="shared" si="33"/>
        <v>0</v>
      </c>
      <c r="Y404" s="20">
        <f t="shared" si="33"/>
        <v>0</v>
      </c>
    </row>
    <row r="405" spans="1:25" ht="15" customHeight="1">
      <c r="A405" s="16"/>
      <c r="B405" s="15"/>
      <c r="C405" s="107"/>
      <c r="D405" s="14"/>
      <c r="E405" s="14"/>
      <c r="F405" s="14"/>
      <c r="G405" s="14"/>
      <c r="H405" s="14"/>
      <c r="I405" s="21" t="str">
        <f t="shared" si="30"/>
        <v/>
      </c>
      <c r="J405" s="21" t="str">
        <f t="shared" si="31"/>
        <v/>
      </c>
      <c r="K405" s="21" t="str">
        <f t="shared" si="32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3"/>
        <v>0</v>
      </c>
      <c r="X405" s="20">
        <f t="shared" si="33"/>
        <v>0</v>
      </c>
      <c r="Y405" s="20">
        <f t="shared" si="33"/>
        <v>0</v>
      </c>
    </row>
    <row r="406" spans="1:25" ht="15" customHeight="1">
      <c r="A406" s="16"/>
      <c r="B406" s="15"/>
      <c r="C406" s="107"/>
      <c r="D406" s="14"/>
      <c r="E406" s="14"/>
      <c r="F406" s="14"/>
      <c r="G406" s="14"/>
      <c r="H406" s="14"/>
      <c r="I406" s="21" t="str">
        <f t="shared" ref="I406:I469" si="34">IF(D406=EE,IF(OR(AND(E406&gt;-1,E406&lt;2,G406&gt;0,G406&lt;16),AND(E406&gt;1,E406&lt;3,G406&gt;0,G406&lt;5)),"X",""),IF(OR(AND(E406&gt;-1,E406&lt;2,G406&gt;0,G406&lt;20),AND(E406&gt;1,E406&lt;4,G406&gt;0,G406&lt;6)),"X",""))</f>
        <v/>
      </c>
      <c r="J406" s="21" t="str">
        <f t="shared" ref="J406:J469" si="35">IF(D406=EE,IF(OR(AND(E406&gt;-1,E406&lt;2,G406&gt;15),AND(E406&gt;1,E406&lt;3,G406&gt;4,G406&lt;16),AND(E406&gt;2,G406&gt;0,G406&lt;5)),"X",""),IF(OR(AND(E406&gt;-1,E406&lt;2,G406&gt;19),AND(E406&gt;1,E406&lt;4,G406&gt;5,G406&lt;20),AND(E406&gt;3,G406&gt;0,G406&lt;6)),"X",""))</f>
        <v/>
      </c>
      <c r="K406" s="21" t="str">
        <f t="shared" ref="K406:K469" si="36">IF(D406=EE,IF(OR(AND(E406&gt;1,E406&lt;3,G406&gt;15),AND(E406&gt;2,G406&gt;4)),"X",""),IF(OR(AND(E406&gt;1,E406&lt;4,G406&gt;19),AND(E406&gt;3,G406&gt;5)),"X",""))</f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3"/>
        <v>0</v>
      </c>
      <c r="X406" s="20">
        <f t="shared" si="33"/>
        <v>0</v>
      </c>
      <c r="Y406" s="20">
        <f t="shared" si="33"/>
        <v>0</v>
      </c>
    </row>
    <row r="407" spans="1:25" ht="15" customHeight="1">
      <c r="A407" s="16"/>
      <c r="B407" s="15"/>
      <c r="C407" s="107"/>
      <c r="D407" s="14"/>
      <c r="E407" s="14"/>
      <c r="F407" s="14"/>
      <c r="G407" s="14"/>
      <c r="H407" s="14"/>
      <c r="I407" s="21" t="str">
        <f t="shared" si="34"/>
        <v/>
      </c>
      <c r="J407" s="21" t="str">
        <f t="shared" si="35"/>
        <v/>
      </c>
      <c r="K407" s="21" t="str">
        <f t="shared" si="36"/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ref="W407:Y470" si="37">IF(I407="X",1,0)</f>
        <v>0</v>
      </c>
      <c r="X407" s="20">
        <f t="shared" si="37"/>
        <v>0</v>
      </c>
      <c r="Y407" s="20">
        <f t="shared" si="37"/>
        <v>0</v>
      </c>
    </row>
    <row r="408" spans="1:25" ht="15" customHeight="1">
      <c r="A408" s="16"/>
      <c r="B408" s="15"/>
      <c r="C408" s="107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si="37"/>
        <v>0</v>
      </c>
      <c r="X408" s="20">
        <f t="shared" si="37"/>
        <v>0</v>
      </c>
      <c r="Y408" s="20">
        <f t="shared" si="37"/>
        <v>0</v>
      </c>
    </row>
    <row r="409" spans="1:25" ht="15" customHeight="1">
      <c r="A409" s="16"/>
      <c r="B409" s="15"/>
      <c r="C409" s="107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>
      <c r="A410" s="16"/>
      <c r="B410" s="15"/>
      <c r="C410" s="107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>
      <c r="A411" s="16"/>
      <c r="B411" s="15"/>
      <c r="C411" s="107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>
      <c r="A412" s="16"/>
      <c r="B412" s="15"/>
      <c r="C412" s="107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>
      <c r="A413" s="16"/>
      <c r="B413" s="15"/>
      <c r="C413" s="107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>
      <c r="A414" s="16"/>
      <c r="B414" s="15"/>
      <c r="C414" s="107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>
      <c r="A415" s="16"/>
      <c r="B415" s="15"/>
      <c r="C415" s="107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>
      <c r="A416" s="16"/>
      <c r="B416" s="15"/>
      <c r="C416" s="107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>
      <c r="A417" s="16"/>
      <c r="B417" s="15"/>
      <c r="C417" s="107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>
      <c r="A418" s="16"/>
      <c r="B418" s="15"/>
      <c r="C418" s="107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>
      <c r="A419" s="16"/>
      <c r="B419" s="15"/>
      <c r="C419" s="107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>
      <c r="A420" s="16"/>
      <c r="B420" s="15"/>
      <c r="C420" s="107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>
      <c r="A421" s="16"/>
      <c r="B421" s="15"/>
      <c r="C421" s="107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>
      <c r="A422" s="16"/>
      <c r="B422" s="15"/>
      <c r="C422" s="107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>
      <c r="A423" s="16"/>
      <c r="B423" s="15"/>
      <c r="C423" s="107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>
      <c r="A424" s="16"/>
      <c r="B424" s="15"/>
      <c r="C424" s="107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>
      <c r="A425" s="16"/>
      <c r="B425" s="15"/>
      <c r="C425" s="107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>
      <c r="A426" s="16"/>
      <c r="B426" s="15"/>
      <c r="C426" s="107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>
      <c r="A427" s="16"/>
      <c r="B427" s="15"/>
      <c r="C427" s="107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>
      <c r="A428" s="16"/>
      <c r="B428" s="15"/>
      <c r="C428" s="107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>
      <c r="A429" s="16"/>
      <c r="B429" s="15"/>
      <c r="C429" s="107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>
      <c r="A430" s="16"/>
      <c r="B430" s="15"/>
      <c r="C430" s="107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>
      <c r="A431" s="16"/>
      <c r="B431" s="15"/>
      <c r="C431" s="107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>
      <c r="A432" s="16"/>
      <c r="B432" s="15"/>
      <c r="C432" s="107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>
      <c r="A433" s="16"/>
      <c r="B433" s="15"/>
      <c r="C433" s="107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>
      <c r="A434" s="16"/>
      <c r="B434" s="15"/>
      <c r="C434" s="107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>
      <c r="A435" s="16"/>
      <c r="B435" s="15"/>
      <c r="C435" s="107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>
      <c r="A436" s="16"/>
      <c r="B436" s="15"/>
      <c r="C436" s="107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>
      <c r="A437" s="16"/>
      <c r="B437" s="15"/>
      <c r="C437" s="107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>
      <c r="A438" s="16"/>
      <c r="B438" s="15"/>
      <c r="C438" s="107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>
      <c r="A439" s="16"/>
      <c r="B439" s="15"/>
      <c r="C439" s="107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>
      <c r="A440" s="16"/>
      <c r="B440" s="15"/>
      <c r="C440" s="107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>
      <c r="A441" s="16"/>
      <c r="B441" s="15"/>
      <c r="C441" s="107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>
      <c r="A442" s="16"/>
      <c r="B442" s="15"/>
      <c r="C442" s="107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>
      <c r="A443" s="16"/>
      <c r="B443" s="15"/>
      <c r="C443" s="107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>
      <c r="A444" s="16"/>
      <c r="B444" s="15"/>
      <c r="C444" s="107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>
      <c r="A445" s="16"/>
      <c r="B445" s="15"/>
      <c r="C445" s="107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>
      <c r="A446" s="16"/>
      <c r="B446" s="15"/>
      <c r="C446" s="107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>
      <c r="A447" s="16"/>
      <c r="B447" s="15"/>
      <c r="C447" s="107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>
      <c r="A448" s="16"/>
      <c r="B448" s="15"/>
      <c r="C448" s="107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>
      <c r="A449" s="16"/>
      <c r="B449" s="15"/>
      <c r="C449" s="107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>
      <c r="A450" s="16"/>
      <c r="B450" s="15"/>
      <c r="C450" s="107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>
      <c r="A451" s="16"/>
      <c r="B451" s="15"/>
      <c r="C451" s="107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>
      <c r="A452" s="16"/>
      <c r="B452" s="15"/>
      <c r="C452" s="107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>
      <c r="A453" s="16"/>
      <c r="B453" s="15"/>
      <c r="C453" s="107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>
      <c r="A454" s="16"/>
      <c r="B454" s="15"/>
      <c r="C454" s="107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>
      <c r="A455" s="16"/>
      <c r="B455" s="15"/>
      <c r="C455" s="107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>
      <c r="A456" s="16"/>
      <c r="B456" s="15"/>
      <c r="C456" s="107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>
      <c r="A457" s="16"/>
      <c r="B457" s="15"/>
      <c r="C457" s="107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>
      <c r="A458" s="16"/>
      <c r="B458" s="15"/>
      <c r="C458" s="107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>
      <c r="A459" s="16"/>
      <c r="B459" s="15"/>
      <c r="C459" s="107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>
      <c r="A460" s="16"/>
      <c r="B460" s="15"/>
      <c r="C460" s="107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>
      <c r="A461" s="16"/>
      <c r="B461" s="15"/>
      <c r="C461" s="107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>
      <c r="A462" s="16"/>
      <c r="B462" s="15"/>
      <c r="C462" s="107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>
      <c r="A463" s="16"/>
      <c r="B463" s="15"/>
      <c r="C463" s="107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>
      <c r="A464" s="16"/>
      <c r="B464" s="15"/>
      <c r="C464" s="107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>
      <c r="A465" s="16"/>
      <c r="B465" s="15"/>
      <c r="C465" s="107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>
      <c r="A466" s="16"/>
      <c r="B466" s="15"/>
      <c r="C466" s="107"/>
      <c r="D466" s="14"/>
      <c r="E466" s="14"/>
      <c r="F466" s="14"/>
      <c r="G466" s="14"/>
      <c r="H466" s="14"/>
      <c r="I466" s="21" t="str">
        <f t="shared" si="34"/>
        <v/>
      </c>
      <c r="J466" s="21" t="str">
        <f t="shared" si="35"/>
        <v/>
      </c>
      <c r="K466" s="21" t="str">
        <f t="shared" si="36"/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>
      <c r="A467" s="16"/>
      <c r="B467" s="15"/>
      <c r="C467" s="107"/>
      <c r="D467" s="14"/>
      <c r="E467" s="14"/>
      <c r="F467" s="14"/>
      <c r="G467" s="14"/>
      <c r="H467" s="14"/>
      <c r="I467" s="21" t="str">
        <f t="shared" si="34"/>
        <v/>
      </c>
      <c r="J467" s="21" t="str">
        <f t="shared" si="35"/>
        <v/>
      </c>
      <c r="K467" s="21" t="str">
        <f t="shared" si="36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si="37"/>
        <v>0</v>
      </c>
      <c r="X467" s="20">
        <f t="shared" si="37"/>
        <v>0</v>
      </c>
      <c r="Y467" s="20">
        <f t="shared" si="37"/>
        <v>0</v>
      </c>
    </row>
    <row r="468" spans="1:25" ht="15" customHeight="1">
      <c r="A468" s="16"/>
      <c r="B468" s="15"/>
      <c r="C468" s="107"/>
      <c r="D468" s="14"/>
      <c r="E468" s="14"/>
      <c r="F468" s="14"/>
      <c r="G468" s="14"/>
      <c r="H468" s="14"/>
      <c r="I468" s="21" t="str">
        <f t="shared" si="34"/>
        <v/>
      </c>
      <c r="J468" s="21" t="str">
        <f t="shared" si="35"/>
        <v/>
      </c>
      <c r="K468" s="21" t="str">
        <f t="shared" si="36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si="37"/>
        <v>0</v>
      </c>
      <c r="X468" s="20">
        <f t="shared" si="37"/>
        <v>0</v>
      </c>
      <c r="Y468" s="20">
        <f t="shared" si="37"/>
        <v>0</v>
      </c>
    </row>
    <row r="469" spans="1:25" ht="15" customHeight="1">
      <c r="A469" s="16"/>
      <c r="B469" s="15"/>
      <c r="C469" s="107"/>
      <c r="D469" s="14"/>
      <c r="E469" s="14"/>
      <c r="F469" s="14"/>
      <c r="G469" s="14"/>
      <c r="H469" s="14"/>
      <c r="I469" s="21" t="str">
        <f t="shared" si="34"/>
        <v/>
      </c>
      <c r="J469" s="21" t="str">
        <f t="shared" si="35"/>
        <v/>
      </c>
      <c r="K469" s="21" t="str">
        <f t="shared" si="36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37"/>
        <v>0</v>
      </c>
      <c r="X469" s="20">
        <f t="shared" si="37"/>
        <v>0</v>
      </c>
      <c r="Y469" s="20">
        <f t="shared" si="37"/>
        <v>0</v>
      </c>
    </row>
    <row r="470" spans="1:25" ht="15" customHeight="1">
      <c r="A470" s="16"/>
      <c r="B470" s="15"/>
      <c r="C470" s="107"/>
      <c r="D470" s="14"/>
      <c r="E470" s="14"/>
      <c r="F470" s="14"/>
      <c r="G470" s="14"/>
      <c r="H470" s="14"/>
      <c r="I470" s="21" t="str">
        <f t="shared" ref="I470:I533" si="38">IF(D470=EE,IF(OR(AND(E470&gt;-1,E470&lt;2,G470&gt;0,G470&lt;16),AND(E470&gt;1,E470&lt;3,G470&gt;0,G470&lt;5)),"X",""),IF(OR(AND(E470&gt;-1,E470&lt;2,G470&gt;0,G470&lt;20),AND(E470&gt;1,E470&lt;4,G470&gt;0,G470&lt;6)),"X",""))</f>
        <v/>
      </c>
      <c r="J470" s="21" t="str">
        <f t="shared" ref="J470:J533" si="39">IF(D470=EE,IF(OR(AND(E470&gt;-1,E470&lt;2,G470&gt;15),AND(E470&gt;1,E470&lt;3,G470&gt;4,G470&lt;16),AND(E470&gt;2,G470&gt;0,G470&lt;5)),"X",""),IF(OR(AND(E470&gt;-1,E470&lt;2,G470&gt;19),AND(E470&gt;1,E470&lt;4,G470&gt;5,G470&lt;20),AND(E470&gt;3,G470&gt;0,G470&lt;6)),"X",""))</f>
        <v/>
      </c>
      <c r="K470" s="21" t="str">
        <f t="shared" ref="K470:K533" si="40">IF(D470=EE,IF(OR(AND(E470&gt;1,E470&lt;3,G470&gt;15),AND(E470&gt;2,G470&gt;4)),"X",""),IF(OR(AND(E470&gt;1,E470&lt;4,G470&gt;19),AND(E470&gt;3,G470&gt;5)),"X",""))</f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37"/>
        <v>0</v>
      </c>
      <c r="X470" s="20">
        <f t="shared" si="37"/>
        <v>0</v>
      </c>
      <c r="Y470" s="20">
        <f t="shared" si="37"/>
        <v>0</v>
      </c>
    </row>
    <row r="471" spans="1:25" ht="15" customHeight="1">
      <c r="A471" s="16"/>
      <c r="B471" s="15"/>
      <c r="C471" s="107"/>
      <c r="D471" s="14"/>
      <c r="E471" s="14"/>
      <c r="F471" s="14"/>
      <c r="G471" s="14"/>
      <c r="H471" s="14"/>
      <c r="I471" s="21" t="str">
        <f t="shared" si="38"/>
        <v/>
      </c>
      <c r="J471" s="21" t="str">
        <f t="shared" si="39"/>
        <v/>
      </c>
      <c r="K471" s="21" t="str">
        <f t="shared" si="40"/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ref="W471:Y534" si="41">IF(I471="X",1,0)</f>
        <v>0</v>
      </c>
      <c r="X471" s="20">
        <f t="shared" si="41"/>
        <v>0</v>
      </c>
      <c r="Y471" s="20">
        <f t="shared" si="41"/>
        <v>0</v>
      </c>
    </row>
    <row r="472" spans="1:25" ht="15" customHeight="1">
      <c r="A472" s="16"/>
      <c r="B472" s="15"/>
      <c r="C472" s="107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si="41"/>
        <v>0</v>
      </c>
      <c r="X472" s="20">
        <f t="shared" si="41"/>
        <v>0</v>
      </c>
      <c r="Y472" s="20">
        <f t="shared" si="41"/>
        <v>0</v>
      </c>
    </row>
    <row r="473" spans="1:25" ht="15" customHeight="1">
      <c r="A473" s="16"/>
      <c r="B473" s="15"/>
      <c r="C473" s="107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>
      <c r="A474" s="16"/>
      <c r="B474" s="15"/>
      <c r="C474" s="107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>
      <c r="A475" s="16"/>
      <c r="B475" s="15"/>
      <c r="C475" s="107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>
      <c r="A476" s="16"/>
      <c r="B476" s="15"/>
      <c r="C476" s="107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>
      <c r="A477" s="16"/>
      <c r="B477" s="15"/>
      <c r="C477" s="107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>
      <c r="A478" s="16"/>
      <c r="B478" s="15"/>
      <c r="C478" s="107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>
      <c r="A479" s="16"/>
      <c r="B479" s="15"/>
      <c r="C479" s="107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>
      <c r="A480" s="16"/>
      <c r="B480" s="15"/>
      <c r="C480" s="107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>
      <c r="A481" s="16"/>
      <c r="B481" s="15"/>
      <c r="C481" s="107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>
      <c r="A482" s="16"/>
      <c r="B482" s="15"/>
      <c r="C482" s="107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>
      <c r="A483" s="16"/>
      <c r="B483" s="15"/>
      <c r="C483" s="107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>
      <c r="A484" s="16"/>
      <c r="B484" s="15"/>
      <c r="C484" s="107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>
      <c r="A485" s="16"/>
      <c r="B485" s="15"/>
      <c r="C485" s="107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>
      <c r="A486" s="16"/>
      <c r="B486" s="15"/>
      <c r="C486" s="107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>
      <c r="A487" s="16"/>
      <c r="B487" s="15"/>
      <c r="C487" s="107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>
      <c r="A488" s="16"/>
      <c r="B488" s="15"/>
      <c r="C488" s="107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>
      <c r="A489" s="16"/>
      <c r="B489" s="15"/>
      <c r="C489" s="107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>
      <c r="A490" s="16"/>
      <c r="B490" s="15"/>
      <c r="C490" s="107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>
      <c r="A491" s="16"/>
      <c r="B491" s="15"/>
      <c r="C491" s="107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>
      <c r="A492" s="16"/>
      <c r="B492" s="15"/>
      <c r="C492" s="107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>
      <c r="A493" s="16"/>
      <c r="B493" s="15"/>
      <c r="C493" s="107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>
      <c r="A494" s="16"/>
      <c r="B494" s="15"/>
      <c r="C494" s="107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>
      <c r="A495" s="16"/>
      <c r="B495" s="15"/>
      <c r="C495" s="107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>
      <c r="A496" s="16"/>
      <c r="B496" s="15"/>
      <c r="C496" s="107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>
      <c r="A497" s="16"/>
      <c r="B497" s="15"/>
      <c r="C497" s="107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>
      <c r="A498" s="16"/>
      <c r="B498" s="15"/>
      <c r="C498" s="107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>
      <c r="A499" s="16"/>
      <c r="B499" s="15"/>
      <c r="C499" s="107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>
      <c r="A500" s="16"/>
      <c r="B500" s="15"/>
      <c r="C500" s="107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>
      <c r="A501" s="16"/>
      <c r="B501" s="15"/>
      <c r="C501" s="107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>
      <c r="A502" s="16"/>
      <c r="B502" s="15"/>
      <c r="C502" s="107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>
      <c r="A503" s="16"/>
      <c r="B503" s="15"/>
      <c r="C503" s="107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>
      <c r="A504" s="16"/>
      <c r="B504" s="15"/>
      <c r="C504" s="107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>
      <c r="A505" s="16"/>
      <c r="B505" s="15"/>
      <c r="C505" s="107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>
      <c r="A506" s="16"/>
      <c r="B506" s="15"/>
      <c r="C506" s="107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>
      <c r="A507" s="16"/>
      <c r="B507" s="15"/>
      <c r="C507" s="107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>
      <c r="A508" s="16"/>
      <c r="B508" s="15"/>
      <c r="C508" s="107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>
      <c r="A509" s="16"/>
      <c r="B509" s="15"/>
      <c r="C509" s="107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>
      <c r="A510" s="16"/>
      <c r="B510" s="15"/>
      <c r="C510" s="107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>
      <c r="A511" s="16"/>
      <c r="B511" s="15"/>
      <c r="C511" s="107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>
      <c r="A512" s="16"/>
      <c r="B512" s="15"/>
      <c r="C512" s="107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>
      <c r="A513" s="16"/>
      <c r="B513" s="15"/>
      <c r="C513" s="107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>
      <c r="A514" s="16"/>
      <c r="B514" s="15"/>
      <c r="C514" s="107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>
      <c r="A515" s="16"/>
      <c r="B515" s="15"/>
      <c r="C515" s="107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>
      <c r="A516" s="16"/>
      <c r="B516" s="15"/>
      <c r="C516" s="107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>
      <c r="A517" s="16"/>
      <c r="B517" s="15"/>
      <c r="C517" s="107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>
      <c r="A518" s="16"/>
      <c r="B518" s="15"/>
      <c r="C518" s="107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>
      <c r="A519" s="16"/>
      <c r="B519" s="15"/>
      <c r="C519" s="107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>
      <c r="A520" s="16"/>
      <c r="B520" s="15"/>
      <c r="C520" s="107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>
      <c r="A521" s="16"/>
      <c r="B521" s="15"/>
      <c r="C521" s="107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>
      <c r="A522" s="16"/>
      <c r="B522" s="15"/>
      <c r="C522" s="107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>
      <c r="A523" s="16"/>
      <c r="B523" s="15"/>
      <c r="C523" s="107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>
      <c r="A524" s="16"/>
      <c r="B524" s="15"/>
      <c r="C524" s="107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>
      <c r="A525" s="16"/>
      <c r="B525" s="15"/>
      <c r="C525" s="107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>
      <c r="A526" s="16"/>
      <c r="B526" s="15"/>
      <c r="C526" s="107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>
      <c r="A527" s="16"/>
      <c r="B527" s="15"/>
      <c r="C527" s="107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>
      <c r="A528" s="16"/>
      <c r="B528" s="15"/>
      <c r="C528" s="107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>
      <c r="A529" s="16"/>
      <c r="B529" s="15"/>
      <c r="C529" s="107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>
      <c r="A530" s="16"/>
      <c r="B530" s="15"/>
      <c r="C530" s="107"/>
      <c r="D530" s="14"/>
      <c r="E530" s="14"/>
      <c r="F530" s="14"/>
      <c r="G530" s="14"/>
      <c r="H530" s="14"/>
      <c r="I530" s="21" t="str">
        <f t="shared" si="38"/>
        <v/>
      </c>
      <c r="J530" s="21" t="str">
        <f t="shared" si="39"/>
        <v/>
      </c>
      <c r="K530" s="21" t="str">
        <f t="shared" si="40"/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>
      <c r="A531" s="16"/>
      <c r="B531" s="15"/>
      <c r="C531" s="107"/>
      <c r="D531" s="14"/>
      <c r="E531" s="14"/>
      <c r="F531" s="14"/>
      <c r="G531" s="14"/>
      <c r="H531" s="14"/>
      <c r="I531" s="21" t="str">
        <f t="shared" si="38"/>
        <v/>
      </c>
      <c r="J531" s="21" t="str">
        <f t="shared" si="39"/>
        <v/>
      </c>
      <c r="K531" s="21" t="str">
        <f t="shared" si="40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si="41"/>
        <v>0</v>
      </c>
      <c r="X531" s="20">
        <f t="shared" si="41"/>
        <v>0</v>
      </c>
      <c r="Y531" s="20">
        <f t="shared" si="41"/>
        <v>0</v>
      </c>
    </row>
    <row r="532" spans="1:25" ht="15" customHeight="1">
      <c r="A532" s="16"/>
      <c r="B532" s="15"/>
      <c r="C532" s="107"/>
      <c r="D532" s="14"/>
      <c r="E532" s="14"/>
      <c r="F532" s="14"/>
      <c r="G532" s="14"/>
      <c r="H532" s="14"/>
      <c r="I532" s="21" t="str">
        <f t="shared" si="38"/>
        <v/>
      </c>
      <c r="J532" s="21" t="str">
        <f t="shared" si="39"/>
        <v/>
      </c>
      <c r="K532" s="21" t="str">
        <f t="shared" si="40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si="41"/>
        <v>0</v>
      </c>
      <c r="X532" s="20">
        <f t="shared" si="41"/>
        <v>0</v>
      </c>
      <c r="Y532" s="20">
        <f t="shared" si="41"/>
        <v>0</v>
      </c>
    </row>
    <row r="533" spans="1:25" ht="15" customHeight="1">
      <c r="A533" s="16"/>
      <c r="B533" s="15"/>
      <c r="C533" s="107"/>
      <c r="D533" s="14"/>
      <c r="E533" s="14"/>
      <c r="F533" s="14"/>
      <c r="G533" s="14"/>
      <c r="H533" s="14"/>
      <c r="I533" s="21" t="str">
        <f t="shared" si="38"/>
        <v/>
      </c>
      <c r="J533" s="21" t="str">
        <f t="shared" si="39"/>
        <v/>
      </c>
      <c r="K533" s="21" t="str">
        <f t="shared" si="40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1"/>
        <v>0</v>
      </c>
      <c r="X533" s="20">
        <f t="shared" si="41"/>
        <v>0</v>
      </c>
      <c r="Y533" s="20">
        <f t="shared" si="41"/>
        <v>0</v>
      </c>
    </row>
    <row r="534" spans="1:25" ht="15" customHeight="1">
      <c r="A534" s="16"/>
      <c r="B534" s="15"/>
      <c r="C534" s="107"/>
      <c r="D534" s="14"/>
      <c r="E534" s="14"/>
      <c r="F534" s="14"/>
      <c r="G534" s="14"/>
      <c r="H534" s="14"/>
      <c r="I534" s="21" t="str">
        <f t="shared" ref="I534:I597" si="42">IF(D534=EE,IF(OR(AND(E534&gt;-1,E534&lt;2,G534&gt;0,G534&lt;16),AND(E534&gt;1,E534&lt;3,G534&gt;0,G534&lt;5)),"X",""),IF(OR(AND(E534&gt;-1,E534&lt;2,G534&gt;0,G534&lt;20),AND(E534&gt;1,E534&lt;4,G534&gt;0,G534&lt;6)),"X",""))</f>
        <v/>
      </c>
      <c r="J534" s="21" t="str">
        <f t="shared" ref="J534:J597" si="43">IF(D534=EE,IF(OR(AND(E534&gt;-1,E534&lt;2,G534&gt;15),AND(E534&gt;1,E534&lt;3,G534&gt;4,G534&lt;16),AND(E534&gt;2,G534&gt;0,G534&lt;5)),"X",""),IF(OR(AND(E534&gt;-1,E534&lt;2,G534&gt;19),AND(E534&gt;1,E534&lt;4,G534&gt;5,G534&lt;20),AND(E534&gt;3,G534&gt;0,G534&lt;6)),"X",""))</f>
        <v/>
      </c>
      <c r="K534" s="21" t="str">
        <f t="shared" ref="K534:K597" si="44">IF(D534=EE,IF(OR(AND(E534&gt;1,E534&lt;3,G534&gt;15),AND(E534&gt;2,G534&gt;4)),"X",""),IF(OR(AND(E534&gt;1,E534&lt;4,G534&gt;19),AND(E534&gt;3,G534&gt;5)),"X",""))</f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1"/>
        <v>0</v>
      </c>
      <c r="X534" s="20">
        <f t="shared" si="41"/>
        <v>0</v>
      </c>
      <c r="Y534" s="20">
        <f t="shared" si="41"/>
        <v>0</v>
      </c>
    </row>
    <row r="535" spans="1:25" ht="15" customHeight="1">
      <c r="A535" s="16"/>
      <c r="B535" s="15"/>
      <c r="C535" s="107"/>
      <c r="D535" s="14"/>
      <c r="E535" s="14"/>
      <c r="F535" s="14"/>
      <c r="G535" s="14"/>
      <c r="H535" s="14"/>
      <c r="I535" s="21" t="str">
        <f t="shared" si="42"/>
        <v/>
      </c>
      <c r="J535" s="21" t="str">
        <f t="shared" si="43"/>
        <v/>
      </c>
      <c r="K535" s="21" t="str">
        <f t="shared" si="44"/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ref="W535:Y598" si="45">IF(I535="X",1,0)</f>
        <v>0</v>
      </c>
      <c r="X535" s="20">
        <f t="shared" si="45"/>
        <v>0</v>
      </c>
      <c r="Y535" s="20">
        <f t="shared" si="45"/>
        <v>0</v>
      </c>
    </row>
    <row r="536" spans="1:25" ht="15" customHeight="1">
      <c r="A536" s="16"/>
      <c r="B536" s="15"/>
      <c r="C536" s="107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si="45"/>
        <v>0</v>
      </c>
      <c r="X536" s="20">
        <f t="shared" si="45"/>
        <v>0</v>
      </c>
      <c r="Y536" s="20">
        <f t="shared" si="45"/>
        <v>0</v>
      </c>
    </row>
    <row r="537" spans="1:25" ht="15" customHeight="1">
      <c r="A537" s="16"/>
      <c r="B537" s="15"/>
      <c r="C537" s="107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>
      <c r="A538" s="16"/>
      <c r="B538" s="15"/>
      <c r="C538" s="107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>
      <c r="A539" s="16"/>
      <c r="B539" s="15"/>
      <c r="C539" s="107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>
      <c r="A540" s="16"/>
      <c r="B540" s="15"/>
      <c r="C540" s="107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>
      <c r="A541" s="16"/>
      <c r="B541" s="15"/>
      <c r="C541" s="107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>
      <c r="A542" s="16"/>
      <c r="B542" s="15"/>
      <c r="C542" s="107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>
      <c r="A543" s="16"/>
      <c r="B543" s="15"/>
      <c r="C543" s="107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>
      <c r="A544" s="16"/>
      <c r="B544" s="15"/>
      <c r="C544" s="107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>
      <c r="A545" s="16"/>
      <c r="B545" s="15"/>
      <c r="C545" s="107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>
      <c r="A546" s="16"/>
      <c r="B546" s="15"/>
      <c r="C546" s="107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>
      <c r="A547" s="16"/>
      <c r="B547" s="15"/>
      <c r="C547" s="107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>
      <c r="A548" s="16"/>
      <c r="B548" s="15"/>
      <c r="C548" s="107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>
      <c r="A549" s="16"/>
      <c r="B549" s="15"/>
      <c r="C549" s="107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>
      <c r="A550" s="16"/>
      <c r="B550" s="15"/>
      <c r="C550" s="107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>
      <c r="A551" s="16"/>
      <c r="B551" s="15"/>
      <c r="C551" s="107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>
      <c r="A552" s="16"/>
      <c r="B552" s="15"/>
      <c r="C552" s="107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>
      <c r="A553" s="16"/>
      <c r="B553" s="15"/>
      <c r="C553" s="107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>
      <c r="A554" s="16"/>
      <c r="B554" s="15"/>
      <c r="C554" s="107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>
      <c r="A555" s="16"/>
      <c r="B555" s="15"/>
      <c r="C555" s="107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>
      <c r="A556" s="16"/>
      <c r="B556" s="15"/>
      <c r="C556" s="107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>
      <c r="A557" s="16"/>
      <c r="B557" s="15"/>
      <c r="C557" s="107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>
      <c r="A558" s="16"/>
      <c r="B558" s="15"/>
      <c r="C558" s="107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>
      <c r="A559" s="16"/>
      <c r="B559" s="15"/>
      <c r="C559" s="107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>
      <c r="A560" s="16"/>
      <c r="B560" s="15"/>
      <c r="C560" s="107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>
      <c r="A561" s="16"/>
      <c r="B561" s="15"/>
      <c r="C561" s="107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>
      <c r="A562" s="16"/>
      <c r="B562" s="15"/>
      <c r="C562" s="107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>
      <c r="A563" s="16"/>
      <c r="B563" s="15"/>
      <c r="C563" s="107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>
      <c r="A564" s="16"/>
      <c r="B564" s="15"/>
      <c r="C564" s="107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>
      <c r="A565" s="16"/>
      <c r="B565" s="15"/>
      <c r="C565" s="107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>
      <c r="A566" s="16"/>
      <c r="B566" s="15"/>
      <c r="C566" s="107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>
      <c r="A567" s="16"/>
      <c r="B567" s="15"/>
      <c r="C567" s="107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>
      <c r="A568" s="16"/>
      <c r="B568" s="15"/>
      <c r="C568" s="107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>
      <c r="A569" s="16"/>
      <c r="B569" s="15"/>
      <c r="C569" s="107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>
      <c r="A570" s="16"/>
      <c r="B570" s="15"/>
      <c r="C570" s="107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>
      <c r="A571" s="16"/>
      <c r="B571" s="15"/>
      <c r="C571" s="107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>
      <c r="A572" s="16"/>
      <c r="B572" s="15"/>
      <c r="C572" s="107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>
      <c r="A573" s="16"/>
      <c r="B573" s="15"/>
      <c r="C573" s="107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>
      <c r="A574" s="16"/>
      <c r="B574" s="15"/>
      <c r="C574" s="107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>
      <c r="A575" s="16"/>
      <c r="B575" s="15"/>
      <c r="C575" s="107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>
      <c r="A576" s="16"/>
      <c r="B576" s="15"/>
      <c r="C576" s="107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>
      <c r="A577" s="16"/>
      <c r="B577" s="15"/>
      <c r="C577" s="107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>
      <c r="A578" s="16"/>
      <c r="B578" s="15"/>
      <c r="C578" s="107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>
      <c r="A579" s="16"/>
      <c r="B579" s="15"/>
      <c r="C579" s="107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>
      <c r="A580" s="16"/>
      <c r="B580" s="15"/>
      <c r="C580" s="107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>
      <c r="A581" s="16"/>
      <c r="B581" s="15"/>
      <c r="C581" s="107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>
      <c r="A582" s="16"/>
      <c r="B582" s="15"/>
      <c r="C582" s="107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>
      <c r="A583" s="16"/>
      <c r="B583" s="15"/>
      <c r="C583" s="107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>
      <c r="A584" s="16"/>
      <c r="B584" s="15"/>
      <c r="C584" s="107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>
      <c r="A585" s="16"/>
      <c r="B585" s="15"/>
      <c r="C585" s="107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>
      <c r="A586" s="16"/>
      <c r="B586" s="15"/>
      <c r="C586" s="107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>
      <c r="A587" s="16"/>
      <c r="B587" s="15"/>
      <c r="C587" s="107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>
      <c r="A588" s="16"/>
      <c r="B588" s="15"/>
      <c r="C588" s="107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>
      <c r="A589" s="16"/>
      <c r="B589" s="15"/>
      <c r="C589" s="107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>
      <c r="A590" s="16"/>
      <c r="B590" s="15"/>
      <c r="C590" s="107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>
      <c r="A591" s="16"/>
      <c r="B591" s="15"/>
      <c r="C591" s="107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>
      <c r="A592" s="16"/>
      <c r="B592" s="15"/>
      <c r="C592" s="107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>
      <c r="A593" s="16"/>
      <c r="B593" s="15"/>
      <c r="C593" s="107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>
      <c r="A594" s="16"/>
      <c r="B594" s="15"/>
      <c r="C594" s="107"/>
      <c r="D594" s="14"/>
      <c r="E594" s="14"/>
      <c r="F594" s="14"/>
      <c r="G594" s="14"/>
      <c r="H594" s="14"/>
      <c r="I594" s="21" t="str">
        <f t="shared" si="42"/>
        <v/>
      </c>
      <c r="J594" s="21" t="str">
        <f t="shared" si="43"/>
        <v/>
      </c>
      <c r="K594" s="21" t="str">
        <f t="shared" si="44"/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>
      <c r="A595" s="16"/>
      <c r="B595" s="15"/>
      <c r="C595" s="107"/>
      <c r="D595" s="14"/>
      <c r="E595" s="14"/>
      <c r="F595" s="14"/>
      <c r="G595" s="14"/>
      <c r="H595" s="14"/>
      <c r="I595" s="21" t="str">
        <f t="shared" si="42"/>
        <v/>
      </c>
      <c r="J595" s="21" t="str">
        <f t="shared" si="43"/>
        <v/>
      </c>
      <c r="K595" s="21" t="str">
        <f t="shared" si="44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si="45"/>
        <v>0</v>
      </c>
      <c r="X595" s="20">
        <f t="shared" si="45"/>
        <v>0</v>
      </c>
      <c r="Y595" s="20">
        <f t="shared" si="45"/>
        <v>0</v>
      </c>
    </row>
    <row r="596" spans="1:25" ht="15" customHeight="1">
      <c r="A596" s="16"/>
      <c r="B596" s="15"/>
      <c r="C596" s="107"/>
      <c r="D596" s="14"/>
      <c r="E596" s="14"/>
      <c r="F596" s="14"/>
      <c r="G596" s="14"/>
      <c r="H596" s="14"/>
      <c r="I596" s="21" t="str">
        <f t="shared" si="42"/>
        <v/>
      </c>
      <c r="J596" s="21" t="str">
        <f t="shared" si="43"/>
        <v/>
      </c>
      <c r="K596" s="21" t="str">
        <f t="shared" si="44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si="45"/>
        <v>0</v>
      </c>
      <c r="X596" s="20">
        <f t="shared" si="45"/>
        <v>0</v>
      </c>
      <c r="Y596" s="20">
        <f t="shared" si="45"/>
        <v>0</v>
      </c>
    </row>
    <row r="597" spans="1:25" ht="15" customHeight="1">
      <c r="A597" s="16"/>
      <c r="B597" s="15"/>
      <c r="C597" s="107"/>
      <c r="D597" s="14"/>
      <c r="E597" s="14"/>
      <c r="F597" s="14"/>
      <c r="G597" s="14"/>
      <c r="H597" s="14"/>
      <c r="I597" s="21" t="str">
        <f t="shared" si="42"/>
        <v/>
      </c>
      <c r="J597" s="21" t="str">
        <f t="shared" si="43"/>
        <v/>
      </c>
      <c r="K597" s="21" t="str">
        <f t="shared" si="44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5"/>
        <v>0</v>
      </c>
      <c r="X597" s="20">
        <f t="shared" si="45"/>
        <v>0</v>
      </c>
      <c r="Y597" s="20">
        <f t="shared" si="45"/>
        <v>0</v>
      </c>
    </row>
    <row r="598" spans="1:25" ht="15" customHeight="1">
      <c r="A598" s="16"/>
      <c r="B598" s="15"/>
      <c r="C598" s="107"/>
      <c r="D598" s="14"/>
      <c r="E598" s="14"/>
      <c r="F598" s="14"/>
      <c r="G598" s="14"/>
      <c r="H598" s="14"/>
      <c r="I598" s="21" t="str">
        <f t="shared" ref="I598:I661" si="46">IF(D598=EE,IF(OR(AND(E598&gt;-1,E598&lt;2,G598&gt;0,G598&lt;16),AND(E598&gt;1,E598&lt;3,G598&gt;0,G598&lt;5)),"X",""),IF(OR(AND(E598&gt;-1,E598&lt;2,G598&gt;0,G598&lt;20),AND(E598&gt;1,E598&lt;4,G598&gt;0,G598&lt;6)),"X",""))</f>
        <v/>
      </c>
      <c r="J598" s="21" t="str">
        <f t="shared" ref="J598:J661" si="47">IF(D598=EE,IF(OR(AND(E598&gt;-1,E598&lt;2,G598&gt;15),AND(E598&gt;1,E598&lt;3,G598&gt;4,G598&lt;16),AND(E598&gt;2,G598&gt;0,G598&lt;5)),"X",""),IF(OR(AND(E598&gt;-1,E598&lt;2,G598&gt;19),AND(E598&gt;1,E598&lt;4,G598&gt;5,G598&lt;20),AND(E598&gt;3,G598&gt;0,G598&lt;6)),"X",""))</f>
        <v/>
      </c>
      <c r="K598" s="21" t="str">
        <f t="shared" ref="K598:K661" si="48">IF(D598=EE,IF(OR(AND(E598&gt;1,E598&lt;3,G598&gt;15),AND(E598&gt;2,G598&gt;4)),"X",""),IF(OR(AND(E598&gt;1,E598&lt;4,G598&gt;19),AND(E598&gt;3,G598&gt;5)),"X",""))</f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5"/>
        <v>0</v>
      </c>
      <c r="X598" s="20">
        <f t="shared" si="45"/>
        <v>0</v>
      </c>
      <c r="Y598" s="20">
        <f t="shared" si="45"/>
        <v>0</v>
      </c>
    </row>
    <row r="599" spans="1:25" ht="15" customHeight="1">
      <c r="A599" s="16"/>
      <c r="B599" s="15"/>
      <c r="C599" s="107"/>
      <c r="D599" s="14"/>
      <c r="E599" s="14"/>
      <c r="F599" s="14"/>
      <c r="G599" s="14"/>
      <c r="H599" s="14"/>
      <c r="I599" s="21" t="str">
        <f t="shared" si="46"/>
        <v/>
      </c>
      <c r="J599" s="21" t="str">
        <f t="shared" si="47"/>
        <v/>
      </c>
      <c r="K599" s="21" t="str">
        <f t="shared" si="48"/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ref="W599:Y662" si="49">IF(I599="X",1,0)</f>
        <v>0</v>
      </c>
      <c r="X599" s="20">
        <f t="shared" si="49"/>
        <v>0</v>
      </c>
      <c r="Y599" s="20">
        <f t="shared" si="49"/>
        <v>0</v>
      </c>
    </row>
    <row r="600" spans="1:25" ht="15" customHeight="1">
      <c r="A600" s="16"/>
      <c r="B600" s="15"/>
      <c r="C600" s="107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si="49"/>
        <v>0</v>
      </c>
      <c r="X600" s="20">
        <f t="shared" si="49"/>
        <v>0</v>
      </c>
      <c r="Y600" s="20">
        <f t="shared" si="49"/>
        <v>0</v>
      </c>
    </row>
    <row r="601" spans="1:25" ht="15" customHeight="1">
      <c r="A601" s="16"/>
      <c r="B601" s="15"/>
      <c r="C601" s="107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>
      <c r="A602" s="16"/>
      <c r="B602" s="15"/>
      <c r="C602" s="107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>
      <c r="A603" s="16"/>
      <c r="B603" s="15"/>
      <c r="C603" s="107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>
      <c r="A604" s="16"/>
      <c r="B604" s="15"/>
      <c r="C604" s="107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>
      <c r="A605" s="16"/>
      <c r="B605" s="15"/>
      <c r="C605" s="107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>
      <c r="A606" s="16"/>
      <c r="B606" s="15"/>
      <c r="C606" s="107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>
      <c r="A607" s="16"/>
      <c r="B607" s="15"/>
      <c r="C607" s="107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>
      <c r="A608" s="16"/>
      <c r="B608" s="15"/>
      <c r="C608" s="107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>
      <c r="A609" s="16"/>
      <c r="B609" s="15"/>
      <c r="C609" s="107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>
      <c r="A610" s="16"/>
      <c r="B610" s="15"/>
      <c r="C610" s="107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>
      <c r="A611" s="16"/>
      <c r="B611" s="15"/>
      <c r="C611" s="107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>
      <c r="A612" s="16"/>
      <c r="B612" s="15"/>
      <c r="C612" s="107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>
      <c r="A613" s="16"/>
      <c r="B613" s="15"/>
      <c r="C613" s="107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>
      <c r="A614" s="16"/>
      <c r="B614" s="15"/>
      <c r="C614" s="107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>
      <c r="A615" s="16"/>
      <c r="B615" s="15"/>
      <c r="C615" s="107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>
      <c r="A616" s="16"/>
      <c r="B616" s="15"/>
      <c r="C616" s="107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>
      <c r="A617" s="16"/>
      <c r="B617" s="15"/>
      <c r="C617" s="107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>
      <c r="A618" s="16"/>
      <c r="B618" s="15"/>
      <c r="C618" s="107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>
      <c r="A619" s="16"/>
      <c r="B619" s="15"/>
      <c r="C619" s="107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>
      <c r="A620" s="16"/>
      <c r="B620" s="15"/>
      <c r="C620" s="107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>
      <c r="A621" s="16"/>
      <c r="B621" s="15"/>
      <c r="C621" s="107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>
      <c r="A622" s="16"/>
      <c r="B622" s="15"/>
      <c r="C622" s="107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>
      <c r="A623" s="16"/>
      <c r="B623" s="15"/>
      <c r="C623" s="107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>
      <c r="A624" s="16"/>
      <c r="B624" s="15"/>
      <c r="C624" s="107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>
      <c r="A625" s="16"/>
      <c r="B625" s="15"/>
      <c r="C625" s="107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>
      <c r="A626" s="16"/>
      <c r="B626" s="15"/>
      <c r="C626" s="107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>
      <c r="A627" s="16"/>
      <c r="B627" s="15"/>
      <c r="C627" s="107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>
      <c r="A628" s="16"/>
      <c r="B628" s="15"/>
      <c r="C628" s="107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>
      <c r="A629" s="16"/>
      <c r="B629" s="15"/>
      <c r="C629" s="107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>
      <c r="A630" s="16"/>
      <c r="B630" s="15"/>
      <c r="C630" s="107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>
      <c r="A631" s="16"/>
      <c r="B631" s="15"/>
      <c r="C631" s="107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>
      <c r="A632" s="16"/>
      <c r="B632" s="15"/>
      <c r="C632" s="107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>
      <c r="A633" s="16"/>
      <c r="B633" s="15"/>
      <c r="C633" s="107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>
      <c r="A634" s="16"/>
      <c r="B634" s="15"/>
      <c r="C634" s="107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>
      <c r="A635" s="16"/>
      <c r="B635" s="15"/>
      <c r="C635" s="107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>
      <c r="A636" s="16"/>
      <c r="B636" s="15"/>
      <c r="C636" s="107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>
      <c r="A637" s="16"/>
      <c r="B637" s="15"/>
      <c r="C637" s="107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>
      <c r="A638" s="16"/>
      <c r="B638" s="15"/>
      <c r="C638" s="107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>
      <c r="A639" s="16"/>
      <c r="B639" s="15"/>
      <c r="C639" s="107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>
      <c r="A640" s="16"/>
      <c r="B640" s="15"/>
      <c r="C640" s="107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>
      <c r="A641" s="16"/>
      <c r="B641" s="15"/>
      <c r="C641" s="107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>
      <c r="A642" s="16"/>
      <c r="B642" s="15"/>
      <c r="C642" s="107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>
      <c r="A643" s="16"/>
      <c r="B643" s="15"/>
      <c r="C643" s="107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>
      <c r="A644" s="16"/>
      <c r="B644" s="15"/>
      <c r="C644" s="107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>
      <c r="A645" s="16"/>
      <c r="B645" s="15"/>
      <c r="C645" s="107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>
      <c r="A646" s="16"/>
      <c r="B646" s="15"/>
      <c r="C646" s="107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>
      <c r="A647" s="16"/>
      <c r="B647" s="15"/>
      <c r="C647" s="107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>
      <c r="A648" s="16"/>
      <c r="B648" s="15"/>
      <c r="C648" s="107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>
      <c r="A649" s="16"/>
      <c r="B649" s="15"/>
      <c r="C649" s="107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>
      <c r="A650" s="16"/>
      <c r="B650" s="15"/>
      <c r="C650" s="107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>
      <c r="A651" s="16"/>
      <c r="B651" s="15"/>
      <c r="C651" s="107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>
      <c r="A652" s="16"/>
      <c r="B652" s="15"/>
      <c r="C652" s="107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>
      <c r="A653" s="16"/>
      <c r="B653" s="15"/>
      <c r="C653" s="107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>
      <c r="A654" s="16"/>
      <c r="B654" s="15"/>
      <c r="C654" s="107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>
      <c r="A655" s="16"/>
      <c r="B655" s="15"/>
      <c r="C655" s="107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>
      <c r="A656" s="16"/>
      <c r="B656" s="15"/>
      <c r="C656" s="107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>
      <c r="A657" s="16"/>
      <c r="B657" s="15"/>
      <c r="C657" s="107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>
      <c r="A658" s="16"/>
      <c r="B658" s="15"/>
      <c r="C658" s="107"/>
      <c r="D658" s="14"/>
      <c r="E658" s="14"/>
      <c r="F658" s="14"/>
      <c r="G658" s="14"/>
      <c r="H658" s="14"/>
      <c r="I658" s="21" t="str">
        <f t="shared" si="46"/>
        <v/>
      </c>
      <c r="J658" s="21" t="str">
        <f t="shared" si="47"/>
        <v/>
      </c>
      <c r="K658" s="21" t="str">
        <f t="shared" si="48"/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>
      <c r="A659" s="16"/>
      <c r="B659" s="15"/>
      <c r="C659" s="107"/>
      <c r="D659" s="14"/>
      <c r="E659" s="14"/>
      <c r="F659" s="14"/>
      <c r="G659" s="14"/>
      <c r="H659" s="14"/>
      <c r="I659" s="21" t="str">
        <f t="shared" si="46"/>
        <v/>
      </c>
      <c r="J659" s="21" t="str">
        <f t="shared" si="47"/>
        <v/>
      </c>
      <c r="K659" s="21" t="str">
        <f t="shared" si="48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si="49"/>
        <v>0</v>
      </c>
      <c r="X659" s="20">
        <f t="shared" si="49"/>
        <v>0</v>
      </c>
      <c r="Y659" s="20">
        <f t="shared" si="49"/>
        <v>0</v>
      </c>
    </row>
    <row r="660" spans="1:25" ht="15" customHeight="1">
      <c r="A660" s="16"/>
      <c r="B660" s="15"/>
      <c r="C660" s="107"/>
      <c r="D660" s="14"/>
      <c r="E660" s="14"/>
      <c r="F660" s="14"/>
      <c r="G660" s="14"/>
      <c r="H660" s="14"/>
      <c r="I660" s="21" t="str">
        <f t="shared" si="46"/>
        <v/>
      </c>
      <c r="J660" s="21" t="str">
        <f t="shared" si="47"/>
        <v/>
      </c>
      <c r="K660" s="21" t="str">
        <f t="shared" si="48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si="49"/>
        <v>0</v>
      </c>
      <c r="X660" s="20">
        <f t="shared" si="49"/>
        <v>0</v>
      </c>
      <c r="Y660" s="20">
        <f t="shared" si="49"/>
        <v>0</v>
      </c>
    </row>
    <row r="661" spans="1:25" ht="15" customHeight="1">
      <c r="A661" s="16"/>
      <c r="B661" s="15"/>
      <c r="C661" s="107"/>
      <c r="D661" s="14"/>
      <c r="E661" s="14"/>
      <c r="F661" s="14"/>
      <c r="G661" s="14"/>
      <c r="H661" s="14"/>
      <c r="I661" s="21" t="str">
        <f t="shared" si="46"/>
        <v/>
      </c>
      <c r="J661" s="21" t="str">
        <f t="shared" si="47"/>
        <v/>
      </c>
      <c r="K661" s="21" t="str">
        <f t="shared" si="48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49"/>
        <v>0</v>
      </c>
      <c r="X661" s="20">
        <f t="shared" si="49"/>
        <v>0</v>
      </c>
      <c r="Y661" s="20">
        <f t="shared" si="49"/>
        <v>0</v>
      </c>
    </row>
    <row r="662" spans="1:25" ht="15" customHeight="1">
      <c r="A662" s="16"/>
      <c r="B662" s="15"/>
      <c r="C662" s="107"/>
      <c r="D662" s="14"/>
      <c r="E662" s="14"/>
      <c r="F662" s="14"/>
      <c r="G662" s="14"/>
      <c r="H662" s="14"/>
      <c r="I662" s="21" t="str">
        <f t="shared" ref="I662:I725" si="50">IF(D662=EE,IF(OR(AND(E662&gt;-1,E662&lt;2,G662&gt;0,G662&lt;16),AND(E662&gt;1,E662&lt;3,G662&gt;0,G662&lt;5)),"X",""),IF(OR(AND(E662&gt;-1,E662&lt;2,G662&gt;0,G662&lt;20),AND(E662&gt;1,E662&lt;4,G662&gt;0,G662&lt;6)),"X",""))</f>
        <v/>
      </c>
      <c r="J662" s="21" t="str">
        <f t="shared" ref="J662:J725" si="51">IF(D662=EE,IF(OR(AND(E662&gt;-1,E662&lt;2,G662&gt;15),AND(E662&gt;1,E662&lt;3,G662&gt;4,G662&lt;16),AND(E662&gt;2,G662&gt;0,G662&lt;5)),"X",""),IF(OR(AND(E662&gt;-1,E662&lt;2,G662&gt;19),AND(E662&gt;1,E662&lt;4,G662&gt;5,G662&lt;20),AND(E662&gt;3,G662&gt;0,G662&lt;6)),"X",""))</f>
        <v/>
      </c>
      <c r="K662" s="21" t="str">
        <f t="shared" ref="K662:K725" si="52">IF(D662=EE,IF(OR(AND(E662&gt;1,E662&lt;3,G662&gt;15),AND(E662&gt;2,G662&gt;4)),"X",""),IF(OR(AND(E662&gt;1,E662&lt;4,G662&gt;19),AND(E662&gt;3,G662&gt;5)),"X",""))</f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49"/>
        <v>0</v>
      </c>
      <c r="X662" s="20">
        <f t="shared" si="49"/>
        <v>0</v>
      </c>
      <c r="Y662" s="20">
        <f t="shared" si="49"/>
        <v>0</v>
      </c>
    </row>
    <row r="663" spans="1:25" ht="15" customHeight="1">
      <c r="A663" s="16"/>
      <c r="B663" s="15"/>
      <c r="C663" s="107"/>
      <c r="D663" s="14"/>
      <c r="E663" s="14"/>
      <c r="F663" s="14"/>
      <c r="G663" s="14"/>
      <c r="H663" s="14"/>
      <c r="I663" s="21" t="str">
        <f t="shared" si="50"/>
        <v/>
      </c>
      <c r="J663" s="21" t="str">
        <f t="shared" si="51"/>
        <v/>
      </c>
      <c r="K663" s="21" t="str">
        <f t="shared" si="52"/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ref="W663:Y726" si="53">IF(I663="X",1,0)</f>
        <v>0</v>
      </c>
      <c r="X663" s="20">
        <f t="shared" si="53"/>
        <v>0</v>
      </c>
      <c r="Y663" s="20">
        <f t="shared" si="53"/>
        <v>0</v>
      </c>
    </row>
    <row r="664" spans="1:25" ht="15" customHeight="1">
      <c r="A664" s="16"/>
      <c r="B664" s="15"/>
      <c r="C664" s="107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si="53"/>
        <v>0</v>
      </c>
      <c r="X664" s="20">
        <f t="shared" si="53"/>
        <v>0</v>
      </c>
      <c r="Y664" s="20">
        <f t="shared" si="53"/>
        <v>0</v>
      </c>
    </row>
    <row r="665" spans="1:25" ht="15" customHeight="1">
      <c r="A665" s="16"/>
      <c r="B665" s="15"/>
      <c r="C665" s="107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>
      <c r="A666" s="16"/>
      <c r="B666" s="15"/>
      <c r="C666" s="107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>
      <c r="A667" s="16"/>
      <c r="B667" s="15"/>
      <c r="C667" s="107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>
      <c r="A668" s="16"/>
      <c r="B668" s="15"/>
      <c r="C668" s="107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>
      <c r="A669" s="16"/>
      <c r="B669" s="15"/>
      <c r="C669" s="107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>
      <c r="A670" s="16"/>
      <c r="B670" s="15"/>
      <c r="C670" s="107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>
      <c r="A671" s="16"/>
      <c r="B671" s="15"/>
      <c r="C671" s="107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>
      <c r="A672" s="16"/>
      <c r="B672" s="15"/>
      <c r="C672" s="107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>
      <c r="A673" s="16"/>
      <c r="B673" s="15"/>
      <c r="C673" s="107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>
      <c r="A674" s="16"/>
      <c r="B674" s="15"/>
      <c r="C674" s="107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>
      <c r="A675" s="16"/>
      <c r="B675" s="15"/>
      <c r="C675" s="107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>
      <c r="A676" s="16"/>
      <c r="B676" s="15"/>
      <c r="C676" s="107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>
      <c r="A677" s="16"/>
      <c r="B677" s="15"/>
      <c r="C677" s="107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>
      <c r="A678" s="16"/>
      <c r="B678" s="15"/>
      <c r="C678" s="107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>
      <c r="A679" s="16"/>
      <c r="B679" s="15"/>
      <c r="C679" s="107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>
      <c r="A680" s="16"/>
      <c r="B680" s="15"/>
      <c r="C680" s="107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>
      <c r="A681" s="16"/>
      <c r="B681" s="15"/>
      <c r="C681" s="107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>
      <c r="A682" s="16"/>
      <c r="B682" s="15"/>
      <c r="C682" s="107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>
      <c r="A683" s="16"/>
      <c r="B683" s="15"/>
      <c r="C683" s="107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>
      <c r="A684" s="16"/>
      <c r="B684" s="15"/>
      <c r="C684" s="107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>
      <c r="A685" s="16"/>
      <c r="B685" s="15"/>
      <c r="C685" s="107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>
      <c r="A686" s="16"/>
      <c r="B686" s="15"/>
      <c r="C686" s="107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>
      <c r="A687" s="16"/>
      <c r="B687" s="15"/>
      <c r="C687" s="107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>
      <c r="A688" s="16"/>
      <c r="B688" s="15"/>
      <c r="C688" s="107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>
      <c r="A689" s="16"/>
      <c r="B689" s="15"/>
      <c r="C689" s="107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>
      <c r="A690" s="16"/>
      <c r="B690" s="15"/>
      <c r="C690" s="107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>
      <c r="A691" s="16"/>
      <c r="B691" s="15"/>
      <c r="C691" s="107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>
      <c r="A692" s="16"/>
      <c r="B692" s="15"/>
      <c r="C692" s="107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>
      <c r="A693" s="16"/>
      <c r="B693" s="15"/>
      <c r="C693" s="107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>
      <c r="A694" s="16"/>
      <c r="B694" s="15"/>
      <c r="C694" s="107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>
      <c r="A695" s="16"/>
      <c r="B695" s="15"/>
      <c r="C695" s="107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>
      <c r="A696" s="16"/>
      <c r="B696" s="15"/>
      <c r="C696" s="107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>
      <c r="A697" s="16"/>
      <c r="B697" s="15"/>
      <c r="C697" s="107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>
      <c r="A698" s="16"/>
      <c r="B698" s="15"/>
      <c r="C698" s="107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>
      <c r="A699" s="16"/>
      <c r="B699" s="15"/>
      <c r="C699" s="107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>
      <c r="A700" s="16"/>
      <c r="B700" s="15"/>
      <c r="C700" s="107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>
      <c r="A701" s="16"/>
      <c r="B701" s="15"/>
      <c r="C701" s="107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>
      <c r="A702" s="16"/>
      <c r="B702" s="15"/>
      <c r="C702" s="107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>
      <c r="A703" s="16"/>
      <c r="B703" s="15"/>
      <c r="C703" s="107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>
      <c r="A704" s="16"/>
      <c r="B704" s="15"/>
      <c r="C704" s="107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>
      <c r="A705" s="16"/>
      <c r="B705" s="15"/>
      <c r="C705" s="107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>
      <c r="A706" s="16"/>
      <c r="B706" s="15"/>
      <c r="C706" s="107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>
      <c r="A707" s="16"/>
      <c r="B707" s="15"/>
      <c r="C707" s="107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>
      <c r="A708" s="16"/>
      <c r="B708" s="15"/>
      <c r="C708" s="107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>
      <c r="A709" s="16"/>
      <c r="B709" s="15"/>
      <c r="C709" s="107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>
      <c r="A710" s="16"/>
      <c r="B710" s="15"/>
      <c r="C710" s="107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>
      <c r="A711" s="16"/>
      <c r="B711" s="15"/>
      <c r="C711" s="107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>
      <c r="A712" s="16"/>
      <c r="B712" s="15"/>
      <c r="C712" s="107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>
      <c r="A713" s="16"/>
      <c r="B713" s="15"/>
      <c r="C713" s="107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>
      <c r="A714" s="16"/>
      <c r="B714" s="15"/>
      <c r="C714" s="107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>
      <c r="A715" s="16"/>
      <c r="B715" s="15"/>
      <c r="C715" s="107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>
      <c r="A716" s="16"/>
      <c r="B716" s="15"/>
      <c r="C716" s="107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>
      <c r="A717" s="16"/>
      <c r="B717" s="15"/>
      <c r="C717" s="107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>
      <c r="A718" s="16"/>
      <c r="B718" s="15"/>
      <c r="C718" s="107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>
      <c r="A719" s="16"/>
      <c r="B719" s="15"/>
      <c r="C719" s="107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>
      <c r="A720" s="16"/>
      <c r="B720" s="15"/>
      <c r="C720" s="107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>
      <c r="A721" s="16"/>
      <c r="B721" s="15"/>
      <c r="C721" s="107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>
      <c r="A722" s="16"/>
      <c r="B722" s="15"/>
      <c r="C722" s="107"/>
      <c r="D722" s="14"/>
      <c r="E722" s="14"/>
      <c r="F722" s="14"/>
      <c r="G722" s="14"/>
      <c r="H722" s="14"/>
      <c r="I722" s="21" t="str">
        <f t="shared" si="50"/>
        <v/>
      </c>
      <c r="J722" s="21" t="str">
        <f t="shared" si="51"/>
        <v/>
      </c>
      <c r="K722" s="21" t="str">
        <f t="shared" si="52"/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>
      <c r="A723" s="16"/>
      <c r="B723" s="15"/>
      <c r="C723" s="107"/>
      <c r="D723" s="14"/>
      <c r="E723" s="14"/>
      <c r="F723" s="14"/>
      <c r="G723" s="14"/>
      <c r="H723" s="14"/>
      <c r="I723" s="21" t="str">
        <f t="shared" si="50"/>
        <v/>
      </c>
      <c r="J723" s="21" t="str">
        <f t="shared" si="51"/>
        <v/>
      </c>
      <c r="K723" s="21" t="str">
        <f t="shared" si="52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si="53"/>
        <v>0</v>
      </c>
      <c r="X723" s="20">
        <f t="shared" si="53"/>
        <v>0</v>
      </c>
      <c r="Y723" s="20">
        <f t="shared" si="53"/>
        <v>0</v>
      </c>
    </row>
    <row r="724" spans="1:25" ht="15" customHeight="1">
      <c r="A724" s="16"/>
      <c r="B724" s="15"/>
      <c r="C724" s="107"/>
      <c r="D724" s="14"/>
      <c r="E724" s="14"/>
      <c r="F724" s="14"/>
      <c r="G724" s="14"/>
      <c r="H724" s="14"/>
      <c r="I724" s="21" t="str">
        <f t="shared" si="50"/>
        <v/>
      </c>
      <c r="J724" s="21" t="str">
        <f t="shared" si="51"/>
        <v/>
      </c>
      <c r="K724" s="21" t="str">
        <f t="shared" si="52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si="53"/>
        <v>0</v>
      </c>
      <c r="X724" s="20">
        <f t="shared" si="53"/>
        <v>0</v>
      </c>
      <c r="Y724" s="20">
        <f t="shared" si="53"/>
        <v>0</v>
      </c>
    </row>
    <row r="725" spans="1:25" ht="15" customHeight="1">
      <c r="A725" s="16"/>
      <c r="B725" s="15"/>
      <c r="C725" s="107"/>
      <c r="D725" s="14"/>
      <c r="E725" s="14"/>
      <c r="F725" s="14"/>
      <c r="G725" s="14"/>
      <c r="H725" s="14"/>
      <c r="I725" s="21" t="str">
        <f t="shared" si="50"/>
        <v/>
      </c>
      <c r="J725" s="21" t="str">
        <f t="shared" si="51"/>
        <v/>
      </c>
      <c r="K725" s="21" t="str">
        <f t="shared" si="52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3"/>
        <v>0</v>
      </c>
      <c r="X725" s="20">
        <f t="shared" si="53"/>
        <v>0</v>
      </c>
      <c r="Y725" s="20">
        <f t="shared" si="53"/>
        <v>0</v>
      </c>
    </row>
    <row r="726" spans="1:25" ht="15" customHeight="1">
      <c r="A726" s="16"/>
      <c r="B726" s="15"/>
      <c r="C726" s="107"/>
      <c r="D726" s="14"/>
      <c r="E726" s="14"/>
      <c r="F726" s="14"/>
      <c r="G726" s="14"/>
      <c r="H726" s="14"/>
      <c r="I726" s="21" t="str">
        <f t="shared" ref="I726:I789" si="54">IF(D726=EE,IF(OR(AND(E726&gt;-1,E726&lt;2,G726&gt;0,G726&lt;16),AND(E726&gt;1,E726&lt;3,G726&gt;0,G726&lt;5)),"X",""),IF(OR(AND(E726&gt;-1,E726&lt;2,G726&gt;0,G726&lt;20),AND(E726&gt;1,E726&lt;4,G726&gt;0,G726&lt;6)),"X",""))</f>
        <v/>
      </c>
      <c r="J726" s="21" t="str">
        <f t="shared" ref="J726:J789" si="55">IF(D726=EE,IF(OR(AND(E726&gt;-1,E726&lt;2,G726&gt;15),AND(E726&gt;1,E726&lt;3,G726&gt;4,G726&lt;16),AND(E726&gt;2,G726&gt;0,G726&lt;5)),"X",""),IF(OR(AND(E726&gt;-1,E726&lt;2,G726&gt;19),AND(E726&gt;1,E726&lt;4,G726&gt;5,G726&lt;20),AND(E726&gt;3,G726&gt;0,G726&lt;6)),"X",""))</f>
        <v/>
      </c>
      <c r="K726" s="21" t="str">
        <f t="shared" ref="K726:K789" si="56">IF(D726=EE,IF(OR(AND(E726&gt;1,E726&lt;3,G726&gt;15),AND(E726&gt;2,G726&gt;4)),"X",""),IF(OR(AND(E726&gt;1,E726&lt;4,G726&gt;19),AND(E726&gt;3,G726&gt;5)),"X",""))</f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3"/>
        <v>0</v>
      </c>
      <c r="X726" s="20">
        <f t="shared" si="53"/>
        <v>0</v>
      </c>
      <c r="Y726" s="20">
        <f t="shared" si="53"/>
        <v>0</v>
      </c>
    </row>
    <row r="727" spans="1:25" ht="15" customHeight="1">
      <c r="A727" s="16"/>
      <c r="B727" s="15"/>
      <c r="C727" s="107"/>
      <c r="D727" s="14"/>
      <c r="E727" s="14"/>
      <c r="F727" s="14"/>
      <c r="G727" s="14"/>
      <c r="H727" s="14"/>
      <c r="I727" s="21" t="str">
        <f t="shared" si="54"/>
        <v/>
      </c>
      <c r="J727" s="21" t="str">
        <f t="shared" si="55"/>
        <v/>
      </c>
      <c r="K727" s="21" t="str">
        <f t="shared" si="56"/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ref="W727:Y790" si="57">IF(I727="X",1,0)</f>
        <v>0</v>
      </c>
      <c r="X727" s="20">
        <f t="shared" si="57"/>
        <v>0</v>
      </c>
      <c r="Y727" s="20">
        <f t="shared" si="57"/>
        <v>0</v>
      </c>
    </row>
    <row r="728" spans="1:25" ht="15" customHeight="1">
      <c r="A728" s="16"/>
      <c r="B728" s="15"/>
      <c r="C728" s="107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si="57"/>
        <v>0</v>
      </c>
      <c r="X728" s="20">
        <f t="shared" si="57"/>
        <v>0</v>
      </c>
      <c r="Y728" s="20">
        <f t="shared" si="57"/>
        <v>0</v>
      </c>
    </row>
    <row r="729" spans="1:25" ht="15" customHeight="1">
      <c r="A729" s="16"/>
      <c r="B729" s="15"/>
      <c r="C729" s="107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>
      <c r="A730" s="16"/>
      <c r="B730" s="15"/>
      <c r="C730" s="107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>
      <c r="A731" s="16"/>
      <c r="B731" s="15"/>
      <c r="C731" s="107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>
      <c r="A732" s="16"/>
      <c r="B732" s="15"/>
      <c r="C732" s="107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>
      <c r="A733" s="16"/>
      <c r="B733" s="15"/>
      <c r="C733" s="107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>
      <c r="A734" s="16"/>
      <c r="B734" s="15"/>
      <c r="C734" s="107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>
      <c r="A735" s="16"/>
      <c r="B735" s="15"/>
      <c r="C735" s="107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>
      <c r="A736" s="16"/>
      <c r="B736" s="15"/>
      <c r="C736" s="107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>
      <c r="A737" s="16"/>
      <c r="B737" s="15"/>
      <c r="C737" s="107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>
      <c r="A738" s="16"/>
      <c r="B738" s="15"/>
      <c r="C738" s="107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>
      <c r="A739" s="16"/>
      <c r="B739" s="15"/>
      <c r="C739" s="107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>
      <c r="A740" s="16"/>
      <c r="B740" s="15"/>
      <c r="C740" s="107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>
      <c r="A741" s="16"/>
      <c r="B741" s="15"/>
      <c r="C741" s="107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>
      <c r="A742" s="16"/>
      <c r="B742" s="15"/>
      <c r="C742" s="107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>
      <c r="A743" s="16"/>
      <c r="B743" s="15"/>
      <c r="C743" s="107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>
      <c r="A744" s="16"/>
      <c r="B744" s="15"/>
      <c r="C744" s="107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>
      <c r="A745" s="16"/>
      <c r="B745" s="15"/>
      <c r="C745" s="107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>
      <c r="A746" s="16"/>
      <c r="B746" s="15"/>
      <c r="C746" s="107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>
      <c r="A747" s="16"/>
      <c r="B747" s="15"/>
      <c r="C747" s="107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>
      <c r="A748" s="16"/>
      <c r="B748" s="15"/>
      <c r="C748" s="107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>
      <c r="A749" s="16"/>
      <c r="B749" s="15"/>
      <c r="C749" s="107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>
      <c r="A750" s="16"/>
      <c r="B750" s="15"/>
      <c r="C750" s="107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>
      <c r="A751" s="16"/>
      <c r="B751" s="15"/>
      <c r="C751" s="107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>
      <c r="A752" s="16"/>
      <c r="B752" s="15"/>
      <c r="C752" s="107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>
      <c r="A753" s="16"/>
      <c r="B753" s="15"/>
      <c r="C753" s="107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>
      <c r="A754" s="16"/>
      <c r="B754" s="15"/>
      <c r="C754" s="107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>
      <c r="A755" s="16"/>
      <c r="B755" s="15"/>
      <c r="C755" s="107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>
      <c r="A756" s="16"/>
      <c r="B756" s="15"/>
      <c r="C756" s="107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>
      <c r="A757" s="16"/>
      <c r="B757" s="15"/>
      <c r="C757" s="107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>
      <c r="A758" s="16"/>
      <c r="B758" s="15"/>
      <c r="C758" s="107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>
      <c r="A759" s="16"/>
      <c r="B759" s="15"/>
      <c r="C759" s="107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>
      <c r="A760" s="16"/>
      <c r="B760" s="15"/>
      <c r="C760" s="107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>
      <c r="A761" s="16"/>
      <c r="B761" s="15"/>
      <c r="C761" s="107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>
      <c r="A762" s="16"/>
      <c r="B762" s="15"/>
      <c r="C762" s="107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>
      <c r="A763" s="16"/>
      <c r="B763" s="15"/>
      <c r="C763" s="107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>
      <c r="A764" s="16"/>
      <c r="B764" s="15"/>
      <c r="C764" s="107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>
      <c r="A765" s="16"/>
      <c r="B765" s="15"/>
      <c r="C765" s="107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>
      <c r="A766" s="16"/>
      <c r="B766" s="15"/>
      <c r="C766" s="107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>
      <c r="A767" s="16"/>
      <c r="B767" s="15"/>
      <c r="C767" s="107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>
      <c r="A768" s="16"/>
      <c r="B768" s="15"/>
      <c r="C768" s="107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>
      <c r="A769" s="16"/>
      <c r="B769" s="15"/>
      <c r="C769" s="107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>
      <c r="A770" s="16"/>
      <c r="B770" s="15"/>
      <c r="C770" s="107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>
      <c r="A771" s="16"/>
      <c r="B771" s="15"/>
      <c r="C771" s="107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>
      <c r="A772" s="16"/>
      <c r="B772" s="15"/>
      <c r="C772" s="107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>
      <c r="A773" s="16"/>
      <c r="B773" s="15"/>
      <c r="C773" s="107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>
      <c r="A774" s="16"/>
      <c r="B774" s="15"/>
      <c r="C774" s="107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>
      <c r="A775" s="16"/>
      <c r="B775" s="15"/>
      <c r="C775" s="107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>
      <c r="A776" s="16"/>
      <c r="B776" s="15"/>
      <c r="C776" s="107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>
      <c r="A777" s="16"/>
      <c r="B777" s="15"/>
      <c r="C777" s="107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>
      <c r="A778" s="16"/>
      <c r="B778" s="15"/>
      <c r="C778" s="107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>
      <c r="A779" s="16"/>
      <c r="B779" s="15"/>
      <c r="C779" s="107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>
      <c r="A780" s="16"/>
      <c r="B780" s="15"/>
      <c r="C780" s="107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>
      <c r="A781" s="16"/>
      <c r="B781" s="15"/>
      <c r="C781" s="107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>
      <c r="A782" s="16"/>
      <c r="B782" s="15"/>
      <c r="C782" s="107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>
      <c r="A783" s="16"/>
      <c r="B783" s="15"/>
      <c r="C783" s="107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>
      <c r="A784" s="16"/>
      <c r="B784" s="15"/>
      <c r="C784" s="107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>
      <c r="A785" s="16"/>
      <c r="B785" s="15"/>
      <c r="C785" s="107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>
      <c r="A786" s="16"/>
      <c r="B786" s="15"/>
      <c r="C786" s="107"/>
      <c r="D786" s="14"/>
      <c r="E786" s="14"/>
      <c r="F786" s="14"/>
      <c r="G786" s="14"/>
      <c r="H786" s="14"/>
      <c r="I786" s="21" t="str">
        <f t="shared" si="54"/>
        <v/>
      </c>
      <c r="J786" s="21" t="str">
        <f t="shared" si="55"/>
        <v/>
      </c>
      <c r="K786" s="21" t="str">
        <f t="shared" si="56"/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>
      <c r="A787" s="16"/>
      <c r="B787" s="15"/>
      <c r="C787" s="107"/>
      <c r="D787" s="14"/>
      <c r="E787" s="14"/>
      <c r="F787" s="14"/>
      <c r="G787" s="14"/>
      <c r="H787" s="14"/>
      <c r="I787" s="21" t="str">
        <f t="shared" si="54"/>
        <v/>
      </c>
      <c r="J787" s="21" t="str">
        <f t="shared" si="55"/>
        <v/>
      </c>
      <c r="K787" s="21" t="str">
        <f t="shared" si="56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si="57"/>
        <v>0</v>
      </c>
      <c r="X787" s="20">
        <f t="shared" si="57"/>
        <v>0</v>
      </c>
      <c r="Y787" s="20">
        <f t="shared" si="57"/>
        <v>0</v>
      </c>
    </row>
    <row r="788" spans="1:25" ht="15" customHeight="1">
      <c r="A788" s="16"/>
      <c r="B788" s="15"/>
      <c r="C788" s="107"/>
      <c r="D788" s="14"/>
      <c r="E788" s="14"/>
      <c r="F788" s="14"/>
      <c r="G788" s="14"/>
      <c r="H788" s="14"/>
      <c r="I788" s="21" t="str">
        <f t="shared" si="54"/>
        <v/>
      </c>
      <c r="J788" s="21" t="str">
        <f t="shared" si="55"/>
        <v/>
      </c>
      <c r="K788" s="21" t="str">
        <f t="shared" si="56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si="57"/>
        <v>0</v>
      </c>
      <c r="X788" s="20">
        <f t="shared" si="57"/>
        <v>0</v>
      </c>
      <c r="Y788" s="20">
        <f t="shared" si="57"/>
        <v>0</v>
      </c>
    </row>
    <row r="789" spans="1:25" ht="15" customHeight="1">
      <c r="A789" s="16"/>
      <c r="B789" s="15"/>
      <c r="C789" s="107"/>
      <c r="D789" s="14"/>
      <c r="E789" s="14"/>
      <c r="F789" s="14"/>
      <c r="G789" s="14"/>
      <c r="H789" s="14"/>
      <c r="I789" s="21" t="str">
        <f t="shared" si="54"/>
        <v/>
      </c>
      <c r="J789" s="21" t="str">
        <f t="shared" si="55"/>
        <v/>
      </c>
      <c r="K789" s="21" t="str">
        <f t="shared" si="56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57"/>
        <v>0</v>
      </c>
      <c r="X789" s="20">
        <f t="shared" si="57"/>
        <v>0</v>
      </c>
      <c r="Y789" s="20">
        <f t="shared" si="57"/>
        <v>0</v>
      </c>
    </row>
    <row r="790" spans="1:25" ht="15" customHeight="1">
      <c r="A790" s="16"/>
      <c r="B790" s="15"/>
      <c r="C790" s="107"/>
      <c r="D790" s="14"/>
      <c r="E790" s="14"/>
      <c r="F790" s="14"/>
      <c r="G790" s="14"/>
      <c r="H790" s="14"/>
      <c r="I790" s="21" t="str">
        <f t="shared" ref="I790:I853" si="58">IF(D790=EE,IF(OR(AND(E790&gt;-1,E790&lt;2,G790&gt;0,G790&lt;16),AND(E790&gt;1,E790&lt;3,G790&gt;0,G790&lt;5)),"X",""),IF(OR(AND(E790&gt;-1,E790&lt;2,G790&gt;0,G790&lt;20),AND(E790&gt;1,E790&lt;4,G790&gt;0,G790&lt;6)),"X",""))</f>
        <v/>
      </c>
      <c r="J790" s="21" t="str">
        <f t="shared" ref="J790:J853" si="59">IF(D790=EE,IF(OR(AND(E790&gt;-1,E790&lt;2,G790&gt;15),AND(E790&gt;1,E790&lt;3,G790&gt;4,G790&lt;16),AND(E790&gt;2,G790&gt;0,G790&lt;5)),"X",""),IF(OR(AND(E790&gt;-1,E790&lt;2,G790&gt;19),AND(E790&gt;1,E790&lt;4,G790&gt;5,G790&lt;20),AND(E790&gt;3,G790&gt;0,G790&lt;6)),"X",""))</f>
        <v/>
      </c>
      <c r="K790" s="21" t="str">
        <f t="shared" ref="K790:K853" si="60">IF(D790=EE,IF(OR(AND(E790&gt;1,E790&lt;3,G790&gt;15),AND(E790&gt;2,G790&gt;4)),"X",""),IF(OR(AND(E790&gt;1,E790&lt;4,G790&gt;19),AND(E790&gt;3,G790&gt;5)),"X",""))</f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57"/>
        <v>0</v>
      </c>
      <c r="X790" s="20">
        <f t="shared" si="57"/>
        <v>0</v>
      </c>
      <c r="Y790" s="20">
        <f t="shared" si="57"/>
        <v>0</v>
      </c>
    </row>
    <row r="791" spans="1:25" ht="15" customHeight="1">
      <c r="A791" s="16"/>
      <c r="B791" s="15"/>
      <c r="C791" s="107"/>
      <c r="D791" s="14"/>
      <c r="E791" s="14"/>
      <c r="F791" s="14"/>
      <c r="G791" s="14"/>
      <c r="H791" s="14"/>
      <c r="I791" s="21" t="str">
        <f t="shared" si="58"/>
        <v/>
      </c>
      <c r="J791" s="21" t="str">
        <f t="shared" si="59"/>
        <v/>
      </c>
      <c r="K791" s="21" t="str">
        <f t="shared" si="60"/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ref="W791:Y854" si="61">IF(I791="X",1,0)</f>
        <v>0</v>
      </c>
      <c r="X791" s="20">
        <f t="shared" si="61"/>
        <v>0</v>
      </c>
      <c r="Y791" s="20">
        <f t="shared" si="61"/>
        <v>0</v>
      </c>
    </row>
    <row r="792" spans="1:25" ht="15" customHeight="1">
      <c r="A792" s="16"/>
      <c r="B792" s="15"/>
      <c r="C792" s="107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si="61"/>
        <v>0</v>
      </c>
      <c r="X792" s="20">
        <f t="shared" si="61"/>
        <v>0</v>
      </c>
      <c r="Y792" s="20">
        <f t="shared" si="61"/>
        <v>0</v>
      </c>
    </row>
    <row r="793" spans="1:25" ht="15" customHeight="1">
      <c r="A793" s="16"/>
      <c r="B793" s="15"/>
      <c r="C793" s="107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>
      <c r="A794" s="16"/>
      <c r="B794" s="15"/>
      <c r="C794" s="107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>
      <c r="A795" s="16"/>
      <c r="B795" s="15"/>
      <c r="C795" s="107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>
      <c r="A796" s="16"/>
      <c r="B796" s="15"/>
      <c r="C796" s="107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>
      <c r="A797" s="16"/>
      <c r="B797" s="15"/>
      <c r="C797" s="107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>
      <c r="A798" s="16"/>
      <c r="B798" s="15"/>
      <c r="C798" s="107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>
      <c r="A799" s="16"/>
      <c r="B799" s="15"/>
      <c r="C799" s="107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>
      <c r="A800" s="16"/>
      <c r="B800" s="15"/>
      <c r="C800" s="107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>
      <c r="A801" s="16"/>
      <c r="B801" s="15"/>
      <c r="C801" s="107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>
      <c r="A802" s="16"/>
      <c r="B802" s="15"/>
      <c r="C802" s="107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>
      <c r="A803" s="16"/>
      <c r="B803" s="15"/>
      <c r="C803" s="107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>
      <c r="A804" s="16"/>
      <c r="B804" s="15"/>
      <c r="C804" s="107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>
      <c r="A805" s="16"/>
      <c r="B805" s="15"/>
      <c r="C805" s="107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>
      <c r="A806" s="16"/>
      <c r="B806" s="15"/>
      <c r="C806" s="107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>
      <c r="A807" s="16"/>
      <c r="B807" s="15"/>
      <c r="C807" s="107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>
      <c r="A808" s="16"/>
      <c r="B808" s="15"/>
      <c r="C808" s="107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>
      <c r="A809" s="16"/>
      <c r="B809" s="15"/>
      <c r="C809" s="107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>
      <c r="A810" s="16"/>
      <c r="B810" s="15"/>
      <c r="C810" s="107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>
      <c r="A811" s="16"/>
      <c r="B811" s="15"/>
      <c r="C811" s="107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>
      <c r="A812" s="16"/>
      <c r="B812" s="15"/>
      <c r="C812" s="107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>
      <c r="A813" s="16"/>
      <c r="B813" s="15"/>
      <c r="C813" s="107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>
      <c r="A814" s="16"/>
      <c r="B814" s="15"/>
      <c r="C814" s="107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>
      <c r="A815" s="16"/>
      <c r="B815" s="15"/>
      <c r="C815" s="107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>
      <c r="A816" s="16"/>
      <c r="B816" s="15"/>
      <c r="C816" s="107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>
      <c r="A817" s="16"/>
      <c r="B817" s="15"/>
      <c r="C817" s="107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>
      <c r="A818" s="16"/>
      <c r="B818" s="15"/>
      <c r="C818" s="107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>
      <c r="A819" s="16"/>
      <c r="B819" s="15"/>
      <c r="C819" s="107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>
      <c r="A820" s="16"/>
      <c r="B820" s="15"/>
      <c r="C820" s="107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>
      <c r="A821" s="16"/>
      <c r="B821" s="15"/>
      <c r="C821" s="107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>
      <c r="A822" s="16"/>
      <c r="B822" s="15"/>
      <c r="C822" s="107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>
      <c r="A823" s="16"/>
      <c r="B823" s="15"/>
      <c r="C823" s="107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>
      <c r="A824" s="16"/>
      <c r="B824" s="15"/>
      <c r="C824" s="107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>
      <c r="A825" s="16"/>
      <c r="B825" s="15"/>
      <c r="C825" s="107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>
      <c r="A826" s="16"/>
      <c r="B826" s="15"/>
      <c r="C826" s="107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>
      <c r="A827" s="16"/>
      <c r="B827" s="15"/>
      <c r="C827" s="107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>
      <c r="A828" s="16"/>
      <c r="B828" s="15"/>
      <c r="C828" s="107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>
      <c r="A829" s="16"/>
      <c r="B829" s="15"/>
      <c r="C829" s="107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>
      <c r="A830" s="16"/>
      <c r="B830" s="15"/>
      <c r="C830" s="107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>
      <c r="A831" s="16"/>
      <c r="B831" s="15"/>
      <c r="C831" s="107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>
      <c r="A832" s="16"/>
      <c r="B832" s="15"/>
      <c r="C832" s="107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>
      <c r="A833" s="16"/>
      <c r="B833" s="15"/>
      <c r="C833" s="107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>
      <c r="A834" s="16"/>
      <c r="B834" s="15"/>
      <c r="C834" s="107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>
      <c r="A835" s="16"/>
      <c r="B835" s="15"/>
      <c r="C835" s="107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>
      <c r="A836" s="16"/>
      <c r="B836" s="15"/>
      <c r="C836" s="107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>
      <c r="A837" s="16"/>
      <c r="B837" s="15"/>
      <c r="C837" s="107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>
      <c r="A838" s="16"/>
      <c r="B838" s="15"/>
      <c r="C838" s="107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>
      <c r="A839" s="16"/>
      <c r="B839" s="15"/>
      <c r="C839" s="107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>
      <c r="A840" s="16"/>
      <c r="B840" s="15"/>
      <c r="C840" s="107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>
      <c r="A841" s="16"/>
      <c r="B841" s="15"/>
      <c r="C841" s="107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>
      <c r="A842" s="16"/>
      <c r="B842" s="15"/>
      <c r="C842" s="107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>
      <c r="A843" s="16"/>
      <c r="B843" s="15"/>
      <c r="C843" s="107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>
      <c r="A844" s="16"/>
      <c r="B844" s="15"/>
      <c r="C844" s="107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>
      <c r="A845" s="16"/>
      <c r="B845" s="15"/>
      <c r="C845" s="107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>
      <c r="A846" s="16"/>
      <c r="B846" s="15"/>
      <c r="C846" s="107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>
      <c r="A847" s="16"/>
      <c r="B847" s="15"/>
      <c r="C847" s="107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>
      <c r="A848" s="16"/>
      <c r="B848" s="15"/>
      <c r="C848" s="107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>
      <c r="A849" s="16"/>
      <c r="B849" s="15"/>
      <c r="C849" s="107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>
      <c r="A850" s="16"/>
      <c r="B850" s="15"/>
      <c r="C850" s="107"/>
      <c r="D850" s="14"/>
      <c r="E850" s="14"/>
      <c r="F850" s="14"/>
      <c r="G850" s="14"/>
      <c r="H850" s="14"/>
      <c r="I850" s="21" t="str">
        <f t="shared" si="58"/>
        <v/>
      </c>
      <c r="J850" s="21" t="str">
        <f t="shared" si="59"/>
        <v/>
      </c>
      <c r="K850" s="21" t="str">
        <f t="shared" si="60"/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>
      <c r="A851" s="16"/>
      <c r="B851" s="15"/>
      <c r="C851" s="107"/>
      <c r="D851" s="14"/>
      <c r="E851" s="14"/>
      <c r="F851" s="14"/>
      <c r="G851" s="14"/>
      <c r="H851" s="14"/>
      <c r="I851" s="21" t="str">
        <f t="shared" si="58"/>
        <v/>
      </c>
      <c r="J851" s="21" t="str">
        <f t="shared" si="59"/>
        <v/>
      </c>
      <c r="K851" s="21" t="str">
        <f t="shared" si="60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si="61"/>
        <v>0</v>
      </c>
      <c r="X851" s="20">
        <f t="shared" si="61"/>
        <v>0</v>
      </c>
      <c r="Y851" s="20">
        <f t="shared" si="61"/>
        <v>0</v>
      </c>
    </row>
    <row r="852" spans="1:25" ht="15" customHeight="1">
      <c r="A852" s="16"/>
      <c r="B852" s="15"/>
      <c r="C852" s="107"/>
      <c r="D852" s="14"/>
      <c r="E852" s="14"/>
      <c r="F852" s="14"/>
      <c r="G852" s="14"/>
      <c r="H852" s="14"/>
      <c r="I852" s="21" t="str">
        <f t="shared" si="58"/>
        <v/>
      </c>
      <c r="J852" s="21" t="str">
        <f t="shared" si="59"/>
        <v/>
      </c>
      <c r="K852" s="21" t="str">
        <f t="shared" si="60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si="61"/>
        <v>0</v>
      </c>
      <c r="X852" s="20">
        <f t="shared" si="61"/>
        <v>0</v>
      </c>
      <c r="Y852" s="20">
        <f t="shared" si="61"/>
        <v>0</v>
      </c>
    </row>
    <row r="853" spans="1:25" ht="15" customHeight="1">
      <c r="A853" s="16"/>
      <c r="B853" s="15"/>
      <c r="C853" s="107"/>
      <c r="D853" s="14"/>
      <c r="E853" s="14"/>
      <c r="F853" s="14"/>
      <c r="G853" s="14"/>
      <c r="H853" s="14"/>
      <c r="I853" s="21" t="str">
        <f t="shared" si="58"/>
        <v/>
      </c>
      <c r="J853" s="21" t="str">
        <f t="shared" si="59"/>
        <v/>
      </c>
      <c r="K853" s="21" t="str">
        <f t="shared" si="60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1"/>
        <v>0</v>
      </c>
      <c r="X853" s="20">
        <f t="shared" si="61"/>
        <v>0</v>
      </c>
      <c r="Y853" s="20">
        <f t="shared" si="61"/>
        <v>0</v>
      </c>
    </row>
    <row r="854" spans="1:25" ht="15" customHeight="1">
      <c r="A854" s="16"/>
      <c r="B854" s="15"/>
      <c r="C854" s="107"/>
      <c r="D854" s="14"/>
      <c r="E854" s="14"/>
      <c r="F854" s="14"/>
      <c r="G854" s="14"/>
      <c r="H854" s="14"/>
      <c r="I854" s="21" t="str">
        <f t="shared" ref="I854:I917" si="62">IF(D854=EE,IF(OR(AND(E854&gt;-1,E854&lt;2,G854&gt;0,G854&lt;16),AND(E854&gt;1,E854&lt;3,G854&gt;0,G854&lt;5)),"X",""),IF(OR(AND(E854&gt;-1,E854&lt;2,G854&gt;0,G854&lt;20),AND(E854&gt;1,E854&lt;4,G854&gt;0,G854&lt;6)),"X",""))</f>
        <v/>
      </c>
      <c r="J854" s="21" t="str">
        <f t="shared" ref="J854:J917" si="63">IF(D854=EE,IF(OR(AND(E854&gt;-1,E854&lt;2,G854&gt;15),AND(E854&gt;1,E854&lt;3,G854&gt;4,G854&lt;16),AND(E854&gt;2,G854&gt;0,G854&lt;5)),"X",""),IF(OR(AND(E854&gt;-1,E854&lt;2,G854&gt;19),AND(E854&gt;1,E854&lt;4,G854&gt;5,G854&lt;20),AND(E854&gt;3,G854&gt;0,G854&lt;6)),"X",""))</f>
        <v/>
      </c>
      <c r="K854" s="21" t="str">
        <f t="shared" ref="K854:K917" si="64">IF(D854=EE,IF(OR(AND(E854&gt;1,E854&lt;3,G854&gt;15),AND(E854&gt;2,G854&gt;4)),"X",""),IF(OR(AND(E854&gt;1,E854&lt;4,G854&gt;19),AND(E854&gt;3,G854&gt;5)),"X",""))</f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1"/>
        <v>0</v>
      </c>
      <c r="X854" s="20">
        <f t="shared" si="61"/>
        <v>0</v>
      </c>
      <c r="Y854" s="20">
        <f t="shared" si="61"/>
        <v>0</v>
      </c>
    </row>
    <row r="855" spans="1:25" ht="15" customHeight="1">
      <c r="A855" s="16"/>
      <c r="B855" s="15"/>
      <c r="C855" s="107"/>
      <c r="D855" s="14"/>
      <c r="E855" s="14"/>
      <c r="F855" s="14"/>
      <c r="G855" s="14"/>
      <c r="H855" s="14"/>
      <c r="I855" s="21" t="str">
        <f t="shared" si="62"/>
        <v/>
      </c>
      <c r="J855" s="21" t="str">
        <f t="shared" si="63"/>
        <v/>
      </c>
      <c r="K855" s="21" t="str">
        <f t="shared" si="64"/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ref="W855:Y918" si="65">IF(I855="X",1,0)</f>
        <v>0</v>
      </c>
      <c r="X855" s="20">
        <f t="shared" si="65"/>
        <v>0</v>
      </c>
      <c r="Y855" s="20">
        <f t="shared" si="65"/>
        <v>0</v>
      </c>
    </row>
    <row r="856" spans="1:25" ht="15" customHeight="1">
      <c r="A856" s="16"/>
      <c r="B856" s="15"/>
      <c r="C856" s="107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si="65"/>
        <v>0</v>
      </c>
      <c r="X856" s="20">
        <f t="shared" si="65"/>
        <v>0</v>
      </c>
      <c r="Y856" s="20">
        <f t="shared" si="65"/>
        <v>0</v>
      </c>
    </row>
    <row r="857" spans="1:25" ht="15" customHeight="1">
      <c r="A857" s="16"/>
      <c r="B857" s="15"/>
      <c r="C857" s="107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>
      <c r="A858" s="16"/>
      <c r="B858" s="15"/>
      <c r="C858" s="107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>
      <c r="A859" s="16"/>
      <c r="B859" s="15"/>
      <c r="C859" s="107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>
      <c r="A860" s="16"/>
      <c r="B860" s="15"/>
      <c r="C860" s="107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>
      <c r="A861" s="16"/>
      <c r="B861" s="15"/>
      <c r="C861" s="107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>
      <c r="A862" s="16"/>
      <c r="B862" s="15"/>
      <c r="C862" s="107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>
      <c r="A863" s="16"/>
      <c r="B863" s="15"/>
      <c r="C863" s="107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>
      <c r="A864" s="16"/>
      <c r="B864" s="15"/>
      <c r="C864" s="107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>
      <c r="A865" s="16"/>
      <c r="B865" s="15"/>
      <c r="C865" s="107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>
      <c r="A866" s="16"/>
      <c r="B866" s="15"/>
      <c r="C866" s="107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>
      <c r="A867" s="16"/>
      <c r="B867" s="15"/>
      <c r="C867" s="107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>
      <c r="A868" s="16"/>
      <c r="B868" s="15"/>
      <c r="C868" s="107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>
      <c r="A869" s="16"/>
      <c r="B869" s="15"/>
      <c r="C869" s="107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>
      <c r="A870" s="16"/>
      <c r="B870" s="15"/>
      <c r="C870" s="107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>
      <c r="A871" s="16"/>
      <c r="B871" s="15"/>
      <c r="C871" s="107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>
      <c r="A872" s="16"/>
      <c r="B872" s="15"/>
      <c r="C872" s="107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>
      <c r="A873" s="16"/>
      <c r="B873" s="15"/>
      <c r="C873" s="107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>
      <c r="A874" s="16"/>
      <c r="B874" s="15"/>
      <c r="C874" s="107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>
      <c r="A875" s="16"/>
      <c r="B875" s="15"/>
      <c r="C875" s="107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>
      <c r="A876" s="16"/>
      <c r="B876" s="15"/>
      <c r="C876" s="107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>
      <c r="A877" s="16"/>
      <c r="B877" s="15"/>
      <c r="C877" s="107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>
      <c r="A878" s="16"/>
      <c r="B878" s="15"/>
      <c r="C878" s="107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>
      <c r="A879" s="16"/>
      <c r="B879" s="15"/>
      <c r="C879" s="107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>
      <c r="A880" s="16"/>
      <c r="B880" s="15"/>
      <c r="C880" s="107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>
      <c r="A881" s="16"/>
      <c r="B881" s="15"/>
      <c r="C881" s="107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>
      <c r="A882" s="16"/>
      <c r="B882" s="15"/>
      <c r="C882" s="107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>
      <c r="A883" s="16"/>
      <c r="B883" s="15"/>
      <c r="C883" s="107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>
      <c r="A884" s="16"/>
      <c r="B884" s="15"/>
      <c r="C884" s="107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>
      <c r="A885" s="16"/>
      <c r="B885" s="15"/>
      <c r="C885" s="107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>
      <c r="A886" s="16"/>
      <c r="B886" s="15"/>
      <c r="C886" s="107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>
      <c r="A887" s="16"/>
      <c r="B887" s="15"/>
      <c r="C887" s="107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>
      <c r="A888" s="16"/>
      <c r="B888" s="15"/>
      <c r="C888" s="107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>
      <c r="A889" s="16"/>
      <c r="B889" s="15"/>
      <c r="C889" s="107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>
      <c r="A890" s="16"/>
      <c r="B890" s="15"/>
      <c r="C890" s="107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>
      <c r="A891" s="16"/>
      <c r="B891" s="15"/>
      <c r="C891" s="107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>
      <c r="A892" s="16"/>
      <c r="B892" s="15"/>
      <c r="C892" s="107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>
      <c r="A893" s="16"/>
      <c r="B893" s="15"/>
      <c r="C893" s="107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>
      <c r="A894" s="16"/>
      <c r="B894" s="15"/>
      <c r="C894" s="107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>
      <c r="A895" s="16"/>
      <c r="B895" s="15"/>
      <c r="C895" s="107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>
      <c r="A896" s="16"/>
      <c r="B896" s="15"/>
      <c r="C896" s="107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>
      <c r="A897" s="16"/>
      <c r="B897" s="15"/>
      <c r="C897" s="107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>
      <c r="A898" s="16"/>
      <c r="B898" s="15"/>
      <c r="C898" s="107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>
      <c r="A899" s="16"/>
      <c r="B899" s="15"/>
      <c r="C899" s="107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>
      <c r="A900" s="16"/>
      <c r="B900" s="15"/>
      <c r="C900" s="107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>
      <c r="A901" s="16"/>
      <c r="B901" s="15"/>
      <c r="C901" s="107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>
      <c r="A902" s="16"/>
      <c r="B902" s="15"/>
      <c r="C902" s="107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>
      <c r="A903" s="16"/>
      <c r="B903" s="15"/>
      <c r="C903" s="107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>
      <c r="A904" s="16"/>
      <c r="B904" s="15"/>
      <c r="C904" s="107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>
      <c r="A905" s="16"/>
      <c r="B905" s="15"/>
      <c r="C905" s="107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>
      <c r="A906" s="16"/>
      <c r="B906" s="15"/>
      <c r="C906" s="107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>
      <c r="A907" s="16"/>
      <c r="B907" s="15"/>
      <c r="C907" s="107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>
      <c r="A908" s="16"/>
      <c r="B908" s="15"/>
      <c r="C908" s="107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>
      <c r="A909" s="16"/>
      <c r="B909" s="15"/>
      <c r="C909" s="107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>
      <c r="A910" s="16"/>
      <c r="B910" s="15"/>
      <c r="C910" s="107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>
      <c r="A911" s="16"/>
      <c r="B911" s="15"/>
      <c r="C911" s="107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>
      <c r="A912" s="16"/>
      <c r="B912" s="15"/>
      <c r="C912" s="107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>
      <c r="A913" s="16"/>
      <c r="B913" s="15"/>
      <c r="C913" s="107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>
      <c r="A914" s="16"/>
      <c r="B914" s="15"/>
      <c r="C914" s="107"/>
      <c r="D914" s="14"/>
      <c r="E914" s="14"/>
      <c r="F914" s="14"/>
      <c r="G914" s="14"/>
      <c r="H914" s="14"/>
      <c r="I914" s="21" t="str">
        <f t="shared" si="62"/>
        <v/>
      </c>
      <c r="J914" s="21" t="str">
        <f t="shared" si="63"/>
        <v/>
      </c>
      <c r="K914" s="21" t="str">
        <f t="shared" si="64"/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>
      <c r="A915" s="16"/>
      <c r="B915" s="15"/>
      <c r="C915" s="107"/>
      <c r="D915" s="14"/>
      <c r="E915" s="14"/>
      <c r="F915" s="14"/>
      <c r="G915" s="14"/>
      <c r="H915" s="14"/>
      <c r="I915" s="21" t="str">
        <f t="shared" si="62"/>
        <v/>
      </c>
      <c r="J915" s="21" t="str">
        <f t="shared" si="63"/>
        <v/>
      </c>
      <c r="K915" s="21" t="str">
        <f t="shared" si="64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si="65"/>
        <v>0</v>
      </c>
      <c r="X915" s="20">
        <f t="shared" si="65"/>
        <v>0</v>
      </c>
      <c r="Y915" s="20">
        <f t="shared" si="65"/>
        <v>0</v>
      </c>
    </row>
    <row r="916" spans="1:25" ht="15" customHeight="1">
      <c r="A916" s="16"/>
      <c r="B916" s="15"/>
      <c r="C916" s="107"/>
      <c r="D916" s="14"/>
      <c r="E916" s="14"/>
      <c r="F916" s="14"/>
      <c r="G916" s="14"/>
      <c r="H916" s="14"/>
      <c r="I916" s="21" t="str">
        <f t="shared" si="62"/>
        <v/>
      </c>
      <c r="J916" s="21" t="str">
        <f t="shared" si="63"/>
        <v/>
      </c>
      <c r="K916" s="21" t="str">
        <f t="shared" si="64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si="65"/>
        <v>0</v>
      </c>
      <c r="X916" s="20">
        <f t="shared" si="65"/>
        <v>0</v>
      </c>
      <c r="Y916" s="20">
        <f t="shared" si="65"/>
        <v>0</v>
      </c>
    </row>
    <row r="917" spans="1:25" ht="15" customHeight="1">
      <c r="A917" s="16"/>
      <c r="B917" s="15"/>
      <c r="C917" s="107"/>
      <c r="D917" s="14"/>
      <c r="E917" s="14"/>
      <c r="F917" s="14"/>
      <c r="G917" s="14"/>
      <c r="H917" s="14"/>
      <c r="I917" s="21" t="str">
        <f t="shared" si="62"/>
        <v/>
      </c>
      <c r="J917" s="21" t="str">
        <f t="shared" si="63"/>
        <v/>
      </c>
      <c r="K917" s="21" t="str">
        <f t="shared" si="64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5"/>
        <v>0</v>
      </c>
      <c r="X917" s="20">
        <f t="shared" si="65"/>
        <v>0</v>
      </c>
      <c r="Y917" s="20">
        <f t="shared" si="65"/>
        <v>0</v>
      </c>
    </row>
    <row r="918" spans="1:25" ht="15" customHeight="1">
      <c r="A918" s="16"/>
      <c r="B918" s="15"/>
      <c r="C918" s="107"/>
      <c r="D918" s="14"/>
      <c r="E918" s="14"/>
      <c r="F918" s="14"/>
      <c r="G918" s="14"/>
      <c r="H918" s="14"/>
      <c r="I918" s="21" t="str">
        <f t="shared" ref="I918:I952" si="66">IF(D918=EE,IF(OR(AND(E918&gt;-1,E918&lt;2,G918&gt;0,G918&lt;16),AND(E918&gt;1,E918&lt;3,G918&gt;0,G918&lt;5)),"X",""),IF(OR(AND(E918&gt;-1,E918&lt;2,G918&gt;0,G918&lt;20),AND(E918&gt;1,E918&lt;4,G918&gt;0,G918&lt;6)),"X",""))</f>
        <v/>
      </c>
      <c r="J918" s="21" t="str">
        <f t="shared" ref="J918:J952" si="67">IF(D918=EE,IF(OR(AND(E918&gt;-1,E918&lt;2,G918&gt;15),AND(E918&gt;1,E918&lt;3,G918&gt;4,G918&lt;16),AND(E918&gt;2,G918&gt;0,G918&lt;5)),"X",""),IF(OR(AND(E918&gt;-1,E918&lt;2,G918&gt;19),AND(E918&gt;1,E918&lt;4,G918&gt;5,G918&lt;20),AND(E918&gt;3,G918&gt;0,G918&lt;6)),"X",""))</f>
        <v/>
      </c>
      <c r="K918" s="21" t="str">
        <f t="shared" ref="K918:K952" si="68">IF(D918=EE,IF(OR(AND(E918&gt;1,E918&lt;3,G918&gt;15),AND(E918&gt;2,G918&gt;4)),"X",""),IF(OR(AND(E918&gt;1,E918&lt;4,G918&gt;19),AND(E918&gt;3,G918&gt;5)),"X",""))</f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5"/>
        <v>0</v>
      </c>
      <c r="X918" s="20">
        <f t="shared" si="65"/>
        <v>0</v>
      </c>
      <c r="Y918" s="20">
        <f t="shared" si="65"/>
        <v>0</v>
      </c>
    </row>
    <row r="919" spans="1:25" ht="15" customHeight="1">
      <c r="A919" s="16"/>
      <c r="B919" s="15"/>
      <c r="C919" s="107"/>
      <c r="D919" s="14"/>
      <c r="E919" s="14"/>
      <c r="F919" s="14"/>
      <c r="G919" s="14"/>
      <c r="H919" s="14"/>
      <c r="I919" s="21" t="str">
        <f t="shared" si="66"/>
        <v/>
      </c>
      <c r="J919" s="21" t="str">
        <f t="shared" si="67"/>
        <v/>
      </c>
      <c r="K919" s="21" t="str">
        <f t="shared" si="68"/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ref="W919:Y952" si="69">IF(I919="X",1,0)</f>
        <v>0</v>
      </c>
      <c r="X919" s="20">
        <f t="shared" si="69"/>
        <v>0</v>
      </c>
      <c r="Y919" s="20">
        <f t="shared" si="69"/>
        <v>0</v>
      </c>
    </row>
    <row r="920" spans="1:25" ht="15" customHeight="1">
      <c r="A920" s="16"/>
      <c r="B920" s="15"/>
      <c r="C920" s="107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si="69"/>
        <v>0</v>
      </c>
      <c r="X920" s="20">
        <f t="shared" si="69"/>
        <v>0</v>
      </c>
      <c r="Y920" s="20">
        <f t="shared" si="69"/>
        <v>0</v>
      </c>
    </row>
    <row r="921" spans="1:25" ht="15" customHeight="1">
      <c r="A921" s="16"/>
      <c r="B921" s="15"/>
      <c r="C921" s="107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>
      <c r="A922" s="16"/>
      <c r="B922" s="15"/>
      <c r="C922" s="107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>
      <c r="A923" s="16"/>
      <c r="B923" s="15"/>
      <c r="C923" s="107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>
      <c r="A924" s="16"/>
      <c r="B924" s="15"/>
      <c r="C924" s="107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>
      <c r="A925" s="16"/>
      <c r="B925" s="15"/>
      <c r="C925" s="107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>
      <c r="A926" s="16"/>
      <c r="B926" s="15"/>
      <c r="C926" s="107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>
      <c r="A927" s="16"/>
      <c r="B927" s="15"/>
      <c r="C927" s="107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>
      <c r="A928" s="16"/>
      <c r="B928" s="15"/>
      <c r="C928" s="107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>
      <c r="A929" s="16"/>
      <c r="B929" s="15"/>
      <c r="C929" s="107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>
      <c r="A930" s="16"/>
      <c r="B930" s="15"/>
      <c r="C930" s="107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>
      <c r="A931" s="16"/>
      <c r="B931" s="15"/>
      <c r="C931" s="107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>
      <c r="A932" s="16"/>
      <c r="B932" s="15"/>
      <c r="C932" s="107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>
      <c r="A933" s="16"/>
      <c r="B933" s="15"/>
      <c r="C933" s="107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>
      <c r="A934" s="16"/>
      <c r="B934" s="15"/>
      <c r="C934" s="107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>
      <c r="A935" s="16"/>
      <c r="B935" s="15"/>
      <c r="C935" s="107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>
      <c r="A936" s="16"/>
      <c r="B936" s="15"/>
      <c r="C936" s="107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>
      <c r="A937" s="16"/>
      <c r="B937" s="15"/>
      <c r="C937" s="107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>
      <c r="A938" s="16"/>
      <c r="B938" s="15"/>
      <c r="C938" s="107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>
      <c r="A939" s="16"/>
      <c r="B939" s="15"/>
      <c r="C939" s="107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>
      <c r="A940" s="16"/>
      <c r="B940" s="15"/>
      <c r="C940" s="107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>
      <c r="A941" s="16"/>
      <c r="B941" s="15"/>
      <c r="C941" s="107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>
      <c r="A942" s="16"/>
      <c r="B942" s="15"/>
      <c r="C942" s="107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>
      <c r="A943" s="16"/>
      <c r="B943" s="15"/>
      <c r="C943" s="107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>
      <c r="A944" s="16"/>
      <c r="B944" s="15"/>
      <c r="C944" s="107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>
      <c r="A945" s="16"/>
      <c r="B945" s="15"/>
      <c r="C945" s="107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>
      <c r="A946" s="16"/>
      <c r="B946" s="15"/>
      <c r="C946" s="107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>
      <c r="A947" s="16"/>
      <c r="B947" s="15"/>
      <c r="C947" s="107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>
      <c r="A948" s="16"/>
      <c r="B948" s="15"/>
      <c r="C948" s="107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  <row r="949" spans="1:25" ht="15" customHeight="1">
      <c r="A949" s="16"/>
      <c r="B949" s="15"/>
      <c r="C949" s="107"/>
      <c r="D949" s="14"/>
      <c r="E949" s="14"/>
      <c r="F949" s="14"/>
      <c r="G949" s="14"/>
      <c r="H949" s="14"/>
      <c r="I949" s="21" t="str">
        <f t="shared" si="66"/>
        <v/>
      </c>
      <c r="J949" s="21" t="str">
        <f t="shared" si="67"/>
        <v/>
      </c>
      <c r="K949" s="21" t="str">
        <f t="shared" si="68"/>
        <v/>
      </c>
      <c r="L949" s="22" t="str">
        <f>IF(AND(Identificação!$B$7&lt;&gt;"Contagem Estimada",Identificação!$B$7&lt;&gt;"Contagem Detalhada"),"",IF(Identificação!$B$7="Contagem Estimada",IF(D949=EE,Parâmetros!$C$42,IF(D949=SE,Parâmetros!$C$43,IF(D949=CE,Parâmetros!$C$44,""))),IF(D949=EE,IF(I949="X",Parâmetros!$B$42,IF(J949="X",Parâmetros!$C$42,IF(K949="X",Parâmetros!$D$42,""))),IF(D949=SE,IF(I949="X",Parâmetros!$B$43,IF(J949="X",Parâmetros!$C$43,IF(K949="X",Parâmetros!$D$43,""))),IF(D949=CE,IF(I949="X",Parâmetros!$B$44,IF(J949="X",Parâmetros!$C$44,IF(K949="X",Parâmetros!$D$44,""))),"")))))</f>
        <v/>
      </c>
      <c r="M949" s="22" t="str">
        <f>IF(C949="I",L949*Resumo!$C$21, IF(C949="A",L949*Resumo!$C$22, IF(C949="E",L949*Resumo!$C$23,"")))</f>
        <v/>
      </c>
      <c r="N949" s="15"/>
      <c r="O949" s="77"/>
      <c r="P949" s="77"/>
      <c r="Q949" s="77"/>
      <c r="W949" s="20">
        <f t="shared" si="69"/>
        <v>0</v>
      </c>
      <c r="X949" s="20">
        <f t="shared" si="69"/>
        <v>0</v>
      </c>
      <c r="Y949" s="20">
        <f t="shared" si="69"/>
        <v>0</v>
      </c>
    </row>
    <row r="950" spans="1:25" ht="15" customHeight="1">
      <c r="A950" s="16"/>
      <c r="B950" s="15"/>
      <c r="C950" s="107"/>
      <c r="D950" s="14"/>
      <c r="E950" s="14"/>
      <c r="F950" s="14"/>
      <c r="G950" s="14"/>
      <c r="H950" s="14"/>
      <c r="I950" s="21" t="str">
        <f t="shared" si="66"/>
        <v/>
      </c>
      <c r="J950" s="21" t="str">
        <f t="shared" si="67"/>
        <v/>
      </c>
      <c r="K950" s="21" t="str">
        <f t="shared" si="68"/>
        <v/>
      </c>
      <c r="L950" s="22" t="str">
        <f>IF(AND(Identificação!$B$7&lt;&gt;"Contagem Estimada",Identificação!$B$7&lt;&gt;"Contagem Detalhada"),"",IF(Identificação!$B$7="Contagem Estimada",IF(D950=EE,Parâmetros!$C$42,IF(D950=SE,Parâmetros!$C$43,IF(D950=CE,Parâmetros!$C$44,""))),IF(D950=EE,IF(I950="X",Parâmetros!$B$42,IF(J950="X",Parâmetros!$C$42,IF(K950="X",Parâmetros!$D$42,""))),IF(D950=SE,IF(I950="X",Parâmetros!$B$43,IF(J950="X",Parâmetros!$C$43,IF(K950="X",Parâmetros!$D$43,""))),IF(D950=CE,IF(I950="X",Parâmetros!$B$44,IF(J950="X",Parâmetros!$C$44,IF(K950="X",Parâmetros!$D$44,""))),"")))))</f>
        <v/>
      </c>
      <c r="M950" s="22" t="str">
        <f>IF(C950="I",L950*Resumo!$C$21, IF(C950="A",L950*Resumo!$C$22, IF(C950="E",L950*Resumo!$C$23,"")))</f>
        <v/>
      </c>
      <c r="N950" s="15"/>
      <c r="O950" s="77"/>
      <c r="P950" s="77"/>
      <c r="Q950" s="77"/>
      <c r="W950" s="20">
        <f t="shared" si="69"/>
        <v>0</v>
      </c>
      <c r="X950" s="20">
        <f t="shared" si="69"/>
        <v>0</v>
      </c>
      <c r="Y950" s="20">
        <f t="shared" si="69"/>
        <v>0</v>
      </c>
    </row>
    <row r="951" spans="1:25" ht="15" customHeight="1">
      <c r="A951" s="16"/>
      <c r="B951" s="15"/>
      <c r="C951" s="107"/>
      <c r="D951" s="14"/>
      <c r="E951" s="14"/>
      <c r="F951" s="14"/>
      <c r="G951" s="14"/>
      <c r="H951" s="14"/>
      <c r="I951" s="21" t="str">
        <f t="shared" si="66"/>
        <v/>
      </c>
      <c r="J951" s="21" t="str">
        <f t="shared" si="67"/>
        <v/>
      </c>
      <c r="K951" s="21" t="str">
        <f t="shared" si="68"/>
        <v/>
      </c>
      <c r="L951" s="22" t="str">
        <f>IF(AND(Identificação!$B$7&lt;&gt;"Contagem Estimada",Identificação!$B$7&lt;&gt;"Contagem Detalhada"),"",IF(Identificação!$B$7="Contagem Estimada",IF(D951=EE,Parâmetros!$C$42,IF(D951=SE,Parâmetros!$C$43,IF(D951=CE,Parâmetros!$C$44,""))),IF(D951=EE,IF(I951="X",Parâmetros!$B$42,IF(J951="X",Parâmetros!$C$42,IF(K951="X",Parâmetros!$D$42,""))),IF(D951=SE,IF(I951="X",Parâmetros!$B$43,IF(J951="X",Parâmetros!$C$43,IF(K951="X",Parâmetros!$D$43,""))),IF(D951=CE,IF(I951="X",Parâmetros!$B$44,IF(J951="X",Parâmetros!$C$44,IF(K951="X",Parâmetros!$D$44,""))),"")))))</f>
        <v/>
      </c>
      <c r="M951" s="22" t="str">
        <f>IF(C951="I",L951*Resumo!$C$21, IF(C951="A",L951*Resumo!$C$22, IF(C951="E",L951*Resumo!$C$23,"")))</f>
        <v/>
      </c>
      <c r="N951" s="15"/>
      <c r="O951" s="77"/>
      <c r="P951" s="77"/>
      <c r="Q951" s="77"/>
      <c r="W951" s="20">
        <f t="shared" si="69"/>
        <v>0</v>
      </c>
      <c r="X951" s="20">
        <f t="shared" si="69"/>
        <v>0</v>
      </c>
      <c r="Y951" s="20">
        <f t="shared" si="69"/>
        <v>0</v>
      </c>
    </row>
    <row r="952" spans="1:25" ht="15" customHeight="1">
      <c r="A952" s="16"/>
      <c r="B952" s="15"/>
      <c r="C952" s="107"/>
      <c r="D952" s="14"/>
      <c r="E952" s="14"/>
      <c r="F952" s="14"/>
      <c r="G952" s="14"/>
      <c r="H952" s="14"/>
      <c r="I952" s="21" t="str">
        <f t="shared" si="66"/>
        <v/>
      </c>
      <c r="J952" s="21" t="str">
        <f t="shared" si="67"/>
        <v/>
      </c>
      <c r="K952" s="21" t="str">
        <f t="shared" si="68"/>
        <v/>
      </c>
      <c r="L952" s="22" t="str">
        <f>IF(AND(Identificação!$B$7&lt;&gt;"Contagem Estimada",Identificação!$B$7&lt;&gt;"Contagem Detalhada"),"",IF(Identificação!$B$7="Contagem Estimada",IF(D952=EE,Parâmetros!$C$42,IF(D952=SE,Parâmetros!$C$43,IF(D952=CE,Parâmetros!$C$44,""))),IF(D952=EE,IF(I952="X",Parâmetros!$B$42,IF(J952="X",Parâmetros!$C$42,IF(K952="X",Parâmetros!$D$42,""))),IF(D952=SE,IF(I952="X",Parâmetros!$B$43,IF(J952="X",Parâmetros!$C$43,IF(K952="X",Parâmetros!$D$43,""))),IF(D952=CE,IF(I952="X",Parâmetros!$B$44,IF(J952="X",Parâmetros!$C$44,IF(K952="X",Parâmetros!$D$44,""))),"")))))</f>
        <v/>
      </c>
      <c r="M952" s="22" t="str">
        <f>IF(C952="I",L952*Resumo!$C$21, IF(C952="A",L952*Resumo!$C$22, IF(C952="E",L952*Resumo!$C$23,"")))</f>
        <v/>
      </c>
      <c r="N952" s="15"/>
      <c r="O952" s="77"/>
      <c r="P952" s="77"/>
      <c r="Q952" s="77"/>
      <c r="W952" s="20">
        <f t="shared" si="69"/>
        <v>0</v>
      </c>
      <c r="X952" s="20">
        <f t="shared" si="69"/>
        <v>0</v>
      </c>
      <c r="Y952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C56:C952">
      <formula1>"I,A,E,"</formula1>
    </dataValidation>
    <dataValidation type="list" allowBlank="1" showInputMessage="1" showErrorMessage="1" sqref="D4:D952">
      <formula1>EE_SE_CE_CODE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1:E78"/>
  <sheetViews>
    <sheetView workbookViewId="0">
      <selection activeCell="C8" sqref="C8"/>
    </sheetView>
  </sheetViews>
  <sheetFormatPr defaultRowHeight="12.75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>
      <c r="A1" s="2" t="s">
        <v>64</v>
      </c>
      <c r="C1" s="2" t="s">
        <v>86</v>
      </c>
      <c r="E1" s="11" t="s">
        <v>3</v>
      </c>
    </row>
    <row r="2" spans="1:5">
      <c r="A2" t="s">
        <v>65</v>
      </c>
      <c r="C2" t="s">
        <v>69</v>
      </c>
      <c r="E2" s="11" t="s">
        <v>4</v>
      </c>
    </row>
    <row r="3" spans="1:5">
      <c r="A3" t="s">
        <v>66</v>
      </c>
      <c r="C3" t="s">
        <v>74</v>
      </c>
      <c r="E3" s="11" t="s">
        <v>5</v>
      </c>
    </row>
    <row r="4" spans="1:5">
      <c r="A4" t="s">
        <v>73</v>
      </c>
      <c r="C4" t="s">
        <v>75</v>
      </c>
    </row>
    <row r="6" spans="1:5">
      <c r="A6" s="2" t="s">
        <v>1</v>
      </c>
      <c r="C6" s="2" t="s">
        <v>98</v>
      </c>
    </row>
    <row r="7" spans="1:5">
      <c r="A7" t="s">
        <v>59</v>
      </c>
      <c r="C7" s="60" t="s">
        <v>99</v>
      </c>
    </row>
    <row r="8" spans="1:5">
      <c r="A8" t="s">
        <v>60</v>
      </c>
      <c r="C8" s="60" t="s">
        <v>97</v>
      </c>
    </row>
    <row r="9" spans="1:5">
      <c r="A9" t="s">
        <v>68</v>
      </c>
      <c r="C9" s="60"/>
    </row>
    <row r="10" spans="1:5">
      <c r="C10" s="11"/>
    </row>
    <row r="13" spans="1:5">
      <c r="A13" s="5" t="s">
        <v>0</v>
      </c>
    </row>
    <row r="14" spans="1:5">
      <c r="A14" s="1" t="s">
        <v>38</v>
      </c>
    </row>
    <row r="15" spans="1:5">
      <c r="A15" s="1" t="s">
        <v>44</v>
      </c>
    </row>
    <row r="16" spans="1:5">
      <c r="A16" s="1" t="s">
        <v>27</v>
      </c>
    </row>
    <row r="17" spans="1:4">
      <c r="A17" s="1" t="s">
        <v>39</v>
      </c>
    </row>
    <row r="18" spans="1:4">
      <c r="A18" s="1" t="s">
        <v>41</v>
      </c>
    </row>
    <row r="19" spans="1:4">
      <c r="A19" s="1" t="s">
        <v>40</v>
      </c>
    </row>
    <row r="20" spans="1:4">
      <c r="A20" s="1" t="s">
        <v>27</v>
      </c>
    </row>
    <row r="22" spans="1:4">
      <c r="A22" s="163" t="s">
        <v>46</v>
      </c>
      <c r="B22" s="164"/>
      <c r="C22" s="164"/>
      <c r="D22" s="165"/>
    </row>
    <row r="23" spans="1:4">
      <c r="A23" s="1" t="s">
        <v>47</v>
      </c>
      <c r="B23" s="6" t="s">
        <v>9</v>
      </c>
      <c r="C23" s="6" t="s">
        <v>10</v>
      </c>
      <c r="D23" s="6" t="s">
        <v>11</v>
      </c>
    </row>
    <row r="24" spans="1:4">
      <c r="A24" s="1" t="s">
        <v>18</v>
      </c>
      <c r="B24" s="1" t="s">
        <v>42</v>
      </c>
      <c r="C24" s="1" t="s">
        <v>42</v>
      </c>
      <c r="D24" s="1" t="s">
        <v>43</v>
      </c>
    </row>
    <row r="25" spans="1:4">
      <c r="A25" s="6" t="s">
        <v>19</v>
      </c>
      <c r="B25" s="1" t="s">
        <v>42</v>
      </c>
      <c r="C25" s="1" t="s">
        <v>43</v>
      </c>
      <c r="D25" s="1" t="s">
        <v>45</v>
      </c>
    </row>
    <row r="26" spans="1:4">
      <c r="A26" s="6" t="s">
        <v>20</v>
      </c>
      <c r="B26" s="1" t="s">
        <v>43</v>
      </c>
      <c r="C26" s="1" t="s">
        <v>45</v>
      </c>
      <c r="D26" s="1" t="s">
        <v>45</v>
      </c>
    </row>
    <row r="28" spans="1:4">
      <c r="A28" s="1" t="s">
        <v>39</v>
      </c>
      <c r="B28" s="1" t="s">
        <v>12</v>
      </c>
      <c r="C28" s="1" t="s">
        <v>13</v>
      </c>
      <c r="D28" s="1" t="s">
        <v>14</v>
      </c>
    </row>
    <row r="29" spans="1:4">
      <c r="A29" s="1" t="s">
        <v>21</v>
      </c>
      <c r="B29" s="1" t="s">
        <v>42</v>
      </c>
      <c r="C29" s="1" t="s">
        <v>42</v>
      </c>
      <c r="D29" s="1" t="s">
        <v>43</v>
      </c>
    </row>
    <row r="30" spans="1:4">
      <c r="A30" s="1" t="s">
        <v>22</v>
      </c>
      <c r="B30" s="1" t="s">
        <v>42</v>
      </c>
      <c r="C30" s="1" t="s">
        <v>43</v>
      </c>
      <c r="D30" s="1" t="s">
        <v>45</v>
      </c>
    </row>
    <row r="31" spans="1:4">
      <c r="A31" s="1" t="s">
        <v>23</v>
      </c>
      <c r="B31" s="1" t="s">
        <v>43</v>
      </c>
      <c r="C31" s="1" t="s">
        <v>45</v>
      </c>
      <c r="D31" s="1" t="s">
        <v>45</v>
      </c>
    </row>
    <row r="33" spans="1:5">
      <c r="A33" s="1" t="s">
        <v>48</v>
      </c>
      <c r="B33" s="1" t="s">
        <v>15</v>
      </c>
      <c r="C33" s="1" t="s">
        <v>16</v>
      </c>
      <c r="D33" s="1" t="s">
        <v>17</v>
      </c>
    </row>
    <row r="34" spans="1:5">
      <c r="A34" s="6" t="s">
        <v>21</v>
      </c>
      <c r="B34" s="1" t="s">
        <v>42</v>
      </c>
      <c r="C34" s="1" t="s">
        <v>42</v>
      </c>
      <c r="D34" s="1" t="s">
        <v>43</v>
      </c>
    </row>
    <row r="35" spans="1:5">
      <c r="A35" s="1" t="s">
        <v>24</v>
      </c>
      <c r="B35" s="1" t="s">
        <v>42</v>
      </c>
      <c r="C35" s="1" t="s">
        <v>43</v>
      </c>
      <c r="D35" s="1" t="s">
        <v>45</v>
      </c>
    </row>
    <row r="36" spans="1:5">
      <c r="A36" s="1" t="s">
        <v>25</v>
      </c>
      <c r="B36" s="1" t="s">
        <v>43</v>
      </c>
      <c r="C36" s="1" t="s">
        <v>45</v>
      </c>
      <c r="D36" s="1" t="s">
        <v>45</v>
      </c>
    </row>
    <row r="38" spans="1:5">
      <c r="A38" s="163" t="s">
        <v>49</v>
      </c>
      <c r="B38" s="164"/>
      <c r="C38" s="164"/>
      <c r="D38" s="165"/>
    </row>
    <row r="39" spans="1:5">
      <c r="A39" s="1" t="s">
        <v>50</v>
      </c>
      <c r="B39" s="1" t="s">
        <v>42</v>
      </c>
      <c r="C39" s="1" t="s">
        <v>43</v>
      </c>
      <c r="D39" s="1" t="s">
        <v>45</v>
      </c>
    </row>
    <row r="40" spans="1:5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>
      <c r="A42" s="1" t="s">
        <v>39</v>
      </c>
      <c r="B42" s="1">
        <v>3</v>
      </c>
      <c r="C42" s="1">
        <v>4</v>
      </c>
      <c r="D42" s="1">
        <v>6</v>
      </c>
    </row>
    <row r="43" spans="1:5">
      <c r="A43" s="1" t="s">
        <v>41</v>
      </c>
      <c r="B43" s="1">
        <v>4</v>
      </c>
      <c r="C43" s="1">
        <v>5</v>
      </c>
      <c r="D43" s="1">
        <v>7</v>
      </c>
    </row>
    <row r="44" spans="1:5">
      <c r="A44" s="1" t="s">
        <v>40</v>
      </c>
      <c r="B44" s="1">
        <v>3</v>
      </c>
      <c r="C44" s="1">
        <v>4</v>
      </c>
      <c r="D44" s="1">
        <v>6</v>
      </c>
    </row>
    <row r="46" spans="1:5">
      <c r="A46" s="4"/>
    </row>
    <row r="47" spans="1:5" ht="15">
      <c r="A47" s="9"/>
    </row>
    <row r="48" spans="1:5" ht="15">
      <c r="A48" s="9"/>
    </row>
    <row r="49" spans="1:2" ht="15">
      <c r="A49" s="9"/>
    </row>
    <row r="50" spans="1:2" ht="15">
      <c r="A50" s="9"/>
    </row>
    <row r="51" spans="1:2" ht="15">
      <c r="A51" s="10"/>
    </row>
    <row r="52" spans="1:2" ht="15">
      <c r="A52" s="10"/>
    </row>
    <row r="53" spans="1:2" ht="15">
      <c r="A53" s="10"/>
    </row>
    <row r="54" spans="1:2" ht="15">
      <c r="A54" s="9"/>
    </row>
    <row r="55" spans="1:2" ht="15">
      <c r="A55" s="10"/>
      <c r="B55" s="11"/>
    </row>
    <row r="56" spans="1:2" ht="15">
      <c r="A56" s="10"/>
      <c r="B56" s="11"/>
    </row>
    <row r="57" spans="1:2" ht="15">
      <c r="A57" s="10"/>
      <c r="B57" s="11"/>
    </row>
    <row r="58" spans="1:2" ht="15">
      <c r="A58" s="10"/>
      <c r="B58" s="11"/>
    </row>
    <row r="59" spans="1:2" ht="15">
      <c r="A59" s="10"/>
      <c r="B59" s="11"/>
    </row>
    <row r="60" spans="1:2" ht="15">
      <c r="A60" s="10"/>
      <c r="B60" s="11"/>
    </row>
    <row r="61" spans="1:2" ht="15">
      <c r="A61" s="10"/>
      <c r="B61" s="11"/>
    </row>
    <row r="62" spans="1:2" ht="15">
      <c r="A62" s="10"/>
      <c r="B62" s="11"/>
    </row>
    <row r="63" spans="1:2" ht="15">
      <c r="A63" s="10"/>
      <c r="B63" s="11"/>
    </row>
    <row r="64" spans="1:2" ht="15">
      <c r="A64" s="10"/>
      <c r="B64" s="11"/>
    </row>
    <row r="65" spans="1:2" ht="15">
      <c r="A65" s="10"/>
      <c r="B65" s="11"/>
    </row>
    <row r="67" spans="1:2" ht="15">
      <c r="A67" s="10"/>
    </row>
    <row r="77" spans="1:2">
      <c r="A77" t="s">
        <v>52</v>
      </c>
    </row>
    <row r="78" spans="1: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pc</cp:lastModifiedBy>
  <cp:lastPrinted>2016-03-23T19:37:34Z</cp:lastPrinted>
  <dcterms:created xsi:type="dcterms:W3CDTF">1997-01-10T22:22:50Z</dcterms:created>
  <dcterms:modified xsi:type="dcterms:W3CDTF">2016-09-16T03:29:46Z</dcterms:modified>
</cp:coreProperties>
</file>