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EstaPasta_de_trabalho"/>
  <mc:AlternateContent xmlns:mc="http://schemas.openxmlformats.org/markup-compatibility/2006">
    <mc:Choice Requires="x15">
      <x15ac:absPath xmlns:x15ac="http://schemas.microsoft.com/office/spreadsheetml/2010/11/ac" url="D:\Repositorio\Sistema\00_GESTAO_GERAL\05_ORDEM_SERVICO\02_OS4757\01_GESTAO\"/>
    </mc:Choice>
  </mc:AlternateContent>
  <bookViews>
    <workbookView xWindow="0" yWindow="0" windowWidth="1560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D4" i="11" l="1"/>
  <c r="D5" i="11"/>
  <c r="K5" i="4" l="1"/>
  <c r="J5" i="4"/>
  <c r="S5" i="4" s="1"/>
  <c r="I5" i="4"/>
  <c r="R5" i="4" s="1"/>
  <c r="I4" i="4"/>
  <c r="J4" i="4"/>
  <c r="S4" i="4" s="1"/>
  <c r="K4" i="4"/>
  <c r="T4" i="4" s="1"/>
  <c r="I6" i="4"/>
  <c r="R6" i="4" s="1"/>
  <c r="J6" i="4"/>
  <c r="S6" i="4" s="1"/>
  <c r="K6" i="4"/>
  <c r="T6" i="4" s="1"/>
  <c r="I7" i="4"/>
  <c r="R7" i="4" s="1"/>
  <c r="J7" i="4"/>
  <c r="K7" i="4"/>
  <c r="T7" i="4" s="1"/>
  <c r="I8" i="4"/>
  <c r="J8" i="4"/>
  <c r="S8" i="4" s="1"/>
  <c r="K8" i="4"/>
  <c r="I9" i="4"/>
  <c r="R9" i="4" s="1"/>
  <c r="J9" i="4"/>
  <c r="S9" i="4" s="1"/>
  <c r="K9" i="4"/>
  <c r="I10" i="4"/>
  <c r="J10" i="4"/>
  <c r="S10" i="4" s="1"/>
  <c r="K10" i="4"/>
  <c r="T10" i="4" s="1"/>
  <c r="B2" i="11"/>
  <c r="I4" i="9"/>
  <c r="O4" i="9" s="1"/>
  <c r="J4" i="9"/>
  <c r="X4" i="9" s="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K156" i="4"/>
  <c r="T156" i="4" s="1"/>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S65" i="4" s="1"/>
  <c r="J66" i="4"/>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I58" i="4"/>
  <c r="R58" i="4" s="1"/>
  <c r="I59" i="4"/>
  <c r="R59" i="4" s="1"/>
  <c r="I60" i="4"/>
  <c r="R60" i="4" s="1"/>
  <c r="I61" i="4"/>
  <c r="R61" i="4" s="1"/>
  <c r="I62" i="4"/>
  <c r="R62" i="4" s="1"/>
  <c r="I63" i="4"/>
  <c r="R63" i="4" s="1"/>
  <c r="I64" i="4"/>
  <c r="I65" i="4"/>
  <c r="R65" i="4" s="1"/>
  <c r="I66" i="4"/>
  <c r="R66" i="4" s="1"/>
  <c r="I67" i="4"/>
  <c r="I68" i="4"/>
  <c r="R68" i="4" s="1"/>
  <c r="I69" i="4"/>
  <c r="R69" i="4" s="1"/>
  <c r="I70" i="4"/>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I112" i="4"/>
  <c r="R112" i="4" s="1"/>
  <c r="I113" i="4"/>
  <c r="R113" i="4" s="1"/>
  <c r="I114" i="4"/>
  <c r="I115" i="4"/>
  <c r="R115" i="4" s="1"/>
  <c r="I116" i="4"/>
  <c r="L116" i="4" s="1"/>
  <c r="I117" i="4"/>
  <c r="L117" i="4" s="1"/>
  <c r="I118" i="4"/>
  <c r="R118" i="4" s="1"/>
  <c r="I119" i="4"/>
  <c r="R119" i="4" s="1"/>
  <c r="I120" i="4"/>
  <c r="R120" i="4" s="1"/>
  <c r="I121" i="4"/>
  <c r="R121" i="4" s="1"/>
  <c r="I122" i="4"/>
  <c r="R122" i="4" s="1"/>
  <c r="I123" i="4"/>
  <c r="R123" i="4" s="1"/>
  <c r="I124" i="4"/>
  <c r="I125" i="4"/>
  <c r="R125" i="4" s="1"/>
  <c r="I126" i="4"/>
  <c r="R126" i="4" s="1"/>
  <c r="I127" i="4"/>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I140" i="4"/>
  <c r="R140" i="4" s="1"/>
  <c r="I141" i="4"/>
  <c r="R141" i="4" s="1"/>
  <c r="I142" i="4"/>
  <c r="R142" i="4" s="1"/>
  <c r="I143" i="4"/>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60" i="4"/>
  <c r="R161" i="4"/>
  <c r="R162" i="4"/>
  <c r="R164" i="4"/>
  <c r="R165" i="4"/>
  <c r="R166" i="4"/>
  <c r="R168" i="4"/>
  <c r="R169" i="4"/>
  <c r="R170" i="4"/>
  <c r="R172" i="4"/>
  <c r="R173" i="4"/>
  <c r="R174" i="4"/>
  <c r="R176" i="4"/>
  <c r="R177" i="4"/>
  <c r="R178" i="4"/>
  <c r="R180" i="4"/>
  <c r="R181" i="4"/>
  <c r="R182" i="4"/>
  <c r="R184" i="4"/>
  <c r="R185" i="4"/>
  <c r="R186" i="4"/>
  <c r="R188" i="4"/>
  <c r="R189" i="4"/>
  <c r="R190" i="4"/>
  <c r="R192" i="4"/>
  <c r="R193" i="4"/>
  <c r="R194" i="4"/>
  <c r="R196" i="4"/>
  <c r="R197" i="4"/>
  <c r="R198" i="4"/>
  <c r="R200" i="4"/>
  <c r="R201" i="4"/>
  <c r="R202" i="4"/>
  <c r="R204" i="4"/>
  <c r="R205" i="4"/>
  <c r="R206" i="4"/>
  <c r="R208" i="4"/>
  <c r="R209" i="4"/>
  <c r="R210" i="4"/>
  <c r="R212" i="4"/>
  <c r="R213" i="4"/>
  <c r="R214" i="4"/>
  <c r="R216" i="4"/>
  <c r="R217" i="4"/>
  <c r="R218" i="4"/>
  <c r="R220" i="4"/>
  <c r="R221" i="4"/>
  <c r="R222" i="4"/>
  <c r="R224" i="4"/>
  <c r="R225" i="4"/>
  <c r="R226" i="4"/>
  <c r="R228" i="4"/>
  <c r="R229" i="4"/>
  <c r="R230" i="4"/>
  <c r="R232" i="4"/>
  <c r="R233" i="4"/>
  <c r="R234" i="4"/>
  <c r="R236" i="4"/>
  <c r="R237" i="4"/>
  <c r="R238" i="4"/>
  <c r="R240" i="4"/>
  <c r="R241" i="4"/>
  <c r="R242" i="4"/>
  <c r="R244" i="4"/>
  <c r="R245" i="4"/>
  <c r="R246" i="4"/>
  <c r="R248" i="4"/>
  <c r="R249" i="4"/>
  <c r="R250" i="4"/>
  <c r="R252" i="4"/>
  <c r="R253" i="4"/>
  <c r="R254" i="4"/>
  <c r="R256" i="4"/>
  <c r="R257" i="4"/>
  <c r="R258" i="4"/>
  <c r="R260" i="4"/>
  <c r="R261" i="4"/>
  <c r="R262" i="4"/>
  <c r="R264" i="4"/>
  <c r="R265" i="4"/>
  <c r="R266" i="4"/>
  <c r="R268" i="4"/>
  <c r="R269" i="4"/>
  <c r="R270" i="4"/>
  <c r="R272" i="4"/>
  <c r="R273" i="4"/>
  <c r="R274" i="4"/>
  <c r="R276" i="4"/>
  <c r="R277" i="4"/>
  <c r="R278" i="4"/>
  <c r="R280" i="4"/>
  <c r="R281" i="4"/>
  <c r="R282" i="4"/>
  <c r="R284" i="4"/>
  <c r="R285" i="4"/>
  <c r="R286" i="4"/>
  <c r="M19" i="4"/>
  <c r="M20" i="4"/>
  <c r="M21" i="4"/>
  <c r="M22" i="4"/>
  <c r="T5" i="4"/>
  <c r="T8" i="4"/>
  <c r="T9" i="4"/>
  <c r="K11" i="4"/>
  <c r="T11" i="4" s="1"/>
  <c r="K12" i="4"/>
  <c r="T12" i="4" s="1"/>
  <c r="K13" i="4"/>
  <c r="T13" i="4" s="1"/>
  <c r="K14" i="4"/>
  <c r="T14" i="4" s="1"/>
  <c r="K15" i="4"/>
  <c r="T15" i="4" s="1"/>
  <c r="K16" i="4"/>
  <c r="T16" i="4" s="1"/>
  <c r="K17" i="4"/>
  <c r="T17" i="4" s="1"/>
  <c r="K18" i="4"/>
  <c r="T18" i="4" s="1"/>
  <c r="K19" i="4"/>
  <c r="T19" i="4" s="1"/>
  <c r="K20" i="4"/>
  <c r="T20" i="4" s="1"/>
  <c r="K21" i="4"/>
  <c r="T21" i="4" s="1"/>
  <c r="K22" i="4"/>
  <c r="T22" i="4" s="1"/>
  <c r="S7" i="4"/>
  <c r="J11" i="4"/>
  <c r="S11" i="4" s="1"/>
  <c r="J12" i="4"/>
  <c r="S12" i="4" s="1"/>
  <c r="J13" i="4"/>
  <c r="S13" i="4" s="1"/>
  <c r="J14" i="4"/>
  <c r="S14" i="4" s="1"/>
  <c r="J15" i="4"/>
  <c r="S15" i="4" s="1"/>
  <c r="J16" i="4"/>
  <c r="S16" i="4" s="1"/>
  <c r="J17" i="4"/>
  <c r="S17" i="4" s="1"/>
  <c r="J18" i="4"/>
  <c r="S18" i="4" s="1"/>
  <c r="J19" i="4"/>
  <c r="S19" i="4" s="1"/>
  <c r="J20" i="4"/>
  <c r="S20" i="4" s="1"/>
  <c r="J21" i="4"/>
  <c r="S21" i="4" s="1"/>
  <c r="J22" i="4"/>
  <c r="S22" i="4" s="1"/>
  <c r="R4" i="4"/>
  <c r="C11" i="11"/>
  <c r="R10" i="4"/>
  <c r="I11" i="4"/>
  <c r="R11" i="4" s="1"/>
  <c r="I12" i="4"/>
  <c r="R12" i="4" s="1"/>
  <c r="I13" i="4"/>
  <c r="R13" i="4" s="1"/>
  <c r="I14" i="4"/>
  <c r="R14" i="4" s="1"/>
  <c r="M14" i="4"/>
  <c r="I15" i="4"/>
  <c r="R15" i="4" s="1"/>
  <c r="I16" i="4"/>
  <c r="R16" i="4" s="1"/>
  <c r="I17" i="4"/>
  <c r="R17" i="4" s="1"/>
  <c r="M17" i="4"/>
  <c r="I18" i="4"/>
  <c r="R18" i="4" s="1"/>
  <c r="I19" i="4"/>
  <c r="R19" i="4" s="1"/>
  <c r="I20" i="4"/>
  <c r="R20" i="4" s="1"/>
  <c r="I21" i="4"/>
  <c r="R21" i="4" s="1"/>
  <c r="I22" i="4"/>
  <c r="R22" i="4" s="1"/>
  <c r="R287" i="4"/>
  <c r="R28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R171" i="4"/>
  <c r="R167" i="4"/>
  <c r="R163" i="4"/>
  <c r="R159" i="4"/>
  <c r="R139" i="4"/>
  <c r="L43" i="4"/>
  <c r="R116" i="4"/>
  <c r="R111" i="4"/>
  <c r="R127" i="4"/>
  <c r="L71" i="4"/>
  <c r="L85" i="4"/>
  <c r="R67" i="4"/>
  <c r="R143" i="4"/>
  <c r="M18" i="4"/>
  <c r="R124" i="4"/>
  <c r="R4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M16" i="4"/>
  <c r="L90" i="9"/>
  <c r="M90" i="9"/>
  <c r="L114" i="9"/>
  <c r="M114" i="9"/>
  <c r="L112" i="9"/>
  <c r="M112" i="9"/>
  <c r="L105" i="9"/>
  <c r="M105" i="9"/>
  <c r="L118" i="9"/>
  <c r="M118" i="9"/>
  <c r="L110" i="9"/>
  <c r="M110" i="9"/>
  <c r="L111" i="9"/>
  <c r="M111" i="9"/>
  <c r="M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L6" i="9"/>
  <c r="M6" i="9" s="1"/>
  <c r="W4" i="9"/>
  <c r="L4" i="9"/>
  <c r="M4" i="9" s="1"/>
  <c r="L7" i="9"/>
  <c r="M7" i="9" s="1"/>
  <c r="D11" i="11"/>
  <c r="B22" i="11"/>
  <c r="D22" i="11" s="1"/>
  <c r="E11" i="11"/>
  <c r="L120" i="4" l="1"/>
  <c r="L52" i="4"/>
  <c r="R117" i="4"/>
  <c r="L115" i="4"/>
  <c r="L78" i="4"/>
  <c r="L68" i="4"/>
  <c r="L111" i="4"/>
  <c r="L66" i="4"/>
  <c r="L147" i="4"/>
  <c r="AC5" i="9"/>
  <c r="L6" i="4"/>
  <c r="M6" i="4" s="1"/>
  <c r="L8" i="4"/>
  <c r="M8" i="4" s="1"/>
  <c r="L4" i="4"/>
  <c r="M4" i="4" s="1"/>
  <c r="L8" i="9"/>
  <c r="L10" i="9"/>
  <c r="M10" i="9" s="1"/>
  <c r="L17" i="9"/>
  <c r="M17" i="9" s="1"/>
  <c r="L32" i="9"/>
  <c r="M32" i="9" s="1"/>
  <c r="L48" i="9"/>
  <c r="M48" i="9" s="1"/>
  <c r="L14" i="9"/>
  <c r="M14" i="9" s="1"/>
  <c r="L12" i="9"/>
  <c r="M12" i="9" s="1"/>
  <c r="W6" i="9"/>
  <c r="L16" i="9"/>
  <c r="M16" i="9" s="1"/>
  <c r="L44" i="9"/>
  <c r="M44" i="9" s="1"/>
  <c r="L26" i="9"/>
  <c r="M26" i="9" s="1"/>
  <c r="L5" i="9"/>
  <c r="S5" i="9" s="1"/>
  <c r="L88" i="4"/>
  <c r="L104" i="4"/>
  <c r="L24" i="4"/>
  <c r="L101" i="4"/>
  <c r="L113" i="4"/>
  <c r="L128" i="4"/>
  <c r="L118" i="4"/>
  <c r="L114" i="4"/>
  <c r="L67" i="4"/>
  <c r="L134" i="4"/>
  <c r="L137" i="4"/>
  <c r="L153" i="4"/>
  <c r="L146" i="4"/>
  <c r="L129" i="4"/>
  <c r="L33" i="4"/>
  <c r="L98" i="4"/>
  <c r="L143" i="4"/>
  <c r="L91" i="4"/>
  <c r="L79" i="4"/>
  <c r="L139" i="4"/>
  <c r="L70" i="4"/>
  <c r="L42" i="4"/>
  <c r="L38" i="4"/>
  <c r="L112" i="4"/>
  <c r="L57" i="4"/>
  <c r="L26" i="4"/>
  <c r="L28" i="4"/>
  <c r="L149" i="4"/>
  <c r="L94" i="4"/>
  <c r="L144" i="4"/>
  <c r="L138" i="4"/>
  <c r="R24" i="4"/>
  <c r="L81" i="4"/>
  <c r="L18" i="4"/>
  <c r="L150" i="4"/>
  <c r="L132" i="4"/>
  <c r="L83" i="4"/>
  <c r="L53" i="4"/>
  <c r="L96" i="4"/>
  <c r="L145" i="4"/>
  <c r="L89" i="4"/>
  <c r="L152" i="4"/>
  <c r="L92" i="4"/>
  <c r="L86" i="4"/>
  <c r="L84" i="4"/>
  <c r="L64" i="4"/>
  <c r="L60" i="4"/>
  <c r="L36" i="4"/>
  <c r="L34" i="4"/>
  <c r="L141" i="4"/>
  <c r="L123" i="4"/>
  <c r="L122" i="4"/>
  <c r="L125" i="4"/>
  <c r="L80" i="4"/>
  <c r="L103" i="4"/>
  <c r="L30" i="4"/>
  <c r="L25" i="4"/>
  <c r="L16" i="4"/>
  <c r="L63" i="4"/>
  <c r="L106" i="4"/>
  <c r="L13" i="4"/>
  <c r="M13" i="4" s="1"/>
  <c r="L97" i="4"/>
  <c r="L69" i="4"/>
  <c r="R114" i="4"/>
  <c r="L131" i="4"/>
  <c r="L77" i="4"/>
  <c r="L93" i="4"/>
  <c r="L133" i="4"/>
  <c r="L37" i="4"/>
  <c r="L65" i="4"/>
  <c r="L87" i="4"/>
  <c r="L110" i="4"/>
  <c r="L142" i="4"/>
  <c r="L32" i="4"/>
  <c r="L49" i="4"/>
  <c r="L73" i="4"/>
  <c r="L105" i="4"/>
  <c r="L136" i="4"/>
  <c r="L41" i="4"/>
  <c r="L35" i="4"/>
  <c r="L19" i="4"/>
  <c r="L148" i="4"/>
  <c r="L119" i="4"/>
  <c r="L99" i="4"/>
  <c r="L75" i="4"/>
  <c r="L59" i="4"/>
  <c r="R57" i="4"/>
  <c r="L40" i="4"/>
  <c r="S134" i="4"/>
  <c r="S66" i="4"/>
  <c r="L11" i="9"/>
  <c r="M11" i="9" s="1"/>
  <c r="L15" i="4"/>
  <c r="L50" i="4"/>
  <c r="L20" i="4"/>
  <c r="L102" i="4"/>
  <c r="L45" i="4"/>
  <c r="R64" i="4"/>
  <c r="L135" i="4"/>
  <c r="L11" i="4"/>
  <c r="M11" i="4" s="1"/>
  <c r="R70" i="4"/>
  <c r="L55" i="4"/>
  <c r="L126" i="4"/>
  <c r="L46" i="4"/>
  <c r="L100" i="4"/>
  <c r="L130" i="4"/>
  <c r="L51" i="4"/>
  <c r="L156" i="4"/>
  <c r="L124" i="4"/>
  <c r="L76" i="4"/>
  <c r="L74" i="4"/>
  <c r="L58" i="4"/>
  <c r="L56" i="4"/>
  <c r="L18" i="9"/>
  <c r="M18" i="9" s="1"/>
  <c r="L90" i="4"/>
  <c r="L61" i="4"/>
  <c r="L29" i="4"/>
  <c r="L62" i="4"/>
  <c r="L48" i="4"/>
  <c r="L72" i="4"/>
  <c r="L127" i="4"/>
  <c r="L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R8" i="4"/>
  <c r="W4" i="4" s="1"/>
  <c r="Y6" i="9"/>
  <c r="AD5" i="9" s="1"/>
  <c r="P5" i="9"/>
  <c r="L7" i="4"/>
  <c r="M7" i="4" s="1"/>
  <c r="L14" i="4"/>
  <c r="L12" i="4"/>
  <c r="M12" i="4" s="1"/>
  <c r="L10" i="4"/>
  <c r="M10" i="4" s="1"/>
  <c r="L21" i="4"/>
  <c r="L17" i="4"/>
  <c r="L140" i="4"/>
  <c r="L109" i="4"/>
  <c r="L107" i="4"/>
  <c r="L54" i="4"/>
  <c r="L27" i="4"/>
  <c r="L47" i="4"/>
  <c r="L155" i="4"/>
  <c r="L154" i="4"/>
  <c r="L121" i="4"/>
  <c r="L108" i="4"/>
  <c r="L95" i="4"/>
  <c r="L82" i="4"/>
  <c r="L39" i="4"/>
  <c r="L23" i="4"/>
  <c r="L22" i="4"/>
  <c r="L151" i="4"/>
  <c r="L31" i="4"/>
  <c r="L9" i="4"/>
  <c r="M9" i="4" s="1"/>
  <c r="L5" i="4"/>
  <c r="M5" i="4" s="1"/>
  <c r="S6" i="9"/>
  <c r="S4" i="9"/>
  <c r="AC4" i="9"/>
  <c r="AD4" i="9"/>
  <c r="AC6" i="9"/>
  <c r="D14" i="11" s="1"/>
  <c r="W5" i="4"/>
  <c r="AB6" i="9"/>
  <c r="C14" i="11" s="1"/>
  <c r="X5" i="4"/>
  <c r="Y5" i="4"/>
  <c r="Y4" i="4"/>
  <c r="X4" i="4"/>
  <c r="AD6" i="9"/>
  <c r="E13" i="11" s="1"/>
  <c r="P4" i="9"/>
  <c r="M8" i="9"/>
  <c r="O5" i="9"/>
  <c r="Q5" i="9"/>
  <c r="D10" i="11" l="1"/>
  <c r="AB4" i="9"/>
  <c r="AB5" i="9"/>
  <c r="C13" i="11" s="1"/>
  <c r="B13" i="11"/>
  <c r="D13" i="11"/>
  <c r="M5" i="9"/>
  <c r="D12" i="11"/>
  <c r="B12" i="11"/>
  <c r="C10" i="11"/>
  <c r="B10" i="11"/>
  <c r="B21" i="11"/>
  <c r="D21" i="11" s="1"/>
  <c r="B24" i="11" s="1"/>
  <c r="B26" i="11" s="1"/>
  <c r="B14" i="11"/>
  <c r="B11" i="11"/>
  <c r="E10" i="11"/>
  <c r="C12" i="11"/>
  <c r="E14" i="11"/>
  <c r="E12" i="11"/>
  <c r="D15" i="11" l="1"/>
  <c r="C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<sst xmlns="http://schemas.openxmlformats.org/spreadsheetml/2006/main" count="324" uniqueCount="166">
  <si>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</si>
  <si>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</si>
  <si>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</si>
  <si>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</si>
  <si>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</si>
  <si>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</si>
  <si>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</si>
  <si>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</si>
  <si>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</si>
  <si>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</si>
  <si>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</si>
  <si>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</si>
  <si>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</si>
  <si>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</si>
  <si>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</si>
  <si>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</si>
  <si>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</si>
  <si>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</si>
  <si>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</si>
  <si>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</si>
  <si>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</si>
  <si>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</si>
  <si>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</si>
  <si>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</si>
  <si>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</si>
  <si>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</si>
  <si>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</si>
  <si>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</si>
  <si>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</si>
  <si>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</si>
  <si>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</si>
  <si>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</si>
  <si>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</si>
  <si>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</si>
  <si>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</si>
  <si>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</si>
  <si>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</si>
  <si>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</si>
  <si>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</si>
  <si>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</si>
  <si>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</si>
  <si>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</si>
  <si>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</si>
  <si>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</si>
  <si>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</si>
  <si>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</si>
  <si>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</si>
  <si>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</si>
  <si>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</si>
  <si>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</si>
  <si>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</si>
  <si>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</si>
  <si>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</si>
  <si>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</si>
  <si>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</si>
  <si>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</si>
  <si>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</si>
  <si>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</si>
  <si>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</si>
  <si>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</si>
  <si>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</si>
  <si>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</si>
  <si>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</si>
  <si>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</si>
  <si>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</si>
  <si>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</si>
  <si>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</si>
  <si>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</si>
  <si>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</si>
  <si>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</si>
  <si>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</si>
  <si>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</si>
  <si>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</si>
  <si>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</si>
  <si>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</si>
  <si>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</si>
  <si>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</si>
  <si>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</si>
  <si>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</si>
  <si>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</si>
  <si>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</si>
  <si>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</si>
  <si>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</si>
  <si>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</si>
  <si>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</si>
  <si>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</si>
  <si>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</si>
  <si>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</si>
  <si>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</si>
  <si>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</si>
  <si>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</si>
  <si>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</si>
  <si>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</si>
  <si>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</si>
  <si>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</si>
  <si>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</si>
  <si>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</si>
  <si>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</si>
  <si>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</si>
  <si>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</si>
  <si>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</si>
  <si>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</si>
  <si>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</si>
  <si>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</si>
  <si>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</si>
  <si>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</si>
  <si>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</si>
  <si>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</si>
  <si>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</si>
  <si>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Foi definido que as funções transacionais de cadastro (inclusão, alteração e exclusão) irão enviar dados para o módulo de auditoria, a saber: id do usuário, data/hora da transação, tipo transação, dados. Esta descrção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</si>
  <si>
    <t>Claudia Hazan</t>
  </si>
  <si>
    <t>SEFAZ Tocantins</t>
  </si>
  <si>
    <t>Enviar e-mail para o Contribuinte</t>
  </si>
  <si>
    <t>e-mail do contribuinte destinatário, tipo de mensagem (texto ou html), assunto da mensagem, conteúdo da mensagem, módulo origem, os anexos.</t>
  </si>
  <si>
    <t>Log e-mails enviados</t>
  </si>
  <si>
    <t>Log e-mail enviados</t>
  </si>
  <si>
    <t>Dados Log e-mail enviados</t>
  </si>
  <si>
    <t>usuário (CPF), servidor de aplicações, Data/Hora de exceção, módulo do sistema que geru a exceção, Classe origem da exceção, mensagem de exceção e stackTrace</t>
  </si>
  <si>
    <t>Log para eventos anormais</t>
  </si>
  <si>
    <t>Apresentar Mensagem de erro</t>
  </si>
  <si>
    <t>Log de Eventos Anormais</t>
  </si>
  <si>
    <t>Parâmetro entrada, mensagem de erro</t>
  </si>
  <si>
    <t>Historico Login Sistema</t>
  </si>
  <si>
    <t>Controle de Acesso Login</t>
  </si>
  <si>
    <t>Usuário, Histórico Login Sistema</t>
  </si>
  <si>
    <t>Usuário, Senha, ação, mensagem</t>
  </si>
  <si>
    <t>Usuário, Data/Hora acesso ao Sistema</t>
  </si>
  <si>
    <t>Usuário</t>
  </si>
  <si>
    <t>CPF, Certificado Digital, açao, mensagem</t>
  </si>
  <si>
    <t>Controle de Acesso Login _-Certificado Digital</t>
  </si>
  <si>
    <t>Lembrar Senha</t>
  </si>
  <si>
    <t>CPF, e-mail, senha, ação, mensagem</t>
  </si>
  <si>
    <t>CPF, Senha, Indicador Alterar Senha, Indicador Bloqueio Usuário, Situação Usuário, e-mail usuário, Perfil</t>
  </si>
  <si>
    <t>Usuário, Perfil, ação, mensagem</t>
  </si>
  <si>
    <t>Consulta  - Selecionar Perfil</t>
  </si>
  <si>
    <t>Selecionar Perfil e Apresentar Menu</t>
  </si>
  <si>
    <t>O objetivo é a apresentação do Menu de acordo com oPerfil selecionado.</t>
  </si>
  <si>
    <t>Usuário, Log de Auditoria</t>
  </si>
  <si>
    <t xml:space="preserve">Logout </t>
  </si>
  <si>
    <t>Logout por Inatividade</t>
  </si>
  <si>
    <t>Log Auditoria</t>
  </si>
  <si>
    <t>Informação de Controle, ação, mensagem</t>
  </si>
  <si>
    <t>Log Navegação</t>
  </si>
  <si>
    <t>userName, CPFusuario,  CPFprocurado, serverName, userAgent, languague, country, httpMethod, pathInfo, requestParameters, localAddress, remoteAddress, resource (uri), timeStamp, timeEllapsed(ms) e  parâmetros  operações</t>
  </si>
  <si>
    <t>Gravar Log Navegação</t>
  </si>
  <si>
    <t>Funcionaldiade, Parâmetros, CPF Usuário</t>
  </si>
  <si>
    <t xml:space="preserve">SEGUC0620 - Registrar as tentativas negadas ao acesso de uma funcionalidade </t>
  </si>
  <si>
    <t>CPF, Perfil, ção, mensagem</t>
  </si>
  <si>
    <t>Registrar as tentativas negadas ao acesso de uma funcionalidade</t>
  </si>
  <si>
    <t>Operçaão Auditada</t>
  </si>
  <si>
    <t>usuario_insercao, data_insercao, usuario_alteracao, data_alteracao, registro_excluido, usuario_exclusao, data_exclusao</t>
  </si>
  <si>
    <t xml:space="preserve">Registrar as operações de alteração dos dados no banco de dados Oracle. </t>
  </si>
  <si>
    <t>Operação Auditada</t>
  </si>
  <si>
    <t>SCEUC0001 - Enviar e-mail aos Contribuintes</t>
  </si>
  <si>
    <t>MONUC0001 - Interceptar Padrão de Erros com Mensagem Amigável ao Usuário</t>
  </si>
  <si>
    <t>SEGUC0080 - Login do Sistema</t>
  </si>
  <si>
    <t>SEGUC0090 - Selecionar Perfil de Usuário</t>
  </si>
  <si>
    <t>SEGUC0100 - Visualizar Opções do Sistema</t>
  </si>
  <si>
    <t>SEGUC0110 - Logout do Sistema</t>
  </si>
  <si>
    <t>SEGUC0610 - Manter Histórico de Acesso das Funcionalidades Acessadas pelos Usuários</t>
  </si>
  <si>
    <t>SEGUC0620 - Registrar Tentativas Negadas ao Acesso de uma Funcionalidade</t>
  </si>
  <si>
    <t>SEGUC0640 - Registrar Operações de Alteração dos Bancos de Dados Oracle</t>
  </si>
  <si>
    <t>SEGUC0090 - Selecionar Perfil de Usuário; SEGUC0100 - Visualizar Opções do Sistema</t>
  </si>
  <si>
    <t>Sistema Tributário - Serviços Transversais - Pacote Gestão de Segurança Basico</t>
  </si>
  <si>
    <t>Estabelecer o tamanho funcional da Gestão de Segurança Basica dos Serviços Transversais. O escopo da contagem são as funcionalidades descritas nos Casos de Uso do Pacote.</t>
  </si>
  <si>
    <t>Usuário (SEFAZ_SEG.TA_USUARIO_SISTEMA)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</si>
</sst>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7"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
      <sz val="12"/>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9">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5" fillId="0" borderId="1" xfId="0" applyFont="1" applyBorder="1" applyAlignment="1">
      <alignment horizontal="center"/>
    </xf>
    <xf numFmtId="0" fontId="16" fillId="0" borderId="0" xfId="0" applyFont="1"/>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0" fillId="0" borderId="0" xfId="0"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3" fillId="0" borderId="3" xfId="0" applyFont="1" applyBorder="1" applyAlignment="1">
      <alignment horizontal="center" vertic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128588</xdr:colOff>
      <xdr:row>0</xdr:row>
      <xdr:rowOff>92869</xdr:rowOff>
    </xdr:from>
    <xdr:to>
      <xdr:col>0</xdr:col>
      <xdr:colOff>862013</xdr:colOff>
      <xdr:row>0</xdr:row>
      <xdr:rowOff>873919</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88" y="92869"/>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B5" sqref="B5"/>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9" t="s">
        <v>72</v>
      </c>
      <c r="C1" s="119"/>
      <c r="D1" s="120"/>
    </row>
    <row r="2" spans="1:4" ht="15.95" customHeight="1" x14ac:dyDescent="0.2">
      <c r="A2" s="37" t="s">
        <v>62</v>
      </c>
      <c r="B2" s="142">
        <v>122</v>
      </c>
      <c r="C2" s="143"/>
      <c r="D2" s="144"/>
    </row>
    <row r="3" spans="1:4" ht="15.95" customHeight="1" x14ac:dyDescent="0.2">
      <c r="A3" s="37" t="s">
        <v>87</v>
      </c>
      <c r="B3" s="145" t="s">
        <v>111</v>
      </c>
      <c r="C3" s="143"/>
      <c r="D3" s="144"/>
    </row>
    <row r="4" spans="1:4" ht="15.95" customHeight="1" x14ac:dyDescent="0.2">
      <c r="A4" s="37" t="s">
        <v>61</v>
      </c>
      <c r="B4" s="121" t="s">
        <v>163</v>
      </c>
      <c r="C4" s="122"/>
      <c r="D4" s="123"/>
    </row>
    <row r="5" spans="1:4" ht="15.95" customHeight="1" x14ac:dyDescent="0.2">
      <c r="A5" s="40" t="s">
        <v>71</v>
      </c>
      <c r="B5" s="57">
        <v>4757</v>
      </c>
      <c r="C5" s="43" t="s">
        <v>91</v>
      </c>
      <c r="D5" s="58">
        <v>20160426</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24" t="s">
        <v>89</v>
      </c>
      <c r="B9" s="125"/>
      <c r="C9" s="125"/>
      <c r="D9" s="126"/>
    </row>
    <row r="10" spans="1:4" ht="61.5" customHeight="1" x14ac:dyDescent="0.2">
      <c r="A10" s="139" t="s">
        <v>164</v>
      </c>
      <c r="B10" s="140"/>
      <c r="C10" s="140"/>
      <c r="D10" s="141"/>
    </row>
    <row r="11" spans="1:4" ht="22.5" customHeight="1" x14ac:dyDescent="0.2">
      <c r="A11" s="130" t="s">
        <v>104</v>
      </c>
      <c r="B11" s="131"/>
      <c r="C11" s="131"/>
      <c r="D11" s="132"/>
    </row>
    <row r="12" spans="1:4" ht="20.25" customHeight="1" x14ac:dyDescent="0.2">
      <c r="A12" s="93" t="s">
        <v>105</v>
      </c>
      <c r="B12" s="93" t="s">
        <v>106</v>
      </c>
      <c r="C12" s="94" t="s">
        <v>56</v>
      </c>
      <c r="D12" s="93" t="s">
        <v>107</v>
      </c>
    </row>
    <row r="13" spans="1:4" ht="12.75" customHeight="1" x14ac:dyDescent="0.2">
      <c r="A13" s="95" t="s">
        <v>153</v>
      </c>
      <c r="B13" s="95"/>
      <c r="C13" s="96"/>
      <c r="D13" s="97"/>
    </row>
    <row r="14" spans="1:4" x14ac:dyDescent="0.2">
      <c r="A14" s="95" t="s">
        <v>154</v>
      </c>
      <c r="B14" s="95"/>
      <c r="C14" s="96"/>
      <c r="D14" s="97"/>
    </row>
    <row r="15" spans="1:4" x14ac:dyDescent="0.2">
      <c r="A15" s="95" t="s">
        <v>155</v>
      </c>
      <c r="B15" s="95"/>
      <c r="C15" s="96"/>
      <c r="D15" s="97"/>
    </row>
    <row r="16" spans="1:4" x14ac:dyDescent="0.2">
      <c r="A16" s="95" t="s">
        <v>156</v>
      </c>
      <c r="B16" s="95"/>
      <c r="C16" s="96"/>
      <c r="D16" s="97"/>
    </row>
    <row r="17" spans="1:4" ht="12.75" customHeight="1" x14ac:dyDescent="0.2">
      <c r="A17" s="95" t="s">
        <v>157</v>
      </c>
      <c r="B17" s="95"/>
      <c r="C17" s="96"/>
      <c r="D17" s="97"/>
    </row>
    <row r="18" spans="1:4" x14ac:dyDescent="0.2">
      <c r="A18" s="95" t="s">
        <v>158</v>
      </c>
      <c r="B18" s="95"/>
      <c r="C18" s="96"/>
      <c r="D18" s="97"/>
    </row>
    <row r="19" spans="1:4" x14ac:dyDescent="0.2">
      <c r="A19" s="95" t="s">
        <v>159</v>
      </c>
      <c r="B19" s="95"/>
      <c r="C19" s="96"/>
      <c r="D19" s="97"/>
    </row>
    <row r="20" spans="1:4" ht="12.75" customHeight="1" x14ac:dyDescent="0.2">
      <c r="A20" s="95" t="s">
        <v>160</v>
      </c>
      <c r="B20" s="95"/>
      <c r="C20" s="96"/>
      <c r="D20" s="97"/>
    </row>
    <row r="21" spans="1:4" x14ac:dyDescent="0.2">
      <c r="A21" s="95" t="s">
        <v>161</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3" t="s">
        <v>108</v>
      </c>
      <c r="B38" s="134"/>
      <c r="C38" s="134"/>
      <c r="D38" s="135"/>
    </row>
    <row r="39" spans="1:4" ht="59.25" customHeight="1" x14ac:dyDescent="0.2">
      <c r="A39" s="136"/>
      <c r="B39" s="137"/>
      <c r="C39" s="137"/>
      <c r="D39" s="138"/>
    </row>
    <row r="40" spans="1:4" ht="27" customHeight="1" x14ac:dyDescent="0.2">
      <c r="A40" s="124" t="s">
        <v>92</v>
      </c>
      <c r="B40" s="125"/>
      <c r="C40" s="125"/>
      <c r="D40" s="126"/>
    </row>
    <row r="41" spans="1:4" ht="143.25" customHeight="1" x14ac:dyDescent="0.2">
      <c r="A41" s="127" t="s">
        <v>109</v>
      </c>
      <c r="B41" s="128"/>
      <c r="C41" s="128"/>
      <c r="D41" s="129"/>
    </row>
    <row r="42" spans="1:4" ht="15.95" customHeight="1" x14ac:dyDescent="0.2">
      <c r="A42" s="38" t="s">
        <v>88</v>
      </c>
      <c r="B42" s="75" t="s">
        <v>110</v>
      </c>
      <c r="C42" s="39" t="s">
        <v>90</v>
      </c>
      <c r="D42" s="87">
        <v>42486</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A23" sqref="A23"/>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6" t="s">
        <v>85</v>
      </c>
      <c r="C1" s="146"/>
      <c r="D1" s="146"/>
      <c r="E1" s="146"/>
    </row>
    <row r="2" spans="1:6" ht="15.95" customHeight="1" x14ac:dyDescent="0.2">
      <c r="A2" s="37" t="s">
        <v>87</v>
      </c>
      <c r="B2" s="145" t="str">
        <f>Identificação!B3</f>
        <v>SEFAZ Tocantins</v>
      </c>
      <c r="C2" s="143"/>
      <c r="D2" s="143"/>
      <c r="E2" s="144"/>
    </row>
    <row r="3" spans="1:6" ht="15.95" customHeight="1" x14ac:dyDescent="0.2">
      <c r="A3" s="37" t="s">
        <v>61</v>
      </c>
      <c r="B3" s="121" t="str">
        <f>Identificação!B4</f>
        <v>Sistema Tributário - Serviços Transversais - Pacote Gestão de Segurança Basico</v>
      </c>
      <c r="C3" s="122"/>
      <c r="D3" s="122"/>
      <c r="E3" s="123"/>
    </row>
    <row r="4" spans="1:6" ht="15.95" customHeight="1" x14ac:dyDescent="0.2">
      <c r="A4" s="40" t="s">
        <v>71</v>
      </c>
      <c r="B4" s="57">
        <f>Identificação!B5</f>
        <v>4757</v>
      </c>
      <c r="C4" s="56" t="s">
        <v>91</v>
      </c>
      <c r="D4" s="157">
        <f>Identificação!D5</f>
        <v>20160426</v>
      </c>
      <c r="E4" s="157"/>
    </row>
    <row r="5" spans="1:6" ht="15.95" customHeight="1" x14ac:dyDescent="0.2">
      <c r="A5" s="40" t="s">
        <v>63</v>
      </c>
      <c r="B5" s="41" t="str">
        <f>Identificação!B6</f>
        <v>Contagem de Pontos de Função</v>
      </c>
      <c r="C5" s="55" t="s">
        <v>67</v>
      </c>
      <c r="D5" s="158" t="str">
        <f>Identificação!D6</f>
        <v>Projeto de Desenvolvimento</v>
      </c>
      <c r="E5" s="158"/>
    </row>
    <row r="6" spans="1:6" ht="15.95" customHeight="1" x14ac:dyDescent="0.2">
      <c r="A6" s="40" t="s">
        <v>70</v>
      </c>
      <c r="B6" s="45" t="str">
        <f>Identificação!B7</f>
        <v>Contagem Detalhada</v>
      </c>
      <c r="C6" s="55" t="s">
        <v>96</v>
      </c>
      <c r="D6" s="158" t="str">
        <f>Identificação!D7</f>
        <v>IFPUG v.4.3</v>
      </c>
      <c r="E6" s="158"/>
    </row>
    <row r="7" spans="1:6" ht="15.95" customHeight="1" x14ac:dyDescent="0.2">
      <c r="A7" s="59"/>
      <c r="B7" s="59"/>
      <c r="C7" s="59"/>
      <c r="D7" s="59"/>
      <c r="E7" s="59"/>
    </row>
    <row r="8" spans="1:6" ht="27" customHeight="1" x14ac:dyDescent="0.2">
      <c r="A8" s="147" t="s">
        <v>93</v>
      </c>
      <c r="B8" s="148"/>
      <c r="C8" s="148"/>
      <c r="D8" s="148"/>
      <c r="E8" s="149"/>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Dados'!D4:D156,ALI,'Funções de Dados'!L4:L156)</f>
        <v>42</v>
      </c>
      <c r="C10" s="34">
        <f ca="1">SUMIF('Funções de Dados'!$D$4:$D$156,"ALI",'Funções de Dados'!W4)</f>
        <v>6</v>
      </c>
      <c r="D10" s="34">
        <f ca="1">SUMIF('Funções de Dados'!$D$4:$D$156,"ALI",'Funções de Dados'!X4)</f>
        <v>0</v>
      </c>
      <c r="E10" s="34">
        <f ca="1">SUMIF('Funções de Dados'!$D$4:$D$156,"ALI",'Funções de Dados'!Y4)</f>
        <v>0</v>
      </c>
      <c r="F10" s="24"/>
    </row>
    <row r="11" spans="1:6" ht="15" customHeight="1" x14ac:dyDescent="0.2">
      <c r="A11" s="34" t="s">
        <v>44</v>
      </c>
      <c r="B11" s="34">
        <f>SUMIF('Funções de Dados'!D4:D156,AIE,'Funções de Dados'!L4:L156)</f>
        <v>0</v>
      </c>
      <c r="C11" s="34">
        <f ca="1">SUMIF('Funções de Dados'!$D$4:$D$156,"AIE",'Funções de Dados'!W5)</f>
        <v>0</v>
      </c>
      <c r="D11" s="34">
        <f ca="1">SUMIF('Funções de Dados'!$D$4:$D$156,"AIE",'Funções de Dados'!X5)</f>
        <v>0</v>
      </c>
      <c r="E11" s="34">
        <f ca="1">SUMIF('Funções de Dados'!$D$4:$D$156,"AIE",'Funções de Dados'!Y5)</f>
        <v>0</v>
      </c>
      <c r="F11" s="24"/>
    </row>
    <row r="12" spans="1:6" ht="15" customHeight="1" x14ac:dyDescent="0.2">
      <c r="A12" s="34" t="s">
        <v>39</v>
      </c>
      <c r="B12" s="34">
        <f>SUMIF('Funções de Transações'!D4:D953,EE,'Funções de Transações'!L4:L953)</f>
        <v>15</v>
      </c>
      <c r="C12" s="34">
        <f ca="1">SUMIF('Funções de Transações'!$D$4:$D$930,"EE",'Funções de Transações'!AB4)</f>
        <v>0</v>
      </c>
      <c r="D12" s="34">
        <f ca="1">SUMIF('Funções de Transações'!$D$4:$D$930,"EE",'Funções de Transações'!AC4)</f>
        <v>0</v>
      </c>
      <c r="E12" s="34">
        <f ca="1">SUMIF('Funções de Transações'!$D$4:$D$930,"EE",'Funções de Transações'!AD4)</f>
        <v>0</v>
      </c>
      <c r="F12" s="24"/>
    </row>
    <row r="13" spans="1:6" ht="15" customHeight="1" x14ac:dyDescent="0.2">
      <c r="A13" s="34" t="s">
        <v>41</v>
      </c>
      <c r="B13" s="34">
        <f>SUMIF('Funções de Transações'!D4:D953,SE,'Funções de Transações'!L4:L953)</f>
        <v>24</v>
      </c>
      <c r="C13" s="34">
        <f ca="1">SUMIF('Funções de Transações'!$D$4:$D$930,"SE",'Funções de Transações'!AB5)</f>
        <v>7</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3</v>
      </c>
      <c r="C14" s="34">
        <f ca="1">SUMIF('Funções de Transações'!$D$4:$D$930,"CE",'Funções de Transações'!AB6)</f>
        <v>0</v>
      </c>
      <c r="D14" s="34">
        <f ca="1">SUMIF('Funções de Transações'!$D$4:$D$930,"CE",'Funções de Transações'!AC6)</f>
        <v>0</v>
      </c>
      <c r="E14" s="34">
        <f ca="1">SUMIF('Funções de Transações'!$D$4:$D$930,"CE",'Funções de Transações'!AD6)</f>
        <v>0</v>
      </c>
      <c r="F14" s="24"/>
    </row>
    <row r="15" spans="1:6" ht="15" customHeight="1" x14ac:dyDescent="0.2">
      <c r="A15" s="51" t="s">
        <v>36</v>
      </c>
      <c r="B15" s="51">
        <f>SUM(B10:B14)</f>
        <v>84</v>
      </c>
      <c r="C15" s="51">
        <f ca="1">SUM(C10:C14)</f>
        <v>13</v>
      </c>
      <c r="D15" s="51">
        <f ca="1">SUM(D10:D14)</f>
        <v>0</v>
      </c>
      <c r="E15" s="51">
        <f ca="1">SUM(E10:E14)</f>
        <v>0</v>
      </c>
      <c r="F15" s="24"/>
    </row>
    <row r="16" spans="1:6" ht="15" customHeight="1" x14ac:dyDescent="0.2">
      <c r="A16" s="48"/>
      <c r="B16" s="49"/>
      <c r="C16" s="49"/>
      <c r="D16" s="49"/>
      <c r="E16" s="50"/>
      <c r="F16" s="24"/>
    </row>
    <row r="17" spans="1:6" ht="15" customHeight="1" x14ac:dyDescent="0.2">
      <c r="A17" s="52" t="s">
        <v>101</v>
      </c>
      <c r="B17" s="70">
        <f>B15</f>
        <v>84</v>
      </c>
      <c r="C17" s="35"/>
      <c r="D17" s="35"/>
      <c r="E17" s="47"/>
      <c r="F17" s="24"/>
    </row>
    <row r="18" spans="1:6" ht="20.25" customHeight="1" x14ac:dyDescent="0.2">
      <c r="A18" s="52"/>
      <c r="B18" s="35"/>
      <c r="C18" s="35"/>
      <c r="D18" s="35"/>
      <c r="E18" s="47"/>
      <c r="F18" s="24"/>
    </row>
    <row r="19" spans="1:6" ht="27" customHeight="1" x14ac:dyDescent="0.2">
      <c r="A19" s="147" t="s">
        <v>95</v>
      </c>
      <c r="B19" s="148"/>
      <c r="C19" s="148"/>
      <c r="D19" s="148"/>
      <c r="E19" s="149"/>
      <c r="F19" s="24"/>
    </row>
    <row r="20" spans="1:6" ht="25.5" customHeight="1" x14ac:dyDescent="0.2">
      <c r="A20" s="63" t="s">
        <v>94</v>
      </c>
      <c r="B20" s="63" t="s">
        <v>103</v>
      </c>
      <c r="C20" s="62" t="s">
        <v>78</v>
      </c>
      <c r="D20" s="153" t="s">
        <v>84</v>
      </c>
      <c r="E20" s="153"/>
      <c r="F20" s="24"/>
    </row>
    <row r="21" spans="1:6" ht="15" customHeight="1" x14ac:dyDescent="0.2">
      <c r="A21" s="36" t="s">
        <v>80</v>
      </c>
      <c r="B21" s="36">
        <f>SUMIF('Funções de Dados'!$C$4:$C$156,"I", 'Funções de Dados'!$L$4:$L$156) + SUMIF('Funções de Transações'!$C$4:$C$953,"I",'Funções de Transações'!$L$4:$L$953)</f>
        <v>84</v>
      </c>
      <c r="C21" s="36">
        <v>1</v>
      </c>
      <c r="D21" s="152">
        <f>C21*B21</f>
        <v>84</v>
      </c>
      <c r="E21" s="152"/>
      <c r="F21" s="24"/>
    </row>
    <row r="22" spans="1:6" ht="15" customHeight="1" x14ac:dyDescent="0.2">
      <c r="A22" s="36" t="s">
        <v>81</v>
      </c>
      <c r="B22" s="36">
        <f>SUMIF('Funções de Dados'!$C$4:$C$156,"A", 'Funções de Dados'!$L$4:$L$156)+SUMIF('Funções de Transações'!$C$4:$C$953,"A",'Funções de Transações'!$L$4:$L$953)</f>
        <v>0</v>
      </c>
      <c r="C22" s="36">
        <v>0.5</v>
      </c>
      <c r="D22" s="152">
        <f>C22*B22</f>
        <v>0</v>
      </c>
      <c r="E22" s="152"/>
      <c r="F22" s="24"/>
    </row>
    <row r="23" spans="1:6" ht="15" customHeight="1" x14ac:dyDescent="0.2">
      <c r="A23" s="36" t="s">
        <v>82</v>
      </c>
      <c r="B23" s="36">
        <f>SUMIF('Funções de Dados'!$C$4:$C$156,"E", 'Funções de Dados'!$L$4:$L$156)+SUMIF('Funções de Transações'!$C$4:$C$953,"E",'Funções de Transações'!$L$4:$L$953)</f>
        <v>0</v>
      </c>
      <c r="C23" s="36">
        <v>0.3</v>
      </c>
      <c r="D23" s="152">
        <f>C23*B23</f>
        <v>0</v>
      </c>
      <c r="E23" s="152"/>
      <c r="F23" s="24"/>
    </row>
    <row r="24" spans="1:6" ht="15" customHeight="1" x14ac:dyDescent="0.2">
      <c r="A24" s="53" t="s">
        <v>100</v>
      </c>
      <c r="B24" s="154">
        <f>SUM(D21:E23)</f>
        <v>84</v>
      </c>
      <c r="C24" s="155"/>
      <c r="D24" s="155"/>
      <c r="E24" s="156"/>
      <c r="F24" s="24"/>
    </row>
    <row r="25" spans="1:6" ht="15" customHeight="1" x14ac:dyDescent="0.2">
      <c r="A25" s="64"/>
      <c r="B25" s="65"/>
      <c r="C25" s="66"/>
      <c r="D25" s="65"/>
      <c r="E25" s="67"/>
      <c r="F25" s="24"/>
    </row>
    <row r="26" spans="1:6" s="8" customFormat="1" x14ac:dyDescent="0.2">
      <c r="A26" s="80" t="s">
        <v>102</v>
      </c>
      <c r="B26" s="150">
        <f>B24</f>
        <v>84</v>
      </c>
      <c r="C26" s="150"/>
      <c r="D26" s="150"/>
      <c r="E26" s="151"/>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AA287"/>
  <sheetViews>
    <sheetView showGridLines="0" zoomScale="80" zoomScaleNormal="80" workbookViewId="0">
      <pane xSplit="2" ySplit="3" topLeftCell="C4" activePane="bottomRight" state="frozen"/>
      <selection pane="topRight" activeCell="B1" sqref="B1"/>
      <selection pane="bottomLeft" activeCell="A4" sqref="A4"/>
      <selection pane="bottomRight" activeCell="A9" sqref="A9"/>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68" t="s">
        <v>76</v>
      </c>
      <c r="B1" s="168"/>
      <c r="C1" s="168"/>
      <c r="D1" s="168"/>
      <c r="E1" s="168"/>
      <c r="F1" s="168"/>
      <c r="G1" s="168"/>
      <c r="H1" s="168"/>
      <c r="I1" s="168"/>
      <c r="J1" s="168"/>
      <c r="K1" s="168"/>
      <c r="L1" s="168"/>
      <c r="M1" s="168"/>
      <c r="N1" s="168"/>
      <c r="O1" s="3"/>
      <c r="P1" s="3"/>
    </row>
    <row r="2" spans="1:25" s="20" customFormat="1" ht="25.5" customHeight="1" x14ac:dyDescent="0.2">
      <c r="A2" s="164" t="s">
        <v>55</v>
      </c>
      <c r="B2" s="164" t="s">
        <v>28</v>
      </c>
      <c r="C2" s="164" t="s">
        <v>2</v>
      </c>
      <c r="D2" s="163" t="s">
        <v>51</v>
      </c>
      <c r="E2" s="164" t="s">
        <v>8</v>
      </c>
      <c r="F2" s="163"/>
      <c r="G2" s="164" t="s">
        <v>7</v>
      </c>
      <c r="H2" s="163"/>
      <c r="I2" s="163" t="s">
        <v>37</v>
      </c>
      <c r="J2" s="163"/>
      <c r="K2" s="163"/>
      <c r="L2" s="164" t="s">
        <v>54</v>
      </c>
      <c r="M2" s="164" t="s">
        <v>58</v>
      </c>
      <c r="N2" s="164" t="s">
        <v>30</v>
      </c>
      <c r="O2" s="12"/>
      <c r="R2" s="159" t="s">
        <v>35</v>
      </c>
      <c r="S2" s="159"/>
      <c r="T2" s="159"/>
    </row>
    <row r="3" spans="1:25" s="20" customFormat="1" ht="18" customHeight="1" x14ac:dyDescent="0.2">
      <c r="A3" s="164"/>
      <c r="B3" s="164"/>
      <c r="C3" s="164"/>
      <c r="D3" s="163"/>
      <c r="E3" s="19" t="s">
        <v>29</v>
      </c>
      <c r="F3" s="19" t="s">
        <v>26</v>
      </c>
      <c r="G3" s="19" t="s">
        <v>29</v>
      </c>
      <c r="H3" s="19" t="s">
        <v>26</v>
      </c>
      <c r="I3" s="18" t="s">
        <v>42</v>
      </c>
      <c r="J3" s="18" t="s">
        <v>43</v>
      </c>
      <c r="K3" s="18" t="s">
        <v>45</v>
      </c>
      <c r="L3" s="164"/>
      <c r="M3" s="164"/>
      <c r="N3" s="164"/>
      <c r="O3" s="12"/>
      <c r="R3" s="26" t="s">
        <v>31</v>
      </c>
      <c r="S3" s="26" t="s">
        <v>34</v>
      </c>
      <c r="T3" s="26" t="s">
        <v>33</v>
      </c>
      <c r="V3" s="17"/>
      <c r="W3" s="26" t="s">
        <v>31</v>
      </c>
      <c r="X3" s="26" t="s">
        <v>34</v>
      </c>
      <c r="Y3" s="26" t="s">
        <v>33</v>
      </c>
    </row>
    <row r="4" spans="1:25" ht="15" customHeight="1" x14ac:dyDescent="0.2">
      <c r="A4" s="33" t="s">
        <v>153</v>
      </c>
      <c r="B4" s="33" t="s">
        <v>115</v>
      </c>
      <c r="C4" s="109" t="s">
        <v>3</v>
      </c>
      <c r="D4" s="14" t="s">
        <v>38</v>
      </c>
      <c r="E4" s="69">
        <v>1</v>
      </c>
      <c r="F4" s="33" t="s">
        <v>115</v>
      </c>
      <c r="G4" s="69">
        <v>5</v>
      </c>
      <c r="H4" s="72" t="s">
        <v>116</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116"/>
      <c r="O4" s="8"/>
      <c r="R4" s="20">
        <f>IF(I4="X",1,0)</f>
        <v>1</v>
      </c>
      <c r="S4" s="20">
        <f>IF(J4="X",1,0)</f>
        <v>0</v>
      </c>
      <c r="T4" s="20">
        <f>IF(K4="X",1,0)</f>
        <v>0</v>
      </c>
      <c r="V4" s="27" t="s">
        <v>38</v>
      </c>
      <c r="W4" s="29">
        <f>SUMIF($D$4:$D$287,"ALI",$R$4:$R$287)</f>
        <v>6</v>
      </c>
      <c r="X4" s="29">
        <f>SUMIF($D$4:$D$287,"ALI",$S$4:$S$287)</f>
        <v>0</v>
      </c>
      <c r="Y4" s="29">
        <f>SUMIF($D$4:$D$287,"ALI",$T4:$T$287)</f>
        <v>0</v>
      </c>
    </row>
    <row r="5" spans="1:25" ht="15" customHeight="1" x14ac:dyDescent="0.2">
      <c r="A5" s="33" t="s">
        <v>154</v>
      </c>
      <c r="B5" s="33" t="s">
        <v>118</v>
      </c>
      <c r="C5" s="109" t="s">
        <v>3</v>
      </c>
      <c r="D5" s="14" t="s">
        <v>38</v>
      </c>
      <c r="E5" s="69">
        <v>1</v>
      </c>
      <c r="F5" s="33" t="s">
        <v>118</v>
      </c>
      <c r="G5" s="1">
        <v>7</v>
      </c>
      <c r="H5" s="68" t="s">
        <v>117</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116"/>
      <c r="O5" s="8"/>
      <c r="R5" s="20">
        <f t="shared" ref="R5:R66" si="0">IF(I5="X",1,0)</f>
        <v>1</v>
      </c>
      <c r="S5" s="20">
        <f t="shared" ref="S5:S66" si="1">IF(J5="X",1,0)</f>
        <v>0</v>
      </c>
      <c r="T5" s="20">
        <f t="shared" ref="T5:T66" si="2">IF(K5="X",1,0)</f>
        <v>0</v>
      </c>
      <c r="V5" s="28" t="s">
        <v>44</v>
      </c>
      <c r="W5" s="29">
        <f>SUMIF($D$4:$D$287,"AIE",$R$4:$R$287)</f>
        <v>0</v>
      </c>
      <c r="X5" s="29">
        <f>SUMIF($D$4:$D$287,"AIE",$S$4:$S$287)</f>
        <v>0</v>
      </c>
      <c r="Y5" s="29">
        <f ca="1">SUMIF($D$4:$D$287,"AIE",$T5:$T$287)</f>
        <v>0</v>
      </c>
    </row>
    <row r="6" spans="1:25" ht="15" customHeight="1" x14ac:dyDescent="0.2">
      <c r="A6" s="33" t="s">
        <v>155</v>
      </c>
      <c r="B6" s="33" t="s">
        <v>122</v>
      </c>
      <c r="C6" s="109" t="s">
        <v>3</v>
      </c>
      <c r="D6" s="14" t="s">
        <v>38</v>
      </c>
      <c r="E6" s="1">
        <v>1</v>
      </c>
      <c r="F6" s="33" t="s">
        <v>122</v>
      </c>
      <c r="G6" s="1">
        <v>2</v>
      </c>
      <c r="H6" s="68" t="s">
        <v>126</v>
      </c>
      <c r="I6" s="21" t="str">
        <f t="shared" ref="I6:I66" si="3">IF(D6&lt;&gt;"", IF(D6 ="Codedata", "", IF(OR(AND(E6=1, G6&gt;0, G6&lt;51),AND(E6&gt;1, E6&lt;6, G6&gt;0, G6&lt;20)),"X","")),"")</f>
        <v>X</v>
      </c>
      <c r="J6" s="21" t="str">
        <f t="shared" ref="J6:J66" si="4">IF(D6&lt;&gt;"", IF(D6 ="Codedata", "", IF(OR(AND(E6=1, G6&gt;50),AND(E6&gt;1, E6&lt;6, G6&gt;19, G6&lt;51),AND(E6&gt;5, G6&gt;0, G6&lt;20)),"X","")),"")</f>
        <v/>
      </c>
      <c r="K6" s="21" t="str">
        <f t="shared" ref="K6:K66"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95"/>
      <c r="O6" s="8"/>
      <c r="R6" s="20">
        <f t="shared" si="0"/>
        <v>1</v>
      </c>
      <c r="S6" s="20">
        <f t="shared" si="1"/>
        <v>0</v>
      </c>
      <c r="T6" s="20">
        <f t="shared" si="2"/>
        <v>0</v>
      </c>
    </row>
    <row r="7" spans="1:25" ht="15" customHeight="1" x14ac:dyDescent="0.25">
      <c r="A7" s="33" t="s">
        <v>155</v>
      </c>
      <c r="B7" s="33" t="s">
        <v>165</v>
      </c>
      <c r="C7" s="109" t="s">
        <v>3</v>
      </c>
      <c r="D7" s="33" t="s">
        <v>38</v>
      </c>
      <c r="E7" s="91">
        <v>1</v>
      </c>
      <c r="F7" s="33" t="s">
        <v>127</v>
      </c>
      <c r="G7" s="14">
        <v>7</v>
      </c>
      <c r="H7" s="72" t="s">
        <v>132</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118"/>
      <c r="O7" s="8"/>
      <c r="R7" s="20">
        <f t="shared" si="0"/>
        <v>1</v>
      </c>
      <c r="S7" s="20">
        <f t="shared" si="1"/>
        <v>0</v>
      </c>
      <c r="T7" s="20">
        <f t="shared" si="2"/>
        <v>0</v>
      </c>
    </row>
    <row r="8" spans="1:25" ht="15" customHeight="1" x14ac:dyDescent="0.2">
      <c r="A8" s="33" t="s">
        <v>159</v>
      </c>
      <c r="B8" s="33" t="s">
        <v>142</v>
      </c>
      <c r="C8" s="109" t="s">
        <v>3</v>
      </c>
      <c r="D8" s="33" t="s">
        <v>38</v>
      </c>
      <c r="E8" s="91">
        <v>1</v>
      </c>
      <c r="F8" s="33" t="s">
        <v>142</v>
      </c>
      <c r="G8" s="1">
        <v>18</v>
      </c>
      <c r="H8" s="68" t="s">
        <v>143</v>
      </c>
      <c r="I8" s="21" t="str">
        <f t="shared" si="3"/>
        <v>X</v>
      </c>
      <c r="J8" s="21" t="str">
        <f t="shared" si="4"/>
        <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7</v>
      </c>
      <c r="M8" s="22">
        <f>IF(C8="I",L8*Resumo!$C$21, IF(C8="A",L8*Resumo!$C$22, IF(C8="E",L8*Resumo!$C$23,"")))</f>
        <v>7</v>
      </c>
      <c r="N8" s="114"/>
      <c r="O8" s="8"/>
      <c r="R8" s="20">
        <f t="shared" si="0"/>
        <v>1</v>
      </c>
      <c r="S8" s="20">
        <f t="shared" si="1"/>
        <v>0</v>
      </c>
      <c r="T8" s="20">
        <f t="shared" si="2"/>
        <v>0</v>
      </c>
    </row>
    <row r="9" spans="1:25" ht="15" customHeight="1" x14ac:dyDescent="0.2">
      <c r="A9" s="33" t="s">
        <v>161</v>
      </c>
      <c r="B9" s="33" t="s">
        <v>149</v>
      </c>
      <c r="C9" s="117" t="s">
        <v>3</v>
      </c>
      <c r="D9" s="69" t="s">
        <v>38</v>
      </c>
      <c r="E9" s="1">
        <v>1</v>
      </c>
      <c r="F9" s="33" t="s">
        <v>149</v>
      </c>
      <c r="G9" s="1">
        <v>7</v>
      </c>
      <c r="H9" s="68" t="s">
        <v>150</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95"/>
      <c r="O9" s="8"/>
      <c r="R9" s="20">
        <f t="shared" si="0"/>
        <v>1</v>
      </c>
      <c r="S9" s="20">
        <f t="shared" si="1"/>
        <v>0</v>
      </c>
      <c r="T9" s="20">
        <f t="shared" si="2"/>
        <v>0</v>
      </c>
    </row>
    <row r="10" spans="1:25" ht="15" customHeight="1" x14ac:dyDescent="0.2">
      <c r="A10" s="33"/>
      <c r="B10" s="33"/>
      <c r="C10" s="110"/>
      <c r="D10" s="69"/>
      <c r="E10" s="1"/>
      <c r="F10" s="82"/>
      <c r="G10" s="1"/>
      <c r="H10" s="68"/>
      <c r="I10" s="21" t="str">
        <f t="shared" si="3"/>
        <v/>
      </c>
      <c r="J10" s="21" t="str">
        <f t="shared" si="4"/>
        <v/>
      </c>
      <c r="K10" s="21" t="str">
        <f t="shared" si="5"/>
        <v/>
      </c>
      <c r="L10" s="22" t="str">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
      </c>
      <c r="M10" s="22" t="str">
        <f>IF(C10="I",L10*Resumo!$C$21, IF(C10="A",L10*Resumo!$C$22, IF(C10="E",L10*Resumo!$C$23,"")))</f>
        <v/>
      </c>
      <c r="N10" s="113"/>
      <c r="O10" s="8"/>
      <c r="R10" s="20">
        <f t="shared" si="0"/>
        <v>0</v>
      </c>
      <c r="S10" s="20">
        <f t="shared" si="1"/>
        <v>0</v>
      </c>
      <c r="T10" s="20">
        <f t="shared" si="2"/>
        <v>0</v>
      </c>
    </row>
    <row r="11" spans="1:25" ht="15" customHeight="1" x14ac:dyDescent="0.2">
      <c r="A11" s="33"/>
      <c r="B11" s="33"/>
      <c r="C11" s="110"/>
      <c r="D11" s="69"/>
      <c r="E11" s="1"/>
      <c r="F11" s="69"/>
      <c r="G11" s="1"/>
      <c r="H11" s="31"/>
      <c r="I11" s="21" t="str">
        <f t="shared" si="3"/>
        <v/>
      </c>
      <c r="J11" s="21" t="str">
        <f t="shared" si="4"/>
        <v/>
      </c>
      <c r="K11" s="21" t="str">
        <f t="shared" si="5"/>
        <v/>
      </c>
      <c r="L11" s="2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22" t="str">
        <f>IF(C11="I",L11*Resumo!$C$21, IF(C11="A",L11*Resumo!$C$22, IF(C11="E",L11*Resumo!$C$23,"")))</f>
        <v/>
      </c>
      <c r="N11" s="114"/>
      <c r="O11" s="8"/>
      <c r="R11" s="20">
        <f t="shared" si="0"/>
        <v>0</v>
      </c>
      <c r="S11" s="20">
        <f t="shared" si="1"/>
        <v>0</v>
      </c>
      <c r="T11" s="20">
        <f t="shared" si="2"/>
        <v>0</v>
      </c>
    </row>
    <row r="12" spans="1:25" ht="15" customHeight="1" x14ac:dyDescent="0.2">
      <c r="A12" s="33"/>
      <c r="B12" s="33"/>
      <c r="C12" s="110"/>
      <c r="D12" s="69"/>
      <c r="E12" s="1"/>
      <c r="F12" s="69"/>
      <c r="G12" s="1"/>
      <c r="H12" s="69"/>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13"/>
      <c r="O12" s="8"/>
      <c r="R12" s="20">
        <f t="shared" si="0"/>
        <v>0</v>
      </c>
      <c r="S12" s="20">
        <f t="shared" si="1"/>
        <v>0</v>
      </c>
      <c r="T12" s="20">
        <f t="shared" si="2"/>
        <v>0</v>
      </c>
    </row>
    <row r="13" spans="1:25" ht="15" customHeight="1" x14ac:dyDescent="0.2">
      <c r="A13" s="82"/>
      <c r="B13" s="82"/>
      <c r="C13" s="109"/>
      <c r="D13" s="69"/>
      <c r="E13" s="1"/>
      <c r="F13" s="69"/>
      <c r="G13" s="1"/>
      <c r="H13" s="69"/>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5"/>
      <c r="O13" s="8"/>
      <c r="R13" s="20">
        <f t="shared" si="0"/>
        <v>0</v>
      </c>
      <c r="S13" s="20">
        <f t="shared" si="1"/>
        <v>0</v>
      </c>
      <c r="T13" s="20">
        <f t="shared" si="2"/>
        <v>0</v>
      </c>
    </row>
    <row r="14" spans="1:25" ht="15" customHeight="1" x14ac:dyDescent="0.2">
      <c r="A14" s="82"/>
      <c r="B14" s="82"/>
      <c r="C14" s="109"/>
      <c r="D14" s="69"/>
      <c r="E14" s="1"/>
      <c r="F14" s="69"/>
      <c r="G14" s="1"/>
      <c r="H14" s="68"/>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5"/>
      <c r="O14" s="8"/>
      <c r="R14" s="20">
        <f t="shared" si="0"/>
        <v>0</v>
      </c>
      <c r="S14" s="20">
        <f t="shared" si="1"/>
        <v>0</v>
      </c>
      <c r="T14" s="20">
        <f t="shared" si="2"/>
        <v>0</v>
      </c>
    </row>
    <row r="15" spans="1:25" ht="15" customHeight="1" x14ac:dyDescent="0.2">
      <c r="A15" s="33"/>
      <c r="B15" s="33"/>
      <c r="C15" s="109"/>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5"/>
      <c r="O15" s="8"/>
      <c r="R15" s="20">
        <f t="shared" si="0"/>
        <v>0</v>
      </c>
      <c r="S15" s="20">
        <f t="shared" si="1"/>
        <v>0</v>
      </c>
      <c r="T15" s="20">
        <f t="shared" si="2"/>
        <v>0</v>
      </c>
    </row>
    <row r="16" spans="1:25" ht="15" customHeight="1" x14ac:dyDescent="0.2">
      <c r="A16" s="33"/>
      <c r="B16" s="33"/>
      <c r="C16" s="109"/>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5"/>
      <c r="O16" s="8"/>
      <c r="R16" s="20">
        <f t="shared" si="0"/>
        <v>0</v>
      </c>
      <c r="S16" s="20">
        <f t="shared" si="1"/>
        <v>0</v>
      </c>
      <c r="T16" s="20">
        <f t="shared" si="2"/>
        <v>0</v>
      </c>
    </row>
    <row r="17" spans="1:20" ht="15" customHeight="1" x14ac:dyDescent="0.2">
      <c r="A17" s="69"/>
      <c r="B17" s="69"/>
      <c r="C17" s="109"/>
      <c r="D17" s="69"/>
      <c r="E17" s="1"/>
      <c r="F17" s="1"/>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5"/>
      <c r="O17" s="8"/>
      <c r="R17" s="20">
        <f t="shared" si="0"/>
        <v>0</v>
      </c>
      <c r="S17" s="20">
        <f t="shared" si="1"/>
        <v>0</v>
      </c>
      <c r="T17" s="20">
        <f t="shared" si="2"/>
        <v>0</v>
      </c>
    </row>
    <row r="18" spans="1:20" ht="15" customHeight="1" x14ac:dyDescent="0.2">
      <c r="A18" s="69"/>
      <c r="B18" s="69"/>
      <c r="C18" s="109"/>
      <c r="D18" s="69"/>
      <c r="E18" s="1"/>
      <c r="F18" s="69"/>
      <c r="G18" s="1"/>
      <c r="H18" s="3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5"/>
      <c r="O18" s="8"/>
      <c r="R18" s="20">
        <f t="shared" si="0"/>
        <v>0</v>
      </c>
      <c r="S18" s="20">
        <f t="shared" si="1"/>
        <v>0</v>
      </c>
      <c r="T18" s="20">
        <f t="shared" si="2"/>
        <v>0</v>
      </c>
    </row>
    <row r="19" spans="1:20" ht="15" customHeight="1" x14ac:dyDescent="0.2">
      <c r="A19" s="1"/>
      <c r="B19" s="1"/>
      <c r="C19" s="109"/>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5"/>
      <c r="O19" s="8"/>
      <c r="R19" s="20">
        <f t="shared" si="0"/>
        <v>0</v>
      </c>
      <c r="S19" s="20">
        <f t="shared" si="1"/>
        <v>0</v>
      </c>
      <c r="T19" s="20">
        <f t="shared" si="2"/>
        <v>0</v>
      </c>
    </row>
    <row r="20" spans="1:20" ht="15" customHeight="1" x14ac:dyDescent="0.2">
      <c r="A20" s="1"/>
      <c r="B20" s="1"/>
      <c r="C20" s="109"/>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5"/>
      <c r="O20" s="8"/>
      <c r="R20" s="20">
        <f t="shared" si="0"/>
        <v>0</v>
      </c>
      <c r="S20" s="20">
        <f t="shared" si="1"/>
        <v>0</v>
      </c>
      <c r="T20" s="20">
        <f t="shared" si="2"/>
        <v>0</v>
      </c>
    </row>
    <row r="21" spans="1:20" ht="15" customHeight="1" x14ac:dyDescent="0.2">
      <c r="A21" s="1"/>
      <c r="B21" s="1"/>
      <c r="C21" s="109"/>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5"/>
      <c r="O21" s="8"/>
      <c r="R21" s="20">
        <f t="shared" si="0"/>
        <v>0</v>
      </c>
      <c r="S21" s="20">
        <f t="shared" si="1"/>
        <v>0</v>
      </c>
      <c r="T21" s="20">
        <f t="shared" si="2"/>
        <v>0</v>
      </c>
    </row>
    <row r="22" spans="1:20" ht="15" customHeight="1" x14ac:dyDescent="0.2">
      <c r="A22" s="1"/>
      <c r="B22" s="1"/>
      <c r="C22" s="109"/>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5"/>
      <c r="O22" s="8"/>
      <c r="R22" s="20">
        <f t="shared" si="0"/>
        <v>0</v>
      </c>
      <c r="S22" s="20">
        <f t="shared" si="1"/>
        <v>0</v>
      </c>
      <c r="T22" s="20">
        <f t="shared" si="2"/>
        <v>0</v>
      </c>
    </row>
    <row r="23" spans="1:20" ht="15" customHeight="1" x14ac:dyDescent="0.2">
      <c r="A23" s="1"/>
      <c r="B23" s="1"/>
      <c r="C23" s="109"/>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5"/>
      <c r="R23" s="20">
        <f t="shared" si="0"/>
        <v>0</v>
      </c>
      <c r="S23" s="20">
        <f t="shared" si="1"/>
        <v>0</v>
      </c>
      <c r="T23" s="20">
        <f t="shared" si="2"/>
        <v>0</v>
      </c>
    </row>
    <row r="24" spans="1:20" ht="15" customHeight="1" x14ac:dyDescent="0.2">
      <c r="A24" s="1"/>
      <c r="B24" s="1"/>
      <c r="C24" s="109"/>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5"/>
      <c r="R24" s="20">
        <f t="shared" si="0"/>
        <v>0</v>
      </c>
      <c r="S24" s="20">
        <f t="shared" si="1"/>
        <v>0</v>
      </c>
      <c r="T24" s="20">
        <f t="shared" si="2"/>
        <v>0</v>
      </c>
    </row>
    <row r="25" spans="1:20" ht="15" customHeight="1" x14ac:dyDescent="0.2">
      <c r="A25" s="1"/>
      <c r="B25" s="1"/>
      <c r="C25" s="109"/>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5"/>
      <c r="R25" s="20">
        <f t="shared" si="0"/>
        <v>0</v>
      </c>
      <c r="S25" s="20">
        <f t="shared" si="1"/>
        <v>0</v>
      </c>
      <c r="T25" s="20">
        <f t="shared" si="2"/>
        <v>0</v>
      </c>
    </row>
    <row r="26" spans="1:20" ht="15" customHeight="1" x14ac:dyDescent="0.2">
      <c r="A26" s="1"/>
      <c r="B26" s="1"/>
      <c r="C26" s="109"/>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5"/>
      <c r="R26" s="20">
        <f t="shared" si="0"/>
        <v>0</v>
      </c>
      <c r="S26" s="20">
        <f t="shared" si="1"/>
        <v>0</v>
      </c>
      <c r="T26" s="20">
        <f t="shared" si="2"/>
        <v>0</v>
      </c>
    </row>
    <row r="27" spans="1:20" ht="15" customHeight="1" x14ac:dyDescent="0.2">
      <c r="A27" s="1"/>
      <c r="B27" s="1"/>
      <c r="C27" s="109"/>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5"/>
      <c r="Q27" s="8"/>
      <c r="R27" s="20">
        <f t="shared" si="0"/>
        <v>0</v>
      </c>
      <c r="S27" s="20">
        <f t="shared" si="1"/>
        <v>0</v>
      </c>
      <c r="T27" s="20">
        <f t="shared" si="2"/>
        <v>0</v>
      </c>
    </row>
    <row r="28" spans="1:20" ht="15" customHeight="1" x14ac:dyDescent="0.2">
      <c r="A28" s="1"/>
      <c r="B28" s="1"/>
      <c r="C28" s="109"/>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5"/>
      <c r="Q28" s="8"/>
      <c r="R28" s="20">
        <f t="shared" si="0"/>
        <v>0</v>
      </c>
      <c r="S28" s="20">
        <f t="shared" si="1"/>
        <v>0</v>
      </c>
      <c r="T28" s="20">
        <f t="shared" si="2"/>
        <v>0</v>
      </c>
    </row>
    <row r="29" spans="1:20" ht="15" customHeight="1" x14ac:dyDescent="0.2">
      <c r="A29" s="1"/>
      <c r="B29" s="1"/>
      <c r="C29" s="109"/>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5"/>
      <c r="Q29" s="8"/>
      <c r="R29" s="20">
        <f t="shared" si="0"/>
        <v>0</v>
      </c>
      <c r="S29" s="20">
        <f t="shared" si="1"/>
        <v>0</v>
      </c>
      <c r="T29" s="20">
        <f t="shared" si="2"/>
        <v>0</v>
      </c>
    </row>
    <row r="30" spans="1:20" ht="15" customHeight="1" x14ac:dyDescent="0.2">
      <c r="A30" s="1"/>
      <c r="B30" s="1"/>
      <c r="C30" s="109"/>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5"/>
      <c r="Q30" s="8"/>
      <c r="R30" s="20">
        <f t="shared" si="0"/>
        <v>0</v>
      </c>
      <c r="S30" s="20">
        <f t="shared" si="1"/>
        <v>0</v>
      </c>
      <c r="T30" s="20">
        <f t="shared" si="2"/>
        <v>0</v>
      </c>
    </row>
    <row r="31" spans="1:20" ht="15" customHeight="1" x14ac:dyDescent="0.2">
      <c r="A31" s="1"/>
      <c r="B31" s="1"/>
      <c r="C31" s="109"/>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5"/>
      <c r="Q31" s="8"/>
      <c r="R31" s="20">
        <f t="shared" si="0"/>
        <v>0</v>
      </c>
      <c r="S31" s="20">
        <f t="shared" si="1"/>
        <v>0</v>
      </c>
      <c r="T31" s="20">
        <f t="shared" si="2"/>
        <v>0</v>
      </c>
    </row>
    <row r="32" spans="1:20" ht="15" customHeight="1" x14ac:dyDescent="0.2">
      <c r="A32" s="1"/>
      <c r="B32" s="1"/>
      <c r="C32" s="109"/>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5"/>
      <c r="Q32" s="8"/>
      <c r="R32" s="20">
        <f t="shared" si="0"/>
        <v>0</v>
      </c>
      <c r="S32" s="20">
        <f t="shared" si="1"/>
        <v>0</v>
      </c>
      <c r="T32" s="20">
        <f t="shared" si="2"/>
        <v>0</v>
      </c>
    </row>
    <row r="33" spans="1:20" ht="15" customHeight="1" x14ac:dyDescent="0.2">
      <c r="A33" s="1"/>
      <c r="B33" s="1"/>
      <c r="C33" s="109"/>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5"/>
      <c r="Q33" s="8"/>
      <c r="R33" s="20">
        <f t="shared" si="0"/>
        <v>0</v>
      </c>
      <c r="S33" s="20">
        <f t="shared" si="1"/>
        <v>0</v>
      </c>
      <c r="T33" s="20">
        <f t="shared" si="2"/>
        <v>0</v>
      </c>
    </row>
    <row r="34" spans="1:20" ht="15" customHeight="1" x14ac:dyDescent="0.2">
      <c r="A34" s="1"/>
      <c r="B34" s="1"/>
      <c r="C34" s="109"/>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5"/>
      <c r="Q34" s="8"/>
      <c r="R34" s="20">
        <f t="shared" si="0"/>
        <v>0</v>
      </c>
      <c r="S34" s="20">
        <f t="shared" si="1"/>
        <v>0</v>
      </c>
      <c r="T34" s="20">
        <f t="shared" si="2"/>
        <v>0</v>
      </c>
    </row>
    <row r="35" spans="1:20" ht="15" customHeight="1" x14ac:dyDescent="0.2">
      <c r="A35" s="1"/>
      <c r="B35" s="1"/>
      <c r="C35" s="109"/>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5"/>
      <c r="Q35" s="8"/>
      <c r="R35" s="20">
        <f t="shared" si="0"/>
        <v>0</v>
      </c>
      <c r="S35" s="20">
        <f t="shared" si="1"/>
        <v>0</v>
      </c>
      <c r="T35" s="20">
        <f t="shared" si="2"/>
        <v>0</v>
      </c>
    </row>
    <row r="36" spans="1:20" ht="15" customHeight="1" x14ac:dyDescent="0.2">
      <c r="A36" s="1"/>
      <c r="B36" s="1"/>
      <c r="C36" s="109"/>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5"/>
      <c r="Q36" s="8"/>
      <c r="R36" s="20">
        <f t="shared" si="0"/>
        <v>0</v>
      </c>
      <c r="S36" s="20">
        <f t="shared" si="1"/>
        <v>0</v>
      </c>
      <c r="T36" s="20">
        <f t="shared" si="2"/>
        <v>0</v>
      </c>
    </row>
    <row r="37" spans="1:20" ht="15" customHeight="1" x14ac:dyDescent="0.2">
      <c r="A37" s="1"/>
      <c r="B37" s="1"/>
      <c r="C37" s="109"/>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5"/>
      <c r="Q37" s="8"/>
      <c r="R37" s="20">
        <f t="shared" si="0"/>
        <v>0</v>
      </c>
      <c r="S37" s="20">
        <f t="shared" si="1"/>
        <v>0</v>
      </c>
      <c r="T37" s="20">
        <f t="shared" si="2"/>
        <v>0</v>
      </c>
    </row>
    <row r="38" spans="1:20" ht="15" customHeight="1" x14ac:dyDescent="0.2">
      <c r="A38" s="1"/>
      <c r="B38" s="1"/>
      <c r="C38" s="109"/>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5"/>
      <c r="Q38" s="8"/>
      <c r="R38" s="20">
        <f t="shared" si="0"/>
        <v>0</v>
      </c>
      <c r="S38" s="20">
        <f t="shared" si="1"/>
        <v>0</v>
      </c>
      <c r="T38" s="20">
        <f t="shared" si="2"/>
        <v>0</v>
      </c>
    </row>
    <row r="39" spans="1:20" ht="15" customHeight="1" x14ac:dyDescent="0.2">
      <c r="A39" s="1"/>
      <c r="B39" s="1"/>
      <c r="C39" s="109"/>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5"/>
      <c r="Q39" s="8"/>
      <c r="R39" s="20">
        <f t="shared" si="0"/>
        <v>0</v>
      </c>
      <c r="S39" s="20">
        <f t="shared" si="1"/>
        <v>0</v>
      </c>
      <c r="T39" s="20">
        <f t="shared" si="2"/>
        <v>0</v>
      </c>
    </row>
    <row r="40" spans="1:20" ht="15" customHeight="1" x14ac:dyDescent="0.2">
      <c r="A40" s="1"/>
      <c r="B40" s="1"/>
      <c r="C40" s="109"/>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5"/>
      <c r="Q40" s="8"/>
      <c r="R40" s="20">
        <f t="shared" si="0"/>
        <v>0</v>
      </c>
      <c r="S40" s="20">
        <f t="shared" si="1"/>
        <v>0</v>
      </c>
      <c r="T40" s="20">
        <f t="shared" si="2"/>
        <v>0</v>
      </c>
    </row>
    <row r="41" spans="1:20" ht="15" customHeight="1" x14ac:dyDescent="0.2">
      <c r="A41" s="1"/>
      <c r="B41" s="1"/>
      <c r="C41" s="109"/>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5"/>
      <c r="Q41" s="8"/>
      <c r="R41" s="20">
        <f t="shared" si="0"/>
        <v>0</v>
      </c>
      <c r="S41" s="20">
        <f t="shared" si="1"/>
        <v>0</v>
      </c>
      <c r="T41" s="20">
        <f t="shared" si="2"/>
        <v>0</v>
      </c>
    </row>
    <row r="42" spans="1:20" ht="15" customHeight="1" x14ac:dyDescent="0.2">
      <c r="A42" s="1"/>
      <c r="B42" s="1"/>
      <c r="C42" s="109"/>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5"/>
      <c r="Q42" s="8"/>
      <c r="R42" s="20">
        <f t="shared" si="0"/>
        <v>0</v>
      </c>
      <c r="S42" s="20">
        <f t="shared" si="1"/>
        <v>0</v>
      </c>
      <c r="T42" s="20">
        <f t="shared" si="2"/>
        <v>0</v>
      </c>
    </row>
    <row r="43" spans="1:20" ht="15" customHeight="1" x14ac:dyDescent="0.2">
      <c r="A43" s="1"/>
      <c r="B43" s="1"/>
      <c r="C43" s="109"/>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5"/>
      <c r="Q43" s="8"/>
      <c r="R43" s="20">
        <f t="shared" si="0"/>
        <v>0</v>
      </c>
      <c r="S43" s="20">
        <f t="shared" si="1"/>
        <v>0</v>
      </c>
      <c r="T43" s="20">
        <f t="shared" si="2"/>
        <v>0</v>
      </c>
    </row>
    <row r="44" spans="1:20" ht="15" customHeight="1" x14ac:dyDescent="0.2">
      <c r="A44" s="1"/>
      <c r="B44" s="1"/>
      <c r="C44" s="109"/>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5"/>
      <c r="Q44" s="8"/>
      <c r="R44" s="20">
        <f t="shared" si="0"/>
        <v>0</v>
      </c>
      <c r="S44" s="20">
        <f t="shared" si="1"/>
        <v>0</v>
      </c>
      <c r="T44" s="20">
        <f t="shared" si="2"/>
        <v>0</v>
      </c>
    </row>
    <row r="45" spans="1:20" ht="15" customHeight="1" x14ac:dyDescent="0.2">
      <c r="A45" s="1"/>
      <c r="B45" s="1"/>
      <c r="C45" s="109"/>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5"/>
      <c r="Q45" s="8"/>
      <c r="R45" s="20">
        <f t="shared" si="0"/>
        <v>0</v>
      </c>
      <c r="S45" s="20">
        <f t="shared" si="1"/>
        <v>0</v>
      </c>
      <c r="T45" s="20">
        <f t="shared" si="2"/>
        <v>0</v>
      </c>
    </row>
    <row r="46" spans="1:20" ht="15" customHeight="1" x14ac:dyDescent="0.2">
      <c r="A46" s="1"/>
      <c r="B46" s="1"/>
      <c r="C46" s="109"/>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5"/>
      <c r="Q46" s="8"/>
      <c r="R46" s="20">
        <f t="shared" si="0"/>
        <v>0</v>
      </c>
      <c r="S46" s="20">
        <f t="shared" si="1"/>
        <v>0</v>
      </c>
      <c r="T46" s="20">
        <f t="shared" si="2"/>
        <v>0</v>
      </c>
    </row>
    <row r="47" spans="1:20" ht="15" customHeight="1" x14ac:dyDescent="0.2">
      <c r="A47" s="1"/>
      <c r="B47" s="1"/>
      <c r="C47" s="109"/>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5"/>
      <c r="Q47" s="8"/>
      <c r="R47" s="20">
        <f t="shared" si="0"/>
        <v>0</v>
      </c>
      <c r="S47" s="20">
        <f t="shared" si="1"/>
        <v>0</v>
      </c>
      <c r="T47" s="20">
        <f t="shared" si="2"/>
        <v>0</v>
      </c>
    </row>
    <row r="48" spans="1:20" ht="15" customHeight="1" x14ac:dyDescent="0.2">
      <c r="A48" s="1"/>
      <c r="B48" s="1"/>
      <c r="C48" s="109"/>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5"/>
      <c r="Q48" s="8"/>
      <c r="R48" s="20">
        <f t="shared" si="0"/>
        <v>0</v>
      </c>
      <c r="S48" s="20">
        <f t="shared" si="1"/>
        <v>0</v>
      </c>
      <c r="T48" s="20">
        <f t="shared" si="2"/>
        <v>0</v>
      </c>
    </row>
    <row r="49" spans="1:20" ht="15" customHeight="1" x14ac:dyDescent="0.2">
      <c r="A49" s="1"/>
      <c r="B49" s="1"/>
      <c r="C49" s="109"/>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5"/>
      <c r="Q49" s="8"/>
      <c r="R49" s="20">
        <f t="shared" si="0"/>
        <v>0</v>
      </c>
      <c r="S49" s="20">
        <f t="shared" si="1"/>
        <v>0</v>
      </c>
      <c r="T49" s="20">
        <f t="shared" si="2"/>
        <v>0</v>
      </c>
    </row>
    <row r="50" spans="1:20" ht="15" customHeight="1" x14ac:dyDescent="0.2">
      <c r="A50" s="1"/>
      <c r="B50" s="1"/>
      <c r="C50" s="109"/>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5"/>
      <c r="Q50" s="8"/>
      <c r="R50" s="20">
        <f t="shared" si="0"/>
        <v>0</v>
      </c>
      <c r="S50" s="20">
        <f t="shared" si="1"/>
        <v>0</v>
      </c>
      <c r="T50" s="20">
        <f t="shared" si="2"/>
        <v>0</v>
      </c>
    </row>
    <row r="51" spans="1:20" ht="15" customHeight="1" x14ac:dyDescent="0.2">
      <c r="A51" s="1"/>
      <c r="B51" s="1"/>
      <c r="C51" s="109"/>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5"/>
      <c r="Q51" s="8"/>
      <c r="R51" s="20">
        <f t="shared" si="0"/>
        <v>0</v>
      </c>
      <c r="S51" s="20">
        <f t="shared" si="1"/>
        <v>0</v>
      </c>
      <c r="T51" s="20">
        <f t="shared" si="2"/>
        <v>0</v>
      </c>
    </row>
    <row r="52" spans="1:20" ht="15" customHeight="1" x14ac:dyDescent="0.2">
      <c r="A52" s="1"/>
      <c r="B52" s="1"/>
      <c r="C52" s="109"/>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5"/>
      <c r="Q52" s="8"/>
      <c r="R52" s="20">
        <f t="shared" si="0"/>
        <v>0</v>
      </c>
      <c r="S52" s="20">
        <f t="shared" si="1"/>
        <v>0</v>
      </c>
      <c r="T52" s="20">
        <f t="shared" si="2"/>
        <v>0</v>
      </c>
    </row>
    <row r="53" spans="1:20" ht="15" customHeight="1" x14ac:dyDescent="0.2">
      <c r="A53" s="1"/>
      <c r="B53" s="1"/>
      <c r="C53" s="109"/>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5"/>
      <c r="Q53" s="8"/>
      <c r="R53" s="20">
        <f t="shared" si="0"/>
        <v>0</v>
      </c>
      <c r="S53" s="20">
        <f t="shared" si="1"/>
        <v>0</v>
      </c>
      <c r="T53" s="20">
        <f t="shared" si="2"/>
        <v>0</v>
      </c>
    </row>
    <row r="54" spans="1:20" ht="15" customHeight="1" x14ac:dyDescent="0.2">
      <c r="A54" s="1"/>
      <c r="B54" s="1"/>
      <c r="C54" s="109"/>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5"/>
      <c r="Q54" s="8"/>
      <c r="R54" s="20">
        <f t="shared" si="0"/>
        <v>0</v>
      </c>
      <c r="S54" s="20">
        <f t="shared" si="1"/>
        <v>0</v>
      </c>
      <c r="T54" s="20">
        <f t="shared" si="2"/>
        <v>0</v>
      </c>
    </row>
    <row r="55" spans="1:20" ht="15" customHeight="1" x14ac:dyDescent="0.2">
      <c r="A55" s="1"/>
      <c r="B55" s="1"/>
      <c r="C55" s="109"/>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5"/>
      <c r="Q55" s="8"/>
      <c r="R55" s="20">
        <f t="shared" si="0"/>
        <v>0</v>
      </c>
      <c r="S55" s="20">
        <f t="shared" si="1"/>
        <v>0</v>
      </c>
      <c r="T55" s="20">
        <f t="shared" si="2"/>
        <v>0</v>
      </c>
    </row>
    <row r="56" spans="1:20" ht="15" customHeight="1" x14ac:dyDescent="0.2">
      <c r="A56" s="1"/>
      <c r="B56" s="1"/>
      <c r="C56" s="109"/>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5"/>
      <c r="Q56" s="8"/>
      <c r="R56" s="20">
        <f t="shared" si="0"/>
        <v>0</v>
      </c>
      <c r="S56" s="20">
        <f t="shared" si="1"/>
        <v>0</v>
      </c>
      <c r="T56" s="20">
        <f t="shared" si="2"/>
        <v>0</v>
      </c>
    </row>
    <row r="57" spans="1:20" ht="15" customHeight="1" x14ac:dyDescent="0.2">
      <c r="A57" s="1"/>
      <c r="B57" s="1"/>
      <c r="C57" s="109"/>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5"/>
      <c r="Q57" s="8"/>
      <c r="R57" s="20">
        <f t="shared" si="0"/>
        <v>0</v>
      </c>
      <c r="S57" s="20">
        <f t="shared" si="1"/>
        <v>0</v>
      </c>
      <c r="T57" s="20">
        <f t="shared" si="2"/>
        <v>0</v>
      </c>
    </row>
    <row r="58" spans="1:20" ht="15" customHeight="1" x14ac:dyDescent="0.2">
      <c r="A58" s="1"/>
      <c r="B58" s="1"/>
      <c r="C58" s="109"/>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5"/>
      <c r="Q58" s="8"/>
      <c r="R58" s="20">
        <f t="shared" si="0"/>
        <v>0</v>
      </c>
      <c r="S58" s="20">
        <f t="shared" si="1"/>
        <v>0</v>
      </c>
      <c r="T58" s="20">
        <f t="shared" si="2"/>
        <v>0</v>
      </c>
    </row>
    <row r="59" spans="1:20" ht="15" customHeight="1" x14ac:dyDescent="0.2">
      <c r="A59" s="1"/>
      <c r="B59" s="1"/>
      <c r="C59" s="109"/>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5"/>
      <c r="Q59" s="8"/>
      <c r="R59" s="20">
        <f t="shared" si="0"/>
        <v>0</v>
      </c>
      <c r="S59" s="20">
        <f t="shared" si="1"/>
        <v>0</v>
      </c>
      <c r="T59" s="20">
        <f t="shared" si="2"/>
        <v>0</v>
      </c>
    </row>
    <row r="60" spans="1:20" ht="15" customHeight="1" x14ac:dyDescent="0.2">
      <c r="A60" s="1"/>
      <c r="B60" s="1"/>
      <c r="C60" s="109"/>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5"/>
      <c r="Q60" s="8"/>
      <c r="R60" s="20">
        <f t="shared" si="0"/>
        <v>0</v>
      </c>
      <c r="S60" s="20">
        <f t="shared" si="1"/>
        <v>0</v>
      </c>
      <c r="T60" s="20">
        <f t="shared" si="2"/>
        <v>0</v>
      </c>
    </row>
    <row r="61" spans="1:20" ht="15" customHeight="1" x14ac:dyDescent="0.2">
      <c r="A61" s="1"/>
      <c r="B61" s="1"/>
      <c r="C61" s="109"/>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5"/>
      <c r="Q61" s="8"/>
      <c r="R61" s="20">
        <f t="shared" si="0"/>
        <v>0</v>
      </c>
      <c r="S61" s="20">
        <f t="shared" si="1"/>
        <v>0</v>
      </c>
      <c r="T61" s="20">
        <f t="shared" si="2"/>
        <v>0</v>
      </c>
    </row>
    <row r="62" spans="1:20" ht="15" customHeight="1" x14ac:dyDescent="0.2">
      <c r="A62" s="1"/>
      <c r="B62" s="1"/>
      <c r="C62" s="109"/>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5"/>
      <c r="Q62" s="8"/>
      <c r="R62" s="20">
        <f t="shared" si="0"/>
        <v>0</v>
      </c>
      <c r="S62" s="20">
        <f t="shared" si="1"/>
        <v>0</v>
      </c>
      <c r="T62" s="20">
        <f t="shared" si="2"/>
        <v>0</v>
      </c>
    </row>
    <row r="63" spans="1:20" ht="15" customHeight="1" x14ac:dyDescent="0.2">
      <c r="A63" s="1"/>
      <c r="B63" s="1"/>
      <c r="C63" s="109"/>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5"/>
      <c r="Q63" s="8"/>
      <c r="R63" s="20">
        <f t="shared" si="0"/>
        <v>0</v>
      </c>
      <c r="S63" s="20">
        <f t="shared" si="1"/>
        <v>0</v>
      </c>
      <c r="T63" s="20">
        <f t="shared" si="2"/>
        <v>0</v>
      </c>
    </row>
    <row r="64" spans="1:20" ht="15" customHeight="1" x14ac:dyDescent="0.2">
      <c r="A64" s="1"/>
      <c r="B64" s="1"/>
      <c r="C64" s="109"/>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5"/>
      <c r="Q64" s="8"/>
      <c r="R64" s="20">
        <f t="shared" si="0"/>
        <v>0</v>
      </c>
      <c r="S64" s="20">
        <f t="shared" si="1"/>
        <v>0</v>
      </c>
      <c r="T64" s="20">
        <f t="shared" si="2"/>
        <v>0</v>
      </c>
    </row>
    <row r="65" spans="1:20" ht="15" customHeight="1" x14ac:dyDescent="0.2">
      <c r="A65" s="1"/>
      <c r="B65" s="1"/>
      <c r="C65" s="109"/>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5"/>
      <c r="Q65" s="8"/>
      <c r="R65" s="20">
        <f t="shared" si="0"/>
        <v>0</v>
      </c>
      <c r="S65" s="20">
        <f t="shared" si="1"/>
        <v>0</v>
      </c>
      <c r="T65" s="20">
        <f t="shared" si="2"/>
        <v>0</v>
      </c>
    </row>
    <row r="66" spans="1:20" ht="15" customHeight="1" x14ac:dyDescent="0.2">
      <c r="A66" s="1"/>
      <c r="B66" s="1"/>
      <c r="C66" s="109"/>
      <c r="D66" s="69"/>
      <c r="E66" s="1"/>
      <c r="F66" s="1"/>
      <c r="G66" s="1"/>
      <c r="H66" s="1"/>
      <c r="I66" s="21" t="str">
        <f t="shared" si="3"/>
        <v/>
      </c>
      <c r="J66" s="21" t="str">
        <f t="shared" si="4"/>
        <v/>
      </c>
      <c r="K66" s="21" t="str">
        <f t="shared" si="5"/>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5"/>
      <c r="Q66" s="8"/>
      <c r="R66" s="20">
        <f t="shared" si="0"/>
        <v>0</v>
      </c>
      <c r="S66" s="20">
        <f t="shared" si="1"/>
        <v>0</v>
      </c>
      <c r="T66" s="20">
        <f t="shared" si="2"/>
        <v>0</v>
      </c>
    </row>
    <row r="67" spans="1:20" ht="15" customHeight="1" x14ac:dyDescent="0.2">
      <c r="A67" s="1"/>
      <c r="B67" s="1"/>
      <c r="C67" s="109"/>
      <c r="D67" s="69"/>
      <c r="E67" s="1"/>
      <c r="F67" s="1"/>
      <c r="G67" s="1"/>
      <c r="H67" s="1"/>
      <c r="I67" s="21" t="str">
        <f t="shared" ref="I67:I130" si="6">IF(D67&lt;&gt;"", IF(D67 ="Codedata", "", IF(OR(AND(E67=1, G67&gt;0, G67&lt;51),AND(E67&gt;1, E67&lt;6, G67&gt;0, G67&lt;20)),"X","")),"")</f>
        <v/>
      </c>
      <c r="J67" s="21" t="str">
        <f t="shared" ref="J67:J130" si="7">IF(D67&lt;&gt;"", IF(D67 ="Codedata", "", IF(OR(AND(E67=1, G67&gt;50),AND(E67&gt;1, E67&lt;6, G67&gt;19, G67&lt;51),AND(E67&gt;5, G67&gt;0, G67&lt;20)),"X","")),"")</f>
        <v/>
      </c>
      <c r="K67" s="21" t="str">
        <f t="shared" ref="K67:K130" si="8">IF(D67&lt;&gt;"", IF(D67 ="Codedata", "", IF(OR(AND(E67&gt;1, E67&lt;6, G67&gt;50),AND(E67&gt;5, G67&gt;19)),"X","")),"")</f>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5"/>
      <c r="Q67" s="8"/>
      <c r="R67" s="20">
        <f t="shared" ref="R67:T130" si="9">IF(I67="X",1,0)</f>
        <v>0</v>
      </c>
      <c r="S67" s="20">
        <f t="shared" si="9"/>
        <v>0</v>
      </c>
      <c r="T67" s="20">
        <f t="shared" si="9"/>
        <v>0</v>
      </c>
    </row>
    <row r="68" spans="1:20" ht="15" customHeight="1" x14ac:dyDescent="0.2">
      <c r="A68" s="1"/>
      <c r="B68" s="1"/>
      <c r="C68" s="109"/>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5"/>
      <c r="Q68" s="4"/>
      <c r="R68" s="20">
        <f t="shared" si="9"/>
        <v>0</v>
      </c>
      <c r="S68" s="20">
        <f t="shared" si="9"/>
        <v>0</v>
      </c>
      <c r="T68" s="20">
        <f t="shared" si="9"/>
        <v>0</v>
      </c>
    </row>
    <row r="69" spans="1:20" ht="15" customHeight="1" x14ac:dyDescent="0.2">
      <c r="A69" s="1"/>
      <c r="B69" s="1"/>
      <c r="C69" s="109"/>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5"/>
      <c r="Q69" s="8"/>
      <c r="R69" s="20">
        <f t="shared" si="9"/>
        <v>0</v>
      </c>
      <c r="S69" s="20">
        <f t="shared" si="9"/>
        <v>0</v>
      </c>
      <c r="T69" s="20">
        <f t="shared" si="9"/>
        <v>0</v>
      </c>
    </row>
    <row r="70" spans="1:20" ht="15" customHeight="1" x14ac:dyDescent="0.2">
      <c r="A70" s="1"/>
      <c r="B70" s="1"/>
      <c r="C70" s="109"/>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5"/>
      <c r="Q70" s="8"/>
      <c r="R70" s="20">
        <f t="shared" si="9"/>
        <v>0</v>
      </c>
      <c r="S70" s="20">
        <f t="shared" si="9"/>
        <v>0</v>
      </c>
      <c r="T70" s="20">
        <f t="shared" si="9"/>
        <v>0</v>
      </c>
    </row>
    <row r="71" spans="1:20" ht="15" customHeight="1" x14ac:dyDescent="0.2">
      <c r="A71" s="1"/>
      <c r="B71" s="1"/>
      <c r="C71" s="109"/>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5"/>
      <c r="Q71" s="8"/>
      <c r="R71" s="20">
        <f t="shared" si="9"/>
        <v>0</v>
      </c>
      <c r="S71" s="20">
        <f t="shared" si="9"/>
        <v>0</v>
      </c>
      <c r="T71" s="20">
        <f t="shared" si="9"/>
        <v>0</v>
      </c>
    </row>
    <row r="72" spans="1:20" ht="15" customHeight="1" x14ac:dyDescent="0.2">
      <c r="A72" s="1"/>
      <c r="B72" s="1"/>
      <c r="C72" s="109"/>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5"/>
      <c r="Q72" s="8"/>
      <c r="R72" s="20">
        <f t="shared" si="9"/>
        <v>0</v>
      </c>
      <c r="S72" s="20">
        <f t="shared" si="9"/>
        <v>0</v>
      </c>
      <c r="T72" s="20">
        <f t="shared" si="9"/>
        <v>0</v>
      </c>
    </row>
    <row r="73" spans="1:20" ht="15" customHeight="1" x14ac:dyDescent="0.2">
      <c r="A73" s="1"/>
      <c r="B73" s="1"/>
      <c r="C73" s="109"/>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5"/>
      <c r="Q73" s="8"/>
      <c r="R73" s="20">
        <f t="shared" si="9"/>
        <v>0</v>
      </c>
      <c r="S73" s="20">
        <f t="shared" si="9"/>
        <v>0</v>
      </c>
      <c r="T73" s="20">
        <f t="shared" si="9"/>
        <v>0</v>
      </c>
    </row>
    <row r="74" spans="1:20" ht="15" customHeight="1" x14ac:dyDescent="0.2">
      <c r="A74" s="1"/>
      <c r="B74" s="1"/>
      <c r="C74" s="109"/>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5"/>
      <c r="Q74" s="8"/>
      <c r="R74" s="20">
        <f t="shared" si="9"/>
        <v>0</v>
      </c>
      <c r="S74" s="20">
        <f t="shared" si="9"/>
        <v>0</v>
      </c>
      <c r="T74" s="20">
        <f t="shared" si="9"/>
        <v>0</v>
      </c>
    </row>
    <row r="75" spans="1:20" ht="15" customHeight="1" x14ac:dyDescent="0.2">
      <c r="A75" s="1"/>
      <c r="B75" s="1"/>
      <c r="C75" s="109"/>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5"/>
      <c r="Q75" s="8"/>
      <c r="R75" s="20">
        <f t="shared" si="9"/>
        <v>0</v>
      </c>
      <c r="S75" s="20">
        <f t="shared" si="9"/>
        <v>0</v>
      </c>
      <c r="T75" s="20">
        <f t="shared" si="9"/>
        <v>0</v>
      </c>
    </row>
    <row r="76" spans="1:20" ht="15" customHeight="1" x14ac:dyDescent="0.2">
      <c r="A76" s="1"/>
      <c r="B76" s="1"/>
      <c r="C76" s="109"/>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5"/>
      <c r="Q76" s="8"/>
      <c r="R76" s="20">
        <f t="shared" si="9"/>
        <v>0</v>
      </c>
      <c r="S76" s="20">
        <f t="shared" si="9"/>
        <v>0</v>
      </c>
      <c r="T76" s="20">
        <f t="shared" si="9"/>
        <v>0</v>
      </c>
    </row>
    <row r="77" spans="1:20" ht="15" customHeight="1" x14ac:dyDescent="0.2">
      <c r="A77" s="1"/>
      <c r="B77" s="1"/>
      <c r="C77" s="109"/>
      <c r="D77" s="69"/>
      <c r="E77" s="1"/>
      <c r="F77" s="30"/>
      <c r="G77" s="1"/>
      <c r="H77" s="30"/>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5"/>
      <c r="Q77" s="8"/>
      <c r="R77" s="20">
        <f t="shared" si="9"/>
        <v>0</v>
      </c>
      <c r="S77" s="20">
        <f t="shared" si="9"/>
        <v>0</v>
      </c>
      <c r="T77" s="20">
        <f t="shared" si="9"/>
        <v>0</v>
      </c>
    </row>
    <row r="78" spans="1:20" ht="15" customHeight="1" x14ac:dyDescent="0.2">
      <c r="A78" s="1"/>
      <c r="B78" s="1"/>
      <c r="C78" s="109"/>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5"/>
      <c r="Q78" s="8"/>
      <c r="R78" s="20">
        <f t="shared" si="9"/>
        <v>0</v>
      </c>
      <c r="S78" s="20">
        <f t="shared" si="9"/>
        <v>0</v>
      </c>
      <c r="T78" s="20">
        <f t="shared" si="9"/>
        <v>0</v>
      </c>
    </row>
    <row r="79" spans="1:20" ht="15" customHeight="1" x14ac:dyDescent="0.2">
      <c r="A79" s="1"/>
      <c r="B79" s="1"/>
      <c r="C79" s="109"/>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5"/>
      <c r="Q79" s="8"/>
      <c r="R79" s="20">
        <f t="shared" si="9"/>
        <v>0</v>
      </c>
      <c r="S79" s="20">
        <f t="shared" si="9"/>
        <v>0</v>
      </c>
      <c r="T79" s="20">
        <f t="shared" si="9"/>
        <v>0</v>
      </c>
    </row>
    <row r="80" spans="1:20" ht="15" customHeight="1" x14ac:dyDescent="0.2">
      <c r="A80" s="1"/>
      <c r="B80" s="1"/>
      <c r="C80" s="109"/>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5"/>
      <c r="Q80" s="8"/>
      <c r="R80" s="20">
        <f t="shared" si="9"/>
        <v>0</v>
      </c>
      <c r="S80" s="20">
        <f t="shared" si="9"/>
        <v>0</v>
      </c>
      <c r="T80" s="20">
        <f t="shared" si="9"/>
        <v>0</v>
      </c>
    </row>
    <row r="81" spans="1:20" ht="15" customHeight="1" x14ac:dyDescent="0.2">
      <c r="A81" s="1"/>
      <c r="B81" s="1"/>
      <c r="C81" s="109"/>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5"/>
      <c r="Q81" s="8"/>
      <c r="R81" s="20">
        <f t="shared" si="9"/>
        <v>0</v>
      </c>
      <c r="S81" s="20">
        <f t="shared" si="9"/>
        <v>0</v>
      </c>
      <c r="T81" s="20">
        <f t="shared" si="9"/>
        <v>0</v>
      </c>
    </row>
    <row r="82" spans="1:20" ht="15" customHeight="1" x14ac:dyDescent="0.2">
      <c r="A82" s="1"/>
      <c r="B82" s="1"/>
      <c r="C82" s="109"/>
      <c r="D82" s="69"/>
      <c r="E82" s="1"/>
      <c r="F82" s="5"/>
      <c r="G82" s="1"/>
      <c r="H82" s="5"/>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5"/>
      <c r="Q82" s="8"/>
      <c r="R82" s="20">
        <f t="shared" si="9"/>
        <v>0</v>
      </c>
      <c r="S82" s="20">
        <f t="shared" si="9"/>
        <v>0</v>
      </c>
      <c r="T82" s="20">
        <f t="shared" si="9"/>
        <v>0</v>
      </c>
    </row>
    <row r="83" spans="1:20" ht="15" customHeight="1" x14ac:dyDescent="0.2">
      <c r="A83" s="1"/>
      <c r="B83" s="1"/>
      <c r="C83" s="109"/>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5"/>
      <c r="Q83" s="8"/>
      <c r="R83" s="20">
        <f t="shared" si="9"/>
        <v>0</v>
      </c>
      <c r="S83" s="20">
        <f t="shared" si="9"/>
        <v>0</v>
      </c>
      <c r="T83" s="20">
        <f t="shared" si="9"/>
        <v>0</v>
      </c>
    </row>
    <row r="84" spans="1:20" ht="15" customHeight="1" x14ac:dyDescent="0.2">
      <c r="A84" s="1"/>
      <c r="B84" s="1"/>
      <c r="C84" s="109"/>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5"/>
      <c r="R84" s="20">
        <f t="shared" si="9"/>
        <v>0</v>
      </c>
      <c r="S84" s="20">
        <f t="shared" si="9"/>
        <v>0</v>
      </c>
      <c r="T84" s="20">
        <f t="shared" si="9"/>
        <v>0</v>
      </c>
    </row>
    <row r="85" spans="1:20" ht="15" customHeight="1" x14ac:dyDescent="0.2">
      <c r="A85" s="1"/>
      <c r="B85" s="1"/>
      <c r="C85" s="109"/>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5"/>
      <c r="R85" s="20">
        <f t="shared" si="9"/>
        <v>0</v>
      </c>
      <c r="S85" s="20">
        <f t="shared" si="9"/>
        <v>0</v>
      </c>
      <c r="T85" s="20">
        <f t="shared" si="9"/>
        <v>0</v>
      </c>
    </row>
    <row r="86" spans="1:20" ht="15" customHeight="1" x14ac:dyDescent="0.2">
      <c r="A86" s="1"/>
      <c r="B86" s="1"/>
      <c r="C86" s="109"/>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5"/>
      <c r="R86" s="20">
        <f t="shared" si="9"/>
        <v>0</v>
      </c>
      <c r="S86" s="20">
        <f t="shared" si="9"/>
        <v>0</v>
      </c>
      <c r="T86" s="20">
        <f t="shared" si="9"/>
        <v>0</v>
      </c>
    </row>
    <row r="87" spans="1:20" ht="15" customHeight="1" x14ac:dyDescent="0.2">
      <c r="A87" s="1"/>
      <c r="B87" s="1"/>
      <c r="C87" s="109"/>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5"/>
      <c r="R87" s="20">
        <f t="shared" si="9"/>
        <v>0</v>
      </c>
      <c r="S87" s="20">
        <f t="shared" si="9"/>
        <v>0</v>
      </c>
      <c r="T87" s="20">
        <f t="shared" si="9"/>
        <v>0</v>
      </c>
    </row>
    <row r="88" spans="1:20" ht="15" customHeight="1" x14ac:dyDescent="0.2">
      <c r="A88" s="1"/>
      <c r="B88" s="1"/>
      <c r="C88" s="109"/>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5"/>
      <c r="R88" s="20">
        <f t="shared" si="9"/>
        <v>0</v>
      </c>
      <c r="S88" s="20">
        <f t="shared" si="9"/>
        <v>0</v>
      </c>
      <c r="T88" s="20">
        <f t="shared" si="9"/>
        <v>0</v>
      </c>
    </row>
    <row r="89" spans="1:20" ht="15" customHeight="1" x14ac:dyDescent="0.2">
      <c r="A89" s="1"/>
      <c r="B89" s="1"/>
      <c r="C89" s="109"/>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5"/>
      <c r="R89" s="20">
        <f t="shared" si="9"/>
        <v>0</v>
      </c>
      <c r="S89" s="20">
        <f t="shared" si="9"/>
        <v>0</v>
      </c>
      <c r="T89" s="20">
        <f t="shared" si="9"/>
        <v>0</v>
      </c>
    </row>
    <row r="90" spans="1:20" ht="15" customHeight="1" x14ac:dyDescent="0.2">
      <c r="A90" s="1"/>
      <c r="B90" s="1"/>
      <c r="C90" s="109"/>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5"/>
      <c r="R90" s="20">
        <f t="shared" si="9"/>
        <v>0</v>
      </c>
      <c r="S90" s="20">
        <f t="shared" si="9"/>
        <v>0</v>
      </c>
      <c r="T90" s="20">
        <f t="shared" si="9"/>
        <v>0</v>
      </c>
    </row>
    <row r="91" spans="1:20" ht="15" customHeight="1" x14ac:dyDescent="0.2">
      <c r="A91" s="1"/>
      <c r="B91" s="1"/>
      <c r="C91" s="109"/>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5"/>
      <c r="R91" s="20">
        <f t="shared" si="9"/>
        <v>0</v>
      </c>
      <c r="S91" s="20">
        <f t="shared" si="9"/>
        <v>0</v>
      </c>
      <c r="T91" s="20">
        <f t="shared" si="9"/>
        <v>0</v>
      </c>
    </row>
    <row r="92" spans="1:20" ht="15" customHeight="1" x14ac:dyDescent="0.2">
      <c r="A92" s="1"/>
      <c r="B92" s="1"/>
      <c r="C92" s="109"/>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5"/>
      <c r="R92" s="20">
        <f t="shared" si="9"/>
        <v>0</v>
      </c>
      <c r="S92" s="20">
        <f t="shared" si="9"/>
        <v>0</v>
      </c>
      <c r="T92" s="20">
        <f t="shared" si="9"/>
        <v>0</v>
      </c>
    </row>
    <row r="93" spans="1:20" ht="15" customHeight="1" x14ac:dyDescent="0.2">
      <c r="A93" s="1"/>
      <c r="B93" s="1"/>
      <c r="C93" s="109"/>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5"/>
      <c r="R93" s="20">
        <f t="shared" si="9"/>
        <v>0</v>
      </c>
      <c r="S93" s="20">
        <f t="shared" si="9"/>
        <v>0</v>
      </c>
      <c r="T93" s="20">
        <f t="shared" si="9"/>
        <v>0</v>
      </c>
    </row>
    <row r="94" spans="1:20" ht="15" customHeight="1" x14ac:dyDescent="0.2">
      <c r="A94" s="1"/>
      <c r="B94" s="1"/>
      <c r="C94" s="109"/>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5"/>
      <c r="R94" s="20">
        <f t="shared" si="9"/>
        <v>0</v>
      </c>
      <c r="S94" s="20">
        <f t="shared" si="9"/>
        <v>0</v>
      </c>
      <c r="T94" s="20">
        <f t="shared" si="9"/>
        <v>0</v>
      </c>
    </row>
    <row r="95" spans="1:20" ht="15" customHeight="1" x14ac:dyDescent="0.2">
      <c r="A95" s="1"/>
      <c r="B95" s="1"/>
      <c r="C95" s="109"/>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5"/>
      <c r="R95" s="20">
        <f t="shared" si="9"/>
        <v>0</v>
      </c>
      <c r="S95" s="20">
        <f t="shared" si="9"/>
        <v>0</v>
      </c>
      <c r="T95" s="20">
        <f t="shared" si="9"/>
        <v>0</v>
      </c>
    </row>
    <row r="96" spans="1:20" ht="15" customHeight="1" x14ac:dyDescent="0.2">
      <c r="A96" s="1"/>
      <c r="B96" s="1"/>
      <c r="C96" s="109"/>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5"/>
      <c r="R96" s="20">
        <f t="shared" si="9"/>
        <v>0</v>
      </c>
      <c r="S96" s="20">
        <f t="shared" si="9"/>
        <v>0</v>
      </c>
      <c r="T96" s="20">
        <f t="shared" si="9"/>
        <v>0</v>
      </c>
    </row>
    <row r="97" spans="1:20" ht="15" customHeight="1" x14ac:dyDescent="0.2">
      <c r="A97" s="1"/>
      <c r="B97" s="1"/>
      <c r="C97" s="109"/>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5"/>
      <c r="R97" s="20">
        <f t="shared" si="9"/>
        <v>0</v>
      </c>
      <c r="S97" s="20">
        <f t="shared" si="9"/>
        <v>0</v>
      </c>
      <c r="T97" s="20">
        <f t="shared" si="9"/>
        <v>0</v>
      </c>
    </row>
    <row r="98" spans="1:20" ht="15" customHeight="1" x14ac:dyDescent="0.2">
      <c r="A98" s="1"/>
      <c r="B98" s="1"/>
      <c r="C98" s="109"/>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5"/>
      <c r="R98" s="20">
        <f t="shared" si="9"/>
        <v>0</v>
      </c>
      <c r="S98" s="20">
        <f t="shared" si="9"/>
        <v>0</v>
      </c>
      <c r="T98" s="20">
        <f t="shared" si="9"/>
        <v>0</v>
      </c>
    </row>
    <row r="99" spans="1:20" ht="15" customHeight="1" x14ac:dyDescent="0.2">
      <c r="A99" s="1"/>
      <c r="B99" s="1"/>
      <c r="C99" s="109"/>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5"/>
      <c r="R99" s="20">
        <f t="shared" si="9"/>
        <v>0</v>
      </c>
      <c r="S99" s="20">
        <f t="shared" si="9"/>
        <v>0</v>
      </c>
      <c r="T99" s="20">
        <f t="shared" si="9"/>
        <v>0</v>
      </c>
    </row>
    <row r="100" spans="1:20" ht="15" customHeight="1" x14ac:dyDescent="0.2">
      <c r="A100" s="1"/>
      <c r="B100" s="1"/>
      <c r="C100" s="109"/>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5"/>
      <c r="R100" s="20">
        <f t="shared" si="9"/>
        <v>0</v>
      </c>
      <c r="S100" s="20">
        <f t="shared" si="9"/>
        <v>0</v>
      </c>
      <c r="T100" s="20">
        <f t="shared" si="9"/>
        <v>0</v>
      </c>
    </row>
    <row r="101" spans="1:20" ht="15" customHeight="1" x14ac:dyDescent="0.2">
      <c r="A101" s="1"/>
      <c r="B101" s="1"/>
      <c r="C101" s="109"/>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5"/>
      <c r="R101" s="20">
        <f t="shared" si="9"/>
        <v>0</v>
      </c>
      <c r="S101" s="20">
        <f t="shared" si="9"/>
        <v>0</v>
      </c>
      <c r="T101" s="20">
        <f t="shared" si="9"/>
        <v>0</v>
      </c>
    </row>
    <row r="102" spans="1:20" ht="15" customHeight="1" x14ac:dyDescent="0.2">
      <c r="A102" s="1"/>
      <c r="B102" s="1"/>
      <c r="C102" s="109"/>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5"/>
      <c r="R102" s="20">
        <f t="shared" si="9"/>
        <v>0</v>
      </c>
      <c r="S102" s="20">
        <f t="shared" si="9"/>
        <v>0</v>
      </c>
      <c r="T102" s="20">
        <f t="shared" si="9"/>
        <v>0</v>
      </c>
    </row>
    <row r="103" spans="1:20" ht="15" customHeight="1" x14ac:dyDescent="0.2">
      <c r="A103" s="1"/>
      <c r="B103" s="1"/>
      <c r="C103" s="109"/>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5"/>
      <c r="R103" s="20">
        <f t="shared" si="9"/>
        <v>0</v>
      </c>
      <c r="S103" s="20">
        <f t="shared" si="9"/>
        <v>0</v>
      </c>
      <c r="T103" s="20">
        <f t="shared" si="9"/>
        <v>0</v>
      </c>
    </row>
    <row r="104" spans="1:20" ht="15" customHeight="1" x14ac:dyDescent="0.2">
      <c r="A104" s="1"/>
      <c r="B104" s="1"/>
      <c r="C104" s="109"/>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5"/>
      <c r="R104" s="20">
        <f t="shared" si="9"/>
        <v>0</v>
      </c>
      <c r="S104" s="20">
        <f t="shared" si="9"/>
        <v>0</v>
      </c>
      <c r="T104" s="20">
        <f t="shared" si="9"/>
        <v>0</v>
      </c>
    </row>
    <row r="105" spans="1:20" ht="15" customHeight="1" x14ac:dyDescent="0.2">
      <c r="A105" s="1"/>
      <c r="B105" s="1"/>
      <c r="C105" s="109"/>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5"/>
      <c r="R105" s="20">
        <f t="shared" si="9"/>
        <v>0</v>
      </c>
      <c r="S105" s="20">
        <f t="shared" si="9"/>
        <v>0</v>
      </c>
      <c r="T105" s="20">
        <f t="shared" si="9"/>
        <v>0</v>
      </c>
    </row>
    <row r="106" spans="1:20" ht="15" customHeight="1" x14ac:dyDescent="0.2">
      <c r="A106" s="1"/>
      <c r="B106" s="1"/>
      <c r="C106" s="109"/>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5"/>
      <c r="R106" s="20">
        <f t="shared" si="9"/>
        <v>0</v>
      </c>
      <c r="S106" s="20">
        <f t="shared" si="9"/>
        <v>0</v>
      </c>
      <c r="T106" s="20">
        <f t="shared" si="9"/>
        <v>0</v>
      </c>
    </row>
    <row r="107" spans="1:20" ht="15" customHeight="1" x14ac:dyDescent="0.2">
      <c r="A107" s="1"/>
      <c r="B107" s="1"/>
      <c r="C107" s="109"/>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5"/>
      <c r="R107" s="20">
        <f t="shared" si="9"/>
        <v>0</v>
      </c>
      <c r="S107" s="20">
        <f t="shared" si="9"/>
        <v>0</v>
      </c>
      <c r="T107" s="20">
        <f t="shared" si="9"/>
        <v>0</v>
      </c>
    </row>
    <row r="108" spans="1:20" ht="15" customHeight="1" x14ac:dyDescent="0.2">
      <c r="A108" s="1"/>
      <c r="B108" s="1"/>
      <c r="C108" s="109"/>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5"/>
      <c r="R108" s="20">
        <f t="shared" si="9"/>
        <v>0</v>
      </c>
      <c r="S108" s="20">
        <f t="shared" si="9"/>
        <v>0</v>
      </c>
      <c r="T108" s="20">
        <f t="shared" si="9"/>
        <v>0</v>
      </c>
    </row>
    <row r="109" spans="1:20" ht="15" customHeight="1" x14ac:dyDescent="0.2">
      <c r="A109" s="1"/>
      <c r="B109" s="1"/>
      <c r="C109" s="109"/>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5"/>
      <c r="R109" s="20">
        <f t="shared" si="9"/>
        <v>0</v>
      </c>
      <c r="S109" s="20">
        <f t="shared" si="9"/>
        <v>0</v>
      </c>
      <c r="T109" s="20">
        <f t="shared" si="9"/>
        <v>0</v>
      </c>
    </row>
    <row r="110" spans="1:20" ht="15" customHeight="1" x14ac:dyDescent="0.2">
      <c r="A110" s="1"/>
      <c r="B110" s="1"/>
      <c r="C110" s="109"/>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5"/>
      <c r="R110" s="20">
        <f t="shared" si="9"/>
        <v>0</v>
      </c>
      <c r="S110" s="20">
        <f t="shared" si="9"/>
        <v>0</v>
      </c>
      <c r="T110" s="20">
        <f t="shared" si="9"/>
        <v>0</v>
      </c>
    </row>
    <row r="111" spans="1:20" ht="15" customHeight="1" x14ac:dyDescent="0.2">
      <c r="A111" s="1"/>
      <c r="B111" s="1"/>
      <c r="C111" s="109"/>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5"/>
      <c r="R111" s="20">
        <f t="shared" si="9"/>
        <v>0</v>
      </c>
      <c r="S111" s="20">
        <f t="shared" si="9"/>
        <v>0</v>
      </c>
      <c r="T111" s="20">
        <f t="shared" si="9"/>
        <v>0</v>
      </c>
    </row>
    <row r="112" spans="1:20" ht="15" customHeight="1" x14ac:dyDescent="0.2">
      <c r="A112" s="1"/>
      <c r="B112" s="1"/>
      <c r="C112" s="109"/>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5"/>
      <c r="R112" s="20">
        <f t="shared" si="9"/>
        <v>0</v>
      </c>
      <c r="S112" s="20">
        <f t="shared" si="9"/>
        <v>0</v>
      </c>
      <c r="T112" s="20">
        <f t="shared" si="9"/>
        <v>0</v>
      </c>
    </row>
    <row r="113" spans="1:20" ht="15" customHeight="1" x14ac:dyDescent="0.2">
      <c r="A113" s="1"/>
      <c r="B113" s="1"/>
      <c r="C113" s="109"/>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5"/>
      <c r="R113" s="20">
        <f t="shared" si="9"/>
        <v>0</v>
      </c>
      <c r="S113" s="20">
        <f t="shared" si="9"/>
        <v>0</v>
      </c>
      <c r="T113" s="20">
        <f t="shared" si="9"/>
        <v>0</v>
      </c>
    </row>
    <row r="114" spans="1:20" ht="15" customHeight="1" x14ac:dyDescent="0.2">
      <c r="A114" s="1"/>
      <c r="B114" s="1"/>
      <c r="C114" s="109"/>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5"/>
      <c r="R114" s="20">
        <f t="shared" si="9"/>
        <v>0</v>
      </c>
      <c r="S114" s="20">
        <f t="shared" si="9"/>
        <v>0</v>
      </c>
      <c r="T114" s="20">
        <f t="shared" si="9"/>
        <v>0</v>
      </c>
    </row>
    <row r="115" spans="1:20" ht="15" customHeight="1" x14ac:dyDescent="0.2">
      <c r="A115" s="1"/>
      <c r="B115" s="1"/>
      <c r="C115" s="109"/>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5"/>
      <c r="R115" s="20">
        <f t="shared" si="9"/>
        <v>0</v>
      </c>
      <c r="S115" s="20">
        <f t="shared" si="9"/>
        <v>0</v>
      </c>
      <c r="T115" s="20">
        <f t="shared" si="9"/>
        <v>0</v>
      </c>
    </row>
    <row r="116" spans="1:20" ht="15" customHeight="1" x14ac:dyDescent="0.2">
      <c r="A116" s="1"/>
      <c r="B116" s="1"/>
      <c r="C116" s="109"/>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5"/>
      <c r="R116" s="20">
        <f t="shared" si="9"/>
        <v>0</v>
      </c>
      <c r="S116" s="20">
        <f t="shared" si="9"/>
        <v>0</v>
      </c>
      <c r="T116" s="20">
        <f t="shared" si="9"/>
        <v>0</v>
      </c>
    </row>
    <row r="117" spans="1:20" ht="15" customHeight="1" x14ac:dyDescent="0.2">
      <c r="A117" s="1"/>
      <c r="B117" s="1"/>
      <c r="C117" s="109"/>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5"/>
      <c r="R117" s="20">
        <f t="shared" si="9"/>
        <v>0</v>
      </c>
      <c r="S117" s="20">
        <f t="shared" si="9"/>
        <v>0</v>
      </c>
      <c r="T117" s="20">
        <f t="shared" si="9"/>
        <v>0</v>
      </c>
    </row>
    <row r="118" spans="1:20" ht="15" customHeight="1" x14ac:dyDescent="0.2">
      <c r="A118" s="1"/>
      <c r="B118" s="1"/>
      <c r="C118" s="109"/>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5"/>
      <c r="R118" s="20">
        <f t="shared" si="9"/>
        <v>0</v>
      </c>
      <c r="S118" s="20">
        <f t="shared" si="9"/>
        <v>0</v>
      </c>
      <c r="T118" s="20">
        <f t="shared" si="9"/>
        <v>0</v>
      </c>
    </row>
    <row r="119" spans="1:20" ht="15" customHeight="1" x14ac:dyDescent="0.2">
      <c r="A119" s="1"/>
      <c r="B119" s="1"/>
      <c r="C119" s="109"/>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5"/>
      <c r="R119" s="20">
        <f t="shared" si="9"/>
        <v>0</v>
      </c>
      <c r="S119" s="20">
        <f t="shared" si="9"/>
        <v>0</v>
      </c>
      <c r="T119" s="20">
        <f t="shared" si="9"/>
        <v>0</v>
      </c>
    </row>
    <row r="120" spans="1:20" ht="15" customHeight="1" x14ac:dyDescent="0.2">
      <c r="A120" s="1"/>
      <c r="B120" s="1"/>
      <c r="C120" s="109"/>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5"/>
      <c r="R120" s="20">
        <f t="shared" si="9"/>
        <v>0</v>
      </c>
      <c r="S120" s="20">
        <f t="shared" si="9"/>
        <v>0</v>
      </c>
      <c r="T120" s="20">
        <f t="shared" si="9"/>
        <v>0</v>
      </c>
    </row>
    <row r="121" spans="1:20" ht="15" customHeight="1" x14ac:dyDescent="0.2">
      <c r="A121" s="1"/>
      <c r="B121" s="1"/>
      <c r="C121" s="109"/>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5"/>
      <c r="R121" s="20">
        <f t="shared" si="9"/>
        <v>0</v>
      </c>
      <c r="S121" s="20">
        <f t="shared" si="9"/>
        <v>0</v>
      </c>
      <c r="T121" s="20">
        <f t="shared" si="9"/>
        <v>0</v>
      </c>
    </row>
    <row r="122" spans="1:20" ht="15" customHeight="1" x14ac:dyDescent="0.2">
      <c r="A122" s="1"/>
      <c r="B122" s="1"/>
      <c r="C122" s="109"/>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5"/>
      <c r="R122" s="20">
        <f t="shared" si="9"/>
        <v>0</v>
      </c>
      <c r="S122" s="20">
        <f t="shared" si="9"/>
        <v>0</v>
      </c>
      <c r="T122" s="20">
        <f t="shared" si="9"/>
        <v>0</v>
      </c>
    </row>
    <row r="123" spans="1:20" ht="15" customHeight="1" x14ac:dyDescent="0.2">
      <c r="A123" s="1"/>
      <c r="B123" s="1"/>
      <c r="C123" s="109"/>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5"/>
      <c r="R123" s="20">
        <f t="shared" si="9"/>
        <v>0</v>
      </c>
      <c r="S123" s="20">
        <f t="shared" si="9"/>
        <v>0</v>
      </c>
      <c r="T123" s="20">
        <f t="shared" si="9"/>
        <v>0</v>
      </c>
    </row>
    <row r="124" spans="1:20" ht="15" customHeight="1" x14ac:dyDescent="0.2">
      <c r="A124" s="1"/>
      <c r="B124" s="1"/>
      <c r="C124" s="109"/>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5"/>
      <c r="R124" s="20">
        <f t="shared" si="9"/>
        <v>0</v>
      </c>
      <c r="S124" s="20">
        <f t="shared" si="9"/>
        <v>0</v>
      </c>
      <c r="T124" s="20">
        <f t="shared" si="9"/>
        <v>0</v>
      </c>
    </row>
    <row r="125" spans="1:20" ht="15" customHeight="1" x14ac:dyDescent="0.2">
      <c r="A125" s="1"/>
      <c r="B125" s="1"/>
      <c r="C125" s="109"/>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5"/>
      <c r="R125" s="20">
        <f t="shared" si="9"/>
        <v>0</v>
      </c>
      <c r="S125" s="20">
        <f t="shared" si="9"/>
        <v>0</v>
      </c>
      <c r="T125" s="20">
        <f t="shared" si="9"/>
        <v>0</v>
      </c>
    </row>
    <row r="126" spans="1:20" ht="15" customHeight="1" x14ac:dyDescent="0.2">
      <c r="A126" s="1"/>
      <c r="B126" s="1"/>
      <c r="C126" s="109"/>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5"/>
      <c r="R126" s="20">
        <f t="shared" si="9"/>
        <v>0</v>
      </c>
      <c r="S126" s="20">
        <f t="shared" si="9"/>
        <v>0</v>
      </c>
      <c r="T126" s="20">
        <f t="shared" si="9"/>
        <v>0</v>
      </c>
    </row>
    <row r="127" spans="1:20" ht="15" customHeight="1" x14ac:dyDescent="0.2">
      <c r="A127" s="1"/>
      <c r="B127" s="1"/>
      <c r="C127" s="109"/>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5"/>
      <c r="R127" s="20">
        <f t="shared" si="9"/>
        <v>0</v>
      </c>
      <c r="S127" s="20">
        <f t="shared" si="9"/>
        <v>0</v>
      </c>
      <c r="T127" s="20">
        <f t="shared" si="9"/>
        <v>0</v>
      </c>
    </row>
    <row r="128" spans="1:20" ht="15" customHeight="1" x14ac:dyDescent="0.2">
      <c r="A128" s="1"/>
      <c r="B128" s="1"/>
      <c r="C128" s="109"/>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5"/>
      <c r="R128" s="20">
        <f t="shared" si="9"/>
        <v>0</v>
      </c>
      <c r="S128" s="20">
        <f t="shared" si="9"/>
        <v>0</v>
      </c>
      <c r="T128" s="20">
        <f t="shared" si="9"/>
        <v>0</v>
      </c>
    </row>
    <row r="129" spans="1:20" ht="15" customHeight="1" x14ac:dyDescent="0.2">
      <c r="A129" s="1"/>
      <c r="B129" s="1"/>
      <c r="C129" s="109"/>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5"/>
      <c r="R129" s="20">
        <f t="shared" si="9"/>
        <v>0</v>
      </c>
      <c r="S129" s="20">
        <f t="shared" si="9"/>
        <v>0</v>
      </c>
      <c r="T129" s="20">
        <f t="shared" si="9"/>
        <v>0</v>
      </c>
    </row>
    <row r="130" spans="1:20" ht="15" customHeight="1" x14ac:dyDescent="0.2">
      <c r="A130" s="1"/>
      <c r="B130" s="1"/>
      <c r="C130" s="109"/>
      <c r="D130" s="69"/>
      <c r="E130" s="1"/>
      <c r="F130" s="1"/>
      <c r="G130" s="1"/>
      <c r="H130" s="1"/>
      <c r="I130" s="21" t="str">
        <f t="shared" si="6"/>
        <v/>
      </c>
      <c r="J130" s="21" t="str">
        <f t="shared" si="7"/>
        <v/>
      </c>
      <c r="K130" s="21" t="str">
        <f t="shared" si="8"/>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5"/>
      <c r="R130" s="20">
        <f t="shared" si="9"/>
        <v>0</v>
      </c>
      <c r="S130" s="20">
        <f t="shared" si="9"/>
        <v>0</v>
      </c>
      <c r="T130" s="20">
        <f t="shared" si="9"/>
        <v>0</v>
      </c>
    </row>
    <row r="131" spans="1:20" ht="15" customHeight="1" x14ac:dyDescent="0.2">
      <c r="A131" s="1"/>
      <c r="B131" s="1"/>
      <c r="C131" s="109"/>
      <c r="D131" s="69"/>
      <c r="E131" s="1"/>
      <c r="F131" s="1"/>
      <c r="G131" s="1"/>
      <c r="H131" s="1"/>
      <c r="I131" s="21" t="str">
        <f t="shared" ref="I131:I156" si="10">IF(D131&lt;&gt;"", IF(D131 ="Codedata", "", IF(OR(AND(E131=1, G131&gt;0, G131&lt;51),AND(E131&gt;1, E131&lt;6, G131&gt;0, G131&lt;20)),"X","")),"")</f>
        <v/>
      </c>
      <c r="J131" s="21" t="str">
        <f t="shared" ref="J131:J156" si="11">IF(D131&lt;&gt;"", IF(D131 ="Codedata", "", IF(OR(AND(E131=1, G131&gt;50),AND(E131&gt;1, E131&lt;6, G131&gt;19, G131&lt;51),AND(E131&gt;5, G131&gt;0, G131&lt;20)),"X","")),"")</f>
        <v/>
      </c>
      <c r="K131" s="21" t="str">
        <f t="shared" ref="K131:K156" si="12">IF(D131&lt;&gt;"", IF(D131 ="Codedata", "", IF(OR(AND(E131&gt;1, E131&lt;6, G131&gt;50),AND(E131&gt;5, G131&gt;19)),"X","")),"")</f>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5"/>
      <c r="R131" s="20">
        <f t="shared" ref="R131:T156" si="13">IF(I131="X",1,0)</f>
        <v>0</v>
      </c>
      <c r="S131" s="20">
        <f t="shared" si="13"/>
        <v>0</v>
      </c>
      <c r="T131" s="20">
        <f t="shared" si="13"/>
        <v>0</v>
      </c>
    </row>
    <row r="132" spans="1:20" ht="15" customHeight="1" x14ac:dyDescent="0.2">
      <c r="A132" s="1"/>
      <c r="B132" s="1"/>
      <c r="C132" s="109"/>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5"/>
      <c r="R132" s="20">
        <f t="shared" si="13"/>
        <v>0</v>
      </c>
      <c r="S132" s="20">
        <f t="shared" si="13"/>
        <v>0</v>
      </c>
      <c r="T132" s="20">
        <f t="shared" si="13"/>
        <v>0</v>
      </c>
    </row>
    <row r="133" spans="1:20" ht="15" customHeight="1" x14ac:dyDescent="0.2">
      <c r="A133" s="1"/>
      <c r="B133" s="1"/>
      <c r="C133" s="109"/>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5"/>
      <c r="R133" s="20">
        <f t="shared" si="13"/>
        <v>0</v>
      </c>
      <c r="S133" s="20">
        <f t="shared" si="13"/>
        <v>0</v>
      </c>
      <c r="T133" s="20">
        <f t="shared" si="13"/>
        <v>0</v>
      </c>
    </row>
    <row r="134" spans="1:20" ht="15" customHeight="1" x14ac:dyDescent="0.2">
      <c r="A134" s="1"/>
      <c r="B134" s="1"/>
      <c r="C134" s="109"/>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5"/>
      <c r="R134" s="20">
        <f t="shared" si="13"/>
        <v>0</v>
      </c>
      <c r="S134" s="20">
        <f t="shared" si="13"/>
        <v>0</v>
      </c>
      <c r="T134" s="20">
        <f t="shared" si="13"/>
        <v>0</v>
      </c>
    </row>
    <row r="135" spans="1:20" ht="15" customHeight="1" x14ac:dyDescent="0.2">
      <c r="A135" s="1"/>
      <c r="B135" s="1"/>
      <c r="C135" s="109"/>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5"/>
      <c r="R135" s="20">
        <f t="shared" si="13"/>
        <v>0</v>
      </c>
      <c r="S135" s="20">
        <f t="shared" si="13"/>
        <v>0</v>
      </c>
      <c r="T135" s="20">
        <f t="shared" si="13"/>
        <v>0</v>
      </c>
    </row>
    <row r="136" spans="1:20" ht="15" customHeight="1" x14ac:dyDescent="0.2">
      <c r="A136" s="1"/>
      <c r="B136" s="1"/>
      <c r="C136" s="109"/>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5"/>
      <c r="R136" s="20">
        <f t="shared" si="13"/>
        <v>0</v>
      </c>
      <c r="S136" s="20">
        <f t="shared" si="13"/>
        <v>0</v>
      </c>
      <c r="T136" s="20">
        <f t="shared" si="13"/>
        <v>0</v>
      </c>
    </row>
    <row r="137" spans="1:20" ht="15" customHeight="1" x14ac:dyDescent="0.2">
      <c r="A137" s="1"/>
      <c r="B137" s="1"/>
      <c r="C137" s="109"/>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5"/>
      <c r="R137" s="20">
        <f t="shared" si="13"/>
        <v>0</v>
      </c>
      <c r="S137" s="20">
        <f t="shared" si="13"/>
        <v>0</v>
      </c>
      <c r="T137" s="20">
        <f t="shared" si="13"/>
        <v>0</v>
      </c>
    </row>
    <row r="138" spans="1:20" ht="15" customHeight="1" x14ac:dyDescent="0.2">
      <c r="A138" s="1"/>
      <c r="B138" s="1"/>
      <c r="C138" s="109"/>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5"/>
      <c r="R138" s="20">
        <f t="shared" si="13"/>
        <v>0</v>
      </c>
      <c r="S138" s="20">
        <f t="shared" si="13"/>
        <v>0</v>
      </c>
      <c r="T138" s="20">
        <f t="shared" si="13"/>
        <v>0</v>
      </c>
    </row>
    <row r="139" spans="1:20" ht="15" customHeight="1" x14ac:dyDescent="0.2">
      <c r="A139" s="1"/>
      <c r="B139" s="1"/>
      <c r="C139" s="109"/>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5"/>
      <c r="R139" s="20">
        <f t="shared" si="13"/>
        <v>0</v>
      </c>
      <c r="S139" s="20">
        <f t="shared" si="13"/>
        <v>0</v>
      </c>
      <c r="T139" s="20">
        <f t="shared" si="13"/>
        <v>0</v>
      </c>
    </row>
    <row r="140" spans="1:20" ht="15" customHeight="1" x14ac:dyDescent="0.2">
      <c r="A140" s="1"/>
      <c r="B140" s="1"/>
      <c r="C140" s="109"/>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5"/>
      <c r="R140" s="20">
        <f t="shared" si="13"/>
        <v>0</v>
      </c>
      <c r="S140" s="20">
        <f t="shared" si="13"/>
        <v>0</v>
      </c>
      <c r="T140" s="20">
        <f t="shared" si="13"/>
        <v>0</v>
      </c>
    </row>
    <row r="141" spans="1:20" ht="15" customHeight="1" x14ac:dyDescent="0.2">
      <c r="A141" s="1"/>
      <c r="B141" s="1"/>
      <c r="C141" s="109"/>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5"/>
      <c r="R141" s="20">
        <f t="shared" si="13"/>
        <v>0</v>
      </c>
      <c r="S141" s="20">
        <f t="shared" si="13"/>
        <v>0</v>
      </c>
      <c r="T141" s="20">
        <f t="shared" si="13"/>
        <v>0</v>
      </c>
    </row>
    <row r="142" spans="1:20" ht="15" customHeight="1" x14ac:dyDescent="0.2">
      <c r="A142" s="1"/>
      <c r="B142" s="1"/>
      <c r="C142" s="109"/>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5"/>
      <c r="R142" s="20">
        <f t="shared" si="13"/>
        <v>0</v>
      </c>
      <c r="S142" s="20">
        <f t="shared" si="13"/>
        <v>0</v>
      </c>
      <c r="T142" s="20">
        <f t="shared" si="13"/>
        <v>0</v>
      </c>
    </row>
    <row r="143" spans="1:20" ht="15" customHeight="1" x14ac:dyDescent="0.2">
      <c r="A143" s="1"/>
      <c r="B143" s="1"/>
      <c r="C143" s="109"/>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5"/>
      <c r="R143" s="20">
        <f t="shared" si="13"/>
        <v>0</v>
      </c>
      <c r="S143" s="20">
        <f t="shared" si="13"/>
        <v>0</v>
      </c>
      <c r="T143" s="20">
        <f t="shared" si="13"/>
        <v>0</v>
      </c>
    </row>
    <row r="144" spans="1:20" ht="15" customHeight="1" x14ac:dyDescent="0.2">
      <c r="A144" s="1"/>
      <c r="B144" s="1"/>
      <c r="C144" s="109"/>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5"/>
      <c r="R144" s="20">
        <f t="shared" si="13"/>
        <v>0</v>
      </c>
      <c r="S144" s="20">
        <f t="shared" si="13"/>
        <v>0</v>
      </c>
      <c r="T144" s="20">
        <f t="shared" si="13"/>
        <v>0</v>
      </c>
    </row>
    <row r="145" spans="1:20" ht="15" customHeight="1" x14ac:dyDescent="0.2">
      <c r="A145" s="1"/>
      <c r="B145" s="1"/>
      <c r="C145" s="109"/>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5"/>
      <c r="R145" s="20">
        <f t="shared" si="13"/>
        <v>0</v>
      </c>
      <c r="S145" s="20">
        <f t="shared" si="13"/>
        <v>0</v>
      </c>
      <c r="T145" s="20">
        <f t="shared" si="13"/>
        <v>0</v>
      </c>
    </row>
    <row r="146" spans="1:20" ht="15" customHeight="1" x14ac:dyDescent="0.2">
      <c r="A146" s="1"/>
      <c r="B146" s="1"/>
      <c r="C146" s="109"/>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5"/>
      <c r="R146" s="20">
        <f t="shared" si="13"/>
        <v>0</v>
      </c>
      <c r="S146" s="20">
        <f t="shared" si="13"/>
        <v>0</v>
      </c>
      <c r="T146" s="20">
        <f t="shared" si="13"/>
        <v>0</v>
      </c>
    </row>
    <row r="147" spans="1:20" ht="15" customHeight="1" x14ac:dyDescent="0.2">
      <c r="A147" s="1"/>
      <c r="B147" s="1"/>
      <c r="C147" s="109"/>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5"/>
      <c r="R147" s="20">
        <f t="shared" si="13"/>
        <v>0</v>
      </c>
      <c r="S147" s="20">
        <f t="shared" si="13"/>
        <v>0</v>
      </c>
      <c r="T147" s="20">
        <f t="shared" si="13"/>
        <v>0</v>
      </c>
    </row>
    <row r="148" spans="1:20" ht="15" customHeight="1" x14ac:dyDescent="0.2">
      <c r="A148" s="1"/>
      <c r="B148" s="1"/>
      <c r="C148" s="109"/>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5"/>
      <c r="R148" s="20">
        <f t="shared" si="13"/>
        <v>0</v>
      </c>
      <c r="S148" s="20">
        <f t="shared" si="13"/>
        <v>0</v>
      </c>
      <c r="T148" s="20">
        <f t="shared" si="13"/>
        <v>0</v>
      </c>
    </row>
    <row r="149" spans="1:20" ht="15" customHeight="1" x14ac:dyDescent="0.2">
      <c r="A149" s="1"/>
      <c r="B149" s="1"/>
      <c r="C149" s="109"/>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5"/>
      <c r="R149" s="20">
        <f t="shared" si="13"/>
        <v>0</v>
      </c>
      <c r="S149" s="20">
        <f t="shared" si="13"/>
        <v>0</v>
      </c>
      <c r="T149" s="20">
        <f t="shared" si="13"/>
        <v>0</v>
      </c>
    </row>
    <row r="150" spans="1:20" ht="15" customHeight="1" x14ac:dyDescent="0.2">
      <c r="A150" s="1"/>
      <c r="B150" s="1"/>
      <c r="C150" s="109"/>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5"/>
      <c r="R150" s="20">
        <f t="shared" si="13"/>
        <v>0</v>
      </c>
      <c r="S150" s="20">
        <f t="shared" si="13"/>
        <v>0</v>
      </c>
      <c r="T150" s="20">
        <f t="shared" si="13"/>
        <v>0</v>
      </c>
    </row>
    <row r="151" spans="1:20" ht="15" customHeight="1" x14ac:dyDescent="0.2">
      <c r="A151" s="1"/>
      <c r="B151" s="1"/>
      <c r="C151" s="109"/>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5"/>
      <c r="R151" s="20">
        <f t="shared" si="13"/>
        <v>0</v>
      </c>
      <c r="S151" s="20">
        <f t="shared" si="13"/>
        <v>0</v>
      </c>
      <c r="T151" s="20">
        <f t="shared" si="13"/>
        <v>0</v>
      </c>
    </row>
    <row r="152" spans="1:20" ht="15" customHeight="1" x14ac:dyDescent="0.2">
      <c r="A152" s="1"/>
      <c r="B152" s="1"/>
      <c r="C152" s="109"/>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5"/>
      <c r="R152" s="20">
        <f t="shared" si="13"/>
        <v>0</v>
      </c>
      <c r="S152" s="20">
        <f t="shared" si="13"/>
        <v>0</v>
      </c>
      <c r="T152" s="20">
        <f t="shared" si="13"/>
        <v>0</v>
      </c>
    </row>
    <row r="153" spans="1:20" ht="15" customHeight="1" x14ac:dyDescent="0.2">
      <c r="A153" s="1"/>
      <c r="B153" s="1"/>
      <c r="C153" s="109"/>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5"/>
      <c r="R153" s="20">
        <f t="shared" si="13"/>
        <v>0</v>
      </c>
      <c r="S153" s="20">
        <f t="shared" si="13"/>
        <v>0</v>
      </c>
      <c r="T153" s="20">
        <f t="shared" si="13"/>
        <v>0</v>
      </c>
    </row>
    <row r="154" spans="1:20" ht="15" customHeight="1" x14ac:dyDescent="0.2">
      <c r="A154" s="1"/>
      <c r="B154" s="1"/>
      <c r="C154" s="109"/>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5"/>
      <c r="R154" s="20">
        <f t="shared" si="13"/>
        <v>0</v>
      </c>
      <c r="S154" s="20">
        <f t="shared" si="13"/>
        <v>0</v>
      </c>
      <c r="T154" s="20">
        <f t="shared" si="13"/>
        <v>0</v>
      </c>
    </row>
    <row r="155" spans="1:20" ht="15" customHeight="1" x14ac:dyDescent="0.2">
      <c r="A155" s="1"/>
      <c r="B155" s="1"/>
      <c r="C155" s="109"/>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15"/>
      <c r="R155" s="20">
        <f t="shared" si="13"/>
        <v>0</v>
      </c>
      <c r="S155" s="20">
        <f t="shared" si="13"/>
        <v>0</v>
      </c>
      <c r="T155" s="20">
        <f t="shared" si="13"/>
        <v>0</v>
      </c>
    </row>
    <row r="156" spans="1:20" ht="15" customHeight="1" x14ac:dyDescent="0.2">
      <c r="A156" s="1"/>
      <c r="B156" s="1"/>
      <c r="C156" s="109"/>
      <c r="D156" s="69"/>
      <c r="E156" s="1"/>
      <c r="F156" s="1"/>
      <c r="G156" s="1"/>
      <c r="H156" s="1"/>
      <c r="I156" s="21" t="str">
        <f t="shared" si="10"/>
        <v/>
      </c>
      <c r="J156" s="21" t="str">
        <f t="shared" si="11"/>
        <v/>
      </c>
      <c r="K156" s="21" t="str">
        <f t="shared" si="12"/>
        <v/>
      </c>
      <c r="L156" s="22" t="str">
        <f>IF(Identificação!$B$7="Contagem Indicativa",IF(D156=ALI,Parâmetros!$E$40,IF(D156=AIE,Parâmetros!$E$41,"")),IF(Identificação!$B$7="Contagem Estimada",IF(D156=ALI,Parâmetros!$C$40,IF(D156=AIE,Parâmetros!$C$41,"")),IF(D156=ALI,IF(I156="X",Parâmetros!$B$40,IF(J156="X",Parâmetros!$C$40,IF(K156="X",Parâmetros!$D$40,""))),IF(I156="X",Parâmetros!$B$41,IF(J156="X",Parâmetros!$C$41,IF(K156="X",Parâmetros!$D$41,""))))))</f>
        <v/>
      </c>
      <c r="M156" s="22" t="str">
        <f>IF(C156="I",L156*Resumo!$C$21, IF(C156="A",L156*Resumo!$C$22, IF(C156="E",L156*Resumo!$C$23,"")))</f>
        <v/>
      </c>
      <c r="N156" s="115"/>
      <c r="R156" s="20">
        <f t="shared" si="13"/>
        <v>0</v>
      </c>
      <c r="S156" s="20">
        <f t="shared" si="13"/>
        <v>0</v>
      </c>
      <c r="T156" s="20">
        <f t="shared" si="13"/>
        <v>0</v>
      </c>
    </row>
    <row r="157" spans="1:20" ht="15" customHeight="1" x14ac:dyDescent="0.2">
      <c r="A157" s="24"/>
      <c r="B157" s="24"/>
      <c r="C157" s="46"/>
      <c r="D157" s="24"/>
      <c r="E157" s="24"/>
      <c r="F157" s="24"/>
      <c r="G157" s="24"/>
      <c r="H157" s="24"/>
      <c r="I157" s="46"/>
      <c r="J157" s="46"/>
      <c r="K157" s="46"/>
      <c r="L157" s="25"/>
      <c r="M157" s="25"/>
      <c r="N157" s="24"/>
      <c r="R157" s="20">
        <f t="shared" ref="R157:T177" si="14">IF(I157="X",1,0)</f>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si="14"/>
        <v>0</v>
      </c>
      <c r="S177" s="20">
        <f t="shared" si="14"/>
        <v>0</v>
      </c>
      <c r="T177" s="20">
        <f t="shared" si="14"/>
        <v>0</v>
      </c>
    </row>
    <row r="178" spans="1:20" ht="15" customHeight="1" x14ac:dyDescent="0.2">
      <c r="A178" s="24"/>
      <c r="B178" s="24"/>
      <c r="C178" s="46"/>
      <c r="D178" s="24"/>
      <c r="E178" s="24"/>
      <c r="F178" s="24"/>
      <c r="G178" s="24"/>
      <c r="H178" s="24"/>
      <c r="I178" s="46"/>
      <c r="J178" s="46"/>
      <c r="K178" s="46"/>
      <c r="L178" s="25"/>
      <c r="M178" s="25"/>
      <c r="N178" s="24"/>
      <c r="R178" s="20">
        <f t="shared" ref="R178:T241" si="15">IF(I178="X",1,0)</f>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si="15"/>
        <v>0</v>
      </c>
      <c r="S241" s="20">
        <f t="shared" si="15"/>
        <v>0</v>
      </c>
      <c r="T241" s="20">
        <f t="shared" si="15"/>
        <v>0</v>
      </c>
    </row>
    <row r="242" spans="1:20" ht="15" customHeight="1" x14ac:dyDescent="0.2">
      <c r="A242" s="24"/>
      <c r="B242" s="24"/>
      <c r="C242" s="46"/>
      <c r="D242" s="24"/>
      <c r="E242" s="24"/>
      <c r="F242" s="24"/>
      <c r="G242" s="24"/>
      <c r="H242" s="24"/>
      <c r="I242" s="46"/>
      <c r="J242" s="46"/>
      <c r="K242" s="46"/>
      <c r="L242" s="25"/>
      <c r="M242" s="25"/>
      <c r="N242" s="24"/>
      <c r="R242" s="20">
        <f t="shared" ref="R242:T287" si="16">IF(I242="X",1,0)</f>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row r="287" spans="1:20" ht="15" customHeight="1" x14ac:dyDescent="0.2">
      <c r="A287" s="24"/>
      <c r="B287" s="24"/>
      <c r="C287" s="46"/>
      <c r="D287" s="24"/>
      <c r="E287" s="24"/>
      <c r="F287" s="24"/>
      <c r="G287" s="24"/>
      <c r="H287" s="24"/>
      <c r="I287" s="46"/>
      <c r="J287" s="46"/>
      <c r="K287" s="46"/>
      <c r="L287" s="25"/>
      <c r="M287" s="25"/>
      <c r="N287" s="24"/>
      <c r="R287" s="20">
        <f t="shared" si="16"/>
        <v>0</v>
      </c>
      <c r="S287" s="20">
        <f t="shared" si="16"/>
        <v>0</v>
      </c>
      <c r="T287" s="20">
        <f t="shared" si="16"/>
        <v>0</v>
      </c>
    </row>
  </sheetData>
  <sheetProtection formatColumns="0" formatRows="0"/>
  <mergeCells count="12">
    <mergeCell ref="A1:N1"/>
    <mergeCell ref="A2:A3"/>
    <mergeCell ref="R2:T2"/>
    <mergeCell ref="I2:K2"/>
    <mergeCell ref="D2:D3"/>
    <mergeCell ref="E2:F2"/>
    <mergeCell ref="G2:H2"/>
    <mergeCell ref="M2:M3"/>
    <mergeCell ref="N2:N3"/>
    <mergeCell ref="L2:L3"/>
    <mergeCell ref="B2:B3"/>
    <mergeCell ref="C2:C3"/>
  </mergeCells>
  <phoneticPr fontId="0" type="noConversion"/>
  <dataValidations count="2">
    <dataValidation type="list" allowBlank="1" showInputMessage="1" showErrorMessage="1" sqref="D4:D6 D9:D156">
      <formula1>ALI_AIE_CODE</formula1>
    </dataValidation>
    <dataValidation type="list" allowBlank="1" showInputMessage="1" showErrorMessage="1" sqref="C13:C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65" zoomScaleNormal="65" workbookViewId="0">
      <pane ySplit="3" topLeftCell="A4" activePane="bottomLeft" state="frozen"/>
      <selection pane="bottomLeft" activeCell="A2" sqref="A2:A3"/>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60" t="s">
        <v>77</v>
      </c>
      <c r="B1" s="161"/>
      <c r="C1" s="161"/>
      <c r="D1" s="161"/>
      <c r="E1" s="161"/>
      <c r="F1" s="161"/>
      <c r="G1" s="161"/>
      <c r="H1" s="161"/>
      <c r="I1" s="161"/>
      <c r="J1" s="161"/>
      <c r="K1" s="161"/>
      <c r="L1" s="161"/>
      <c r="M1" s="161"/>
      <c r="N1" s="162"/>
    </row>
    <row r="2" spans="1:30" s="23" customFormat="1" ht="25.5" customHeight="1" x14ac:dyDescent="0.2">
      <c r="A2" s="164" t="s">
        <v>55</v>
      </c>
      <c r="B2" s="164" t="s">
        <v>56</v>
      </c>
      <c r="C2" s="164" t="s">
        <v>57</v>
      </c>
      <c r="D2" s="164" t="s">
        <v>51</v>
      </c>
      <c r="E2" s="164" t="s">
        <v>6</v>
      </c>
      <c r="F2" s="164"/>
      <c r="G2" s="164" t="s">
        <v>7</v>
      </c>
      <c r="H2" s="164"/>
      <c r="I2" s="164" t="s">
        <v>37</v>
      </c>
      <c r="J2" s="164"/>
      <c r="K2" s="164"/>
      <c r="L2" s="164" t="s">
        <v>54</v>
      </c>
      <c r="M2" s="164" t="s">
        <v>58</v>
      </c>
      <c r="N2" s="164" t="s">
        <v>30</v>
      </c>
      <c r="O2" s="76"/>
      <c r="P2" s="76"/>
      <c r="Q2" s="76"/>
      <c r="W2" s="159" t="s">
        <v>35</v>
      </c>
      <c r="X2" s="159"/>
      <c r="Y2" s="159"/>
    </row>
    <row r="3" spans="1:30" s="23" customFormat="1" ht="18.75" customHeight="1" x14ac:dyDescent="0.2">
      <c r="A3" s="164"/>
      <c r="B3" s="164"/>
      <c r="C3" s="164"/>
      <c r="D3" s="164"/>
      <c r="E3" s="78" t="s">
        <v>29</v>
      </c>
      <c r="F3" s="78" t="s">
        <v>26</v>
      </c>
      <c r="G3" s="78" t="s">
        <v>29</v>
      </c>
      <c r="H3" s="78" t="s">
        <v>26</v>
      </c>
      <c r="I3" s="78" t="s">
        <v>42</v>
      </c>
      <c r="J3" s="78" t="s">
        <v>43</v>
      </c>
      <c r="K3" s="78" t="s">
        <v>45</v>
      </c>
      <c r="L3" s="164"/>
      <c r="M3" s="164"/>
      <c r="N3" s="164"/>
      <c r="O3" s="76" t="s">
        <v>31</v>
      </c>
      <c r="P3" s="76" t="s">
        <v>32</v>
      </c>
      <c r="Q3" s="76" t="s">
        <v>33</v>
      </c>
      <c r="W3" s="26" t="s">
        <v>31</v>
      </c>
      <c r="X3" s="26" t="s">
        <v>34</v>
      </c>
      <c r="Y3" s="26" t="s">
        <v>33</v>
      </c>
      <c r="AA3" s="17"/>
      <c r="AB3" s="26" t="s">
        <v>31</v>
      </c>
      <c r="AC3" s="26" t="s">
        <v>34</v>
      </c>
      <c r="AD3" s="26" t="s">
        <v>33</v>
      </c>
    </row>
    <row r="4" spans="1:30" ht="15" customHeight="1" x14ac:dyDescent="0.2">
      <c r="A4" s="90" t="s">
        <v>153</v>
      </c>
      <c r="B4" s="88" t="s">
        <v>112</v>
      </c>
      <c r="C4" s="112" t="s">
        <v>3</v>
      </c>
      <c r="D4" s="106" t="s">
        <v>41</v>
      </c>
      <c r="E4" s="107">
        <v>1</v>
      </c>
      <c r="F4" s="72" t="s">
        <v>114</v>
      </c>
      <c r="G4" s="107">
        <v>7</v>
      </c>
      <c r="H4" s="89" t="s">
        <v>113</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4</v>
      </c>
      <c r="M4" s="22">
        <f>IF(C4="I",L4*Resumo!$C$21, IF(C4="A",L4*Resumo!$C$22, IF(C4="E",L4*Resumo!$C$23,"")))</f>
        <v>4</v>
      </c>
      <c r="N4" s="72"/>
      <c r="O4" s="77">
        <f t="shared" ref="O4:Q6" si="0">IF(I4="X",1,0)</f>
        <v>1</v>
      </c>
      <c r="P4" s="77">
        <f t="shared" si="0"/>
        <v>0</v>
      </c>
      <c r="Q4" s="77">
        <f t="shared" si="0"/>
        <v>0</v>
      </c>
      <c r="S4">
        <f>IF(C4="I",L4,IF(C4="A",L4/2,IF(C4="E",L4/4,"")))</f>
        <v>4</v>
      </c>
      <c r="W4" s="20">
        <f t="shared" ref="W4:W33" si="1">IF(I4="X",1,0)</f>
        <v>1</v>
      </c>
      <c r="X4" s="20">
        <f t="shared" ref="X4:X33" si="2">IF(J4="X",1,0)</f>
        <v>0</v>
      </c>
      <c r="Y4" s="20">
        <f t="shared" ref="Y4:Y33" si="3">IF(K4="X",1,0)</f>
        <v>0</v>
      </c>
      <c r="AA4" t="s">
        <v>39</v>
      </c>
      <c r="AB4" s="29">
        <f>SUMIF($D$4:$D$930,"EE",W$4:W$930)</f>
        <v>5</v>
      </c>
      <c r="AC4" s="29">
        <f>SUMIF($D$4:$D$930,"EE",X$4:X$930)</f>
        <v>0</v>
      </c>
      <c r="AD4" s="29">
        <f>SUMIF($D$4:$D$930,"EE",Y$4:Y$930)</f>
        <v>0</v>
      </c>
    </row>
    <row r="5" spans="1:30" ht="15" customHeight="1" x14ac:dyDescent="0.2">
      <c r="A5" s="116" t="s">
        <v>154</v>
      </c>
      <c r="B5" s="88" t="s">
        <v>119</v>
      </c>
      <c r="C5" s="111" t="s">
        <v>3</v>
      </c>
      <c r="D5" s="109" t="s">
        <v>41</v>
      </c>
      <c r="E5" s="107">
        <v>1</v>
      </c>
      <c r="F5" s="72" t="s">
        <v>120</v>
      </c>
      <c r="G5" s="14">
        <v>2</v>
      </c>
      <c r="H5" s="89" t="s">
        <v>121</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4</v>
      </c>
      <c r="M5" s="22">
        <f>IF(C5="I",L5*Resumo!$C$21, IF(C5="A",L5*Resumo!$C$22, IF(C5="E",L5*Resumo!$C$23,"")))</f>
        <v>4</v>
      </c>
      <c r="N5" s="72"/>
      <c r="O5" s="77">
        <f>IF(I5="X",1,0)</f>
        <v>1</v>
      </c>
      <c r="P5" s="77">
        <f>IF(J5="X",1,0)</f>
        <v>0</v>
      </c>
      <c r="Q5" s="77">
        <f>IF(K5="X",1,0)</f>
        <v>0</v>
      </c>
      <c r="S5">
        <f>IF(C5="I",L5,IF(C5="A",L5/2,IF(C5="E",L5/4,"")))</f>
        <v>4</v>
      </c>
      <c r="W5" s="20">
        <f t="shared" si="1"/>
        <v>1</v>
      </c>
      <c r="X5" s="20">
        <f t="shared" si="2"/>
        <v>0</v>
      </c>
      <c r="Y5" s="20">
        <f t="shared" si="3"/>
        <v>0</v>
      </c>
      <c r="AA5" t="s">
        <v>41</v>
      </c>
      <c r="AB5" s="29">
        <f>SUMIF($D$4:$D$930,"SE",W$4:W$930)</f>
        <v>6</v>
      </c>
      <c r="AC5" s="29">
        <f>SUMIF($D$4:$D$930,"SE",X$4:X$930)</f>
        <v>0</v>
      </c>
      <c r="AD5" s="29">
        <f>SUMIF($D$4:$D$930,"SE",Y$4:Y$930)</f>
        <v>0</v>
      </c>
    </row>
    <row r="6" spans="1:30" ht="15" customHeight="1" x14ac:dyDescent="0.2">
      <c r="A6" s="92" t="s">
        <v>155</v>
      </c>
      <c r="B6" s="90" t="s">
        <v>123</v>
      </c>
      <c r="C6" s="109" t="s">
        <v>3</v>
      </c>
      <c r="D6" s="109" t="s">
        <v>41</v>
      </c>
      <c r="E6" s="107">
        <v>2</v>
      </c>
      <c r="F6" s="72" t="s">
        <v>124</v>
      </c>
      <c r="G6" s="33">
        <v>4</v>
      </c>
      <c r="H6" s="89" t="s">
        <v>125</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4</v>
      </c>
      <c r="M6" s="22">
        <f>IF(C6="I",L6*Resumo!$C$21, IF(C6="A",L6*Resumo!$C$22, IF(C6="E",L6*Resumo!$C$23,"")))</f>
        <v>4</v>
      </c>
      <c r="N6" s="15"/>
      <c r="O6" s="77">
        <f t="shared" si="0"/>
        <v>1</v>
      </c>
      <c r="P6" s="77">
        <f t="shared" si="0"/>
        <v>0</v>
      </c>
      <c r="Q6" s="77">
        <f t="shared" si="0"/>
        <v>0</v>
      </c>
      <c r="S6">
        <f>IF(C6="I",L6,IF(C6="A",L6/2,IF(C6="E",L6/4,"")))</f>
        <v>4</v>
      </c>
      <c r="W6" s="20">
        <f t="shared" si="1"/>
        <v>1</v>
      </c>
      <c r="X6" s="20">
        <f t="shared" si="2"/>
        <v>0</v>
      </c>
      <c r="Y6" s="20">
        <f t="shared" si="3"/>
        <v>0</v>
      </c>
      <c r="AA6" t="s">
        <v>40</v>
      </c>
      <c r="AB6" s="29">
        <f>SUMIF($D$4:$D$930,"CE",W$4:W$930)</f>
        <v>1</v>
      </c>
      <c r="AC6" s="29">
        <f>SUMIF($D$4:$D$930,"CE",X$4:X$930)</f>
        <v>0</v>
      </c>
      <c r="AD6" s="29">
        <f>SUMIF($D$4:$D$930,"CE",Y$4:Y$930)</f>
        <v>0</v>
      </c>
    </row>
    <row r="7" spans="1:30" ht="15" customHeight="1" x14ac:dyDescent="0.2">
      <c r="A7" s="92" t="s">
        <v>155</v>
      </c>
      <c r="B7" s="90" t="s">
        <v>129</v>
      </c>
      <c r="C7" s="109" t="s">
        <v>3</v>
      </c>
      <c r="D7" s="109" t="s">
        <v>41</v>
      </c>
      <c r="E7" s="107">
        <v>2</v>
      </c>
      <c r="F7" s="72" t="s">
        <v>124</v>
      </c>
      <c r="G7" s="33">
        <v>4</v>
      </c>
      <c r="H7" s="33" t="s">
        <v>128</v>
      </c>
      <c r="I7" s="21" t="str">
        <f t="shared" si="4"/>
        <v>X</v>
      </c>
      <c r="J7" s="21" t="str">
        <f t="shared" si="5"/>
        <v/>
      </c>
      <c r="K7" s="21" t="str">
        <f t="shared" si="6"/>
        <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4</v>
      </c>
      <c r="M7" s="22">
        <f>IF(C7="I",L7*Resumo!$C$21, IF(C7="A",L7*Resumo!$C$22, IF(C7="E",L7*Resumo!$C$23,"")))</f>
        <v>4</v>
      </c>
      <c r="N7" s="15"/>
      <c r="O7" s="77"/>
      <c r="P7" s="77"/>
      <c r="Q7" s="77"/>
      <c r="W7" s="20">
        <f t="shared" si="1"/>
        <v>1</v>
      </c>
      <c r="X7" s="20">
        <f t="shared" si="2"/>
        <v>0</v>
      </c>
      <c r="Y7" s="20">
        <f t="shared" si="3"/>
        <v>0</v>
      </c>
    </row>
    <row r="8" spans="1:30" ht="15" customHeight="1" x14ac:dyDescent="0.2">
      <c r="A8" s="92" t="s">
        <v>155</v>
      </c>
      <c r="B8" s="83" t="s">
        <v>130</v>
      </c>
      <c r="C8" s="109" t="s">
        <v>3</v>
      </c>
      <c r="D8" s="109" t="s">
        <v>41</v>
      </c>
      <c r="E8" s="107">
        <v>1</v>
      </c>
      <c r="F8" s="72" t="s">
        <v>127</v>
      </c>
      <c r="G8" s="33">
        <v>5</v>
      </c>
      <c r="H8" s="72" t="s">
        <v>131</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4</v>
      </c>
      <c r="M8" s="22">
        <f>IF(C8="I",L8*Resumo!$C$21, IF(C8="A",L8*Resumo!$C$22, IF(C8="E",L8*Resumo!$C$23,"")))</f>
        <v>4</v>
      </c>
      <c r="N8" s="15"/>
      <c r="O8" s="77"/>
      <c r="P8" s="77"/>
      <c r="Q8" s="77"/>
      <c r="W8" s="20">
        <f t="shared" si="1"/>
        <v>1</v>
      </c>
      <c r="X8" s="20">
        <f t="shared" si="2"/>
        <v>0</v>
      </c>
      <c r="Y8" s="20">
        <f t="shared" si="3"/>
        <v>0</v>
      </c>
    </row>
    <row r="9" spans="1:30" ht="15" customHeight="1" x14ac:dyDescent="0.2">
      <c r="A9" s="71" t="s">
        <v>162</v>
      </c>
      <c r="B9" s="83" t="s">
        <v>135</v>
      </c>
      <c r="C9" s="112" t="s">
        <v>3</v>
      </c>
      <c r="D9" s="109" t="s">
        <v>41</v>
      </c>
      <c r="E9" s="85">
        <v>2</v>
      </c>
      <c r="F9" s="72" t="s">
        <v>137</v>
      </c>
      <c r="G9" s="33">
        <v>4</v>
      </c>
      <c r="H9" s="72" t="s">
        <v>133</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4</v>
      </c>
      <c r="M9" s="22">
        <f>IF(C9="I",L9*Resumo!$C$21, IF(C9="A",L9*Resumo!$C$22, IF(C9="E",L9*Resumo!$C$23,"")))</f>
        <v>4</v>
      </c>
      <c r="N9" s="72" t="s">
        <v>136</v>
      </c>
      <c r="O9" s="77"/>
      <c r="P9" s="77"/>
      <c r="Q9" s="77"/>
      <c r="W9" s="20">
        <f t="shared" si="1"/>
        <v>1</v>
      </c>
      <c r="X9" s="20">
        <f t="shared" si="2"/>
        <v>0</v>
      </c>
      <c r="Y9" s="20">
        <f t="shared" si="3"/>
        <v>0</v>
      </c>
    </row>
    <row r="10" spans="1:30" ht="15" customHeight="1" x14ac:dyDescent="0.2">
      <c r="A10" s="71" t="s">
        <v>156</v>
      </c>
      <c r="B10" s="82" t="s">
        <v>134</v>
      </c>
      <c r="C10" s="109" t="s">
        <v>3</v>
      </c>
      <c r="D10" s="109" t="s">
        <v>40</v>
      </c>
      <c r="E10" s="107">
        <v>1</v>
      </c>
      <c r="F10" s="72" t="s">
        <v>127</v>
      </c>
      <c r="G10" s="14">
        <v>4</v>
      </c>
      <c r="H10" s="72" t="s">
        <v>133</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158</v>
      </c>
      <c r="B11" s="82" t="s">
        <v>138</v>
      </c>
      <c r="C11" s="109" t="s">
        <v>3</v>
      </c>
      <c r="D11" s="109" t="s">
        <v>39</v>
      </c>
      <c r="E11" s="85">
        <v>1</v>
      </c>
      <c r="F11" s="72" t="s">
        <v>140</v>
      </c>
      <c r="G11" s="14">
        <v>3</v>
      </c>
      <c r="H11" s="72" t="s">
        <v>141</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158</v>
      </c>
      <c r="B12" s="82" t="s">
        <v>139</v>
      </c>
      <c r="C12" s="109" t="s">
        <v>3</v>
      </c>
      <c r="D12" s="109" t="s">
        <v>39</v>
      </c>
      <c r="E12" s="85">
        <v>1</v>
      </c>
      <c r="F12" s="72" t="s">
        <v>140</v>
      </c>
      <c r="G12" s="14">
        <v>3</v>
      </c>
      <c r="H12" s="72" t="s">
        <v>141</v>
      </c>
      <c r="I12" s="21" t="str">
        <f t="shared" si="4"/>
        <v>X</v>
      </c>
      <c r="J12" s="21" t="str">
        <f t="shared" si="5"/>
        <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3</v>
      </c>
      <c r="M12" s="22">
        <f>IF(C12="I",L12*Resumo!$C$21, IF(C12="A",L12*Resumo!$C$22, IF(C12="E",L12*Resumo!$C$23,"")))</f>
        <v>3</v>
      </c>
      <c r="N12" s="15"/>
      <c r="O12" s="77"/>
      <c r="P12" s="77"/>
      <c r="Q12" s="77"/>
      <c r="W12" s="20">
        <f t="shared" si="1"/>
        <v>1</v>
      </c>
      <c r="X12" s="20">
        <f t="shared" si="2"/>
        <v>0</v>
      </c>
      <c r="Y12" s="20">
        <f t="shared" si="3"/>
        <v>0</v>
      </c>
    </row>
    <row r="13" spans="1:30" ht="15" customHeight="1" x14ac:dyDescent="0.2">
      <c r="A13" s="71" t="s">
        <v>159</v>
      </c>
      <c r="B13" s="90" t="s">
        <v>144</v>
      </c>
      <c r="C13" s="112" t="s">
        <v>3</v>
      </c>
      <c r="D13" s="109" t="s">
        <v>39</v>
      </c>
      <c r="E13" s="85">
        <v>1</v>
      </c>
      <c r="F13" s="72" t="s">
        <v>142</v>
      </c>
      <c r="G13" s="33">
        <v>3</v>
      </c>
      <c r="H13" s="72" t="s">
        <v>145</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146</v>
      </c>
      <c r="B14" s="83" t="s">
        <v>148</v>
      </c>
      <c r="C14" s="112" t="s">
        <v>3</v>
      </c>
      <c r="D14" s="109" t="s">
        <v>39</v>
      </c>
      <c r="E14" s="85">
        <v>1</v>
      </c>
      <c r="F14" s="72" t="s">
        <v>142</v>
      </c>
      <c r="G14" s="33">
        <v>4</v>
      </c>
      <c r="H14" s="72" t="s">
        <v>147</v>
      </c>
      <c r="I14" s="21" t="str">
        <f t="shared" si="4"/>
        <v>X</v>
      </c>
      <c r="J14" s="21" t="str">
        <f t="shared" si="5"/>
        <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3</v>
      </c>
      <c r="M14" s="22">
        <f>IF(C14="I",L14*Resumo!$C$21, IF(C14="A",L14*Resumo!$C$22, IF(C14="E",L14*Resumo!$C$23,"")))</f>
        <v>3</v>
      </c>
      <c r="N14" s="15"/>
      <c r="O14" s="77"/>
      <c r="P14" s="77"/>
      <c r="Q14" s="77"/>
      <c r="W14" s="20">
        <f t="shared" si="1"/>
        <v>1</v>
      </c>
      <c r="X14" s="20">
        <f t="shared" si="2"/>
        <v>0</v>
      </c>
      <c r="Y14" s="20">
        <f t="shared" si="3"/>
        <v>0</v>
      </c>
    </row>
    <row r="15" spans="1:30" ht="15" customHeight="1" x14ac:dyDescent="0.2">
      <c r="A15" s="95" t="s">
        <v>161</v>
      </c>
      <c r="B15" s="83" t="s">
        <v>151</v>
      </c>
      <c r="C15" s="112" t="s">
        <v>3</v>
      </c>
      <c r="D15" s="109" t="s">
        <v>39</v>
      </c>
      <c r="E15" s="85">
        <v>1</v>
      </c>
      <c r="F15" s="72" t="s">
        <v>152</v>
      </c>
      <c r="G15" s="1">
        <v>7</v>
      </c>
      <c r="H15" s="68" t="s">
        <v>150</v>
      </c>
      <c r="I15" s="21" t="str">
        <f t="shared" si="4"/>
        <v>X</v>
      </c>
      <c r="J15" s="21" t="str">
        <f t="shared" si="5"/>
        <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3</v>
      </c>
      <c r="M15" s="22">
        <f>IF(C15="I",L15*Resumo!$C$21, IF(C15="A",L15*Resumo!$C$22, IF(C15="E",L15*Resumo!$C$23,"")))</f>
        <v>3</v>
      </c>
      <c r="N15" s="15"/>
      <c r="O15" s="77"/>
      <c r="P15" s="77"/>
      <c r="Q15" s="77"/>
      <c r="W15" s="20">
        <f t="shared" si="1"/>
        <v>1</v>
      </c>
      <c r="X15" s="20">
        <f t="shared" si="2"/>
        <v>0</v>
      </c>
      <c r="Y15" s="20">
        <f t="shared" si="3"/>
        <v>0</v>
      </c>
    </row>
    <row r="16" spans="1:30" ht="15" customHeight="1" x14ac:dyDescent="0.2">
      <c r="A16" s="71"/>
      <c r="B16" s="83"/>
      <c r="C16" s="109"/>
      <c r="D16" s="109"/>
      <c r="E16" s="14"/>
      <c r="F16" s="72"/>
      <c r="G16" s="14"/>
      <c r="H16" s="7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15"/>
      <c r="O16" s="77"/>
      <c r="P16" s="77"/>
      <c r="Q16" s="77"/>
      <c r="W16" s="20">
        <f t="shared" si="1"/>
        <v>0</v>
      </c>
      <c r="X16" s="20">
        <f t="shared" si="2"/>
        <v>0</v>
      </c>
      <c r="Y16" s="20">
        <f t="shared" si="3"/>
        <v>0</v>
      </c>
    </row>
    <row r="17" spans="1:25" ht="15" customHeight="1" x14ac:dyDescent="0.2">
      <c r="A17" s="71"/>
      <c r="B17" s="83"/>
      <c r="C17" s="109"/>
      <c r="D17" s="109"/>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15"/>
      <c r="O17" s="77"/>
      <c r="P17" s="77"/>
      <c r="Q17" s="77"/>
      <c r="W17" s="20"/>
      <c r="X17" s="20"/>
      <c r="Y17" s="20"/>
    </row>
    <row r="18" spans="1:25" ht="15" customHeight="1" x14ac:dyDescent="0.2">
      <c r="A18" s="71"/>
      <c r="B18" s="83"/>
      <c r="C18" s="109"/>
      <c r="D18" s="109"/>
      <c r="E18" s="14"/>
      <c r="F18" s="72"/>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
      <c r="A19" s="71"/>
      <c r="B19" s="83"/>
      <c r="C19" s="109"/>
      <c r="D19" s="109"/>
      <c r="E19" s="14"/>
      <c r="F19" s="72"/>
      <c r="G19" s="14"/>
      <c r="H19" s="7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71"/>
      <c r="B20" s="83"/>
      <c r="C20" s="109"/>
      <c r="D20" s="109"/>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71"/>
      <c r="B21" s="82"/>
      <c r="C21" s="109"/>
      <c r="D21" s="109"/>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71"/>
      <c r="B22" s="82"/>
      <c r="C22" s="109"/>
      <c r="D22" s="109"/>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71"/>
      <c r="B23" s="82"/>
      <c r="C23" s="109"/>
      <c r="D23" s="109"/>
      <c r="E23" s="14"/>
      <c r="F23" s="72"/>
      <c r="G23" s="14"/>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71"/>
      <c r="B24" s="82"/>
      <c r="C24" s="109"/>
      <c r="D24" s="109"/>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72"/>
      <c r="O24" s="77"/>
      <c r="P24" s="77"/>
      <c r="Q24" s="77"/>
      <c r="W24" s="20"/>
      <c r="X24" s="20"/>
      <c r="Y24" s="20"/>
    </row>
    <row r="25" spans="1:25" ht="15" customHeight="1" x14ac:dyDescent="0.2">
      <c r="A25" s="71"/>
      <c r="B25" s="82"/>
      <c r="C25" s="109"/>
      <c r="D25" s="109"/>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c r="X25" s="20"/>
      <c r="Y25" s="20"/>
    </row>
    <row r="26" spans="1:25" ht="15" customHeight="1" x14ac:dyDescent="0.2">
      <c r="A26" s="71"/>
      <c r="B26" s="82"/>
      <c r="C26" s="109"/>
      <c r="D26" s="109"/>
      <c r="E26" s="14"/>
      <c r="F26" s="72"/>
      <c r="G26" s="7"/>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c r="X26" s="20"/>
      <c r="Y26" s="20"/>
    </row>
    <row r="27" spans="1:25" ht="15" customHeight="1" x14ac:dyDescent="0.2">
      <c r="A27" s="71"/>
      <c r="B27" s="82"/>
      <c r="C27" s="109"/>
      <c r="D27" s="109"/>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15"/>
      <c r="O27" s="77"/>
      <c r="P27" s="77"/>
      <c r="Q27" s="77"/>
      <c r="W27" s="20">
        <f t="shared" si="1"/>
        <v>0</v>
      </c>
      <c r="X27" s="20">
        <f t="shared" si="2"/>
        <v>0</v>
      </c>
      <c r="Y27" s="20">
        <f t="shared" si="3"/>
        <v>0</v>
      </c>
    </row>
    <row r="28" spans="1:25" ht="15" customHeight="1" x14ac:dyDescent="0.2">
      <c r="A28" s="71"/>
      <c r="B28" s="82"/>
      <c r="C28" s="109"/>
      <c r="D28" s="109"/>
      <c r="E28" s="14"/>
      <c r="F28" s="72"/>
      <c r="G28" s="14"/>
      <c r="H28" s="72"/>
      <c r="I28" s="21" t="str">
        <f t="shared" si="4"/>
        <v/>
      </c>
      <c r="J28" s="21" t="str">
        <f t="shared" si="5"/>
        <v/>
      </c>
      <c r="K28" s="21" t="str">
        <f t="shared" si="6"/>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71"/>
      <c r="B29" s="82"/>
      <c r="C29" s="109"/>
      <c r="D29" s="109"/>
      <c r="E29" s="14"/>
      <c r="F29" s="72"/>
      <c r="G29" s="14"/>
      <c r="H29" s="72"/>
      <c r="I29" s="21" t="str">
        <f t="shared" si="4"/>
        <v/>
      </c>
      <c r="J29" s="21" t="str">
        <f t="shared" si="5"/>
        <v/>
      </c>
      <c r="K29" s="21" t="str">
        <f t="shared" si="6"/>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si="1"/>
        <v>0</v>
      </c>
      <c r="X29" s="20">
        <f t="shared" si="2"/>
        <v>0</v>
      </c>
      <c r="Y29" s="20">
        <f t="shared" si="3"/>
        <v>0</v>
      </c>
    </row>
    <row r="30" spans="1:25" ht="15" customHeight="1" x14ac:dyDescent="0.2">
      <c r="A30" s="71"/>
      <c r="B30" s="82"/>
      <c r="C30" s="109"/>
      <c r="D30" s="109"/>
      <c r="E30" s="14"/>
      <c r="F30" s="72"/>
      <c r="G30" s="14"/>
      <c r="H30" s="72"/>
      <c r="I30" s="21" t="str">
        <f t="shared" si="4"/>
        <v/>
      </c>
      <c r="J30" s="21" t="str">
        <f t="shared" si="5"/>
        <v/>
      </c>
      <c r="K30" s="21" t="str">
        <f t="shared" si="6"/>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
        <v>0</v>
      </c>
      <c r="X30" s="20">
        <f t="shared" si="2"/>
        <v>0</v>
      </c>
      <c r="Y30" s="20">
        <f t="shared" si="3"/>
        <v>0</v>
      </c>
    </row>
    <row r="31" spans="1:25" ht="15" customHeight="1" x14ac:dyDescent="0.2">
      <c r="A31" s="71"/>
      <c r="B31" s="82"/>
      <c r="C31" s="109"/>
      <c r="D31" s="109"/>
      <c r="E31" s="14"/>
      <c r="F31" s="72"/>
      <c r="G31" s="14"/>
      <c r="H31" s="72"/>
      <c r="I31" s="21" t="str">
        <f t="shared" si="4"/>
        <v/>
      </c>
      <c r="J31" s="21" t="str">
        <f t="shared" si="5"/>
        <v/>
      </c>
      <c r="K31" s="21" t="str">
        <f t="shared" si="6"/>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
        <v>0</v>
      </c>
      <c r="X31" s="20">
        <f t="shared" si="2"/>
        <v>0</v>
      </c>
      <c r="Y31" s="20">
        <f t="shared" si="3"/>
        <v>0</v>
      </c>
    </row>
    <row r="32" spans="1:25" ht="15" customHeight="1" x14ac:dyDescent="0.2">
      <c r="A32" s="71"/>
      <c r="B32" s="82"/>
      <c r="C32" s="109"/>
      <c r="D32" s="109"/>
      <c r="E32" s="14"/>
      <c r="F32" s="72"/>
      <c r="G32" s="14"/>
      <c r="H32" s="72"/>
      <c r="I32" s="21" t="str">
        <f t="shared" si="4"/>
        <v/>
      </c>
      <c r="J32" s="21" t="str">
        <f t="shared" si="5"/>
        <v/>
      </c>
      <c r="K32" s="21" t="str">
        <f t="shared" si="6"/>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
        <v>0</v>
      </c>
      <c r="X32" s="20">
        <f t="shared" si="2"/>
        <v>0</v>
      </c>
      <c r="Y32" s="20">
        <f t="shared" si="3"/>
        <v>0</v>
      </c>
    </row>
    <row r="33" spans="1:25" ht="15" customHeight="1" x14ac:dyDescent="0.2">
      <c r="A33" s="71"/>
      <c r="B33" s="82"/>
      <c r="C33" s="109"/>
      <c r="D33" s="109"/>
      <c r="E33" s="14"/>
      <c r="F33" s="72"/>
      <c r="G33" s="14"/>
      <c r="H33" s="72"/>
      <c r="I33" s="21" t="str">
        <f t="shared" ref="I33:I90" si="7">IF(D33=EE,IF(OR(AND(E33&gt;-1,E33&lt;2,G33&gt;0,G33&lt;16),AND(E33&gt;1,E33&lt;3,G33&gt;0,G33&lt;5)),"X",""),IF(OR(AND(E33&gt;-1,E33&lt;2,G33&gt;0,G33&lt;20),AND(E33&gt;1,E33&lt;4,G33&gt;0,G33&lt;6)),"X",""))</f>
        <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
        <v>0</v>
      </c>
      <c r="X33" s="20">
        <f t="shared" si="2"/>
        <v>0</v>
      </c>
      <c r="Y33" s="20">
        <f t="shared" si="3"/>
        <v>0</v>
      </c>
    </row>
    <row r="34" spans="1:25" ht="15" customHeight="1" x14ac:dyDescent="0.2">
      <c r="A34" s="71"/>
      <c r="B34" s="82"/>
      <c r="C34" s="109"/>
      <c r="D34" s="109"/>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72"/>
      <c r="O34" s="77"/>
      <c r="P34" s="77"/>
      <c r="Q34" s="77"/>
      <c r="W34" s="20">
        <f t="shared" ref="W34:Y88" si="10">IF(I34="X",1,0)</f>
        <v>0</v>
      </c>
      <c r="X34" s="20">
        <f t="shared" si="10"/>
        <v>0</v>
      </c>
      <c r="Y34" s="20">
        <f t="shared" si="10"/>
        <v>0</v>
      </c>
    </row>
    <row r="35" spans="1:25" ht="15" customHeight="1" x14ac:dyDescent="0.2">
      <c r="A35" s="71"/>
      <c r="B35" s="82"/>
      <c r="C35" s="109"/>
      <c r="D35" s="109"/>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9"/>
      <c r="D36" s="109"/>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72"/>
      <c r="O36" s="77"/>
      <c r="P36" s="77"/>
      <c r="Q36" s="77"/>
      <c r="W36" s="20">
        <f t="shared" si="10"/>
        <v>0</v>
      </c>
      <c r="X36" s="20">
        <f t="shared" si="10"/>
        <v>0</v>
      </c>
      <c r="Y36" s="20">
        <f t="shared" si="10"/>
        <v>0</v>
      </c>
    </row>
    <row r="37" spans="1:25" ht="15" customHeight="1" x14ac:dyDescent="0.2">
      <c r="A37" s="71"/>
      <c r="B37" s="82"/>
      <c r="C37" s="109"/>
      <c r="D37" s="109"/>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72"/>
      <c r="O37" s="77"/>
      <c r="P37" s="77"/>
      <c r="Q37" s="77"/>
      <c r="W37" s="20">
        <f t="shared" si="10"/>
        <v>0</v>
      </c>
      <c r="X37" s="20">
        <f t="shared" si="10"/>
        <v>0</v>
      </c>
      <c r="Y37" s="20">
        <f t="shared" si="10"/>
        <v>0</v>
      </c>
    </row>
    <row r="38" spans="1:25" ht="15" customHeight="1" x14ac:dyDescent="0.2">
      <c r="A38" s="71"/>
      <c r="B38" s="82"/>
      <c r="C38" s="109"/>
      <c r="D38" s="109"/>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2"/>
      <c r="C39" s="109"/>
      <c r="D39" s="109"/>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2"/>
      <c r="C40" s="109"/>
      <c r="D40" s="109"/>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72"/>
      <c r="O40" s="77"/>
      <c r="P40" s="77"/>
      <c r="Q40" s="77"/>
      <c r="W40" s="20">
        <f t="shared" si="10"/>
        <v>0</v>
      </c>
      <c r="X40" s="20">
        <f t="shared" si="10"/>
        <v>0</v>
      </c>
      <c r="Y40" s="20">
        <f t="shared" si="10"/>
        <v>0</v>
      </c>
    </row>
    <row r="41" spans="1:25" ht="15" customHeight="1" x14ac:dyDescent="0.2">
      <c r="A41" s="71"/>
      <c r="B41" s="82"/>
      <c r="C41" s="109"/>
      <c r="D41" s="109"/>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15"/>
      <c r="O41" s="77"/>
      <c r="P41" s="77"/>
      <c r="Q41" s="77"/>
      <c r="W41" s="20">
        <f t="shared" si="10"/>
        <v>0</v>
      </c>
      <c r="X41" s="20">
        <f t="shared" si="10"/>
        <v>0</v>
      </c>
      <c r="Y41" s="20">
        <f t="shared" si="10"/>
        <v>0</v>
      </c>
    </row>
    <row r="42" spans="1:25" ht="15" customHeight="1" x14ac:dyDescent="0.2">
      <c r="A42" s="71"/>
      <c r="B42" s="83"/>
      <c r="C42" s="109"/>
      <c r="D42" s="109"/>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33"/>
      <c r="B43" s="86"/>
      <c r="C43" s="109"/>
      <c r="D43" s="109"/>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72"/>
      <c r="O43" s="77"/>
      <c r="P43" s="77"/>
      <c r="Q43" s="77"/>
      <c r="W43" s="20">
        <f t="shared" si="10"/>
        <v>0</v>
      </c>
      <c r="X43" s="20">
        <f t="shared" si="10"/>
        <v>0</v>
      </c>
      <c r="Y43" s="20">
        <f t="shared" si="10"/>
        <v>0</v>
      </c>
    </row>
    <row r="44" spans="1:25" ht="15" customHeight="1" x14ac:dyDescent="0.2">
      <c r="A44" s="71"/>
      <c r="B44" s="86"/>
      <c r="C44" s="109"/>
      <c r="D44" s="109"/>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15"/>
      <c r="O44" s="77"/>
      <c r="P44" s="77"/>
      <c r="Q44" s="77"/>
      <c r="W44" s="20">
        <f t="shared" si="10"/>
        <v>0</v>
      </c>
      <c r="X44" s="20">
        <f t="shared" si="10"/>
        <v>0</v>
      </c>
      <c r="Y44" s="20">
        <f t="shared" si="10"/>
        <v>0</v>
      </c>
    </row>
    <row r="45" spans="1:25" ht="15" customHeight="1" x14ac:dyDescent="0.2">
      <c r="A45" s="71"/>
      <c r="B45" s="86"/>
      <c r="C45" s="109"/>
      <c r="D45" s="109"/>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9"/>
      <c r="D46" s="109"/>
      <c r="E46" s="14"/>
      <c r="F46" s="72"/>
      <c r="G46" s="14"/>
      <c r="H46" s="72"/>
      <c r="I46" s="21" t="str">
        <f t="shared" si="7"/>
        <v/>
      </c>
      <c r="J46" s="21" t="str">
        <f t="shared" si="8"/>
        <v/>
      </c>
      <c r="K46" s="21" t="str">
        <f t="shared" si="9"/>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9"/>
      <c r="D47" s="109"/>
      <c r="E47" s="14"/>
      <c r="F47" s="72"/>
      <c r="G47" s="14"/>
      <c r="H47" s="72"/>
      <c r="I47" s="21" t="str">
        <f t="shared" si="7"/>
        <v/>
      </c>
      <c r="J47" s="21" t="str">
        <f t="shared" si="8"/>
        <v/>
      </c>
      <c r="K47" s="21" t="str">
        <f t="shared" si="9"/>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9"/>
      <c r="D48" s="109"/>
      <c r="E48" s="14"/>
      <c r="F48" s="72"/>
      <c r="G48" s="14"/>
      <c r="H48" s="72"/>
      <c r="I48" s="21" t="str">
        <f t="shared" si="7"/>
        <v/>
      </c>
      <c r="J48" s="21" t="str">
        <f t="shared" si="8"/>
        <v/>
      </c>
      <c r="K48" s="21" t="str">
        <f t="shared" si="9"/>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71"/>
      <c r="B49" s="86"/>
      <c r="C49" s="109"/>
      <c r="D49" s="109"/>
      <c r="E49" s="14"/>
      <c r="F49" s="72"/>
      <c r="G49" s="14"/>
      <c r="H49" s="72"/>
      <c r="I49" s="21" t="str">
        <f t="shared" si="7"/>
        <v/>
      </c>
      <c r="J49" s="21" t="str">
        <f t="shared" si="8"/>
        <v/>
      </c>
      <c r="K49" s="21" t="str">
        <f t="shared" si="9"/>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71"/>
      <c r="B50" s="86"/>
      <c r="C50" s="109"/>
      <c r="D50" s="109"/>
      <c r="E50" s="14"/>
      <c r="F50" s="72"/>
      <c r="G50" s="14"/>
      <c r="H50" s="72"/>
      <c r="I50" s="21" t="str">
        <f t="shared" si="7"/>
        <v/>
      </c>
      <c r="J50" s="21" t="str">
        <f t="shared" si="8"/>
        <v/>
      </c>
      <c r="K50" s="21" t="str">
        <f t="shared" si="9"/>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71"/>
      <c r="B51" s="86"/>
      <c r="C51" s="109"/>
      <c r="D51" s="109"/>
      <c r="E51" s="14"/>
      <c r="F51" s="72"/>
      <c r="G51" s="14"/>
      <c r="H51" s="72"/>
      <c r="I51" s="21" t="str">
        <f t="shared" si="7"/>
        <v/>
      </c>
      <c r="J51" s="21" t="str">
        <f t="shared" si="8"/>
        <v/>
      </c>
      <c r="K51" s="21" t="str">
        <f t="shared" ref="K51:K87" si="11">IF(D51=EE,IF(OR(AND(E51&gt;1,E51&lt;3,G51&gt;15),AND(E51&gt;2,G51&gt;4)),"X",""),IF(OR(AND(E51&gt;1,E51&lt;4,G51&gt;19),AND(E51&gt;3,G51&gt;5)),"X",""))</f>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72"/>
      <c r="O51" s="77"/>
      <c r="P51" s="77"/>
      <c r="Q51" s="77"/>
      <c r="W51" s="20">
        <f t="shared" si="10"/>
        <v>0</v>
      </c>
      <c r="X51" s="20">
        <f t="shared" si="10"/>
        <v>0</v>
      </c>
      <c r="Y51" s="20">
        <f t="shared" si="10"/>
        <v>0</v>
      </c>
    </row>
    <row r="52" spans="1:25" ht="15" customHeight="1" x14ac:dyDescent="0.2">
      <c r="A52" s="71"/>
      <c r="B52" s="86"/>
      <c r="C52" s="109"/>
      <c r="D52" s="109"/>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15"/>
      <c r="O52" s="77"/>
      <c r="P52" s="77"/>
      <c r="Q52" s="77"/>
      <c r="W52" s="20">
        <f t="shared" si="10"/>
        <v>0</v>
      </c>
      <c r="X52" s="20">
        <f t="shared" si="10"/>
        <v>0</v>
      </c>
      <c r="Y52" s="20">
        <f t="shared" si="10"/>
        <v>0</v>
      </c>
    </row>
    <row r="53" spans="1:25" ht="15" customHeight="1" x14ac:dyDescent="0.2">
      <c r="A53" s="71"/>
      <c r="B53" s="86"/>
      <c r="C53" s="109"/>
      <c r="D53" s="109"/>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6"/>
      <c r="C54" s="109"/>
      <c r="D54" s="109"/>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72"/>
      <c r="O54" s="77"/>
      <c r="P54" s="77"/>
      <c r="Q54" s="77"/>
      <c r="W54" s="20">
        <f t="shared" si="10"/>
        <v>0</v>
      </c>
      <c r="X54" s="20">
        <f t="shared" si="10"/>
        <v>0</v>
      </c>
      <c r="Y54" s="20">
        <f t="shared" si="10"/>
        <v>0</v>
      </c>
    </row>
    <row r="55" spans="1:25" ht="15" customHeight="1" x14ac:dyDescent="0.2">
      <c r="A55" s="81"/>
      <c r="B55" s="86"/>
      <c r="C55" s="109"/>
      <c r="D55" s="1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15"/>
      <c r="O55" s="77"/>
      <c r="P55" s="77"/>
      <c r="Q55" s="77"/>
      <c r="W55" s="20">
        <f t="shared" si="10"/>
        <v>0</v>
      </c>
      <c r="X55" s="20">
        <f t="shared" si="10"/>
        <v>0</v>
      </c>
      <c r="Y55" s="20">
        <f t="shared" si="10"/>
        <v>0</v>
      </c>
    </row>
    <row r="56" spans="1:25" ht="15" customHeight="1" x14ac:dyDescent="0.2">
      <c r="A56" s="81"/>
      <c r="B56" s="82"/>
      <c r="C56" s="109"/>
      <c r="D56" s="109"/>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15"/>
      <c r="O56" s="77"/>
      <c r="P56" s="77"/>
      <c r="Q56" s="77"/>
      <c r="W56" s="20">
        <f t="shared" si="10"/>
        <v>0</v>
      </c>
      <c r="X56" s="20">
        <f t="shared" si="10"/>
        <v>0</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5" t="s">
        <v>46</v>
      </c>
      <c r="B22" s="166"/>
      <c r="C22" s="166"/>
      <c r="D22" s="167"/>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5" t="s">
        <v>49</v>
      </c>
      <c r="B38" s="166"/>
      <c r="C38" s="166"/>
      <c r="D38" s="167"/>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2016-05-24T11:59:01Z</dcterms:modified>
</cp:coreProperties>
</file>