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odrigo Borges\Desktop\retorno_contagens\OS4777\Inicial\"/>
    </mc:Choice>
  </mc:AlternateContent>
  <bookViews>
    <workbookView xWindow="0" yWindow="0" windowWidth="20490" windowHeight="7530" tabRatio="810" activeTab="3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Dados'!$B$1:$N$71</definedName>
    <definedName name="_xlnm.Print_Area" localSheetId="3">'Funções de Transações'!$A$1:$N$120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52511"/>
</workbook>
</file>

<file path=xl/calcChain.xml><?xml version="1.0" encoding="utf-8"?>
<calcChain xmlns="http://schemas.openxmlformats.org/spreadsheetml/2006/main">
  <c r="I5" i="9" l="1"/>
  <c r="D4" i="11" l="1"/>
  <c r="D5" i="11"/>
  <c r="K5" i="4" l="1"/>
  <c r="J5" i="4"/>
  <c r="S5" i="4" s="1"/>
  <c r="I5" i="4"/>
  <c r="R5" i="4" s="1"/>
  <c r="I4" i="4"/>
  <c r="J4" i="4"/>
  <c r="S4" i="4" s="1"/>
  <c r="K4" i="4"/>
  <c r="T4" i="4" s="1"/>
  <c r="I6" i="4"/>
  <c r="R6" i="4" s="1"/>
  <c r="J6" i="4"/>
  <c r="S6" i="4" s="1"/>
  <c r="K6" i="4"/>
  <c r="T6" i="4" s="1"/>
  <c r="I7" i="4"/>
  <c r="J7" i="4"/>
  <c r="S7" i="4" s="1"/>
  <c r="K7" i="4"/>
  <c r="T7" i="4" s="1"/>
  <c r="I8" i="4"/>
  <c r="J8" i="4"/>
  <c r="S8" i="4" s="1"/>
  <c r="K8" i="4"/>
  <c r="T8" i="4" s="1"/>
  <c r="B2" i="11"/>
  <c r="I4" i="9"/>
  <c r="O4" i="9" s="1"/>
  <c r="J4" i="9"/>
  <c r="X4" i="9" s="1"/>
  <c r="K4" i="9"/>
  <c r="Q4" i="9" s="1"/>
  <c r="W5" i="9"/>
  <c r="J5" i="9"/>
  <c r="X5" i="9" s="1"/>
  <c r="K5" i="9"/>
  <c r="Y5" i="9" s="1"/>
  <c r="I6" i="9"/>
  <c r="O6" i="9" s="1"/>
  <c r="J6" i="9"/>
  <c r="X6" i="9" s="1"/>
  <c r="K6" i="9"/>
  <c r="Q6" i="9" s="1"/>
  <c r="I14" i="9"/>
  <c r="I15" i="9"/>
  <c r="I16" i="9"/>
  <c r="I17" i="9"/>
  <c r="I18" i="9"/>
  <c r="I19" i="9"/>
  <c r="I20" i="9"/>
  <c r="I21" i="9"/>
  <c r="I22" i="9"/>
  <c r="I23" i="9"/>
  <c r="I24" i="9"/>
  <c r="W24" i="9" s="1"/>
  <c r="I25" i="9"/>
  <c r="W25" i="9" s="1"/>
  <c r="I26" i="9"/>
  <c r="W26" i="9" s="1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I49" i="9"/>
  <c r="W49" i="9" s="1"/>
  <c r="I50" i="9"/>
  <c r="W50" i="9" s="1"/>
  <c r="I51" i="9"/>
  <c r="W51" i="9" s="1"/>
  <c r="I52" i="9"/>
  <c r="W52" i="9" s="1"/>
  <c r="I53" i="9"/>
  <c r="W53" i="9" s="1"/>
  <c r="I54" i="9"/>
  <c r="W54" i="9" s="1"/>
  <c r="I55" i="9"/>
  <c r="I56" i="9"/>
  <c r="W56" i="9" s="1"/>
  <c r="I57" i="9"/>
  <c r="W57" i="9" s="1"/>
  <c r="I58" i="9"/>
  <c r="W58" i="9" s="1"/>
  <c r="I59" i="9"/>
  <c r="W59" i="9" s="1"/>
  <c r="I60" i="9"/>
  <c r="W60" i="9" s="1"/>
  <c r="I61" i="9"/>
  <c r="W61" i="9" s="1"/>
  <c r="L61" i="9"/>
  <c r="M61" i="9"/>
  <c r="I62" i="9"/>
  <c r="W62" i="9" s="1"/>
  <c r="I63" i="9"/>
  <c r="W63" i="9" s="1"/>
  <c r="I64" i="9"/>
  <c r="W64" i="9" s="1"/>
  <c r="I65" i="9"/>
  <c r="W65" i="9" s="1"/>
  <c r="I66" i="9"/>
  <c r="W66" i="9" s="1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I84" i="9"/>
  <c r="I85" i="9"/>
  <c r="W85" i="9" s="1"/>
  <c r="I86" i="9"/>
  <c r="I87" i="9"/>
  <c r="W87" i="9" s="1"/>
  <c r="I88" i="9"/>
  <c r="W88" i="9" s="1"/>
  <c r="I89" i="9"/>
  <c r="W89" i="9" s="1"/>
  <c r="L89" i="9"/>
  <c r="M89" i="9"/>
  <c r="I90" i="9"/>
  <c r="W90" i="9" s="1"/>
  <c r="I91" i="9"/>
  <c r="W91" i="9" s="1"/>
  <c r="I92" i="9"/>
  <c r="W92" i="9" s="1"/>
  <c r="I93" i="9"/>
  <c r="W93" i="9" s="1"/>
  <c r="I94" i="9"/>
  <c r="W94" i="9" s="1"/>
  <c r="I95" i="9"/>
  <c r="W95" i="9" s="1"/>
  <c r="I96" i="9"/>
  <c r="W96" i="9" s="1"/>
  <c r="J14" i="9"/>
  <c r="J15" i="9"/>
  <c r="J16" i="9"/>
  <c r="J17" i="9"/>
  <c r="J18" i="9"/>
  <c r="J19" i="9"/>
  <c r="J20" i="9"/>
  <c r="J21" i="9"/>
  <c r="J22" i="9"/>
  <c r="J23" i="9"/>
  <c r="J24" i="9"/>
  <c r="X24" i="9" s="1"/>
  <c r="J25" i="9"/>
  <c r="X25" i="9" s="1"/>
  <c r="J26" i="9"/>
  <c r="X26" i="9" s="1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J85" i="9"/>
  <c r="X85" i="9" s="1"/>
  <c r="J86" i="9"/>
  <c r="J87" i="9"/>
  <c r="X87" i="9" s="1"/>
  <c r="J88" i="9"/>
  <c r="X88" i="9" s="1"/>
  <c r="J89" i="9"/>
  <c r="X89" i="9" s="1"/>
  <c r="J90" i="9"/>
  <c r="X90" i="9" s="1"/>
  <c r="J91" i="9"/>
  <c r="X91" i="9" s="1"/>
  <c r="J92" i="9"/>
  <c r="X92" i="9" s="1"/>
  <c r="J93" i="9"/>
  <c r="X93" i="9" s="1"/>
  <c r="J94" i="9"/>
  <c r="X94" i="9" s="1"/>
  <c r="J95" i="9"/>
  <c r="X95" i="9" s="1"/>
  <c r="J96" i="9"/>
  <c r="X96" i="9" s="1"/>
  <c r="L96" i="9"/>
  <c r="M96" i="9"/>
  <c r="J97" i="9"/>
  <c r="X97" i="9" s="1"/>
  <c r="J98" i="9"/>
  <c r="X98" i="9" s="1"/>
  <c r="J99" i="9"/>
  <c r="X99" i="9" s="1"/>
  <c r="J100" i="9"/>
  <c r="X100" i="9" s="1"/>
  <c r="J101" i="9"/>
  <c r="X101" i="9" s="1"/>
  <c r="J102" i="9"/>
  <c r="X102" i="9" s="1"/>
  <c r="J103" i="9"/>
  <c r="X103" i="9" s="1"/>
  <c r="J104" i="9"/>
  <c r="X104" i="9" s="1"/>
  <c r="J105" i="9"/>
  <c r="X105" i="9" s="1"/>
  <c r="K14" i="9"/>
  <c r="K15" i="9"/>
  <c r="K16" i="9"/>
  <c r="K17" i="9"/>
  <c r="K18" i="9"/>
  <c r="K19" i="9"/>
  <c r="K20" i="9"/>
  <c r="K21" i="9"/>
  <c r="K22" i="9"/>
  <c r="K23" i="9"/>
  <c r="K24" i="9"/>
  <c r="Y24" i="9" s="1"/>
  <c r="K25" i="9"/>
  <c r="Y25" i="9" s="1"/>
  <c r="K26" i="9"/>
  <c r="Y26" i="9" s="1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L84" i="9"/>
  <c r="L86" i="9"/>
  <c r="M86" i="9"/>
  <c r="L88" i="9"/>
  <c r="M84" i="9"/>
  <c r="M88" i="9"/>
  <c r="B5" i="11"/>
  <c r="B4" i="11"/>
  <c r="D6" i="11"/>
  <c r="B6" i="11"/>
  <c r="B3" i="11"/>
  <c r="M110" i="9"/>
  <c r="M111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L77" i="9"/>
  <c r="M77" i="9"/>
  <c r="L110" i="9"/>
  <c r="L111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K7" i="9"/>
  <c r="Y7" i="9" s="1"/>
  <c r="K8" i="9"/>
  <c r="Y8" i="9" s="1"/>
  <c r="K9" i="9"/>
  <c r="Y9" i="9" s="1"/>
  <c r="K10" i="9"/>
  <c r="Y10" i="9" s="1"/>
  <c r="K11" i="9"/>
  <c r="Y11" i="9" s="1"/>
  <c r="K12" i="9"/>
  <c r="Y12" i="9" s="1"/>
  <c r="K13" i="9"/>
  <c r="Y13" i="9" s="1"/>
  <c r="K46" i="9"/>
  <c r="Y46" i="9" s="1"/>
  <c r="K47" i="9"/>
  <c r="Y47" i="9" s="1"/>
  <c r="K48" i="9"/>
  <c r="Y48" i="9" s="1"/>
  <c r="K49" i="9"/>
  <c r="Y49" i="9" s="1"/>
  <c r="K50" i="9"/>
  <c r="Y50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L66" i="9"/>
  <c r="M66" i="9"/>
  <c r="K67" i="9"/>
  <c r="Y67" i="9" s="1"/>
  <c r="K68" i="9"/>
  <c r="Y68" i="9" s="1"/>
  <c r="K69" i="9"/>
  <c r="Y69" i="9" s="1"/>
  <c r="K70" i="9"/>
  <c r="Y70" i="9" s="1"/>
  <c r="K71" i="9"/>
  <c r="Y71" i="9" s="1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5" i="9"/>
  <c r="Y85" i="9" s="1"/>
  <c r="K87" i="9"/>
  <c r="Y87" i="9" s="1"/>
  <c r="K88" i="9"/>
  <c r="Y88" i="9" s="1"/>
  <c r="K89" i="9"/>
  <c r="Y89" i="9" s="1"/>
  <c r="K90" i="9"/>
  <c r="Y90" i="9" s="1"/>
  <c r="K91" i="9"/>
  <c r="Y91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 s="1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J7" i="9"/>
  <c r="X7" i="9" s="1"/>
  <c r="J8" i="9"/>
  <c r="X8" i="9" s="1"/>
  <c r="J9" i="9"/>
  <c r="X9" i="9" s="1"/>
  <c r="J10" i="9"/>
  <c r="X10" i="9" s="1"/>
  <c r="J11" i="9"/>
  <c r="X11" i="9" s="1"/>
  <c r="J12" i="9"/>
  <c r="X12" i="9" s="1"/>
  <c r="J13" i="9"/>
  <c r="X13" i="9" s="1"/>
  <c r="J106" i="9"/>
  <c r="X106" i="9" s="1"/>
  <c r="J107" i="9"/>
  <c r="X107" i="9" s="1"/>
  <c r="J108" i="9"/>
  <c r="X108" i="9" s="1"/>
  <c r="J109" i="9"/>
  <c r="X109" i="9" s="1"/>
  <c r="J110" i="9"/>
  <c r="X110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I7" i="9"/>
  <c r="W7" i="9" s="1"/>
  <c r="I8" i="9"/>
  <c r="W8" i="9" s="1"/>
  <c r="I9" i="9"/>
  <c r="W9" i="9" s="1"/>
  <c r="I10" i="9"/>
  <c r="W10" i="9" s="1"/>
  <c r="I11" i="9"/>
  <c r="W11" i="9" s="1"/>
  <c r="I12" i="9"/>
  <c r="W12" i="9" s="1"/>
  <c r="I13" i="9"/>
  <c r="W13" i="9" s="1"/>
  <c r="I97" i="9"/>
  <c r="W97" i="9" s="1"/>
  <c r="I98" i="9"/>
  <c r="W98" i="9" s="1"/>
  <c r="L98" i="9"/>
  <c r="M98" i="9"/>
  <c r="I99" i="9"/>
  <c r="W99" i="9" s="1"/>
  <c r="L99" i="9"/>
  <c r="M99" i="9"/>
  <c r="I100" i="9"/>
  <c r="W100" i="9" s="1"/>
  <c r="I101" i="9"/>
  <c r="W101" i="9" s="1"/>
  <c r="I102" i="9"/>
  <c r="W102" i="9" s="1"/>
  <c r="I103" i="9"/>
  <c r="W103" i="9" s="1"/>
  <c r="L103" i="9"/>
  <c r="M103" i="9"/>
  <c r="I104" i="9"/>
  <c r="W104" i="9" s="1"/>
  <c r="I105" i="9"/>
  <c r="W105" i="9" s="1"/>
  <c r="I106" i="9"/>
  <c r="W106" i="9" s="1"/>
  <c r="I107" i="9"/>
  <c r="W107" i="9" s="1"/>
  <c r="I108" i="9"/>
  <c r="W108" i="9" s="1"/>
  <c r="I109" i="9"/>
  <c r="W109" i="9" s="1"/>
  <c r="I110" i="9"/>
  <c r="W110" i="9" s="1"/>
  <c r="I111" i="9"/>
  <c r="W111" i="9" s="1"/>
  <c r="I112" i="9"/>
  <c r="W112" i="9" s="1"/>
  <c r="L112" i="9"/>
  <c r="M112" i="9"/>
  <c r="I113" i="9"/>
  <c r="W113" i="9" s="1"/>
  <c r="I114" i="9"/>
  <c r="W114" i="9" s="1"/>
  <c r="I115" i="9"/>
  <c r="W115" i="9" s="1"/>
  <c r="I116" i="9"/>
  <c r="W116" i="9" s="1"/>
  <c r="I117" i="9"/>
  <c r="W117" i="9" s="1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 s="1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K21" i="4"/>
  <c r="T21" i="4" s="1"/>
  <c r="K22" i="4"/>
  <c r="T22" i="4" s="1"/>
  <c r="K23" i="4"/>
  <c r="T23" i="4" s="1"/>
  <c r="K24" i="4"/>
  <c r="T24" i="4" s="1"/>
  <c r="K25" i="4"/>
  <c r="T25" i="4" s="1"/>
  <c r="K26" i="4"/>
  <c r="T26" i="4" s="1"/>
  <c r="K27" i="4"/>
  <c r="T27" i="4" s="1"/>
  <c r="K28" i="4"/>
  <c r="T28" i="4" s="1"/>
  <c r="K29" i="4"/>
  <c r="T29" i="4" s="1"/>
  <c r="K30" i="4"/>
  <c r="T30" i="4" s="1"/>
  <c r="K31" i="4"/>
  <c r="T31" i="4" s="1"/>
  <c r="K32" i="4"/>
  <c r="T32" i="4" s="1"/>
  <c r="K33" i="4"/>
  <c r="T33" i="4" s="1"/>
  <c r="K34" i="4"/>
  <c r="T34" i="4" s="1"/>
  <c r="K35" i="4"/>
  <c r="T35" i="4" s="1"/>
  <c r="K36" i="4"/>
  <c r="T36" i="4" s="1"/>
  <c r="K37" i="4"/>
  <c r="T37" i="4" s="1"/>
  <c r="K38" i="4"/>
  <c r="T38" i="4" s="1"/>
  <c r="K39" i="4"/>
  <c r="T39" i="4" s="1"/>
  <c r="K40" i="4"/>
  <c r="T40" i="4" s="1"/>
  <c r="K41" i="4"/>
  <c r="T41" i="4" s="1"/>
  <c r="K42" i="4"/>
  <c r="T42" i="4" s="1"/>
  <c r="K43" i="4"/>
  <c r="T43" i="4" s="1"/>
  <c r="K44" i="4"/>
  <c r="T44" i="4" s="1"/>
  <c r="K45" i="4"/>
  <c r="T45" i="4" s="1"/>
  <c r="K46" i="4"/>
  <c r="T46" i="4" s="1"/>
  <c r="K47" i="4"/>
  <c r="T47" i="4" s="1"/>
  <c r="K48" i="4"/>
  <c r="T48" i="4" s="1"/>
  <c r="K49" i="4"/>
  <c r="T49" i="4" s="1"/>
  <c r="K50" i="4"/>
  <c r="T50" i="4" s="1"/>
  <c r="K51" i="4"/>
  <c r="T51" i="4" s="1"/>
  <c r="K52" i="4"/>
  <c r="T52" i="4" s="1"/>
  <c r="K53" i="4"/>
  <c r="T53" i="4" s="1"/>
  <c r="K54" i="4"/>
  <c r="T54" i="4" s="1"/>
  <c r="K55" i="4"/>
  <c r="T55" i="4" s="1"/>
  <c r="K56" i="4"/>
  <c r="T56" i="4" s="1"/>
  <c r="K57" i="4"/>
  <c r="T57" i="4" s="1"/>
  <c r="K58" i="4"/>
  <c r="T58" i="4" s="1"/>
  <c r="K59" i="4"/>
  <c r="T59" i="4" s="1"/>
  <c r="K60" i="4"/>
  <c r="T60" i="4" s="1"/>
  <c r="K61" i="4"/>
  <c r="T61" i="4" s="1"/>
  <c r="K62" i="4"/>
  <c r="T62" i="4" s="1"/>
  <c r="K63" i="4"/>
  <c r="T63" i="4" s="1"/>
  <c r="K64" i="4"/>
  <c r="T64" i="4" s="1"/>
  <c r="K65" i="4"/>
  <c r="T65" i="4" s="1"/>
  <c r="K66" i="4"/>
  <c r="T66" i="4" s="1"/>
  <c r="K67" i="4"/>
  <c r="T67" i="4" s="1"/>
  <c r="K68" i="4"/>
  <c r="T68" i="4" s="1"/>
  <c r="K69" i="4"/>
  <c r="T69" i="4" s="1"/>
  <c r="K70" i="4"/>
  <c r="T70" i="4" s="1"/>
  <c r="K71" i="4"/>
  <c r="T71" i="4" s="1"/>
  <c r="K72" i="4"/>
  <c r="T72" i="4" s="1"/>
  <c r="K73" i="4"/>
  <c r="T73" i="4" s="1"/>
  <c r="K74" i="4"/>
  <c r="T74" i="4" s="1"/>
  <c r="K75" i="4"/>
  <c r="T75" i="4" s="1"/>
  <c r="K76" i="4"/>
  <c r="T76" i="4" s="1"/>
  <c r="K77" i="4"/>
  <c r="T77" i="4" s="1"/>
  <c r="K78" i="4"/>
  <c r="T78" i="4" s="1"/>
  <c r="K79" i="4"/>
  <c r="T79" i="4" s="1"/>
  <c r="K80" i="4"/>
  <c r="T80" i="4" s="1"/>
  <c r="K81" i="4"/>
  <c r="T81" i="4" s="1"/>
  <c r="K82" i="4"/>
  <c r="T82" i="4" s="1"/>
  <c r="K83" i="4"/>
  <c r="T83" i="4" s="1"/>
  <c r="K84" i="4"/>
  <c r="T84" i="4" s="1"/>
  <c r="K85" i="4"/>
  <c r="T85" i="4" s="1"/>
  <c r="K86" i="4"/>
  <c r="T86" i="4" s="1"/>
  <c r="K87" i="4"/>
  <c r="T87" i="4" s="1"/>
  <c r="K88" i="4"/>
  <c r="T88" i="4" s="1"/>
  <c r="K89" i="4"/>
  <c r="T89" i="4" s="1"/>
  <c r="K90" i="4"/>
  <c r="T90" i="4" s="1"/>
  <c r="K91" i="4"/>
  <c r="T91" i="4" s="1"/>
  <c r="K92" i="4"/>
  <c r="T92" i="4" s="1"/>
  <c r="K93" i="4"/>
  <c r="T93" i="4" s="1"/>
  <c r="K94" i="4"/>
  <c r="T94" i="4" s="1"/>
  <c r="K95" i="4"/>
  <c r="T95" i="4" s="1"/>
  <c r="K96" i="4"/>
  <c r="T96" i="4" s="1"/>
  <c r="K97" i="4"/>
  <c r="T97" i="4" s="1"/>
  <c r="K98" i="4"/>
  <c r="T98" i="4" s="1"/>
  <c r="K99" i="4"/>
  <c r="T99" i="4" s="1"/>
  <c r="K100" i="4"/>
  <c r="T100" i="4" s="1"/>
  <c r="K101" i="4"/>
  <c r="T101" i="4" s="1"/>
  <c r="K102" i="4"/>
  <c r="T102" i="4" s="1"/>
  <c r="K103" i="4"/>
  <c r="T103" i="4" s="1"/>
  <c r="K104" i="4"/>
  <c r="T104" i="4" s="1"/>
  <c r="K105" i="4"/>
  <c r="T105" i="4" s="1"/>
  <c r="K106" i="4"/>
  <c r="T106" i="4" s="1"/>
  <c r="K107" i="4"/>
  <c r="T107" i="4" s="1"/>
  <c r="K108" i="4"/>
  <c r="T108" i="4" s="1"/>
  <c r="K109" i="4"/>
  <c r="T109" i="4" s="1"/>
  <c r="K110" i="4"/>
  <c r="T110" i="4" s="1"/>
  <c r="K111" i="4"/>
  <c r="T111" i="4" s="1"/>
  <c r="K112" i="4"/>
  <c r="T112" i="4" s="1"/>
  <c r="K113" i="4"/>
  <c r="T113" i="4" s="1"/>
  <c r="K114" i="4"/>
  <c r="T114" i="4" s="1"/>
  <c r="K115" i="4"/>
  <c r="T115" i="4" s="1"/>
  <c r="K116" i="4"/>
  <c r="T116" i="4" s="1"/>
  <c r="K117" i="4"/>
  <c r="T117" i="4" s="1"/>
  <c r="K118" i="4"/>
  <c r="T118" i="4" s="1"/>
  <c r="K119" i="4"/>
  <c r="T119" i="4" s="1"/>
  <c r="K120" i="4"/>
  <c r="T120" i="4" s="1"/>
  <c r="K121" i="4"/>
  <c r="T121" i="4" s="1"/>
  <c r="K122" i="4"/>
  <c r="T122" i="4" s="1"/>
  <c r="K123" i="4"/>
  <c r="T123" i="4" s="1"/>
  <c r="K124" i="4"/>
  <c r="T124" i="4" s="1"/>
  <c r="K125" i="4"/>
  <c r="T125" i="4" s="1"/>
  <c r="K126" i="4"/>
  <c r="T126" i="4" s="1"/>
  <c r="K127" i="4"/>
  <c r="T127" i="4" s="1"/>
  <c r="K128" i="4"/>
  <c r="T128" i="4" s="1"/>
  <c r="K129" i="4"/>
  <c r="T129" i="4" s="1"/>
  <c r="K130" i="4"/>
  <c r="T130" i="4" s="1"/>
  <c r="K131" i="4"/>
  <c r="T131" i="4" s="1"/>
  <c r="K132" i="4"/>
  <c r="T132" i="4" s="1"/>
  <c r="K133" i="4"/>
  <c r="T133" i="4" s="1"/>
  <c r="K134" i="4"/>
  <c r="T134" i="4" s="1"/>
  <c r="K135" i="4"/>
  <c r="T135" i="4" s="1"/>
  <c r="K136" i="4"/>
  <c r="T136" i="4" s="1"/>
  <c r="K137" i="4"/>
  <c r="T137" i="4" s="1"/>
  <c r="K138" i="4"/>
  <c r="T138" i="4" s="1"/>
  <c r="K139" i="4"/>
  <c r="T139" i="4" s="1"/>
  <c r="K140" i="4"/>
  <c r="T140" i="4" s="1"/>
  <c r="K141" i="4"/>
  <c r="T141" i="4" s="1"/>
  <c r="K142" i="4"/>
  <c r="T142" i="4" s="1"/>
  <c r="K143" i="4"/>
  <c r="T143" i="4" s="1"/>
  <c r="K144" i="4"/>
  <c r="T144" i="4" s="1"/>
  <c r="K145" i="4"/>
  <c r="T145" i="4" s="1"/>
  <c r="K146" i="4"/>
  <c r="T146" i="4" s="1"/>
  <c r="K147" i="4"/>
  <c r="T147" i="4" s="1"/>
  <c r="K148" i="4"/>
  <c r="T148" i="4" s="1"/>
  <c r="K149" i="4"/>
  <c r="T149" i="4" s="1"/>
  <c r="K150" i="4"/>
  <c r="T150" i="4" s="1"/>
  <c r="K151" i="4"/>
  <c r="T151" i="4" s="1"/>
  <c r="K152" i="4"/>
  <c r="T152" i="4" s="1"/>
  <c r="K153" i="4"/>
  <c r="T153" i="4" s="1"/>
  <c r="K154" i="4"/>
  <c r="T154" i="4" s="1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J21" i="4"/>
  <c r="S21" i="4" s="1"/>
  <c r="J22" i="4"/>
  <c r="S22" i="4" s="1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 s="1"/>
  <c r="J57" i="4"/>
  <c r="S57" i="4" s="1"/>
  <c r="J58" i="4"/>
  <c r="S58" i="4" s="1"/>
  <c r="J59" i="4"/>
  <c r="S59" i="4" s="1"/>
  <c r="J60" i="4"/>
  <c r="S60" i="4" s="1"/>
  <c r="J61" i="4"/>
  <c r="S61" i="4" s="1"/>
  <c r="J62" i="4"/>
  <c r="S62" i="4" s="1"/>
  <c r="J63" i="4"/>
  <c r="S63" i="4" s="1"/>
  <c r="J64" i="4"/>
  <c r="J65" i="4"/>
  <c r="S65" i="4" s="1"/>
  <c r="J66" i="4"/>
  <c r="S66" i="4" s="1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S131" i="4" s="1"/>
  <c r="J132" i="4"/>
  <c r="J133" i="4"/>
  <c r="S133" i="4" s="1"/>
  <c r="J134" i="4"/>
  <c r="S134" i="4" s="1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J154" i="4"/>
  <c r="S154" i="4" s="1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I21" i="4"/>
  <c r="R21" i="4" s="1"/>
  <c r="I22" i="4"/>
  <c r="I23" i="4"/>
  <c r="R23" i="4" s="1"/>
  <c r="I24" i="4"/>
  <c r="R24" i="4" s="1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R36" i="4" s="1"/>
  <c r="I37" i="4"/>
  <c r="R37" i="4" s="1"/>
  <c r="I38" i="4"/>
  <c r="R38" i="4" s="1"/>
  <c r="I39" i="4"/>
  <c r="R39" i="4" s="1"/>
  <c r="I40" i="4"/>
  <c r="R40" i="4" s="1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I56" i="4"/>
  <c r="R56" i="4" s="1"/>
  <c r="I57" i="4"/>
  <c r="R57" i="4" s="1"/>
  <c r="I58" i="4"/>
  <c r="R58" i="4" s="1"/>
  <c r="I59" i="4"/>
  <c r="R59" i="4" s="1"/>
  <c r="I60" i="4"/>
  <c r="R60" i="4" s="1"/>
  <c r="I61" i="4"/>
  <c r="R61" i="4" s="1"/>
  <c r="I62" i="4"/>
  <c r="I63" i="4"/>
  <c r="R63" i="4" s="1"/>
  <c r="I64" i="4"/>
  <c r="R64" i="4" s="1"/>
  <c r="I65" i="4"/>
  <c r="R65" i="4" s="1"/>
  <c r="I66" i="4"/>
  <c r="R66" i="4" s="1"/>
  <c r="I67" i="4"/>
  <c r="R67" i="4" s="1"/>
  <c r="I68" i="4"/>
  <c r="I69" i="4"/>
  <c r="R69" i="4" s="1"/>
  <c r="I70" i="4"/>
  <c r="R70" i="4" s="1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R108" i="4" s="1"/>
  <c r="I109" i="4"/>
  <c r="I110" i="4"/>
  <c r="R110" i="4" s="1"/>
  <c r="I111" i="4"/>
  <c r="R111" i="4" s="1"/>
  <c r="I112" i="4"/>
  <c r="I113" i="4"/>
  <c r="R113" i="4" s="1"/>
  <c r="I114" i="4"/>
  <c r="I115" i="4"/>
  <c r="I116" i="4"/>
  <c r="R116" i="4" s="1"/>
  <c r="I117" i="4"/>
  <c r="R117" i="4" s="1"/>
  <c r="I118" i="4"/>
  <c r="R118" i="4" s="1"/>
  <c r="I119" i="4"/>
  <c r="R119" i="4" s="1"/>
  <c r="I120" i="4"/>
  <c r="R120" i="4" s="1"/>
  <c r="I121" i="4"/>
  <c r="R121" i="4" s="1"/>
  <c r="I122" i="4"/>
  <c r="R122" i="4" s="1"/>
  <c r="I123" i="4"/>
  <c r="R123" i="4" s="1"/>
  <c r="I124" i="4"/>
  <c r="R124" i="4" s="1"/>
  <c r="I125" i="4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R133" i="4" s="1"/>
  <c r="I134" i="4"/>
  <c r="R134" i="4" s="1"/>
  <c r="I135" i="4"/>
  <c r="R135" i="4" s="1"/>
  <c r="I136" i="4"/>
  <c r="R136" i="4" s="1"/>
  <c r="I137" i="4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I154" i="4"/>
  <c r="R154" i="4" s="1"/>
  <c r="R155" i="4"/>
  <c r="R156" i="4"/>
  <c r="R158" i="4"/>
  <c r="R159" i="4"/>
  <c r="R160" i="4"/>
  <c r="R162" i="4"/>
  <c r="R163" i="4"/>
  <c r="R164" i="4"/>
  <c r="R166" i="4"/>
  <c r="R167" i="4"/>
  <c r="R168" i="4"/>
  <c r="R170" i="4"/>
  <c r="R171" i="4"/>
  <c r="R172" i="4"/>
  <c r="R174" i="4"/>
  <c r="R175" i="4"/>
  <c r="R176" i="4"/>
  <c r="R178" i="4"/>
  <c r="R179" i="4"/>
  <c r="R180" i="4"/>
  <c r="R182" i="4"/>
  <c r="R183" i="4"/>
  <c r="R184" i="4"/>
  <c r="R186" i="4"/>
  <c r="R187" i="4"/>
  <c r="R188" i="4"/>
  <c r="R190" i="4"/>
  <c r="R191" i="4"/>
  <c r="R192" i="4"/>
  <c r="R194" i="4"/>
  <c r="R195" i="4"/>
  <c r="R196" i="4"/>
  <c r="R198" i="4"/>
  <c r="R199" i="4"/>
  <c r="R200" i="4"/>
  <c r="R202" i="4"/>
  <c r="R203" i="4"/>
  <c r="R204" i="4"/>
  <c r="R206" i="4"/>
  <c r="R207" i="4"/>
  <c r="R208" i="4"/>
  <c r="R210" i="4"/>
  <c r="R211" i="4"/>
  <c r="R212" i="4"/>
  <c r="R214" i="4"/>
  <c r="R215" i="4"/>
  <c r="R216" i="4"/>
  <c r="R218" i="4"/>
  <c r="R219" i="4"/>
  <c r="R220" i="4"/>
  <c r="R222" i="4"/>
  <c r="R223" i="4"/>
  <c r="R224" i="4"/>
  <c r="R226" i="4"/>
  <c r="R227" i="4"/>
  <c r="R228" i="4"/>
  <c r="R230" i="4"/>
  <c r="R231" i="4"/>
  <c r="R232" i="4"/>
  <c r="R234" i="4"/>
  <c r="R235" i="4"/>
  <c r="R236" i="4"/>
  <c r="R238" i="4"/>
  <c r="R239" i="4"/>
  <c r="R240" i="4"/>
  <c r="R242" i="4"/>
  <c r="R243" i="4"/>
  <c r="R244" i="4"/>
  <c r="R246" i="4"/>
  <c r="R247" i="4"/>
  <c r="R248" i="4"/>
  <c r="R250" i="4"/>
  <c r="R251" i="4"/>
  <c r="R252" i="4"/>
  <c r="R254" i="4"/>
  <c r="R255" i="4"/>
  <c r="R256" i="4"/>
  <c r="R258" i="4"/>
  <c r="R259" i="4"/>
  <c r="R260" i="4"/>
  <c r="R262" i="4"/>
  <c r="R263" i="4"/>
  <c r="R264" i="4"/>
  <c r="R266" i="4"/>
  <c r="R267" i="4"/>
  <c r="R268" i="4"/>
  <c r="R270" i="4"/>
  <c r="R271" i="4"/>
  <c r="R272" i="4"/>
  <c r="R274" i="4"/>
  <c r="R275" i="4"/>
  <c r="R276" i="4"/>
  <c r="R278" i="4"/>
  <c r="R279" i="4"/>
  <c r="R280" i="4"/>
  <c r="R282" i="4"/>
  <c r="R283" i="4"/>
  <c r="R284" i="4"/>
  <c r="M17" i="4"/>
  <c r="M18" i="4"/>
  <c r="M19" i="4"/>
  <c r="M20" i="4"/>
  <c r="T5" i="4"/>
  <c r="K9" i="4"/>
  <c r="T9" i="4" s="1"/>
  <c r="K10" i="4"/>
  <c r="T10" i="4" s="1"/>
  <c r="K11" i="4"/>
  <c r="T11" i="4" s="1"/>
  <c r="K12" i="4"/>
  <c r="T12" i="4" s="1"/>
  <c r="K13" i="4"/>
  <c r="T13" i="4" s="1"/>
  <c r="K14" i="4"/>
  <c r="T14" i="4" s="1"/>
  <c r="K15" i="4"/>
  <c r="T15" i="4" s="1"/>
  <c r="K16" i="4"/>
  <c r="T16" i="4" s="1"/>
  <c r="K17" i="4"/>
  <c r="T17" i="4" s="1"/>
  <c r="K18" i="4"/>
  <c r="T18" i="4" s="1"/>
  <c r="K19" i="4"/>
  <c r="T19" i="4" s="1"/>
  <c r="K20" i="4"/>
  <c r="T20" i="4" s="1"/>
  <c r="J9" i="4"/>
  <c r="S9" i="4" s="1"/>
  <c r="J10" i="4"/>
  <c r="S10" i="4" s="1"/>
  <c r="J11" i="4"/>
  <c r="S11" i="4" s="1"/>
  <c r="J12" i="4"/>
  <c r="S12" i="4" s="1"/>
  <c r="J13" i="4"/>
  <c r="S13" i="4" s="1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J20" i="4"/>
  <c r="S20" i="4" s="1"/>
  <c r="R4" i="4"/>
  <c r="C11" i="11"/>
  <c r="R8" i="4"/>
  <c r="I9" i="4"/>
  <c r="R9" i="4" s="1"/>
  <c r="I10" i="4"/>
  <c r="R10" i="4" s="1"/>
  <c r="I11" i="4"/>
  <c r="R11" i="4" s="1"/>
  <c r="I12" i="4"/>
  <c r="R12" i="4" s="1"/>
  <c r="M12" i="4"/>
  <c r="I13" i="4"/>
  <c r="R13" i="4" s="1"/>
  <c r="I14" i="4"/>
  <c r="R14" i="4" s="1"/>
  <c r="I15" i="4"/>
  <c r="R15" i="4" s="1"/>
  <c r="M15" i="4"/>
  <c r="I16" i="4"/>
  <c r="R16" i="4" s="1"/>
  <c r="I17" i="4"/>
  <c r="R17" i="4" s="1"/>
  <c r="I18" i="4"/>
  <c r="R18" i="4" s="1"/>
  <c r="I19" i="4"/>
  <c r="R19" i="4" s="1"/>
  <c r="I20" i="4"/>
  <c r="R20" i="4" s="1"/>
  <c r="R285" i="4"/>
  <c r="R281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37" i="4"/>
  <c r="R109" i="4"/>
  <c r="R125" i="4"/>
  <c r="M16" i="4"/>
  <c r="L62" i="9"/>
  <c r="M62" i="9"/>
  <c r="L59" i="9"/>
  <c r="M59" i="9"/>
  <c r="L58" i="9"/>
  <c r="M58" i="9"/>
  <c r="L57" i="9"/>
  <c r="M57" i="9"/>
  <c r="L68" i="9"/>
  <c r="M68" i="9"/>
  <c r="W48" i="9"/>
  <c r="L48" i="9"/>
  <c r="M48" i="9" s="1"/>
  <c r="L56" i="9"/>
  <c r="M56" i="9"/>
  <c r="L54" i="9"/>
  <c r="M54" i="9" s="1"/>
  <c r="L72" i="9"/>
  <c r="M72" i="9"/>
  <c r="L70" i="9"/>
  <c r="M70" i="9"/>
  <c r="L73" i="9"/>
  <c r="M73" i="9"/>
  <c r="L82" i="9"/>
  <c r="M82" i="9"/>
  <c r="L60" i="9"/>
  <c r="M60" i="9"/>
  <c r="L76" i="9"/>
  <c r="M76" i="9"/>
  <c r="L71" i="9"/>
  <c r="M71" i="9"/>
  <c r="L75" i="9"/>
  <c r="L65" i="9"/>
  <c r="M65" i="9"/>
  <c r="L87" i="9"/>
  <c r="M87" i="9"/>
  <c r="Y66" i="9"/>
  <c r="L64" i="9"/>
  <c r="M64" i="9"/>
  <c r="L78" i="9"/>
  <c r="M78" i="9"/>
  <c r="L74" i="9"/>
  <c r="M74" i="9"/>
  <c r="M75" i="9"/>
  <c r="L80" i="9"/>
  <c r="M80" i="9"/>
  <c r="L63" i="9"/>
  <c r="M63" i="9"/>
  <c r="L67" i="9"/>
  <c r="M67" i="9"/>
  <c r="L81" i="9"/>
  <c r="M81" i="9"/>
  <c r="L44" i="9"/>
  <c r="M44" i="9" s="1"/>
  <c r="L40" i="9"/>
  <c r="M40" i="9" s="1"/>
  <c r="L79" i="9"/>
  <c r="M79" i="9"/>
  <c r="W55" i="9"/>
  <c r="L55" i="9"/>
  <c r="M55" i="9"/>
  <c r="L53" i="9"/>
  <c r="M53" i="9" s="1"/>
  <c r="L91" i="9"/>
  <c r="M91" i="9"/>
  <c r="L93" i="9"/>
  <c r="M93" i="9"/>
  <c r="L95" i="9"/>
  <c r="M95" i="9"/>
  <c r="L94" i="9"/>
  <c r="M94" i="9"/>
  <c r="L92" i="9"/>
  <c r="M92" i="9"/>
  <c r="M14" i="4"/>
  <c r="L85" i="9"/>
  <c r="M85" i="9"/>
  <c r="L109" i="9"/>
  <c r="M109" i="9"/>
  <c r="L107" i="9"/>
  <c r="M107" i="9"/>
  <c r="L100" i="9"/>
  <c r="M100" i="9"/>
  <c r="L113" i="9"/>
  <c r="M113" i="9"/>
  <c r="L105" i="9"/>
  <c r="M105" i="9"/>
  <c r="L106" i="9"/>
  <c r="M106" i="9"/>
  <c r="M13" i="4"/>
  <c r="L101" i="9"/>
  <c r="M101" i="9"/>
  <c r="L90" i="9"/>
  <c r="M90" i="9"/>
  <c r="L97" i="9"/>
  <c r="M97" i="9"/>
  <c r="L108" i="9"/>
  <c r="M108" i="9"/>
  <c r="L24" i="9"/>
  <c r="M24" i="9" s="1"/>
  <c r="L52" i="9"/>
  <c r="M52" i="9" s="1"/>
  <c r="W83" i="9"/>
  <c r="L83" i="9"/>
  <c r="M83" i="9"/>
  <c r="L69" i="9"/>
  <c r="M69" i="9"/>
  <c r="L102" i="9"/>
  <c r="M102" i="9"/>
  <c r="L104" i="9"/>
  <c r="M104" i="9"/>
  <c r="L22" i="9"/>
  <c r="M22" i="9" s="1"/>
  <c r="L38" i="9"/>
  <c r="M38" i="9" s="1"/>
  <c r="L18" i="9"/>
  <c r="M18" i="9" s="1"/>
  <c r="L30" i="9"/>
  <c r="M30" i="9" s="1"/>
  <c r="L31" i="9"/>
  <c r="M31" i="9" s="1"/>
  <c r="L16" i="9"/>
  <c r="M16" i="9" s="1"/>
  <c r="L19" i="9"/>
  <c r="M19" i="9" s="1"/>
  <c r="L34" i="9"/>
  <c r="M34" i="9" s="1"/>
  <c r="L33" i="9"/>
  <c r="M33" i="9" s="1"/>
  <c r="L35" i="9"/>
  <c r="M35" i="9" s="1"/>
  <c r="L28" i="9"/>
  <c r="M28" i="9" s="1"/>
  <c r="L25" i="9"/>
  <c r="M25" i="9" s="1"/>
  <c r="L29" i="9"/>
  <c r="M29" i="9" s="1"/>
  <c r="B23" i="11"/>
  <c r="D23" i="11" s="1"/>
  <c r="Y4" i="9"/>
  <c r="L6" i="9"/>
  <c r="M6" i="9" s="1"/>
  <c r="W4" i="9"/>
  <c r="L4" i="9"/>
  <c r="M4" i="9" s="1"/>
  <c r="L7" i="9"/>
  <c r="M7" i="9" s="1"/>
  <c r="D11" i="11"/>
  <c r="B22" i="11"/>
  <c r="D22" i="11" s="1"/>
  <c r="E11" i="11"/>
  <c r="L114" i="4" l="1"/>
  <c r="L118" i="4"/>
  <c r="L83" i="4"/>
  <c r="R114" i="4"/>
  <c r="L50" i="4"/>
  <c r="L69" i="4"/>
  <c r="L41" i="4"/>
  <c r="L115" i="4"/>
  <c r="R115" i="4"/>
  <c r="L20" i="9"/>
  <c r="M20" i="9" s="1"/>
  <c r="L21" i="9"/>
  <c r="M21" i="9" s="1"/>
  <c r="L17" i="9"/>
  <c r="M17" i="9" s="1"/>
  <c r="L113" i="4"/>
  <c r="L76" i="4"/>
  <c r="L66" i="4"/>
  <c r="L109" i="4"/>
  <c r="L64" i="4"/>
  <c r="L145" i="4"/>
  <c r="AC5" i="9"/>
  <c r="L7" i="4"/>
  <c r="M7" i="4" s="1"/>
  <c r="L4" i="4"/>
  <c r="M4" i="4" s="1"/>
  <c r="L8" i="9"/>
  <c r="L10" i="9"/>
  <c r="M10" i="9" s="1"/>
  <c r="L14" i="9"/>
  <c r="M14" i="9" s="1"/>
  <c r="L27" i="9"/>
  <c r="M27" i="9" s="1"/>
  <c r="L43" i="9"/>
  <c r="M43" i="9" s="1"/>
  <c r="L12" i="9"/>
  <c r="M12" i="9" s="1"/>
  <c r="W6" i="9"/>
  <c r="L39" i="9"/>
  <c r="M39" i="9" s="1"/>
  <c r="L23" i="9"/>
  <c r="M23" i="9" s="1"/>
  <c r="L5" i="9"/>
  <c r="S5" i="9" s="1"/>
  <c r="L86" i="4"/>
  <c r="L102" i="4"/>
  <c r="L22" i="4"/>
  <c r="L99" i="4"/>
  <c r="L111" i="4"/>
  <c r="L126" i="4"/>
  <c r="L116" i="4"/>
  <c r="L112" i="4"/>
  <c r="L65" i="4"/>
  <c r="L132" i="4"/>
  <c r="L135" i="4"/>
  <c r="L151" i="4"/>
  <c r="L144" i="4"/>
  <c r="L127" i="4"/>
  <c r="L31" i="4"/>
  <c r="L96" i="4"/>
  <c r="L141" i="4"/>
  <c r="L89" i="4"/>
  <c r="L77" i="4"/>
  <c r="L137" i="4"/>
  <c r="L68" i="4"/>
  <c r="L40" i="4"/>
  <c r="L36" i="4"/>
  <c r="L110" i="4"/>
  <c r="L55" i="4"/>
  <c r="L24" i="4"/>
  <c r="L26" i="4"/>
  <c r="L147" i="4"/>
  <c r="L92" i="4"/>
  <c r="L142" i="4"/>
  <c r="L136" i="4"/>
  <c r="R22" i="4"/>
  <c r="L79" i="4"/>
  <c r="L16" i="4"/>
  <c r="L148" i="4"/>
  <c r="L130" i="4"/>
  <c r="L81" i="4"/>
  <c r="L51" i="4"/>
  <c r="L94" i="4"/>
  <c r="L143" i="4"/>
  <c r="L87" i="4"/>
  <c r="L150" i="4"/>
  <c r="L90" i="4"/>
  <c r="L84" i="4"/>
  <c r="L82" i="4"/>
  <c r="L62" i="4"/>
  <c r="L58" i="4"/>
  <c r="L34" i="4"/>
  <c r="L32" i="4"/>
  <c r="L139" i="4"/>
  <c r="L121" i="4"/>
  <c r="L120" i="4"/>
  <c r="L123" i="4"/>
  <c r="L78" i="4"/>
  <c r="L101" i="4"/>
  <c r="L28" i="4"/>
  <c r="L23" i="4"/>
  <c r="L14" i="4"/>
  <c r="L61" i="4"/>
  <c r="L104" i="4"/>
  <c r="L11" i="4"/>
  <c r="M11" i="4" s="1"/>
  <c r="L95" i="4"/>
  <c r="L67" i="4"/>
  <c r="R112" i="4"/>
  <c r="L129" i="4"/>
  <c r="L75" i="4"/>
  <c r="L91" i="4"/>
  <c r="L131" i="4"/>
  <c r="L35" i="4"/>
  <c r="L63" i="4"/>
  <c r="L85" i="4"/>
  <c r="L108" i="4"/>
  <c r="L140" i="4"/>
  <c r="L30" i="4"/>
  <c r="L47" i="4"/>
  <c r="L71" i="4"/>
  <c r="L103" i="4"/>
  <c r="L134" i="4"/>
  <c r="L39" i="4"/>
  <c r="L33" i="4"/>
  <c r="L17" i="4"/>
  <c r="L146" i="4"/>
  <c r="L117" i="4"/>
  <c r="L97" i="4"/>
  <c r="L73" i="4"/>
  <c r="L57" i="4"/>
  <c r="R55" i="4"/>
  <c r="L38" i="4"/>
  <c r="S132" i="4"/>
  <c r="S64" i="4"/>
  <c r="L11" i="9"/>
  <c r="M11" i="9" s="1"/>
  <c r="L13" i="4"/>
  <c r="L48" i="4"/>
  <c r="L18" i="4"/>
  <c r="L100" i="4"/>
  <c r="L43" i="4"/>
  <c r="R62" i="4"/>
  <c r="L133" i="4"/>
  <c r="L9" i="4"/>
  <c r="M9" i="4" s="1"/>
  <c r="R68" i="4"/>
  <c r="L53" i="4"/>
  <c r="L124" i="4"/>
  <c r="L44" i="4"/>
  <c r="L98" i="4"/>
  <c r="L128" i="4"/>
  <c r="L49" i="4"/>
  <c r="L154" i="4"/>
  <c r="L122" i="4"/>
  <c r="L74" i="4"/>
  <c r="L72" i="4"/>
  <c r="L56" i="4"/>
  <c r="L54" i="4"/>
  <c r="L15" i="9"/>
  <c r="M15" i="9" s="1"/>
  <c r="L88" i="4"/>
  <c r="L59" i="4"/>
  <c r="L27" i="4"/>
  <c r="L60" i="4"/>
  <c r="L46" i="4"/>
  <c r="L70" i="4"/>
  <c r="L125" i="4"/>
  <c r="L42" i="4"/>
  <c r="L47" i="9"/>
  <c r="M47" i="9" s="1"/>
  <c r="L36" i="9"/>
  <c r="M36" i="9" s="1"/>
  <c r="L51" i="9"/>
  <c r="M51" i="9" s="1"/>
  <c r="L37" i="9"/>
  <c r="M37" i="9" s="1"/>
  <c r="L49" i="9"/>
  <c r="M49" i="9" s="1"/>
  <c r="L45" i="9"/>
  <c r="M45" i="9" s="1"/>
  <c r="L32" i="9"/>
  <c r="M32" i="9" s="1"/>
  <c r="L9" i="9"/>
  <c r="M9" i="9" s="1"/>
  <c r="L13" i="9"/>
  <c r="M13" i="9" s="1"/>
  <c r="P6" i="9"/>
  <c r="L26" i="9"/>
  <c r="M26" i="9" s="1"/>
  <c r="L46" i="9"/>
  <c r="M46" i="9" s="1"/>
  <c r="L41" i="9"/>
  <c r="M41" i="9" s="1"/>
  <c r="L50" i="9"/>
  <c r="M50" i="9" s="1"/>
  <c r="L42" i="9"/>
  <c r="M42" i="9" s="1"/>
  <c r="R7" i="4"/>
  <c r="W4" i="4" s="1"/>
  <c r="Y6" i="9"/>
  <c r="AD5" i="9" s="1"/>
  <c r="P5" i="9"/>
  <c r="L6" i="4"/>
  <c r="M6" i="4" s="1"/>
  <c r="L12" i="4"/>
  <c r="L10" i="4"/>
  <c r="M10" i="4" s="1"/>
  <c r="L8" i="4"/>
  <c r="M8" i="4" s="1"/>
  <c r="L19" i="4"/>
  <c r="L15" i="4"/>
  <c r="L138" i="4"/>
  <c r="L107" i="4"/>
  <c r="L105" i="4"/>
  <c r="L52" i="4"/>
  <c r="L25" i="4"/>
  <c r="L45" i="4"/>
  <c r="L153" i="4"/>
  <c r="L152" i="4"/>
  <c r="L119" i="4"/>
  <c r="L106" i="4"/>
  <c r="L93" i="4"/>
  <c r="L80" i="4"/>
  <c r="L37" i="4"/>
  <c r="L21" i="4"/>
  <c r="L20" i="4"/>
  <c r="L149" i="4"/>
  <c r="L29" i="4"/>
  <c r="L5" i="4"/>
  <c r="M5" i="4" s="1"/>
  <c r="S6" i="9"/>
  <c r="S4" i="9"/>
  <c r="AC4" i="9"/>
  <c r="AD4" i="9"/>
  <c r="AC6" i="9"/>
  <c r="D14" i="11" s="1"/>
  <c r="W5" i="4"/>
  <c r="AB6" i="9"/>
  <c r="C14" i="11" s="1"/>
  <c r="X5" i="4"/>
  <c r="Y5" i="4"/>
  <c r="Y4" i="4"/>
  <c r="X4" i="4"/>
  <c r="AD6" i="9"/>
  <c r="E13" i="11" s="1"/>
  <c r="P4" i="9"/>
  <c r="M8" i="9"/>
  <c r="O5" i="9"/>
  <c r="Q5" i="9"/>
  <c r="D10" i="11" l="1"/>
  <c r="AB4" i="9"/>
  <c r="AB5" i="9"/>
  <c r="C13" i="11" s="1"/>
  <c r="B13" i="11"/>
  <c r="D13" i="11"/>
  <c r="M5" i="9"/>
  <c r="D12" i="11"/>
  <c r="B12" i="11"/>
  <c r="C10" i="11"/>
  <c r="B10" i="11"/>
  <c r="B21" i="11"/>
  <c r="D21" i="11" s="1"/>
  <c r="B24" i="11" s="1"/>
  <c r="B26" i="11" s="1"/>
  <c r="B14" i="11"/>
  <c r="B11" i="11"/>
  <c r="E10" i="11"/>
  <c r="E14" i="11"/>
  <c r="E12" i="11"/>
  <c r="C12" i="11" l="1"/>
  <c r="C15" i="11" s="1"/>
  <c r="D15" i="1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 shape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<sst xmlns="http://schemas.openxmlformats.org/spreadsheetml/2006/main" count="440" uniqueCount="204">
  <si>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</si>
  <si>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</si>
  <si>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</si>
  <si>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</si>
  <si>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</si>
  <si>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</si>
  <si>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</si>
  <si>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</si>
  <si>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</si>
  <si>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</si>
  <si>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</si>
  <si>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</si>
  <si>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</si>
  <si>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</si>
  <si>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</si>
  <si>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</si>
  <si>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</si>
  <si>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</si>
  <si>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</si>
  <si>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</si>
  <si>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</si>
  <si>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</si>
  <si>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</si>
  <si>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</si>
  <si>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</si>
  <si>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</si>
  <si>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</si>
  <si>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</si>
  <si>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</si>
  <si>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</si>
  <si>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</si>
  <si>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</si>
  <si>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</si>
  <si>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</si>
  <si>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</si>
  <si>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</si>
  <si>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</si>
  <si>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</si>
  <si>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</si>
  <si>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</si>
  <si>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</si>
  <si>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</si>
  <si>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</si>
  <si>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</si>
  <si>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</si>
  <si>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</si>
  <si>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</si>
  <si>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</si>
  <si>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</si>
  <si>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</si>
  <si>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</si>
  <si>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</si>
  <si>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</si>
  <si>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</si>
  <si>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</si>
  <si>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</si>
  <si>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</si>
  <si>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</si>
  <si>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</si>
  <si>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</si>
  <si>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</si>
  <si>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</si>
  <si>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</si>
  <si>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</si>
  <si>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</si>
  <si>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</si>
  <si>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</si>
  <si>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</si>
  <si>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</si>
  <si>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</si>
  <si>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</si>
  <si>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</si>
  <si>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</si>
  <si>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</si>
  <si>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</si>
  <si>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</si>
  <si>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</si>
  <si>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</si>
  <si>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</si>
  <si>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</si>
  <si>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</si>
  <si>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</si>
  <si>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</si>
  <si>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</si>
  <si>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</si>
  <si>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</si>
  <si>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</si>
  <si>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</si>
  <si>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</si>
  <si>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</si>
  <si>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</si>
  <si>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</si>
  <si>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</si>
  <si>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</si>
  <si>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</si>
  <si>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</si>
  <si>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</si>
  <si>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</si>
  <si>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</si>
  <si>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</si>
  <si>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</si>
  <si>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</si>
  <si>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</si>
  <si>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</si>
  <si>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</si>
  <si>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</si>
  <si>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</si>
  <si>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</si>
  <si>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</si>
  <si>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SEFAZ Tocantins</t>
  </si>
  <si>
    <t>Usuário, Senha, ação, mensagem</t>
  </si>
  <si>
    <t>Usuário</t>
  </si>
  <si>
    <t>Estabelecer o tamanho funcional da Gestão de Segurança Basica dos Serviços Transversais. O escopo da contagem são as funcionalidades descritas nos Casos de Uso do Pacote.</t>
  </si>
  <si>
    <t>SEGUC0010 - Manter Unidades Organizacionais</t>
  </si>
  <si>
    <t>SEGUC0020 - Manter Postos de Trabalho</t>
  </si>
  <si>
    <t>SEGUC0030 - Manter Tipo de Usuário</t>
  </si>
  <si>
    <t>SEGUC0040 - Solicitar Autorização de Senhas de Serviços</t>
  </si>
  <si>
    <t>SEGUC0050 - Criar Usuário e Senha no Sistema</t>
  </si>
  <si>
    <t>SEGUC0060 - Manter de Usuário</t>
  </si>
  <si>
    <t>SEGUC0070 - Integrar com o Sistema de Recursos Humanos</t>
  </si>
  <si>
    <t>SEGUC0120 - Alterar Senha</t>
  </si>
  <si>
    <t>SEGUC0130 - Consulta de Usuário</t>
  </si>
  <si>
    <t>Nome da unidade organizacional, unidade pai, telefone, endereço, chefe geral</t>
  </si>
  <si>
    <t>Unidade Organizacional</t>
  </si>
  <si>
    <t>Nome da unidade organizacional, unidade pai, telefone, endereço, chefe geral, ação, mensagem</t>
  </si>
  <si>
    <t>Incluir Unidade Organizacional</t>
  </si>
  <si>
    <t>Alterar Unidade Organizacional</t>
  </si>
  <si>
    <t>Nome da unidade organizacional,  ação, mensagem</t>
  </si>
  <si>
    <t>Excluir Unidade Organizacional</t>
  </si>
  <si>
    <t>Nome da unidade organizacional,  ação</t>
  </si>
  <si>
    <t>Parametro Busca - Nome da Unidade Organizacional, Nome da unidade organizacional, unidade pai, telefone, endereço, chefe geral, ação, mensagem</t>
  </si>
  <si>
    <t>Consultar Unidade Organizacional</t>
  </si>
  <si>
    <t>Inclusão usando uma unidade existente (Copiar unidade)</t>
  </si>
  <si>
    <t>Nome da unidade organizacional, Nome do Posto de Trabalho</t>
  </si>
  <si>
    <t>Posto de Trabalho</t>
  </si>
  <si>
    <t>Incluir Posto de Trabalho</t>
  </si>
  <si>
    <t>Alterar Posto de Trabalho</t>
  </si>
  <si>
    <t>Excluir Posto de Trabalho</t>
  </si>
  <si>
    <t>Consultar Posto de Trabalho</t>
  </si>
  <si>
    <t>Unidade Organizacional, Posto de Trabalho</t>
  </si>
  <si>
    <t>Posto de Trabalho, Ação, Mensagem</t>
  </si>
  <si>
    <t>Unidade Organizacional, Posto de Trabalho, ação, mensagem</t>
  </si>
  <si>
    <t>Unidade Organizacional, Posto de Trabalho, par busca Posto de Trabalho, ação, mensagem</t>
  </si>
  <si>
    <t>Consultar Tipo de Usuário</t>
  </si>
  <si>
    <t>Tipo de Usuário, Quantidade de Usuários Ativos, ação, mensagem</t>
  </si>
  <si>
    <t>Gerar Solicitação de Senha de Serviços</t>
  </si>
  <si>
    <t>CPF, Nome Completo, CEP, Logradouro, Endereço,  Telefone Residencial, Outro Endereço de Contato, Correio Eletrônico, Telefone Celular, código CRC-TO, inscrição estadual, CNPJ, senha.</t>
  </si>
  <si>
    <t>Dados de Controle Solicitação de Senha</t>
  </si>
  <si>
    <t>Pesquisar Solicitações de Autorização de Senha</t>
  </si>
  <si>
    <t>Parametro busca Nome de Usuário, nome do usuário, CPF, Status da Solicitação, Data Solicitação, Criado Pelo, Data Criação, Data Criação Última Senha, ação, mensagem</t>
  </si>
  <si>
    <t>Usuário, Dados de Controle Solicitação de Senha</t>
  </si>
  <si>
    <t>CPF</t>
  </si>
  <si>
    <t>CPF, Nome, Endereço</t>
  </si>
  <si>
    <t xml:space="preserve">Criar Usuário </t>
  </si>
  <si>
    <t>Gerar Senha</t>
  </si>
  <si>
    <t>CPF, e-mail, Senha, ação, mensagem</t>
  </si>
  <si>
    <t>CPF, Senha, e-mail, ação, mensagem</t>
  </si>
  <si>
    <t>Pesquisar Usuário</t>
  </si>
  <si>
    <t>Parametro Busca, Nome de usuário , Nome de usuário, CPF, Data Criação, Status,  Unidade Organizacional,  Posto de Trabalho, Tipo do Usuário, Criado Por, ação, mensagem</t>
  </si>
  <si>
    <t>Usuário, Unidade Organizacional, Posto de Trabalho</t>
  </si>
  <si>
    <t>Consulta Detalhes Usuário (Consulta Implícita Alteração)</t>
  </si>
  <si>
    <t>Incluir Usuário</t>
  </si>
  <si>
    <t>Alterar Usuário</t>
  </si>
  <si>
    <t>Ativar Usuário</t>
  </si>
  <si>
    <t>Inativar Usuário</t>
  </si>
  <si>
    <t>CPF, Status, ação, mensagem</t>
  </si>
  <si>
    <t xml:space="preserve">CPF, Nome Completo, CEP, Endereço,Outro Endereço de Contato,Telefone Residencial, Telefone Celular, Correio Eletrônico, Tipo de Usuário,CRC,Unidade organizacional, Posto de Trabalho,CNPJ Empresa,Inscrição estadual,Justificativa da criação, ação, mensagem
</t>
  </si>
  <si>
    <t>Consulta Implícita Ativa /Inativar Perfil Funcionário SEFAZ</t>
  </si>
  <si>
    <t>Perfil, Status, Usuário,  ação, mensagem</t>
  </si>
  <si>
    <t>Perfil Funcionário, Usuário</t>
  </si>
  <si>
    <t>Combo Box Unidade Organizacional</t>
  </si>
  <si>
    <t>Combo Box Posto de Trabalho</t>
  </si>
  <si>
    <t>Posto de Trabalho, Ação</t>
  </si>
  <si>
    <t>Ativar/Inativar  Perfil Funcionário SEFAZ</t>
  </si>
  <si>
    <t xml:space="preserve">Unidade Organizacional, Posto de Trabalho, Usuário, CPF, Perfil, Par busca nome Usuário, ação, mensagem </t>
  </si>
  <si>
    <t>Alterar Senha</t>
  </si>
  <si>
    <t xml:space="preserve">CPF, Nome, Status, tipo de Usuário, UF, Municipio, Nome Completo Usuário, Data Solicitação, Criado por, Data Criação, Data do Último Acesso, ação, mensagem </t>
  </si>
  <si>
    <t>Listagem  da Consulta de Usuário</t>
  </si>
  <si>
    <t xml:space="preserve"> usuário, Unidade Organizacional, Posto de Trabalho, Perfil</t>
  </si>
  <si>
    <t>Dados de Controle Ativação Usuário (SEFAZ_CAT.TA_USUARIO_SISTEMA.)</t>
  </si>
  <si>
    <t>ID Usuário, Status Usuário</t>
  </si>
  <si>
    <t>Usuário, Dados de Controle Usuário Ativo</t>
  </si>
  <si>
    <t>PARUC0010 - Manter Parâmetros Gerais</t>
  </si>
  <si>
    <t>PARUC0020 - Consultar Parâmetro Geral</t>
  </si>
  <si>
    <t>Parâmetro Geral</t>
  </si>
  <si>
    <t>Nome parâmetro, objetivo, tipo parâmetro, contúdo, usuário_inserção, data_inserção, usuário_alteração, data_alteração, registro_excluído, usuário_exclusão, data_exclusão</t>
  </si>
  <si>
    <t>Consultar Parâmetro Geral</t>
  </si>
  <si>
    <t>Nome do parâmetro geral, objetivo do parâmetro, tipo parâmetro , Conteúdo Valores , par busca nome parâmetro, ação, mensagem</t>
  </si>
  <si>
    <t>Incluir Parâmetro Geral</t>
  </si>
  <si>
    <t>Alterar Parâmetro Geral</t>
  </si>
  <si>
    <t>Excluir Parâmetro Geral</t>
  </si>
  <si>
    <t>Nome Parâmetro, ação, mensagem</t>
  </si>
  <si>
    <t>Nome do parâmetro geral, objetivo do parâmetro, tipo parâmetro , Conteúdo Valores , ação, mensagem</t>
  </si>
  <si>
    <t>SEGUC0030 - Consultar Tipo de Usuário</t>
  </si>
  <si>
    <t>Sistema Tributário - Serviços Transversais - Pacote Gestão de Segurança - Manter Usuário  Versão (1.0)</t>
  </si>
  <si>
    <t xml:space="preserve">Dados de Controle Solicitação Usuário (SEFAZ_CAT.TA_SOLICITACAO_USUARIO), 
</t>
  </si>
  <si>
    <t>Dados de Controle Solicitação de Senha - CPF</t>
  </si>
  <si>
    <t>CPF, Dados de Controle Solicitação de Senha, LDAP</t>
  </si>
  <si>
    <t>Usuário, Dados de Controle Solicitação de Senha, LDAP</t>
  </si>
  <si>
    <t>Usuário, Unidade Organizacional, Posto de Trabalho, LDAP</t>
  </si>
  <si>
    <t>Usuário, LDAP</t>
  </si>
  <si>
    <t>Anderson Donas</t>
  </si>
  <si>
    <t>Incluído acesso ao LDAP</t>
  </si>
  <si>
    <t>Validação da contagem de pontos de função. As divergências encontram-se no campo descritivo de cada função de transação.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</si>
</sst>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theme="3"/>
      <name val="Arial"/>
      <family val="2"/>
    </font>
    <font>
      <b/>
      <sz val="10"/>
      <color theme="3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7" xfId="0" applyFont="1" applyFill="1" applyBorder="1" applyAlignment="1"/>
    <xf numFmtId="0" fontId="0" fillId="0" borderId="1" xfId="0" quotePrefix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ill="1" applyBorder="1"/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5" fillId="0" borderId="0" xfId="0" applyFont="1"/>
    <xf numFmtId="0" fontId="5" fillId="0" borderId="1" xfId="0" applyFont="1" applyBorder="1" applyAlignment="1">
      <alignment horizontal="center"/>
    </xf>
    <xf numFmtId="0" fontId="16" fillId="0" borderId="0" xfId="0" applyFont="1"/>
    <xf numFmtId="0" fontId="17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Fill="1" applyBorder="1" applyAlignment="1">
      <alignment vertical="top" wrapText="1"/>
    </xf>
    <xf numFmtId="0" fontId="14" fillId="6" borderId="1" xfId="0" applyFont="1" applyFill="1" applyBorder="1" applyAlignme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0" fillId="6" borderId="1" xfId="0" applyFill="1" applyBorder="1"/>
    <xf numFmtId="0" fontId="5" fillId="6" borderId="1" xfId="0" applyFont="1" applyFill="1" applyBorder="1" applyAlignment="1">
      <alignment wrapText="1"/>
    </xf>
    <xf numFmtId="0" fontId="11" fillId="6" borderId="1" xfId="0" applyFont="1" applyFill="1" applyBorder="1" applyProtection="1">
      <protection locked="0"/>
    </xf>
    <xf numFmtId="0" fontId="0" fillId="6" borderId="2" xfId="0" applyFill="1" applyBorder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146862</xdr:colOff>
      <xdr:row>0</xdr:row>
      <xdr:rowOff>57150</xdr:rowOff>
    </xdr:from>
    <xdr:to>
      <xdr:col>0</xdr:col>
      <xdr:colOff>880287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62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RO_~1/AppData/Local/Temp/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~1.CAS/AppData/Local/Temp/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43"/>
  <sheetViews>
    <sheetView showGridLines="0" zoomScaleNormal="100" workbookViewId="0">
      <pane ySplit="1" topLeftCell="A40" activePane="bottomLeft" state="frozen"/>
      <selection pane="bottomLeft" activeCell="D42" sqref="D42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9"/>
      <c r="B1" s="125" t="s">
        <v>72</v>
      </c>
      <c r="C1" s="125"/>
      <c r="D1" s="126"/>
    </row>
    <row r="2" spans="1:4" ht="15.95" customHeight="1" x14ac:dyDescent="0.2">
      <c r="A2" s="37" t="s">
        <v>62</v>
      </c>
      <c r="B2" s="148">
        <v>122</v>
      </c>
      <c r="C2" s="149"/>
      <c r="D2" s="150"/>
    </row>
    <row r="3" spans="1:4" ht="15.95" customHeight="1" x14ac:dyDescent="0.2">
      <c r="A3" s="37" t="s">
        <v>87</v>
      </c>
      <c r="B3" s="151" t="s">
        <v>109</v>
      </c>
      <c r="C3" s="149"/>
      <c r="D3" s="150"/>
    </row>
    <row r="4" spans="1:4" ht="15.95" customHeight="1" x14ac:dyDescent="0.2">
      <c r="A4" s="37" t="s">
        <v>61</v>
      </c>
      <c r="B4" s="127" t="s">
        <v>194</v>
      </c>
      <c r="C4" s="128"/>
      <c r="D4" s="129"/>
    </row>
    <row r="5" spans="1:4" ht="15.95" customHeight="1" x14ac:dyDescent="0.2">
      <c r="A5" s="40" t="s">
        <v>71</v>
      </c>
      <c r="B5" s="57">
        <v>4777</v>
      </c>
      <c r="C5" s="43" t="s">
        <v>91</v>
      </c>
      <c r="D5" s="58">
        <v>20160530</v>
      </c>
    </row>
    <row r="6" spans="1:4" ht="15.95" customHeight="1" x14ac:dyDescent="0.2">
      <c r="A6" s="40" t="s">
        <v>63</v>
      </c>
      <c r="B6" s="81" t="s">
        <v>66</v>
      </c>
      <c r="C6" s="42" t="s">
        <v>67</v>
      </c>
      <c r="D6" s="44" t="s">
        <v>59</v>
      </c>
    </row>
    <row r="7" spans="1:4" ht="15.95" customHeight="1" x14ac:dyDescent="0.2">
      <c r="A7" s="40" t="s">
        <v>70</v>
      </c>
      <c r="B7" s="106" t="s">
        <v>74</v>
      </c>
      <c r="C7" s="42" t="s">
        <v>96</v>
      </c>
      <c r="D7" s="44" t="s">
        <v>99</v>
      </c>
    </row>
    <row r="8" spans="1:4" ht="15.95" customHeight="1" x14ac:dyDescent="0.2">
      <c r="A8" s="99"/>
      <c r="B8" s="100"/>
      <c r="C8" s="101"/>
      <c r="D8" s="102"/>
    </row>
    <row r="9" spans="1:4" ht="24" customHeight="1" x14ac:dyDescent="0.2">
      <c r="A9" s="130" t="s">
        <v>89</v>
      </c>
      <c r="B9" s="131"/>
      <c r="C9" s="131"/>
      <c r="D9" s="132"/>
    </row>
    <row r="10" spans="1:4" ht="61.5" customHeight="1" x14ac:dyDescent="0.2">
      <c r="A10" s="145" t="s">
        <v>112</v>
      </c>
      <c r="B10" s="146"/>
      <c r="C10" s="146"/>
      <c r="D10" s="147"/>
    </row>
    <row r="11" spans="1:4" ht="22.5" customHeight="1" x14ac:dyDescent="0.2">
      <c r="A11" s="136" t="s">
        <v>104</v>
      </c>
      <c r="B11" s="137"/>
      <c r="C11" s="137"/>
      <c r="D11" s="138"/>
    </row>
    <row r="12" spans="1:4" ht="20.25" customHeight="1" x14ac:dyDescent="0.2">
      <c r="A12" s="91" t="s">
        <v>105</v>
      </c>
      <c r="B12" s="91" t="s">
        <v>106</v>
      </c>
      <c r="C12" s="92" t="s">
        <v>56</v>
      </c>
      <c r="D12" s="91" t="s">
        <v>107</v>
      </c>
    </row>
    <row r="13" spans="1:4" ht="12.75" customHeight="1" x14ac:dyDescent="0.2">
      <c r="A13" s="93" t="s">
        <v>113</v>
      </c>
      <c r="B13" s="93"/>
      <c r="C13" s="94"/>
      <c r="D13" s="95"/>
    </row>
    <row r="14" spans="1:4" x14ac:dyDescent="0.2">
      <c r="A14" s="93" t="s">
        <v>114</v>
      </c>
      <c r="B14" s="93"/>
      <c r="C14" s="94"/>
      <c r="D14" s="95"/>
    </row>
    <row r="15" spans="1:4" x14ac:dyDescent="0.2">
      <c r="A15" s="116" t="s">
        <v>193</v>
      </c>
      <c r="B15" s="93"/>
      <c r="C15" s="94"/>
      <c r="D15" s="95"/>
    </row>
    <row r="16" spans="1:4" x14ac:dyDescent="0.2">
      <c r="A16" s="93" t="s">
        <v>116</v>
      </c>
      <c r="B16" s="93"/>
      <c r="C16" s="94"/>
      <c r="D16" s="95"/>
    </row>
    <row r="17" spans="1:4" ht="12.75" customHeight="1" x14ac:dyDescent="0.2">
      <c r="A17" s="93" t="s">
        <v>117</v>
      </c>
      <c r="B17" s="93"/>
      <c r="C17" s="94"/>
      <c r="D17" s="95"/>
    </row>
    <row r="18" spans="1:4" x14ac:dyDescent="0.2">
      <c r="A18" s="93" t="s">
        <v>118</v>
      </c>
      <c r="B18" s="93"/>
      <c r="C18" s="94"/>
      <c r="D18" s="95"/>
    </row>
    <row r="19" spans="1:4" x14ac:dyDescent="0.2">
      <c r="A19" s="93" t="s">
        <v>119</v>
      </c>
      <c r="B19" s="93"/>
      <c r="C19" s="94"/>
      <c r="D19" s="95"/>
    </row>
    <row r="20" spans="1:4" ht="12.75" customHeight="1" x14ac:dyDescent="0.2">
      <c r="A20" s="93" t="s">
        <v>120</v>
      </c>
      <c r="B20" s="93"/>
      <c r="C20" s="94"/>
      <c r="D20" s="95"/>
    </row>
    <row r="21" spans="1:4" x14ac:dyDescent="0.2">
      <c r="A21" s="93" t="s">
        <v>121</v>
      </c>
      <c r="B21" s="93"/>
      <c r="C21" s="94"/>
      <c r="D21" s="95"/>
    </row>
    <row r="22" spans="1:4" ht="12.75" customHeight="1" x14ac:dyDescent="0.2">
      <c r="A22" s="93" t="s">
        <v>182</v>
      </c>
      <c r="B22" s="115"/>
      <c r="C22" s="94"/>
      <c r="D22" s="95"/>
    </row>
    <row r="23" spans="1:4" x14ac:dyDescent="0.2">
      <c r="A23" s="93" t="s">
        <v>183</v>
      </c>
      <c r="B23" s="115"/>
      <c r="C23" s="94"/>
      <c r="D23" s="95"/>
    </row>
    <row r="24" spans="1:4" ht="12.75" customHeight="1" x14ac:dyDescent="0.2">
      <c r="A24" s="93"/>
      <c r="B24" s="93"/>
      <c r="C24" s="94"/>
      <c r="D24" s="95"/>
    </row>
    <row r="25" spans="1:4" x14ac:dyDescent="0.2">
      <c r="A25" s="93"/>
      <c r="B25" s="93"/>
      <c r="C25" s="94"/>
      <c r="D25" s="95"/>
    </row>
    <row r="26" spans="1:4" x14ac:dyDescent="0.2">
      <c r="A26" s="93"/>
      <c r="B26" s="93"/>
      <c r="C26" s="94"/>
      <c r="D26" s="95"/>
    </row>
    <row r="27" spans="1:4" x14ac:dyDescent="0.2">
      <c r="A27" s="93"/>
      <c r="B27" s="93"/>
      <c r="C27" s="94"/>
      <c r="D27" s="95"/>
    </row>
    <row r="28" spans="1:4" x14ac:dyDescent="0.2">
      <c r="A28" s="93"/>
      <c r="B28" s="93"/>
      <c r="C28" s="94"/>
      <c r="D28" s="95"/>
    </row>
    <row r="29" spans="1:4" ht="12.75" customHeight="1" x14ac:dyDescent="0.2">
      <c r="A29" s="93"/>
      <c r="B29" s="93"/>
      <c r="C29" s="94"/>
      <c r="D29" s="95"/>
    </row>
    <row r="30" spans="1:4" x14ac:dyDescent="0.2">
      <c r="A30" s="93"/>
      <c r="B30" s="93"/>
      <c r="C30" s="94"/>
      <c r="D30" s="95"/>
    </row>
    <row r="31" spans="1:4" x14ac:dyDescent="0.2">
      <c r="A31" s="93"/>
      <c r="B31" s="93"/>
      <c r="C31" s="94"/>
      <c r="D31" s="95"/>
    </row>
    <row r="32" spans="1:4" ht="12.75" customHeight="1" x14ac:dyDescent="0.2">
      <c r="A32" s="93"/>
      <c r="B32" s="93"/>
      <c r="C32" s="94"/>
      <c r="D32" s="95"/>
    </row>
    <row r="33" spans="1:4" x14ac:dyDescent="0.2">
      <c r="A33" s="93"/>
      <c r="B33" s="93"/>
      <c r="C33" s="94"/>
      <c r="D33" s="95"/>
    </row>
    <row r="34" spans="1:4" x14ac:dyDescent="0.2">
      <c r="A34" s="93"/>
      <c r="B34" s="93"/>
      <c r="C34" s="94"/>
      <c r="D34" s="95"/>
    </row>
    <row r="35" spans="1:4" ht="12.75" customHeight="1" x14ac:dyDescent="0.2">
      <c r="A35" s="93"/>
      <c r="B35" s="93"/>
      <c r="C35" s="94"/>
      <c r="D35" s="95"/>
    </row>
    <row r="36" spans="1:4" ht="12.75" customHeight="1" x14ac:dyDescent="0.2">
      <c r="A36" s="93"/>
      <c r="B36" s="96"/>
      <c r="C36" s="94"/>
      <c r="D36" s="96"/>
    </row>
    <row r="37" spans="1:4" ht="12.75" customHeight="1" x14ac:dyDescent="0.2">
      <c r="A37" s="93"/>
      <c r="B37" s="96"/>
      <c r="C37" s="97"/>
      <c r="D37" s="98"/>
    </row>
    <row r="38" spans="1:4" x14ac:dyDescent="0.2">
      <c r="A38" s="139" t="s">
        <v>108</v>
      </c>
      <c r="B38" s="140"/>
      <c r="C38" s="140"/>
      <c r="D38" s="141"/>
    </row>
    <row r="39" spans="1:4" ht="59.25" customHeight="1" x14ac:dyDescent="0.2">
      <c r="A39" s="142"/>
      <c r="B39" s="143"/>
      <c r="C39" s="143"/>
      <c r="D39" s="144"/>
    </row>
    <row r="40" spans="1:4" ht="27" customHeight="1" x14ac:dyDescent="0.2">
      <c r="A40" s="130" t="s">
        <v>92</v>
      </c>
      <c r="B40" s="131"/>
      <c r="C40" s="131"/>
      <c r="D40" s="132"/>
    </row>
    <row r="41" spans="1:4" ht="143.25" customHeight="1" x14ac:dyDescent="0.2">
      <c r="A41" s="133" t="s">
        <v>203</v>
      </c>
      <c r="B41" s="134"/>
      <c r="C41" s="134"/>
      <c r="D41" s="135"/>
    </row>
    <row r="42" spans="1:4" ht="15.95" customHeight="1" x14ac:dyDescent="0.2">
      <c r="A42" s="38" t="s">
        <v>88</v>
      </c>
      <c r="B42" s="75" t="s">
        <v>201</v>
      </c>
      <c r="C42" s="39" t="s">
        <v>90</v>
      </c>
      <c r="D42" s="87">
        <v>42594</v>
      </c>
    </row>
    <row r="43" spans="1:4" x14ac:dyDescent="0.2">
      <c r="A43" s="114"/>
    </row>
  </sheetData>
  <mergeCells count="11">
    <mergeCell ref="B1:D1"/>
    <mergeCell ref="B4:D4"/>
    <mergeCell ref="A9:D9"/>
    <mergeCell ref="A41:D41"/>
    <mergeCell ref="A11:D11"/>
    <mergeCell ref="A38:D38"/>
    <mergeCell ref="A39:D39"/>
    <mergeCell ref="A10:D10"/>
    <mergeCell ref="A40:D40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2" activePane="bottomLeft" state="frozen"/>
      <selection pane="bottomLeft" activeCell="B3" sqref="B3:E3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4"/>
      <c r="B1" s="152" t="s">
        <v>85</v>
      </c>
      <c r="C1" s="152"/>
      <c r="D1" s="152"/>
      <c r="E1" s="152"/>
    </row>
    <row r="2" spans="1:6" ht="15.95" customHeight="1" x14ac:dyDescent="0.2">
      <c r="A2" s="37" t="s">
        <v>87</v>
      </c>
      <c r="B2" s="151" t="str">
        <f>Identificação!B3</f>
        <v>SEFAZ Tocantins</v>
      </c>
      <c r="C2" s="149"/>
      <c r="D2" s="149"/>
      <c r="E2" s="150"/>
    </row>
    <row r="3" spans="1:6" ht="15.95" customHeight="1" x14ac:dyDescent="0.2">
      <c r="A3" s="37" t="s">
        <v>61</v>
      </c>
      <c r="B3" s="127" t="str">
        <f>Identificação!B4</f>
        <v>Sistema Tributário - Serviços Transversais - Pacote Gestão de Segurança - Manter Usuário  Versão (1.0)</v>
      </c>
      <c r="C3" s="128"/>
      <c r="D3" s="128"/>
      <c r="E3" s="129"/>
    </row>
    <row r="4" spans="1:6" ht="15.95" customHeight="1" x14ac:dyDescent="0.2">
      <c r="A4" s="40" t="s">
        <v>71</v>
      </c>
      <c r="B4" s="57">
        <f>Identificação!B5</f>
        <v>4777</v>
      </c>
      <c r="C4" s="56" t="s">
        <v>91</v>
      </c>
      <c r="D4" s="163">
        <f>Identificação!D5</f>
        <v>20160530</v>
      </c>
      <c r="E4" s="163"/>
    </row>
    <row r="5" spans="1:6" ht="15.95" customHeight="1" x14ac:dyDescent="0.2">
      <c r="A5" s="40" t="s">
        <v>63</v>
      </c>
      <c r="B5" s="41" t="str">
        <f>Identificação!B6</f>
        <v>Validação de Contagem de PF</v>
      </c>
      <c r="C5" s="55" t="s">
        <v>67</v>
      </c>
      <c r="D5" s="164" t="str">
        <f>Identificação!D6</f>
        <v>Projeto de Desenvolvimento</v>
      </c>
      <c r="E5" s="164"/>
    </row>
    <row r="6" spans="1:6" ht="15.95" customHeight="1" x14ac:dyDescent="0.2">
      <c r="A6" s="40" t="s">
        <v>70</v>
      </c>
      <c r="B6" s="45" t="str">
        <f>Identificação!B7</f>
        <v>Contagem Detalhada</v>
      </c>
      <c r="C6" s="55" t="s">
        <v>96</v>
      </c>
      <c r="D6" s="164" t="str">
        <f>Identificação!D7</f>
        <v>IFPUG v.4.3</v>
      </c>
      <c r="E6" s="164"/>
    </row>
    <row r="7" spans="1:6" ht="15.95" customHeight="1" x14ac:dyDescent="0.2">
      <c r="A7" s="59"/>
      <c r="B7" s="59"/>
      <c r="C7" s="59"/>
      <c r="D7" s="59"/>
      <c r="E7" s="59"/>
    </row>
    <row r="8" spans="1:6" ht="27" customHeight="1" x14ac:dyDescent="0.2">
      <c r="A8" s="153" t="s">
        <v>93</v>
      </c>
      <c r="B8" s="154"/>
      <c r="C8" s="154"/>
      <c r="D8" s="154"/>
      <c r="E8" s="155"/>
    </row>
    <row r="9" spans="1:6" ht="25.5" customHeight="1" x14ac:dyDescent="0.2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 x14ac:dyDescent="0.2">
      <c r="A10" s="34" t="s">
        <v>38</v>
      </c>
      <c r="B10" s="34">
        <f>SUMIF('Funções de Dados'!D4:D154,ALI,'Funções de Dados'!L4:L154)</f>
        <v>35</v>
      </c>
      <c r="C10" s="34">
        <f ca="1">SUMIF('Funções de Dados'!$D$4:$D$154,"ALI",'Funções de Dados'!W4)</f>
        <v>6</v>
      </c>
      <c r="D10" s="34">
        <f ca="1">SUMIF('Funções de Dados'!$D$4:$D$154,"ALI",'Funções de Dados'!X4)</f>
        <v>0</v>
      </c>
      <c r="E10" s="34">
        <f ca="1">SUMIF('Funções de Dados'!$D$4:$D$154,"ALI",'Funções de Dados'!Y4)</f>
        <v>0</v>
      </c>
      <c r="F10" s="24"/>
    </row>
    <row r="11" spans="1:6" ht="15" customHeight="1" x14ac:dyDescent="0.2">
      <c r="A11" s="34" t="s">
        <v>44</v>
      </c>
      <c r="B11" s="34">
        <f>SUMIF('Funções de Dados'!D4:D154,AIE,'Funções de Dados'!L4:L154)</f>
        <v>5</v>
      </c>
      <c r="C11" s="34">
        <f ca="1">SUMIF('Funções de Dados'!$D$4:$D$154,"AIE",'Funções de Dados'!W5)</f>
        <v>0</v>
      </c>
      <c r="D11" s="34">
        <f ca="1">SUMIF('Funções de Dados'!$D$4:$D$154,"AIE",'Funções de Dados'!X5)</f>
        <v>0</v>
      </c>
      <c r="E11" s="34">
        <f ca="1">SUMIF('Funções de Dados'!$D$4:$D$154,"AIE",'Funções de Dados'!Y5)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Transações'!D4:D948,EE,'Funções de Transações'!L4:L948)</f>
        <v>61</v>
      </c>
      <c r="C12" s="34">
        <f ca="1">SUMIF('Funções de Transações'!$D$4:$D$925,"EE",'Funções de Transações'!AB4)</f>
        <v>18</v>
      </c>
      <c r="D12" s="34">
        <f ca="1">SUMIF('Funções de Transações'!$D$4:$D$925,"EE",'Funções de Transações'!AC4)</f>
        <v>1</v>
      </c>
      <c r="E12" s="34">
        <f ca="1">SUMIF('Funções de Transações'!$D$4:$D$925,"EE",'Funções de Transações'!AD4)</f>
        <v>1</v>
      </c>
      <c r="F12" s="24"/>
    </row>
    <row r="13" spans="1:6" ht="15" customHeight="1" x14ac:dyDescent="0.2">
      <c r="A13" s="34" t="s">
        <v>41</v>
      </c>
      <c r="B13" s="34">
        <f>SUMIF('Funções de Transações'!D4:D948,SE,'Funções de Transações'!L4:L948)</f>
        <v>13</v>
      </c>
      <c r="C13" s="34">
        <f ca="1">SUMIF('Funções de Transações'!$D$4:$D$925,"SE",'Funções de Transações'!AB5)</f>
        <v>0</v>
      </c>
      <c r="D13" s="34">
        <f ca="1">SUMIF('Funções de Transações'!$D$4:$D$925,"SE",'Funções de Transações'!AC5)</f>
        <v>0</v>
      </c>
      <c r="E13" s="34">
        <f ca="1">SUMIF('Funções de Transações'!$D$4:$D$925,"SE",'Funções de Transações'!AD5)</f>
        <v>0</v>
      </c>
      <c r="F13" s="24"/>
    </row>
    <row r="14" spans="1:6" ht="15" customHeight="1" x14ac:dyDescent="0.2">
      <c r="A14" s="34" t="s">
        <v>40</v>
      </c>
      <c r="B14" s="34">
        <f>SUMIF('Funções de Transações'!D4:D948,CE,'Funções de Transações'!L4:L948)</f>
        <v>36</v>
      </c>
      <c r="C14" s="34">
        <f ca="1">SUMIF('Funções de Transações'!$D$4:$D$925,"CE",'Funções de Transações'!AB6)</f>
        <v>0</v>
      </c>
      <c r="D14" s="34">
        <f ca="1">SUMIF('Funções de Transações'!$D$4:$D$925,"CE",'Funções de Transações'!AC6)</f>
        <v>0</v>
      </c>
      <c r="E14" s="34">
        <f ca="1">SUMIF('Funções de Transações'!$D$4:$D$925,"CE",'Funções de Transações'!AD6)</f>
        <v>0</v>
      </c>
      <c r="F14" s="24"/>
    </row>
    <row r="15" spans="1:6" ht="15" customHeight="1" x14ac:dyDescent="0.2">
      <c r="A15" s="51" t="s">
        <v>36</v>
      </c>
      <c r="B15" s="51">
        <f>SUM(B10:B14)</f>
        <v>150</v>
      </c>
      <c r="C15" s="51">
        <f ca="1">SUM(C10:C14)</f>
        <v>24</v>
      </c>
      <c r="D15" s="51">
        <f ca="1">SUM(D10:D14)</f>
        <v>1</v>
      </c>
      <c r="E15" s="51">
        <f ca="1">SUM(E10:E14)</f>
        <v>1</v>
      </c>
      <c r="F15" s="24"/>
    </row>
    <row r="16" spans="1:6" ht="15" customHeight="1" x14ac:dyDescent="0.2">
      <c r="A16" s="48"/>
      <c r="B16" s="49"/>
      <c r="C16" s="49"/>
      <c r="D16" s="49"/>
      <c r="E16" s="50"/>
      <c r="F16" s="24"/>
    </row>
    <row r="17" spans="1:6" ht="15" customHeight="1" x14ac:dyDescent="0.2">
      <c r="A17" s="52" t="s">
        <v>101</v>
      </c>
      <c r="B17" s="70">
        <f>B15</f>
        <v>150</v>
      </c>
      <c r="C17" s="35"/>
      <c r="D17" s="35"/>
      <c r="E17" s="47"/>
      <c r="F17" s="24"/>
    </row>
    <row r="18" spans="1:6" ht="20.25" customHeight="1" x14ac:dyDescent="0.2">
      <c r="A18" s="52"/>
      <c r="B18" s="35"/>
      <c r="C18" s="35"/>
      <c r="D18" s="35"/>
      <c r="E18" s="47"/>
      <c r="F18" s="24"/>
    </row>
    <row r="19" spans="1:6" ht="27" customHeight="1" x14ac:dyDescent="0.2">
      <c r="A19" s="153" t="s">
        <v>95</v>
      </c>
      <c r="B19" s="154"/>
      <c r="C19" s="154"/>
      <c r="D19" s="154"/>
      <c r="E19" s="155"/>
      <c r="F19" s="24"/>
    </row>
    <row r="20" spans="1:6" ht="25.5" customHeight="1" x14ac:dyDescent="0.2">
      <c r="A20" s="63" t="s">
        <v>94</v>
      </c>
      <c r="B20" s="63" t="s">
        <v>103</v>
      </c>
      <c r="C20" s="62" t="s">
        <v>78</v>
      </c>
      <c r="D20" s="159" t="s">
        <v>84</v>
      </c>
      <c r="E20" s="159"/>
      <c r="F20" s="24"/>
    </row>
    <row r="21" spans="1:6" ht="15" customHeight="1" x14ac:dyDescent="0.2">
      <c r="A21" s="36" t="s">
        <v>80</v>
      </c>
      <c r="B21" s="36">
        <f>SUMIF('Funções de Dados'!$C$4:$C$154,"I", 'Funções de Dados'!$L$4:$L$154) + SUMIF('Funções de Transações'!$C$4:$C$948,"I",'Funções de Transações'!$L$4:$L$948)</f>
        <v>150</v>
      </c>
      <c r="C21" s="36">
        <v>1</v>
      </c>
      <c r="D21" s="158">
        <f>C21*B21</f>
        <v>150</v>
      </c>
      <c r="E21" s="158"/>
      <c r="F21" s="24"/>
    </row>
    <row r="22" spans="1:6" ht="15" customHeight="1" x14ac:dyDescent="0.2">
      <c r="A22" s="36" t="s">
        <v>81</v>
      </c>
      <c r="B22" s="36">
        <f>SUMIF('Funções de Dados'!$C$4:$C$154,"A", 'Funções de Dados'!$L$4:$L$154)+SUMIF('Funções de Transações'!$C$4:$C$948,"A",'Funções de Transações'!$L$4:$L$948)</f>
        <v>0</v>
      </c>
      <c r="C22" s="36">
        <v>0.5</v>
      </c>
      <c r="D22" s="158">
        <f>C22*B22</f>
        <v>0</v>
      </c>
      <c r="E22" s="158"/>
      <c r="F22" s="24"/>
    </row>
    <row r="23" spans="1:6" ht="15" customHeight="1" x14ac:dyDescent="0.2">
      <c r="A23" s="36" t="s">
        <v>82</v>
      </c>
      <c r="B23" s="36">
        <f>SUMIF('Funções de Dados'!$C$4:$C$154,"E", 'Funções de Dados'!$L$4:$L$154)+SUMIF('Funções de Transações'!$C$4:$C$948,"E",'Funções de Transações'!$L$4:$L$948)</f>
        <v>0</v>
      </c>
      <c r="C23" s="36">
        <v>0.3</v>
      </c>
      <c r="D23" s="158">
        <f>C23*B23</f>
        <v>0</v>
      </c>
      <c r="E23" s="158"/>
      <c r="F23" s="24"/>
    </row>
    <row r="24" spans="1:6" ht="15" customHeight="1" x14ac:dyDescent="0.2">
      <c r="A24" s="53" t="s">
        <v>100</v>
      </c>
      <c r="B24" s="160">
        <f>SUM(D21:E23)</f>
        <v>150</v>
      </c>
      <c r="C24" s="161"/>
      <c r="D24" s="161"/>
      <c r="E24" s="162"/>
      <c r="F24" s="24"/>
    </row>
    <row r="25" spans="1:6" ht="15" customHeight="1" x14ac:dyDescent="0.2">
      <c r="A25" s="64"/>
      <c r="B25" s="65"/>
      <c r="C25" s="66"/>
      <c r="D25" s="65"/>
      <c r="E25" s="67"/>
      <c r="F25" s="24"/>
    </row>
    <row r="26" spans="1:6" s="8" customFormat="1" x14ac:dyDescent="0.2">
      <c r="A26" s="80" t="s">
        <v>102</v>
      </c>
      <c r="B26" s="156">
        <f>B24</f>
        <v>150</v>
      </c>
      <c r="C26" s="156"/>
      <c r="D26" s="156"/>
      <c r="E26" s="157"/>
    </row>
    <row r="27" spans="1:6" s="8" customFormat="1" ht="20.25" customHeight="1" x14ac:dyDescent="0.2">
      <c r="A27" s="73"/>
      <c r="B27" s="17"/>
      <c r="C27" s="17"/>
      <c r="D27" s="17"/>
      <c r="E27" s="74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Z285"/>
  <sheetViews>
    <sheetView showGridLines="0" zoomScale="86" zoomScaleNormal="86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defaultRowHeight="12.75" x14ac:dyDescent="0.2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 x14ac:dyDescent="0.25">
      <c r="A1" s="165" t="s">
        <v>76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3"/>
      <c r="P1" s="3"/>
    </row>
    <row r="2" spans="1:25" s="20" customFormat="1" ht="25.5" customHeight="1" x14ac:dyDescent="0.2">
      <c r="A2" s="168" t="s">
        <v>55</v>
      </c>
      <c r="B2" s="168" t="s">
        <v>28</v>
      </c>
      <c r="C2" s="168" t="s">
        <v>2</v>
      </c>
      <c r="D2" s="167" t="s">
        <v>51</v>
      </c>
      <c r="E2" s="168" t="s">
        <v>8</v>
      </c>
      <c r="F2" s="167"/>
      <c r="G2" s="168" t="s">
        <v>7</v>
      </c>
      <c r="H2" s="167"/>
      <c r="I2" s="167" t="s">
        <v>37</v>
      </c>
      <c r="J2" s="167"/>
      <c r="K2" s="167"/>
      <c r="L2" s="168" t="s">
        <v>54</v>
      </c>
      <c r="M2" s="168" t="s">
        <v>58</v>
      </c>
      <c r="N2" s="168" t="s">
        <v>30</v>
      </c>
      <c r="O2" s="12"/>
      <c r="R2" s="166" t="s">
        <v>35</v>
      </c>
      <c r="S2" s="166"/>
      <c r="T2" s="166"/>
    </row>
    <row r="3" spans="1:25" s="20" customFormat="1" ht="18" customHeight="1" x14ac:dyDescent="0.2">
      <c r="A3" s="168"/>
      <c r="B3" s="168"/>
      <c r="C3" s="168"/>
      <c r="D3" s="167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68"/>
      <c r="M3" s="168"/>
      <c r="N3" s="168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 x14ac:dyDescent="0.2">
      <c r="A4" s="33" t="s">
        <v>113</v>
      </c>
      <c r="B4" s="33" t="s">
        <v>123</v>
      </c>
      <c r="C4" s="107" t="s">
        <v>3</v>
      </c>
      <c r="D4" s="14" t="s">
        <v>38</v>
      </c>
      <c r="E4" s="69">
        <v>1</v>
      </c>
      <c r="F4" s="33" t="s">
        <v>123</v>
      </c>
      <c r="G4" s="69">
        <v>5</v>
      </c>
      <c r="H4" s="72" t="s">
        <v>122</v>
      </c>
      <c r="I4" s="21" t="str">
        <f>IF(D4&lt;&gt;"", IF(D4 ="Codedata", "", IF(OR(AND(E4=1, G4&gt;0, G4&lt;51),AND(E4&gt;1, E4&lt;6, G4&gt;0, G4&lt;20)),"X","")),"")</f>
        <v>X</v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>7</v>
      </c>
      <c r="M4" s="22">
        <f>IF(C4="I",L4*Resumo!$C$21, IF(C4="A",L4*Resumo!$C$22, IF(C4="E",L4*Resumo!$C$23,"")))</f>
        <v>7</v>
      </c>
      <c r="N4" s="93"/>
      <c r="O4" s="8"/>
      <c r="R4" s="20">
        <f>IF(I4="X",1,0)</f>
        <v>1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SUMIF($D$4:$D$285,"ALI",$R$4:$R$285)</f>
        <v>5</v>
      </c>
      <c r="X4" s="29">
        <f>SUMIF($D$4:$D$285,"ALI",$S$4:$S$285)</f>
        <v>0</v>
      </c>
      <c r="Y4" s="29">
        <f>SUMIF($D$4:$D$285,"ALI",$T4:$T$285)</f>
        <v>0</v>
      </c>
    </row>
    <row r="5" spans="1:25" ht="15" customHeight="1" x14ac:dyDescent="0.2">
      <c r="A5" s="33" t="s">
        <v>114</v>
      </c>
      <c r="B5" s="33" t="s">
        <v>134</v>
      </c>
      <c r="C5" s="107" t="s">
        <v>3</v>
      </c>
      <c r="D5" s="14" t="s">
        <v>38</v>
      </c>
      <c r="E5" s="69">
        <v>1</v>
      </c>
      <c r="F5" s="33" t="s">
        <v>134</v>
      </c>
      <c r="G5" s="1">
        <v>2</v>
      </c>
      <c r="H5" s="72" t="s">
        <v>133</v>
      </c>
      <c r="I5" s="21" t="str">
        <f>IF(D5&lt;&gt;"", IF(D5 ="Codedata", "", IF(OR(AND(E5=1, G5&gt;0, G5&lt;51),AND(E5&gt;1, E5&lt;6, G5&gt;0, G5&lt;20)),"X","")),"")</f>
        <v>X</v>
      </c>
      <c r="J5" s="21" t="str">
        <f>IF(D5&lt;&gt;"", IF(D5 ="Codedata", "", IF(OR(AND(E5=1, G5&gt;50),AND(E5&gt;1, E5&lt;6, G5&gt;19, G5&lt;51),AND(E5&gt;5, G5&gt;0, G5&lt;20)),"X","")),"")</f>
        <v/>
      </c>
      <c r="K5" s="21" t="str">
        <f>IF(D5&lt;&gt;"", IF(D5 ="Codedata", "", IF(OR(AND(E5&gt;1, E5&lt;6, G5&gt;50),AND(E5&gt;5, G5&gt;19)),"X","")),"")</f>
        <v/>
      </c>
      <c r="L5" s="22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>7</v>
      </c>
      <c r="M5" s="22">
        <f>IF(C5="I",L5*Resumo!$C$21, IF(C5="A",L5*Resumo!$C$22, IF(C5="E",L5*Resumo!$C$23,"")))</f>
        <v>7</v>
      </c>
      <c r="N5" s="93"/>
      <c r="O5" s="8"/>
      <c r="R5" s="20">
        <f t="shared" ref="R5:R64" si="0">IF(I5="X",1,0)</f>
        <v>1</v>
      </c>
      <c r="S5" s="20">
        <f t="shared" ref="S5:S64" si="1">IF(J5="X",1,0)</f>
        <v>0</v>
      </c>
      <c r="T5" s="20">
        <f t="shared" ref="T5:T64" si="2">IF(K5="X",1,0)</f>
        <v>0</v>
      </c>
      <c r="V5" s="28" t="s">
        <v>44</v>
      </c>
      <c r="W5" s="29">
        <f>SUMIF($D$4:$D$285,"AIE",$R$4:$R$285)</f>
        <v>1</v>
      </c>
      <c r="X5" s="29">
        <f>SUMIF($D$4:$D$285,"AIE",$S$4:$S$285)</f>
        <v>0</v>
      </c>
      <c r="Y5" s="29">
        <f ca="1">SUMIF($D$4:$D$285,"AIE",$T5:$T$285)</f>
        <v>0</v>
      </c>
    </row>
    <row r="6" spans="1:25" ht="15" customHeight="1" x14ac:dyDescent="0.2">
      <c r="A6" s="33" t="s">
        <v>116</v>
      </c>
      <c r="B6" s="117" t="s">
        <v>195</v>
      </c>
      <c r="C6" s="107" t="s">
        <v>3</v>
      </c>
      <c r="D6" s="33" t="s">
        <v>38</v>
      </c>
      <c r="E6" s="90">
        <v>1</v>
      </c>
      <c r="F6" s="33" t="s">
        <v>147</v>
      </c>
      <c r="G6" s="14">
        <v>13</v>
      </c>
      <c r="H6" s="72" t="s">
        <v>146</v>
      </c>
      <c r="I6" s="21" t="str">
        <f t="shared" ref="I6:I64" si="3">IF(D6&lt;&gt;"", IF(D6 ="Codedata", "", IF(OR(AND(E6=1, G6&gt;0, G6&lt;51),AND(E6&gt;1, E6&lt;6, G6&gt;0, G6&lt;20)),"X","")),"")</f>
        <v>X</v>
      </c>
      <c r="J6" s="21" t="str">
        <f t="shared" ref="J6:J64" si="4">IF(D6&lt;&gt;"", IF(D6 ="Codedata", "", IF(OR(AND(E6=1, G6&gt;50),AND(E6&gt;1, E6&lt;6, G6&gt;19, G6&lt;51),AND(E6&gt;5, G6&gt;0, G6&lt;20)),"X","")),"")</f>
        <v/>
      </c>
      <c r="K6" s="21" t="str">
        <f t="shared" ref="K6:K64" si="5">IF(D6&lt;&gt;"", IF(D6 ="Codedata", "", IF(OR(AND(E6&gt;1, E6&lt;6, G6&gt;50),AND(E6&gt;5, G6&gt;19)),"X","")),"")</f>
        <v/>
      </c>
      <c r="L6" s="22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>7</v>
      </c>
      <c r="M6" s="22">
        <f>IF(C6="I",L6*Resumo!$C$21, IF(C6="A",L6*Resumo!$C$22, IF(C6="E",L6*Resumo!$C$23,"")))</f>
        <v>7</v>
      </c>
      <c r="N6" s="33"/>
      <c r="O6" s="8"/>
      <c r="R6" s="20">
        <f t="shared" si="0"/>
        <v>1</v>
      </c>
      <c r="S6" s="20">
        <f t="shared" si="1"/>
        <v>0</v>
      </c>
      <c r="T6" s="20">
        <f t="shared" si="2"/>
        <v>0</v>
      </c>
    </row>
    <row r="7" spans="1:25" ht="15" customHeight="1" x14ac:dyDescent="0.2">
      <c r="A7" s="33" t="s">
        <v>116</v>
      </c>
      <c r="B7" s="33" t="s">
        <v>196</v>
      </c>
      <c r="C7" s="107" t="s">
        <v>3</v>
      </c>
      <c r="D7" s="33" t="s">
        <v>44</v>
      </c>
      <c r="E7" s="90">
        <v>1</v>
      </c>
      <c r="F7" s="33" t="s">
        <v>151</v>
      </c>
      <c r="G7" s="1">
        <v>3</v>
      </c>
      <c r="H7" s="68" t="s">
        <v>152</v>
      </c>
      <c r="I7" s="21" t="str">
        <f t="shared" si="3"/>
        <v>X</v>
      </c>
      <c r="J7" s="21" t="str">
        <f t="shared" si="4"/>
        <v/>
      </c>
      <c r="K7" s="21" t="str">
        <f t="shared" si="5"/>
        <v/>
      </c>
      <c r="L7" s="22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>5</v>
      </c>
      <c r="M7" s="22">
        <f>IF(C7="I",L7*Resumo!$C$21, IF(C7="A",L7*Resumo!$C$22, IF(C7="E",L7*Resumo!$C$23,"")))</f>
        <v>5</v>
      </c>
      <c r="N7" s="33"/>
      <c r="O7" s="8"/>
      <c r="R7" s="20">
        <f t="shared" si="0"/>
        <v>1</v>
      </c>
      <c r="S7" s="20">
        <f t="shared" si="1"/>
        <v>0</v>
      </c>
      <c r="T7" s="20">
        <f t="shared" si="2"/>
        <v>0</v>
      </c>
    </row>
    <row r="8" spans="1:25" ht="15" customHeight="1" x14ac:dyDescent="0.2">
      <c r="A8" s="33" t="s">
        <v>115</v>
      </c>
      <c r="B8" s="33" t="s">
        <v>179</v>
      </c>
      <c r="C8" s="107" t="s">
        <v>3</v>
      </c>
      <c r="D8" s="33" t="s">
        <v>38</v>
      </c>
      <c r="E8" s="90">
        <v>1</v>
      </c>
      <c r="F8" s="33" t="s">
        <v>147</v>
      </c>
      <c r="G8" s="1">
        <v>3</v>
      </c>
      <c r="H8" s="68" t="s">
        <v>180</v>
      </c>
      <c r="I8" s="21" t="str">
        <f t="shared" si="3"/>
        <v>X</v>
      </c>
      <c r="J8" s="21" t="str">
        <f t="shared" si="4"/>
        <v/>
      </c>
      <c r="K8" s="21" t="str">
        <f t="shared" si="5"/>
        <v/>
      </c>
      <c r="L8" s="22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>7</v>
      </c>
      <c r="M8" s="22">
        <f>IF(C8="I",L8*Resumo!$C$21, IF(C8="A",L8*Resumo!$C$22, IF(C8="E",L8*Resumo!$C$23,"")))</f>
        <v>7</v>
      </c>
      <c r="N8" s="93"/>
      <c r="O8" s="8"/>
      <c r="R8" s="20">
        <f t="shared" si="0"/>
        <v>1</v>
      </c>
      <c r="S8" s="20">
        <f t="shared" si="1"/>
        <v>0</v>
      </c>
      <c r="T8" s="20">
        <f t="shared" si="2"/>
        <v>0</v>
      </c>
    </row>
    <row r="9" spans="1:25" ht="15" customHeight="1" x14ac:dyDescent="0.2">
      <c r="A9" s="33" t="s">
        <v>182</v>
      </c>
      <c r="B9" s="33" t="s">
        <v>184</v>
      </c>
      <c r="C9" s="113" t="s">
        <v>3</v>
      </c>
      <c r="D9" s="69" t="s">
        <v>38</v>
      </c>
      <c r="E9" s="1">
        <v>1</v>
      </c>
      <c r="F9" s="69" t="s">
        <v>184</v>
      </c>
      <c r="G9" s="1">
        <v>11</v>
      </c>
      <c r="H9" s="68" t="s">
        <v>185</v>
      </c>
      <c r="I9" s="21" t="str">
        <f t="shared" si="3"/>
        <v>X</v>
      </c>
      <c r="J9" s="21" t="str">
        <f t="shared" si="4"/>
        <v/>
      </c>
      <c r="K9" s="21" t="str">
        <f t="shared" si="5"/>
        <v/>
      </c>
      <c r="L9" s="22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>7</v>
      </c>
      <c r="M9" s="22">
        <f>IF(C9="I",L9*Resumo!$C$21, IF(C9="A",L9*Resumo!$C$22, IF(C9="E",L9*Resumo!$C$23,"")))</f>
        <v>7</v>
      </c>
      <c r="N9" s="115"/>
      <c r="O9" s="8"/>
      <c r="R9" s="20">
        <f t="shared" si="0"/>
        <v>1</v>
      </c>
      <c r="S9" s="20">
        <f t="shared" si="1"/>
        <v>0</v>
      </c>
      <c r="T9" s="20">
        <f t="shared" si="2"/>
        <v>0</v>
      </c>
    </row>
    <row r="10" spans="1:25" ht="15" customHeight="1" x14ac:dyDescent="0.2">
      <c r="A10" s="33"/>
      <c r="B10" s="33"/>
      <c r="C10" s="108"/>
      <c r="D10" s="69"/>
      <c r="E10" s="1"/>
      <c r="F10" s="69"/>
      <c r="G10" s="1"/>
      <c r="H10" s="69"/>
      <c r="I10" s="21" t="str">
        <f t="shared" si="3"/>
        <v/>
      </c>
      <c r="J10" s="21" t="str">
        <f t="shared" si="4"/>
        <v/>
      </c>
      <c r="K10" s="21" t="str">
        <f t="shared" si="5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10"/>
      <c r="O10" s="8"/>
      <c r="R10" s="20">
        <f t="shared" si="0"/>
        <v>0</v>
      </c>
      <c r="S10" s="20">
        <f t="shared" si="1"/>
        <v>0</v>
      </c>
      <c r="T10" s="20">
        <f t="shared" si="2"/>
        <v>0</v>
      </c>
    </row>
    <row r="11" spans="1:25" ht="15" customHeight="1" x14ac:dyDescent="0.2">
      <c r="A11" s="82"/>
      <c r="B11" s="82"/>
      <c r="C11" s="107"/>
      <c r="D11" s="69"/>
      <c r="E11" s="1"/>
      <c r="F11" s="69"/>
      <c r="G11" s="1"/>
      <c r="H11" s="69"/>
      <c r="I11" s="21" t="str">
        <f t="shared" si="3"/>
        <v/>
      </c>
      <c r="J11" s="21" t="str">
        <f t="shared" si="4"/>
        <v/>
      </c>
      <c r="K11" s="21" t="str">
        <f t="shared" si="5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11"/>
      <c r="O11" s="8"/>
      <c r="R11" s="20">
        <f t="shared" si="0"/>
        <v>0</v>
      </c>
      <c r="S11" s="20">
        <f t="shared" si="1"/>
        <v>0</v>
      </c>
      <c r="T11" s="20">
        <f t="shared" si="2"/>
        <v>0</v>
      </c>
    </row>
    <row r="12" spans="1:25" ht="15" customHeight="1" x14ac:dyDescent="0.2">
      <c r="A12" s="82"/>
      <c r="B12" s="82"/>
      <c r="C12" s="107"/>
      <c r="D12" s="69"/>
      <c r="E12" s="1"/>
      <c r="F12" s="69"/>
      <c r="G12" s="1"/>
      <c r="H12" s="68"/>
      <c r="I12" s="21" t="str">
        <f t="shared" si="3"/>
        <v/>
      </c>
      <c r="J12" s="21" t="str">
        <f t="shared" si="4"/>
        <v/>
      </c>
      <c r="K12" s="21" t="str">
        <f t="shared" si="5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11"/>
      <c r="O12" s="8"/>
      <c r="R12" s="20">
        <f t="shared" si="0"/>
        <v>0</v>
      </c>
      <c r="S12" s="20">
        <f t="shared" si="1"/>
        <v>0</v>
      </c>
      <c r="T12" s="20">
        <f t="shared" si="2"/>
        <v>0</v>
      </c>
    </row>
    <row r="13" spans="1:25" ht="15" customHeight="1" x14ac:dyDescent="0.2">
      <c r="A13" s="33"/>
      <c r="B13" s="33"/>
      <c r="C13" s="107"/>
      <c r="D13" s="69"/>
      <c r="E13" s="1"/>
      <c r="F13" s="1"/>
      <c r="G13" s="1"/>
      <c r="H13" s="31"/>
      <c r="I13" s="21" t="str">
        <f t="shared" si="3"/>
        <v/>
      </c>
      <c r="J13" s="21" t="str">
        <f t="shared" si="4"/>
        <v/>
      </c>
      <c r="K13" s="21" t="str">
        <f t="shared" si="5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11"/>
      <c r="O13" s="8"/>
      <c r="R13" s="20">
        <f t="shared" si="0"/>
        <v>0</v>
      </c>
      <c r="S13" s="20">
        <f t="shared" si="1"/>
        <v>0</v>
      </c>
      <c r="T13" s="20">
        <f t="shared" si="2"/>
        <v>0</v>
      </c>
    </row>
    <row r="14" spans="1:25" ht="15" customHeight="1" x14ac:dyDescent="0.2">
      <c r="A14" s="33"/>
      <c r="B14" s="33"/>
      <c r="C14" s="107"/>
      <c r="D14" s="69"/>
      <c r="E14" s="1"/>
      <c r="F14" s="1"/>
      <c r="G14" s="1"/>
      <c r="H14" s="31"/>
      <c r="I14" s="21" t="str">
        <f t="shared" si="3"/>
        <v/>
      </c>
      <c r="J14" s="21" t="str">
        <f t="shared" si="4"/>
        <v/>
      </c>
      <c r="K14" s="21" t="str">
        <f t="shared" si="5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11"/>
      <c r="O14" s="8"/>
      <c r="R14" s="20">
        <f t="shared" si="0"/>
        <v>0</v>
      </c>
      <c r="S14" s="20">
        <f t="shared" si="1"/>
        <v>0</v>
      </c>
      <c r="T14" s="20">
        <f t="shared" si="2"/>
        <v>0</v>
      </c>
    </row>
    <row r="15" spans="1:25" ht="15" customHeight="1" x14ac:dyDescent="0.2">
      <c r="A15" s="69"/>
      <c r="B15" s="69"/>
      <c r="C15" s="107"/>
      <c r="D15" s="69"/>
      <c r="E15" s="1"/>
      <c r="F15" s="1"/>
      <c r="G15" s="1"/>
      <c r="H15" s="31"/>
      <c r="I15" s="21" t="str">
        <f t="shared" si="3"/>
        <v/>
      </c>
      <c r="J15" s="21" t="str">
        <f t="shared" si="4"/>
        <v/>
      </c>
      <c r="K15" s="21" t="str">
        <f t="shared" si="5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11"/>
      <c r="O15" s="8"/>
      <c r="R15" s="20">
        <f t="shared" si="0"/>
        <v>0</v>
      </c>
      <c r="S15" s="20">
        <f t="shared" si="1"/>
        <v>0</v>
      </c>
      <c r="T15" s="20">
        <f t="shared" si="2"/>
        <v>0</v>
      </c>
    </row>
    <row r="16" spans="1:25" ht="15" customHeight="1" x14ac:dyDescent="0.2">
      <c r="A16" s="69"/>
      <c r="B16" s="69"/>
      <c r="C16" s="107"/>
      <c r="D16" s="69"/>
      <c r="E16" s="1"/>
      <c r="F16" s="69"/>
      <c r="G16" s="1"/>
      <c r="H16" s="31"/>
      <c r="I16" s="21" t="str">
        <f t="shared" si="3"/>
        <v/>
      </c>
      <c r="J16" s="21" t="str">
        <f t="shared" si="4"/>
        <v/>
      </c>
      <c r="K16" s="21" t="str">
        <f t="shared" si="5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11"/>
      <c r="O16" s="8"/>
      <c r="R16" s="20">
        <f t="shared" si="0"/>
        <v>0</v>
      </c>
      <c r="S16" s="20">
        <f t="shared" si="1"/>
        <v>0</v>
      </c>
      <c r="T16" s="20">
        <f t="shared" si="2"/>
        <v>0</v>
      </c>
    </row>
    <row r="17" spans="1:20" ht="15" customHeight="1" x14ac:dyDescent="0.2">
      <c r="A17" s="1"/>
      <c r="B17" s="1"/>
      <c r="C17" s="107"/>
      <c r="D17" s="69"/>
      <c r="E17" s="1"/>
      <c r="F17" s="1"/>
      <c r="G17" s="1"/>
      <c r="H17" s="1"/>
      <c r="I17" s="21" t="str">
        <f t="shared" si="3"/>
        <v/>
      </c>
      <c r="J17" s="21" t="str">
        <f t="shared" si="4"/>
        <v/>
      </c>
      <c r="K17" s="21" t="str">
        <f t="shared" si="5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11"/>
      <c r="O17" s="8"/>
      <c r="R17" s="20">
        <f t="shared" si="0"/>
        <v>0</v>
      </c>
      <c r="S17" s="20">
        <f t="shared" si="1"/>
        <v>0</v>
      </c>
      <c r="T17" s="20">
        <f t="shared" si="2"/>
        <v>0</v>
      </c>
    </row>
    <row r="18" spans="1:20" ht="15" customHeight="1" x14ac:dyDescent="0.2">
      <c r="A18" s="1"/>
      <c r="B18" s="1"/>
      <c r="C18" s="107"/>
      <c r="D18" s="69"/>
      <c r="E18" s="1"/>
      <c r="F18" s="1"/>
      <c r="G18" s="1"/>
      <c r="H18" s="1"/>
      <c r="I18" s="21" t="str">
        <f t="shared" si="3"/>
        <v/>
      </c>
      <c r="J18" s="21" t="str">
        <f t="shared" si="4"/>
        <v/>
      </c>
      <c r="K18" s="21" t="str">
        <f t="shared" si="5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11"/>
      <c r="O18" s="8"/>
      <c r="R18" s="20">
        <f t="shared" si="0"/>
        <v>0</v>
      </c>
      <c r="S18" s="20">
        <f t="shared" si="1"/>
        <v>0</v>
      </c>
      <c r="T18" s="20">
        <f t="shared" si="2"/>
        <v>0</v>
      </c>
    </row>
    <row r="19" spans="1:20" ht="15" customHeight="1" x14ac:dyDescent="0.2">
      <c r="A19" s="1"/>
      <c r="B19" s="1"/>
      <c r="C19" s="107"/>
      <c r="D19" s="69"/>
      <c r="E19" s="1"/>
      <c r="F19" s="1"/>
      <c r="G19" s="1"/>
      <c r="H19" s="1"/>
      <c r="I19" s="21" t="str">
        <f t="shared" si="3"/>
        <v/>
      </c>
      <c r="J19" s="21" t="str">
        <f t="shared" si="4"/>
        <v/>
      </c>
      <c r="K19" s="21" t="str">
        <f t="shared" si="5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11"/>
      <c r="O19" s="8"/>
      <c r="R19" s="20">
        <f t="shared" si="0"/>
        <v>0</v>
      </c>
      <c r="S19" s="20">
        <f t="shared" si="1"/>
        <v>0</v>
      </c>
      <c r="T19" s="20">
        <f t="shared" si="2"/>
        <v>0</v>
      </c>
    </row>
    <row r="20" spans="1:20" ht="15" customHeight="1" x14ac:dyDescent="0.2">
      <c r="A20" s="1"/>
      <c r="B20" s="1"/>
      <c r="C20" s="107"/>
      <c r="D20" s="69"/>
      <c r="E20" s="1"/>
      <c r="F20" s="1"/>
      <c r="G20" s="1"/>
      <c r="H20" s="1"/>
      <c r="I20" s="21" t="str">
        <f t="shared" si="3"/>
        <v/>
      </c>
      <c r="J20" s="21" t="str">
        <f t="shared" si="4"/>
        <v/>
      </c>
      <c r="K20" s="21" t="str">
        <f t="shared" si="5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11"/>
      <c r="O20" s="8"/>
      <c r="R20" s="20">
        <f t="shared" si="0"/>
        <v>0</v>
      </c>
      <c r="S20" s="20">
        <f t="shared" si="1"/>
        <v>0</v>
      </c>
      <c r="T20" s="20">
        <f t="shared" si="2"/>
        <v>0</v>
      </c>
    </row>
    <row r="21" spans="1:20" ht="15" customHeight="1" x14ac:dyDescent="0.2">
      <c r="A21" s="1"/>
      <c r="B21" s="1"/>
      <c r="C21" s="107"/>
      <c r="D21" s="69"/>
      <c r="E21" s="1"/>
      <c r="F21" s="1"/>
      <c r="G21" s="1"/>
      <c r="H21" s="1"/>
      <c r="I21" s="21" t="str">
        <f t="shared" si="3"/>
        <v/>
      </c>
      <c r="J21" s="21" t="str">
        <f t="shared" si="4"/>
        <v/>
      </c>
      <c r="K21" s="21" t="str">
        <f t="shared" si="5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11"/>
      <c r="R21" s="20">
        <f t="shared" si="0"/>
        <v>0</v>
      </c>
      <c r="S21" s="20">
        <f t="shared" si="1"/>
        <v>0</v>
      </c>
      <c r="T21" s="20">
        <f t="shared" si="2"/>
        <v>0</v>
      </c>
    </row>
    <row r="22" spans="1:20" ht="15" customHeight="1" x14ac:dyDescent="0.2">
      <c r="A22" s="1"/>
      <c r="B22" s="1"/>
      <c r="C22" s="107"/>
      <c r="D22" s="69"/>
      <c r="E22" s="1"/>
      <c r="F22" s="1"/>
      <c r="G22" s="1"/>
      <c r="H22" s="1"/>
      <c r="I22" s="21" t="str">
        <f t="shared" si="3"/>
        <v/>
      </c>
      <c r="J22" s="21" t="str">
        <f t="shared" si="4"/>
        <v/>
      </c>
      <c r="K22" s="21" t="str">
        <f t="shared" si="5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11"/>
      <c r="R22" s="20">
        <f t="shared" si="0"/>
        <v>0</v>
      </c>
      <c r="S22" s="20">
        <f t="shared" si="1"/>
        <v>0</v>
      </c>
      <c r="T22" s="20">
        <f t="shared" si="2"/>
        <v>0</v>
      </c>
    </row>
    <row r="23" spans="1:20" ht="15" customHeight="1" x14ac:dyDescent="0.2">
      <c r="A23" s="1"/>
      <c r="B23" s="1"/>
      <c r="C23" s="107"/>
      <c r="D23" s="69"/>
      <c r="E23" s="1"/>
      <c r="F23" s="1"/>
      <c r="G23" s="1"/>
      <c r="H23" s="1"/>
      <c r="I23" s="21" t="str">
        <f t="shared" si="3"/>
        <v/>
      </c>
      <c r="J23" s="21" t="str">
        <f t="shared" si="4"/>
        <v/>
      </c>
      <c r="K23" s="21" t="str">
        <f t="shared" si="5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11"/>
      <c r="R23" s="20">
        <f t="shared" si="0"/>
        <v>0</v>
      </c>
      <c r="S23" s="20">
        <f t="shared" si="1"/>
        <v>0</v>
      </c>
      <c r="T23" s="20">
        <f t="shared" si="2"/>
        <v>0</v>
      </c>
    </row>
    <row r="24" spans="1:20" ht="15" customHeight="1" x14ac:dyDescent="0.2">
      <c r="A24" s="1"/>
      <c r="B24" s="1"/>
      <c r="C24" s="107"/>
      <c r="D24" s="69"/>
      <c r="E24" s="1"/>
      <c r="F24" s="1"/>
      <c r="G24" s="1"/>
      <c r="H24" s="1"/>
      <c r="I24" s="21" t="str">
        <f t="shared" si="3"/>
        <v/>
      </c>
      <c r="J24" s="21" t="str">
        <f t="shared" si="4"/>
        <v/>
      </c>
      <c r="K24" s="21" t="str">
        <f t="shared" si="5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11"/>
      <c r="R24" s="20">
        <f t="shared" si="0"/>
        <v>0</v>
      </c>
      <c r="S24" s="20">
        <f t="shared" si="1"/>
        <v>0</v>
      </c>
      <c r="T24" s="20">
        <f t="shared" si="2"/>
        <v>0</v>
      </c>
    </row>
    <row r="25" spans="1:20" ht="15" customHeight="1" x14ac:dyDescent="0.2">
      <c r="A25" s="1"/>
      <c r="B25" s="1"/>
      <c r="C25" s="107"/>
      <c r="D25" s="69"/>
      <c r="E25" s="1"/>
      <c r="F25" s="1"/>
      <c r="G25" s="1"/>
      <c r="H25" s="1"/>
      <c r="I25" s="21" t="str">
        <f t="shared" si="3"/>
        <v/>
      </c>
      <c r="J25" s="21" t="str">
        <f t="shared" si="4"/>
        <v/>
      </c>
      <c r="K25" s="21" t="str">
        <f t="shared" si="5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11"/>
      <c r="Q25" s="8"/>
      <c r="R25" s="20">
        <f t="shared" si="0"/>
        <v>0</v>
      </c>
      <c r="S25" s="20">
        <f t="shared" si="1"/>
        <v>0</v>
      </c>
      <c r="T25" s="20">
        <f t="shared" si="2"/>
        <v>0</v>
      </c>
    </row>
    <row r="26" spans="1:20" ht="15" customHeight="1" x14ac:dyDescent="0.2">
      <c r="A26" s="1"/>
      <c r="B26" s="1"/>
      <c r="C26" s="107"/>
      <c r="D26" s="69"/>
      <c r="E26" s="1"/>
      <c r="F26" s="1"/>
      <c r="G26" s="1"/>
      <c r="H26" s="1"/>
      <c r="I26" s="21" t="str">
        <f t="shared" si="3"/>
        <v/>
      </c>
      <c r="J26" s="21" t="str">
        <f t="shared" si="4"/>
        <v/>
      </c>
      <c r="K26" s="21" t="str">
        <f t="shared" si="5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11"/>
      <c r="Q26" s="8"/>
      <c r="R26" s="20">
        <f t="shared" si="0"/>
        <v>0</v>
      </c>
      <c r="S26" s="20">
        <f t="shared" si="1"/>
        <v>0</v>
      </c>
      <c r="T26" s="20">
        <f t="shared" si="2"/>
        <v>0</v>
      </c>
    </row>
    <row r="27" spans="1:20" ht="15" customHeight="1" x14ac:dyDescent="0.2">
      <c r="A27" s="1"/>
      <c r="B27" s="1"/>
      <c r="C27" s="107"/>
      <c r="D27" s="69"/>
      <c r="E27" s="1"/>
      <c r="F27" s="1"/>
      <c r="G27" s="1"/>
      <c r="H27" s="1"/>
      <c r="I27" s="21" t="str">
        <f t="shared" si="3"/>
        <v/>
      </c>
      <c r="J27" s="21" t="str">
        <f t="shared" si="4"/>
        <v/>
      </c>
      <c r="K27" s="21" t="str">
        <f t="shared" si="5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11"/>
      <c r="Q27" s="8"/>
      <c r="R27" s="20">
        <f t="shared" si="0"/>
        <v>0</v>
      </c>
      <c r="S27" s="20">
        <f t="shared" si="1"/>
        <v>0</v>
      </c>
      <c r="T27" s="20">
        <f t="shared" si="2"/>
        <v>0</v>
      </c>
    </row>
    <row r="28" spans="1:20" ht="15" customHeight="1" x14ac:dyDescent="0.2">
      <c r="A28" s="1"/>
      <c r="B28" s="1"/>
      <c r="C28" s="107"/>
      <c r="D28" s="69"/>
      <c r="E28" s="1"/>
      <c r="F28" s="1"/>
      <c r="G28" s="1"/>
      <c r="H28" s="1"/>
      <c r="I28" s="21" t="str">
        <f t="shared" si="3"/>
        <v/>
      </c>
      <c r="J28" s="21" t="str">
        <f t="shared" si="4"/>
        <v/>
      </c>
      <c r="K28" s="21" t="str">
        <f t="shared" si="5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11"/>
      <c r="Q28" s="8"/>
      <c r="R28" s="20">
        <f t="shared" si="0"/>
        <v>0</v>
      </c>
      <c r="S28" s="20">
        <f t="shared" si="1"/>
        <v>0</v>
      </c>
      <c r="T28" s="20">
        <f t="shared" si="2"/>
        <v>0</v>
      </c>
    </row>
    <row r="29" spans="1:20" ht="15" customHeight="1" x14ac:dyDescent="0.2">
      <c r="A29" s="1"/>
      <c r="B29" s="1"/>
      <c r="C29" s="107"/>
      <c r="D29" s="69"/>
      <c r="E29" s="1"/>
      <c r="F29" s="1"/>
      <c r="G29" s="1"/>
      <c r="H29" s="1"/>
      <c r="I29" s="21" t="str">
        <f t="shared" si="3"/>
        <v/>
      </c>
      <c r="J29" s="21" t="str">
        <f t="shared" si="4"/>
        <v/>
      </c>
      <c r="K29" s="21" t="str">
        <f t="shared" si="5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11"/>
      <c r="Q29" s="8"/>
      <c r="R29" s="20">
        <f t="shared" si="0"/>
        <v>0</v>
      </c>
      <c r="S29" s="20">
        <f t="shared" si="1"/>
        <v>0</v>
      </c>
      <c r="T29" s="20">
        <f t="shared" si="2"/>
        <v>0</v>
      </c>
    </row>
    <row r="30" spans="1:20" ht="15" customHeight="1" x14ac:dyDescent="0.2">
      <c r="A30" s="1"/>
      <c r="B30" s="1"/>
      <c r="C30" s="107"/>
      <c r="D30" s="69"/>
      <c r="E30" s="1"/>
      <c r="F30" s="1"/>
      <c r="G30" s="1"/>
      <c r="H30" s="1"/>
      <c r="I30" s="21" t="str">
        <f t="shared" si="3"/>
        <v/>
      </c>
      <c r="J30" s="21" t="str">
        <f t="shared" si="4"/>
        <v/>
      </c>
      <c r="K30" s="21" t="str">
        <f t="shared" si="5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11"/>
      <c r="Q30" s="8"/>
      <c r="R30" s="20">
        <f t="shared" si="0"/>
        <v>0</v>
      </c>
      <c r="S30" s="20">
        <f t="shared" si="1"/>
        <v>0</v>
      </c>
      <c r="T30" s="20">
        <f t="shared" si="2"/>
        <v>0</v>
      </c>
    </row>
    <row r="31" spans="1:20" ht="15" customHeight="1" x14ac:dyDescent="0.2">
      <c r="A31" s="1"/>
      <c r="B31" s="1"/>
      <c r="C31" s="107"/>
      <c r="D31" s="69"/>
      <c r="E31" s="1"/>
      <c r="F31" s="1"/>
      <c r="G31" s="1"/>
      <c r="H31" s="1"/>
      <c r="I31" s="21" t="str">
        <f t="shared" si="3"/>
        <v/>
      </c>
      <c r="J31" s="21" t="str">
        <f t="shared" si="4"/>
        <v/>
      </c>
      <c r="K31" s="21" t="str">
        <f t="shared" si="5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11"/>
      <c r="Q31" s="8"/>
      <c r="R31" s="20">
        <f t="shared" si="0"/>
        <v>0</v>
      </c>
      <c r="S31" s="20">
        <f t="shared" si="1"/>
        <v>0</v>
      </c>
      <c r="T31" s="20">
        <f t="shared" si="2"/>
        <v>0</v>
      </c>
    </row>
    <row r="32" spans="1:20" ht="15" customHeight="1" x14ac:dyDescent="0.2">
      <c r="A32" s="1"/>
      <c r="B32" s="1"/>
      <c r="C32" s="107"/>
      <c r="D32" s="69"/>
      <c r="E32" s="1"/>
      <c r="F32" s="1"/>
      <c r="G32" s="1"/>
      <c r="H32" s="1"/>
      <c r="I32" s="21" t="str">
        <f t="shared" si="3"/>
        <v/>
      </c>
      <c r="J32" s="21" t="str">
        <f t="shared" si="4"/>
        <v/>
      </c>
      <c r="K32" s="21" t="str">
        <f t="shared" si="5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11"/>
      <c r="Q32" s="8"/>
      <c r="R32" s="20">
        <f t="shared" si="0"/>
        <v>0</v>
      </c>
      <c r="S32" s="20">
        <f t="shared" si="1"/>
        <v>0</v>
      </c>
      <c r="T32" s="20">
        <f t="shared" si="2"/>
        <v>0</v>
      </c>
    </row>
    <row r="33" spans="1:20" ht="15" customHeight="1" x14ac:dyDescent="0.2">
      <c r="A33" s="1"/>
      <c r="B33" s="1"/>
      <c r="C33" s="107"/>
      <c r="D33" s="69"/>
      <c r="E33" s="1"/>
      <c r="F33" s="1"/>
      <c r="G33" s="1"/>
      <c r="H33" s="1"/>
      <c r="I33" s="21" t="str">
        <f t="shared" si="3"/>
        <v/>
      </c>
      <c r="J33" s="21" t="str">
        <f t="shared" si="4"/>
        <v/>
      </c>
      <c r="K33" s="21" t="str">
        <f t="shared" si="5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11"/>
      <c r="Q33" s="8"/>
      <c r="R33" s="20">
        <f t="shared" si="0"/>
        <v>0</v>
      </c>
      <c r="S33" s="20">
        <f t="shared" si="1"/>
        <v>0</v>
      </c>
      <c r="T33" s="20">
        <f t="shared" si="2"/>
        <v>0</v>
      </c>
    </row>
    <row r="34" spans="1:20" ht="15" customHeight="1" x14ac:dyDescent="0.2">
      <c r="A34" s="1"/>
      <c r="B34" s="1"/>
      <c r="C34" s="107"/>
      <c r="D34" s="69"/>
      <c r="E34" s="1"/>
      <c r="F34" s="1"/>
      <c r="G34" s="1"/>
      <c r="H34" s="1"/>
      <c r="I34" s="21" t="str">
        <f t="shared" si="3"/>
        <v/>
      </c>
      <c r="J34" s="21" t="str">
        <f t="shared" si="4"/>
        <v/>
      </c>
      <c r="K34" s="21" t="str">
        <f t="shared" si="5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11"/>
      <c r="Q34" s="8"/>
      <c r="R34" s="20">
        <f t="shared" si="0"/>
        <v>0</v>
      </c>
      <c r="S34" s="20">
        <f t="shared" si="1"/>
        <v>0</v>
      </c>
      <c r="T34" s="20">
        <f t="shared" si="2"/>
        <v>0</v>
      </c>
    </row>
    <row r="35" spans="1:20" ht="15" customHeight="1" x14ac:dyDescent="0.2">
      <c r="A35" s="1"/>
      <c r="B35" s="1"/>
      <c r="C35" s="107"/>
      <c r="D35" s="69"/>
      <c r="E35" s="1"/>
      <c r="F35" s="1"/>
      <c r="G35" s="1"/>
      <c r="H35" s="1"/>
      <c r="I35" s="21" t="str">
        <f t="shared" si="3"/>
        <v/>
      </c>
      <c r="J35" s="21" t="str">
        <f t="shared" si="4"/>
        <v/>
      </c>
      <c r="K35" s="21" t="str">
        <f t="shared" si="5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11"/>
      <c r="Q35" s="8"/>
      <c r="R35" s="20">
        <f t="shared" si="0"/>
        <v>0</v>
      </c>
      <c r="S35" s="20">
        <f t="shared" si="1"/>
        <v>0</v>
      </c>
      <c r="T35" s="20">
        <f t="shared" si="2"/>
        <v>0</v>
      </c>
    </row>
    <row r="36" spans="1:20" ht="15" customHeight="1" x14ac:dyDescent="0.2">
      <c r="A36" s="1"/>
      <c r="B36" s="1"/>
      <c r="C36" s="107"/>
      <c r="D36" s="69"/>
      <c r="E36" s="1"/>
      <c r="F36" s="1"/>
      <c r="G36" s="1"/>
      <c r="H36" s="1"/>
      <c r="I36" s="21" t="str">
        <f t="shared" si="3"/>
        <v/>
      </c>
      <c r="J36" s="21" t="str">
        <f t="shared" si="4"/>
        <v/>
      </c>
      <c r="K36" s="21" t="str">
        <f t="shared" si="5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11"/>
      <c r="Q36" s="8"/>
      <c r="R36" s="20">
        <f t="shared" si="0"/>
        <v>0</v>
      </c>
      <c r="S36" s="20">
        <f t="shared" si="1"/>
        <v>0</v>
      </c>
      <c r="T36" s="20">
        <f t="shared" si="2"/>
        <v>0</v>
      </c>
    </row>
    <row r="37" spans="1:20" ht="15" customHeight="1" x14ac:dyDescent="0.2">
      <c r="A37" s="1"/>
      <c r="B37" s="1"/>
      <c r="C37" s="107"/>
      <c r="D37" s="69"/>
      <c r="E37" s="1"/>
      <c r="F37" s="1"/>
      <c r="G37" s="1"/>
      <c r="H37" s="1"/>
      <c r="I37" s="21" t="str">
        <f t="shared" si="3"/>
        <v/>
      </c>
      <c r="J37" s="21" t="str">
        <f t="shared" si="4"/>
        <v/>
      </c>
      <c r="K37" s="21" t="str">
        <f t="shared" si="5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11"/>
      <c r="Q37" s="8"/>
      <c r="R37" s="20">
        <f t="shared" si="0"/>
        <v>0</v>
      </c>
      <c r="S37" s="20">
        <f t="shared" si="1"/>
        <v>0</v>
      </c>
      <c r="T37" s="20">
        <f t="shared" si="2"/>
        <v>0</v>
      </c>
    </row>
    <row r="38" spans="1:20" ht="15" customHeight="1" x14ac:dyDescent="0.2">
      <c r="A38" s="1"/>
      <c r="B38" s="1"/>
      <c r="C38" s="107"/>
      <c r="D38" s="69"/>
      <c r="E38" s="1"/>
      <c r="F38" s="1"/>
      <c r="G38" s="1"/>
      <c r="H38" s="1"/>
      <c r="I38" s="21" t="str">
        <f t="shared" si="3"/>
        <v/>
      </c>
      <c r="J38" s="21" t="str">
        <f t="shared" si="4"/>
        <v/>
      </c>
      <c r="K38" s="21" t="str">
        <f t="shared" si="5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11"/>
      <c r="Q38" s="8"/>
      <c r="R38" s="20">
        <f t="shared" si="0"/>
        <v>0</v>
      </c>
      <c r="S38" s="20">
        <f t="shared" si="1"/>
        <v>0</v>
      </c>
      <c r="T38" s="20">
        <f t="shared" si="2"/>
        <v>0</v>
      </c>
    </row>
    <row r="39" spans="1:20" ht="15" customHeight="1" x14ac:dyDescent="0.2">
      <c r="A39" s="1"/>
      <c r="B39" s="1"/>
      <c r="C39" s="107"/>
      <c r="D39" s="69"/>
      <c r="E39" s="1"/>
      <c r="F39" s="1"/>
      <c r="G39" s="1"/>
      <c r="H39" s="1"/>
      <c r="I39" s="21" t="str">
        <f t="shared" si="3"/>
        <v/>
      </c>
      <c r="J39" s="21" t="str">
        <f t="shared" si="4"/>
        <v/>
      </c>
      <c r="K39" s="21" t="str">
        <f t="shared" si="5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11"/>
      <c r="Q39" s="8"/>
      <c r="R39" s="20">
        <f t="shared" si="0"/>
        <v>0</v>
      </c>
      <c r="S39" s="20">
        <f t="shared" si="1"/>
        <v>0</v>
      </c>
      <c r="T39" s="20">
        <f t="shared" si="2"/>
        <v>0</v>
      </c>
    </row>
    <row r="40" spans="1:20" ht="15" customHeight="1" x14ac:dyDescent="0.2">
      <c r="A40" s="1"/>
      <c r="B40" s="1"/>
      <c r="C40" s="107"/>
      <c r="D40" s="69"/>
      <c r="E40" s="1"/>
      <c r="F40" s="1"/>
      <c r="G40" s="1"/>
      <c r="H40" s="1"/>
      <c r="I40" s="21" t="str">
        <f t="shared" si="3"/>
        <v/>
      </c>
      <c r="J40" s="21" t="str">
        <f t="shared" si="4"/>
        <v/>
      </c>
      <c r="K40" s="21" t="str">
        <f t="shared" si="5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11"/>
      <c r="Q40" s="8"/>
      <c r="R40" s="20">
        <f t="shared" si="0"/>
        <v>0</v>
      </c>
      <c r="S40" s="20">
        <f t="shared" si="1"/>
        <v>0</v>
      </c>
      <c r="T40" s="20">
        <f t="shared" si="2"/>
        <v>0</v>
      </c>
    </row>
    <row r="41" spans="1:20" ht="15" customHeight="1" x14ac:dyDescent="0.2">
      <c r="A41" s="1"/>
      <c r="B41" s="1"/>
      <c r="C41" s="107"/>
      <c r="D41" s="69"/>
      <c r="E41" s="1"/>
      <c r="F41" s="1"/>
      <c r="G41" s="1"/>
      <c r="H41" s="1"/>
      <c r="I41" s="21" t="str">
        <f t="shared" si="3"/>
        <v/>
      </c>
      <c r="J41" s="21" t="str">
        <f t="shared" si="4"/>
        <v/>
      </c>
      <c r="K41" s="21" t="str">
        <f t="shared" si="5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11"/>
      <c r="Q41" s="8"/>
      <c r="R41" s="20">
        <f t="shared" si="0"/>
        <v>0</v>
      </c>
      <c r="S41" s="20">
        <f t="shared" si="1"/>
        <v>0</v>
      </c>
      <c r="T41" s="20">
        <f t="shared" si="2"/>
        <v>0</v>
      </c>
    </row>
    <row r="42" spans="1:20" ht="15" customHeight="1" x14ac:dyDescent="0.2">
      <c r="A42" s="1"/>
      <c r="B42" s="1"/>
      <c r="C42" s="107"/>
      <c r="D42" s="69"/>
      <c r="E42" s="1"/>
      <c r="F42" s="1"/>
      <c r="G42" s="1"/>
      <c r="H42" s="1"/>
      <c r="I42" s="21" t="str">
        <f t="shared" si="3"/>
        <v/>
      </c>
      <c r="J42" s="21" t="str">
        <f t="shared" si="4"/>
        <v/>
      </c>
      <c r="K42" s="21" t="str">
        <f t="shared" si="5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11"/>
      <c r="Q42" s="8"/>
      <c r="R42" s="20">
        <f t="shared" si="0"/>
        <v>0</v>
      </c>
      <c r="S42" s="20">
        <f t="shared" si="1"/>
        <v>0</v>
      </c>
      <c r="T42" s="20">
        <f t="shared" si="2"/>
        <v>0</v>
      </c>
    </row>
    <row r="43" spans="1:20" ht="15" customHeight="1" x14ac:dyDescent="0.2">
      <c r="A43" s="1"/>
      <c r="B43" s="1"/>
      <c r="C43" s="107"/>
      <c r="D43" s="69"/>
      <c r="E43" s="1"/>
      <c r="F43" s="1"/>
      <c r="G43" s="1"/>
      <c r="H43" s="1"/>
      <c r="I43" s="21" t="str">
        <f t="shared" si="3"/>
        <v/>
      </c>
      <c r="J43" s="21" t="str">
        <f t="shared" si="4"/>
        <v/>
      </c>
      <c r="K43" s="21" t="str">
        <f t="shared" si="5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11"/>
      <c r="Q43" s="8"/>
      <c r="R43" s="20">
        <f t="shared" si="0"/>
        <v>0</v>
      </c>
      <c r="S43" s="20">
        <f t="shared" si="1"/>
        <v>0</v>
      </c>
      <c r="T43" s="20">
        <f t="shared" si="2"/>
        <v>0</v>
      </c>
    </row>
    <row r="44" spans="1:20" ht="15" customHeight="1" x14ac:dyDescent="0.2">
      <c r="A44" s="1"/>
      <c r="B44" s="1"/>
      <c r="C44" s="107"/>
      <c r="D44" s="69"/>
      <c r="E44" s="1"/>
      <c r="F44" s="1"/>
      <c r="G44" s="1"/>
      <c r="H44" s="1"/>
      <c r="I44" s="21" t="str">
        <f t="shared" si="3"/>
        <v/>
      </c>
      <c r="J44" s="21" t="str">
        <f t="shared" si="4"/>
        <v/>
      </c>
      <c r="K44" s="21" t="str">
        <f t="shared" si="5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11"/>
      <c r="Q44" s="8"/>
      <c r="R44" s="20">
        <f t="shared" si="0"/>
        <v>0</v>
      </c>
      <c r="S44" s="20">
        <f t="shared" si="1"/>
        <v>0</v>
      </c>
      <c r="T44" s="20">
        <f t="shared" si="2"/>
        <v>0</v>
      </c>
    </row>
    <row r="45" spans="1:20" ht="15" customHeight="1" x14ac:dyDescent="0.2">
      <c r="A45" s="1"/>
      <c r="B45" s="1"/>
      <c r="C45" s="107"/>
      <c r="D45" s="69"/>
      <c r="E45" s="1"/>
      <c r="F45" s="1"/>
      <c r="G45" s="1"/>
      <c r="H45" s="1"/>
      <c r="I45" s="21" t="str">
        <f t="shared" si="3"/>
        <v/>
      </c>
      <c r="J45" s="21" t="str">
        <f t="shared" si="4"/>
        <v/>
      </c>
      <c r="K45" s="21" t="str">
        <f t="shared" si="5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11"/>
      <c r="Q45" s="8"/>
      <c r="R45" s="20">
        <f t="shared" si="0"/>
        <v>0</v>
      </c>
      <c r="S45" s="20">
        <f t="shared" si="1"/>
        <v>0</v>
      </c>
      <c r="T45" s="20">
        <f t="shared" si="2"/>
        <v>0</v>
      </c>
    </row>
    <row r="46" spans="1:20" ht="15" customHeight="1" x14ac:dyDescent="0.2">
      <c r="A46" s="1"/>
      <c r="B46" s="1"/>
      <c r="C46" s="107"/>
      <c r="D46" s="69"/>
      <c r="E46" s="1"/>
      <c r="F46" s="1"/>
      <c r="G46" s="1"/>
      <c r="H46" s="1"/>
      <c r="I46" s="21" t="str">
        <f t="shared" si="3"/>
        <v/>
      </c>
      <c r="J46" s="21" t="str">
        <f t="shared" si="4"/>
        <v/>
      </c>
      <c r="K46" s="21" t="str">
        <f t="shared" si="5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11"/>
      <c r="Q46" s="8"/>
      <c r="R46" s="20">
        <f t="shared" si="0"/>
        <v>0</v>
      </c>
      <c r="S46" s="20">
        <f t="shared" si="1"/>
        <v>0</v>
      </c>
      <c r="T46" s="20">
        <f t="shared" si="2"/>
        <v>0</v>
      </c>
    </row>
    <row r="47" spans="1:20" ht="15" customHeight="1" x14ac:dyDescent="0.2">
      <c r="A47" s="1"/>
      <c r="B47" s="1"/>
      <c r="C47" s="107"/>
      <c r="D47" s="69"/>
      <c r="E47" s="1"/>
      <c r="F47" s="1"/>
      <c r="G47" s="1"/>
      <c r="H47" s="1"/>
      <c r="I47" s="21" t="str">
        <f t="shared" si="3"/>
        <v/>
      </c>
      <c r="J47" s="21" t="str">
        <f t="shared" si="4"/>
        <v/>
      </c>
      <c r="K47" s="21" t="str">
        <f t="shared" si="5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11"/>
      <c r="Q47" s="8"/>
      <c r="R47" s="20">
        <f t="shared" si="0"/>
        <v>0</v>
      </c>
      <c r="S47" s="20">
        <f t="shared" si="1"/>
        <v>0</v>
      </c>
      <c r="T47" s="20">
        <f t="shared" si="2"/>
        <v>0</v>
      </c>
    </row>
    <row r="48" spans="1:20" ht="15" customHeight="1" x14ac:dyDescent="0.2">
      <c r="A48" s="1"/>
      <c r="B48" s="1"/>
      <c r="C48" s="107"/>
      <c r="D48" s="69"/>
      <c r="E48" s="1"/>
      <c r="F48" s="1"/>
      <c r="G48" s="1"/>
      <c r="H48" s="1"/>
      <c r="I48" s="21" t="str">
        <f t="shared" si="3"/>
        <v/>
      </c>
      <c r="J48" s="21" t="str">
        <f t="shared" si="4"/>
        <v/>
      </c>
      <c r="K48" s="21" t="str">
        <f t="shared" si="5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11"/>
      <c r="Q48" s="8"/>
      <c r="R48" s="20">
        <f t="shared" si="0"/>
        <v>0</v>
      </c>
      <c r="S48" s="20">
        <f t="shared" si="1"/>
        <v>0</v>
      </c>
      <c r="T48" s="20">
        <f t="shared" si="2"/>
        <v>0</v>
      </c>
    </row>
    <row r="49" spans="1:20" ht="15" customHeight="1" x14ac:dyDescent="0.2">
      <c r="A49" s="1"/>
      <c r="B49" s="1"/>
      <c r="C49" s="107"/>
      <c r="D49" s="69"/>
      <c r="E49" s="1"/>
      <c r="F49" s="1"/>
      <c r="G49" s="1"/>
      <c r="H49" s="1"/>
      <c r="I49" s="21" t="str">
        <f t="shared" si="3"/>
        <v/>
      </c>
      <c r="J49" s="21" t="str">
        <f t="shared" si="4"/>
        <v/>
      </c>
      <c r="K49" s="21" t="str">
        <f t="shared" si="5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11"/>
      <c r="Q49" s="8"/>
      <c r="R49" s="20">
        <f t="shared" si="0"/>
        <v>0</v>
      </c>
      <c r="S49" s="20">
        <f t="shared" si="1"/>
        <v>0</v>
      </c>
      <c r="T49" s="20">
        <f t="shared" si="2"/>
        <v>0</v>
      </c>
    </row>
    <row r="50" spans="1:20" ht="15" customHeight="1" x14ac:dyDescent="0.2">
      <c r="A50" s="1"/>
      <c r="B50" s="1"/>
      <c r="C50" s="107"/>
      <c r="D50" s="69"/>
      <c r="E50" s="1"/>
      <c r="F50" s="1"/>
      <c r="G50" s="1"/>
      <c r="H50" s="1"/>
      <c r="I50" s="21" t="str">
        <f t="shared" si="3"/>
        <v/>
      </c>
      <c r="J50" s="21" t="str">
        <f t="shared" si="4"/>
        <v/>
      </c>
      <c r="K50" s="21" t="str">
        <f t="shared" si="5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11"/>
      <c r="Q50" s="8"/>
      <c r="R50" s="20">
        <f t="shared" si="0"/>
        <v>0</v>
      </c>
      <c r="S50" s="20">
        <f t="shared" si="1"/>
        <v>0</v>
      </c>
      <c r="T50" s="20">
        <f t="shared" si="2"/>
        <v>0</v>
      </c>
    </row>
    <row r="51" spans="1:20" ht="15" customHeight="1" x14ac:dyDescent="0.2">
      <c r="A51" s="1"/>
      <c r="B51" s="1"/>
      <c r="C51" s="107"/>
      <c r="D51" s="69"/>
      <c r="E51" s="1"/>
      <c r="F51" s="1"/>
      <c r="G51" s="1"/>
      <c r="H51" s="1"/>
      <c r="I51" s="21" t="str">
        <f t="shared" si="3"/>
        <v/>
      </c>
      <c r="J51" s="21" t="str">
        <f t="shared" si="4"/>
        <v/>
      </c>
      <c r="K51" s="21" t="str">
        <f t="shared" si="5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11"/>
      <c r="Q51" s="8"/>
      <c r="R51" s="20">
        <f t="shared" si="0"/>
        <v>0</v>
      </c>
      <c r="S51" s="20">
        <f t="shared" si="1"/>
        <v>0</v>
      </c>
      <c r="T51" s="20">
        <f t="shared" si="2"/>
        <v>0</v>
      </c>
    </row>
    <row r="52" spans="1:20" ht="15" customHeight="1" x14ac:dyDescent="0.2">
      <c r="A52" s="1"/>
      <c r="B52" s="1"/>
      <c r="C52" s="107"/>
      <c r="D52" s="69"/>
      <c r="E52" s="1"/>
      <c r="F52" s="1"/>
      <c r="G52" s="1"/>
      <c r="H52" s="1"/>
      <c r="I52" s="21" t="str">
        <f t="shared" si="3"/>
        <v/>
      </c>
      <c r="J52" s="21" t="str">
        <f t="shared" si="4"/>
        <v/>
      </c>
      <c r="K52" s="21" t="str">
        <f t="shared" si="5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11"/>
      <c r="Q52" s="8"/>
      <c r="R52" s="20">
        <f t="shared" si="0"/>
        <v>0</v>
      </c>
      <c r="S52" s="20">
        <f t="shared" si="1"/>
        <v>0</v>
      </c>
      <c r="T52" s="20">
        <f t="shared" si="2"/>
        <v>0</v>
      </c>
    </row>
    <row r="53" spans="1:20" ht="15" customHeight="1" x14ac:dyDescent="0.2">
      <c r="A53" s="1"/>
      <c r="B53" s="1"/>
      <c r="C53" s="107"/>
      <c r="D53" s="69"/>
      <c r="E53" s="1"/>
      <c r="F53" s="1"/>
      <c r="G53" s="1"/>
      <c r="H53" s="1"/>
      <c r="I53" s="21" t="str">
        <f t="shared" si="3"/>
        <v/>
      </c>
      <c r="J53" s="21" t="str">
        <f t="shared" si="4"/>
        <v/>
      </c>
      <c r="K53" s="21" t="str">
        <f t="shared" si="5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11"/>
      <c r="Q53" s="8"/>
      <c r="R53" s="20">
        <f t="shared" si="0"/>
        <v>0</v>
      </c>
      <c r="S53" s="20">
        <f t="shared" si="1"/>
        <v>0</v>
      </c>
      <c r="T53" s="20">
        <f t="shared" si="2"/>
        <v>0</v>
      </c>
    </row>
    <row r="54" spans="1:20" ht="15" customHeight="1" x14ac:dyDescent="0.2">
      <c r="A54" s="1"/>
      <c r="B54" s="1"/>
      <c r="C54" s="107"/>
      <c r="D54" s="69"/>
      <c r="E54" s="1"/>
      <c r="F54" s="1"/>
      <c r="G54" s="1"/>
      <c r="H54" s="1"/>
      <c r="I54" s="21" t="str">
        <f t="shared" si="3"/>
        <v/>
      </c>
      <c r="J54" s="21" t="str">
        <f t="shared" si="4"/>
        <v/>
      </c>
      <c r="K54" s="21" t="str">
        <f t="shared" si="5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11"/>
      <c r="Q54" s="8"/>
      <c r="R54" s="20">
        <f t="shared" si="0"/>
        <v>0</v>
      </c>
      <c r="S54" s="20">
        <f t="shared" si="1"/>
        <v>0</v>
      </c>
      <c r="T54" s="20">
        <f t="shared" si="2"/>
        <v>0</v>
      </c>
    </row>
    <row r="55" spans="1:20" ht="15" customHeight="1" x14ac:dyDescent="0.2">
      <c r="A55" s="1"/>
      <c r="B55" s="1"/>
      <c r="C55" s="107"/>
      <c r="D55" s="69"/>
      <c r="E55" s="1"/>
      <c r="F55" s="1"/>
      <c r="G55" s="1"/>
      <c r="H55" s="1"/>
      <c r="I55" s="21" t="str">
        <f t="shared" si="3"/>
        <v/>
      </c>
      <c r="J55" s="21" t="str">
        <f t="shared" si="4"/>
        <v/>
      </c>
      <c r="K55" s="21" t="str">
        <f t="shared" si="5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11"/>
      <c r="Q55" s="8"/>
      <c r="R55" s="20">
        <f t="shared" si="0"/>
        <v>0</v>
      </c>
      <c r="S55" s="20">
        <f t="shared" si="1"/>
        <v>0</v>
      </c>
      <c r="T55" s="20">
        <f t="shared" si="2"/>
        <v>0</v>
      </c>
    </row>
    <row r="56" spans="1:20" ht="15" customHeight="1" x14ac:dyDescent="0.2">
      <c r="A56" s="1"/>
      <c r="B56" s="1"/>
      <c r="C56" s="107"/>
      <c r="D56" s="69"/>
      <c r="E56" s="1"/>
      <c r="F56" s="1"/>
      <c r="G56" s="1"/>
      <c r="H56" s="1"/>
      <c r="I56" s="21" t="str">
        <f t="shared" si="3"/>
        <v/>
      </c>
      <c r="J56" s="21" t="str">
        <f t="shared" si="4"/>
        <v/>
      </c>
      <c r="K56" s="21" t="str">
        <f t="shared" si="5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11"/>
      <c r="Q56" s="8"/>
      <c r="R56" s="20">
        <f t="shared" si="0"/>
        <v>0</v>
      </c>
      <c r="S56" s="20">
        <f t="shared" si="1"/>
        <v>0</v>
      </c>
      <c r="T56" s="20">
        <f t="shared" si="2"/>
        <v>0</v>
      </c>
    </row>
    <row r="57" spans="1:20" ht="15" customHeight="1" x14ac:dyDescent="0.2">
      <c r="A57" s="1"/>
      <c r="B57" s="1"/>
      <c r="C57" s="107"/>
      <c r="D57" s="69"/>
      <c r="E57" s="1"/>
      <c r="F57" s="1"/>
      <c r="G57" s="1"/>
      <c r="H57" s="1"/>
      <c r="I57" s="21" t="str">
        <f t="shared" si="3"/>
        <v/>
      </c>
      <c r="J57" s="21" t="str">
        <f t="shared" si="4"/>
        <v/>
      </c>
      <c r="K57" s="21" t="str">
        <f t="shared" si="5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11"/>
      <c r="Q57" s="8"/>
      <c r="R57" s="20">
        <f t="shared" si="0"/>
        <v>0</v>
      </c>
      <c r="S57" s="20">
        <f t="shared" si="1"/>
        <v>0</v>
      </c>
      <c r="T57" s="20">
        <f t="shared" si="2"/>
        <v>0</v>
      </c>
    </row>
    <row r="58" spans="1:20" ht="15" customHeight="1" x14ac:dyDescent="0.2">
      <c r="A58" s="1"/>
      <c r="B58" s="1"/>
      <c r="C58" s="107"/>
      <c r="D58" s="69"/>
      <c r="E58" s="1"/>
      <c r="F58" s="1"/>
      <c r="G58" s="1"/>
      <c r="H58" s="1"/>
      <c r="I58" s="21" t="str">
        <f t="shared" si="3"/>
        <v/>
      </c>
      <c r="J58" s="21" t="str">
        <f t="shared" si="4"/>
        <v/>
      </c>
      <c r="K58" s="21" t="str">
        <f t="shared" si="5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11"/>
      <c r="Q58" s="8"/>
      <c r="R58" s="20">
        <f t="shared" si="0"/>
        <v>0</v>
      </c>
      <c r="S58" s="20">
        <f t="shared" si="1"/>
        <v>0</v>
      </c>
      <c r="T58" s="20">
        <f t="shared" si="2"/>
        <v>0</v>
      </c>
    </row>
    <row r="59" spans="1:20" ht="15" customHeight="1" x14ac:dyDescent="0.2">
      <c r="A59" s="1"/>
      <c r="B59" s="1"/>
      <c r="C59" s="107"/>
      <c r="D59" s="69"/>
      <c r="E59" s="1"/>
      <c r="F59" s="1"/>
      <c r="G59" s="1"/>
      <c r="H59" s="1"/>
      <c r="I59" s="21" t="str">
        <f t="shared" si="3"/>
        <v/>
      </c>
      <c r="J59" s="21" t="str">
        <f t="shared" si="4"/>
        <v/>
      </c>
      <c r="K59" s="21" t="str">
        <f t="shared" si="5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11"/>
      <c r="Q59" s="8"/>
      <c r="R59" s="20">
        <f t="shared" si="0"/>
        <v>0</v>
      </c>
      <c r="S59" s="20">
        <f t="shared" si="1"/>
        <v>0</v>
      </c>
      <c r="T59" s="20">
        <f t="shared" si="2"/>
        <v>0</v>
      </c>
    </row>
    <row r="60" spans="1:20" ht="15" customHeight="1" x14ac:dyDescent="0.2">
      <c r="A60" s="1"/>
      <c r="B60" s="1"/>
      <c r="C60" s="107"/>
      <c r="D60" s="69"/>
      <c r="E60" s="1"/>
      <c r="F60" s="1"/>
      <c r="G60" s="1"/>
      <c r="H60" s="1"/>
      <c r="I60" s="21" t="str">
        <f t="shared" si="3"/>
        <v/>
      </c>
      <c r="J60" s="21" t="str">
        <f t="shared" si="4"/>
        <v/>
      </c>
      <c r="K60" s="21" t="str">
        <f t="shared" si="5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11"/>
      <c r="Q60" s="8"/>
      <c r="R60" s="20">
        <f t="shared" si="0"/>
        <v>0</v>
      </c>
      <c r="S60" s="20">
        <f t="shared" si="1"/>
        <v>0</v>
      </c>
      <c r="T60" s="20">
        <f t="shared" si="2"/>
        <v>0</v>
      </c>
    </row>
    <row r="61" spans="1:20" ht="15" customHeight="1" x14ac:dyDescent="0.2">
      <c r="A61" s="1"/>
      <c r="B61" s="1"/>
      <c r="C61" s="107"/>
      <c r="D61" s="69"/>
      <c r="E61" s="1"/>
      <c r="F61" s="1"/>
      <c r="G61" s="1"/>
      <c r="H61" s="1"/>
      <c r="I61" s="21" t="str">
        <f t="shared" si="3"/>
        <v/>
      </c>
      <c r="J61" s="21" t="str">
        <f t="shared" si="4"/>
        <v/>
      </c>
      <c r="K61" s="21" t="str">
        <f t="shared" si="5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11"/>
      <c r="Q61" s="8"/>
      <c r="R61" s="20">
        <f t="shared" si="0"/>
        <v>0</v>
      </c>
      <c r="S61" s="20">
        <f t="shared" si="1"/>
        <v>0</v>
      </c>
      <c r="T61" s="20">
        <f t="shared" si="2"/>
        <v>0</v>
      </c>
    </row>
    <row r="62" spans="1:20" ht="15" customHeight="1" x14ac:dyDescent="0.2">
      <c r="A62" s="1"/>
      <c r="B62" s="1"/>
      <c r="C62" s="107"/>
      <c r="D62" s="69"/>
      <c r="E62" s="1"/>
      <c r="F62" s="1"/>
      <c r="G62" s="1"/>
      <c r="H62" s="1"/>
      <c r="I62" s="21" t="str">
        <f t="shared" si="3"/>
        <v/>
      </c>
      <c r="J62" s="21" t="str">
        <f t="shared" si="4"/>
        <v/>
      </c>
      <c r="K62" s="21" t="str">
        <f t="shared" si="5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11"/>
      <c r="Q62" s="8"/>
      <c r="R62" s="20">
        <f t="shared" si="0"/>
        <v>0</v>
      </c>
      <c r="S62" s="20">
        <f t="shared" si="1"/>
        <v>0</v>
      </c>
      <c r="T62" s="20">
        <f t="shared" si="2"/>
        <v>0</v>
      </c>
    </row>
    <row r="63" spans="1:20" ht="15" customHeight="1" x14ac:dyDescent="0.2">
      <c r="A63" s="1"/>
      <c r="B63" s="1"/>
      <c r="C63" s="107"/>
      <c r="D63" s="69"/>
      <c r="E63" s="1"/>
      <c r="F63" s="1"/>
      <c r="G63" s="1"/>
      <c r="H63" s="1"/>
      <c r="I63" s="21" t="str">
        <f t="shared" si="3"/>
        <v/>
      </c>
      <c r="J63" s="21" t="str">
        <f t="shared" si="4"/>
        <v/>
      </c>
      <c r="K63" s="21" t="str">
        <f t="shared" si="5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11"/>
      <c r="Q63" s="8"/>
      <c r="R63" s="20">
        <f t="shared" si="0"/>
        <v>0</v>
      </c>
      <c r="S63" s="20">
        <f t="shared" si="1"/>
        <v>0</v>
      </c>
      <c r="T63" s="20">
        <f t="shared" si="2"/>
        <v>0</v>
      </c>
    </row>
    <row r="64" spans="1:20" ht="15" customHeight="1" x14ac:dyDescent="0.2">
      <c r="A64" s="1"/>
      <c r="B64" s="1"/>
      <c r="C64" s="107"/>
      <c r="D64" s="69"/>
      <c r="E64" s="1"/>
      <c r="F64" s="1"/>
      <c r="G64" s="1"/>
      <c r="H64" s="1"/>
      <c r="I64" s="21" t="str">
        <f t="shared" si="3"/>
        <v/>
      </c>
      <c r="J64" s="21" t="str">
        <f t="shared" si="4"/>
        <v/>
      </c>
      <c r="K64" s="21" t="str">
        <f t="shared" si="5"/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11"/>
      <c r="Q64" s="8"/>
      <c r="R64" s="20">
        <f t="shared" si="0"/>
        <v>0</v>
      </c>
      <c r="S64" s="20">
        <f t="shared" si="1"/>
        <v>0</v>
      </c>
      <c r="T64" s="20">
        <f t="shared" si="2"/>
        <v>0</v>
      </c>
    </row>
    <row r="65" spans="1:20" ht="15" customHeight="1" x14ac:dyDescent="0.2">
      <c r="A65" s="1"/>
      <c r="B65" s="1"/>
      <c r="C65" s="107"/>
      <c r="D65" s="69"/>
      <c r="E65" s="1"/>
      <c r="F65" s="1"/>
      <c r="G65" s="1"/>
      <c r="H65" s="1"/>
      <c r="I65" s="21" t="str">
        <f t="shared" ref="I65:I128" si="6">IF(D65&lt;&gt;"", IF(D65 ="Codedata", "", IF(OR(AND(E65=1, G65&gt;0, G65&lt;51),AND(E65&gt;1, E65&lt;6, G65&gt;0, G65&lt;20)),"X","")),"")</f>
        <v/>
      </c>
      <c r="J65" s="21" t="str">
        <f t="shared" ref="J65:J128" si="7">IF(D65&lt;&gt;"", IF(D65 ="Codedata", "", IF(OR(AND(E65=1, G65&gt;50),AND(E65&gt;1, E65&lt;6, G65&gt;19, G65&lt;51),AND(E65&gt;5, G65&gt;0, G65&lt;20)),"X","")),"")</f>
        <v/>
      </c>
      <c r="K65" s="21" t="str">
        <f t="shared" ref="K65:K128" si="8">IF(D65&lt;&gt;"", IF(D65 ="Codedata", "", IF(OR(AND(E65&gt;1, E65&lt;6, G65&gt;50),AND(E65&gt;5, G65&gt;19)),"X","")),"")</f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11"/>
      <c r="Q65" s="8"/>
      <c r="R65" s="20">
        <f t="shared" ref="R65:T128" si="9">IF(I65="X",1,0)</f>
        <v>0</v>
      </c>
      <c r="S65" s="20">
        <f t="shared" si="9"/>
        <v>0</v>
      </c>
      <c r="T65" s="20">
        <f t="shared" si="9"/>
        <v>0</v>
      </c>
    </row>
    <row r="66" spans="1:20" ht="15" customHeight="1" x14ac:dyDescent="0.2">
      <c r="A66" s="1"/>
      <c r="B66" s="1"/>
      <c r="C66" s="107"/>
      <c r="D66" s="69"/>
      <c r="E66" s="1"/>
      <c r="F66" s="1"/>
      <c r="G66" s="1"/>
      <c r="H66" s="1"/>
      <c r="I66" s="21" t="str">
        <f t="shared" si="6"/>
        <v/>
      </c>
      <c r="J66" s="21" t="str">
        <f t="shared" si="7"/>
        <v/>
      </c>
      <c r="K66" s="21" t="str">
        <f t="shared" si="8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11"/>
      <c r="Q66" s="4"/>
      <c r="R66" s="20">
        <f t="shared" si="9"/>
        <v>0</v>
      </c>
      <c r="S66" s="20">
        <f t="shared" si="9"/>
        <v>0</v>
      </c>
      <c r="T66" s="20">
        <f t="shared" si="9"/>
        <v>0</v>
      </c>
    </row>
    <row r="67" spans="1:20" ht="15" customHeight="1" x14ac:dyDescent="0.2">
      <c r="A67" s="1"/>
      <c r="B67" s="1"/>
      <c r="C67" s="107"/>
      <c r="D67" s="69"/>
      <c r="E67" s="1"/>
      <c r="F67" s="1"/>
      <c r="G67" s="1"/>
      <c r="H67" s="1"/>
      <c r="I67" s="21" t="str">
        <f t="shared" si="6"/>
        <v/>
      </c>
      <c r="J67" s="21" t="str">
        <f t="shared" si="7"/>
        <v/>
      </c>
      <c r="K67" s="21" t="str">
        <f t="shared" si="8"/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11"/>
      <c r="Q67" s="8"/>
      <c r="R67" s="20">
        <f t="shared" si="9"/>
        <v>0</v>
      </c>
      <c r="S67" s="20">
        <f t="shared" si="9"/>
        <v>0</v>
      </c>
      <c r="T67" s="20">
        <f t="shared" si="9"/>
        <v>0</v>
      </c>
    </row>
    <row r="68" spans="1:20" ht="15" customHeight="1" x14ac:dyDescent="0.2">
      <c r="A68" s="1"/>
      <c r="B68" s="1"/>
      <c r="C68" s="107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11"/>
      <c r="Q68" s="8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 x14ac:dyDescent="0.2">
      <c r="A69" s="1"/>
      <c r="B69" s="1"/>
      <c r="C69" s="107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11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 x14ac:dyDescent="0.2">
      <c r="A70" s="1"/>
      <c r="B70" s="1"/>
      <c r="C70" s="107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11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 x14ac:dyDescent="0.2">
      <c r="A71" s="1"/>
      <c r="B71" s="1"/>
      <c r="C71" s="107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11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 x14ac:dyDescent="0.2">
      <c r="A72" s="1"/>
      <c r="B72" s="1"/>
      <c r="C72" s="107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11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 x14ac:dyDescent="0.2">
      <c r="A73" s="1"/>
      <c r="B73" s="1"/>
      <c r="C73" s="107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11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 x14ac:dyDescent="0.2">
      <c r="A74" s="1"/>
      <c r="B74" s="1"/>
      <c r="C74" s="107"/>
      <c r="D74" s="69"/>
      <c r="E74" s="1"/>
      <c r="F74" s="1"/>
      <c r="G74" s="1"/>
      <c r="H74" s="1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11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 x14ac:dyDescent="0.2">
      <c r="A75" s="1"/>
      <c r="B75" s="1"/>
      <c r="C75" s="107"/>
      <c r="D75" s="69"/>
      <c r="E75" s="1"/>
      <c r="F75" s="30"/>
      <c r="G75" s="1"/>
      <c r="H75" s="30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11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 x14ac:dyDescent="0.2">
      <c r="A76" s="1"/>
      <c r="B76" s="1"/>
      <c r="C76" s="107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11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 x14ac:dyDescent="0.2">
      <c r="A77" s="1"/>
      <c r="B77" s="1"/>
      <c r="C77" s="107"/>
      <c r="D77" s="69"/>
      <c r="E77" s="1"/>
      <c r="F77" s="1"/>
      <c r="G77" s="1"/>
      <c r="H77" s="1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11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 x14ac:dyDescent="0.2">
      <c r="A78" s="1"/>
      <c r="B78" s="1"/>
      <c r="C78" s="107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11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 x14ac:dyDescent="0.2">
      <c r="A79" s="1"/>
      <c r="B79" s="1"/>
      <c r="C79" s="107"/>
      <c r="D79" s="69"/>
      <c r="E79" s="1"/>
      <c r="F79" s="1"/>
      <c r="G79" s="1"/>
      <c r="H79" s="1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11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 x14ac:dyDescent="0.2">
      <c r="A80" s="1"/>
      <c r="B80" s="1"/>
      <c r="C80" s="107"/>
      <c r="D80" s="69"/>
      <c r="E80" s="1"/>
      <c r="F80" s="5"/>
      <c r="G80" s="1"/>
      <c r="H80" s="5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11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 x14ac:dyDescent="0.2">
      <c r="A81" s="1"/>
      <c r="B81" s="1"/>
      <c r="C81" s="107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11"/>
      <c r="Q81" s="8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 x14ac:dyDescent="0.2">
      <c r="A82" s="1"/>
      <c r="B82" s="1"/>
      <c r="C82" s="107"/>
      <c r="D82" s="69"/>
      <c r="E82" s="1"/>
      <c r="F82" s="1"/>
      <c r="G82" s="1"/>
      <c r="H82" s="1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11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 x14ac:dyDescent="0.2">
      <c r="A83" s="1"/>
      <c r="B83" s="1"/>
      <c r="C83" s="107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11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 x14ac:dyDescent="0.2">
      <c r="A84" s="1"/>
      <c r="B84" s="1"/>
      <c r="C84" s="107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11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 x14ac:dyDescent="0.2">
      <c r="A85" s="1"/>
      <c r="B85" s="1"/>
      <c r="C85" s="107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11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 x14ac:dyDescent="0.2">
      <c r="A86" s="1"/>
      <c r="B86" s="1"/>
      <c r="C86" s="107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11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 x14ac:dyDescent="0.2">
      <c r="A87" s="1"/>
      <c r="B87" s="1"/>
      <c r="C87" s="107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11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 x14ac:dyDescent="0.2">
      <c r="A88" s="1"/>
      <c r="B88" s="1"/>
      <c r="C88" s="107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11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 x14ac:dyDescent="0.2">
      <c r="A89" s="1"/>
      <c r="B89" s="1"/>
      <c r="C89" s="107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11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 x14ac:dyDescent="0.2">
      <c r="A90" s="1"/>
      <c r="B90" s="1"/>
      <c r="C90" s="107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11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 x14ac:dyDescent="0.2">
      <c r="A91" s="1"/>
      <c r="B91" s="1"/>
      <c r="C91" s="107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11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 x14ac:dyDescent="0.2">
      <c r="A92" s="1"/>
      <c r="B92" s="1"/>
      <c r="C92" s="107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11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 x14ac:dyDescent="0.2">
      <c r="A93" s="1"/>
      <c r="B93" s="1"/>
      <c r="C93" s="107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11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 x14ac:dyDescent="0.2">
      <c r="A94" s="1"/>
      <c r="B94" s="1"/>
      <c r="C94" s="107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11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 x14ac:dyDescent="0.2">
      <c r="A95" s="1"/>
      <c r="B95" s="1"/>
      <c r="C95" s="107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11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 x14ac:dyDescent="0.2">
      <c r="A96" s="1"/>
      <c r="B96" s="1"/>
      <c r="C96" s="107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11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 x14ac:dyDescent="0.2">
      <c r="A97" s="1"/>
      <c r="B97" s="1"/>
      <c r="C97" s="107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11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 x14ac:dyDescent="0.2">
      <c r="A98" s="1"/>
      <c r="B98" s="1"/>
      <c r="C98" s="107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11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 x14ac:dyDescent="0.2">
      <c r="A99" s="1"/>
      <c r="B99" s="1"/>
      <c r="C99" s="107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11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 x14ac:dyDescent="0.2">
      <c r="A100" s="1"/>
      <c r="B100" s="1"/>
      <c r="C100" s="107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11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 x14ac:dyDescent="0.2">
      <c r="A101" s="1"/>
      <c r="B101" s="1"/>
      <c r="C101" s="107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11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 x14ac:dyDescent="0.2">
      <c r="A102" s="1"/>
      <c r="B102" s="1"/>
      <c r="C102" s="107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11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 x14ac:dyDescent="0.2">
      <c r="A103" s="1"/>
      <c r="B103" s="1"/>
      <c r="C103" s="107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11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 x14ac:dyDescent="0.2">
      <c r="A104" s="1"/>
      <c r="B104" s="1"/>
      <c r="C104" s="107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11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 x14ac:dyDescent="0.2">
      <c r="A105" s="1"/>
      <c r="B105" s="1"/>
      <c r="C105" s="107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11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 x14ac:dyDescent="0.2">
      <c r="A106" s="1"/>
      <c r="B106" s="1"/>
      <c r="C106" s="107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11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 x14ac:dyDescent="0.2">
      <c r="A107" s="1"/>
      <c r="B107" s="1"/>
      <c r="C107" s="107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11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 x14ac:dyDescent="0.2">
      <c r="A108" s="1"/>
      <c r="B108" s="1"/>
      <c r="C108" s="107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11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 x14ac:dyDescent="0.2">
      <c r="A109" s="1"/>
      <c r="B109" s="1"/>
      <c r="C109" s="107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11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 x14ac:dyDescent="0.2">
      <c r="A110" s="1"/>
      <c r="B110" s="1"/>
      <c r="C110" s="107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11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 x14ac:dyDescent="0.2">
      <c r="A111" s="1"/>
      <c r="B111" s="1"/>
      <c r="C111" s="107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11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 x14ac:dyDescent="0.2">
      <c r="A112" s="1"/>
      <c r="B112" s="1"/>
      <c r="C112" s="107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11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 x14ac:dyDescent="0.2">
      <c r="A113" s="1"/>
      <c r="B113" s="1"/>
      <c r="C113" s="107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11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 x14ac:dyDescent="0.2">
      <c r="A114" s="1"/>
      <c r="B114" s="1"/>
      <c r="C114" s="107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11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 x14ac:dyDescent="0.2">
      <c r="A115" s="1"/>
      <c r="B115" s="1"/>
      <c r="C115" s="107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11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 x14ac:dyDescent="0.2">
      <c r="A116" s="1"/>
      <c r="B116" s="1"/>
      <c r="C116" s="107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11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 x14ac:dyDescent="0.2">
      <c r="A117" s="1"/>
      <c r="B117" s="1"/>
      <c r="C117" s="107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11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 x14ac:dyDescent="0.2">
      <c r="A118" s="1"/>
      <c r="B118" s="1"/>
      <c r="C118" s="107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11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 x14ac:dyDescent="0.2">
      <c r="A119" s="1"/>
      <c r="B119" s="1"/>
      <c r="C119" s="107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11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 x14ac:dyDescent="0.2">
      <c r="A120" s="1"/>
      <c r="B120" s="1"/>
      <c r="C120" s="107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11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 x14ac:dyDescent="0.2">
      <c r="A121" s="1"/>
      <c r="B121" s="1"/>
      <c r="C121" s="107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11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 x14ac:dyDescent="0.2">
      <c r="A122" s="1"/>
      <c r="B122" s="1"/>
      <c r="C122" s="107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11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 x14ac:dyDescent="0.2">
      <c r="A123" s="1"/>
      <c r="B123" s="1"/>
      <c r="C123" s="107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11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 x14ac:dyDescent="0.2">
      <c r="A124" s="1"/>
      <c r="B124" s="1"/>
      <c r="C124" s="107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11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 x14ac:dyDescent="0.2">
      <c r="A125" s="1"/>
      <c r="B125" s="1"/>
      <c r="C125" s="107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11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 x14ac:dyDescent="0.2">
      <c r="A126" s="1"/>
      <c r="B126" s="1"/>
      <c r="C126" s="107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11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 x14ac:dyDescent="0.2">
      <c r="A127" s="1"/>
      <c r="B127" s="1"/>
      <c r="C127" s="107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11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 x14ac:dyDescent="0.2">
      <c r="A128" s="1"/>
      <c r="B128" s="1"/>
      <c r="C128" s="107"/>
      <c r="D128" s="69"/>
      <c r="E128" s="1"/>
      <c r="F128" s="1"/>
      <c r="G128" s="1"/>
      <c r="H128" s="1"/>
      <c r="I128" s="21" t="str">
        <f t="shared" si="6"/>
        <v/>
      </c>
      <c r="J128" s="21" t="str">
        <f t="shared" si="7"/>
        <v/>
      </c>
      <c r="K128" s="21" t="str">
        <f t="shared" si="8"/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11"/>
      <c r="R128" s="20">
        <f t="shared" si="9"/>
        <v>0</v>
      </c>
      <c r="S128" s="20">
        <f t="shared" si="9"/>
        <v>0</v>
      </c>
      <c r="T128" s="20">
        <f t="shared" si="9"/>
        <v>0</v>
      </c>
    </row>
    <row r="129" spans="1:20" ht="15" customHeight="1" x14ac:dyDescent="0.2">
      <c r="A129" s="1"/>
      <c r="B129" s="1"/>
      <c r="C129" s="107"/>
      <c r="D129" s="69"/>
      <c r="E129" s="1"/>
      <c r="F129" s="1"/>
      <c r="G129" s="1"/>
      <c r="H129" s="1"/>
      <c r="I129" s="21" t="str">
        <f t="shared" ref="I129:I154" si="10">IF(D129&lt;&gt;"", IF(D129 ="Codedata", "", IF(OR(AND(E129=1, G129&gt;0, G129&lt;51),AND(E129&gt;1, E129&lt;6, G129&gt;0, G129&lt;20)),"X","")),"")</f>
        <v/>
      </c>
      <c r="J129" s="21" t="str">
        <f t="shared" ref="J129:J154" si="11">IF(D129&lt;&gt;"", IF(D129 ="Codedata", "", IF(OR(AND(E129=1, G129&gt;50),AND(E129&gt;1, E129&lt;6, G129&gt;19, G129&lt;51),AND(E129&gt;5, G129&gt;0, G129&lt;20)),"X","")),"")</f>
        <v/>
      </c>
      <c r="K129" s="21" t="str">
        <f t="shared" ref="K129:K154" si="12">IF(D129&lt;&gt;"", IF(D129 ="Codedata", "", IF(OR(AND(E129&gt;1, E129&lt;6, G129&gt;50),AND(E129&gt;5, G129&gt;19)),"X","")),"")</f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11"/>
      <c r="R129" s="20">
        <f t="shared" ref="R129:T154" si="13">IF(I129="X",1,0)</f>
        <v>0</v>
      </c>
      <c r="S129" s="20">
        <f t="shared" si="13"/>
        <v>0</v>
      </c>
      <c r="T129" s="20">
        <f t="shared" si="13"/>
        <v>0</v>
      </c>
    </row>
    <row r="130" spans="1:20" ht="15" customHeight="1" x14ac:dyDescent="0.2">
      <c r="A130" s="1"/>
      <c r="B130" s="1"/>
      <c r="C130" s="107"/>
      <c r="D130" s="69"/>
      <c r="E130" s="1"/>
      <c r="F130" s="1"/>
      <c r="G130" s="1"/>
      <c r="H130" s="1"/>
      <c r="I130" s="21" t="str">
        <f t="shared" si="10"/>
        <v/>
      </c>
      <c r="J130" s="21" t="str">
        <f t="shared" si="11"/>
        <v/>
      </c>
      <c r="K130" s="21" t="str">
        <f t="shared" si="12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11"/>
      <c r="R130" s="20">
        <f t="shared" si="13"/>
        <v>0</v>
      </c>
      <c r="S130" s="20">
        <f t="shared" si="13"/>
        <v>0</v>
      </c>
      <c r="T130" s="20">
        <f t="shared" si="13"/>
        <v>0</v>
      </c>
    </row>
    <row r="131" spans="1:20" ht="15" customHeight="1" x14ac:dyDescent="0.2">
      <c r="A131" s="1"/>
      <c r="B131" s="1"/>
      <c r="C131" s="107"/>
      <c r="D131" s="69"/>
      <c r="E131" s="1"/>
      <c r="F131" s="1"/>
      <c r="G131" s="1"/>
      <c r="H131" s="1"/>
      <c r="I131" s="21" t="str">
        <f t="shared" si="10"/>
        <v/>
      </c>
      <c r="J131" s="21" t="str">
        <f t="shared" si="11"/>
        <v/>
      </c>
      <c r="K131" s="21" t="str">
        <f t="shared" si="12"/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11"/>
      <c r="R131" s="20">
        <f t="shared" si="13"/>
        <v>0</v>
      </c>
      <c r="S131" s="20">
        <f t="shared" si="13"/>
        <v>0</v>
      </c>
      <c r="T131" s="20">
        <f t="shared" si="13"/>
        <v>0</v>
      </c>
    </row>
    <row r="132" spans="1:20" ht="15" customHeight="1" x14ac:dyDescent="0.2">
      <c r="A132" s="1"/>
      <c r="B132" s="1"/>
      <c r="C132" s="107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11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 x14ac:dyDescent="0.2">
      <c r="A133" s="1"/>
      <c r="B133" s="1"/>
      <c r="C133" s="107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11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 x14ac:dyDescent="0.2">
      <c r="A134" s="1"/>
      <c r="B134" s="1"/>
      <c r="C134" s="107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11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 x14ac:dyDescent="0.2">
      <c r="A135" s="1"/>
      <c r="B135" s="1"/>
      <c r="C135" s="107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11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 x14ac:dyDescent="0.2">
      <c r="A136" s="1"/>
      <c r="B136" s="1"/>
      <c r="C136" s="107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11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 x14ac:dyDescent="0.2">
      <c r="A137" s="1"/>
      <c r="B137" s="1"/>
      <c r="C137" s="107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11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 x14ac:dyDescent="0.2">
      <c r="A138" s="1"/>
      <c r="B138" s="1"/>
      <c r="C138" s="107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11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 x14ac:dyDescent="0.2">
      <c r="A139" s="1"/>
      <c r="B139" s="1"/>
      <c r="C139" s="107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11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 x14ac:dyDescent="0.2">
      <c r="A140" s="1"/>
      <c r="B140" s="1"/>
      <c r="C140" s="107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11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 x14ac:dyDescent="0.2">
      <c r="A141" s="1"/>
      <c r="B141" s="1"/>
      <c r="C141" s="107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11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 x14ac:dyDescent="0.2">
      <c r="A142" s="1"/>
      <c r="B142" s="1"/>
      <c r="C142" s="107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11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 x14ac:dyDescent="0.2">
      <c r="A143" s="1"/>
      <c r="B143" s="1"/>
      <c r="C143" s="107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11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 x14ac:dyDescent="0.2">
      <c r="A144" s="1"/>
      <c r="B144" s="1"/>
      <c r="C144" s="107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11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 x14ac:dyDescent="0.2">
      <c r="A145" s="1"/>
      <c r="B145" s="1"/>
      <c r="C145" s="107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11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 x14ac:dyDescent="0.2">
      <c r="A146" s="1"/>
      <c r="B146" s="1"/>
      <c r="C146" s="107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11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 x14ac:dyDescent="0.2">
      <c r="A147" s="1"/>
      <c r="B147" s="1"/>
      <c r="C147" s="107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11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 x14ac:dyDescent="0.2">
      <c r="A148" s="1"/>
      <c r="B148" s="1"/>
      <c r="C148" s="107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11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 x14ac:dyDescent="0.2">
      <c r="A149" s="1"/>
      <c r="B149" s="1"/>
      <c r="C149" s="107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11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 x14ac:dyDescent="0.2">
      <c r="A150" s="1"/>
      <c r="B150" s="1"/>
      <c r="C150" s="107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11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 x14ac:dyDescent="0.2">
      <c r="A151" s="1"/>
      <c r="B151" s="1"/>
      <c r="C151" s="107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11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 x14ac:dyDescent="0.2">
      <c r="A152" s="1"/>
      <c r="B152" s="1"/>
      <c r="C152" s="107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11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 x14ac:dyDescent="0.2">
      <c r="A153" s="1"/>
      <c r="B153" s="1"/>
      <c r="C153" s="107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11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 x14ac:dyDescent="0.2">
      <c r="A154" s="1"/>
      <c r="B154" s="1"/>
      <c r="C154" s="107"/>
      <c r="D154" s="69"/>
      <c r="E154" s="1"/>
      <c r="F154" s="1"/>
      <c r="G154" s="1"/>
      <c r="H154" s="1"/>
      <c r="I154" s="21" t="str">
        <f t="shared" si="10"/>
        <v/>
      </c>
      <c r="J154" s="21" t="str">
        <f t="shared" si="11"/>
        <v/>
      </c>
      <c r="K154" s="21" t="str">
        <f t="shared" si="12"/>
        <v/>
      </c>
      <c r="L154" s="22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22" t="str">
        <f>IF(C154="I",L154*Resumo!$C$21, IF(C154="A",L154*Resumo!$C$22, IF(C154="E",L154*Resumo!$C$23,"")))</f>
        <v/>
      </c>
      <c r="N154" s="111"/>
      <c r="R154" s="20">
        <f t="shared" si="13"/>
        <v>0</v>
      </c>
      <c r="S154" s="20">
        <f t="shared" si="13"/>
        <v>0</v>
      </c>
      <c r="T154" s="20">
        <f t="shared" si="13"/>
        <v>0</v>
      </c>
    </row>
    <row r="155" spans="1:20" ht="15" customHeight="1" x14ac:dyDescent="0.2">
      <c r="A155" s="24"/>
      <c r="B155" s="24"/>
      <c r="C155" s="46"/>
      <c r="D155" s="24"/>
      <c r="E155" s="24"/>
      <c r="F155" s="24"/>
      <c r="G155" s="24"/>
      <c r="H155" s="24"/>
      <c r="I155" s="46"/>
      <c r="J155" s="46"/>
      <c r="K155" s="46"/>
      <c r="L155" s="25"/>
      <c r="M155" s="25"/>
      <c r="N155" s="24"/>
      <c r="R155" s="20">
        <f t="shared" ref="R155:T175" si="14">IF(I155="X",1,0)</f>
        <v>0</v>
      </c>
      <c r="S155" s="20">
        <f t="shared" si="14"/>
        <v>0</v>
      </c>
      <c r="T155" s="20">
        <f t="shared" si="14"/>
        <v>0</v>
      </c>
    </row>
    <row r="156" spans="1:20" ht="15" customHeight="1" x14ac:dyDescent="0.2">
      <c r="A156" s="24"/>
      <c r="B156" s="24"/>
      <c r="C156" s="46"/>
      <c r="D156" s="24"/>
      <c r="E156" s="24"/>
      <c r="F156" s="24"/>
      <c r="G156" s="24"/>
      <c r="H156" s="24"/>
      <c r="I156" s="46"/>
      <c r="J156" s="46"/>
      <c r="K156" s="46"/>
      <c r="L156" s="25"/>
      <c r="M156" s="25"/>
      <c r="N156" s="24"/>
      <c r="R156" s="20">
        <f t="shared" si="14"/>
        <v>0</v>
      </c>
      <c r="S156" s="20">
        <f t="shared" si="14"/>
        <v>0</v>
      </c>
      <c r="T156" s="20">
        <f t="shared" si="14"/>
        <v>0</v>
      </c>
    </row>
    <row r="157" spans="1:20" ht="15" customHeight="1" x14ac:dyDescent="0.2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si="14"/>
        <v>0</v>
      </c>
      <c r="S157" s="20">
        <f t="shared" si="14"/>
        <v>0</v>
      </c>
      <c r="T157" s="20">
        <f t="shared" si="14"/>
        <v>0</v>
      </c>
    </row>
    <row r="158" spans="1:20" ht="15" customHeight="1" x14ac:dyDescent="0.2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 x14ac:dyDescent="0.2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 x14ac:dyDescent="0.2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 x14ac:dyDescent="0.2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 x14ac:dyDescent="0.2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 x14ac:dyDescent="0.2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 x14ac:dyDescent="0.2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 x14ac:dyDescent="0.2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 x14ac:dyDescent="0.2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 x14ac:dyDescent="0.2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 x14ac:dyDescent="0.2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 x14ac:dyDescent="0.2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 x14ac:dyDescent="0.2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 x14ac:dyDescent="0.2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 x14ac:dyDescent="0.2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 x14ac:dyDescent="0.2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 x14ac:dyDescent="0.2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 x14ac:dyDescent="0.2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si="14"/>
        <v>0</v>
      </c>
      <c r="S175" s="20">
        <f t="shared" si="14"/>
        <v>0</v>
      </c>
      <c r="T175" s="20">
        <f t="shared" si="14"/>
        <v>0</v>
      </c>
    </row>
    <row r="176" spans="1:20" ht="15" customHeight="1" x14ac:dyDescent="0.2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ref="R176:T239" si="15">IF(I176="X",1,0)</f>
        <v>0</v>
      </c>
      <c r="S176" s="20">
        <f t="shared" si="15"/>
        <v>0</v>
      </c>
      <c r="T176" s="20">
        <f t="shared" si="15"/>
        <v>0</v>
      </c>
    </row>
    <row r="177" spans="1:20" ht="15" customHeight="1" x14ac:dyDescent="0.2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5"/>
        <v>0</v>
      </c>
      <c r="S177" s="20">
        <f t="shared" si="15"/>
        <v>0</v>
      </c>
      <c r="T177" s="20">
        <f t="shared" si="15"/>
        <v>0</v>
      </c>
    </row>
    <row r="178" spans="1:20" ht="15" customHeight="1" x14ac:dyDescent="0.2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si="15"/>
        <v>0</v>
      </c>
      <c r="S178" s="20">
        <f t="shared" si="15"/>
        <v>0</v>
      </c>
      <c r="T178" s="20">
        <f t="shared" si="15"/>
        <v>0</v>
      </c>
    </row>
    <row r="179" spans="1:20" ht="15" customHeight="1" x14ac:dyDescent="0.2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 x14ac:dyDescent="0.2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 x14ac:dyDescent="0.2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 x14ac:dyDescent="0.2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 x14ac:dyDescent="0.2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 x14ac:dyDescent="0.2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 x14ac:dyDescent="0.2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 x14ac:dyDescent="0.2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 x14ac:dyDescent="0.2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 x14ac:dyDescent="0.2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 x14ac:dyDescent="0.2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 x14ac:dyDescent="0.2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 x14ac:dyDescent="0.2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 x14ac:dyDescent="0.2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 x14ac:dyDescent="0.2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 x14ac:dyDescent="0.2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 x14ac:dyDescent="0.2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 x14ac:dyDescent="0.2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 x14ac:dyDescent="0.2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 x14ac:dyDescent="0.2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 x14ac:dyDescent="0.2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 x14ac:dyDescent="0.2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 x14ac:dyDescent="0.2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 x14ac:dyDescent="0.2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 x14ac:dyDescent="0.2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 x14ac:dyDescent="0.2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 x14ac:dyDescent="0.2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 x14ac:dyDescent="0.2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 x14ac:dyDescent="0.2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 x14ac:dyDescent="0.2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 x14ac:dyDescent="0.2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 x14ac:dyDescent="0.2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 x14ac:dyDescent="0.2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 x14ac:dyDescent="0.2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 x14ac:dyDescent="0.2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 x14ac:dyDescent="0.2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 x14ac:dyDescent="0.2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 x14ac:dyDescent="0.2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 x14ac:dyDescent="0.2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 x14ac:dyDescent="0.2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 x14ac:dyDescent="0.2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 x14ac:dyDescent="0.2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 x14ac:dyDescent="0.2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 x14ac:dyDescent="0.2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 x14ac:dyDescent="0.2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 x14ac:dyDescent="0.2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 x14ac:dyDescent="0.2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 x14ac:dyDescent="0.2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 x14ac:dyDescent="0.2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 x14ac:dyDescent="0.2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 x14ac:dyDescent="0.2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 x14ac:dyDescent="0.2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 x14ac:dyDescent="0.2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 x14ac:dyDescent="0.2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 x14ac:dyDescent="0.2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 x14ac:dyDescent="0.2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 x14ac:dyDescent="0.2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 x14ac:dyDescent="0.2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 x14ac:dyDescent="0.2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 x14ac:dyDescent="0.2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 x14ac:dyDescent="0.2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si="15"/>
        <v>0</v>
      </c>
      <c r="S239" s="20">
        <f t="shared" si="15"/>
        <v>0</v>
      </c>
      <c r="T239" s="20">
        <f t="shared" si="15"/>
        <v>0</v>
      </c>
    </row>
    <row r="240" spans="1:20" ht="15" customHeight="1" x14ac:dyDescent="0.2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ref="R240:T285" si="16">IF(I240="X",1,0)</f>
        <v>0</v>
      </c>
      <c r="S240" s="20">
        <f t="shared" si="16"/>
        <v>0</v>
      </c>
      <c r="T240" s="20">
        <f t="shared" si="16"/>
        <v>0</v>
      </c>
    </row>
    <row r="241" spans="1:20" ht="15" customHeight="1" x14ac:dyDescent="0.2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6"/>
        <v>0</v>
      </c>
      <c r="S241" s="20">
        <f t="shared" si="16"/>
        <v>0</v>
      </c>
      <c r="T241" s="20">
        <f t="shared" si="16"/>
        <v>0</v>
      </c>
    </row>
    <row r="242" spans="1:20" ht="15" customHeight="1" x14ac:dyDescent="0.2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si="16"/>
        <v>0</v>
      </c>
      <c r="S242" s="20">
        <f t="shared" si="16"/>
        <v>0</v>
      </c>
      <c r="T242" s="20">
        <f t="shared" si="16"/>
        <v>0</v>
      </c>
    </row>
    <row r="243" spans="1:20" ht="15" customHeight="1" x14ac:dyDescent="0.2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 x14ac:dyDescent="0.2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 x14ac:dyDescent="0.2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 x14ac:dyDescent="0.2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 x14ac:dyDescent="0.2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 x14ac:dyDescent="0.2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 x14ac:dyDescent="0.2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 x14ac:dyDescent="0.2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 x14ac:dyDescent="0.2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 x14ac:dyDescent="0.2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 x14ac:dyDescent="0.2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 x14ac:dyDescent="0.2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 x14ac:dyDescent="0.2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 x14ac:dyDescent="0.2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 x14ac:dyDescent="0.2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 x14ac:dyDescent="0.2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 x14ac:dyDescent="0.2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 x14ac:dyDescent="0.2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 x14ac:dyDescent="0.2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 x14ac:dyDescent="0.2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 x14ac:dyDescent="0.2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 x14ac:dyDescent="0.2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 x14ac:dyDescent="0.2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 x14ac:dyDescent="0.2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 x14ac:dyDescent="0.2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 x14ac:dyDescent="0.2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 x14ac:dyDescent="0.2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 x14ac:dyDescent="0.2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 x14ac:dyDescent="0.2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 x14ac:dyDescent="0.2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 x14ac:dyDescent="0.2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 x14ac:dyDescent="0.2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 x14ac:dyDescent="0.2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 x14ac:dyDescent="0.2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 x14ac:dyDescent="0.2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 x14ac:dyDescent="0.2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 x14ac:dyDescent="0.2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 x14ac:dyDescent="0.2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 x14ac:dyDescent="0.2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 x14ac:dyDescent="0.2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 x14ac:dyDescent="0.2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 x14ac:dyDescent="0.2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  <row r="285" spans="1:20" ht="15" customHeight="1" x14ac:dyDescent="0.2">
      <c r="A285" s="24"/>
      <c r="B285" s="24"/>
      <c r="C285" s="46"/>
      <c r="D285" s="24"/>
      <c r="E285" s="24"/>
      <c r="F285" s="24"/>
      <c r="G285" s="24"/>
      <c r="H285" s="24"/>
      <c r="I285" s="46"/>
      <c r="J285" s="46"/>
      <c r="K285" s="46"/>
      <c r="L285" s="25"/>
      <c r="M285" s="25"/>
      <c r="N285" s="24"/>
      <c r="R285" s="20">
        <f t="shared" si="16"/>
        <v>0</v>
      </c>
      <c r="S285" s="20">
        <f t="shared" si="16"/>
        <v>0</v>
      </c>
      <c r="T285" s="20">
        <f t="shared" si="16"/>
        <v>0</v>
      </c>
    </row>
  </sheetData>
  <sheetProtection formatColumns="0" formatRows="0"/>
  <mergeCells count="12">
    <mergeCell ref="A1:N1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  <mergeCell ref="A2:A3"/>
  </mergeCells>
  <phoneticPr fontId="0" type="noConversion"/>
  <dataValidations count="2">
    <dataValidation type="list" allowBlank="1" showInputMessage="1" showErrorMessage="1" sqref="C11:C154">
      <formula1>"I,A,E,"</formula1>
    </dataValidation>
    <dataValidation type="list" allowBlank="1" showInputMessage="1" showErrorMessage="1" sqref="D4:D5 D9:D154">
      <formula1>ALI_AIE_CODE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48"/>
  <sheetViews>
    <sheetView showGridLines="0" tabSelected="1" zoomScale="65" zoomScaleNormal="65" workbookViewId="0">
      <pane ySplit="3" topLeftCell="A4" activePane="bottomLeft" state="frozen"/>
      <selection pane="bottomLeft" activeCell="D23" sqref="D23"/>
    </sheetView>
  </sheetViews>
  <sheetFormatPr defaultRowHeight="12.75" x14ac:dyDescent="0.2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69" t="s">
        <v>77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1"/>
    </row>
    <row r="2" spans="1:30" s="23" customFormat="1" ht="25.5" customHeight="1" x14ac:dyDescent="0.2">
      <c r="A2" s="168" t="s">
        <v>55</v>
      </c>
      <c r="B2" s="168" t="s">
        <v>56</v>
      </c>
      <c r="C2" s="168" t="s">
        <v>57</v>
      </c>
      <c r="D2" s="168" t="s">
        <v>51</v>
      </c>
      <c r="E2" s="168" t="s">
        <v>6</v>
      </c>
      <c r="F2" s="168"/>
      <c r="G2" s="168" t="s">
        <v>7</v>
      </c>
      <c r="H2" s="168"/>
      <c r="I2" s="168" t="s">
        <v>37</v>
      </c>
      <c r="J2" s="168"/>
      <c r="K2" s="168"/>
      <c r="L2" s="168" t="s">
        <v>54</v>
      </c>
      <c r="M2" s="168" t="s">
        <v>58</v>
      </c>
      <c r="N2" s="168" t="s">
        <v>30</v>
      </c>
      <c r="O2" s="76"/>
      <c r="P2" s="76"/>
      <c r="Q2" s="76"/>
      <c r="W2" s="166" t="s">
        <v>35</v>
      </c>
      <c r="X2" s="166"/>
      <c r="Y2" s="166"/>
    </row>
    <row r="3" spans="1:30" s="23" customFormat="1" ht="18.75" customHeight="1" x14ac:dyDescent="0.2">
      <c r="A3" s="168"/>
      <c r="B3" s="168"/>
      <c r="C3" s="168"/>
      <c r="D3" s="168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68"/>
      <c r="M3" s="168"/>
      <c r="N3" s="168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93" t="s">
        <v>113</v>
      </c>
      <c r="B4" s="88" t="s">
        <v>125</v>
      </c>
      <c r="C4" s="109" t="s">
        <v>3</v>
      </c>
      <c r="D4" s="104" t="s">
        <v>39</v>
      </c>
      <c r="E4" s="69">
        <v>1</v>
      </c>
      <c r="F4" s="33" t="s">
        <v>123</v>
      </c>
      <c r="G4" s="69">
        <v>7</v>
      </c>
      <c r="H4" s="72" t="s">
        <v>124</v>
      </c>
      <c r="I4" s="21" t="str">
        <f>IF(D4=EE,IF(OR(AND(E4&gt;-1,E4&lt;2,G4&gt;0,G4&lt;16),AND(E4&gt;1,E4&lt;3,G4&gt;0,G4&lt;5)),"X",""),IF(OR(AND(E4&gt;-1,E4&lt;2,G4&gt;0,G4&lt;20),AND(E4&gt;1,E4&lt;4,G4&gt;0,G4&lt;6)),"X",""))</f>
        <v>X</v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3</v>
      </c>
      <c r="M4" s="22">
        <f>IF(C4="I",L4*Resumo!$C$21, IF(C4="A",L4*Resumo!$C$22, IF(C4="E",L4*Resumo!$C$23,"")))</f>
        <v>3</v>
      </c>
      <c r="N4" s="72"/>
      <c r="O4" s="77">
        <f t="shared" ref="O4:Q6" si="0">IF(I4="X",1,0)</f>
        <v>1</v>
      </c>
      <c r="P4" s="77">
        <f t="shared" si="0"/>
        <v>0</v>
      </c>
      <c r="Q4" s="77">
        <f t="shared" si="0"/>
        <v>0</v>
      </c>
      <c r="S4">
        <f>IF(C4="I",L4,IF(C4="A",L4/2,IF(C4="E",L4/4,"")))</f>
        <v>3</v>
      </c>
      <c r="W4" s="20">
        <f t="shared" ref="W4:W28" si="1">IF(I4="X",1,0)</f>
        <v>1</v>
      </c>
      <c r="X4" s="20">
        <f t="shared" ref="X4:X28" si="2">IF(J4="X",1,0)</f>
        <v>0</v>
      </c>
      <c r="Y4" s="20">
        <f t="shared" ref="Y4:Y28" si="3">IF(K4="X",1,0)</f>
        <v>0</v>
      </c>
      <c r="AA4" t="s">
        <v>39</v>
      </c>
      <c r="AB4" s="29">
        <f>SUMIF($D$4:$D$925,"EE",W$4:W$925)</f>
        <v>12</v>
      </c>
      <c r="AC4" s="29">
        <f>SUMIF($D$4:$D$925,"EE",X$4:X$925)</f>
        <v>1</v>
      </c>
      <c r="AD4" s="29">
        <f>SUMIF($D$4:$D$925,"EE",Y$4:Y$925)</f>
        <v>0</v>
      </c>
    </row>
    <row r="5" spans="1:30" ht="15" customHeight="1" x14ac:dyDescent="0.2">
      <c r="A5" s="93" t="s">
        <v>113</v>
      </c>
      <c r="B5" s="88" t="s">
        <v>126</v>
      </c>
      <c r="C5" s="109" t="s">
        <v>3</v>
      </c>
      <c r="D5" s="104" t="s">
        <v>39</v>
      </c>
      <c r="E5" s="69">
        <v>1</v>
      </c>
      <c r="F5" s="33" t="s">
        <v>123</v>
      </c>
      <c r="G5" s="69">
        <v>7</v>
      </c>
      <c r="H5" s="72" t="s">
        <v>124</v>
      </c>
      <c r="I5" s="21" t="str">
        <f>IF(D5=EE,IF(OR(AND(E5&gt;-1,E5&lt;2,G5&gt;0,G5&lt;16),AND(E5&gt;1,E5&lt;3,G5&gt;0,G5&lt;5)),"X",""),IF(OR(AND(E5&gt;-1,E5&lt;2,G5&gt;0,G5&lt;20),AND(E5&gt;1,E5&lt;4,G5&gt;0,G5&lt;6)),"X",""))</f>
        <v>X</v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/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3</v>
      </c>
      <c r="M5" s="22">
        <f>IF(C5="I",L5*Resumo!$C$21, IF(C5="A",L5*Resumo!$C$22, IF(C5="E",L5*Resumo!$C$23,"")))</f>
        <v>3</v>
      </c>
      <c r="N5" s="72"/>
      <c r="O5" s="77">
        <f>IF(I5="X",1,0)</f>
        <v>1</v>
      </c>
      <c r="P5" s="77">
        <f>IF(J5="X",1,0)</f>
        <v>0</v>
      </c>
      <c r="Q5" s="77">
        <f>IF(K5="X",1,0)</f>
        <v>0</v>
      </c>
      <c r="S5">
        <f>IF(C5="I",L5,IF(C5="A",L5/2,IF(C5="E",L5/4,"")))</f>
        <v>3</v>
      </c>
      <c r="W5" s="20">
        <f t="shared" si="1"/>
        <v>1</v>
      </c>
      <c r="X5" s="20">
        <f t="shared" si="2"/>
        <v>0</v>
      </c>
      <c r="Y5" s="20">
        <f t="shared" si="3"/>
        <v>0</v>
      </c>
      <c r="AA5" t="s">
        <v>41</v>
      </c>
      <c r="AB5" s="29">
        <f>SUMIF($D$4:$D$925,"SE",W$4:W$925)</f>
        <v>0</v>
      </c>
      <c r="AC5" s="29">
        <f>SUMIF($D$4:$D$925,"SE",X$4:X$925)</f>
        <v>0</v>
      </c>
      <c r="AD5" s="29">
        <f>SUMIF($D$4:$D$925,"SE",Y$4:Y$925)</f>
        <v>0</v>
      </c>
    </row>
    <row r="6" spans="1:30" ht="15" customHeight="1" x14ac:dyDescent="0.2">
      <c r="A6" s="93" t="s">
        <v>113</v>
      </c>
      <c r="B6" s="89" t="s">
        <v>128</v>
      </c>
      <c r="C6" s="109" t="s">
        <v>3</v>
      </c>
      <c r="D6" s="104" t="s">
        <v>39</v>
      </c>
      <c r="E6" s="69">
        <v>1</v>
      </c>
      <c r="F6" s="33" t="s">
        <v>123</v>
      </c>
      <c r="G6" s="69">
        <v>3</v>
      </c>
      <c r="H6" s="72" t="s">
        <v>127</v>
      </c>
      <c r="I6" s="21" t="str">
        <f t="shared" ref="I6:I27" si="4">IF(D6=EE,IF(OR(AND(E6&gt;-1,E6&lt;2,G6&gt;0,G6&lt;16),AND(E6&gt;1,E6&lt;3,G6&gt;0,G6&lt;5)),"X",""),IF(OR(AND(E6&gt;-1,E6&lt;2,G6&gt;0,G6&lt;20),AND(E6&gt;1,E6&lt;4,G6&gt;0,G6&lt;6)),"X",""))</f>
        <v>X</v>
      </c>
      <c r="J6" s="21" t="str">
        <f t="shared" ref="J6:J27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27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22">
        <f>IF(C6="I",L6*Resumo!$C$21, IF(C6="A",L6*Resumo!$C$22, IF(C6="E",L6*Resumo!$C$23,"")))</f>
        <v>3</v>
      </c>
      <c r="N6" s="15"/>
      <c r="O6" s="77">
        <f t="shared" si="0"/>
        <v>1</v>
      </c>
      <c r="P6" s="77">
        <f t="shared" si="0"/>
        <v>0</v>
      </c>
      <c r="Q6" s="77">
        <f t="shared" si="0"/>
        <v>0</v>
      </c>
      <c r="S6">
        <f>IF(C6="I",L6,IF(C6="A",L6/2,IF(C6="E",L6/4,"")))</f>
        <v>3</v>
      </c>
      <c r="W6" s="20">
        <f t="shared" si="1"/>
        <v>1</v>
      </c>
      <c r="X6" s="20">
        <f t="shared" si="2"/>
        <v>0</v>
      </c>
      <c r="Y6" s="20">
        <f t="shared" si="3"/>
        <v>0</v>
      </c>
      <c r="AA6" t="s">
        <v>40</v>
      </c>
      <c r="AB6" s="29">
        <f>SUMIF($D$4:$D$925,"CE",W$4:W$925)</f>
        <v>6</v>
      </c>
      <c r="AC6" s="29">
        <f>SUMIF($D$4:$D$925,"CE",X$4:X$925)</f>
        <v>0</v>
      </c>
      <c r="AD6" s="29">
        <f>SUMIF($D$4:$D$925,"CE",Y$4:Y$925)</f>
        <v>1</v>
      </c>
    </row>
    <row r="7" spans="1:30" ht="15" customHeight="1" x14ac:dyDescent="0.2">
      <c r="A7" s="93" t="s">
        <v>113</v>
      </c>
      <c r="B7" s="89" t="s">
        <v>170</v>
      </c>
      <c r="C7" s="107" t="s">
        <v>3</v>
      </c>
      <c r="D7" s="107" t="s">
        <v>40</v>
      </c>
      <c r="E7" s="69">
        <v>1</v>
      </c>
      <c r="F7" s="33" t="s">
        <v>123</v>
      </c>
      <c r="G7" s="33">
        <v>2</v>
      </c>
      <c r="H7" s="72" t="s">
        <v>129</v>
      </c>
      <c r="I7" s="21" t="str">
        <f t="shared" si="4"/>
        <v>X</v>
      </c>
      <c r="J7" s="21" t="str">
        <f t="shared" si="5"/>
        <v/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3</v>
      </c>
      <c r="M7" s="22">
        <f>IF(C7="I",L7*Resumo!$C$21, IF(C7="A",L7*Resumo!$C$22, IF(C7="E",L7*Resumo!$C$23,"")))</f>
        <v>3</v>
      </c>
      <c r="N7" s="15"/>
      <c r="O7" s="77"/>
      <c r="P7" s="77"/>
      <c r="Q7" s="77"/>
      <c r="W7" s="20">
        <f t="shared" si="1"/>
        <v>1</v>
      </c>
      <c r="X7" s="20">
        <f t="shared" si="2"/>
        <v>0</v>
      </c>
      <c r="Y7" s="20">
        <f t="shared" si="3"/>
        <v>0</v>
      </c>
    </row>
    <row r="8" spans="1:30" ht="15" customHeight="1" x14ac:dyDescent="0.2">
      <c r="A8" s="93" t="s">
        <v>113</v>
      </c>
      <c r="B8" s="88" t="s">
        <v>131</v>
      </c>
      <c r="C8" s="109" t="s">
        <v>3</v>
      </c>
      <c r="D8" s="104" t="s">
        <v>40</v>
      </c>
      <c r="E8" s="69">
        <v>1</v>
      </c>
      <c r="F8" s="33" t="s">
        <v>123</v>
      </c>
      <c r="G8" s="69">
        <v>8</v>
      </c>
      <c r="H8" s="72" t="s">
        <v>130</v>
      </c>
      <c r="I8" s="21" t="str">
        <f t="shared" si="4"/>
        <v>X</v>
      </c>
      <c r="J8" s="21" t="str">
        <f t="shared" si="5"/>
        <v/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3</v>
      </c>
      <c r="M8" s="22">
        <f>IF(C8="I",L8*Resumo!$C$21, IF(C8="A",L8*Resumo!$C$22, IF(C8="E",L8*Resumo!$C$23,"")))</f>
        <v>3</v>
      </c>
      <c r="N8" s="15"/>
      <c r="O8" s="77"/>
      <c r="P8" s="77"/>
      <c r="Q8" s="77"/>
      <c r="W8" s="20">
        <f t="shared" si="1"/>
        <v>1</v>
      </c>
      <c r="X8" s="20">
        <f t="shared" si="2"/>
        <v>0</v>
      </c>
      <c r="Y8" s="20">
        <f t="shared" si="3"/>
        <v>0</v>
      </c>
    </row>
    <row r="9" spans="1:30" ht="15" customHeight="1" x14ac:dyDescent="0.2">
      <c r="A9" s="93" t="s">
        <v>113</v>
      </c>
      <c r="B9" s="83" t="s">
        <v>132</v>
      </c>
      <c r="C9" s="109" t="s">
        <v>3</v>
      </c>
      <c r="D9" s="107" t="s">
        <v>39</v>
      </c>
      <c r="E9" s="69">
        <v>1</v>
      </c>
      <c r="F9" s="33" t="s">
        <v>123</v>
      </c>
      <c r="G9" s="69">
        <v>7</v>
      </c>
      <c r="H9" s="72" t="s">
        <v>124</v>
      </c>
      <c r="I9" s="21" t="str">
        <f t="shared" si="4"/>
        <v>X</v>
      </c>
      <c r="J9" s="21" t="str">
        <f t="shared" si="5"/>
        <v/>
      </c>
      <c r="K9" s="21" t="str">
        <f t="shared" si="6"/>
        <v/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22">
        <f>IF(C9="I",L9*Resumo!$C$21, IF(C9="A",L9*Resumo!$C$22, IF(C9="E",L9*Resumo!$C$23,"")))</f>
        <v>3</v>
      </c>
      <c r="N9" s="72"/>
      <c r="O9" s="77"/>
      <c r="P9" s="77"/>
      <c r="Q9" s="77"/>
      <c r="W9" s="20">
        <f t="shared" si="1"/>
        <v>1</v>
      </c>
      <c r="X9" s="20">
        <f t="shared" si="2"/>
        <v>0</v>
      </c>
      <c r="Y9" s="20">
        <f t="shared" si="3"/>
        <v>0</v>
      </c>
    </row>
    <row r="10" spans="1:30" ht="15" customHeight="1" x14ac:dyDescent="0.2">
      <c r="A10" s="93" t="s">
        <v>114</v>
      </c>
      <c r="B10" s="82" t="s">
        <v>135</v>
      </c>
      <c r="C10" s="107" t="s">
        <v>3</v>
      </c>
      <c r="D10" s="107" t="s">
        <v>39</v>
      </c>
      <c r="E10" s="105">
        <v>2</v>
      </c>
      <c r="F10" s="33" t="s">
        <v>139</v>
      </c>
      <c r="G10" s="14">
        <v>4</v>
      </c>
      <c r="H10" s="33" t="s">
        <v>141</v>
      </c>
      <c r="I10" s="21" t="str">
        <f t="shared" si="4"/>
        <v>X</v>
      </c>
      <c r="J10" s="21" t="str">
        <f t="shared" si="5"/>
        <v/>
      </c>
      <c r="K10" s="21" t="str">
        <f t="shared" si="6"/>
        <v/>
      </c>
      <c r="L10" s="22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3</v>
      </c>
      <c r="M10" s="22">
        <f>IF(C10="I",L10*Resumo!$C$21, IF(C10="A",L10*Resumo!$C$22, IF(C10="E",L10*Resumo!$C$23,"")))</f>
        <v>3</v>
      </c>
      <c r="N10" s="72"/>
      <c r="O10" s="77"/>
      <c r="P10" s="77"/>
      <c r="Q10" s="77"/>
      <c r="W10" s="20">
        <f t="shared" si="1"/>
        <v>1</v>
      </c>
      <c r="X10" s="20">
        <f t="shared" si="2"/>
        <v>0</v>
      </c>
      <c r="Y10" s="20">
        <f t="shared" si="3"/>
        <v>0</v>
      </c>
    </row>
    <row r="11" spans="1:30" ht="15" customHeight="1" x14ac:dyDescent="0.2">
      <c r="A11" s="93" t="s">
        <v>114</v>
      </c>
      <c r="B11" s="82" t="s">
        <v>136</v>
      </c>
      <c r="C11" s="107" t="s">
        <v>3</v>
      </c>
      <c r="D11" s="107" t="s">
        <v>39</v>
      </c>
      <c r="E11" s="85">
        <v>2</v>
      </c>
      <c r="F11" s="33" t="s">
        <v>139</v>
      </c>
      <c r="G11" s="14">
        <v>4</v>
      </c>
      <c r="H11" s="33" t="s">
        <v>141</v>
      </c>
      <c r="I11" s="21" t="str">
        <f t="shared" si="4"/>
        <v>X</v>
      </c>
      <c r="J11" s="21" t="str">
        <f t="shared" si="5"/>
        <v/>
      </c>
      <c r="K11" s="21" t="str">
        <f t="shared" si="6"/>
        <v/>
      </c>
      <c r="L11" s="22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3</v>
      </c>
      <c r="M11" s="22">
        <f>IF(C11="I",L11*Resumo!$C$21, IF(C11="A",L11*Resumo!$C$22, IF(C11="E",L11*Resumo!$C$23,"")))</f>
        <v>3</v>
      </c>
      <c r="N11" s="15"/>
      <c r="O11" s="77"/>
      <c r="P11" s="77"/>
      <c r="Q11" s="77"/>
      <c r="W11" s="20">
        <f t="shared" si="1"/>
        <v>1</v>
      </c>
      <c r="X11" s="20">
        <f t="shared" si="2"/>
        <v>0</v>
      </c>
      <c r="Y11" s="20">
        <f t="shared" si="3"/>
        <v>0</v>
      </c>
    </row>
    <row r="12" spans="1:30" ht="15" customHeight="1" x14ac:dyDescent="0.2">
      <c r="A12" s="93" t="s">
        <v>114</v>
      </c>
      <c r="B12" s="82" t="s">
        <v>137</v>
      </c>
      <c r="C12" s="107" t="s">
        <v>3</v>
      </c>
      <c r="D12" s="107" t="s">
        <v>39</v>
      </c>
      <c r="E12" s="85">
        <v>1</v>
      </c>
      <c r="F12" s="72" t="s">
        <v>134</v>
      </c>
      <c r="G12" s="14">
        <v>3</v>
      </c>
      <c r="H12" s="72" t="s">
        <v>140</v>
      </c>
      <c r="I12" s="21" t="str">
        <f t="shared" si="4"/>
        <v>X</v>
      </c>
      <c r="J12" s="21" t="str">
        <f t="shared" si="5"/>
        <v/>
      </c>
      <c r="K12" s="21" t="str">
        <f t="shared" si="6"/>
        <v/>
      </c>
      <c r="L12" s="22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>3</v>
      </c>
      <c r="M12" s="22">
        <f>IF(C12="I",L12*Resumo!$C$21, IF(C12="A",L12*Resumo!$C$22, IF(C12="E",L12*Resumo!$C$23,"")))</f>
        <v>3</v>
      </c>
      <c r="N12" s="15"/>
      <c r="O12" s="77"/>
      <c r="P12" s="77"/>
      <c r="Q12" s="77"/>
      <c r="W12" s="20">
        <f t="shared" si="1"/>
        <v>1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93" t="s">
        <v>114</v>
      </c>
      <c r="B13" s="82" t="s">
        <v>138</v>
      </c>
      <c r="C13" s="109" t="s">
        <v>3</v>
      </c>
      <c r="D13" s="107" t="s">
        <v>40</v>
      </c>
      <c r="E13" s="85">
        <v>2</v>
      </c>
      <c r="F13" s="33" t="s">
        <v>139</v>
      </c>
      <c r="G13" s="33">
        <v>5</v>
      </c>
      <c r="H13" s="33" t="s">
        <v>142</v>
      </c>
      <c r="I13" s="21" t="str">
        <f t="shared" si="4"/>
        <v>X</v>
      </c>
      <c r="J13" s="21" t="str">
        <f t="shared" si="5"/>
        <v/>
      </c>
      <c r="K13" s="21" t="str">
        <f t="shared" si="6"/>
        <v/>
      </c>
      <c r="L13" s="22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>3</v>
      </c>
      <c r="M13" s="22">
        <f>IF(C13="I",L13*Resumo!$C$21, IF(C13="A",L13*Resumo!$C$22, IF(C13="E",L13*Resumo!$C$23,"")))</f>
        <v>3</v>
      </c>
      <c r="N13" s="15"/>
      <c r="O13" s="77"/>
      <c r="P13" s="77"/>
      <c r="Q13" s="77"/>
      <c r="W13" s="20">
        <f t="shared" si="1"/>
        <v>1</v>
      </c>
      <c r="X13" s="20">
        <f t="shared" si="2"/>
        <v>0</v>
      </c>
      <c r="Y13" s="20">
        <f t="shared" si="3"/>
        <v>0</v>
      </c>
    </row>
    <row r="14" spans="1:30" ht="15" customHeight="1" x14ac:dyDescent="0.2">
      <c r="A14" s="93" t="s">
        <v>193</v>
      </c>
      <c r="B14" s="83" t="s">
        <v>143</v>
      </c>
      <c r="C14" s="107" t="s">
        <v>3</v>
      </c>
      <c r="D14" s="107" t="s">
        <v>41</v>
      </c>
      <c r="E14" s="14">
        <v>2</v>
      </c>
      <c r="F14" s="72" t="s">
        <v>181</v>
      </c>
      <c r="G14" s="14">
        <v>4</v>
      </c>
      <c r="H14" s="72" t="s">
        <v>144</v>
      </c>
      <c r="I14" s="21" t="str">
        <f t="shared" si="4"/>
        <v>X</v>
      </c>
      <c r="J14" s="21" t="str">
        <f t="shared" si="5"/>
        <v/>
      </c>
      <c r="K14" s="21" t="str">
        <f t="shared" si="6"/>
        <v/>
      </c>
      <c r="L14" s="22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>4</v>
      </c>
      <c r="M14" s="22">
        <f>IF(C14="I",L14*Resumo!$C$21, IF(C14="A",L14*Resumo!$C$22, IF(C14="E",L14*Resumo!$C$23,"")))</f>
        <v>4</v>
      </c>
      <c r="N14" s="15"/>
      <c r="O14" s="77"/>
      <c r="P14" s="77"/>
      <c r="Q14" s="77"/>
      <c r="W14" s="20"/>
      <c r="X14" s="20"/>
      <c r="Y14" s="20"/>
    </row>
    <row r="15" spans="1:30" ht="15" customHeight="1" x14ac:dyDescent="0.2">
      <c r="A15" s="118" t="s">
        <v>116</v>
      </c>
      <c r="B15" s="119" t="s">
        <v>145</v>
      </c>
      <c r="C15" s="120" t="s">
        <v>3</v>
      </c>
      <c r="D15" s="120" t="s">
        <v>41</v>
      </c>
      <c r="E15" s="121">
        <v>3</v>
      </c>
      <c r="F15" s="122" t="s">
        <v>197</v>
      </c>
      <c r="G15" s="121">
        <v>15</v>
      </c>
      <c r="H15" s="122" t="s">
        <v>146</v>
      </c>
      <c r="I15" s="21" t="str">
        <f t="shared" si="4"/>
        <v/>
      </c>
      <c r="J15" s="21" t="str">
        <f t="shared" si="5"/>
        <v>X</v>
      </c>
      <c r="K15" s="21" t="str">
        <f t="shared" si="6"/>
        <v/>
      </c>
      <c r="L15" s="22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>5</v>
      </c>
      <c r="M15" s="22">
        <f>IF(C15="I",L15*Resumo!$C$21, IF(C15="A",L15*Resumo!$C$22, IF(C15="E",L15*Resumo!$C$23,"")))</f>
        <v>5</v>
      </c>
      <c r="N15" s="72" t="s">
        <v>202</v>
      </c>
      <c r="O15" s="77"/>
      <c r="P15" s="77"/>
      <c r="Q15" s="77"/>
      <c r="W15" s="20"/>
      <c r="X15" s="20"/>
      <c r="Y15" s="20"/>
    </row>
    <row r="16" spans="1:30" ht="15" customHeight="1" x14ac:dyDescent="0.25">
      <c r="A16" s="93" t="s">
        <v>117</v>
      </c>
      <c r="B16" s="83" t="s">
        <v>148</v>
      </c>
      <c r="C16" s="107" t="s">
        <v>3</v>
      </c>
      <c r="D16" s="107" t="s">
        <v>40</v>
      </c>
      <c r="E16" s="14">
        <v>2</v>
      </c>
      <c r="F16" s="72" t="s">
        <v>150</v>
      </c>
      <c r="G16" s="14">
        <v>12</v>
      </c>
      <c r="H16" s="112" t="s">
        <v>149</v>
      </c>
      <c r="I16" s="21" t="str">
        <f t="shared" si="4"/>
        <v/>
      </c>
      <c r="J16" s="21" t="str">
        <f t="shared" si="5"/>
        <v>X</v>
      </c>
      <c r="K16" s="21" t="str">
        <f t="shared" si="6"/>
        <v/>
      </c>
      <c r="L16" s="22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>4</v>
      </c>
      <c r="M16" s="22">
        <f>IF(C16="I",L16*Resumo!$C$21, IF(C16="A",L16*Resumo!$C$22, IF(C16="E",L16*Resumo!$C$23,"")))</f>
        <v>4</v>
      </c>
      <c r="N16" s="72"/>
      <c r="O16" s="77"/>
      <c r="P16" s="77"/>
      <c r="Q16" s="77"/>
      <c r="W16" s="20"/>
      <c r="X16" s="20"/>
      <c r="Y16" s="20"/>
    </row>
    <row r="17" spans="1:25" ht="15" customHeight="1" x14ac:dyDescent="0.2">
      <c r="A17" s="118" t="s">
        <v>117</v>
      </c>
      <c r="B17" s="119" t="s">
        <v>153</v>
      </c>
      <c r="C17" s="120" t="s">
        <v>3</v>
      </c>
      <c r="D17" s="120" t="s">
        <v>39</v>
      </c>
      <c r="E17" s="121">
        <v>3</v>
      </c>
      <c r="F17" s="122" t="s">
        <v>198</v>
      </c>
      <c r="G17" s="121">
        <v>5</v>
      </c>
      <c r="H17" s="122" t="s">
        <v>156</v>
      </c>
      <c r="I17" s="21" t="str">
        <f t="shared" si="4"/>
        <v/>
      </c>
      <c r="J17" s="21" t="str">
        <f t="shared" si="5"/>
        <v/>
      </c>
      <c r="K17" s="21" t="str">
        <f t="shared" si="6"/>
        <v>X</v>
      </c>
      <c r="L17" s="22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>6</v>
      </c>
      <c r="M17" s="22">
        <f>IF(C17="I",L17*Resumo!$C$21, IF(C17="A",L17*Resumo!$C$22, IF(C17="E",L17*Resumo!$C$23,"")))</f>
        <v>6</v>
      </c>
      <c r="N17" s="72" t="s">
        <v>202</v>
      </c>
      <c r="O17" s="77"/>
      <c r="P17" s="77"/>
      <c r="Q17" s="77"/>
      <c r="W17" s="20"/>
      <c r="X17" s="20"/>
      <c r="Y17" s="20"/>
    </row>
    <row r="18" spans="1:25" ht="15" customHeight="1" x14ac:dyDescent="0.2">
      <c r="A18" s="118" t="s">
        <v>117</v>
      </c>
      <c r="B18" s="123" t="s">
        <v>154</v>
      </c>
      <c r="C18" s="120" t="s">
        <v>3</v>
      </c>
      <c r="D18" s="120" t="s">
        <v>41</v>
      </c>
      <c r="E18" s="121">
        <v>3</v>
      </c>
      <c r="F18" s="122" t="s">
        <v>198</v>
      </c>
      <c r="G18" s="121">
        <v>5</v>
      </c>
      <c r="H18" s="122" t="s">
        <v>155</v>
      </c>
      <c r="I18" s="21" t="str">
        <f t="shared" si="4"/>
        <v>X</v>
      </c>
      <c r="J18" s="21" t="str">
        <f t="shared" si="5"/>
        <v/>
      </c>
      <c r="K18" s="21" t="str">
        <f t="shared" si="6"/>
        <v/>
      </c>
      <c r="L18" s="22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>4</v>
      </c>
      <c r="M18" s="22">
        <f>IF(C18="I",L18*Resumo!$C$21, IF(C18="A",L18*Resumo!$C$22, IF(C18="E",L18*Resumo!$C$23,"")))</f>
        <v>4</v>
      </c>
      <c r="N18" s="72" t="s">
        <v>202</v>
      </c>
      <c r="O18" s="77"/>
      <c r="P18" s="77"/>
      <c r="Q18" s="77"/>
      <c r="W18" s="20"/>
      <c r="X18" s="20"/>
      <c r="Y18" s="20"/>
    </row>
    <row r="19" spans="1:25" ht="15" customHeight="1" x14ac:dyDescent="0.2">
      <c r="A19" s="93" t="s">
        <v>118</v>
      </c>
      <c r="B19" s="82" t="s">
        <v>157</v>
      </c>
      <c r="C19" s="107" t="s">
        <v>3</v>
      </c>
      <c r="D19" s="107" t="s">
        <v>40</v>
      </c>
      <c r="E19" s="14">
        <v>3</v>
      </c>
      <c r="F19" s="72" t="s">
        <v>159</v>
      </c>
      <c r="G19" s="14">
        <v>13</v>
      </c>
      <c r="H19" s="72" t="s">
        <v>158</v>
      </c>
      <c r="I19" s="21" t="str">
        <f t="shared" si="4"/>
        <v/>
      </c>
      <c r="J19" s="21" t="str">
        <f t="shared" si="5"/>
        <v>X</v>
      </c>
      <c r="K19" s="21" t="str">
        <f t="shared" si="6"/>
        <v/>
      </c>
      <c r="L19" s="22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>4</v>
      </c>
      <c r="M19" s="22">
        <f>IF(C19="I",L19*Resumo!$C$21, IF(C19="A",L19*Resumo!$C$22, IF(C19="E",L19*Resumo!$C$23,"")))</f>
        <v>4</v>
      </c>
      <c r="N19" s="72"/>
      <c r="O19" s="77"/>
      <c r="P19" s="77"/>
      <c r="Q19" s="77"/>
      <c r="W19" s="20"/>
      <c r="X19" s="20"/>
      <c r="Y19" s="20"/>
    </row>
    <row r="20" spans="1:25" ht="15" customHeight="1" x14ac:dyDescent="0.2">
      <c r="A20" s="93" t="s">
        <v>118</v>
      </c>
      <c r="B20" s="82" t="s">
        <v>160</v>
      </c>
      <c r="C20" s="107" t="s">
        <v>3</v>
      </c>
      <c r="D20" s="107" t="s">
        <v>40</v>
      </c>
      <c r="E20" s="14">
        <v>3</v>
      </c>
      <c r="F20" s="72" t="s">
        <v>159</v>
      </c>
      <c r="G20" s="14">
        <v>17</v>
      </c>
      <c r="H20" s="72" t="s">
        <v>166</v>
      </c>
      <c r="I20" s="21" t="str">
        <f t="shared" si="4"/>
        <v/>
      </c>
      <c r="J20" s="21" t="str">
        <f t="shared" si="5"/>
        <v>X</v>
      </c>
      <c r="K20" s="21" t="str">
        <f t="shared" si="6"/>
        <v/>
      </c>
      <c r="L20" s="22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>4</v>
      </c>
      <c r="M20" s="22">
        <f>IF(C20="I",L20*Resumo!$C$21, IF(C20="A",L20*Resumo!$C$22, IF(C20="E",L20*Resumo!$C$23,"")))</f>
        <v>4</v>
      </c>
      <c r="N20" s="72"/>
      <c r="O20" s="77"/>
      <c r="P20" s="77"/>
      <c r="Q20" s="77"/>
      <c r="W20" s="20"/>
      <c r="X20" s="20"/>
      <c r="Y20" s="20"/>
    </row>
    <row r="21" spans="1:25" ht="15" customHeight="1" x14ac:dyDescent="0.2">
      <c r="A21" s="118" t="s">
        <v>118</v>
      </c>
      <c r="B21" s="123" t="s">
        <v>161</v>
      </c>
      <c r="C21" s="120" t="s">
        <v>3</v>
      </c>
      <c r="D21" s="120" t="s">
        <v>39</v>
      </c>
      <c r="E21" s="121">
        <v>4</v>
      </c>
      <c r="F21" s="122" t="s">
        <v>199</v>
      </c>
      <c r="G21" s="121">
        <v>17</v>
      </c>
      <c r="H21" s="122" t="s">
        <v>166</v>
      </c>
      <c r="I21" s="21" t="str">
        <f t="shared" si="4"/>
        <v/>
      </c>
      <c r="J21" s="21" t="str">
        <f t="shared" si="5"/>
        <v/>
      </c>
      <c r="K21" s="21" t="str">
        <f t="shared" si="6"/>
        <v>X</v>
      </c>
      <c r="L21" s="22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>6</v>
      </c>
      <c r="M21" s="22">
        <f>IF(C21="I",L21*Resumo!$C$21, IF(C21="A",L21*Resumo!$C$22, IF(C21="E",L21*Resumo!$C$23,"")))</f>
        <v>6</v>
      </c>
      <c r="N21" s="72" t="s">
        <v>202</v>
      </c>
      <c r="O21" s="77"/>
      <c r="P21" s="77"/>
      <c r="Q21" s="77"/>
      <c r="W21" s="20"/>
      <c r="X21" s="20"/>
      <c r="Y21" s="20"/>
    </row>
    <row r="22" spans="1:25" ht="15" customHeight="1" x14ac:dyDescent="0.2">
      <c r="A22" s="93" t="s">
        <v>118</v>
      </c>
      <c r="B22" s="82" t="s">
        <v>162</v>
      </c>
      <c r="C22" s="107" t="s">
        <v>3</v>
      </c>
      <c r="D22" s="107" t="s">
        <v>39</v>
      </c>
      <c r="E22" s="14">
        <v>3</v>
      </c>
      <c r="F22" s="72" t="s">
        <v>159</v>
      </c>
      <c r="G22" s="14">
        <v>17</v>
      </c>
      <c r="H22" s="72" t="s">
        <v>166</v>
      </c>
      <c r="I22" s="21" t="str">
        <f t="shared" si="4"/>
        <v/>
      </c>
      <c r="J22" s="21" t="str">
        <f t="shared" si="5"/>
        <v/>
      </c>
      <c r="K22" s="21" t="str">
        <f t="shared" si="6"/>
        <v>X</v>
      </c>
      <c r="L22" s="22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>6</v>
      </c>
      <c r="M22" s="22">
        <f>IF(C22="I",L22*Resumo!$C$21, IF(C22="A",L22*Resumo!$C$22, IF(C22="E",L22*Resumo!$C$23,"")))</f>
        <v>6</v>
      </c>
      <c r="N22" s="72"/>
      <c r="O22" s="77"/>
      <c r="P22" s="77"/>
      <c r="Q22" s="77"/>
      <c r="W22" s="20"/>
      <c r="X22" s="20"/>
      <c r="Y22" s="20"/>
    </row>
    <row r="23" spans="1:25" ht="15" customHeight="1" x14ac:dyDescent="0.2">
      <c r="A23" s="118" t="s">
        <v>118</v>
      </c>
      <c r="B23" s="123" t="s">
        <v>163</v>
      </c>
      <c r="C23" s="120" t="s">
        <v>3</v>
      </c>
      <c r="D23" s="120" t="s">
        <v>39</v>
      </c>
      <c r="E23" s="121">
        <v>2</v>
      </c>
      <c r="F23" s="122" t="s">
        <v>200</v>
      </c>
      <c r="G23" s="124">
        <v>4</v>
      </c>
      <c r="H23" s="122" t="s">
        <v>165</v>
      </c>
      <c r="I23" s="21" t="str">
        <f t="shared" si="4"/>
        <v>X</v>
      </c>
      <c r="J23" s="21" t="str">
        <f t="shared" si="5"/>
        <v/>
      </c>
      <c r="K23" s="21" t="str">
        <f t="shared" si="6"/>
        <v/>
      </c>
      <c r="L23" s="22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>3</v>
      </c>
      <c r="M23" s="22">
        <f>IF(C23="I",L23*Resumo!$C$21, IF(C23="A",L23*Resumo!$C$22, IF(C23="E",L23*Resumo!$C$23,"")))</f>
        <v>3</v>
      </c>
      <c r="N23" s="72" t="s">
        <v>202</v>
      </c>
      <c r="O23" s="77"/>
      <c r="P23" s="77"/>
      <c r="Q23" s="77"/>
      <c r="W23" s="20"/>
      <c r="X23" s="20"/>
      <c r="Y23" s="20"/>
    </row>
    <row r="24" spans="1:25" ht="15" customHeight="1" x14ac:dyDescent="0.2">
      <c r="A24" s="118" t="s">
        <v>118</v>
      </c>
      <c r="B24" s="123" t="s">
        <v>164</v>
      </c>
      <c r="C24" s="120" t="s">
        <v>3</v>
      </c>
      <c r="D24" s="120" t="s">
        <v>39</v>
      </c>
      <c r="E24" s="121">
        <v>2</v>
      </c>
      <c r="F24" s="122" t="s">
        <v>200</v>
      </c>
      <c r="G24" s="121">
        <v>4</v>
      </c>
      <c r="H24" s="122" t="s">
        <v>165</v>
      </c>
      <c r="I24" s="21" t="str">
        <f t="shared" si="4"/>
        <v>X</v>
      </c>
      <c r="J24" s="21" t="str">
        <f t="shared" si="5"/>
        <v/>
      </c>
      <c r="K24" s="21" t="str">
        <f t="shared" si="6"/>
        <v/>
      </c>
      <c r="L24" s="22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>3</v>
      </c>
      <c r="M24" s="22">
        <f>IF(C24="I",L24*Resumo!$C$21, IF(C24="A",L24*Resumo!$C$22, IF(C24="E",L24*Resumo!$C$23,"")))</f>
        <v>3</v>
      </c>
      <c r="N24" s="72" t="s">
        <v>202</v>
      </c>
      <c r="O24" s="77"/>
      <c r="P24" s="77"/>
      <c r="Q24" s="77"/>
      <c r="W24" s="20">
        <f t="shared" si="1"/>
        <v>1</v>
      </c>
      <c r="X24" s="20">
        <f t="shared" si="2"/>
        <v>0</v>
      </c>
      <c r="Y24" s="20">
        <f t="shared" si="3"/>
        <v>0</v>
      </c>
    </row>
    <row r="25" spans="1:25" ht="15" customHeight="1" x14ac:dyDescent="0.2">
      <c r="A25" s="93" t="s">
        <v>119</v>
      </c>
      <c r="B25" s="82" t="s">
        <v>167</v>
      </c>
      <c r="C25" s="107" t="s">
        <v>3</v>
      </c>
      <c r="D25" s="107" t="s">
        <v>40</v>
      </c>
      <c r="E25" s="14">
        <v>4</v>
      </c>
      <c r="F25" s="72" t="s">
        <v>178</v>
      </c>
      <c r="G25" s="14">
        <v>8</v>
      </c>
      <c r="H25" s="72" t="s">
        <v>174</v>
      </c>
      <c r="I25" s="21" t="str">
        <f t="shared" si="4"/>
        <v/>
      </c>
      <c r="J25" s="21" t="str">
        <f t="shared" si="5"/>
        <v/>
      </c>
      <c r="K25" s="21" t="str">
        <f t="shared" si="6"/>
        <v>X</v>
      </c>
      <c r="L25" s="22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>6</v>
      </c>
      <c r="M25" s="22">
        <f>IF(C25="I",L25*Resumo!$C$21, IF(C25="A",L25*Resumo!$C$22, IF(C25="E",L25*Resumo!$C$23,"")))</f>
        <v>6</v>
      </c>
      <c r="N25" s="72"/>
      <c r="O25" s="77"/>
      <c r="P25" s="77"/>
      <c r="Q25" s="77"/>
      <c r="W25" s="20">
        <f t="shared" si="1"/>
        <v>0</v>
      </c>
      <c r="X25" s="20">
        <f t="shared" si="2"/>
        <v>0</v>
      </c>
      <c r="Y25" s="20">
        <f t="shared" si="3"/>
        <v>1</v>
      </c>
    </row>
    <row r="26" spans="1:25" ht="15" customHeight="1" x14ac:dyDescent="0.2">
      <c r="A26" s="93" t="s">
        <v>119</v>
      </c>
      <c r="B26" s="82" t="s">
        <v>173</v>
      </c>
      <c r="C26" s="107" t="s">
        <v>3</v>
      </c>
      <c r="D26" s="107" t="s">
        <v>39</v>
      </c>
      <c r="E26" s="14">
        <v>2</v>
      </c>
      <c r="F26" s="72" t="s">
        <v>169</v>
      </c>
      <c r="G26" s="14">
        <v>5</v>
      </c>
      <c r="H26" s="72" t="s">
        <v>168</v>
      </c>
      <c r="I26" s="21" t="str">
        <f t="shared" si="4"/>
        <v/>
      </c>
      <c r="J26" s="21" t="str">
        <f t="shared" si="5"/>
        <v>X</v>
      </c>
      <c r="K26" s="21" t="str">
        <f t="shared" si="6"/>
        <v/>
      </c>
      <c r="L26" s="22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>4</v>
      </c>
      <c r="M26" s="22">
        <f>IF(C26="I",L26*Resumo!$C$21, IF(C26="A",L26*Resumo!$C$22, IF(C26="E",L26*Resumo!$C$23,"")))</f>
        <v>4</v>
      </c>
      <c r="N26" s="72"/>
      <c r="O26" s="77"/>
      <c r="P26" s="77"/>
      <c r="Q26" s="77"/>
      <c r="W26" s="20">
        <f t="shared" si="1"/>
        <v>0</v>
      </c>
      <c r="X26" s="20">
        <f t="shared" si="2"/>
        <v>1</v>
      </c>
      <c r="Y26" s="20">
        <f t="shared" si="3"/>
        <v>0</v>
      </c>
    </row>
    <row r="27" spans="1:25" ht="15" customHeight="1" x14ac:dyDescent="0.2">
      <c r="A27" s="93" t="s">
        <v>119</v>
      </c>
      <c r="B27" s="82" t="s">
        <v>171</v>
      </c>
      <c r="C27" s="107" t="s">
        <v>3</v>
      </c>
      <c r="D27" s="107" t="s">
        <v>40</v>
      </c>
      <c r="E27" s="14">
        <v>1</v>
      </c>
      <c r="F27" s="72" t="s">
        <v>134</v>
      </c>
      <c r="G27" s="14">
        <v>2</v>
      </c>
      <c r="H27" s="72" t="s">
        <v>172</v>
      </c>
      <c r="I27" s="21" t="str">
        <f t="shared" si="4"/>
        <v>X</v>
      </c>
      <c r="J27" s="21" t="str">
        <f t="shared" si="5"/>
        <v/>
      </c>
      <c r="K27" s="21" t="str">
        <f t="shared" si="6"/>
        <v/>
      </c>
      <c r="L27" s="22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>3</v>
      </c>
      <c r="M27" s="22">
        <f>IF(C27="I",L27*Resumo!$C$21, IF(C27="A",L27*Resumo!$C$22, IF(C27="E",L27*Resumo!$C$23,"")))</f>
        <v>3</v>
      </c>
      <c r="N27" s="72"/>
      <c r="O27" s="77"/>
      <c r="P27" s="77"/>
      <c r="Q27" s="77"/>
      <c r="W27" s="20">
        <f t="shared" si="1"/>
        <v>1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118" t="s">
        <v>120</v>
      </c>
      <c r="B28" s="123" t="s">
        <v>175</v>
      </c>
      <c r="C28" s="120" t="s">
        <v>3</v>
      </c>
      <c r="D28" s="120" t="s">
        <v>39</v>
      </c>
      <c r="E28" s="121">
        <v>2</v>
      </c>
      <c r="F28" s="122" t="s">
        <v>200</v>
      </c>
      <c r="G28" s="121">
        <v>4</v>
      </c>
      <c r="H28" s="122" t="s">
        <v>110</v>
      </c>
      <c r="I28" s="21" t="str">
        <f t="shared" ref="I28:I85" si="7">IF(D28=EE,IF(OR(AND(E28&gt;-1,E28&lt;2,G28&gt;0,G28&lt;16),AND(E28&gt;1,E28&lt;3,G28&gt;0,G28&lt;5)),"X",""),IF(OR(AND(E28&gt;-1,E28&lt;2,G28&gt;0,G28&lt;20),AND(E28&gt;1,E28&lt;4,G28&gt;0,G28&lt;6)),"X",""))</f>
        <v>X</v>
      </c>
      <c r="J28" s="21" t="str">
        <f t="shared" ref="J28:J85" si="8">IF(D28=EE,IF(OR(AND(E28&gt;-1,E28&lt;2,G28&gt;15),AND(E28&gt;1,E28&lt;3,G28&gt;4,G28&lt;16),AND(E28&gt;2,G28&gt;0,G28&lt;5)),"X",""),IF(OR(AND(E28&gt;-1,E28&lt;2,G28&gt;19),AND(E28&gt;1,E28&lt;4,G28&gt;5,G28&lt;20),AND(E28&gt;3,G28&gt;0,G28&lt;6)),"X",""))</f>
        <v/>
      </c>
      <c r="K28" s="21" t="str">
        <f t="shared" ref="K28:K45" si="9">IF(D28=EE,IF(OR(AND(E28&gt;1,E28&lt;3,G28&gt;15),AND(E28&gt;2,G28&gt;4)),"X",""),IF(OR(AND(E28&gt;1,E28&lt;4,G28&gt;19),AND(E28&gt;3,G28&gt;5)),"X",""))</f>
        <v/>
      </c>
      <c r="L28" s="22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>3</v>
      </c>
      <c r="M28" s="22">
        <f>IF(C28="I",L28*Resumo!$C$21, IF(C28="A",L28*Resumo!$C$22, IF(C28="E",L28*Resumo!$C$23,"")))</f>
        <v>3</v>
      </c>
      <c r="N28" s="72" t="s">
        <v>202</v>
      </c>
      <c r="O28" s="77"/>
      <c r="P28" s="77"/>
      <c r="Q28" s="77"/>
      <c r="W28" s="20">
        <f t="shared" si="1"/>
        <v>1</v>
      </c>
      <c r="X28" s="20">
        <f t="shared" si="2"/>
        <v>0</v>
      </c>
      <c r="Y28" s="20">
        <f t="shared" si="3"/>
        <v>0</v>
      </c>
    </row>
    <row r="29" spans="1:25" ht="15" customHeight="1" x14ac:dyDescent="0.2">
      <c r="A29" s="93" t="s">
        <v>121</v>
      </c>
      <c r="B29" s="82" t="s">
        <v>177</v>
      </c>
      <c r="C29" s="107" t="s">
        <v>3</v>
      </c>
      <c r="D29" s="107" t="s">
        <v>40</v>
      </c>
      <c r="E29" s="14">
        <v>1</v>
      </c>
      <c r="F29" s="72" t="s">
        <v>111</v>
      </c>
      <c r="G29" s="14">
        <v>13</v>
      </c>
      <c r="H29" s="72" t="s">
        <v>176</v>
      </c>
      <c r="I29" s="21" t="str">
        <f t="shared" si="7"/>
        <v>X</v>
      </c>
      <c r="J29" s="21" t="str">
        <f t="shared" si="8"/>
        <v/>
      </c>
      <c r="K29" s="21" t="str">
        <f t="shared" si="9"/>
        <v/>
      </c>
      <c r="L29" s="22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>3</v>
      </c>
      <c r="M29" s="22">
        <f>IF(C29="I",L29*Resumo!$C$21, IF(C29="A",L29*Resumo!$C$22, IF(C29="E",L29*Resumo!$C$23,"")))</f>
        <v>3</v>
      </c>
      <c r="N29" s="72"/>
      <c r="O29" s="77"/>
      <c r="P29" s="77"/>
      <c r="Q29" s="77"/>
      <c r="W29" s="20">
        <f t="shared" ref="W29:Y83" si="10">IF(I29="X",1,0)</f>
        <v>1</v>
      </c>
      <c r="X29" s="20">
        <f t="shared" si="10"/>
        <v>0</v>
      </c>
      <c r="Y29" s="20">
        <f t="shared" si="10"/>
        <v>0</v>
      </c>
    </row>
    <row r="30" spans="1:25" ht="15" customHeight="1" x14ac:dyDescent="0.2">
      <c r="A30" s="93" t="s">
        <v>183</v>
      </c>
      <c r="B30" s="82" t="s">
        <v>186</v>
      </c>
      <c r="C30" s="107" t="s">
        <v>3</v>
      </c>
      <c r="D30" s="107" t="s">
        <v>40</v>
      </c>
      <c r="E30" s="14">
        <v>1</v>
      </c>
      <c r="F30" s="72" t="s">
        <v>184</v>
      </c>
      <c r="G30" s="14">
        <v>7</v>
      </c>
      <c r="H30" s="72" t="s">
        <v>187</v>
      </c>
      <c r="I30" s="21" t="str">
        <f t="shared" si="7"/>
        <v>X</v>
      </c>
      <c r="J30" s="21" t="str">
        <f t="shared" si="8"/>
        <v/>
      </c>
      <c r="K30" s="21" t="str">
        <f t="shared" si="9"/>
        <v/>
      </c>
      <c r="L30" s="22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>3</v>
      </c>
      <c r="M30" s="22">
        <f>IF(C30="I",L30*Resumo!$C$21, IF(C30="A",L30*Resumo!$C$22, IF(C30="E",L30*Resumo!$C$23,"")))</f>
        <v>3</v>
      </c>
      <c r="N30" s="72"/>
      <c r="O30" s="77"/>
      <c r="P30" s="77"/>
      <c r="Q30" s="77"/>
      <c r="W30" s="20">
        <f t="shared" si="10"/>
        <v>1</v>
      </c>
      <c r="X30" s="20">
        <f t="shared" si="10"/>
        <v>0</v>
      </c>
      <c r="Y30" s="20">
        <f t="shared" si="10"/>
        <v>0</v>
      </c>
    </row>
    <row r="31" spans="1:25" ht="15" customHeight="1" x14ac:dyDescent="0.2">
      <c r="A31" s="93" t="s">
        <v>182</v>
      </c>
      <c r="B31" s="82" t="s">
        <v>188</v>
      </c>
      <c r="C31" s="107" t="s">
        <v>3</v>
      </c>
      <c r="D31" s="107" t="s">
        <v>39</v>
      </c>
      <c r="E31" s="14">
        <v>1</v>
      </c>
      <c r="F31" s="72" t="s">
        <v>184</v>
      </c>
      <c r="G31" s="14">
        <v>6</v>
      </c>
      <c r="H31" s="72" t="s">
        <v>192</v>
      </c>
      <c r="I31" s="21" t="str">
        <f t="shared" si="7"/>
        <v>X</v>
      </c>
      <c r="J31" s="21" t="str">
        <f t="shared" si="8"/>
        <v/>
      </c>
      <c r="K31" s="21" t="str">
        <f t="shared" si="9"/>
        <v/>
      </c>
      <c r="L31" s="22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>3</v>
      </c>
      <c r="M31" s="22">
        <f>IF(C31="I",L31*Resumo!$C$21, IF(C31="A",L31*Resumo!$C$22, IF(C31="E",L31*Resumo!$C$23,"")))</f>
        <v>3</v>
      </c>
      <c r="N31" s="72"/>
      <c r="O31" s="77"/>
      <c r="P31" s="77"/>
      <c r="Q31" s="77"/>
      <c r="W31" s="20">
        <f t="shared" si="10"/>
        <v>1</v>
      </c>
      <c r="X31" s="20">
        <f t="shared" si="10"/>
        <v>0</v>
      </c>
      <c r="Y31" s="20">
        <f t="shared" si="10"/>
        <v>0</v>
      </c>
    </row>
    <row r="32" spans="1:25" ht="15" customHeight="1" x14ac:dyDescent="0.2">
      <c r="A32" s="93" t="s">
        <v>182</v>
      </c>
      <c r="B32" s="82" t="s">
        <v>189</v>
      </c>
      <c r="C32" s="107" t="s">
        <v>3</v>
      </c>
      <c r="D32" s="107" t="s">
        <v>39</v>
      </c>
      <c r="E32" s="14">
        <v>1</v>
      </c>
      <c r="F32" s="72" t="s">
        <v>184</v>
      </c>
      <c r="G32" s="14">
        <v>6</v>
      </c>
      <c r="H32" s="72" t="s">
        <v>192</v>
      </c>
      <c r="I32" s="21" t="str">
        <f t="shared" si="7"/>
        <v>X</v>
      </c>
      <c r="J32" s="21" t="str">
        <f t="shared" si="8"/>
        <v/>
      </c>
      <c r="K32" s="21" t="str">
        <f t="shared" si="9"/>
        <v/>
      </c>
      <c r="L32" s="22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>3</v>
      </c>
      <c r="M32" s="22">
        <f>IF(C32="I",L32*Resumo!$C$21, IF(C32="A",L32*Resumo!$C$22, IF(C32="E",L32*Resumo!$C$23,"")))</f>
        <v>3</v>
      </c>
      <c r="N32" s="72"/>
      <c r="O32" s="77"/>
      <c r="P32" s="77"/>
      <c r="Q32" s="77"/>
      <c r="W32" s="20">
        <f t="shared" si="10"/>
        <v>1</v>
      </c>
      <c r="X32" s="20">
        <f t="shared" si="10"/>
        <v>0</v>
      </c>
      <c r="Y32" s="20">
        <f t="shared" si="10"/>
        <v>0</v>
      </c>
    </row>
    <row r="33" spans="1:25" ht="15" customHeight="1" x14ac:dyDescent="0.2">
      <c r="A33" s="93" t="s">
        <v>182</v>
      </c>
      <c r="B33" s="82" t="s">
        <v>190</v>
      </c>
      <c r="C33" s="107" t="s">
        <v>3</v>
      </c>
      <c r="D33" s="107" t="s">
        <v>39</v>
      </c>
      <c r="E33" s="14">
        <v>1</v>
      </c>
      <c r="F33" s="72" t="s">
        <v>184</v>
      </c>
      <c r="G33" s="14">
        <v>3</v>
      </c>
      <c r="H33" s="72" t="s">
        <v>191</v>
      </c>
      <c r="I33" s="21" t="str">
        <f t="shared" si="7"/>
        <v>X</v>
      </c>
      <c r="J33" s="21" t="str">
        <f t="shared" si="8"/>
        <v/>
      </c>
      <c r="K33" s="21" t="str">
        <f t="shared" si="9"/>
        <v/>
      </c>
      <c r="L33" s="22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>3</v>
      </c>
      <c r="M33" s="22">
        <f>IF(C33="I",L33*Resumo!$C$21, IF(C33="A",L33*Resumo!$C$22, IF(C33="E",L33*Resumo!$C$23,"")))</f>
        <v>3</v>
      </c>
      <c r="N33" s="72"/>
      <c r="O33" s="77"/>
      <c r="P33" s="77"/>
      <c r="Q33" s="77"/>
      <c r="W33" s="20">
        <f t="shared" si="10"/>
        <v>1</v>
      </c>
      <c r="X33" s="20">
        <f t="shared" si="10"/>
        <v>0</v>
      </c>
      <c r="Y33" s="20">
        <f t="shared" si="10"/>
        <v>0</v>
      </c>
    </row>
    <row r="34" spans="1:25" ht="15" customHeight="1" x14ac:dyDescent="0.2">
      <c r="A34" s="93"/>
      <c r="B34" s="82"/>
      <c r="C34" s="107"/>
      <c r="D34" s="107"/>
      <c r="E34" s="14"/>
      <c r="F34" s="72"/>
      <c r="G34" s="14"/>
      <c r="H34" s="72"/>
      <c r="I34" s="21" t="str">
        <f t="shared" si="7"/>
        <v/>
      </c>
      <c r="J34" s="21" t="str">
        <f t="shared" si="8"/>
        <v/>
      </c>
      <c r="K34" s="21" t="str">
        <f t="shared" si="9"/>
        <v/>
      </c>
      <c r="L34" s="22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22" t="str">
        <f>IF(C34="I",L34*Resumo!$C$21, IF(C34="A",L34*Resumo!$C$22, IF(C34="E",L34*Resumo!$C$23,"")))</f>
        <v/>
      </c>
      <c r="N34" s="15"/>
      <c r="O34" s="77"/>
      <c r="P34" s="77"/>
      <c r="Q34" s="77"/>
      <c r="W34" s="20">
        <f t="shared" si="10"/>
        <v>0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71"/>
      <c r="B35" s="82"/>
      <c r="C35" s="107"/>
      <c r="D35" s="107"/>
      <c r="E35" s="14"/>
      <c r="F35" s="72"/>
      <c r="G35" s="14"/>
      <c r="H35" s="72"/>
      <c r="I35" s="21" t="str">
        <f t="shared" si="7"/>
        <v/>
      </c>
      <c r="J35" s="21" t="str">
        <f t="shared" si="8"/>
        <v/>
      </c>
      <c r="K35" s="21" t="str">
        <f t="shared" si="9"/>
        <v/>
      </c>
      <c r="L35" s="22" t="str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/>
      </c>
      <c r="M35" s="22" t="str">
        <f>IF(C35="I",L35*Resumo!$C$21, IF(C35="A",L35*Resumo!$C$22, IF(C35="E",L35*Resumo!$C$23,"")))</f>
        <v/>
      </c>
      <c r="N35" s="72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0</v>
      </c>
    </row>
    <row r="36" spans="1:25" ht="15" customHeight="1" x14ac:dyDescent="0.2">
      <c r="A36" s="71"/>
      <c r="B36" s="82"/>
      <c r="C36" s="107"/>
      <c r="D36" s="107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15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71"/>
      <c r="B37" s="83"/>
      <c r="C37" s="107"/>
      <c r="D37" s="107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15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33"/>
      <c r="B38" s="86"/>
      <c r="C38" s="107"/>
      <c r="D38" s="107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72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71"/>
      <c r="B39" s="86"/>
      <c r="C39" s="107"/>
      <c r="D39" s="107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15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71"/>
      <c r="B40" s="86"/>
      <c r="C40" s="107"/>
      <c r="D40" s="107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15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71"/>
      <c r="B41" s="86"/>
      <c r="C41" s="107"/>
      <c r="D41" s="107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72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71"/>
      <c r="B42" s="86"/>
      <c r="C42" s="107"/>
      <c r="D42" s="107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15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71"/>
      <c r="B43" s="86"/>
      <c r="C43" s="107"/>
      <c r="D43" s="107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15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71"/>
      <c r="B44" s="86"/>
      <c r="C44" s="107"/>
      <c r="D44" s="107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72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71"/>
      <c r="B45" s="86"/>
      <c r="C45" s="107"/>
      <c r="D45" s="107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15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71"/>
      <c r="B46" s="86"/>
      <c r="C46" s="107"/>
      <c r="D46" s="107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ref="K46:K82" si="11">IF(D46=EE,IF(OR(AND(E46&gt;1,E46&lt;3,G46&gt;15),AND(E46&gt;2,G46&gt;4)),"X",""),IF(OR(AND(E46&gt;1,E46&lt;4,G46&gt;19),AND(E46&gt;3,G46&gt;5)),"X",""))</f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72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71"/>
      <c r="B47" s="86"/>
      <c r="C47" s="107"/>
      <c r="D47" s="107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si="11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15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71"/>
      <c r="B48" s="86"/>
      <c r="C48" s="107"/>
      <c r="D48" s="107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11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15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81"/>
      <c r="B49" s="86"/>
      <c r="C49" s="107"/>
      <c r="D49" s="107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11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72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81"/>
      <c r="B50" s="86"/>
      <c r="C50" s="107"/>
      <c r="D50" s="13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si="11"/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15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81"/>
      <c r="B51" s="82"/>
      <c r="C51" s="107"/>
      <c r="D51" s="107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si="11"/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15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81"/>
      <c r="B52" s="86"/>
      <c r="C52" s="107"/>
      <c r="D52" s="13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72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81"/>
      <c r="B53" s="82"/>
      <c r="C53" s="107"/>
      <c r="D53" s="103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15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81"/>
      <c r="B54" s="83"/>
      <c r="C54" s="107"/>
      <c r="D54" s="33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15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81"/>
      <c r="B55" s="72"/>
      <c r="C55" s="107"/>
      <c r="D55" s="33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72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81"/>
      <c r="B56" s="72"/>
      <c r="C56" s="107"/>
      <c r="D56" s="33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72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81"/>
      <c r="B57" s="72"/>
      <c r="C57" s="107"/>
      <c r="D57" s="3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15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81"/>
      <c r="B58" s="72"/>
      <c r="C58" s="107"/>
      <c r="D58" s="33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72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81"/>
      <c r="B59" s="33"/>
      <c r="C59" s="107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15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81"/>
      <c r="B60" s="72"/>
      <c r="C60" s="107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15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81"/>
      <c r="B61" s="72"/>
      <c r="C61" s="107"/>
      <c r="D61" s="33"/>
      <c r="E61" s="14"/>
      <c r="F61" s="33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15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81"/>
      <c r="B62" s="72"/>
      <c r="C62" s="107"/>
      <c r="D62" s="33"/>
      <c r="E62" s="14"/>
      <c r="F62" s="72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72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81"/>
      <c r="B63" s="72"/>
      <c r="C63" s="107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15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81"/>
      <c r="B64" s="83"/>
      <c r="C64" s="107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72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81"/>
      <c r="B65" s="72"/>
      <c r="C65" s="107"/>
      <c r="D65" s="33"/>
      <c r="E65" s="14"/>
      <c r="F65" s="72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15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81"/>
      <c r="B66" s="72"/>
      <c r="C66" s="107"/>
      <c r="D66" s="33"/>
      <c r="E66" s="85"/>
      <c r="F66" s="72"/>
      <c r="G66" s="33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15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81"/>
      <c r="B67" s="72"/>
      <c r="C67" s="107"/>
      <c r="D67" s="33"/>
      <c r="E67" s="14"/>
      <c r="F67" s="72"/>
      <c r="G67" s="14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72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81"/>
      <c r="B68" s="72"/>
      <c r="C68" s="107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72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81"/>
      <c r="B69" s="72"/>
      <c r="C69" s="107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15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81"/>
      <c r="B70" s="33"/>
      <c r="C70" s="107"/>
      <c r="D70" s="33"/>
      <c r="E70" s="14"/>
      <c r="F70" s="72"/>
      <c r="G70" s="14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72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81"/>
      <c r="B71" s="33"/>
      <c r="C71" s="107"/>
      <c r="D71" s="33"/>
      <c r="E71" s="33"/>
      <c r="F71" s="72"/>
      <c r="G71" s="14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15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81"/>
      <c r="B72" s="81"/>
      <c r="C72" s="107"/>
      <c r="D72" s="33"/>
      <c r="E72" s="14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15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81"/>
      <c r="B73" s="81"/>
      <c r="C73" s="107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15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81"/>
      <c r="B74" s="72"/>
      <c r="C74" s="107"/>
      <c r="D74" s="33"/>
      <c r="E74" s="14"/>
      <c r="F74" s="72"/>
      <c r="G74" s="14"/>
      <c r="H74" s="15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15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81"/>
      <c r="B75" s="83"/>
      <c r="C75" s="107"/>
      <c r="D75" s="33"/>
      <c r="E75" s="14"/>
      <c r="F75" s="72"/>
      <c r="G75" s="14"/>
      <c r="H75" s="15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15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33"/>
      <c r="B76" s="33"/>
      <c r="C76" s="107"/>
      <c r="D76" s="33"/>
      <c r="E76" s="14"/>
      <c r="F76" s="72"/>
      <c r="G76" s="14"/>
      <c r="H76" s="15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81"/>
      <c r="B77" s="72"/>
      <c r="C77" s="107"/>
      <c r="D77" s="33"/>
      <c r="E77" s="14"/>
      <c r="F77" s="72"/>
      <c r="G77" s="14"/>
      <c r="H77" s="15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81"/>
      <c r="B78" s="72"/>
      <c r="C78" s="107"/>
      <c r="D78" s="33"/>
      <c r="E78" s="14"/>
      <c r="F78" s="72"/>
      <c r="G78" s="14"/>
      <c r="H78" s="72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81"/>
      <c r="B79" s="72"/>
      <c r="C79" s="107"/>
      <c r="D79" s="33"/>
      <c r="E79" s="14"/>
      <c r="F79" s="33"/>
      <c r="G79" s="14"/>
      <c r="H79" s="72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81"/>
      <c r="B80" s="72"/>
      <c r="C80" s="107"/>
      <c r="D80" s="33"/>
      <c r="E80" s="14"/>
      <c r="F80" s="72"/>
      <c r="G80" s="14"/>
      <c r="H80" s="72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81"/>
      <c r="B81" s="72"/>
      <c r="C81" s="107"/>
      <c r="D81" s="33"/>
      <c r="E81" s="14"/>
      <c r="F81" s="72"/>
      <c r="G81" s="14"/>
      <c r="H81" s="72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81"/>
      <c r="B82" s="83"/>
      <c r="C82" s="107"/>
      <c r="D82" s="33"/>
      <c r="E82" s="14"/>
      <c r="F82" s="72"/>
      <c r="G82" s="14"/>
      <c r="H82" s="72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81"/>
      <c r="B83" s="72"/>
      <c r="C83" s="107"/>
      <c r="D83" s="33"/>
      <c r="E83" s="14"/>
      <c r="F83" s="72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ref="K83:K145" si="12">IF(D83=EE,IF(OR(AND(E83&gt;1,E83&lt;3,G83&gt;15),AND(E83&gt;2,G83&gt;4)),"X",""),IF(OR(AND(E83&gt;1,E83&lt;4,G83&gt;19),AND(E83&gt;3,G83&gt;5)),"X",""))</f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81"/>
      <c r="B84" s="72"/>
      <c r="C84" s="107"/>
      <c r="D84" s="33"/>
      <c r="E84" s="14"/>
      <c r="F84" s="72"/>
      <c r="G84" s="14"/>
      <c r="H84" s="72"/>
      <c r="I84" s="21" t="str">
        <f t="shared" si="7"/>
        <v/>
      </c>
      <c r="J84" s="21" t="str">
        <f t="shared" si="8"/>
        <v/>
      </c>
      <c r="K84" s="21"/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/>
      <c r="X84" s="20"/>
      <c r="Y84" s="20"/>
    </row>
    <row r="85" spans="1:25" ht="15" customHeight="1" x14ac:dyDescent="0.2">
      <c r="A85" s="81"/>
      <c r="B85" s="83"/>
      <c r="C85" s="107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 t="str">
        <f t="shared" si="12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>
        <f t="shared" ref="W85:Y146" si="13">IF(I85="X",1,0)</f>
        <v>0</v>
      </c>
      <c r="X85" s="20">
        <f t="shared" si="13"/>
        <v>0</v>
      </c>
      <c r="Y85" s="20">
        <f t="shared" si="13"/>
        <v>0</v>
      </c>
    </row>
    <row r="86" spans="1:25" ht="15" customHeight="1" x14ac:dyDescent="0.2">
      <c r="A86" s="81"/>
      <c r="B86" s="83"/>
      <c r="C86" s="107"/>
      <c r="D86" s="33"/>
      <c r="E86" s="14"/>
      <c r="F86" s="72"/>
      <c r="G86" s="14"/>
      <c r="H86" s="72"/>
      <c r="I86" s="21" t="str">
        <f t="shared" ref="I86:I96" si="14">IF(D86=EE,IF(OR(AND(E86&gt;-1,E86&lt;2,G86&gt;0,G86&lt;16),AND(E86&gt;1,E86&lt;3,G86&gt;0,G86&lt;5)),"X",""),IF(OR(AND(E86&gt;-1,E86&lt;2,G86&gt;0,G86&lt;20),AND(E86&gt;1,E86&lt;4,G86&gt;0,G86&lt;6)),"X",""))</f>
        <v/>
      </c>
      <c r="J86" s="21" t="str">
        <f t="shared" ref="J86:J105" si="15">IF(D86=EE,IF(OR(AND(E86&gt;-1,E86&lt;2,G86&gt;15),AND(E86&gt;1,E86&lt;3,G86&gt;4,G86&lt;16),AND(E86&gt;2,G86&gt;0,G86&lt;5)),"X",""),IF(OR(AND(E86&gt;-1,E86&lt;2,G86&gt;19),AND(E86&gt;1,E86&lt;4,G86&gt;5,G86&lt;20),AND(E86&gt;3,G86&gt;0,G86&lt;6)),"X",""))</f>
        <v/>
      </c>
      <c r="K86" s="21"/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/>
      <c r="X86" s="20"/>
      <c r="Y86" s="20"/>
    </row>
    <row r="87" spans="1:25" ht="15" customHeight="1" x14ac:dyDescent="0.2">
      <c r="A87" s="81"/>
      <c r="B87" s="72"/>
      <c r="C87" s="107"/>
      <c r="D87" s="33"/>
      <c r="E87" s="14"/>
      <c r="F87" s="72"/>
      <c r="G87" s="14"/>
      <c r="H87" s="72"/>
      <c r="I87" s="21" t="str">
        <f t="shared" si="14"/>
        <v/>
      </c>
      <c r="J87" s="21" t="str">
        <f t="shared" si="15"/>
        <v/>
      </c>
      <c r="K87" s="21" t="str">
        <f t="shared" si="12"/>
        <v/>
      </c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>
        <f t="shared" si="13"/>
        <v>0</v>
      </c>
      <c r="X87" s="20">
        <f t="shared" si="13"/>
        <v>0</v>
      </c>
      <c r="Y87" s="20">
        <f t="shared" si="13"/>
        <v>0</v>
      </c>
    </row>
    <row r="88" spans="1:25" ht="15" customHeight="1" x14ac:dyDescent="0.2">
      <c r="A88" s="81"/>
      <c r="B88" s="72"/>
      <c r="C88" s="107"/>
      <c r="D88" s="33"/>
      <c r="E88" s="85"/>
      <c r="F88" s="72"/>
      <c r="G88" s="33"/>
      <c r="H88" s="72"/>
      <c r="I88" s="21" t="str">
        <f t="shared" si="14"/>
        <v/>
      </c>
      <c r="J88" s="21" t="str">
        <f t="shared" si="15"/>
        <v/>
      </c>
      <c r="K88" s="21" t="str">
        <f t="shared" si="12"/>
        <v/>
      </c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>
        <f t="shared" si="13"/>
        <v>0</v>
      </c>
      <c r="X88" s="20">
        <f t="shared" si="13"/>
        <v>0</v>
      </c>
      <c r="Y88" s="20">
        <f t="shared" si="13"/>
        <v>0</v>
      </c>
    </row>
    <row r="89" spans="1:25" ht="15" customHeight="1" x14ac:dyDescent="0.2">
      <c r="A89" s="81"/>
      <c r="B89" s="72"/>
      <c r="C89" s="107"/>
      <c r="D89" s="33"/>
      <c r="E89" s="14"/>
      <c r="F89" s="72"/>
      <c r="G89" s="14"/>
      <c r="H89" s="72"/>
      <c r="I89" s="21" t="str">
        <f t="shared" si="14"/>
        <v/>
      </c>
      <c r="J89" s="21" t="str">
        <f t="shared" si="15"/>
        <v/>
      </c>
      <c r="K89" s="21" t="str">
        <f t="shared" si="12"/>
        <v/>
      </c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>
        <f t="shared" si="13"/>
        <v>0</v>
      </c>
      <c r="X89" s="20">
        <f t="shared" si="13"/>
        <v>0</v>
      </c>
      <c r="Y89" s="20">
        <f t="shared" si="13"/>
        <v>0</v>
      </c>
    </row>
    <row r="90" spans="1:25" ht="15" customHeight="1" x14ac:dyDescent="0.2">
      <c r="A90" s="81"/>
      <c r="B90" s="83"/>
      <c r="C90" s="107"/>
      <c r="D90" s="33"/>
      <c r="E90" s="14"/>
      <c r="F90" s="72"/>
      <c r="G90" s="14"/>
      <c r="H90" s="72"/>
      <c r="I90" s="21" t="str">
        <f t="shared" si="14"/>
        <v/>
      </c>
      <c r="J90" s="21" t="str">
        <f t="shared" si="15"/>
        <v/>
      </c>
      <c r="K90" s="21" t="str">
        <f t="shared" si="12"/>
        <v/>
      </c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>
        <f t="shared" si="13"/>
        <v>0</v>
      </c>
      <c r="X90" s="20">
        <f t="shared" si="13"/>
        <v>0</v>
      </c>
      <c r="Y90" s="20">
        <f t="shared" si="13"/>
        <v>0</v>
      </c>
    </row>
    <row r="91" spans="1:25" ht="15" customHeight="1" x14ac:dyDescent="0.2">
      <c r="A91" s="81"/>
      <c r="B91" s="83"/>
      <c r="C91" s="107"/>
      <c r="D91" s="33"/>
      <c r="E91" s="14"/>
      <c r="F91" s="72"/>
      <c r="G91" s="14"/>
      <c r="H91" s="72"/>
      <c r="I91" s="21" t="str">
        <f t="shared" si="14"/>
        <v/>
      </c>
      <c r="J91" s="21" t="str">
        <f t="shared" si="15"/>
        <v/>
      </c>
      <c r="K91" s="21" t="str">
        <f t="shared" si="12"/>
        <v/>
      </c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>
        <f t="shared" si="13"/>
        <v>0</v>
      </c>
      <c r="X91" s="20">
        <f t="shared" si="13"/>
        <v>0</v>
      </c>
      <c r="Y91" s="20">
        <f t="shared" si="13"/>
        <v>0</v>
      </c>
    </row>
    <row r="92" spans="1:25" ht="15" customHeight="1" x14ac:dyDescent="0.2">
      <c r="A92" s="81"/>
      <c r="B92" s="81"/>
      <c r="C92" s="107"/>
      <c r="D92" s="33"/>
      <c r="E92" s="14"/>
      <c r="F92" s="72"/>
      <c r="G92" s="14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81"/>
      <c r="B93" s="33"/>
      <c r="C93" s="107"/>
      <c r="D93" s="33"/>
      <c r="E93" s="14"/>
      <c r="F93" s="72"/>
      <c r="G93" s="14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81"/>
      <c r="B94" s="81"/>
      <c r="C94" s="107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81"/>
      <c r="B95" s="83"/>
      <c r="C95" s="107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81"/>
      <c r="B96" s="83"/>
      <c r="C96" s="107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81"/>
      <c r="B97" s="81"/>
      <c r="C97" s="107"/>
      <c r="D97" s="33"/>
      <c r="E97" s="14"/>
      <c r="F97" s="72"/>
      <c r="G97" s="14"/>
      <c r="H97" s="72"/>
      <c r="I97" s="21" t="str">
        <f t="shared" ref="I97:I145" si="16">IF(D97=EE,IF(OR(AND(E97&gt;-1,E97&lt;2,G97&gt;0,G97&lt;16),AND(E97&gt;1,E97&lt;3,G97&gt;0,G97&lt;5)),"X",""),IF(OR(AND(E97&gt;-1,E97&lt;2,G97&gt;0,G97&lt;20),AND(E97&gt;1,E97&lt;4,G97&gt;0,G97&lt;6)),"X",""))</f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33"/>
      <c r="B98" s="33"/>
      <c r="C98" s="107"/>
      <c r="D98" s="33"/>
      <c r="E98" s="14"/>
      <c r="F98" s="72"/>
      <c r="G98" s="14"/>
      <c r="H98" s="72"/>
      <c r="I98" s="21" t="str">
        <f t="shared" si="16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81"/>
      <c r="B99" s="81"/>
      <c r="C99" s="107"/>
      <c r="D99" s="33"/>
      <c r="E99" s="14"/>
      <c r="F99" s="72"/>
      <c r="G99" s="14"/>
      <c r="H99" s="72"/>
      <c r="I99" s="21" t="str">
        <f t="shared" si="16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81"/>
      <c r="B100" s="83"/>
      <c r="C100" s="107"/>
      <c r="D100" s="33"/>
      <c r="E100" s="14"/>
      <c r="F100" s="72"/>
      <c r="G100" s="14"/>
      <c r="H100" s="72"/>
      <c r="I100" s="21" t="str">
        <f t="shared" si="16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81"/>
      <c r="B101" s="83"/>
      <c r="C101" s="107"/>
      <c r="D101" s="33"/>
      <c r="E101" s="14"/>
      <c r="F101" s="72"/>
      <c r="G101" s="14"/>
      <c r="H101" s="72"/>
      <c r="I101" s="21" t="str">
        <f t="shared" si="16"/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81"/>
      <c r="B102" s="81"/>
      <c r="C102" s="107"/>
      <c r="D102" s="33"/>
      <c r="E102" s="14"/>
      <c r="F102" s="72"/>
      <c r="G102" s="14"/>
      <c r="H102" s="72"/>
      <c r="I102" s="21" t="str">
        <f t="shared" si="16"/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81"/>
      <c r="B103" s="81"/>
      <c r="C103" s="107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81"/>
      <c r="B104" s="81"/>
      <c r="C104" s="107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81"/>
      <c r="B105" s="33"/>
      <c r="C105" s="107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81"/>
      <c r="B106" s="33"/>
      <c r="C106" s="107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ref="J106:J145" si="17">IF(D106=EE,IF(OR(AND(E106&gt;-1,E106&lt;2,G106&gt;15),AND(E106&gt;1,E106&lt;3,G106&gt;4,G106&lt;16),AND(E106&gt;2,G106&gt;0,G106&lt;5)),"X",""),IF(OR(AND(E106&gt;-1,E106&lt;2,G106&gt;19),AND(E106&gt;1,E106&lt;4,G106&gt;5,G106&lt;20),AND(E106&gt;3,G106&gt;0,G106&lt;6)),"X",""))</f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81"/>
      <c r="B107" s="81"/>
      <c r="C107" s="107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si="17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81"/>
      <c r="B108" s="81"/>
      <c r="C108" s="107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7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33"/>
      <c r="B109" s="84"/>
      <c r="C109" s="107"/>
      <c r="D109" s="14"/>
      <c r="E109" s="14"/>
      <c r="F109" s="72"/>
      <c r="G109" s="14"/>
      <c r="H109" s="15"/>
      <c r="I109" s="21" t="str">
        <f t="shared" si="16"/>
        <v/>
      </c>
      <c r="J109" s="21" t="str">
        <f t="shared" si="17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16"/>
      <c r="B110" s="15"/>
      <c r="C110" s="107"/>
      <c r="D110" s="14"/>
      <c r="E110" s="14"/>
      <c r="F110" s="14"/>
      <c r="G110" s="14"/>
      <c r="H110" s="14"/>
      <c r="I110" s="21" t="str">
        <f t="shared" si="16"/>
        <v/>
      </c>
      <c r="J110" s="21" t="str">
        <f t="shared" si="17"/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16"/>
      <c r="B111" s="15"/>
      <c r="C111" s="107"/>
      <c r="D111" s="14"/>
      <c r="E111" s="14"/>
      <c r="F111" s="14"/>
      <c r="G111" s="14"/>
      <c r="H111" s="14"/>
      <c r="I111" s="21" t="str">
        <f t="shared" si="16"/>
        <v/>
      </c>
      <c r="J111" s="21" t="str">
        <f t="shared" si="17"/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16"/>
      <c r="B112" s="83"/>
      <c r="C112" s="107"/>
      <c r="D112" s="33"/>
      <c r="E112" s="14"/>
      <c r="F112" s="72"/>
      <c r="G112" s="14"/>
      <c r="H112" s="72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16"/>
      <c r="B113" s="83"/>
      <c r="C113" s="107"/>
      <c r="D113" s="33"/>
      <c r="E113" s="14"/>
      <c r="F113" s="72"/>
      <c r="G113" s="14"/>
      <c r="H113" s="72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16"/>
      <c r="B114" s="15"/>
      <c r="C114" s="107"/>
      <c r="D114" s="14"/>
      <c r="E114" s="14"/>
      <c r="F114" s="14"/>
      <c r="G114" s="14"/>
      <c r="H114" s="14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15"/>
      <c r="C115" s="107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15"/>
      <c r="C116" s="107"/>
      <c r="D116" s="14"/>
      <c r="E116" s="14"/>
      <c r="F116" s="14"/>
      <c r="G116" s="14"/>
      <c r="H116" s="14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15"/>
      <c r="C117" s="107"/>
      <c r="D117" s="14"/>
      <c r="E117" s="14"/>
      <c r="F117" s="14"/>
      <c r="G117" s="14"/>
      <c r="H117" s="14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15"/>
      <c r="C118" s="107"/>
      <c r="D118" s="14"/>
      <c r="E118" s="14"/>
      <c r="F118" s="14"/>
      <c r="G118" s="14"/>
      <c r="H118" s="14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7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7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7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7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7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7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7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7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7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7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7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7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7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7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7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7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7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7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7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7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7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7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7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7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7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7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7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7"/>
      <c r="D146" s="14"/>
      <c r="E146" s="14"/>
      <c r="F146" s="14"/>
      <c r="G146" s="14"/>
      <c r="H146" s="14"/>
      <c r="I146" s="21" t="str">
        <f t="shared" ref="I146:I209" si="18">IF(D146=EE,IF(OR(AND(E146&gt;-1,E146&lt;2,G146&gt;0,G146&lt;16),AND(E146&gt;1,E146&lt;3,G146&gt;0,G146&lt;5)),"X",""),IF(OR(AND(E146&gt;-1,E146&lt;2,G146&gt;0,G146&lt;20),AND(E146&gt;1,E146&lt;4,G146&gt;0,G146&lt;6)),"X",""))</f>
        <v/>
      </c>
      <c r="J146" s="21" t="str">
        <f t="shared" ref="J146:J209" si="19">IF(D146=EE,IF(OR(AND(E146&gt;-1,E146&lt;2,G146&gt;15),AND(E146&gt;1,E146&lt;3,G146&gt;4,G146&lt;16),AND(E146&gt;2,G146&gt;0,G146&lt;5)),"X",""),IF(OR(AND(E146&gt;-1,E146&lt;2,G146&gt;19),AND(E146&gt;1,E146&lt;4,G146&gt;5,G146&lt;20),AND(E146&gt;3,G146&gt;0,G146&lt;6)),"X",""))</f>
        <v/>
      </c>
      <c r="K146" s="21" t="str">
        <f t="shared" ref="K146:K209" si="20">IF(D146=EE,IF(OR(AND(E146&gt;1,E146&lt;3,G146&gt;15),AND(E146&gt;2,G146&gt;4)),"X",""),IF(OR(AND(E146&gt;1,E146&lt;4,G146&gt;19),AND(E146&gt;3,G146&gt;5)),"X",""))</f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7"/>
      <c r="D147" s="14"/>
      <c r="E147" s="14"/>
      <c r="F147" s="14"/>
      <c r="G147" s="14"/>
      <c r="H147" s="14"/>
      <c r="I147" s="21" t="str">
        <f t="shared" si="18"/>
        <v/>
      </c>
      <c r="J147" s="21" t="str">
        <f t="shared" si="19"/>
        <v/>
      </c>
      <c r="K147" s="21" t="str">
        <f t="shared" si="20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ref="W147:Y210" si="21">IF(I147="X",1,0)</f>
        <v>0</v>
      </c>
      <c r="X147" s="20">
        <f t="shared" si="21"/>
        <v>0</v>
      </c>
      <c r="Y147" s="20">
        <f t="shared" si="21"/>
        <v>0</v>
      </c>
    </row>
    <row r="148" spans="1:25" ht="15" customHeight="1" x14ac:dyDescent="0.2">
      <c r="A148" s="16"/>
      <c r="B148" s="15"/>
      <c r="C148" s="107"/>
      <c r="D148" s="14"/>
      <c r="E148" s="14"/>
      <c r="F148" s="14"/>
      <c r="G148" s="14"/>
      <c r="H148" s="14"/>
      <c r="I148" s="21" t="str">
        <f t="shared" si="18"/>
        <v/>
      </c>
      <c r="J148" s="21" t="str">
        <f t="shared" si="19"/>
        <v/>
      </c>
      <c r="K148" s="21" t="str">
        <f t="shared" si="20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si="21"/>
        <v>0</v>
      </c>
      <c r="X148" s="20">
        <f t="shared" si="21"/>
        <v>0</v>
      </c>
      <c r="Y148" s="20">
        <f t="shared" si="21"/>
        <v>0</v>
      </c>
    </row>
    <row r="149" spans="1:25" ht="15" customHeight="1" x14ac:dyDescent="0.2">
      <c r="A149" s="16"/>
      <c r="B149" s="15"/>
      <c r="C149" s="107"/>
      <c r="D149" s="14"/>
      <c r="E149" s="14"/>
      <c r="F149" s="14"/>
      <c r="G149" s="14"/>
      <c r="H149" s="14"/>
      <c r="I149" s="21" t="str">
        <f t="shared" si="18"/>
        <v/>
      </c>
      <c r="J149" s="21" t="str">
        <f t="shared" si="19"/>
        <v/>
      </c>
      <c r="K149" s="21" t="str">
        <f t="shared" si="20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21"/>
        <v>0</v>
      </c>
      <c r="X149" s="20">
        <f t="shared" si="21"/>
        <v>0</v>
      </c>
      <c r="Y149" s="20">
        <f t="shared" si="21"/>
        <v>0</v>
      </c>
    </row>
    <row r="150" spans="1:25" ht="15" customHeight="1" x14ac:dyDescent="0.2">
      <c r="A150" s="16"/>
      <c r="B150" s="15"/>
      <c r="C150" s="107"/>
      <c r="D150" s="14"/>
      <c r="E150" s="14"/>
      <c r="F150" s="14"/>
      <c r="G150" s="14"/>
      <c r="H150" s="14"/>
      <c r="I150" s="21" t="str">
        <f t="shared" si="18"/>
        <v/>
      </c>
      <c r="J150" s="21" t="str">
        <f t="shared" si="19"/>
        <v/>
      </c>
      <c r="K150" s="21" t="str">
        <f t="shared" si="20"/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21"/>
        <v>0</v>
      </c>
      <c r="X150" s="20">
        <f t="shared" si="21"/>
        <v>0</v>
      </c>
      <c r="Y150" s="20">
        <f t="shared" si="21"/>
        <v>0</v>
      </c>
    </row>
    <row r="151" spans="1:25" ht="15" customHeight="1" x14ac:dyDescent="0.2">
      <c r="A151" s="16"/>
      <c r="B151" s="15"/>
      <c r="C151" s="107"/>
      <c r="D151" s="14"/>
      <c r="E151" s="14"/>
      <c r="F151" s="14"/>
      <c r="G151" s="14"/>
      <c r="H151" s="14"/>
      <c r="I151" s="21" t="str">
        <f t="shared" si="18"/>
        <v/>
      </c>
      <c r="J151" s="21" t="str">
        <f t="shared" si="19"/>
        <v/>
      </c>
      <c r="K151" s="21" t="str">
        <f t="shared" si="20"/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si="21"/>
        <v>0</v>
      </c>
      <c r="X151" s="20">
        <f t="shared" si="21"/>
        <v>0</v>
      </c>
      <c r="Y151" s="20">
        <f t="shared" si="21"/>
        <v>0</v>
      </c>
    </row>
    <row r="152" spans="1:25" ht="15" customHeight="1" x14ac:dyDescent="0.2">
      <c r="A152" s="16"/>
      <c r="B152" s="15"/>
      <c r="C152" s="107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si="21"/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7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7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7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7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7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7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7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7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7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7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7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7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7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7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7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7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7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7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7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7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7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7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7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7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7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7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7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7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7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7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7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7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7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7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7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7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7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7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7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7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7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7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7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7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7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7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7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7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7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7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7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7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7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7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7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7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7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7"/>
      <c r="D210" s="14"/>
      <c r="E210" s="14"/>
      <c r="F210" s="14"/>
      <c r="G210" s="14"/>
      <c r="H210" s="14"/>
      <c r="I210" s="21" t="str">
        <f t="shared" ref="I210:I273" si="22">IF(D210=EE,IF(OR(AND(E210&gt;-1,E210&lt;2,G210&gt;0,G210&lt;16),AND(E210&gt;1,E210&lt;3,G210&gt;0,G210&lt;5)),"X",""),IF(OR(AND(E210&gt;-1,E210&lt;2,G210&gt;0,G210&lt;20),AND(E210&gt;1,E210&lt;4,G210&gt;0,G210&lt;6)),"X",""))</f>
        <v/>
      </c>
      <c r="J210" s="21" t="str">
        <f t="shared" ref="J210:J273" si="23">IF(D210=EE,IF(OR(AND(E210&gt;-1,E210&lt;2,G210&gt;15),AND(E210&gt;1,E210&lt;3,G210&gt;4,G210&lt;16),AND(E210&gt;2,G210&gt;0,G210&lt;5)),"X",""),IF(OR(AND(E210&gt;-1,E210&lt;2,G210&gt;19),AND(E210&gt;1,E210&lt;4,G210&gt;5,G210&lt;20),AND(E210&gt;3,G210&gt;0,G210&lt;6)),"X",""))</f>
        <v/>
      </c>
      <c r="K210" s="21" t="str">
        <f t="shared" ref="K210:K273" si="24">IF(D210=EE,IF(OR(AND(E210&gt;1,E210&lt;3,G210&gt;15),AND(E210&gt;2,G210&gt;4)),"X",""),IF(OR(AND(E210&gt;1,E210&lt;4,G210&gt;19),AND(E210&gt;3,G210&gt;5)),"X",""))</f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7"/>
      <c r="D211" s="14"/>
      <c r="E211" s="14"/>
      <c r="F211" s="14"/>
      <c r="G211" s="14"/>
      <c r="H211" s="14"/>
      <c r="I211" s="21" t="str">
        <f t="shared" si="22"/>
        <v/>
      </c>
      <c r="J211" s="21" t="str">
        <f t="shared" si="23"/>
        <v/>
      </c>
      <c r="K211" s="21" t="str">
        <f t="shared" si="24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ref="W211:Y274" si="25">IF(I211="X",1,0)</f>
        <v>0</v>
      </c>
      <c r="X211" s="20">
        <f t="shared" si="25"/>
        <v>0</v>
      </c>
      <c r="Y211" s="20">
        <f t="shared" si="25"/>
        <v>0</v>
      </c>
    </row>
    <row r="212" spans="1:25" ht="15" customHeight="1" x14ac:dyDescent="0.2">
      <c r="A212" s="16"/>
      <c r="B212" s="15"/>
      <c r="C212" s="107"/>
      <c r="D212" s="14"/>
      <c r="E212" s="14"/>
      <c r="F212" s="14"/>
      <c r="G212" s="14"/>
      <c r="H212" s="14"/>
      <c r="I212" s="21" t="str">
        <f t="shared" si="22"/>
        <v/>
      </c>
      <c r="J212" s="21" t="str">
        <f t="shared" si="23"/>
        <v/>
      </c>
      <c r="K212" s="21" t="str">
        <f t="shared" si="24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si="25"/>
        <v>0</v>
      </c>
      <c r="X212" s="20">
        <f t="shared" si="25"/>
        <v>0</v>
      </c>
      <c r="Y212" s="20">
        <f t="shared" si="25"/>
        <v>0</v>
      </c>
    </row>
    <row r="213" spans="1:25" ht="15" customHeight="1" x14ac:dyDescent="0.2">
      <c r="A213" s="16"/>
      <c r="B213" s="15"/>
      <c r="C213" s="107"/>
      <c r="D213" s="14"/>
      <c r="E213" s="14"/>
      <c r="F213" s="14"/>
      <c r="G213" s="14"/>
      <c r="H213" s="14"/>
      <c r="I213" s="21" t="str">
        <f t="shared" si="22"/>
        <v/>
      </c>
      <c r="J213" s="21" t="str">
        <f t="shared" si="23"/>
        <v/>
      </c>
      <c r="K213" s="21" t="str">
        <f t="shared" si="24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5"/>
        <v>0</v>
      </c>
      <c r="X213" s="20">
        <f t="shared" si="25"/>
        <v>0</v>
      </c>
      <c r="Y213" s="20">
        <f t="shared" si="25"/>
        <v>0</v>
      </c>
    </row>
    <row r="214" spans="1:25" ht="15" customHeight="1" x14ac:dyDescent="0.2">
      <c r="A214" s="16"/>
      <c r="B214" s="15"/>
      <c r="C214" s="107"/>
      <c r="D214" s="14"/>
      <c r="E214" s="14"/>
      <c r="F214" s="14"/>
      <c r="G214" s="14"/>
      <c r="H214" s="14"/>
      <c r="I214" s="21" t="str">
        <f t="shared" si="22"/>
        <v/>
      </c>
      <c r="J214" s="21" t="str">
        <f t="shared" si="23"/>
        <v/>
      </c>
      <c r="K214" s="21" t="str">
        <f t="shared" si="24"/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5"/>
        <v>0</v>
      </c>
      <c r="X214" s="20">
        <f t="shared" si="25"/>
        <v>0</v>
      </c>
      <c r="Y214" s="20">
        <f t="shared" si="25"/>
        <v>0</v>
      </c>
    </row>
    <row r="215" spans="1:25" ht="15" customHeight="1" x14ac:dyDescent="0.2">
      <c r="A215" s="16"/>
      <c r="B215" s="15"/>
      <c r="C215" s="107"/>
      <c r="D215" s="14"/>
      <c r="E215" s="14"/>
      <c r="F215" s="14"/>
      <c r="G215" s="14"/>
      <c r="H215" s="14"/>
      <c r="I215" s="21" t="str">
        <f t="shared" si="22"/>
        <v/>
      </c>
      <c r="J215" s="21" t="str">
        <f t="shared" si="23"/>
        <v/>
      </c>
      <c r="K215" s="21" t="str">
        <f t="shared" si="24"/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si="25"/>
        <v>0</v>
      </c>
      <c r="X215" s="20">
        <f t="shared" si="25"/>
        <v>0</v>
      </c>
      <c r="Y215" s="20">
        <f t="shared" si="25"/>
        <v>0</v>
      </c>
    </row>
    <row r="216" spans="1:25" ht="15" customHeight="1" x14ac:dyDescent="0.2">
      <c r="A216" s="16"/>
      <c r="B216" s="15"/>
      <c r="C216" s="107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si="25"/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7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7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7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7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7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7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7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7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7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7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7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7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7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7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7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7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7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7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7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7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7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7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7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7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7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7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7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7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7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7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7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7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7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7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7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7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7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7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7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7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7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7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7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7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7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7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7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7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7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7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7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7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7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7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7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7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7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7"/>
      <c r="D274" s="14"/>
      <c r="E274" s="14"/>
      <c r="F274" s="14"/>
      <c r="G274" s="14"/>
      <c r="H274" s="14"/>
      <c r="I274" s="21" t="str">
        <f t="shared" ref="I274:I337" si="26">IF(D274=EE,IF(OR(AND(E274&gt;-1,E274&lt;2,G274&gt;0,G274&lt;16),AND(E274&gt;1,E274&lt;3,G274&gt;0,G274&lt;5)),"X",""),IF(OR(AND(E274&gt;-1,E274&lt;2,G274&gt;0,G274&lt;20),AND(E274&gt;1,E274&lt;4,G274&gt;0,G274&lt;6)),"X",""))</f>
        <v/>
      </c>
      <c r="J274" s="21" t="str">
        <f t="shared" ref="J274:J337" si="27">IF(D274=EE,IF(OR(AND(E274&gt;-1,E274&lt;2,G274&gt;15),AND(E274&gt;1,E274&lt;3,G274&gt;4,G274&lt;16),AND(E274&gt;2,G274&gt;0,G274&lt;5)),"X",""),IF(OR(AND(E274&gt;-1,E274&lt;2,G274&gt;19),AND(E274&gt;1,E274&lt;4,G274&gt;5,G274&lt;20),AND(E274&gt;3,G274&gt;0,G274&lt;6)),"X",""))</f>
        <v/>
      </c>
      <c r="K274" s="21" t="str">
        <f t="shared" ref="K274:K337" si="28">IF(D274=EE,IF(OR(AND(E274&gt;1,E274&lt;3,G274&gt;15),AND(E274&gt;2,G274&gt;4)),"X",""),IF(OR(AND(E274&gt;1,E274&lt;4,G274&gt;19),AND(E274&gt;3,G274&gt;5)),"X",""))</f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7"/>
      <c r="D275" s="14"/>
      <c r="E275" s="14"/>
      <c r="F275" s="14"/>
      <c r="G275" s="14"/>
      <c r="H275" s="14"/>
      <c r="I275" s="21" t="str">
        <f t="shared" si="26"/>
        <v/>
      </c>
      <c r="J275" s="21" t="str">
        <f t="shared" si="27"/>
        <v/>
      </c>
      <c r="K275" s="21" t="str">
        <f t="shared" si="28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ref="W275:Y338" si="29">IF(I275="X",1,0)</f>
        <v>0</v>
      </c>
      <c r="X275" s="20">
        <f t="shared" si="29"/>
        <v>0</v>
      </c>
      <c r="Y275" s="20">
        <f t="shared" si="29"/>
        <v>0</v>
      </c>
    </row>
    <row r="276" spans="1:25" ht="15" customHeight="1" x14ac:dyDescent="0.2">
      <c r="A276" s="16"/>
      <c r="B276" s="15"/>
      <c r="C276" s="107"/>
      <c r="D276" s="14"/>
      <c r="E276" s="14"/>
      <c r="F276" s="14"/>
      <c r="G276" s="14"/>
      <c r="H276" s="14"/>
      <c r="I276" s="21" t="str">
        <f t="shared" si="26"/>
        <v/>
      </c>
      <c r="J276" s="21" t="str">
        <f t="shared" si="27"/>
        <v/>
      </c>
      <c r="K276" s="21" t="str">
        <f t="shared" si="28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si="29"/>
        <v>0</v>
      </c>
      <c r="X276" s="20">
        <f t="shared" si="29"/>
        <v>0</v>
      </c>
      <c r="Y276" s="20">
        <f t="shared" si="29"/>
        <v>0</v>
      </c>
    </row>
    <row r="277" spans="1:25" ht="15" customHeight="1" x14ac:dyDescent="0.2">
      <c r="A277" s="16"/>
      <c r="B277" s="15"/>
      <c r="C277" s="107"/>
      <c r="D277" s="14"/>
      <c r="E277" s="14"/>
      <c r="F277" s="14"/>
      <c r="G277" s="14"/>
      <c r="H277" s="14"/>
      <c r="I277" s="21" t="str">
        <f t="shared" si="26"/>
        <v/>
      </c>
      <c r="J277" s="21" t="str">
        <f t="shared" si="27"/>
        <v/>
      </c>
      <c r="K277" s="21" t="str">
        <f t="shared" si="28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9"/>
        <v>0</v>
      </c>
      <c r="X277" s="20">
        <f t="shared" si="29"/>
        <v>0</v>
      </c>
      <c r="Y277" s="20">
        <f t="shared" si="29"/>
        <v>0</v>
      </c>
    </row>
    <row r="278" spans="1:25" ht="15" customHeight="1" x14ac:dyDescent="0.2">
      <c r="A278" s="16"/>
      <c r="B278" s="15"/>
      <c r="C278" s="107"/>
      <c r="D278" s="14"/>
      <c r="E278" s="14"/>
      <c r="F278" s="14"/>
      <c r="G278" s="14"/>
      <c r="H278" s="14"/>
      <c r="I278" s="21" t="str">
        <f t="shared" si="26"/>
        <v/>
      </c>
      <c r="J278" s="21" t="str">
        <f t="shared" si="27"/>
        <v/>
      </c>
      <c r="K278" s="21" t="str">
        <f t="shared" si="28"/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9"/>
        <v>0</v>
      </c>
      <c r="X278" s="20">
        <f t="shared" si="29"/>
        <v>0</v>
      </c>
      <c r="Y278" s="20">
        <f t="shared" si="29"/>
        <v>0</v>
      </c>
    </row>
    <row r="279" spans="1:25" ht="15" customHeight="1" x14ac:dyDescent="0.2">
      <c r="A279" s="16"/>
      <c r="B279" s="15"/>
      <c r="C279" s="107"/>
      <c r="D279" s="14"/>
      <c r="E279" s="14"/>
      <c r="F279" s="14"/>
      <c r="G279" s="14"/>
      <c r="H279" s="14"/>
      <c r="I279" s="21" t="str">
        <f t="shared" si="26"/>
        <v/>
      </c>
      <c r="J279" s="21" t="str">
        <f t="shared" si="27"/>
        <v/>
      </c>
      <c r="K279" s="21" t="str">
        <f t="shared" si="28"/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si="29"/>
        <v>0</v>
      </c>
      <c r="X279" s="20">
        <f t="shared" si="29"/>
        <v>0</v>
      </c>
      <c r="Y279" s="20">
        <f t="shared" si="29"/>
        <v>0</v>
      </c>
    </row>
    <row r="280" spans="1:25" ht="15" customHeight="1" x14ac:dyDescent="0.2">
      <c r="A280" s="16"/>
      <c r="B280" s="15"/>
      <c r="C280" s="107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si="29"/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7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7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7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7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7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7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7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7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7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7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7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7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7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7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7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7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7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7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7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7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7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7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7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7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7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7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7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7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7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7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7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7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7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7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7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7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7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7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7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7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7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7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7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7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7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7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7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7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7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7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7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7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7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7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7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7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7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7"/>
      <c r="D338" s="14"/>
      <c r="E338" s="14"/>
      <c r="F338" s="14"/>
      <c r="G338" s="14"/>
      <c r="H338" s="14"/>
      <c r="I338" s="21" t="str">
        <f t="shared" ref="I338:I401" si="30">IF(D338=EE,IF(OR(AND(E338&gt;-1,E338&lt;2,G338&gt;0,G338&lt;16),AND(E338&gt;1,E338&lt;3,G338&gt;0,G338&lt;5)),"X",""),IF(OR(AND(E338&gt;-1,E338&lt;2,G338&gt;0,G338&lt;20),AND(E338&gt;1,E338&lt;4,G338&gt;0,G338&lt;6)),"X",""))</f>
        <v/>
      </c>
      <c r="J338" s="21" t="str">
        <f t="shared" ref="J338:J401" si="31">IF(D338=EE,IF(OR(AND(E338&gt;-1,E338&lt;2,G338&gt;15),AND(E338&gt;1,E338&lt;3,G338&gt;4,G338&lt;16),AND(E338&gt;2,G338&gt;0,G338&lt;5)),"X",""),IF(OR(AND(E338&gt;-1,E338&lt;2,G338&gt;19),AND(E338&gt;1,E338&lt;4,G338&gt;5,G338&lt;20),AND(E338&gt;3,G338&gt;0,G338&lt;6)),"X",""))</f>
        <v/>
      </c>
      <c r="K338" s="21" t="str">
        <f t="shared" ref="K338:K401" si="32">IF(D338=EE,IF(OR(AND(E338&gt;1,E338&lt;3,G338&gt;15),AND(E338&gt;2,G338&gt;4)),"X",""),IF(OR(AND(E338&gt;1,E338&lt;4,G338&gt;19),AND(E338&gt;3,G338&gt;5)),"X",""))</f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7"/>
      <c r="D339" s="14"/>
      <c r="E339" s="14"/>
      <c r="F339" s="14"/>
      <c r="G339" s="14"/>
      <c r="H339" s="14"/>
      <c r="I339" s="21" t="str">
        <f t="shared" si="30"/>
        <v/>
      </c>
      <c r="J339" s="21" t="str">
        <f t="shared" si="31"/>
        <v/>
      </c>
      <c r="K339" s="21" t="str">
        <f t="shared" si="32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ref="W339:Y402" si="33">IF(I339="X",1,0)</f>
        <v>0</v>
      </c>
      <c r="X339" s="20">
        <f t="shared" si="33"/>
        <v>0</v>
      </c>
      <c r="Y339" s="20">
        <f t="shared" si="33"/>
        <v>0</v>
      </c>
    </row>
    <row r="340" spans="1:25" ht="15" customHeight="1" x14ac:dyDescent="0.2">
      <c r="A340" s="16"/>
      <c r="B340" s="15"/>
      <c r="C340" s="107"/>
      <c r="D340" s="14"/>
      <c r="E340" s="14"/>
      <c r="F340" s="14"/>
      <c r="G340" s="14"/>
      <c r="H340" s="14"/>
      <c r="I340" s="21" t="str">
        <f t="shared" si="30"/>
        <v/>
      </c>
      <c r="J340" s="21" t="str">
        <f t="shared" si="31"/>
        <v/>
      </c>
      <c r="K340" s="21" t="str">
        <f t="shared" si="32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si="33"/>
        <v>0</v>
      </c>
      <c r="X340" s="20">
        <f t="shared" si="33"/>
        <v>0</v>
      </c>
      <c r="Y340" s="20">
        <f t="shared" si="33"/>
        <v>0</v>
      </c>
    </row>
    <row r="341" spans="1:25" ht="15" customHeight="1" x14ac:dyDescent="0.2">
      <c r="A341" s="16"/>
      <c r="B341" s="15"/>
      <c r="C341" s="107"/>
      <c r="D341" s="14"/>
      <c r="E341" s="14"/>
      <c r="F341" s="14"/>
      <c r="G341" s="14"/>
      <c r="H341" s="14"/>
      <c r="I341" s="21" t="str">
        <f t="shared" si="30"/>
        <v/>
      </c>
      <c r="J341" s="21" t="str">
        <f t="shared" si="31"/>
        <v/>
      </c>
      <c r="K341" s="21" t="str">
        <f t="shared" si="32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33"/>
        <v>0</v>
      </c>
      <c r="X341" s="20">
        <f t="shared" si="33"/>
        <v>0</v>
      </c>
      <c r="Y341" s="20">
        <f t="shared" si="33"/>
        <v>0</v>
      </c>
    </row>
    <row r="342" spans="1:25" ht="15" customHeight="1" x14ac:dyDescent="0.2">
      <c r="A342" s="16"/>
      <c r="B342" s="15"/>
      <c r="C342" s="107"/>
      <c r="D342" s="14"/>
      <c r="E342" s="14"/>
      <c r="F342" s="14"/>
      <c r="G342" s="14"/>
      <c r="H342" s="14"/>
      <c r="I342" s="21" t="str">
        <f t="shared" si="30"/>
        <v/>
      </c>
      <c r="J342" s="21" t="str">
        <f t="shared" si="31"/>
        <v/>
      </c>
      <c r="K342" s="21" t="str">
        <f t="shared" si="32"/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33"/>
        <v>0</v>
      </c>
      <c r="X342" s="20">
        <f t="shared" si="33"/>
        <v>0</v>
      </c>
      <c r="Y342" s="20">
        <f t="shared" si="33"/>
        <v>0</v>
      </c>
    </row>
    <row r="343" spans="1:25" ht="15" customHeight="1" x14ac:dyDescent="0.2">
      <c r="A343" s="16"/>
      <c r="B343" s="15"/>
      <c r="C343" s="107"/>
      <c r="D343" s="14"/>
      <c r="E343" s="14"/>
      <c r="F343" s="14"/>
      <c r="G343" s="14"/>
      <c r="H343" s="14"/>
      <c r="I343" s="21" t="str">
        <f t="shared" si="30"/>
        <v/>
      </c>
      <c r="J343" s="21" t="str">
        <f t="shared" si="31"/>
        <v/>
      </c>
      <c r="K343" s="21" t="str">
        <f t="shared" si="32"/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si="33"/>
        <v>0</v>
      </c>
      <c r="X343" s="20">
        <f t="shared" si="33"/>
        <v>0</v>
      </c>
      <c r="Y343" s="20">
        <f t="shared" si="33"/>
        <v>0</v>
      </c>
    </row>
    <row r="344" spans="1:25" ht="15" customHeight="1" x14ac:dyDescent="0.2">
      <c r="A344" s="16"/>
      <c r="B344" s="15"/>
      <c r="C344" s="107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si="33"/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7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7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7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7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7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7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7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7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7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7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7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7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7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7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7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7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7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7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7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7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7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7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7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7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7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7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7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7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7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7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7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7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7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7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7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7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7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7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7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7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7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7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7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7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7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7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7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7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7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7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7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7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7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7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7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7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7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7"/>
      <c r="D402" s="14"/>
      <c r="E402" s="14"/>
      <c r="F402" s="14"/>
      <c r="G402" s="14"/>
      <c r="H402" s="14"/>
      <c r="I402" s="21" t="str">
        <f t="shared" ref="I402:I465" si="34">IF(D402=EE,IF(OR(AND(E402&gt;-1,E402&lt;2,G402&gt;0,G402&lt;16),AND(E402&gt;1,E402&lt;3,G402&gt;0,G402&lt;5)),"X",""),IF(OR(AND(E402&gt;-1,E402&lt;2,G402&gt;0,G402&lt;20),AND(E402&gt;1,E402&lt;4,G402&gt;0,G402&lt;6)),"X",""))</f>
        <v/>
      </c>
      <c r="J402" s="21" t="str">
        <f t="shared" ref="J402:J465" si="35">IF(D402=EE,IF(OR(AND(E402&gt;-1,E402&lt;2,G402&gt;15),AND(E402&gt;1,E402&lt;3,G402&gt;4,G402&lt;16),AND(E402&gt;2,G402&gt;0,G402&lt;5)),"X",""),IF(OR(AND(E402&gt;-1,E402&lt;2,G402&gt;19),AND(E402&gt;1,E402&lt;4,G402&gt;5,G402&lt;20),AND(E402&gt;3,G402&gt;0,G402&lt;6)),"X",""))</f>
        <v/>
      </c>
      <c r="K402" s="21" t="str">
        <f t="shared" ref="K402:K465" si="36">IF(D402=EE,IF(OR(AND(E402&gt;1,E402&lt;3,G402&gt;15),AND(E402&gt;2,G402&gt;4)),"X",""),IF(OR(AND(E402&gt;1,E402&lt;4,G402&gt;19),AND(E402&gt;3,G402&gt;5)),"X",""))</f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7"/>
      <c r="D403" s="14"/>
      <c r="E403" s="14"/>
      <c r="F403" s="14"/>
      <c r="G403" s="14"/>
      <c r="H403" s="14"/>
      <c r="I403" s="21" t="str">
        <f t="shared" si="34"/>
        <v/>
      </c>
      <c r="J403" s="21" t="str">
        <f t="shared" si="35"/>
        <v/>
      </c>
      <c r="K403" s="21" t="str">
        <f t="shared" si="36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ref="W403:Y466" si="37">IF(I403="X",1,0)</f>
        <v>0</v>
      </c>
      <c r="X403" s="20">
        <f t="shared" si="37"/>
        <v>0</v>
      </c>
      <c r="Y403" s="20">
        <f t="shared" si="37"/>
        <v>0</v>
      </c>
    </row>
    <row r="404" spans="1:25" ht="15" customHeight="1" x14ac:dyDescent="0.2">
      <c r="A404" s="16"/>
      <c r="B404" s="15"/>
      <c r="C404" s="107"/>
      <c r="D404" s="14"/>
      <c r="E404" s="14"/>
      <c r="F404" s="14"/>
      <c r="G404" s="14"/>
      <c r="H404" s="14"/>
      <c r="I404" s="21" t="str">
        <f t="shared" si="34"/>
        <v/>
      </c>
      <c r="J404" s="21" t="str">
        <f t="shared" si="35"/>
        <v/>
      </c>
      <c r="K404" s="21" t="str">
        <f t="shared" si="36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si="37"/>
        <v>0</v>
      </c>
      <c r="X404" s="20">
        <f t="shared" si="37"/>
        <v>0</v>
      </c>
      <c r="Y404" s="20">
        <f t="shared" si="37"/>
        <v>0</v>
      </c>
    </row>
    <row r="405" spans="1:25" ht="15" customHeight="1" x14ac:dyDescent="0.2">
      <c r="A405" s="16"/>
      <c r="B405" s="15"/>
      <c r="C405" s="107"/>
      <c r="D405" s="14"/>
      <c r="E405" s="14"/>
      <c r="F405" s="14"/>
      <c r="G405" s="14"/>
      <c r="H405" s="14"/>
      <c r="I405" s="21" t="str">
        <f t="shared" si="34"/>
        <v/>
      </c>
      <c r="J405" s="21" t="str">
        <f t="shared" si="35"/>
        <v/>
      </c>
      <c r="K405" s="21" t="str">
        <f t="shared" si="36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7"/>
        <v>0</v>
      </c>
      <c r="X405" s="20">
        <f t="shared" si="37"/>
        <v>0</v>
      </c>
      <c r="Y405" s="20">
        <f t="shared" si="37"/>
        <v>0</v>
      </c>
    </row>
    <row r="406" spans="1:25" ht="15" customHeight="1" x14ac:dyDescent="0.2">
      <c r="A406" s="16"/>
      <c r="B406" s="15"/>
      <c r="C406" s="107"/>
      <c r="D406" s="14"/>
      <c r="E406" s="14"/>
      <c r="F406" s="14"/>
      <c r="G406" s="14"/>
      <c r="H406" s="14"/>
      <c r="I406" s="21" t="str">
        <f t="shared" si="34"/>
        <v/>
      </c>
      <c r="J406" s="21" t="str">
        <f t="shared" si="35"/>
        <v/>
      </c>
      <c r="K406" s="21" t="str">
        <f t="shared" si="36"/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7"/>
        <v>0</v>
      </c>
      <c r="X406" s="20">
        <f t="shared" si="37"/>
        <v>0</v>
      </c>
      <c r="Y406" s="20">
        <f t="shared" si="37"/>
        <v>0</v>
      </c>
    </row>
    <row r="407" spans="1:25" ht="15" customHeight="1" x14ac:dyDescent="0.2">
      <c r="A407" s="16"/>
      <c r="B407" s="15"/>
      <c r="C407" s="107"/>
      <c r="D407" s="14"/>
      <c r="E407" s="14"/>
      <c r="F407" s="14"/>
      <c r="G407" s="14"/>
      <c r="H407" s="14"/>
      <c r="I407" s="21" t="str">
        <f t="shared" si="34"/>
        <v/>
      </c>
      <c r="J407" s="21" t="str">
        <f t="shared" si="35"/>
        <v/>
      </c>
      <c r="K407" s="21" t="str">
        <f t="shared" si="36"/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si="37"/>
        <v>0</v>
      </c>
      <c r="X407" s="20">
        <f t="shared" si="37"/>
        <v>0</v>
      </c>
      <c r="Y407" s="20">
        <f t="shared" si="37"/>
        <v>0</v>
      </c>
    </row>
    <row r="408" spans="1:25" ht="15" customHeight="1" x14ac:dyDescent="0.2">
      <c r="A408" s="16"/>
      <c r="B408" s="15"/>
      <c r="C408" s="107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si="37"/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7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7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7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7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7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7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7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7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7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7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7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7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7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7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7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7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7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7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7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7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7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7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7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7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7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7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7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7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7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7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7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7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7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7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7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7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7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7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7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7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7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7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7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7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7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7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7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7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7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7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7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7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7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7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7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7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7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7"/>
      <c r="D466" s="14"/>
      <c r="E466" s="14"/>
      <c r="F466" s="14"/>
      <c r="G466" s="14"/>
      <c r="H466" s="14"/>
      <c r="I466" s="21" t="str">
        <f t="shared" ref="I466:I529" si="38">IF(D466=EE,IF(OR(AND(E466&gt;-1,E466&lt;2,G466&gt;0,G466&lt;16),AND(E466&gt;1,E466&lt;3,G466&gt;0,G466&lt;5)),"X",""),IF(OR(AND(E466&gt;-1,E466&lt;2,G466&gt;0,G466&lt;20),AND(E466&gt;1,E466&lt;4,G466&gt;0,G466&lt;6)),"X",""))</f>
        <v/>
      </c>
      <c r="J466" s="21" t="str">
        <f t="shared" ref="J466:J529" si="39">IF(D466=EE,IF(OR(AND(E466&gt;-1,E466&lt;2,G466&gt;15),AND(E466&gt;1,E466&lt;3,G466&gt;4,G466&lt;16),AND(E466&gt;2,G466&gt;0,G466&lt;5)),"X",""),IF(OR(AND(E466&gt;-1,E466&lt;2,G466&gt;19),AND(E466&gt;1,E466&lt;4,G466&gt;5,G466&lt;20),AND(E466&gt;3,G466&gt;0,G466&lt;6)),"X",""))</f>
        <v/>
      </c>
      <c r="K466" s="21" t="str">
        <f t="shared" ref="K466:K529" si="40">IF(D466=EE,IF(OR(AND(E466&gt;1,E466&lt;3,G466&gt;15),AND(E466&gt;2,G466&gt;4)),"X",""),IF(OR(AND(E466&gt;1,E466&lt;4,G466&gt;19),AND(E466&gt;3,G466&gt;5)),"X",""))</f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7"/>
      <c r="D467" s="14"/>
      <c r="E467" s="14"/>
      <c r="F467" s="14"/>
      <c r="G467" s="14"/>
      <c r="H467" s="14"/>
      <c r="I467" s="21" t="str">
        <f t="shared" si="38"/>
        <v/>
      </c>
      <c r="J467" s="21" t="str">
        <f t="shared" si="39"/>
        <v/>
      </c>
      <c r="K467" s="21" t="str">
        <f t="shared" si="40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ref="W467:Y530" si="41">IF(I467="X",1,0)</f>
        <v>0</v>
      </c>
      <c r="X467" s="20">
        <f t="shared" si="41"/>
        <v>0</v>
      </c>
      <c r="Y467" s="20">
        <f t="shared" si="41"/>
        <v>0</v>
      </c>
    </row>
    <row r="468" spans="1:25" ht="15" customHeight="1" x14ac:dyDescent="0.2">
      <c r="A468" s="16"/>
      <c r="B468" s="15"/>
      <c r="C468" s="107"/>
      <c r="D468" s="14"/>
      <c r="E468" s="14"/>
      <c r="F468" s="14"/>
      <c r="G468" s="14"/>
      <c r="H468" s="14"/>
      <c r="I468" s="21" t="str">
        <f t="shared" si="38"/>
        <v/>
      </c>
      <c r="J468" s="21" t="str">
        <f t="shared" si="39"/>
        <v/>
      </c>
      <c r="K468" s="21" t="str">
        <f t="shared" si="40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si="41"/>
        <v>0</v>
      </c>
      <c r="X468" s="20">
        <f t="shared" si="41"/>
        <v>0</v>
      </c>
      <c r="Y468" s="20">
        <f t="shared" si="41"/>
        <v>0</v>
      </c>
    </row>
    <row r="469" spans="1:25" ht="15" customHeight="1" x14ac:dyDescent="0.2">
      <c r="A469" s="16"/>
      <c r="B469" s="15"/>
      <c r="C469" s="107"/>
      <c r="D469" s="14"/>
      <c r="E469" s="14"/>
      <c r="F469" s="14"/>
      <c r="G469" s="14"/>
      <c r="H469" s="14"/>
      <c r="I469" s="21" t="str">
        <f t="shared" si="38"/>
        <v/>
      </c>
      <c r="J469" s="21" t="str">
        <f t="shared" si="39"/>
        <v/>
      </c>
      <c r="K469" s="21" t="str">
        <f t="shared" si="40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41"/>
        <v>0</v>
      </c>
      <c r="X469" s="20">
        <f t="shared" si="41"/>
        <v>0</v>
      </c>
      <c r="Y469" s="20">
        <f t="shared" si="41"/>
        <v>0</v>
      </c>
    </row>
    <row r="470" spans="1:25" ht="15" customHeight="1" x14ac:dyDescent="0.2">
      <c r="A470" s="16"/>
      <c r="B470" s="15"/>
      <c r="C470" s="107"/>
      <c r="D470" s="14"/>
      <c r="E470" s="14"/>
      <c r="F470" s="14"/>
      <c r="G470" s="14"/>
      <c r="H470" s="14"/>
      <c r="I470" s="21" t="str">
        <f t="shared" si="38"/>
        <v/>
      </c>
      <c r="J470" s="21" t="str">
        <f t="shared" si="39"/>
        <v/>
      </c>
      <c r="K470" s="21" t="str">
        <f t="shared" si="40"/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41"/>
        <v>0</v>
      </c>
      <c r="X470" s="20">
        <f t="shared" si="41"/>
        <v>0</v>
      </c>
      <c r="Y470" s="20">
        <f t="shared" si="41"/>
        <v>0</v>
      </c>
    </row>
    <row r="471" spans="1:25" ht="15" customHeight="1" x14ac:dyDescent="0.2">
      <c r="A471" s="16"/>
      <c r="B471" s="15"/>
      <c r="C471" s="107"/>
      <c r="D471" s="14"/>
      <c r="E471" s="14"/>
      <c r="F471" s="14"/>
      <c r="G471" s="14"/>
      <c r="H471" s="14"/>
      <c r="I471" s="21" t="str">
        <f t="shared" si="38"/>
        <v/>
      </c>
      <c r="J471" s="21" t="str">
        <f t="shared" si="39"/>
        <v/>
      </c>
      <c r="K471" s="21" t="str">
        <f t="shared" si="40"/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si="41"/>
        <v>0</v>
      </c>
      <c r="X471" s="20">
        <f t="shared" si="41"/>
        <v>0</v>
      </c>
      <c r="Y471" s="20">
        <f t="shared" si="41"/>
        <v>0</v>
      </c>
    </row>
    <row r="472" spans="1:25" ht="15" customHeight="1" x14ac:dyDescent="0.2">
      <c r="A472" s="16"/>
      <c r="B472" s="15"/>
      <c r="C472" s="107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si="41"/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7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7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7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7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7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7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7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7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7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7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7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7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7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7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7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7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7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7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7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7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7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7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7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7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7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7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7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7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7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7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7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7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7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7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7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7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7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7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7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7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7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7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7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7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7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7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7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7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7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7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7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7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7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7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7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7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7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7"/>
      <c r="D530" s="14"/>
      <c r="E530" s="14"/>
      <c r="F530" s="14"/>
      <c r="G530" s="14"/>
      <c r="H530" s="14"/>
      <c r="I530" s="21" t="str">
        <f t="shared" ref="I530:I593" si="42">IF(D530=EE,IF(OR(AND(E530&gt;-1,E530&lt;2,G530&gt;0,G530&lt;16),AND(E530&gt;1,E530&lt;3,G530&gt;0,G530&lt;5)),"X",""),IF(OR(AND(E530&gt;-1,E530&lt;2,G530&gt;0,G530&lt;20),AND(E530&gt;1,E530&lt;4,G530&gt;0,G530&lt;6)),"X",""))</f>
        <v/>
      </c>
      <c r="J530" s="21" t="str">
        <f t="shared" ref="J530:J593" si="43">IF(D530=EE,IF(OR(AND(E530&gt;-1,E530&lt;2,G530&gt;15),AND(E530&gt;1,E530&lt;3,G530&gt;4,G530&lt;16),AND(E530&gt;2,G530&gt;0,G530&lt;5)),"X",""),IF(OR(AND(E530&gt;-1,E530&lt;2,G530&gt;19),AND(E530&gt;1,E530&lt;4,G530&gt;5,G530&lt;20),AND(E530&gt;3,G530&gt;0,G530&lt;6)),"X",""))</f>
        <v/>
      </c>
      <c r="K530" s="21" t="str">
        <f t="shared" ref="K530:K593" si="44">IF(D530=EE,IF(OR(AND(E530&gt;1,E530&lt;3,G530&gt;15),AND(E530&gt;2,G530&gt;4)),"X",""),IF(OR(AND(E530&gt;1,E530&lt;4,G530&gt;19),AND(E530&gt;3,G530&gt;5)),"X",""))</f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7"/>
      <c r="D531" s="14"/>
      <c r="E531" s="14"/>
      <c r="F531" s="14"/>
      <c r="G531" s="14"/>
      <c r="H531" s="14"/>
      <c r="I531" s="21" t="str">
        <f t="shared" si="42"/>
        <v/>
      </c>
      <c r="J531" s="21" t="str">
        <f t="shared" si="43"/>
        <v/>
      </c>
      <c r="K531" s="21" t="str">
        <f t="shared" si="44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ref="W531:Y594" si="45">IF(I531="X",1,0)</f>
        <v>0</v>
      </c>
      <c r="X531" s="20">
        <f t="shared" si="45"/>
        <v>0</v>
      </c>
      <c r="Y531" s="20">
        <f t="shared" si="45"/>
        <v>0</v>
      </c>
    </row>
    <row r="532" spans="1:25" ht="15" customHeight="1" x14ac:dyDescent="0.2">
      <c r="A532" s="16"/>
      <c r="B532" s="15"/>
      <c r="C532" s="107"/>
      <c r="D532" s="14"/>
      <c r="E532" s="14"/>
      <c r="F532" s="14"/>
      <c r="G532" s="14"/>
      <c r="H532" s="14"/>
      <c r="I532" s="21" t="str">
        <f t="shared" si="42"/>
        <v/>
      </c>
      <c r="J532" s="21" t="str">
        <f t="shared" si="43"/>
        <v/>
      </c>
      <c r="K532" s="21" t="str">
        <f t="shared" si="44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si="45"/>
        <v>0</v>
      </c>
      <c r="X532" s="20">
        <f t="shared" si="45"/>
        <v>0</v>
      </c>
      <c r="Y532" s="20">
        <f t="shared" si="45"/>
        <v>0</v>
      </c>
    </row>
    <row r="533" spans="1:25" ht="15" customHeight="1" x14ac:dyDescent="0.2">
      <c r="A533" s="16"/>
      <c r="B533" s="15"/>
      <c r="C533" s="107"/>
      <c r="D533" s="14"/>
      <c r="E533" s="14"/>
      <c r="F533" s="14"/>
      <c r="G533" s="14"/>
      <c r="H533" s="14"/>
      <c r="I533" s="21" t="str">
        <f t="shared" si="42"/>
        <v/>
      </c>
      <c r="J533" s="21" t="str">
        <f t="shared" si="43"/>
        <v/>
      </c>
      <c r="K533" s="21" t="str">
        <f t="shared" si="44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5"/>
        <v>0</v>
      </c>
      <c r="X533" s="20">
        <f t="shared" si="45"/>
        <v>0</v>
      </c>
      <c r="Y533" s="20">
        <f t="shared" si="45"/>
        <v>0</v>
      </c>
    </row>
    <row r="534" spans="1:25" ht="15" customHeight="1" x14ac:dyDescent="0.2">
      <c r="A534" s="16"/>
      <c r="B534" s="15"/>
      <c r="C534" s="107"/>
      <c r="D534" s="14"/>
      <c r="E534" s="14"/>
      <c r="F534" s="14"/>
      <c r="G534" s="14"/>
      <c r="H534" s="14"/>
      <c r="I534" s="21" t="str">
        <f t="shared" si="42"/>
        <v/>
      </c>
      <c r="J534" s="21" t="str">
        <f t="shared" si="43"/>
        <v/>
      </c>
      <c r="K534" s="21" t="str">
        <f t="shared" si="44"/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5"/>
        <v>0</v>
      </c>
      <c r="X534" s="20">
        <f t="shared" si="45"/>
        <v>0</v>
      </c>
      <c r="Y534" s="20">
        <f t="shared" si="45"/>
        <v>0</v>
      </c>
    </row>
    <row r="535" spans="1:25" ht="15" customHeight="1" x14ac:dyDescent="0.2">
      <c r="A535" s="16"/>
      <c r="B535" s="15"/>
      <c r="C535" s="107"/>
      <c r="D535" s="14"/>
      <c r="E535" s="14"/>
      <c r="F535" s="14"/>
      <c r="G535" s="14"/>
      <c r="H535" s="14"/>
      <c r="I535" s="21" t="str">
        <f t="shared" si="42"/>
        <v/>
      </c>
      <c r="J535" s="21" t="str">
        <f t="shared" si="43"/>
        <v/>
      </c>
      <c r="K535" s="21" t="str">
        <f t="shared" si="44"/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si="45"/>
        <v>0</v>
      </c>
      <c r="X535" s="20">
        <f t="shared" si="45"/>
        <v>0</v>
      </c>
      <c r="Y535" s="20">
        <f t="shared" si="45"/>
        <v>0</v>
      </c>
    </row>
    <row r="536" spans="1:25" ht="15" customHeight="1" x14ac:dyDescent="0.2">
      <c r="A536" s="16"/>
      <c r="B536" s="15"/>
      <c r="C536" s="107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si="45"/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7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7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7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7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7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7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7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7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7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7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7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7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7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7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7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7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7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7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7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7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7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7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7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7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7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7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7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7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7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7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7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7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7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7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7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7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7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7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7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7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7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7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7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7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7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7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7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7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7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7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7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7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7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7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7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7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7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7"/>
      <c r="D594" s="14"/>
      <c r="E594" s="14"/>
      <c r="F594" s="14"/>
      <c r="G594" s="14"/>
      <c r="H594" s="14"/>
      <c r="I594" s="21" t="str">
        <f t="shared" ref="I594:I657" si="46">IF(D594=EE,IF(OR(AND(E594&gt;-1,E594&lt;2,G594&gt;0,G594&lt;16),AND(E594&gt;1,E594&lt;3,G594&gt;0,G594&lt;5)),"X",""),IF(OR(AND(E594&gt;-1,E594&lt;2,G594&gt;0,G594&lt;20),AND(E594&gt;1,E594&lt;4,G594&gt;0,G594&lt;6)),"X",""))</f>
        <v/>
      </c>
      <c r="J594" s="21" t="str">
        <f t="shared" ref="J594:J657" si="47">IF(D594=EE,IF(OR(AND(E594&gt;-1,E594&lt;2,G594&gt;15),AND(E594&gt;1,E594&lt;3,G594&gt;4,G594&lt;16),AND(E594&gt;2,G594&gt;0,G594&lt;5)),"X",""),IF(OR(AND(E594&gt;-1,E594&lt;2,G594&gt;19),AND(E594&gt;1,E594&lt;4,G594&gt;5,G594&lt;20),AND(E594&gt;3,G594&gt;0,G594&lt;6)),"X",""))</f>
        <v/>
      </c>
      <c r="K594" s="21" t="str">
        <f t="shared" ref="K594:K657" si="48">IF(D594=EE,IF(OR(AND(E594&gt;1,E594&lt;3,G594&gt;15),AND(E594&gt;2,G594&gt;4)),"X",""),IF(OR(AND(E594&gt;1,E594&lt;4,G594&gt;19),AND(E594&gt;3,G594&gt;5)),"X",""))</f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7"/>
      <c r="D595" s="14"/>
      <c r="E595" s="14"/>
      <c r="F595" s="14"/>
      <c r="G595" s="14"/>
      <c r="H595" s="14"/>
      <c r="I595" s="21" t="str">
        <f t="shared" si="46"/>
        <v/>
      </c>
      <c r="J595" s="21" t="str">
        <f t="shared" si="47"/>
        <v/>
      </c>
      <c r="K595" s="21" t="str">
        <f t="shared" si="48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ref="W595:Y658" si="49">IF(I595="X",1,0)</f>
        <v>0</v>
      </c>
      <c r="X595" s="20">
        <f t="shared" si="49"/>
        <v>0</v>
      </c>
      <c r="Y595" s="20">
        <f t="shared" si="49"/>
        <v>0</v>
      </c>
    </row>
    <row r="596" spans="1:25" ht="15" customHeight="1" x14ac:dyDescent="0.2">
      <c r="A596" s="16"/>
      <c r="B596" s="15"/>
      <c r="C596" s="107"/>
      <c r="D596" s="14"/>
      <c r="E596" s="14"/>
      <c r="F596" s="14"/>
      <c r="G596" s="14"/>
      <c r="H596" s="14"/>
      <c r="I596" s="21" t="str">
        <f t="shared" si="46"/>
        <v/>
      </c>
      <c r="J596" s="21" t="str">
        <f t="shared" si="47"/>
        <v/>
      </c>
      <c r="K596" s="21" t="str">
        <f t="shared" si="48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si="49"/>
        <v>0</v>
      </c>
      <c r="X596" s="20">
        <f t="shared" si="49"/>
        <v>0</v>
      </c>
      <c r="Y596" s="20">
        <f t="shared" si="49"/>
        <v>0</v>
      </c>
    </row>
    <row r="597" spans="1:25" ht="15" customHeight="1" x14ac:dyDescent="0.2">
      <c r="A597" s="16"/>
      <c r="B597" s="15"/>
      <c r="C597" s="107"/>
      <c r="D597" s="14"/>
      <c r="E597" s="14"/>
      <c r="F597" s="14"/>
      <c r="G597" s="14"/>
      <c r="H597" s="14"/>
      <c r="I597" s="21" t="str">
        <f t="shared" si="46"/>
        <v/>
      </c>
      <c r="J597" s="21" t="str">
        <f t="shared" si="47"/>
        <v/>
      </c>
      <c r="K597" s="21" t="str">
        <f t="shared" si="48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9"/>
        <v>0</v>
      </c>
      <c r="X597" s="20">
        <f t="shared" si="49"/>
        <v>0</v>
      </c>
      <c r="Y597" s="20">
        <f t="shared" si="49"/>
        <v>0</v>
      </c>
    </row>
    <row r="598" spans="1:25" ht="15" customHeight="1" x14ac:dyDescent="0.2">
      <c r="A598" s="16"/>
      <c r="B598" s="15"/>
      <c r="C598" s="107"/>
      <c r="D598" s="14"/>
      <c r="E598" s="14"/>
      <c r="F598" s="14"/>
      <c r="G598" s="14"/>
      <c r="H598" s="14"/>
      <c r="I598" s="21" t="str">
        <f t="shared" si="46"/>
        <v/>
      </c>
      <c r="J598" s="21" t="str">
        <f t="shared" si="47"/>
        <v/>
      </c>
      <c r="K598" s="21" t="str">
        <f t="shared" si="48"/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9"/>
        <v>0</v>
      </c>
      <c r="X598" s="20">
        <f t="shared" si="49"/>
        <v>0</v>
      </c>
      <c r="Y598" s="20">
        <f t="shared" si="49"/>
        <v>0</v>
      </c>
    </row>
    <row r="599" spans="1:25" ht="15" customHeight="1" x14ac:dyDescent="0.2">
      <c r="A599" s="16"/>
      <c r="B599" s="15"/>
      <c r="C599" s="107"/>
      <c r="D599" s="14"/>
      <c r="E599" s="14"/>
      <c r="F599" s="14"/>
      <c r="G599" s="14"/>
      <c r="H599" s="14"/>
      <c r="I599" s="21" t="str">
        <f t="shared" si="46"/>
        <v/>
      </c>
      <c r="J599" s="21" t="str">
        <f t="shared" si="47"/>
        <v/>
      </c>
      <c r="K599" s="21" t="str">
        <f t="shared" si="48"/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si="49"/>
        <v>0</v>
      </c>
      <c r="X599" s="20">
        <f t="shared" si="49"/>
        <v>0</v>
      </c>
      <c r="Y599" s="20">
        <f t="shared" si="49"/>
        <v>0</v>
      </c>
    </row>
    <row r="600" spans="1:25" ht="15" customHeight="1" x14ac:dyDescent="0.2">
      <c r="A600" s="16"/>
      <c r="B600" s="15"/>
      <c r="C600" s="107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si="49"/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7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7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7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7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7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7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7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7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7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7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7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7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7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7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7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7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7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7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7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7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7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7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7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7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7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7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7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7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7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7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7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7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7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7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7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7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7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7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7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7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7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7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7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7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7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7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7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7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7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7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7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7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7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7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7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7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7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7"/>
      <c r="D658" s="14"/>
      <c r="E658" s="14"/>
      <c r="F658" s="14"/>
      <c r="G658" s="14"/>
      <c r="H658" s="14"/>
      <c r="I658" s="21" t="str">
        <f t="shared" ref="I658:I721" si="50">IF(D658=EE,IF(OR(AND(E658&gt;-1,E658&lt;2,G658&gt;0,G658&lt;16),AND(E658&gt;1,E658&lt;3,G658&gt;0,G658&lt;5)),"X",""),IF(OR(AND(E658&gt;-1,E658&lt;2,G658&gt;0,G658&lt;20),AND(E658&gt;1,E658&lt;4,G658&gt;0,G658&lt;6)),"X",""))</f>
        <v/>
      </c>
      <c r="J658" s="21" t="str">
        <f t="shared" ref="J658:J721" si="51">IF(D658=EE,IF(OR(AND(E658&gt;-1,E658&lt;2,G658&gt;15),AND(E658&gt;1,E658&lt;3,G658&gt;4,G658&lt;16),AND(E658&gt;2,G658&gt;0,G658&lt;5)),"X",""),IF(OR(AND(E658&gt;-1,E658&lt;2,G658&gt;19),AND(E658&gt;1,E658&lt;4,G658&gt;5,G658&lt;20),AND(E658&gt;3,G658&gt;0,G658&lt;6)),"X",""))</f>
        <v/>
      </c>
      <c r="K658" s="21" t="str">
        <f t="shared" ref="K658:K721" si="52">IF(D658=EE,IF(OR(AND(E658&gt;1,E658&lt;3,G658&gt;15),AND(E658&gt;2,G658&gt;4)),"X",""),IF(OR(AND(E658&gt;1,E658&lt;4,G658&gt;19),AND(E658&gt;3,G658&gt;5)),"X",""))</f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7"/>
      <c r="D659" s="14"/>
      <c r="E659" s="14"/>
      <c r="F659" s="14"/>
      <c r="G659" s="14"/>
      <c r="H659" s="14"/>
      <c r="I659" s="21" t="str">
        <f t="shared" si="50"/>
        <v/>
      </c>
      <c r="J659" s="21" t="str">
        <f t="shared" si="51"/>
        <v/>
      </c>
      <c r="K659" s="21" t="str">
        <f t="shared" si="52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ref="W659:Y722" si="53">IF(I659="X",1,0)</f>
        <v>0</v>
      </c>
      <c r="X659" s="20">
        <f t="shared" si="53"/>
        <v>0</v>
      </c>
      <c r="Y659" s="20">
        <f t="shared" si="53"/>
        <v>0</v>
      </c>
    </row>
    <row r="660" spans="1:25" ht="15" customHeight="1" x14ac:dyDescent="0.2">
      <c r="A660" s="16"/>
      <c r="B660" s="15"/>
      <c r="C660" s="107"/>
      <c r="D660" s="14"/>
      <c r="E660" s="14"/>
      <c r="F660" s="14"/>
      <c r="G660" s="14"/>
      <c r="H660" s="14"/>
      <c r="I660" s="21" t="str">
        <f t="shared" si="50"/>
        <v/>
      </c>
      <c r="J660" s="21" t="str">
        <f t="shared" si="51"/>
        <v/>
      </c>
      <c r="K660" s="21" t="str">
        <f t="shared" si="52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si="53"/>
        <v>0</v>
      </c>
      <c r="X660" s="20">
        <f t="shared" si="53"/>
        <v>0</v>
      </c>
      <c r="Y660" s="20">
        <f t="shared" si="53"/>
        <v>0</v>
      </c>
    </row>
    <row r="661" spans="1:25" ht="15" customHeight="1" x14ac:dyDescent="0.2">
      <c r="A661" s="16"/>
      <c r="B661" s="15"/>
      <c r="C661" s="107"/>
      <c r="D661" s="14"/>
      <c r="E661" s="14"/>
      <c r="F661" s="14"/>
      <c r="G661" s="14"/>
      <c r="H661" s="14"/>
      <c r="I661" s="21" t="str">
        <f t="shared" si="50"/>
        <v/>
      </c>
      <c r="J661" s="21" t="str">
        <f t="shared" si="51"/>
        <v/>
      </c>
      <c r="K661" s="21" t="str">
        <f t="shared" si="52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53"/>
        <v>0</v>
      </c>
      <c r="X661" s="20">
        <f t="shared" si="53"/>
        <v>0</v>
      </c>
      <c r="Y661" s="20">
        <f t="shared" si="53"/>
        <v>0</v>
      </c>
    </row>
    <row r="662" spans="1:25" ht="15" customHeight="1" x14ac:dyDescent="0.2">
      <c r="A662" s="16"/>
      <c r="B662" s="15"/>
      <c r="C662" s="107"/>
      <c r="D662" s="14"/>
      <c r="E662" s="14"/>
      <c r="F662" s="14"/>
      <c r="G662" s="14"/>
      <c r="H662" s="14"/>
      <c r="I662" s="21" t="str">
        <f t="shared" si="50"/>
        <v/>
      </c>
      <c r="J662" s="21" t="str">
        <f t="shared" si="51"/>
        <v/>
      </c>
      <c r="K662" s="21" t="str">
        <f t="shared" si="52"/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53"/>
        <v>0</v>
      </c>
      <c r="X662" s="20">
        <f t="shared" si="53"/>
        <v>0</v>
      </c>
      <c r="Y662" s="20">
        <f t="shared" si="53"/>
        <v>0</v>
      </c>
    </row>
    <row r="663" spans="1:25" ht="15" customHeight="1" x14ac:dyDescent="0.2">
      <c r="A663" s="16"/>
      <c r="B663" s="15"/>
      <c r="C663" s="107"/>
      <c r="D663" s="14"/>
      <c r="E663" s="14"/>
      <c r="F663" s="14"/>
      <c r="G663" s="14"/>
      <c r="H663" s="14"/>
      <c r="I663" s="21" t="str">
        <f t="shared" si="50"/>
        <v/>
      </c>
      <c r="J663" s="21" t="str">
        <f t="shared" si="51"/>
        <v/>
      </c>
      <c r="K663" s="21" t="str">
        <f t="shared" si="52"/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si="53"/>
        <v>0</v>
      </c>
      <c r="X663" s="20">
        <f t="shared" si="53"/>
        <v>0</v>
      </c>
      <c r="Y663" s="20">
        <f t="shared" si="53"/>
        <v>0</v>
      </c>
    </row>
    <row r="664" spans="1:25" ht="15" customHeight="1" x14ac:dyDescent="0.2">
      <c r="A664" s="16"/>
      <c r="B664" s="15"/>
      <c r="C664" s="107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si="53"/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7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7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7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7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7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7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7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7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7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7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7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7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7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7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7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7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7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7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7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7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7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7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7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7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7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7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7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7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7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7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7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7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7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7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7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7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7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7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7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7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7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7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7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7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7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7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7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7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7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7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7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7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7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7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7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7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7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7"/>
      <c r="D722" s="14"/>
      <c r="E722" s="14"/>
      <c r="F722" s="14"/>
      <c r="G722" s="14"/>
      <c r="H722" s="14"/>
      <c r="I722" s="21" t="str">
        <f t="shared" ref="I722:I785" si="54">IF(D722=EE,IF(OR(AND(E722&gt;-1,E722&lt;2,G722&gt;0,G722&lt;16),AND(E722&gt;1,E722&lt;3,G722&gt;0,G722&lt;5)),"X",""),IF(OR(AND(E722&gt;-1,E722&lt;2,G722&gt;0,G722&lt;20),AND(E722&gt;1,E722&lt;4,G722&gt;0,G722&lt;6)),"X",""))</f>
        <v/>
      </c>
      <c r="J722" s="21" t="str">
        <f t="shared" ref="J722:J785" si="55">IF(D722=EE,IF(OR(AND(E722&gt;-1,E722&lt;2,G722&gt;15),AND(E722&gt;1,E722&lt;3,G722&gt;4,G722&lt;16),AND(E722&gt;2,G722&gt;0,G722&lt;5)),"X",""),IF(OR(AND(E722&gt;-1,E722&lt;2,G722&gt;19),AND(E722&gt;1,E722&lt;4,G722&gt;5,G722&lt;20),AND(E722&gt;3,G722&gt;0,G722&lt;6)),"X",""))</f>
        <v/>
      </c>
      <c r="K722" s="21" t="str">
        <f t="shared" ref="K722:K785" si="56">IF(D722=EE,IF(OR(AND(E722&gt;1,E722&lt;3,G722&gt;15),AND(E722&gt;2,G722&gt;4)),"X",""),IF(OR(AND(E722&gt;1,E722&lt;4,G722&gt;19),AND(E722&gt;3,G722&gt;5)),"X",""))</f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7"/>
      <c r="D723" s="14"/>
      <c r="E723" s="14"/>
      <c r="F723" s="14"/>
      <c r="G723" s="14"/>
      <c r="H723" s="14"/>
      <c r="I723" s="21" t="str">
        <f t="shared" si="54"/>
        <v/>
      </c>
      <c r="J723" s="21" t="str">
        <f t="shared" si="55"/>
        <v/>
      </c>
      <c r="K723" s="21" t="str">
        <f t="shared" si="56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ref="W723:Y786" si="57">IF(I723="X",1,0)</f>
        <v>0</v>
      </c>
      <c r="X723" s="20">
        <f t="shared" si="57"/>
        <v>0</v>
      </c>
      <c r="Y723" s="20">
        <f t="shared" si="57"/>
        <v>0</v>
      </c>
    </row>
    <row r="724" spans="1:25" ht="15" customHeight="1" x14ac:dyDescent="0.2">
      <c r="A724" s="16"/>
      <c r="B724" s="15"/>
      <c r="C724" s="107"/>
      <c r="D724" s="14"/>
      <c r="E724" s="14"/>
      <c r="F724" s="14"/>
      <c r="G724" s="14"/>
      <c r="H724" s="14"/>
      <c r="I724" s="21" t="str">
        <f t="shared" si="54"/>
        <v/>
      </c>
      <c r="J724" s="21" t="str">
        <f t="shared" si="55"/>
        <v/>
      </c>
      <c r="K724" s="21" t="str">
        <f t="shared" si="56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si="57"/>
        <v>0</v>
      </c>
      <c r="X724" s="20">
        <f t="shared" si="57"/>
        <v>0</v>
      </c>
      <c r="Y724" s="20">
        <f t="shared" si="57"/>
        <v>0</v>
      </c>
    </row>
    <row r="725" spans="1:25" ht="15" customHeight="1" x14ac:dyDescent="0.2">
      <c r="A725" s="16"/>
      <c r="B725" s="15"/>
      <c r="C725" s="107"/>
      <c r="D725" s="14"/>
      <c r="E725" s="14"/>
      <c r="F725" s="14"/>
      <c r="G725" s="14"/>
      <c r="H725" s="14"/>
      <c r="I725" s="21" t="str">
        <f t="shared" si="54"/>
        <v/>
      </c>
      <c r="J725" s="21" t="str">
        <f t="shared" si="55"/>
        <v/>
      </c>
      <c r="K725" s="21" t="str">
        <f t="shared" si="56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7"/>
        <v>0</v>
      </c>
      <c r="X725" s="20">
        <f t="shared" si="57"/>
        <v>0</v>
      </c>
      <c r="Y725" s="20">
        <f t="shared" si="57"/>
        <v>0</v>
      </c>
    </row>
    <row r="726" spans="1:25" ht="15" customHeight="1" x14ac:dyDescent="0.2">
      <c r="A726" s="16"/>
      <c r="B726" s="15"/>
      <c r="C726" s="107"/>
      <c r="D726" s="14"/>
      <c r="E726" s="14"/>
      <c r="F726" s="14"/>
      <c r="G726" s="14"/>
      <c r="H726" s="14"/>
      <c r="I726" s="21" t="str">
        <f t="shared" si="54"/>
        <v/>
      </c>
      <c r="J726" s="21" t="str">
        <f t="shared" si="55"/>
        <v/>
      </c>
      <c r="K726" s="21" t="str">
        <f t="shared" si="56"/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7"/>
        <v>0</v>
      </c>
      <c r="X726" s="20">
        <f t="shared" si="57"/>
        <v>0</v>
      </c>
      <c r="Y726" s="20">
        <f t="shared" si="57"/>
        <v>0</v>
      </c>
    </row>
    <row r="727" spans="1:25" ht="15" customHeight="1" x14ac:dyDescent="0.2">
      <c r="A727" s="16"/>
      <c r="B727" s="15"/>
      <c r="C727" s="107"/>
      <c r="D727" s="14"/>
      <c r="E727" s="14"/>
      <c r="F727" s="14"/>
      <c r="G727" s="14"/>
      <c r="H727" s="14"/>
      <c r="I727" s="21" t="str">
        <f t="shared" si="54"/>
        <v/>
      </c>
      <c r="J727" s="21" t="str">
        <f t="shared" si="55"/>
        <v/>
      </c>
      <c r="K727" s="21" t="str">
        <f t="shared" si="56"/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si="57"/>
        <v>0</v>
      </c>
      <c r="X727" s="20">
        <f t="shared" si="57"/>
        <v>0</v>
      </c>
      <c r="Y727" s="20">
        <f t="shared" si="57"/>
        <v>0</v>
      </c>
    </row>
    <row r="728" spans="1:25" ht="15" customHeight="1" x14ac:dyDescent="0.2">
      <c r="A728" s="16"/>
      <c r="B728" s="15"/>
      <c r="C728" s="107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si="57"/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7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7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7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7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7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7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7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7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7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7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7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7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7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7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7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7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7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7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7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7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7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7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7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7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7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7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7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7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7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7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7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7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7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7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7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7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7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7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7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7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7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7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7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7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7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7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7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7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7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7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7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7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7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7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7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7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7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7"/>
      <c r="D786" s="14"/>
      <c r="E786" s="14"/>
      <c r="F786" s="14"/>
      <c r="G786" s="14"/>
      <c r="H786" s="14"/>
      <c r="I786" s="21" t="str">
        <f t="shared" ref="I786:I849" si="58">IF(D786=EE,IF(OR(AND(E786&gt;-1,E786&lt;2,G786&gt;0,G786&lt;16),AND(E786&gt;1,E786&lt;3,G786&gt;0,G786&lt;5)),"X",""),IF(OR(AND(E786&gt;-1,E786&lt;2,G786&gt;0,G786&lt;20),AND(E786&gt;1,E786&lt;4,G786&gt;0,G786&lt;6)),"X",""))</f>
        <v/>
      </c>
      <c r="J786" s="21" t="str">
        <f t="shared" ref="J786:J849" si="59">IF(D786=EE,IF(OR(AND(E786&gt;-1,E786&lt;2,G786&gt;15),AND(E786&gt;1,E786&lt;3,G786&gt;4,G786&lt;16),AND(E786&gt;2,G786&gt;0,G786&lt;5)),"X",""),IF(OR(AND(E786&gt;-1,E786&lt;2,G786&gt;19),AND(E786&gt;1,E786&lt;4,G786&gt;5,G786&lt;20),AND(E786&gt;3,G786&gt;0,G786&lt;6)),"X",""))</f>
        <v/>
      </c>
      <c r="K786" s="21" t="str">
        <f t="shared" ref="K786:K849" si="60">IF(D786=EE,IF(OR(AND(E786&gt;1,E786&lt;3,G786&gt;15),AND(E786&gt;2,G786&gt;4)),"X",""),IF(OR(AND(E786&gt;1,E786&lt;4,G786&gt;19),AND(E786&gt;3,G786&gt;5)),"X",""))</f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7"/>
      <c r="D787" s="14"/>
      <c r="E787" s="14"/>
      <c r="F787" s="14"/>
      <c r="G787" s="14"/>
      <c r="H787" s="14"/>
      <c r="I787" s="21" t="str">
        <f t="shared" si="58"/>
        <v/>
      </c>
      <c r="J787" s="21" t="str">
        <f t="shared" si="59"/>
        <v/>
      </c>
      <c r="K787" s="21" t="str">
        <f t="shared" si="60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ref="W787:Y850" si="61">IF(I787="X",1,0)</f>
        <v>0</v>
      </c>
      <c r="X787" s="20">
        <f t="shared" si="61"/>
        <v>0</v>
      </c>
      <c r="Y787" s="20">
        <f t="shared" si="61"/>
        <v>0</v>
      </c>
    </row>
    <row r="788" spans="1:25" ht="15" customHeight="1" x14ac:dyDescent="0.2">
      <c r="A788" s="16"/>
      <c r="B788" s="15"/>
      <c r="C788" s="107"/>
      <c r="D788" s="14"/>
      <c r="E788" s="14"/>
      <c r="F788" s="14"/>
      <c r="G788" s="14"/>
      <c r="H788" s="14"/>
      <c r="I788" s="21" t="str">
        <f t="shared" si="58"/>
        <v/>
      </c>
      <c r="J788" s="21" t="str">
        <f t="shared" si="59"/>
        <v/>
      </c>
      <c r="K788" s="21" t="str">
        <f t="shared" si="60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si="61"/>
        <v>0</v>
      </c>
      <c r="X788" s="20">
        <f t="shared" si="61"/>
        <v>0</v>
      </c>
      <c r="Y788" s="20">
        <f t="shared" si="61"/>
        <v>0</v>
      </c>
    </row>
    <row r="789" spans="1:25" ht="15" customHeight="1" x14ac:dyDescent="0.2">
      <c r="A789" s="16"/>
      <c r="B789" s="15"/>
      <c r="C789" s="107"/>
      <c r="D789" s="14"/>
      <c r="E789" s="14"/>
      <c r="F789" s="14"/>
      <c r="G789" s="14"/>
      <c r="H789" s="14"/>
      <c r="I789" s="21" t="str">
        <f t="shared" si="58"/>
        <v/>
      </c>
      <c r="J789" s="21" t="str">
        <f t="shared" si="59"/>
        <v/>
      </c>
      <c r="K789" s="21" t="str">
        <f t="shared" si="60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61"/>
        <v>0</v>
      </c>
      <c r="X789" s="20">
        <f t="shared" si="61"/>
        <v>0</v>
      </c>
      <c r="Y789" s="20">
        <f t="shared" si="61"/>
        <v>0</v>
      </c>
    </row>
    <row r="790" spans="1:25" ht="15" customHeight="1" x14ac:dyDescent="0.2">
      <c r="A790" s="16"/>
      <c r="B790" s="15"/>
      <c r="C790" s="107"/>
      <c r="D790" s="14"/>
      <c r="E790" s="14"/>
      <c r="F790" s="14"/>
      <c r="G790" s="14"/>
      <c r="H790" s="14"/>
      <c r="I790" s="21" t="str">
        <f t="shared" si="58"/>
        <v/>
      </c>
      <c r="J790" s="21" t="str">
        <f t="shared" si="59"/>
        <v/>
      </c>
      <c r="K790" s="21" t="str">
        <f t="shared" si="60"/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61"/>
        <v>0</v>
      </c>
      <c r="X790" s="20">
        <f t="shared" si="61"/>
        <v>0</v>
      </c>
      <c r="Y790" s="20">
        <f t="shared" si="61"/>
        <v>0</v>
      </c>
    </row>
    <row r="791" spans="1:25" ht="15" customHeight="1" x14ac:dyDescent="0.2">
      <c r="A791" s="16"/>
      <c r="B791" s="15"/>
      <c r="C791" s="107"/>
      <c r="D791" s="14"/>
      <c r="E791" s="14"/>
      <c r="F791" s="14"/>
      <c r="G791" s="14"/>
      <c r="H791" s="14"/>
      <c r="I791" s="21" t="str">
        <f t="shared" si="58"/>
        <v/>
      </c>
      <c r="J791" s="21" t="str">
        <f t="shared" si="59"/>
        <v/>
      </c>
      <c r="K791" s="21" t="str">
        <f t="shared" si="60"/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si="61"/>
        <v>0</v>
      </c>
      <c r="X791" s="20">
        <f t="shared" si="61"/>
        <v>0</v>
      </c>
      <c r="Y791" s="20">
        <f t="shared" si="61"/>
        <v>0</v>
      </c>
    </row>
    <row r="792" spans="1:25" ht="15" customHeight="1" x14ac:dyDescent="0.2">
      <c r="A792" s="16"/>
      <c r="B792" s="15"/>
      <c r="C792" s="107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si="61"/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7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7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7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7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7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7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7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7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7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7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7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7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7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7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7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7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7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7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7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7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7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7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7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7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7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7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7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7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7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7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7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7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7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7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7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7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7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7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7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7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7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7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7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7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7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7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7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7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7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7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7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7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7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7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7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7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7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7"/>
      <c r="D850" s="14"/>
      <c r="E850" s="14"/>
      <c r="F850" s="14"/>
      <c r="G850" s="14"/>
      <c r="H850" s="14"/>
      <c r="I850" s="21" t="str">
        <f t="shared" ref="I850:I913" si="62">IF(D850=EE,IF(OR(AND(E850&gt;-1,E850&lt;2,G850&gt;0,G850&lt;16),AND(E850&gt;1,E850&lt;3,G850&gt;0,G850&lt;5)),"X",""),IF(OR(AND(E850&gt;-1,E850&lt;2,G850&gt;0,G850&lt;20),AND(E850&gt;1,E850&lt;4,G850&gt;0,G850&lt;6)),"X",""))</f>
        <v/>
      </c>
      <c r="J850" s="21" t="str">
        <f t="shared" ref="J850:J913" si="63">IF(D850=EE,IF(OR(AND(E850&gt;-1,E850&lt;2,G850&gt;15),AND(E850&gt;1,E850&lt;3,G850&gt;4,G850&lt;16),AND(E850&gt;2,G850&gt;0,G850&lt;5)),"X",""),IF(OR(AND(E850&gt;-1,E850&lt;2,G850&gt;19),AND(E850&gt;1,E850&lt;4,G850&gt;5,G850&lt;20),AND(E850&gt;3,G850&gt;0,G850&lt;6)),"X",""))</f>
        <v/>
      </c>
      <c r="K850" s="21" t="str">
        <f t="shared" ref="K850:K913" si="64">IF(D850=EE,IF(OR(AND(E850&gt;1,E850&lt;3,G850&gt;15),AND(E850&gt;2,G850&gt;4)),"X",""),IF(OR(AND(E850&gt;1,E850&lt;4,G850&gt;19),AND(E850&gt;3,G850&gt;5)),"X",""))</f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7"/>
      <c r="D851" s="14"/>
      <c r="E851" s="14"/>
      <c r="F851" s="14"/>
      <c r="G851" s="14"/>
      <c r="H851" s="14"/>
      <c r="I851" s="21" t="str">
        <f t="shared" si="62"/>
        <v/>
      </c>
      <c r="J851" s="21" t="str">
        <f t="shared" si="63"/>
        <v/>
      </c>
      <c r="K851" s="21" t="str">
        <f t="shared" si="64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ref="W851:Y914" si="65">IF(I851="X",1,0)</f>
        <v>0</v>
      </c>
      <c r="X851" s="20">
        <f t="shared" si="65"/>
        <v>0</v>
      </c>
      <c r="Y851" s="20">
        <f t="shared" si="65"/>
        <v>0</v>
      </c>
    </row>
    <row r="852" spans="1:25" ht="15" customHeight="1" x14ac:dyDescent="0.2">
      <c r="A852" s="16"/>
      <c r="B852" s="15"/>
      <c r="C852" s="107"/>
      <c r="D852" s="14"/>
      <c r="E852" s="14"/>
      <c r="F852" s="14"/>
      <c r="G852" s="14"/>
      <c r="H852" s="14"/>
      <c r="I852" s="21" t="str">
        <f t="shared" si="62"/>
        <v/>
      </c>
      <c r="J852" s="21" t="str">
        <f t="shared" si="63"/>
        <v/>
      </c>
      <c r="K852" s="21" t="str">
        <f t="shared" si="64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si="65"/>
        <v>0</v>
      </c>
      <c r="X852" s="20">
        <f t="shared" si="65"/>
        <v>0</v>
      </c>
      <c r="Y852" s="20">
        <f t="shared" si="65"/>
        <v>0</v>
      </c>
    </row>
    <row r="853" spans="1:25" ht="15" customHeight="1" x14ac:dyDescent="0.2">
      <c r="A853" s="16"/>
      <c r="B853" s="15"/>
      <c r="C853" s="107"/>
      <c r="D853" s="14"/>
      <c r="E853" s="14"/>
      <c r="F853" s="14"/>
      <c r="G853" s="14"/>
      <c r="H853" s="14"/>
      <c r="I853" s="21" t="str">
        <f t="shared" si="62"/>
        <v/>
      </c>
      <c r="J853" s="21" t="str">
        <f t="shared" si="63"/>
        <v/>
      </c>
      <c r="K853" s="21" t="str">
        <f t="shared" si="64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5"/>
        <v>0</v>
      </c>
      <c r="X853" s="20">
        <f t="shared" si="65"/>
        <v>0</v>
      </c>
      <c r="Y853" s="20">
        <f t="shared" si="65"/>
        <v>0</v>
      </c>
    </row>
    <row r="854" spans="1:25" ht="15" customHeight="1" x14ac:dyDescent="0.2">
      <c r="A854" s="16"/>
      <c r="B854" s="15"/>
      <c r="C854" s="107"/>
      <c r="D854" s="14"/>
      <c r="E854" s="14"/>
      <c r="F854" s="14"/>
      <c r="G854" s="14"/>
      <c r="H854" s="14"/>
      <c r="I854" s="21" t="str">
        <f t="shared" si="62"/>
        <v/>
      </c>
      <c r="J854" s="21" t="str">
        <f t="shared" si="63"/>
        <v/>
      </c>
      <c r="K854" s="21" t="str">
        <f t="shared" si="64"/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5"/>
        <v>0</v>
      </c>
      <c r="X854" s="20">
        <f t="shared" si="65"/>
        <v>0</v>
      </c>
      <c r="Y854" s="20">
        <f t="shared" si="65"/>
        <v>0</v>
      </c>
    </row>
    <row r="855" spans="1:25" ht="15" customHeight="1" x14ac:dyDescent="0.2">
      <c r="A855" s="16"/>
      <c r="B855" s="15"/>
      <c r="C855" s="107"/>
      <c r="D855" s="14"/>
      <c r="E855" s="14"/>
      <c r="F855" s="14"/>
      <c r="G855" s="14"/>
      <c r="H855" s="14"/>
      <c r="I855" s="21" t="str">
        <f t="shared" si="62"/>
        <v/>
      </c>
      <c r="J855" s="21" t="str">
        <f t="shared" si="63"/>
        <v/>
      </c>
      <c r="K855" s="21" t="str">
        <f t="shared" si="64"/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si="65"/>
        <v>0</v>
      </c>
      <c r="X855" s="20">
        <f t="shared" si="65"/>
        <v>0</v>
      </c>
      <c r="Y855" s="20">
        <f t="shared" si="65"/>
        <v>0</v>
      </c>
    </row>
    <row r="856" spans="1:25" ht="15" customHeight="1" x14ac:dyDescent="0.2">
      <c r="A856" s="16"/>
      <c r="B856" s="15"/>
      <c r="C856" s="107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si="65"/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7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7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7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7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7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7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7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7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7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7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7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7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7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7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7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7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7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7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7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7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7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7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7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7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7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7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7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7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7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7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7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7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7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7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7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7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7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7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7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7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7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7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7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7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7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7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7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7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7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7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7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7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7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7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7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7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7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7"/>
      <c r="D914" s="14"/>
      <c r="E914" s="14"/>
      <c r="F914" s="14"/>
      <c r="G914" s="14"/>
      <c r="H914" s="14"/>
      <c r="I914" s="21" t="str">
        <f t="shared" ref="I914:I948" si="66">IF(D914=EE,IF(OR(AND(E914&gt;-1,E914&lt;2,G914&gt;0,G914&lt;16),AND(E914&gt;1,E914&lt;3,G914&gt;0,G914&lt;5)),"X",""),IF(OR(AND(E914&gt;-1,E914&lt;2,G914&gt;0,G914&lt;20),AND(E914&gt;1,E914&lt;4,G914&gt;0,G914&lt;6)),"X",""))</f>
        <v/>
      </c>
      <c r="J914" s="21" t="str">
        <f t="shared" ref="J914:J948" si="67">IF(D914=EE,IF(OR(AND(E914&gt;-1,E914&lt;2,G914&gt;15),AND(E914&gt;1,E914&lt;3,G914&gt;4,G914&lt;16),AND(E914&gt;2,G914&gt;0,G914&lt;5)),"X",""),IF(OR(AND(E914&gt;-1,E914&lt;2,G914&gt;19),AND(E914&gt;1,E914&lt;4,G914&gt;5,G914&lt;20),AND(E914&gt;3,G914&gt;0,G914&lt;6)),"X",""))</f>
        <v/>
      </c>
      <c r="K914" s="21" t="str">
        <f t="shared" ref="K914:K948" si="68">IF(D914=EE,IF(OR(AND(E914&gt;1,E914&lt;3,G914&gt;15),AND(E914&gt;2,G914&gt;4)),"X",""),IF(OR(AND(E914&gt;1,E914&lt;4,G914&gt;19),AND(E914&gt;3,G914&gt;5)),"X",""))</f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7"/>
      <c r="D915" s="14"/>
      <c r="E915" s="14"/>
      <c r="F915" s="14"/>
      <c r="G915" s="14"/>
      <c r="H915" s="14"/>
      <c r="I915" s="21" t="str">
        <f t="shared" si="66"/>
        <v/>
      </c>
      <c r="J915" s="21" t="str">
        <f t="shared" si="67"/>
        <v/>
      </c>
      <c r="K915" s="21" t="str">
        <f t="shared" si="68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ref="W915:Y948" si="69">IF(I915="X",1,0)</f>
        <v>0</v>
      </c>
      <c r="X915" s="20">
        <f t="shared" si="69"/>
        <v>0</v>
      </c>
      <c r="Y915" s="20">
        <f t="shared" si="69"/>
        <v>0</v>
      </c>
    </row>
    <row r="916" spans="1:25" ht="15" customHeight="1" x14ac:dyDescent="0.2">
      <c r="A916" s="16"/>
      <c r="B916" s="15"/>
      <c r="C916" s="107"/>
      <c r="D916" s="14"/>
      <c r="E916" s="14"/>
      <c r="F916" s="14"/>
      <c r="G916" s="14"/>
      <c r="H916" s="14"/>
      <c r="I916" s="21" t="str">
        <f t="shared" si="66"/>
        <v/>
      </c>
      <c r="J916" s="21" t="str">
        <f t="shared" si="67"/>
        <v/>
      </c>
      <c r="K916" s="21" t="str">
        <f t="shared" si="68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si="69"/>
        <v>0</v>
      </c>
      <c r="X916" s="20">
        <f t="shared" si="69"/>
        <v>0</v>
      </c>
      <c r="Y916" s="20">
        <f t="shared" si="69"/>
        <v>0</v>
      </c>
    </row>
    <row r="917" spans="1:25" ht="15" customHeight="1" x14ac:dyDescent="0.2">
      <c r="A917" s="16"/>
      <c r="B917" s="15"/>
      <c r="C917" s="107"/>
      <c r="D917" s="14"/>
      <c r="E917" s="14"/>
      <c r="F917" s="14"/>
      <c r="G917" s="14"/>
      <c r="H917" s="14"/>
      <c r="I917" s="21" t="str">
        <f t="shared" si="66"/>
        <v/>
      </c>
      <c r="J917" s="21" t="str">
        <f t="shared" si="67"/>
        <v/>
      </c>
      <c r="K917" s="21" t="str">
        <f t="shared" si="68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9"/>
        <v>0</v>
      </c>
      <c r="X917" s="20">
        <f t="shared" si="69"/>
        <v>0</v>
      </c>
      <c r="Y917" s="20">
        <f t="shared" si="69"/>
        <v>0</v>
      </c>
    </row>
    <row r="918" spans="1:25" ht="15" customHeight="1" x14ac:dyDescent="0.2">
      <c r="A918" s="16"/>
      <c r="B918" s="15"/>
      <c r="C918" s="107"/>
      <c r="D918" s="14"/>
      <c r="E918" s="14"/>
      <c r="F918" s="14"/>
      <c r="G918" s="14"/>
      <c r="H918" s="14"/>
      <c r="I918" s="21" t="str">
        <f t="shared" si="66"/>
        <v/>
      </c>
      <c r="J918" s="21" t="str">
        <f t="shared" si="67"/>
        <v/>
      </c>
      <c r="K918" s="21" t="str">
        <f t="shared" si="68"/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9"/>
        <v>0</v>
      </c>
      <c r="X918" s="20">
        <f t="shared" si="69"/>
        <v>0</v>
      </c>
      <c r="Y918" s="20">
        <f t="shared" si="69"/>
        <v>0</v>
      </c>
    </row>
    <row r="919" spans="1:25" ht="15" customHeight="1" x14ac:dyDescent="0.2">
      <c r="A919" s="16"/>
      <c r="B919" s="15"/>
      <c r="C919" s="107"/>
      <c r="D919" s="14"/>
      <c r="E919" s="14"/>
      <c r="F919" s="14"/>
      <c r="G919" s="14"/>
      <c r="H919" s="14"/>
      <c r="I919" s="21" t="str">
        <f t="shared" si="66"/>
        <v/>
      </c>
      <c r="J919" s="21" t="str">
        <f t="shared" si="67"/>
        <v/>
      </c>
      <c r="K919" s="21" t="str">
        <f t="shared" si="68"/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si="69"/>
        <v>0</v>
      </c>
      <c r="X919" s="20">
        <f t="shared" si="69"/>
        <v>0</v>
      </c>
      <c r="Y919" s="20">
        <f t="shared" si="69"/>
        <v>0</v>
      </c>
    </row>
    <row r="920" spans="1:25" ht="15" customHeight="1" x14ac:dyDescent="0.2">
      <c r="A920" s="16"/>
      <c r="B920" s="15"/>
      <c r="C920" s="107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si="69"/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7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7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7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7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7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7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7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7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7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7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7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7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7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7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7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7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7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7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7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7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7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7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7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7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7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7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7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7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C52:C948">
      <formula1>"I,A,E,"</formula1>
    </dataValidation>
    <dataValidation type="list" allowBlank="1" showInputMessage="1" showErrorMessage="1" sqref="D4:D948">
      <formula1>EE_SE_CE_CODE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60" t="s">
        <v>99</v>
      </c>
    </row>
    <row r="8" spans="1:5" x14ac:dyDescent="0.2">
      <c r="A8" t="s">
        <v>60</v>
      </c>
      <c r="C8" s="60" t="s">
        <v>97</v>
      </c>
    </row>
    <row r="9" spans="1:5" x14ac:dyDescent="0.2">
      <c r="A9" t="s">
        <v>68</v>
      </c>
      <c r="C9" s="60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72" t="s">
        <v>46</v>
      </c>
      <c r="B22" s="173"/>
      <c r="C22" s="173"/>
      <c r="D22" s="174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72" t="s">
        <v>49</v>
      </c>
      <c r="B38" s="173"/>
      <c r="C38" s="173"/>
      <c r="D38" s="174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Rodrigo Borges</cp:lastModifiedBy>
  <cp:lastPrinted>2016-03-23T19:37:34Z</cp:lastPrinted>
  <dcterms:created xsi:type="dcterms:W3CDTF">1997-01-10T22:22:50Z</dcterms:created>
  <dcterms:modified xsi:type="dcterms:W3CDTF">2016-08-17T14:48:38Z</dcterms:modified>
</cp:coreProperties>
</file>